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5D275AA-8B26-422A-9EDE-A9679B9F67A7}"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DZ207" i="46"/>
  <c r="BK207" i="46" s="1"/>
  <c r="DY207" i="46"/>
  <c r="BJ207" i="46" s="1"/>
  <c r="DX207" i="46"/>
  <c r="BI207" i="46" s="1"/>
  <c r="DW207" i="46"/>
  <c r="BH207" i="46" s="1"/>
  <c r="DV207" i="46"/>
  <c r="BG207" i="46" s="1"/>
  <c r="DU207" i="46"/>
  <c r="BF207" i="46" s="1"/>
  <c r="DT207" i="46"/>
  <c r="BE207" i="46" s="1"/>
  <c r="DS207" i="46"/>
  <c r="DR207" i="46"/>
  <c r="DQ207" i="46"/>
  <c r="BB207" i="46" s="1"/>
  <c r="DP207" i="46"/>
  <c r="DO207" i="46"/>
  <c r="AZ207" i="46" s="1"/>
  <c r="DN207" i="46"/>
  <c r="AY207" i="46" s="1"/>
  <c r="DM207" i="46"/>
  <c r="AX207" i="46" s="1"/>
  <c r="DL207" i="46"/>
  <c r="AW207" i="46" s="1"/>
  <c r="DK207" i="46"/>
  <c r="DJ207" i="46"/>
  <c r="AU207" i="46" s="1"/>
  <c r="DI207" i="46"/>
  <c r="AT207" i="46" s="1"/>
  <c r="DH207" i="46"/>
  <c r="AS207" i="46" s="1"/>
  <c r="DG207" i="46"/>
  <c r="DF207" i="46"/>
  <c r="AQ207" i="46" s="1"/>
  <c r="DE207" i="46"/>
  <c r="AP207" i="46" s="1"/>
  <c r="DD207" i="46"/>
  <c r="AO207" i="46" s="1"/>
  <c r="DC207" i="46"/>
  <c r="DB207" i="46"/>
  <c r="AM207" i="46" s="1"/>
  <c r="DA207" i="46"/>
  <c r="AL207" i="46" s="1"/>
  <c r="CZ207" i="46"/>
  <c r="AK207" i="46" s="1"/>
  <c r="CY207" i="46"/>
  <c r="CX207" i="46"/>
  <c r="AI207" i="46" s="1"/>
  <c r="CW207" i="46"/>
  <c r="AH207" i="46" s="1"/>
  <c r="CV207" i="46"/>
  <c r="AG207" i="46" s="1"/>
  <c r="CU207" i="46"/>
  <c r="CT207" i="46"/>
  <c r="AE207" i="46" s="1"/>
  <c r="CS207" i="46"/>
  <c r="CR207" i="46"/>
  <c r="CQ207" i="46"/>
  <c r="AB207" i="46" s="1"/>
  <c r="CP207" i="46"/>
  <c r="AA207" i="46" s="1"/>
  <c r="CO207" i="46"/>
  <c r="Z207" i="46" s="1"/>
  <c r="CN207" i="46"/>
  <c r="Y207" i="46" s="1"/>
  <c r="CM207" i="46"/>
  <c r="CL207" i="46"/>
  <c r="W207" i="46" s="1"/>
  <c r="CK207" i="46"/>
  <c r="V207" i="46" s="1"/>
  <c r="CJ207" i="46"/>
  <c r="CI207" i="46"/>
  <c r="CH207" i="46"/>
  <c r="S207" i="46" s="1"/>
  <c r="CG207" i="46"/>
  <c r="R207" i="46" s="1"/>
  <c r="CF207" i="46"/>
  <c r="Q207" i="46" s="1"/>
  <c r="CE207" i="46"/>
  <c r="CD207" i="46"/>
  <c r="O207" i="46" s="1"/>
  <c r="CC207" i="46"/>
  <c r="N207" i="46" s="1"/>
  <c r="CB207" i="46"/>
  <c r="M207" i="46" s="1"/>
  <c r="CA207" i="46"/>
  <c r="L207" i="46" s="1"/>
  <c r="BZ207" i="46"/>
  <c r="K207" i="46" s="1"/>
  <c r="BY207" i="46"/>
  <c r="J207" i="46" s="1"/>
  <c r="BX207" i="46"/>
  <c r="BW207" i="46"/>
  <c r="BV207" i="46"/>
  <c r="G207" i="46" s="1"/>
  <c r="BU207" i="46"/>
  <c r="F207" i="46" s="1"/>
  <c r="BT207" i="46"/>
  <c r="E207" i="46" s="1"/>
  <c r="BS207" i="46"/>
  <c r="B207" i="46"/>
  <c r="B207" i="44" s="1"/>
  <c r="A207" i="46"/>
  <c r="EF206" i="46"/>
  <c r="BQ206" i="46" s="1"/>
  <c r="EE206" i="46"/>
  <c r="BP206" i="46" s="1"/>
  <c r="ED206" i="46"/>
  <c r="BO206" i="46" s="1"/>
  <c r="EC206" i="46"/>
  <c r="EB206" i="46"/>
  <c r="BM206" i="46" s="1"/>
  <c r="EA206" i="46"/>
  <c r="BL206" i="46" s="1"/>
  <c r="DZ206" i="46"/>
  <c r="BK206" i="46" s="1"/>
  <c r="DY206" i="46"/>
  <c r="BJ206" i="46" s="1"/>
  <c r="DX206" i="46"/>
  <c r="BI206" i="46" s="1"/>
  <c r="DW206" i="46"/>
  <c r="BH206" i="46" s="1"/>
  <c r="DV206" i="46"/>
  <c r="BG206" i="46" s="1"/>
  <c r="DU206" i="46"/>
  <c r="DT206" i="46"/>
  <c r="BE206" i="46" s="1"/>
  <c r="DS206" i="46"/>
  <c r="BD206" i="46" s="1"/>
  <c r="DR206" i="46"/>
  <c r="BC206" i="46" s="1"/>
  <c r="DQ206" i="46"/>
  <c r="BB206" i="46" s="1"/>
  <c r="DP206" i="46"/>
  <c r="BA206" i="46" s="1"/>
  <c r="DO206" i="46"/>
  <c r="AZ206" i="46" s="1"/>
  <c r="DN206" i="46"/>
  <c r="AY206" i="46" s="1"/>
  <c r="DM206" i="46"/>
  <c r="DL206" i="46"/>
  <c r="AW206" i="46" s="1"/>
  <c r="DK206" i="46"/>
  <c r="DJ206" i="46"/>
  <c r="AU206" i="46" s="1"/>
  <c r="DI206" i="46"/>
  <c r="AT206" i="46" s="1"/>
  <c r="DH206" i="46"/>
  <c r="AS206" i="46" s="1"/>
  <c r="DG206" i="46"/>
  <c r="DF206" i="46"/>
  <c r="DE206" i="46"/>
  <c r="DD206" i="46"/>
  <c r="AO206" i="46" s="1"/>
  <c r="DC206" i="46"/>
  <c r="DB206" i="46"/>
  <c r="AM206" i="46" s="1"/>
  <c r="DA206" i="46"/>
  <c r="AL206" i="46" s="1"/>
  <c r="CZ206" i="46"/>
  <c r="AK206" i="46" s="1"/>
  <c r="CY206" i="46"/>
  <c r="AJ206" i="46" s="1"/>
  <c r="CX206" i="46"/>
  <c r="AI206" i="46" s="1"/>
  <c r="CW206" i="46"/>
  <c r="CV206" i="46"/>
  <c r="AG206" i="46" s="1"/>
  <c r="CU206" i="46"/>
  <c r="CT206" i="46"/>
  <c r="AE206" i="46" s="1"/>
  <c r="CS206" i="46"/>
  <c r="AD206" i="46" s="1"/>
  <c r="CR206" i="46"/>
  <c r="AC206" i="46" s="1"/>
  <c r="CQ206" i="46"/>
  <c r="AB206" i="46" s="1"/>
  <c r="CP206" i="46"/>
  <c r="AA206" i="46" s="1"/>
  <c r="CO206" i="46"/>
  <c r="CN206" i="46"/>
  <c r="Y206" i="46" s="1"/>
  <c r="CM206" i="46"/>
  <c r="X206" i="46" s="1"/>
  <c r="CL206" i="46"/>
  <c r="W206" i="46" s="1"/>
  <c r="CK206" i="46"/>
  <c r="V206" i="46" s="1"/>
  <c r="CJ206" i="46"/>
  <c r="U206" i="46" s="1"/>
  <c r="CI206" i="46"/>
  <c r="T206" i="46" s="1"/>
  <c r="CH206" i="46"/>
  <c r="S206" i="46" s="1"/>
  <c r="CG206" i="46"/>
  <c r="CF206" i="46"/>
  <c r="Q206" i="46" s="1"/>
  <c r="CE206" i="46"/>
  <c r="P206" i="46" s="1"/>
  <c r="CD206" i="46"/>
  <c r="O206" i="46" s="1"/>
  <c r="CC206" i="46"/>
  <c r="N206" i="46" s="1"/>
  <c r="CB206" i="46"/>
  <c r="M206" i="46" s="1"/>
  <c r="CA206" i="46"/>
  <c r="BZ206" i="46"/>
  <c r="K206" i="46" s="1"/>
  <c r="BY206" i="46"/>
  <c r="BX206" i="46"/>
  <c r="I206" i="46" s="1"/>
  <c r="BW206" i="46"/>
  <c r="H206" i="46" s="1"/>
  <c r="BV206" i="46"/>
  <c r="G206" i="46" s="1"/>
  <c r="BU206" i="46"/>
  <c r="F206" i="46" s="1"/>
  <c r="BT206" i="46"/>
  <c r="E206" i="46" s="1"/>
  <c r="BS206" i="46"/>
  <c r="B206" i="46"/>
  <c r="A206" i="46"/>
  <c r="EF205" i="46"/>
  <c r="EE205" i="46"/>
  <c r="BP205" i="46" s="1"/>
  <c r="ED205" i="46"/>
  <c r="BO205" i="44" s="1"/>
  <c r="EC205" i="46"/>
  <c r="BN205" i="46" s="1"/>
  <c r="EB205" i="46"/>
  <c r="BM205" i="46" s="1"/>
  <c r="EA205" i="46"/>
  <c r="BL205" i="46" s="1"/>
  <c r="DZ205" i="46"/>
  <c r="DY205" i="46"/>
  <c r="BJ205" i="46" s="1"/>
  <c r="DX205" i="46"/>
  <c r="DW205" i="46"/>
  <c r="DV205" i="46"/>
  <c r="BG205" i="46" s="1"/>
  <c r="DU205" i="46"/>
  <c r="BF205" i="46" s="1"/>
  <c r="DT205" i="46"/>
  <c r="BE205" i="46" s="1"/>
  <c r="DS205" i="46"/>
  <c r="DR205" i="46"/>
  <c r="BC205" i="46" s="1"/>
  <c r="DQ205" i="46"/>
  <c r="BB205" i="46" s="1"/>
  <c r="DP205" i="46"/>
  <c r="DO205" i="46"/>
  <c r="AZ205" i="46" s="1"/>
  <c r="DN205" i="46"/>
  <c r="AY205" i="46" s="1"/>
  <c r="DM205" i="46"/>
  <c r="AX205" i="46" s="1"/>
  <c r="DL205" i="46"/>
  <c r="AW205" i="46" s="1"/>
  <c r="DK205" i="46"/>
  <c r="DJ205" i="46"/>
  <c r="AU205" i="46" s="1"/>
  <c r="DI205" i="46"/>
  <c r="AT205" i="46" s="1"/>
  <c r="DH205" i="46"/>
  <c r="DG205" i="46"/>
  <c r="AR205" i="46" s="1"/>
  <c r="DF205" i="46"/>
  <c r="AQ205" i="46" s="1"/>
  <c r="DE205" i="46"/>
  <c r="AP205" i="46" s="1"/>
  <c r="DD205" i="46"/>
  <c r="AO205" i="46" s="1"/>
  <c r="DC205" i="46"/>
  <c r="AN205" i="46" s="1"/>
  <c r="DB205" i="46"/>
  <c r="AM205" i="46" s="1"/>
  <c r="DA205" i="46"/>
  <c r="AL205" i="46" s="1"/>
  <c r="CZ205" i="46"/>
  <c r="CY205" i="46"/>
  <c r="AJ205" i="46" s="1"/>
  <c r="CX205" i="46"/>
  <c r="AI205" i="46" s="1"/>
  <c r="CW205" i="46"/>
  <c r="AH205" i="46" s="1"/>
  <c r="CV205" i="46"/>
  <c r="AG205" i="46" s="1"/>
  <c r="CU205" i="46"/>
  <c r="AF205" i="46" s="1"/>
  <c r="CT205" i="46"/>
  <c r="AE205" i="46" s="1"/>
  <c r="CS205" i="46"/>
  <c r="AD205" i="46" s="1"/>
  <c r="CR205" i="46"/>
  <c r="CQ205" i="46"/>
  <c r="AB205" i="46" s="1"/>
  <c r="CP205" i="46"/>
  <c r="AA205" i="46" s="1"/>
  <c r="CO205" i="46"/>
  <c r="Z205" i="46" s="1"/>
  <c r="CN205" i="46"/>
  <c r="Y205" i="46" s="1"/>
  <c r="CM205" i="46"/>
  <c r="X205" i="46" s="1"/>
  <c r="CL205" i="46"/>
  <c r="W205" i="46" s="1"/>
  <c r="CK205" i="46"/>
  <c r="CJ205" i="46"/>
  <c r="CI205" i="46"/>
  <c r="T205" i="46" s="1"/>
  <c r="CH205" i="46"/>
  <c r="S205" i="46" s="1"/>
  <c r="CG205" i="46"/>
  <c r="R205" i="46" s="1"/>
  <c r="CF205" i="46"/>
  <c r="Q205" i="46" s="1"/>
  <c r="CE205" i="46"/>
  <c r="P205" i="46" s="1"/>
  <c r="CD205" i="46"/>
  <c r="O205" i="46" s="1"/>
  <c r="CC205" i="46"/>
  <c r="N205" i="46" s="1"/>
  <c r="CB205" i="46"/>
  <c r="CA205" i="46"/>
  <c r="BZ205" i="46"/>
  <c r="K205" i="46" s="1"/>
  <c r="BY205" i="46"/>
  <c r="J205" i="46" s="1"/>
  <c r="BX205" i="46"/>
  <c r="I205" i="46" s="1"/>
  <c r="BW205" i="46"/>
  <c r="BV205" i="46"/>
  <c r="BU205" i="46"/>
  <c r="F205" i="46" s="1"/>
  <c r="BT205" i="46"/>
  <c r="BS205" i="46"/>
  <c r="D205" i="46" s="1"/>
  <c r="BO205" i="46"/>
  <c r="B205" i="46"/>
  <c r="B205" i="44" s="1"/>
  <c r="A205" i="46"/>
  <c r="EF204" i="46"/>
  <c r="BQ204" i="46" s="1"/>
  <c r="EE204" i="46"/>
  <c r="BP204" i="46" s="1"/>
  <c r="ED204" i="46"/>
  <c r="EC204" i="46"/>
  <c r="BN204" i="46" s="1"/>
  <c r="EB204" i="46"/>
  <c r="BM204" i="46" s="1"/>
  <c r="EA204" i="46"/>
  <c r="BL204" i="46" s="1"/>
  <c r="DZ204" i="46"/>
  <c r="DY204" i="46"/>
  <c r="BJ204" i="46" s="1"/>
  <c r="DX204" i="46"/>
  <c r="DW204" i="46"/>
  <c r="BH204" i="46" s="1"/>
  <c r="DV204" i="46"/>
  <c r="BG204" i="46" s="1"/>
  <c r="DU204" i="46"/>
  <c r="BF204" i="46" s="1"/>
  <c r="DT204" i="46"/>
  <c r="DS204" i="46"/>
  <c r="BD204" i="46" s="1"/>
  <c r="DR204" i="46"/>
  <c r="DQ204" i="46"/>
  <c r="BB204" i="46" s="1"/>
  <c r="DP204" i="46"/>
  <c r="BA204" i="46" s="1"/>
  <c r="DO204" i="46"/>
  <c r="AZ204" i="46" s="1"/>
  <c r="DN204" i="46"/>
  <c r="DM204" i="46"/>
  <c r="DL204" i="46"/>
  <c r="DK204" i="46"/>
  <c r="AV204" i="46" s="1"/>
  <c r="DJ204" i="46"/>
  <c r="DI204" i="46"/>
  <c r="AT204" i="46" s="1"/>
  <c r="DH204" i="46"/>
  <c r="AS204" i="46" s="1"/>
  <c r="DG204" i="46"/>
  <c r="AR204" i="46" s="1"/>
  <c r="DF204" i="46"/>
  <c r="AQ204" i="46" s="1"/>
  <c r="DE204" i="46"/>
  <c r="AP204" i="46" s="1"/>
  <c r="DD204" i="46"/>
  <c r="AO204" i="46" s="1"/>
  <c r="DC204" i="46"/>
  <c r="AN204" i="46" s="1"/>
  <c r="DB204" i="46"/>
  <c r="DA204" i="46"/>
  <c r="AL204" i="46" s="1"/>
  <c r="CZ204" i="46"/>
  <c r="AK204" i="46" s="1"/>
  <c r="CY204" i="46"/>
  <c r="AJ204" i="46" s="1"/>
  <c r="CX204" i="46"/>
  <c r="AI204" i="46" s="1"/>
  <c r="CW204" i="46"/>
  <c r="AH204" i="46" s="1"/>
  <c r="CV204" i="46"/>
  <c r="AG204" i="46" s="1"/>
  <c r="CU204" i="46"/>
  <c r="AF204" i="46" s="1"/>
  <c r="CT204" i="46"/>
  <c r="CS204" i="46"/>
  <c r="AD204" i="46" s="1"/>
  <c r="CR204" i="46"/>
  <c r="CQ204" i="46"/>
  <c r="AB204" i="46" s="1"/>
  <c r="CP204" i="46"/>
  <c r="AA204" i="46" s="1"/>
  <c r="CO204" i="46"/>
  <c r="CN204" i="46"/>
  <c r="Y204" i="46" s="1"/>
  <c r="CM204" i="46"/>
  <c r="X204" i="46" s="1"/>
  <c r="CL204" i="46"/>
  <c r="CK204" i="46"/>
  <c r="V204" i="46" s="1"/>
  <c r="CJ204" i="46"/>
  <c r="U204" i="46" s="1"/>
  <c r="CI204" i="46"/>
  <c r="T204" i="46" s="1"/>
  <c r="CH204" i="46"/>
  <c r="S204" i="46" s="1"/>
  <c r="CG204" i="46"/>
  <c r="CF204" i="46"/>
  <c r="Q204" i="46" s="1"/>
  <c r="CE204" i="46"/>
  <c r="P204" i="46" s="1"/>
  <c r="CD204" i="46"/>
  <c r="CC204" i="46"/>
  <c r="N204" i="46" s="1"/>
  <c r="CB204" i="46"/>
  <c r="M204" i="46" s="1"/>
  <c r="CA204" i="46"/>
  <c r="BZ204" i="46"/>
  <c r="K204" i="46" s="1"/>
  <c r="BY204" i="46"/>
  <c r="J204" i="46" s="1"/>
  <c r="BX204" i="46"/>
  <c r="I204" i="46" s="1"/>
  <c r="BW204" i="46"/>
  <c r="H204" i="46" s="1"/>
  <c r="BV204" i="46"/>
  <c r="BU204" i="46"/>
  <c r="BT204" i="46"/>
  <c r="E204" i="46" s="1"/>
  <c r="BS204" i="46"/>
  <c r="D204" i="46" s="1"/>
  <c r="BO204" i="46"/>
  <c r="B204" i="46"/>
  <c r="B204" i="44" s="1"/>
  <c r="A204" i="46"/>
  <c r="EF203" i="46"/>
  <c r="BQ203" i="46" s="1"/>
  <c r="EE203" i="46"/>
  <c r="BP203" i="46" s="1"/>
  <c r="ED203" i="46"/>
  <c r="BO203" i="46" s="1"/>
  <c r="EC203" i="46"/>
  <c r="BN203" i="46" s="1"/>
  <c r="EB203" i="46"/>
  <c r="BM203" i="46" s="1"/>
  <c r="EA203" i="46"/>
  <c r="DZ203" i="46"/>
  <c r="BK203" i="46" s="1"/>
  <c r="DY203" i="46"/>
  <c r="DX203" i="46"/>
  <c r="BI203" i="46" s="1"/>
  <c r="DW203" i="46"/>
  <c r="BH203" i="46" s="1"/>
  <c r="DV203" i="46"/>
  <c r="BG203" i="46" s="1"/>
  <c r="DU203" i="46"/>
  <c r="BF203" i="46" s="1"/>
  <c r="DT203" i="46"/>
  <c r="BE203" i="46" s="1"/>
  <c r="DS203" i="46"/>
  <c r="DR203" i="46"/>
  <c r="BC203" i="46" s="1"/>
  <c r="DQ203" i="46"/>
  <c r="DP203" i="46"/>
  <c r="BA203" i="46" s="1"/>
  <c r="DO203" i="46"/>
  <c r="AZ203" i="46" s="1"/>
  <c r="DN203" i="46"/>
  <c r="AY203" i="46" s="1"/>
  <c r="DM203" i="46"/>
  <c r="AX203" i="46" s="1"/>
  <c r="DL203" i="46"/>
  <c r="AW203" i="46" s="1"/>
  <c r="DK203" i="46"/>
  <c r="AV203" i="46" s="1"/>
  <c r="DJ203" i="46"/>
  <c r="AU203" i="46" s="1"/>
  <c r="DI203" i="46"/>
  <c r="DH203" i="46"/>
  <c r="AS203" i="46" s="1"/>
  <c r="DG203" i="46"/>
  <c r="AR203" i="46" s="1"/>
  <c r="DF203" i="46"/>
  <c r="AQ203" i="46" s="1"/>
  <c r="DE203" i="46"/>
  <c r="AP203" i="46" s="1"/>
  <c r="DD203" i="46"/>
  <c r="AO203" i="46" s="1"/>
  <c r="DC203" i="46"/>
  <c r="DB203" i="46"/>
  <c r="AM203" i="46" s="1"/>
  <c r="DA203" i="46"/>
  <c r="CZ203" i="46"/>
  <c r="AK203" i="46" s="1"/>
  <c r="CY203" i="46"/>
  <c r="CX203" i="46"/>
  <c r="AI203" i="46" s="1"/>
  <c r="CW203" i="46"/>
  <c r="AH203" i="46" s="1"/>
  <c r="CV203" i="46"/>
  <c r="AG203" i="46" s="1"/>
  <c r="CU203" i="46"/>
  <c r="AF203" i="46" s="1"/>
  <c r="CT203" i="46"/>
  <c r="AE203" i="46" s="1"/>
  <c r="CS203" i="46"/>
  <c r="CR203" i="46"/>
  <c r="AC203" i="46" s="1"/>
  <c r="CQ203" i="46"/>
  <c r="AB203" i="46" s="1"/>
  <c r="CP203" i="46"/>
  <c r="AA203" i="46" s="1"/>
  <c r="CO203" i="46"/>
  <c r="Z203" i="46" s="1"/>
  <c r="CN203" i="46"/>
  <c r="Y203" i="46" s="1"/>
  <c r="CM203" i="46"/>
  <c r="CL203" i="46"/>
  <c r="W203" i="46" s="1"/>
  <c r="CK203" i="46"/>
  <c r="CJ203" i="46"/>
  <c r="U203" i="46" s="1"/>
  <c r="CI203" i="46"/>
  <c r="T203" i="46" s="1"/>
  <c r="CH203" i="46"/>
  <c r="S203" i="46" s="1"/>
  <c r="CG203" i="46"/>
  <c r="CF203" i="46"/>
  <c r="Q203" i="46" s="1"/>
  <c r="CE203" i="46"/>
  <c r="CD203" i="46"/>
  <c r="O203" i="46" s="1"/>
  <c r="CC203" i="46"/>
  <c r="CB203" i="46"/>
  <c r="M203" i="46" s="1"/>
  <c r="CA203" i="46"/>
  <c r="L203" i="46" s="1"/>
  <c r="BZ203" i="46"/>
  <c r="K203" i="46" s="1"/>
  <c r="BY203" i="46"/>
  <c r="J203" i="46" s="1"/>
  <c r="BX203" i="46"/>
  <c r="I203" i="46" s="1"/>
  <c r="BW203" i="46"/>
  <c r="H203" i="46" s="1"/>
  <c r="BV203" i="46"/>
  <c r="G203" i="46" s="1"/>
  <c r="BU203" i="46"/>
  <c r="BT203" i="46"/>
  <c r="E203" i="46" s="1"/>
  <c r="BS203" i="46"/>
  <c r="D203" i="46" s="1"/>
  <c r="B203" i="46"/>
  <c r="B203" i="44" s="1"/>
  <c r="A203" i="46"/>
  <c r="EF202" i="46"/>
  <c r="BQ202" i="46" s="1"/>
  <c r="EE202" i="46"/>
  <c r="BP202" i="46" s="1"/>
  <c r="ED202" i="46"/>
  <c r="BO202" i="46" s="1"/>
  <c r="EC202" i="46"/>
  <c r="EB202" i="46"/>
  <c r="BM202" i="46" s="1"/>
  <c r="EA202" i="46"/>
  <c r="BL202" i="46" s="1"/>
  <c r="DZ202" i="46"/>
  <c r="BK202" i="46" s="1"/>
  <c r="DY202" i="46"/>
  <c r="DX202" i="46"/>
  <c r="DW202" i="46"/>
  <c r="DV202" i="46"/>
  <c r="BG202" i="46" s="1"/>
  <c r="DU202" i="46"/>
  <c r="DT202" i="46"/>
  <c r="BE202" i="46" s="1"/>
  <c r="DS202" i="46"/>
  <c r="DR202" i="46"/>
  <c r="BC202" i="46" s="1"/>
  <c r="DQ202" i="46"/>
  <c r="BB202" i="46" s="1"/>
  <c r="DP202" i="46"/>
  <c r="BA202" i="46" s="1"/>
  <c r="DO202" i="46"/>
  <c r="DN202" i="46"/>
  <c r="AY202" i="46" s="1"/>
  <c r="DM202" i="46"/>
  <c r="DL202" i="46"/>
  <c r="AW202" i="46" s="1"/>
  <c r="DK202" i="46"/>
  <c r="AV202" i="46" s="1"/>
  <c r="DJ202" i="46"/>
  <c r="AU202" i="46" s="1"/>
  <c r="DI202" i="46"/>
  <c r="AT202" i="46" s="1"/>
  <c r="DH202" i="46"/>
  <c r="AS202" i="46" s="1"/>
  <c r="DG202" i="46"/>
  <c r="AR202" i="46" s="1"/>
  <c r="DF202" i="46"/>
  <c r="AQ202" i="46" s="1"/>
  <c r="DE202" i="46"/>
  <c r="DD202" i="46"/>
  <c r="AO202" i="46" s="1"/>
  <c r="DC202" i="46"/>
  <c r="AN202" i="46" s="1"/>
  <c r="DB202" i="46"/>
  <c r="AM202" i="46" s="1"/>
  <c r="DA202" i="46"/>
  <c r="CZ202" i="46"/>
  <c r="AK202" i="46" s="1"/>
  <c r="CY202" i="46"/>
  <c r="AJ202" i="46" s="1"/>
  <c r="CX202" i="46"/>
  <c r="AI202" i="46" s="1"/>
  <c r="CW202" i="46"/>
  <c r="CV202" i="46"/>
  <c r="AG202" i="46" s="1"/>
  <c r="CU202" i="46"/>
  <c r="AF202" i="46" s="1"/>
  <c r="CT202" i="46"/>
  <c r="AE202" i="46" s="1"/>
  <c r="CS202" i="46"/>
  <c r="CR202" i="46"/>
  <c r="CQ202" i="46"/>
  <c r="CP202" i="46"/>
  <c r="AA202" i="46" s="1"/>
  <c r="CO202" i="46"/>
  <c r="CN202" i="46"/>
  <c r="Y202" i="46" s="1"/>
  <c r="CM202" i="46"/>
  <c r="X202" i="46" s="1"/>
  <c r="CL202" i="46"/>
  <c r="W202" i="46" s="1"/>
  <c r="CK202" i="46"/>
  <c r="V202" i="46" s="1"/>
  <c r="CJ202" i="46"/>
  <c r="U202" i="46" s="1"/>
  <c r="CI202" i="46"/>
  <c r="T202" i="46" s="1"/>
  <c r="CH202" i="46"/>
  <c r="S202" i="46" s="1"/>
  <c r="CG202" i="46"/>
  <c r="CF202" i="46"/>
  <c r="Q202" i="46" s="1"/>
  <c r="CE202" i="46"/>
  <c r="P202" i="46" s="1"/>
  <c r="CD202" i="46"/>
  <c r="O202" i="46" s="1"/>
  <c r="CC202" i="46"/>
  <c r="N202" i="46" s="1"/>
  <c r="CB202" i="46"/>
  <c r="M202" i="46" s="1"/>
  <c r="CA202" i="46"/>
  <c r="BZ202" i="46"/>
  <c r="K202" i="46" s="1"/>
  <c r="BY202" i="46"/>
  <c r="BX202" i="46"/>
  <c r="I202" i="46" s="1"/>
  <c r="BW202" i="46"/>
  <c r="H202" i="46" s="1"/>
  <c r="BV202" i="46"/>
  <c r="G202" i="46" s="1"/>
  <c r="BU202" i="46"/>
  <c r="BT202" i="46"/>
  <c r="E202" i="46" s="1"/>
  <c r="BS202" i="46"/>
  <c r="B202" i="46"/>
  <c r="B202" i="44" s="1"/>
  <c r="A202" i="46"/>
  <c r="A202" i="44" s="1"/>
  <c r="EF201" i="46"/>
  <c r="BQ201" i="46" s="1"/>
  <c r="EE201" i="46"/>
  <c r="ED201" i="46"/>
  <c r="BO201" i="46" s="1"/>
  <c r="EC201" i="46"/>
  <c r="EB201" i="46"/>
  <c r="BM201" i="46" s="1"/>
  <c r="EA201" i="46"/>
  <c r="DZ201" i="46"/>
  <c r="BK201" i="46" s="1"/>
  <c r="DY201" i="46"/>
  <c r="DX201" i="46"/>
  <c r="BI201" i="46" s="1"/>
  <c r="DW201" i="46"/>
  <c r="BH201" i="46" s="1"/>
  <c r="DV201" i="46"/>
  <c r="BG201" i="46" s="1"/>
  <c r="DU201" i="46"/>
  <c r="DT201" i="46"/>
  <c r="BE201" i="46" s="1"/>
  <c r="DS201" i="46"/>
  <c r="BD201" i="46" s="1"/>
  <c r="DR201" i="46"/>
  <c r="BC201" i="46" s="1"/>
  <c r="DQ201" i="46"/>
  <c r="BB201" i="46" s="1"/>
  <c r="DP201" i="46"/>
  <c r="BA201" i="46" s="1"/>
  <c r="DO201" i="46"/>
  <c r="AZ201" i="46" s="1"/>
  <c r="DN201" i="46"/>
  <c r="AY201" i="46" s="1"/>
  <c r="DM201" i="46"/>
  <c r="DL201" i="46"/>
  <c r="AW201" i="46" s="1"/>
  <c r="DK201" i="46"/>
  <c r="DJ201" i="46"/>
  <c r="AU201" i="46" s="1"/>
  <c r="DI201" i="46"/>
  <c r="AT201" i="46" s="1"/>
  <c r="DH201" i="46"/>
  <c r="AS201" i="46" s="1"/>
  <c r="DG201" i="46"/>
  <c r="AR201" i="46" s="1"/>
  <c r="DF201" i="46"/>
  <c r="AQ201" i="46" s="1"/>
  <c r="DE201" i="46"/>
  <c r="DD201" i="46"/>
  <c r="AO201" i="46" s="1"/>
  <c r="DC201" i="46"/>
  <c r="AN201" i="46" s="1"/>
  <c r="DB201" i="46"/>
  <c r="AM201" i="46" s="1"/>
  <c r="DA201" i="46"/>
  <c r="CZ201" i="46"/>
  <c r="AK201" i="46" s="1"/>
  <c r="CY201" i="46"/>
  <c r="AJ201" i="46" s="1"/>
  <c r="CX201" i="46"/>
  <c r="AI201" i="46" s="1"/>
  <c r="CW201" i="46"/>
  <c r="CV201" i="46"/>
  <c r="AG201" i="46" s="1"/>
  <c r="CU201" i="46"/>
  <c r="AF201" i="46" s="1"/>
  <c r="CT201" i="46"/>
  <c r="AE201" i="46" s="1"/>
  <c r="CS201" i="46"/>
  <c r="AD201" i="46" s="1"/>
  <c r="CR201" i="46"/>
  <c r="AC201" i="46" s="1"/>
  <c r="CQ201" i="46"/>
  <c r="AB201" i="46" s="1"/>
  <c r="CP201" i="46"/>
  <c r="AA201" i="46" s="1"/>
  <c r="CO201" i="46"/>
  <c r="CN201" i="46"/>
  <c r="Y201" i="46" s="1"/>
  <c r="CM201" i="46"/>
  <c r="X201" i="46" s="1"/>
  <c r="CL201" i="46"/>
  <c r="W201" i="46" s="1"/>
  <c r="CK201" i="46"/>
  <c r="CJ201" i="46"/>
  <c r="U201" i="46" s="1"/>
  <c r="CI201" i="46"/>
  <c r="T201" i="46" s="1"/>
  <c r="CH201" i="46"/>
  <c r="S201" i="46" s="1"/>
  <c r="CG201" i="46"/>
  <c r="CF201" i="46"/>
  <c r="Q201" i="46" s="1"/>
  <c r="CE201" i="46"/>
  <c r="CD201" i="46"/>
  <c r="O201" i="46" s="1"/>
  <c r="CC201" i="46"/>
  <c r="N201" i="46" s="1"/>
  <c r="CB201" i="46"/>
  <c r="M201" i="46" s="1"/>
  <c r="CA201" i="46"/>
  <c r="L201" i="46" s="1"/>
  <c r="BZ201" i="46"/>
  <c r="K201" i="46" s="1"/>
  <c r="BY201" i="46"/>
  <c r="BX201" i="46"/>
  <c r="I201" i="46" s="1"/>
  <c r="BW201" i="46"/>
  <c r="H201" i="46" s="1"/>
  <c r="BV201" i="46"/>
  <c r="G201" i="46" s="1"/>
  <c r="BU201" i="46"/>
  <c r="F201" i="46" s="1"/>
  <c r="BT201" i="46"/>
  <c r="E201" i="46" s="1"/>
  <c r="BS201" i="46"/>
  <c r="B201" i="46"/>
  <c r="B201" i="44" s="1"/>
  <c r="A201" i="46"/>
  <c r="A201" i="44" s="1"/>
  <c r="EF200" i="46"/>
  <c r="BQ200" i="46" s="1"/>
  <c r="EE200" i="46"/>
  <c r="ED200" i="46"/>
  <c r="BO200" i="46" s="1"/>
  <c r="EC200" i="46"/>
  <c r="BN200" i="46" s="1"/>
  <c r="EB200" i="46"/>
  <c r="BM200" i="46" s="1"/>
  <c r="EA200" i="46"/>
  <c r="BL200" i="46" s="1"/>
  <c r="DZ200" i="46"/>
  <c r="BK200" i="46" s="1"/>
  <c r="DY200" i="46"/>
  <c r="DX200" i="46"/>
  <c r="BI200" i="46" s="1"/>
  <c r="DW200" i="46"/>
  <c r="BH200" i="46" s="1"/>
  <c r="DV200" i="46"/>
  <c r="BG200" i="46" s="1"/>
  <c r="DU200" i="46"/>
  <c r="DT200" i="46"/>
  <c r="BE200" i="46" s="1"/>
  <c r="DS200" i="46"/>
  <c r="BD200" i="46" s="1"/>
  <c r="DR200" i="46"/>
  <c r="BC200" i="46" s="1"/>
  <c r="DQ200" i="46"/>
  <c r="DP200" i="46"/>
  <c r="BA200" i="46" s="1"/>
  <c r="DO200" i="46"/>
  <c r="AZ200" i="46" s="1"/>
  <c r="DN200" i="46"/>
  <c r="AY200" i="46" s="1"/>
  <c r="DM200" i="46"/>
  <c r="AX200" i="46" s="1"/>
  <c r="DL200" i="46"/>
  <c r="AW200" i="46" s="1"/>
  <c r="DK200" i="46"/>
  <c r="AV200" i="46" s="1"/>
  <c r="DJ200" i="46"/>
  <c r="AU200" i="46" s="1"/>
  <c r="DI200" i="46"/>
  <c r="DH200" i="46"/>
  <c r="AS200" i="46" s="1"/>
  <c r="DG200" i="46"/>
  <c r="DF200" i="46"/>
  <c r="AQ200" i="46" s="1"/>
  <c r="DE200" i="46"/>
  <c r="AP200" i="46" s="1"/>
  <c r="DD200" i="46"/>
  <c r="AO200" i="46" s="1"/>
  <c r="DC200" i="46"/>
  <c r="AN200" i="46" s="1"/>
  <c r="DB200" i="46"/>
  <c r="AM200" i="46" s="1"/>
  <c r="DA200" i="46"/>
  <c r="CZ200" i="46"/>
  <c r="AK200" i="46" s="1"/>
  <c r="CY200" i="46"/>
  <c r="CX200" i="46"/>
  <c r="AI200" i="46" s="1"/>
  <c r="CW200" i="46"/>
  <c r="AH200" i="46" s="1"/>
  <c r="CV200" i="46"/>
  <c r="AG200" i="46" s="1"/>
  <c r="CU200" i="46"/>
  <c r="AF200" i="46" s="1"/>
  <c r="CT200" i="46"/>
  <c r="AE200" i="46" s="1"/>
  <c r="CS200" i="46"/>
  <c r="CR200" i="46"/>
  <c r="AC200" i="46" s="1"/>
  <c r="CQ200" i="46"/>
  <c r="AB200" i="46" s="1"/>
  <c r="CP200" i="46"/>
  <c r="AA200" i="46" s="1"/>
  <c r="CO200" i="46"/>
  <c r="CN200" i="46"/>
  <c r="Y200" i="46" s="1"/>
  <c r="CM200" i="46"/>
  <c r="X200" i="46" s="1"/>
  <c r="CL200" i="46"/>
  <c r="W200" i="46" s="1"/>
  <c r="CK200" i="46"/>
  <c r="CJ200" i="46"/>
  <c r="U200" i="46" s="1"/>
  <c r="CI200" i="46"/>
  <c r="CH200" i="46"/>
  <c r="S200" i="46" s="1"/>
  <c r="CG200" i="46"/>
  <c r="R200" i="46" s="1"/>
  <c r="CF200" i="46"/>
  <c r="Q200" i="46" s="1"/>
  <c r="CE200" i="46"/>
  <c r="CD200" i="46"/>
  <c r="O200" i="46" s="1"/>
  <c r="CC200" i="46"/>
  <c r="CB200" i="46"/>
  <c r="M200" i="46" s="1"/>
  <c r="CA200" i="46"/>
  <c r="L200" i="46" s="1"/>
  <c r="BZ200" i="46"/>
  <c r="K200" i="46" s="1"/>
  <c r="BY200" i="46"/>
  <c r="J200" i="46" s="1"/>
  <c r="BX200" i="46"/>
  <c r="I200" i="46" s="1"/>
  <c r="BW200" i="46"/>
  <c r="H200" i="46" s="1"/>
  <c r="BV200" i="46"/>
  <c r="G200" i="46" s="1"/>
  <c r="BU200" i="46"/>
  <c r="BT200" i="46"/>
  <c r="E200" i="46" s="1"/>
  <c r="BS200" i="46"/>
  <c r="D200" i="46" s="1"/>
  <c r="B200" i="46"/>
  <c r="B200" i="44" s="1"/>
  <c r="A200" i="46"/>
  <c r="C200" i="46" s="1"/>
  <c r="C200" i="44" s="1"/>
  <c r="EF199" i="46"/>
  <c r="BQ199" i="46" s="1"/>
  <c r="EE199" i="46"/>
  <c r="BP199" i="46" s="1"/>
  <c r="ED199" i="46"/>
  <c r="BO199" i="44" s="1"/>
  <c r="EC199" i="46"/>
  <c r="EB199" i="46"/>
  <c r="BM199" i="46" s="1"/>
  <c r="EA199" i="46"/>
  <c r="BL199" i="46" s="1"/>
  <c r="DZ199" i="46"/>
  <c r="BK199" i="46" s="1"/>
  <c r="DY199" i="46"/>
  <c r="DX199" i="46"/>
  <c r="BI199" i="46" s="1"/>
  <c r="DW199" i="46"/>
  <c r="BH199" i="46" s="1"/>
  <c r="DV199" i="46"/>
  <c r="BG199" i="46" s="1"/>
  <c r="DU199" i="46"/>
  <c r="BF199" i="46" s="1"/>
  <c r="DT199" i="46"/>
  <c r="BE199" i="46" s="1"/>
  <c r="DS199" i="46"/>
  <c r="BD199" i="46" s="1"/>
  <c r="DR199" i="46"/>
  <c r="BC199" i="46" s="1"/>
  <c r="DQ199" i="46"/>
  <c r="DP199" i="46"/>
  <c r="BA199" i="46" s="1"/>
  <c r="DO199" i="46"/>
  <c r="AZ199" i="46" s="1"/>
  <c r="DN199" i="46"/>
  <c r="AY199" i="46" s="1"/>
  <c r="DM199" i="46"/>
  <c r="AX199" i="46" s="1"/>
  <c r="DL199" i="46"/>
  <c r="AW199" i="46" s="1"/>
  <c r="DK199" i="46"/>
  <c r="DJ199" i="46"/>
  <c r="AU199" i="46" s="1"/>
  <c r="DI199" i="46"/>
  <c r="DH199" i="46"/>
  <c r="AS199" i="46" s="1"/>
  <c r="DG199" i="46"/>
  <c r="AR199" i="46" s="1"/>
  <c r="DF199" i="46"/>
  <c r="AQ199" i="46" s="1"/>
  <c r="DE199" i="46"/>
  <c r="AP199" i="46" s="1"/>
  <c r="DD199" i="46"/>
  <c r="DC199" i="46"/>
  <c r="AN199" i="46" s="1"/>
  <c r="DB199" i="46"/>
  <c r="AM199" i="46" s="1"/>
  <c r="DA199" i="46"/>
  <c r="CZ199" i="46"/>
  <c r="AK199" i="46" s="1"/>
  <c r="CY199" i="46"/>
  <c r="CX199" i="46"/>
  <c r="AI199" i="46" s="1"/>
  <c r="CW199" i="46"/>
  <c r="CV199" i="46"/>
  <c r="AG199" i="46" s="1"/>
  <c r="CU199" i="46"/>
  <c r="CT199" i="46"/>
  <c r="AE199" i="46" s="1"/>
  <c r="CS199" i="46"/>
  <c r="CR199" i="46"/>
  <c r="AC199" i="46" s="1"/>
  <c r="CQ199" i="46"/>
  <c r="AB199" i="46" s="1"/>
  <c r="CP199" i="46"/>
  <c r="AA199" i="46" s="1"/>
  <c r="CO199" i="46"/>
  <c r="Z199" i="46" s="1"/>
  <c r="CN199" i="46"/>
  <c r="Y199" i="46" s="1"/>
  <c r="CM199" i="46"/>
  <c r="CL199" i="46"/>
  <c r="W199" i="46" s="1"/>
  <c r="CK199" i="46"/>
  <c r="CJ199" i="46"/>
  <c r="U199" i="46" s="1"/>
  <c r="CI199" i="46"/>
  <c r="T199" i="46" s="1"/>
  <c r="CH199" i="46"/>
  <c r="S199" i="46" s="1"/>
  <c r="CG199" i="46"/>
  <c r="R199" i="46" s="1"/>
  <c r="CF199" i="46"/>
  <c r="Q199" i="46" s="1"/>
  <c r="CE199" i="46"/>
  <c r="P199" i="46" s="1"/>
  <c r="CD199" i="46"/>
  <c r="O199" i="46" s="1"/>
  <c r="CC199" i="46"/>
  <c r="CB199" i="46"/>
  <c r="M199" i="46" s="1"/>
  <c r="CA199" i="46"/>
  <c r="L199" i="46" s="1"/>
  <c r="BZ199" i="46"/>
  <c r="K199" i="46" s="1"/>
  <c r="BY199" i="46"/>
  <c r="J199" i="46" s="1"/>
  <c r="BX199" i="46"/>
  <c r="BW199" i="46"/>
  <c r="H199" i="46" s="1"/>
  <c r="BV199" i="46"/>
  <c r="G199" i="46" s="1"/>
  <c r="BU199" i="46"/>
  <c r="BT199" i="46"/>
  <c r="E199" i="46" s="1"/>
  <c r="BS199" i="46"/>
  <c r="D199" i="46" s="1"/>
  <c r="BO199" i="46"/>
  <c r="B199" i="46"/>
  <c r="B199" i="44" s="1"/>
  <c r="A199" i="46"/>
  <c r="A199" i="44" s="1"/>
  <c r="EF198" i="46"/>
  <c r="BQ198" i="46" s="1"/>
  <c r="EE198" i="46"/>
  <c r="BP198" i="46" s="1"/>
  <c r="ED198" i="46"/>
  <c r="BO198" i="44" s="1"/>
  <c r="EC198" i="46"/>
  <c r="EB198" i="46"/>
  <c r="EA198" i="46"/>
  <c r="BL198" i="44" s="1"/>
  <c r="DZ198" i="46"/>
  <c r="DY198" i="46"/>
  <c r="BJ198" i="44" s="1"/>
  <c r="DX198" i="46"/>
  <c r="DW198" i="46"/>
  <c r="BH198" i="46" s="1"/>
  <c r="DV198" i="46"/>
  <c r="BG198" i="46" s="1"/>
  <c r="DU198" i="46"/>
  <c r="BF198" i="46" s="1"/>
  <c r="DT198" i="46"/>
  <c r="DS198" i="46"/>
  <c r="BD198" i="46" s="1"/>
  <c r="DR198" i="46"/>
  <c r="BC198" i="46" s="1"/>
  <c r="DQ198" i="46"/>
  <c r="DP198" i="46"/>
  <c r="BA198" i="46" s="1"/>
  <c r="DO198" i="46"/>
  <c r="AZ198" i="46" s="1"/>
  <c r="DN198" i="46"/>
  <c r="DM198" i="46"/>
  <c r="AX198" i="46" s="1"/>
  <c r="DL198" i="46"/>
  <c r="AW198" i="46" s="1"/>
  <c r="DK198" i="46"/>
  <c r="AV198" i="46" s="1"/>
  <c r="DJ198" i="46"/>
  <c r="DI198" i="46"/>
  <c r="DH198" i="46"/>
  <c r="AS198" i="46" s="1"/>
  <c r="DG198" i="46"/>
  <c r="AR198" i="46" s="1"/>
  <c r="DF198" i="46"/>
  <c r="DE198" i="46"/>
  <c r="AP198" i="46" s="1"/>
  <c r="DD198" i="46"/>
  <c r="AO198" i="46" s="1"/>
  <c r="DC198" i="46"/>
  <c r="AN198" i="46" s="1"/>
  <c r="DB198" i="46"/>
  <c r="AM198" i="46" s="1"/>
  <c r="DA198" i="46"/>
  <c r="CZ198" i="46"/>
  <c r="CY198" i="46"/>
  <c r="AJ198" i="46" s="1"/>
  <c r="CX198" i="46"/>
  <c r="AI198" i="46" s="1"/>
  <c r="CW198" i="46"/>
  <c r="AH198" i="46" s="1"/>
  <c r="CV198" i="46"/>
  <c r="AG198" i="46" s="1"/>
  <c r="CU198" i="46"/>
  <c r="AF198" i="46" s="1"/>
  <c r="CT198" i="46"/>
  <c r="AE198" i="46" s="1"/>
  <c r="CS198" i="46"/>
  <c r="CR198" i="46"/>
  <c r="CQ198" i="46"/>
  <c r="AB198" i="46" s="1"/>
  <c r="CP198" i="46"/>
  <c r="AA198" i="46" s="1"/>
  <c r="CO198" i="46"/>
  <c r="Z198" i="46" s="1"/>
  <c r="CN198" i="46"/>
  <c r="Y198" i="46" s="1"/>
  <c r="CM198" i="46"/>
  <c r="X198" i="46" s="1"/>
  <c r="CL198" i="46"/>
  <c r="CK198" i="46"/>
  <c r="CJ198" i="46"/>
  <c r="U198" i="46" s="1"/>
  <c r="CI198" i="46"/>
  <c r="T198" i="46" s="1"/>
  <c r="CH198" i="46"/>
  <c r="CG198" i="46"/>
  <c r="R198" i="46" s="1"/>
  <c r="CF198" i="46"/>
  <c r="Q198" i="46" s="1"/>
  <c r="CE198" i="46"/>
  <c r="P198" i="46" s="1"/>
  <c r="CD198" i="46"/>
  <c r="O198" i="46" s="1"/>
  <c r="CC198" i="46"/>
  <c r="CB198" i="46"/>
  <c r="M198" i="46" s="1"/>
  <c r="CA198" i="46"/>
  <c r="L198" i="46" s="1"/>
  <c r="BZ198" i="46"/>
  <c r="BY198" i="46"/>
  <c r="J198" i="46" s="1"/>
  <c r="BX198" i="46"/>
  <c r="I198" i="46" s="1"/>
  <c r="BW198" i="46"/>
  <c r="H198" i="46" s="1"/>
  <c r="BV198" i="46"/>
  <c r="G198" i="46" s="1"/>
  <c r="BU198" i="46"/>
  <c r="BT198" i="46"/>
  <c r="BS198" i="46"/>
  <c r="D198" i="46" s="1"/>
  <c r="BO198" i="46"/>
  <c r="BN198" i="46"/>
  <c r="BM198" i="46"/>
  <c r="BL198" i="46"/>
  <c r="BK198" i="46"/>
  <c r="BJ198" i="46"/>
  <c r="BI198" i="46"/>
  <c r="B198" i="46"/>
  <c r="B198" i="44" s="1"/>
  <c r="A198" i="46"/>
  <c r="C198" i="46" s="1"/>
  <c r="C198" i="44" s="1"/>
  <c r="EF197" i="46"/>
  <c r="BQ197" i="46" s="1"/>
  <c r="EE197" i="46"/>
  <c r="ED197" i="46"/>
  <c r="EC197" i="46"/>
  <c r="BN197" i="46" s="1"/>
  <c r="EB197" i="46"/>
  <c r="BM197" i="46" s="1"/>
  <c r="EA197" i="46"/>
  <c r="DZ197" i="46"/>
  <c r="BK197" i="46" s="1"/>
  <c r="DY197" i="46"/>
  <c r="BJ197" i="46" s="1"/>
  <c r="DX197" i="46"/>
  <c r="BI197" i="46" s="1"/>
  <c r="DW197" i="46"/>
  <c r="BH197" i="46" s="1"/>
  <c r="DV197" i="46"/>
  <c r="DU197" i="46"/>
  <c r="BF197" i="46" s="1"/>
  <c r="DT197" i="46"/>
  <c r="DS197" i="46"/>
  <c r="DR197" i="46"/>
  <c r="BC197" i="46" s="1"/>
  <c r="DQ197" i="46"/>
  <c r="BB197" i="46" s="1"/>
  <c r="DP197" i="46"/>
  <c r="BA197" i="46" s="1"/>
  <c r="DO197" i="46"/>
  <c r="AZ197" i="46" s="1"/>
  <c r="DN197" i="46"/>
  <c r="DM197" i="46"/>
  <c r="AX197" i="46" s="1"/>
  <c r="DL197" i="46"/>
  <c r="AW197" i="46" s="1"/>
  <c r="DK197" i="46"/>
  <c r="AV197" i="46" s="1"/>
  <c r="DJ197" i="46"/>
  <c r="AU197" i="46" s="1"/>
  <c r="DI197" i="46"/>
  <c r="AT197" i="46" s="1"/>
  <c r="DH197" i="46"/>
  <c r="AS197" i="46" s="1"/>
  <c r="DG197" i="46"/>
  <c r="AR197" i="46" s="1"/>
  <c r="DF197" i="46"/>
  <c r="DE197" i="46"/>
  <c r="AP197" i="46" s="1"/>
  <c r="DD197" i="46"/>
  <c r="AO197" i="46" s="1"/>
  <c r="DC197" i="46"/>
  <c r="DB197" i="46"/>
  <c r="AM197" i="46" s="1"/>
  <c r="DA197" i="46"/>
  <c r="AL197" i="46" s="1"/>
  <c r="CZ197" i="46"/>
  <c r="AK197" i="46" s="1"/>
  <c r="CY197" i="46"/>
  <c r="AJ197" i="46" s="1"/>
  <c r="CX197" i="46"/>
  <c r="CW197" i="46"/>
  <c r="AH197" i="46" s="1"/>
  <c r="CV197" i="46"/>
  <c r="AG197" i="46" s="1"/>
  <c r="CU197" i="46"/>
  <c r="CT197" i="46"/>
  <c r="AE197" i="46" s="1"/>
  <c r="CS197" i="46"/>
  <c r="CR197" i="46"/>
  <c r="AC197" i="46" s="1"/>
  <c r="CQ197" i="46"/>
  <c r="AB197" i="46" s="1"/>
  <c r="CP197" i="46"/>
  <c r="CO197" i="46"/>
  <c r="Z197" i="46" s="1"/>
  <c r="CN197" i="46"/>
  <c r="CM197" i="46"/>
  <c r="X197" i="46" s="1"/>
  <c r="CL197" i="46"/>
  <c r="W197" i="46" s="1"/>
  <c r="CK197" i="46"/>
  <c r="V197" i="46" s="1"/>
  <c r="CJ197" i="46"/>
  <c r="U197" i="46" s="1"/>
  <c r="CI197" i="46"/>
  <c r="T197" i="46" s="1"/>
  <c r="CH197" i="46"/>
  <c r="CG197" i="46"/>
  <c r="R197" i="46" s="1"/>
  <c r="CF197" i="46"/>
  <c r="Q197" i="46" s="1"/>
  <c r="CE197" i="46"/>
  <c r="CD197" i="46"/>
  <c r="O197" i="46" s="1"/>
  <c r="CC197" i="46"/>
  <c r="CB197" i="46"/>
  <c r="M197" i="46" s="1"/>
  <c r="CA197" i="46"/>
  <c r="L197" i="46" s="1"/>
  <c r="BZ197" i="46"/>
  <c r="BY197" i="46"/>
  <c r="J197" i="46" s="1"/>
  <c r="BX197" i="46"/>
  <c r="I197" i="46" s="1"/>
  <c r="BW197" i="46"/>
  <c r="BV197" i="46"/>
  <c r="G197" i="46" s="1"/>
  <c r="BU197" i="46"/>
  <c r="BT197" i="46"/>
  <c r="E197" i="46" s="1"/>
  <c r="BS197" i="46"/>
  <c r="B197" i="46"/>
  <c r="B197" i="44" s="1"/>
  <c r="A197" i="46"/>
  <c r="EF196" i="46"/>
  <c r="EE196" i="46"/>
  <c r="ED196" i="46"/>
  <c r="BO196" i="46" s="1"/>
  <c r="EC196" i="46"/>
  <c r="BN196" i="46" s="1"/>
  <c r="EB196" i="46"/>
  <c r="BM196" i="46" s="1"/>
  <c r="EA196" i="46"/>
  <c r="BL196" i="46" s="1"/>
  <c r="DZ196" i="46"/>
  <c r="BK196" i="46" s="1"/>
  <c r="DY196" i="46"/>
  <c r="DX196" i="46"/>
  <c r="BI196" i="46" s="1"/>
  <c r="DW196" i="46"/>
  <c r="DV196" i="46"/>
  <c r="BG196" i="46" s="1"/>
  <c r="DU196" i="46"/>
  <c r="DT196" i="46"/>
  <c r="BE196" i="46" s="1"/>
  <c r="DS196" i="46"/>
  <c r="BD196" i="46" s="1"/>
  <c r="DR196" i="46"/>
  <c r="BC196" i="46" s="1"/>
  <c r="DQ196" i="46"/>
  <c r="BB196" i="46" s="1"/>
  <c r="DP196" i="46"/>
  <c r="DO196" i="46"/>
  <c r="DN196" i="46"/>
  <c r="AY196" i="46" s="1"/>
  <c r="DM196" i="46"/>
  <c r="DL196" i="46"/>
  <c r="AW196" i="46" s="1"/>
  <c r="DK196" i="46"/>
  <c r="AV196" i="46" s="1"/>
  <c r="DJ196" i="46"/>
  <c r="AU196" i="46" s="1"/>
  <c r="DI196" i="46"/>
  <c r="AT196" i="46" s="1"/>
  <c r="DH196" i="46"/>
  <c r="DG196" i="46"/>
  <c r="DF196" i="46"/>
  <c r="AQ196" i="46" s="1"/>
  <c r="DE196" i="46"/>
  <c r="AP196" i="46" s="1"/>
  <c r="DD196" i="46"/>
  <c r="AO196" i="46" s="1"/>
  <c r="DC196" i="46"/>
  <c r="AN196" i="46" s="1"/>
  <c r="DB196" i="46"/>
  <c r="AM196" i="46" s="1"/>
  <c r="DA196" i="46"/>
  <c r="CZ196" i="46"/>
  <c r="CY196" i="46"/>
  <c r="CX196" i="46"/>
  <c r="AI196" i="46" s="1"/>
  <c r="CW196" i="46"/>
  <c r="AH196" i="46" s="1"/>
  <c r="CV196" i="46"/>
  <c r="CU196" i="46"/>
  <c r="AF196" i="46" s="1"/>
  <c r="CT196" i="46"/>
  <c r="AE196" i="46" s="1"/>
  <c r="CS196" i="46"/>
  <c r="AD196" i="46" s="1"/>
  <c r="CR196" i="46"/>
  <c r="AC196" i="46" s="1"/>
  <c r="CQ196" i="46"/>
  <c r="CP196" i="46"/>
  <c r="AA196" i="46" s="1"/>
  <c r="CO196" i="46"/>
  <c r="Z196" i="46" s="1"/>
  <c r="CN196" i="46"/>
  <c r="Y196" i="46" s="1"/>
  <c r="CM196" i="46"/>
  <c r="X196" i="46" s="1"/>
  <c r="CL196" i="46"/>
  <c r="W196" i="46" s="1"/>
  <c r="CK196" i="46"/>
  <c r="V196" i="46" s="1"/>
  <c r="CJ196" i="46"/>
  <c r="CI196" i="46"/>
  <c r="CH196" i="46"/>
  <c r="S196" i="46" s="1"/>
  <c r="CG196" i="46"/>
  <c r="CF196" i="46"/>
  <c r="Q196" i="46" s="1"/>
  <c r="CE196" i="46"/>
  <c r="P196" i="46" s="1"/>
  <c r="CD196" i="46"/>
  <c r="O196" i="46" s="1"/>
  <c r="CC196" i="46"/>
  <c r="N196" i="46" s="1"/>
  <c r="CB196" i="46"/>
  <c r="M196" i="46" s="1"/>
  <c r="CA196" i="46"/>
  <c r="BZ196" i="46"/>
  <c r="K196" i="46" s="1"/>
  <c r="BY196" i="46"/>
  <c r="J196" i="46" s="1"/>
  <c r="BX196" i="46"/>
  <c r="I196" i="46" s="1"/>
  <c r="BW196" i="46"/>
  <c r="H196" i="46" s="1"/>
  <c r="BV196" i="46"/>
  <c r="G196" i="46" s="1"/>
  <c r="BU196" i="46"/>
  <c r="F196" i="46" s="1"/>
  <c r="BT196" i="46"/>
  <c r="BS196" i="46"/>
  <c r="B196" i="46"/>
  <c r="B196" i="44" s="1"/>
  <c r="A196" i="46"/>
  <c r="A196" i="44" s="1"/>
  <c r="EF195" i="46"/>
  <c r="BQ195" i="46" s="1"/>
  <c r="EE195" i="46"/>
  <c r="BP195" i="46" s="1"/>
  <c r="ED195" i="46"/>
  <c r="BO195" i="44" s="1"/>
  <c r="EC195" i="46"/>
  <c r="BN195" i="44" s="1"/>
  <c r="EB195" i="46"/>
  <c r="EA195" i="46"/>
  <c r="DZ195" i="46"/>
  <c r="BK195" i="46" s="1"/>
  <c r="DY195" i="46"/>
  <c r="BJ195" i="46" s="1"/>
  <c r="DX195" i="46"/>
  <c r="BI195" i="46" s="1"/>
  <c r="DW195" i="46"/>
  <c r="BH195" i="46" s="1"/>
  <c r="DV195" i="46"/>
  <c r="BG195" i="46" s="1"/>
  <c r="DU195" i="46"/>
  <c r="DT195" i="46"/>
  <c r="BE195" i="46" s="1"/>
  <c r="DS195" i="46"/>
  <c r="BD195" i="46" s="1"/>
  <c r="DR195" i="46"/>
  <c r="BC195" i="46" s="1"/>
  <c r="DQ195" i="46"/>
  <c r="BB195" i="46" s="1"/>
  <c r="DP195" i="46"/>
  <c r="BA195" i="46" s="1"/>
  <c r="DO195" i="46"/>
  <c r="AZ195" i="46" s="1"/>
  <c r="DN195" i="46"/>
  <c r="AY195" i="46" s="1"/>
  <c r="DM195" i="46"/>
  <c r="DL195" i="46"/>
  <c r="AW195" i="46" s="1"/>
  <c r="DK195" i="46"/>
  <c r="AV195" i="46" s="1"/>
  <c r="DJ195" i="46"/>
  <c r="AU195" i="46" s="1"/>
  <c r="DI195" i="46"/>
  <c r="AT195" i="46" s="1"/>
  <c r="DH195" i="46"/>
  <c r="AS195" i="46" s="1"/>
  <c r="DG195" i="46"/>
  <c r="AR195" i="46" s="1"/>
  <c r="DF195" i="46"/>
  <c r="AQ195" i="46" s="1"/>
  <c r="DE195" i="46"/>
  <c r="DD195" i="46"/>
  <c r="AO195" i="46" s="1"/>
  <c r="DC195" i="46"/>
  <c r="AN195" i="46" s="1"/>
  <c r="DB195" i="46"/>
  <c r="AM195" i="46" s="1"/>
  <c r="DA195" i="46"/>
  <c r="AL195" i="46" s="1"/>
  <c r="CZ195" i="46"/>
  <c r="AK195" i="46" s="1"/>
  <c r="CY195" i="46"/>
  <c r="AJ195" i="46" s="1"/>
  <c r="CX195" i="46"/>
  <c r="AI195" i="46" s="1"/>
  <c r="CW195" i="46"/>
  <c r="CV195" i="46"/>
  <c r="AG195" i="46" s="1"/>
  <c r="CU195" i="46"/>
  <c r="AF195" i="46" s="1"/>
  <c r="CT195" i="46"/>
  <c r="AE195" i="46" s="1"/>
  <c r="CS195" i="46"/>
  <c r="AD195" i="46" s="1"/>
  <c r="CR195" i="46"/>
  <c r="AC195" i="46" s="1"/>
  <c r="CQ195" i="46"/>
  <c r="AB195" i="46" s="1"/>
  <c r="CP195" i="46"/>
  <c r="AA195" i="46" s="1"/>
  <c r="CO195" i="46"/>
  <c r="CN195" i="46"/>
  <c r="Y195" i="46" s="1"/>
  <c r="CM195" i="46"/>
  <c r="X195" i="46" s="1"/>
  <c r="CL195" i="46"/>
  <c r="W195" i="46" s="1"/>
  <c r="CK195" i="46"/>
  <c r="V195" i="46" s="1"/>
  <c r="CJ195" i="46"/>
  <c r="U195" i="46" s="1"/>
  <c r="CI195" i="46"/>
  <c r="T195" i="46" s="1"/>
  <c r="CH195" i="46"/>
  <c r="S195" i="46" s="1"/>
  <c r="CG195" i="46"/>
  <c r="CF195" i="46"/>
  <c r="Q195" i="46" s="1"/>
  <c r="CE195" i="46"/>
  <c r="P195" i="46" s="1"/>
  <c r="CD195" i="46"/>
  <c r="O195" i="46" s="1"/>
  <c r="CC195" i="46"/>
  <c r="N195" i="46" s="1"/>
  <c r="CB195" i="46"/>
  <c r="M195" i="46" s="1"/>
  <c r="CA195" i="46"/>
  <c r="L195" i="46" s="1"/>
  <c r="BZ195" i="46"/>
  <c r="K195" i="46" s="1"/>
  <c r="BY195" i="46"/>
  <c r="BX195" i="46"/>
  <c r="I195" i="46" s="1"/>
  <c r="BW195" i="46"/>
  <c r="H195" i="46" s="1"/>
  <c r="BV195" i="46"/>
  <c r="G195" i="46" s="1"/>
  <c r="BU195" i="46"/>
  <c r="F195" i="46" s="1"/>
  <c r="BT195" i="46"/>
  <c r="E195" i="46" s="1"/>
  <c r="BS195" i="46"/>
  <c r="D195" i="46" s="1"/>
  <c r="BO195" i="46"/>
  <c r="BN195" i="46"/>
  <c r="BM195" i="46"/>
  <c r="BL195" i="46"/>
  <c r="B195" i="46"/>
  <c r="B195" i="44" s="1"/>
  <c r="A195" i="46"/>
  <c r="A195" i="44" s="1"/>
  <c r="EF194" i="46"/>
  <c r="BQ194" i="46" s="1"/>
  <c r="EE194" i="46"/>
  <c r="BP194" i="46" s="1"/>
  <c r="ED194" i="46"/>
  <c r="BO194" i="46" s="1"/>
  <c r="EC194" i="46"/>
  <c r="BN194" i="46" s="1"/>
  <c r="EB194" i="46"/>
  <c r="BM194" i="46" s="1"/>
  <c r="EA194" i="46"/>
  <c r="BL194" i="46" s="1"/>
  <c r="DZ194" i="46"/>
  <c r="BK194" i="46" s="1"/>
  <c r="DY194" i="46"/>
  <c r="DX194" i="46"/>
  <c r="BI194" i="46" s="1"/>
  <c r="DW194" i="46"/>
  <c r="BH194" i="46" s="1"/>
  <c r="DV194" i="46"/>
  <c r="BG194" i="46" s="1"/>
  <c r="DU194" i="46"/>
  <c r="DT194" i="46"/>
  <c r="BE194" i="46" s="1"/>
  <c r="DS194" i="46"/>
  <c r="BD194" i="46" s="1"/>
  <c r="DR194" i="46"/>
  <c r="BC194" i="46" s="1"/>
  <c r="DQ194" i="46"/>
  <c r="BB194" i="46" s="1"/>
  <c r="DP194" i="46"/>
  <c r="BA194" i="46" s="1"/>
  <c r="DO194" i="46"/>
  <c r="AZ194" i="46" s="1"/>
  <c r="DN194" i="46"/>
  <c r="AY194" i="46" s="1"/>
  <c r="DM194" i="46"/>
  <c r="AX194" i="46" s="1"/>
  <c r="DL194" i="46"/>
  <c r="AW194" i="46" s="1"/>
  <c r="DK194" i="46"/>
  <c r="DJ194" i="46"/>
  <c r="AU194" i="46" s="1"/>
  <c r="DI194" i="46"/>
  <c r="AT194" i="46" s="1"/>
  <c r="DH194" i="46"/>
  <c r="AS194" i="46" s="1"/>
  <c r="DG194" i="46"/>
  <c r="AR194" i="46" s="1"/>
  <c r="DF194" i="46"/>
  <c r="AQ194" i="46" s="1"/>
  <c r="DE194" i="46"/>
  <c r="AP194" i="46" s="1"/>
  <c r="DD194" i="46"/>
  <c r="DC194" i="46"/>
  <c r="AN194" i="46" s="1"/>
  <c r="DB194" i="46"/>
  <c r="AM194" i="46" s="1"/>
  <c r="DA194" i="46"/>
  <c r="AL194" i="46" s="1"/>
  <c r="CZ194" i="46"/>
  <c r="AK194" i="46" s="1"/>
  <c r="CY194" i="46"/>
  <c r="AJ194" i="46" s="1"/>
  <c r="CX194" i="46"/>
  <c r="AI194" i="46" s="1"/>
  <c r="CW194" i="46"/>
  <c r="CV194" i="46"/>
  <c r="CU194" i="46"/>
  <c r="AF194" i="46" s="1"/>
  <c r="CT194" i="46"/>
  <c r="AE194" i="46" s="1"/>
  <c r="CS194" i="46"/>
  <c r="CR194" i="46"/>
  <c r="AC194" i="46" s="1"/>
  <c r="CQ194" i="46"/>
  <c r="AB194" i="46" s="1"/>
  <c r="CP194" i="46"/>
  <c r="AA194" i="46" s="1"/>
  <c r="CO194" i="46"/>
  <c r="Z194" i="46" s="1"/>
  <c r="CN194" i="46"/>
  <c r="Y194" i="46" s="1"/>
  <c r="CM194" i="46"/>
  <c r="X194" i="46" s="1"/>
  <c r="CL194" i="46"/>
  <c r="W194" i="46" s="1"/>
  <c r="CK194" i="46"/>
  <c r="V194" i="46" s="1"/>
  <c r="CJ194" i="46"/>
  <c r="U194" i="46" s="1"/>
  <c r="CI194" i="46"/>
  <c r="T194" i="46" s="1"/>
  <c r="CH194" i="46"/>
  <c r="S194" i="46" s="1"/>
  <c r="CG194" i="46"/>
  <c r="R194" i="46" s="1"/>
  <c r="CF194" i="46"/>
  <c r="CE194" i="46"/>
  <c r="P194" i="46" s="1"/>
  <c r="CD194" i="46"/>
  <c r="O194" i="46" s="1"/>
  <c r="CC194" i="46"/>
  <c r="CB194" i="46"/>
  <c r="M194" i="46" s="1"/>
  <c r="CA194" i="46"/>
  <c r="L194" i="46" s="1"/>
  <c r="BZ194" i="46"/>
  <c r="K194" i="46" s="1"/>
  <c r="BY194" i="46"/>
  <c r="BX194" i="46"/>
  <c r="BW194" i="46"/>
  <c r="BV194" i="46"/>
  <c r="G194" i="46" s="1"/>
  <c r="BU194" i="46"/>
  <c r="F194" i="46" s="1"/>
  <c r="BT194" i="46"/>
  <c r="E194" i="46" s="1"/>
  <c r="BS194" i="46"/>
  <c r="D194" i="46" s="1"/>
  <c r="B194" i="46"/>
  <c r="B194" i="44" s="1"/>
  <c r="A194" i="46"/>
  <c r="EF193" i="46"/>
  <c r="BQ193" i="46" s="1"/>
  <c r="EE193" i="46"/>
  <c r="BP193" i="46" s="1"/>
  <c r="ED193" i="46"/>
  <c r="BO193" i="44" s="1"/>
  <c r="EC193" i="46"/>
  <c r="BN193" i="46" s="1"/>
  <c r="EB193" i="46"/>
  <c r="BM193" i="46" s="1"/>
  <c r="EA193" i="46"/>
  <c r="BL193" i="46" s="1"/>
  <c r="DZ193" i="46"/>
  <c r="BK193" i="46" s="1"/>
  <c r="DY193" i="46"/>
  <c r="BJ193" i="46" s="1"/>
  <c r="DX193" i="46"/>
  <c r="BI193" i="46" s="1"/>
  <c r="DW193" i="46"/>
  <c r="BH193" i="46" s="1"/>
  <c r="DV193" i="46"/>
  <c r="BG193" i="46" s="1"/>
  <c r="DU193" i="46"/>
  <c r="BF193" i="46" s="1"/>
  <c r="DT193" i="46"/>
  <c r="BE193" i="46" s="1"/>
  <c r="DS193" i="46"/>
  <c r="BD193" i="46" s="1"/>
  <c r="DR193" i="46"/>
  <c r="BC193" i="46" s="1"/>
  <c r="DQ193" i="46"/>
  <c r="BB193" i="46" s="1"/>
  <c r="DP193" i="46"/>
  <c r="BA193" i="46" s="1"/>
  <c r="DO193" i="46"/>
  <c r="AZ193" i="46" s="1"/>
  <c r="DN193" i="46"/>
  <c r="AY193" i="46" s="1"/>
  <c r="DM193" i="46"/>
  <c r="AX193" i="46" s="1"/>
  <c r="DL193" i="46"/>
  <c r="AW193" i="46" s="1"/>
  <c r="DK193" i="46"/>
  <c r="AV193" i="46" s="1"/>
  <c r="DJ193" i="46"/>
  <c r="AU193" i="46" s="1"/>
  <c r="DI193" i="46"/>
  <c r="DH193" i="46"/>
  <c r="AS193" i="46" s="1"/>
  <c r="DG193" i="46"/>
  <c r="AR193" i="46" s="1"/>
  <c r="DF193" i="46"/>
  <c r="AQ193" i="46" s="1"/>
  <c r="DE193" i="46"/>
  <c r="AP193" i="46" s="1"/>
  <c r="DD193" i="46"/>
  <c r="AO193" i="46" s="1"/>
  <c r="DC193" i="46"/>
  <c r="AN193" i="46" s="1"/>
  <c r="DB193" i="46"/>
  <c r="AM193" i="46" s="1"/>
  <c r="DA193" i="46"/>
  <c r="CZ193" i="46"/>
  <c r="AK193" i="46" s="1"/>
  <c r="CY193" i="46"/>
  <c r="AJ193" i="46" s="1"/>
  <c r="CX193" i="46"/>
  <c r="AI193" i="46" s="1"/>
  <c r="CW193" i="46"/>
  <c r="AH193" i="46" s="1"/>
  <c r="CV193" i="46"/>
  <c r="AG193" i="46" s="1"/>
  <c r="CU193" i="46"/>
  <c r="AF193" i="46" s="1"/>
  <c r="CT193" i="46"/>
  <c r="AE193" i="46" s="1"/>
  <c r="CS193" i="46"/>
  <c r="AD193" i="46" s="1"/>
  <c r="CR193" i="46"/>
  <c r="AC193" i="46" s="1"/>
  <c r="CQ193" i="46"/>
  <c r="AB193" i="46" s="1"/>
  <c r="CP193" i="46"/>
  <c r="AA193" i="46" s="1"/>
  <c r="CO193" i="46"/>
  <c r="Z193" i="46" s="1"/>
  <c r="CN193" i="46"/>
  <c r="Y193" i="46" s="1"/>
  <c r="CM193" i="46"/>
  <c r="X193" i="46" s="1"/>
  <c r="CL193" i="46"/>
  <c r="W193" i="46" s="1"/>
  <c r="CK193" i="46"/>
  <c r="V193" i="46" s="1"/>
  <c r="CJ193" i="46"/>
  <c r="U193" i="46" s="1"/>
  <c r="CI193" i="46"/>
  <c r="T193" i="46" s="1"/>
  <c r="CH193" i="46"/>
  <c r="S193" i="46" s="1"/>
  <c r="CG193" i="46"/>
  <c r="R193" i="46" s="1"/>
  <c r="CF193" i="46"/>
  <c r="Q193" i="46" s="1"/>
  <c r="CE193" i="46"/>
  <c r="P193" i="46" s="1"/>
  <c r="CD193" i="46"/>
  <c r="O193" i="46" s="1"/>
  <c r="CC193" i="46"/>
  <c r="N193" i="46" s="1"/>
  <c r="CB193" i="46"/>
  <c r="M193" i="46" s="1"/>
  <c r="CA193" i="46"/>
  <c r="L193" i="46" s="1"/>
  <c r="BZ193" i="46"/>
  <c r="K193" i="46" s="1"/>
  <c r="BY193" i="46"/>
  <c r="J193" i="46" s="1"/>
  <c r="BX193" i="46"/>
  <c r="I193" i="46" s="1"/>
  <c r="BW193" i="46"/>
  <c r="H193" i="46" s="1"/>
  <c r="BV193" i="46"/>
  <c r="G193" i="46" s="1"/>
  <c r="BU193" i="46"/>
  <c r="F193" i="46" s="1"/>
  <c r="BT193" i="46"/>
  <c r="E193" i="46" s="1"/>
  <c r="BS193" i="46"/>
  <c r="D193" i="46" s="1"/>
  <c r="BO193" i="46"/>
  <c r="B193" i="46"/>
  <c r="B193" i="44" s="1"/>
  <c r="A193" i="46"/>
  <c r="C193" i="46" s="1"/>
  <c r="C193" i="44" s="1"/>
  <c r="EF192" i="46"/>
  <c r="BQ192" i="46" s="1"/>
  <c r="EE192" i="46"/>
  <c r="BP192" i="46" s="1"/>
  <c r="ED192" i="46"/>
  <c r="EC192" i="46"/>
  <c r="BN192" i="46" s="1"/>
  <c r="EB192" i="46"/>
  <c r="BM192" i="46" s="1"/>
  <c r="EA192" i="46"/>
  <c r="BL192" i="46" s="1"/>
  <c r="DZ192" i="46"/>
  <c r="BK192" i="46" s="1"/>
  <c r="DY192" i="46"/>
  <c r="BJ192" i="46" s="1"/>
  <c r="DX192" i="46"/>
  <c r="BI192" i="46" s="1"/>
  <c r="DW192" i="46"/>
  <c r="BH192" i="46" s="1"/>
  <c r="DV192" i="46"/>
  <c r="BG192" i="46" s="1"/>
  <c r="DU192" i="46"/>
  <c r="DT192" i="46"/>
  <c r="DS192" i="46"/>
  <c r="BD192" i="46" s="1"/>
  <c r="DR192" i="46"/>
  <c r="DQ192" i="46"/>
  <c r="BB192" i="46" s="1"/>
  <c r="DP192" i="46"/>
  <c r="BA192" i="46" s="1"/>
  <c r="DO192" i="46"/>
  <c r="AZ192" i="46" s="1"/>
  <c r="DN192" i="46"/>
  <c r="DM192" i="46"/>
  <c r="DL192" i="46"/>
  <c r="AW192" i="46" s="1"/>
  <c r="DK192" i="46"/>
  <c r="AV192" i="46" s="1"/>
  <c r="DJ192" i="46"/>
  <c r="DI192" i="46"/>
  <c r="AT192" i="46" s="1"/>
  <c r="DH192" i="46"/>
  <c r="AS192" i="46" s="1"/>
  <c r="DG192" i="46"/>
  <c r="AR192" i="46" s="1"/>
  <c r="DF192" i="46"/>
  <c r="AQ192" i="46" s="1"/>
  <c r="DE192" i="46"/>
  <c r="AP192" i="46" s="1"/>
  <c r="DD192" i="46"/>
  <c r="AO192" i="46" s="1"/>
  <c r="DC192" i="46"/>
  <c r="AN192" i="46" s="1"/>
  <c r="DB192" i="46"/>
  <c r="AM192" i="46" s="1"/>
  <c r="DA192" i="46"/>
  <c r="AL192" i="46" s="1"/>
  <c r="CZ192" i="46"/>
  <c r="AK192" i="46" s="1"/>
  <c r="CY192" i="46"/>
  <c r="AJ192" i="46" s="1"/>
  <c r="CX192" i="46"/>
  <c r="AI192" i="46" s="1"/>
  <c r="CW192" i="46"/>
  <c r="AH192" i="46" s="1"/>
  <c r="CV192" i="46"/>
  <c r="AG192" i="46" s="1"/>
  <c r="CU192" i="46"/>
  <c r="AF192" i="46" s="1"/>
  <c r="CT192" i="46"/>
  <c r="AE192" i="46" s="1"/>
  <c r="CS192" i="46"/>
  <c r="AD192" i="46" s="1"/>
  <c r="CR192" i="46"/>
  <c r="AC192" i="46" s="1"/>
  <c r="CQ192" i="46"/>
  <c r="AB192" i="46" s="1"/>
  <c r="CP192" i="46"/>
  <c r="AA192" i="46" s="1"/>
  <c r="CO192" i="46"/>
  <c r="Z192" i="46" s="1"/>
  <c r="CN192" i="46"/>
  <c r="Y192" i="46" s="1"/>
  <c r="CM192" i="46"/>
  <c r="X192" i="46" s="1"/>
  <c r="CL192" i="46"/>
  <c r="W192" i="46" s="1"/>
  <c r="CK192" i="46"/>
  <c r="V192" i="46" s="1"/>
  <c r="CJ192" i="46"/>
  <c r="U192" i="46" s="1"/>
  <c r="CI192" i="46"/>
  <c r="T192" i="46" s="1"/>
  <c r="CH192" i="46"/>
  <c r="CG192" i="46"/>
  <c r="CF192" i="46"/>
  <c r="CE192" i="46"/>
  <c r="P192" i="46" s="1"/>
  <c r="CD192" i="46"/>
  <c r="CC192" i="46"/>
  <c r="N192" i="46" s="1"/>
  <c r="CB192" i="46"/>
  <c r="M192" i="46" s="1"/>
  <c r="CA192" i="46"/>
  <c r="L192" i="46" s="1"/>
  <c r="BZ192" i="46"/>
  <c r="K192" i="46" s="1"/>
  <c r="BY192" i="46"/>
  <c r="J192" i="46" s="1"/>
  <c r="BX192" i="46"/>
  <c r="I192" i="46" s="1"/>
  <c r="BW192" i="46"/>
  <c r="H192" i="46" s="1"/>
  <c r="BV192" i="46"/>
  <c r="BU192" i="46"/>
  <c r="F192" i="46" s="1"/>
  <c r="BT192" i="46"/>
  <c r="E192" i="46" s="1"/>
  <c r="BS192" i="46"/>
  <c r="D192" i="46" s="1"/>
  <c r="B192" i="46"/>
  <c r="A192" i="46"/>
  <c r="A192" i="44" s="1"/>
  <c r="EF191" i="46"/>
  <c r="BQ191" i="46" s="1"/>
  <c r="EE191" i="46"/>
  <c r="BP191" i="46" s="1"/>
  <c r="ED191" i="46"/>
  <c r="BO191" i="46" s="1"/>
  <c r="EC191" i="46"/>
  <c r="BN191" i="46" s="1"/>
  <c r="EB191" i="46"/>
  <c r="BM191" i="46" s="1"/>
  <c r="EA191" i="46"/>
  <c r="BL191" i="46" s="1"/>
  <c r="DZ191" i="46"/>
  <c r="BK191" i="46" s="1"/>
  <c r="DY191" i="46"/>
  <c r="BJ191" i="46" s="1"/>
  <c r="DX191" i="46"/>
  <c r="BI191" i="46" s="1"/>
  <c r="DW191" i="46"/>
  <c r="BH191" i="46" s="1"/>
  <c r="DV191" i="46"/>
  <c r="DU191" i="46"/>
  <c r="BF191" i="46" s="1"/>
  <c r="DT191" i="46"/>
  <c r="BE191" i="46" s="1"/>
  <c r="DS191" i="46"/>
  <c r="BD191" i="46" s="1"/>
  <c r="DR191" i="46"/>
  <c r="BC191" i="46" s="1"/>
  <c r="DQ191" i="46"/>
  <c r="BB191" i="46" s="1"/>
  <c r="DP191" i="46"/>
  <c r="BA191" i="46" s="1"/>
  <c r="DO191" i="46"/>
  <c r="AZ191" i="46" s="1"/>
  <c r="DN191" i="46"/>
  <c r="DM191" i="46"/>
  <c r="AX191" i="46" s="1"/>
  <c r="DL191" i="46"/>
  <c r="AW191" i="46" s="1"/>
  <c r="DK191" i="46"/>
  <c r="AV191" i="46" s="1"/>
  <c r="DJ191" i="46"/>
  <c r="DI191" i="46"/>
  <c r="AT191" i="46" s="1"/>
  <c r="DH191" i="46"/>
  <c r="DG191" i="46"/>
  <c r="AR191" i="46" s="1"/>
  <c r="DF191" i="46"/>
  <c r="AQ191" i="46" s="1"/>
  <c r="DE191" i="46"/>
  <c r="AP191" i="46" s="1"/>
  <c r="DD191" i="46"/>
  <c r="AO191" i="46" s="1"/>
  <c r="DC191" i="46"/>
  <c r="AN191" i="46" s="1"/>
  <c r="DB191" i="46"/>
  <c r="AM191" i="46" s="1"/>
  <c r="DA191" i="46"/>
  <c r="CZ191" i="46"/>
  <c r="AK191" i="46" s="1"/>
  <c r="CY191" i="46"/>
  <c r="AJ191" i="46" s="1"/>
  <c r="CX191" i="46"/>
  <c r="AI191" i="46" s="1"/>
  <c r="CW191" i="46"/>
  <c r="AH191" i="46" s="1"/>
  <c r="CV191" i="46"/>
  <c r="AG191" i="46" s="1"/>
  <c r="CU191" i="46"/>
  <c r="AF191" i="46" s="1"/>
  <c r="CT191" i="46"/>
  <c r="AE191" i="46" s="1"/>
  <c r="CS191" i="46"/>
  <c r="AD191" i="46" s="1"/>
  <c r="CR191" i="46"/>
  <c r="AC191" i="46" s="1"/>
  <c r="CQ191" i="46"/>
  <c r="AB191" i="46" s="1"/>
  <c r="CP191" i="46"/>
  <c r="CO191" i="46"/>
  <c r="Z191" i="46" s="1"/>
  <c r="CN191" i="46"/>
  <c r="Y191" i="46" s="1"/>
  <c r="CM191" i="46"/>
  <c r="X191" i="46" s="1"/>
  <c r="CL191" i="46"/>
  <c r="CK191" i="46"/>
  <c r="CJ191" i="46"/>
  <c r="U191" i="46" s="1"/>
  <c r="CI191" i="46"/>
  <c r="T191" i="46" s="1"/>
  <c r="CH191" i="46"/>
  <c r="CG191" i="46"/>
  <c r="R191" i="46" s="1"/>
  <c r="CF191" i="46"/>
  <c r="Q191" i="46" s="1"/>
  <c r="CE191" i="46"/>
  <c r="P191" i="46" s="1"/>
  <c r="CD191" i="46"/>
  <c r="O191" i="46" s="1"/>
  <c r="CC191" i="46"/>
  <c r="CB191" i="46"/>
  <c r="M191" i="46" s="1"/>
  <c r="CA191" i="46"/>
  <c r="L191" i="46" s="1"/>
  <c r="BZ191" i="46"/>
  <c r="K191" i="46" s="1"/>
  <c r="BY191" i="46"/>
  <c r="BX191" i="46"/>
  <c r="I191" i="46" s="1"/>
  <c r="BW191" i="46"/>
  <c r="H191" i="46" s="1"/>
  <c r="BV191" i="46"/>
  <c r="G191" i="46" s="1"/>
  <c r="BU191" i="46"/>
  <c r="BT191" i="46"/>
  <c r="E191" i="46" s="1"/>
  <c r="BS191" i="46"/>
  <c r="D191" i="46" s="1"/>
  <c r="B191" i="46"/>
  <c r="B191" i="44" s="1"/>
  <c r="A191" i="46"/>
  <c r="A191" i="44" s="1"/>
  <c r="EF190" i="46"/>
  <c r="BQ190" i="46" s="1"/>
  <c r="EE190" i="46"/>
  <c r="BP190" i="46" s="1"/>
  <c r="ED190" i="46"/>
  <c r="BO190" i="46" s="1"/>
  <c r="EC190" i="46"/>
  <c r="BN190" i="46" s="1"/>
  <c r="EB190" i="46"/>
  <c r="BM190" i="46" s="1"/>
  <c r="EA190" i="46"/>
  <c r="BL190" i="46" s="1"/>
  <c r="DZ190" i="46"/>
  <c r="BK190" i="46" s="1"/>
  <c r="DY190" i="46"/>
  <c r="DX190" i="46"/>
  <c r="BI190" i="46" s="1"/>
  <c r="DW190" i="46"/>
  <c r="BH190" i="46" s="1"/>
  <c r="DV190" i="46"/>
  <c r="BG190" i="46" s="1"/>
  <c r="DU190" i="46"/>
  <c r="BF190" i="46" s="1"/>
  <c r="DT190" i="46"/>
  <c r="BE190" i="46" s="1"/>
  <c r="DS190" i="46"/>
  <c r="BD190" i="46" s="1"/>
  <c r="DR190" i="46"/>
  <c r="DQ190" i="46"/>
  <c r="DP190" i="46"/>
  <c r="BA190" i="46" s="1"/>
  <c r="DO190" i="46"/>
  <c r="AZ190" i="46" s="1"/>
  <c r="DN190" i="46"/>
  <c r="DM190" i="46"/>
  <c r="DL190" i="46"/>
  <c r="AW190" i="46" s="1"/>
  <c r="DK190" i="46"/>
  <c r="AV190" i="46" s="1"/>
  <c r="DJ190" i="46"/>
  <c r="AU190" i="46" s="1"/>
  <c r="DI190" i="46"/>
  <c r="DH190" i="46"/>
  <c r="AS190" i="46" s="1"/>
  <c r="DG190" i="46"/>
  <c r="AR190" i="46" s="1"/>
  <c r="DF190" i="46"/>
  <c r="AQ190" i="46" s="1"/>
  <c r="DE190" i="46"/>
  <c r="AP190" i="46" s="1"/>
  <c r="DD190" i="46"/>
  <c r="DC190" i="46"/>
  <c r="AN190" i="46" s="1"/>
  <c r="DB190" i="46"/>
  <c r="AM190" i="46" s="1"/>
  <c r="DA190" i="46"/>
  <c r="CZ190" i="46"/>
  <c r="AK190" i="46" s="1"/>
  <c r="CY190" i="46"/>
  <c r="AJ190" i="46" s="1"/>
  <c r="CX190" i="46"/>
  <c r="AI190" i="46" s="1"/>
  <c r="CW190" i="46"/>
  <c r="AH190" i="46" s="1"/>
  <c r="CV190" i="46"/>
  <c r="AG190" i="46" s="1"/>
  <c r="CU190" i="46"/>
  <c r="AF190" i="46" s="1"/>
  <c r="CT190" i="46"/>
  <c r="CS190" i="46"/>
  <c r="CR190" i="46"/>
  <c r="AC190" i="46" s="1"/>
  <c r="CQ190" i="46"/>
  <c r="AB190" i="46" s="1"/>
  <c r="CP190" i="46"/>
  <c r="CO190" i="46"/>
  <c r="CN190" i="46"/>
  <c r="Y190" i="46" s="1"/>
  <c r="CM190" i="46"/>
  <c r="X190" i="46" s="1"/>
  <c r="CL190" i="46"/>
  <c r="W190" i="46" s="1"/>
  <c r="CK190" i="46"/>
  <c r="CJ190" i="46"/>
  <c r="U190" i="46" s="1"/>
  <c r="CI190" i="46"/>
  <c r="T190" i="46" s="1"/>
  <c r="CH190" i="46"/>
  <c r="S190" i="46" s="1"/>
  <c r="CG190" i="46"/>
  <c r="CF190" i="46"/>
  <c r="Q190" i="46" s="1"/>
  <c r="CE190" i="46"/>
  <c r="P190" i="46" s="1"/>
  <c r="CD190" i="46"/>
  <c r="O190" i="46" s="1"/>
  <c r="CC190" i="46"/>
  <c r="CB190" i="46"/>
  <c r="M190" i="46" s="1"/>
  <c r="CA190" i="46"/>
  <c r="L190" i="46" s="1"/>
  <c r="BZ190" i="46"/>
  <c r="K190" i="46" s="1"/>
  <c r="BY190" i="46"/>
  <c r="J190" i="46" s="1"/>
  <c r="BX190" i="46"/>
  <c r="I190" i="46" s="1"/>
  <c r="BW190" i="46"/>
  <c r="H190" i="46" s="1"/>
  <c r="BV190" i="46"/>
  <c r="G190" i="46" s="1"/>
  <c r="BU190" i="46"/>
  <c r="BT190" i="46"/>
  <c r="E190" i="46" s="1"/>
  <c r="BS190" i="46"/>
  <c r="D190" i="46" s="1"/>
  <c r="B190" i="46"/>
  <c r="B190" i="44" s="1"/>
  <c r="A190" i="46"/>
  <c r="EF189" i="46"/>
  <c r="BQ189" i="46" s="1"/>
  <c r="EE189" i="46"/>
  <c r="BP189" i="46" s="1"/>
  <c r="ED189" i="46"/>
  <c r="EC189" i="46"/>
  <c r="EB189" i="46"/>
  <c r="BM189" i="46" s="1"/>
  <c r="EA189" i="46"/>
  <c r="BL189" i="46" s="1"/>
  <c r="DZ189" i="46"/>
  <c r="BK189" i="46" s="1"/>
  <c r="DY189" i="46"/>
  <c r="BJ189" i="46" s="1"/>
  <c r="DX189" i="46"/>
  <c r="BI189" i="46" s="1"/>
  <c r="DW189" i="46"/>
  <c r="BH189" i="46" s="1"/>
  <c r="DV189" i="46"/>
  <c r="BG189" i="46" s="1"/>
  <c r="DU189" i="46"/>
  <c r="DT189" i="46"/>
  <c r="BE189" i="46" s="1"/>
  <c r="DS189" i="46"/>
  <c r="BD189" i="46" s="1"/>
  <c r="DR189" i="46"/>
  <c r="DQ189" i="46"/>
  <c r="BB189" i="46" s="1"/>
  <c r="DP189" i="46"/>
  <c r="BA189" i="46" s="1"/>
  <c r="DO189" i="46"/>
  <c r="AZ189" i="46" s="1"/>
  <c r="DN189" i="46"/>
  <c r="AY189" i="46" s="1"/>
  <c r="DM189" i="46"/>
  <c r="DL189" i="46"/>
  <c r="AW189" i="46" s="1"/>
  <c r="DK189" i="46"/>
  <c r="AV189" i="46" s="1"/>
  <c r="DJ189" i="46"/>
  <c r="AU189" i="46" s="1"/>
  <c r="DI189" i="46"/>
  <c r="DH189" i="46"/>
  <c r="AS189" i="46" s="1"/>
  <c r="DG189" i="46"/>
  <c r="AR189" i="46" s="1"/>
  <c r="DF189" i="46"/>
  <c r="DE189" i="46"/>
  <c r="DD189" i="46"/>
  <c r="AO189" i="46" s="1"/>
  <c r="DC189" i="46"/>
  <c r="AN189" i="46" s="1"/>
  <c r="DB189" i="46"/>
  <c r="AM189" i="46" s="1"/>
  <c r="DA189" i="46"/>
  <c r="CZ189" i="46"/>
  <c r="CY189" i="46"/>
  <c r="AJ189" i="46" s="1"/>
  <c r="CX189" i="46"/>
  <c r="CW189" i="46"/>
  <c r="CV189" i="46"/>
  <c r="AG189" i="46" s="1"/>
  <c r="CU189" i="46"/>
  <c r="AF189" i="46" s="1"/>
  <c r="CT189" i="46"/>
  <c r="CS189" i="46"/>
  <c r="AD189" i="46" s="1"/>
  <c r="CR189" i="46"/>
  <c r="AC189" i="46" s="1"/>
  <c r="CQ189" i="46"/>
  <c r="AB189" i="46" s="1"/>
  <c r="CP189" i="46"/>
  <c r="AA189" i="46" s="1"/>
  <c r="CO189" i="46"/>
  <c r="CN189" i="46"/>
  <c r="Y189" i="46" s="1"/>
  <c r="CM189" i="46"/>
  <c r="X189" i="46" s="1"/>
  <c r="CL189" i="46"/>
  <c r="W189" i="46" s="1"/>
  <c r="CK189" i="46"/>
  <c r="V189" i="46" s="1"/>
  <c r="CJ189" i="46"/>
  <c r="U189" i="46" s="1"/>
  <c r="CI189" i="46"/>
  <c r="T189" i="46" s="1"/>
  <c r="CH189" i="46"/>
  <c r="S189" i="46" s="1"/>
  <c r="CG189" i="46"/>
  <c r="CF189" i="46"/>
  <c r="Q189" i="46" s="1"/>
  <c r="CE189" i="46"/>
  <c r="P189" i="46" s="1"/>
  <c r="CD189" i="46"/>
  <c r="O189" i="46" s="1"/>
  <c r="CC189" i="46"/>
  <c r="N189" i="46" s="1"/>
  <c r="CB189" i="46"/>
  <c r="M189" i="46" s="1"/>
  <c r="CA189" i="46"/>
  <c r="L189" i="46" s="1"/>
  <c r="BZ189" i="46"/>
  <c r="BY189" i="46"/>
  <c r="BX189" i="46"/>
  <c r="I189" i="46" s="1"/>
  <c r="BW189" i="46"/>
  <c r="H189" i="46" s="1"/>
  <c r="BV189" i="46"/>
  <c r="BU189" i="46"/>
  <c r="BT189" i="46"/>
  <c r="E189" i="46" s="1"/>
  <c r="BS189" i="46"/>
  <c r="D189" i="46" s="1"/>
  <c r="B189" i="46"/>
  <c r="B189" i="44" s="1"/>
  <c r="A189" i="46"/>
  <c r="A189" i="44" s="1"/>
  <c r="EF188" i="46"/>
  <c r="BQ188" i="46" s="1"/>
  <c r="EE188" i="46"/>
  <c r="BP188" i="46" s="1"/>
  <c r="ED188" i="46"/>
  <c r="BO188" i="46" s="1"/>
  <c r="EC188" i="46"/>
  <c r="BN188" i="46" s="1"/>
  <c r="EB188" i="46"/>
  <c r="BM188" i="46" s="1"/>
  <c r="EA188" i="46"/>
  <c r="BL188" i="46" s="1"/>
  <c r="DZ188" i="46"/>
  <c r="BK188" i="46" s="1"/>
  <c r="DY188" i="46"/>
  <c r="DX188" i="46"/>
  <c r="BI188" i="46" s="1"/>
  <c r="DW188" i="46"/>
  <c r="BH188" i="46" s="1"/>
  <c r="DV188" i="46"/>
  <c r="BG188" i="46" s="1"/>
  <c r="DU188" i="46"/>
  <c r="BF188" i="46" s="1"/>
  <c r="DT188" i="46"/>
  <c r="BE188" i="46" s="1"/>
  <c r="DS188" i="46"/>
  <c r="BD188" i="46" s="1"/>
  <c r="DR188" i="46"/>
  <c r="DQ188" i="46"/>
  <c r="DP188" i="46"/>
  <c r="BA188" i="46" s="1"/>
  <c r="DO188" i="46"/>
  <c r="AZ188" i="46" s="1"/>
  <c r="DN188" i="46"/>
  <c r="AY188" i="46" s="1"/>
  <c r="DM188" i="46"/>
  <c r="AX188" i="46" s="1"/>
  <c r="DL188" i="46"/>
  <c r="AW188" i="46" s="1"/>
  <c r="DK188" i="46"/>
  <c r="AV188" i="46" s="1"/>
  <c r="DJ188" i="46"/>
  <c r="DI188" i="46"/>
  <c r="DH188" i="46"/>
  <c r="AS188" i="46" s="1"/>
  <c r="DG188" i="46"/>
  <c r="AR188" i="46" s="1"/>
  <c r="DF188" i="46"/>
  <c r="AQ188" i="46" s="1"/>
  <c r="DE188" i="46"/>
  <c r="AP188" i="46" s="1"/>
  <c r="DD188" i="46"/>
  <c r="AO188" i="46" s="1"/>
  <c r="DC188" i="46"/>
  <c r="AN188" i="46" s="1"/>
  <c r="DB188" i="46"/>
  <c r="AM188" i="46" s="1"/>
  <c r="DA188" i="46"/>
  <c r="CZ188" i="46"/>
  <c r="AK188" i="46" s="1"/>
  <c r="CY188" i="46"/>
  <c r="AJ188" i="46" s="1"/>
  <c r="CX188" i="46"/>
  <c r="CW188" i="46"/>
  <c r="AH188" i="46" s="1"/>
  <c r="CV188" i="46"/>
  <c r="AG188" i="46" s="1"/>
  <c r="CU188" i="46"/>
  <c r="AF188" i="46" s="1"/>
  <c r="CT188" i="46"/>
  <c r="AE188" i="46" s="1"/>
  <c r="CS188" i="46"/>
  <c r="AD188" i="46" s="1"/>
  <c r="CR188" i="46"/>
  <c r="AC188" i="46" s="1"/>
  <c r="CQ188" i="46"/>
  <c r="AB188" i="46" s="1"/>
  <c r="CP188" i="46"/>
  <c r="AA188" i="46" s="1"/>
  <c r="CO188" i="46"/>
  <c r="Z188" i="46" s="1"/>
  <c r="CN188" i="46"/>
  <c r="Y188" i="46" s="1"/>
  <c r="CM188" i="46"/>
  <c r="X188" i="46" s="1"/>
  <c r="CL188" i="46"/>
  <c r="W188" i="46" s="1"/>
  <c r="CK188" i="46"/>
  <c r="V188" i="46" s="1"/>
  <c r="CJ188" i="46"/>
  <c r="U188" i="46" s="1"/>
  <c r="CI188" i="46"/>
  <c r="T188" i="46" s="1"/>
  <c r="CH188" i="46"/>
  <c r="S188" i="46" s="1"/>
  <c r="CG188" i="46"/>
  <c r="R188" i="46" s="1"/>
  <c r="CF188" i="46"/>
  <c r="Q188" i="46" s="1"/>
  <c r="CE188" i="46"/>
  <c r="P188" i="46" s="1"/>
  <c r="CD188" i="46"/>
  <c r="CC188" i="46"/>
  <c r="CB188" i="46"/>
  <c r="M188" i="46" s="1"/>
  <c r="CA188" i="46"/>
  <c r="L188" i="46" s="1"/>
  <c r="BZ188" i="46"/>
  <c r="BY188" i="46"/>
  <c r="J188" i="46" s="1"/>
  <c r="BX188" i="46"/>
  <c r="I188" i="46" s="1"/>
  <c r="BW188" i="46"/>
  <c r="H188" i="46" s="1"/>
  <c r="BV188" i="46"/>
  <c r="G188" i="46" s="1"/>
  <c r="BU188" i="46"/>
  <c r="BT188" i="46"/>
  <c r="E188" i="46" s="1"/>
  <c r="BS188" i="46"/>
  <c r="D188" i="46" s="1"/>
  <c r="B188" i="46"/>
  <c r="A188" i="46"/>
  <c r="EF187" i="46"/>
  <c r="BQ187" i="46" s="1"/>
  <c r="EE187" i="46"/>
  <c r="BP187" i="46" s="1"/>
  <c r="ED187" i="46"/>
  <c r="BO187" i="44" s="1"/>
  <c r="EC187" i="46"/>
  <c r="BN187" i="44" s="1"/>
  <c r="EB187" i="46"/>
  <c r="BM187" i="46" s="1"/>
  <c r="EA187" i="46"/>
  <c r="BL187" i="46" s="1"/>
  <c r="DZ187" i="46"/>
  <c r="BK187" i="46" s="1"/>
  <c r="DY187" i="46"/>
  <c r="DX187" i="46"/>
  <c r="BI187" i="46" s="1"/>
  <c r="DW187" i="46"/>
  <c r="BH187" i="46" s="1"/>
  <c r="DV187" i="46"/>
  <c r="DU187" i="46"/>
  <c r="DT187" i="46"/>
  <c r="BE187" i="46" s="1"/>
  <c r="DS187" i="46"/>
  <c r="BD187" i="46" s="1"/>
  <c r="DR187" i="46"/>
  <c r="BC187" i="46" s="1"/>
  <c r="DQ187" i="46"/>
  <c r="DP187" i="46"/>
  <c r="BA187" i="46" s="1"/>
  <c r="DO187" i="46"/>
  <c r="AZ187" i="46" s="1"/>
  <c r="DN187" i="46"/>
  <c r="AY187" i="46" s="1"/>
  <c r="DM187" i="46"/>
  <c r="AX187" i="46" s="1"/>
  <c r="DL187" i="46"/>
  <c r="AW187" i="46" s="1"/>
  <c r="DK187" i="46"/>
  <c r="AV187" i="46" s="1"/>
  <c r="DJ187" i="46"/>
  <c r="AU187" i="46" s="1"/>
  <c r="DI187" i="46"/>
  <c r="DH187" i="46"/>
  <c r="DG187" i="46"/>
  <c r="AR187" i="46" s="1"/>
  <c r="DF187" i="46"/>
  <c r="AQ187" i="46" s="1"/>
  <c r="DE187" i="46"/>
  <c r="AP187" i="46" s="1"/>
  <c r="DD187" i="46"/>
  <c r="AO187" i="46" s="1"/>
  <c r="DC187" i="46"/>
  <c r="AN187" i="46" s="1"/>
  <c r="DB187" i="46"/>
  <c r="AM187" i="46" s="1"/>
  <c r="DA187" i="46"/>
  <c r="CZ187" i="46"/>
  <c r="AK187" i="46" s="1"/>
  <c r="CY187" i="46"/>
  <c r="AJ187" i="46" s="1"/>
  <c r="CX187" i="46"/>
  <c r="CW187" i="46"/>
  <c r="AH187" i="46" s="1"/>
  <c r="CV187" i="46"/>
  <c r="AG187" i="46" s="1"/>
  <c r="CU187" i="46"/>
  <c r="AF187" i="46" s="1"/>
  <c r="CT187" i="46"/>
  <c r="CS187" i="46"/>
  <c r="CR187" i="46"/>
  <c r="AC187" i="46" s="1"/>
  <c r="CQ187" i="46"/>
  <c r="AB187" i="46" s="1"/>
  <c r="CP187" i="46"/>
  <c r="AA187" i="46" s="1"/>
  <c r="CO187" i="46"/>
  <c r="CN187" i="46"/>
  <c r="Y187" i="46" s="1"/>
  <c r="CM187" i="46"/>
  <c r="X187" i="46" s="1"/>
  <c r="CL187" i="46"/>
  <c r="W187" i="46" s="1"/>
  <c r="CK187" i="46"/>
  <c r="CJ187" i="46"/>
  <c r="U187" i="46" s="1"/>
  <c r="CI187" i="46"/>
  <c r="T187" i="46" s="1"/>
  <c r="CH187" i="46"/>
  <c r="CG187" i="46"/>
  <c r="CF187" i="46"/>
  <c r="Q187" i="46" s="1"/>
  <c r="CE187" i="46"/>
  <c r="P187" i="46" s="1"/>
  <c r="CD187" i="46"/>
  <c r="O187" i="46" s="1"/>
  <c r="CC187" i="46"/>
  <c r="CB187" i="46"/>
  <c r="M187" i="46" s="1"/>
  <c r="CA187" i="46"/>
  <c r="L187" i="46" s="1"/>
  <c r="BZ187" i="46"/>
  <c r="K187" i="46" s="1"/>
  <c r="BY187" i="46"/>
  <c r="BX187" i="46"/>
  <c r="I187" i="46" s="1"/>
  <c r="BW187" i="46"/>
  <c r="H187" i="46" s="1"/>
  <c r="BV187" i="46"/>
  <c r="BU187" i="46"/>
  <c r="BT187" i="46"/>
  <c r="BS187" i="46"/>
  <c r="D187" i="46" s="1"/>
  <c r="BO187" i="46"/>
  <c r="BN187" i="46"/>
  <c r="B187" i="46"/>
  <c r="A187" i="46"/>
  <c r="C187" i="46" s="1"/>
  <c r="C187" i="44" s="1"/>
  <c r="EF186" i="46"/>
  <c r="BQ186" i="46" s="1"/>
  <c r="EE186" i="46"/>
  <c r="BP186" i="46" s="1"/>
  <c r="ED186" i="46"/>
  <c r="BO186" i="46" s="1"/>
  <c r="EC186" i="46"/>
  <c r="BN186" i="46" s="1"/>
  <c r="EB186" i="46"/>
  <c r="BM186" i="46" s="1"/>
  <c r="EA186" i="46"/>
  <c r="DZ186" i="46"/>
  <c r="BK186" i="46" s="1"/>
  <c r="DY186" i="46"/>
  <c r="BJ186" i="46" s="1"/>
  <c r="DX186" i="46"/>
  <c r="DW186" i="46"/>
  <c r="BH186" i="46" s="1"/>
  <c r="DV186" i="46"/>
  <c r="BG186" i="46" s="1"/>
  <c r="DU186" i="46"/>
  <c r="BF186" i="46" s="1"/>
  <c r="DT186" i="46"/>
  <c r="BE186" i="46" s="1"/>
  <c r="DS186" i="46"/>
  <c r="DR186" i="46"/>
  <c r="BC186" i="46" s="1"/>
  <c r="DQ186" i="46"/>
  <c r="BB186" i="46" s="1"/>
  <c r="DP186" i="46"/>
  <c r="BA186" i="46" s="1"/>
  <c r="DO186" i="46"/>
  <c r="DN186" i="46"/>
  <c r="AY186" i="46" s="1"/>
  <c r="DM186" i="46"/>
  <c r="AX186" i="46" s="1"/>
  <c r="DL186" i="46"/>
  <c r="AW186" i="46" s="1"/>
  <c r="DK186" i="46"/>
  <c r="DJ186" i="46"/>
  <c r="AU186" i="46" s="1"/>
  <c r="DI186" i="46"/>
  <c r="AT186" i="46" s="1"/>
  <c r="DH186" i="46"/>
  <c r="AS186" i="46" s="1"/>
  <c r="DG186" i="46"/>
  <c r="AR186" i="46" s="1"/>
  <c r="DF186" i="46"/>
  <c r="DE186" i="46"/>
  <c r="AP186" i="46" s="1"/>
  <c r="DD186" i="46"/>
  <c r="DC186" i="46"/>
  <c r="DB186" i="46"/>
  <c r="AM186" i="46" s="1"/>
  <c r="DA186" i="46"/>
  <c r="AL186" i="46" s="1"/>
  <c r="CZ186" i="46"/>
  <c r="AK186" i="46" s="1"/>
  <c r="CY186" i="46"/>
  <c r="CX186" i="46"/>
  <c r="AI186" i="46" s="1"/>
  <c r="CW186" i="46"/>
  <c r="AH186" i="46" s="1"/>
  <c r="CV186" i="46"/>
  <c r="AG186" i="46" s="1"/>
  <c r="CU186" i="46"/>
  <c r="CT186" i="46"/>
  <c r="AE186" i="46" s="1"/>
  <c r="CS186" i="46"/>
  <c r="AD186" i="46" s="1"/>
  <c r="CR186" i="46"/>
  <c r="AC186" i="46" s="1"/>
  <c r="CQ186" i="46"/>
  <c r="CP186" i="46"/>
  <c r="AA186" i="46" s="1"/>
  <c r="CO186" i="46"/>
  <c r="Z186" i="46" s="1"/>
  <c r="CN186" i="46"/>
  <c r="Y186" i="46" s="1"/>
  <c r="CM186" i="46"/>
  <c r="CL186" i="46"/>
  <c r="W186" i="46" s="1"/>
  <c r="CK186" i="46"/>
  <c r="V186" i="46" s="1"/>
  <c r="CJ186" i="46"/>
  <c r="CI186" i="46"/>
  <c r="CH186" i="46"/>
  <c r="S186" i="46" s="1"/>
  <c r="CG186" i="46"/>
  <c r="R186" i="46" s="1"/>
  <c r="CF186" i="46"/>
  <c r="CE186" i="46"/>
  <c r="CD186" i="46"/>
  <c r="O186" i="46" s="1"/>
  <c r="CC186" i="46"/>
  <c r="N186" i="46" s="1"/>
  <c r="CB186" i="46"/>
  <c r="M186" i="46" s="1"/>
  <c r="CA186" i="46"/>
  <c r="L186" i="46" s="1"/>
  <c r="BZ186" i="46"/>
  <c r="K186" i="46" s="1"/>
  <c r="BY186" i="46"/>
  <c r="J186" i="46" s="1"/>
  <c r="BX186" i="46"/>
  <c r="I186" i="46" s="1"/>
  <c r="BW186" i="46"/>
  <c r="BV186" i="46"/>
  <c r="G186" i="46" s="1"/>
  <c r="BU186" i="46"/>
  <c r="F186" i="46" s="1"/>
  <c r="BT186" i="46"/>
  <c r="E186" i="46" s="1"/>
  <c r="BS186" i="46"/>
  <c r="D186" i="46" s="1"/>
  <c r="B186" i="46"/>
  <c r="A186" i="46"/>
  <c r="A186" i="44" s="1"/>
  <c r="EF185" i="46"/>
  <c r="BQ185" i="46" s="1"/>
  <c r="EE185" i="46"/>
  <c r="ED185" i="46"/>
  <c r="BO185" i="46" s="1"/>
  <c r="EC185" i="46"/>
  <c r="BN185" i="46" s="1"/>
  <c r="EB185" i="46"/>
  <c r="BM185" i="46" s="1"/>
  <c r="EA185" i="46"/>
  <c r="BL185" i="46" s="1"/>
  <c r="DZ185" i="46"/>
  <c r="BK185" i="46" s="1"/>
  <c r="DY185" i="46"/>
  <c r="BJ185" i="46" s="1"/>
  <c r="DX185" i="46"/>
  <c r="BI185" i="46" s="1"/>
  <c r="DW185" i="46"/>
  <c r="DV185" i="46"/>
  <c r="BG185" i="46" s="1"/>
  <c r="DU185" i="46"/>
  <c r="BF185" i="46" s="1"/>
  <c r="DT185" i="46"/>
  <c r="BE185" i="46" s="1"/>
  <c r="DS185" i="46"/>
  <c r="BD185" i="46" s="1"/>
  <c r="DR185" i="46"/>
  <c r="BC185" i="46" s="1"/>
  <c r="DQ185" i="46"/>
  <c r="BB185" i="46" s="1"/>
  <c r="DP185" i="46"/>
  <c r="DO185" i="46"/>
  <c r="DN185" i="46"/>
  <c r="AY185" i="46" s="1"/>
  <c r="DM185" i="46"/>
  <c r="AX185" i="46" s="1"/>
  <c r="DL185" i="46"/>
  <c r="DK185" i="46"/>
  <c r="DJ185" i="46"/>
  <c r="AU185" i="46" s="1"/>
  <c r="DI185" i="46"/>
  <c r="AT185" i="46" s="1"/>
  <c r="DH185" i="46"/>
  <c r="AS185" i="46" s="1"/>
  <c r="DG185" i="46"/>
  <c r="DF185" i="46"/>
  <c r="AQ185" i="46" s="1"/>
  <c r="DE185" i="46"/>
  <c r="AP185" i="46" s="1"/>
  <c r="DD185" i="46"/>
  <c r="AO185" i="46" s="1"/>
  <c r="DC185" i="46"/>
  <c r="DB185" i="46"/>
  <c r="AM185" i="46" s="1"/>
  <c r="DA185" i="46"/>
  <c r="AL185" i="46" s="1"/>
  <c r="CZ185" i="46"/>
  <c r="AK185" i="46" s="1"/>
  <c r="CY185" i="46"/>
  <c r="CX185" i="46"/>
  <c r="AI185" i="46" s="1"/>
  <c r="CW185" i="46"/>
  <c r="AH185" i="46" s="1"/>
  <c r="CV185" i="46"/>
  <c r="AG185" i="46" s="1"/>
  <c r="CU185" i="46"/>
  <c r="AF185" i="46" s="1"/>
  <c r="CT185" i="46"/>
  <c r="AE185" i="46" s="1"/>
  <c r="CS185" i="46"/>
  <c r="AD185" i="46" s="1"/>
  <c r="CR185" i="46"/>
  <c r="AC185" i="46" s="1"/>
  <c r="CQ185" i="46"/>
  <c r="CP185" i="46"/>
  <c r="AA185" i="46" s="1"/>
  <c r="CO185" i="46"/>
  <c r="Z185" i="46" s="1"/>
  <c r="CN185" i="46"/>
  <c r="Y185" i="46" s="1"/>
  <c r="CM185" i="46"/>
  <c r="X185" i="46" s="1"/>
  <c r="CL185" i="46"/>
  <c r="W185" i="46" s="1"/>
  <c r="CK185" i="46"/>
  <c r="V185" i="46" s="1"/>
  <c r="CJ185" i="46"/>
  <c r="U185" i="46" s="1"/>
  <c r="CI185" i="46"/>
  <c r="CH185" i="46"/>
  <c r="S185" i="46" s="1"/>
  <c r="CG185" i="46"/>
  <c r="R185" i="46" s="1"/>
  <c r="CF185" i="46"/>
  <c r="CE185" i="46"/>
  <c r="P185" i="46" s="1"/>
  <c r="CD185" i="46"/>
  <c r="O185" i="46" s="1"/>
  <c r="CC185" i="46"/>
  <c r="N185" i="46" s="1"/>
  <c r="CB185" i="46"/>
  <c r="CA185" i="46"/>
  <c r="BZ185" i="46"/>
  <c r="K185" i="46" s="1"/>
  <c r="BY185" i="46"/>
  <c r="J185" i="46" s="1"/>
  <c r="BX185" i="46"/>
  <c r="I185" i="46" s="1"/>
  <c r="BW185" i="46"/>
  <c r="BV185" i="46"/>
  <c r="G185" i="46" s="1"/>
  <c r="BU185" i="46"/>
  <c r="F185" i="46" s="1"/>
  <c r="BT185" i="46"/>
  <c r="E185" i="46" s="1"/>
  <c r="BS185" i="46"/>
  <c r="B185" i="46"/>
  <c r="A185" i="46"/>
  <c r="A185" i="44" s="1"/>
  <c r="EF184" i="46"/>
  <c r="EE184" i="46"/>
  <c r="ED184" i="46"/>
  <c r="BO184" i="46" s="1"/>
  <c r="EC184" i="46"/>
  <c r="BN184" i="46" s="1"/>
  <c r="EB184" i="46"/>
  <c r="EA184" i="46"/>
  <c r="BL184" i="46" s="1"/>
  <c r="DZ184" i="46"/>
  <c r="BK184" i="46" s="1"/>
  <c r="DY184" i="46"/>
  <c r="BJ184" i="46" s="1"/>
  <c r="DX184" i="46"/>
  <c r="BI184" i="46" s="1"/>
  <c r="DW184" i="46"/>
  <c r="DV184" i="46"/>
  <c r="BG184" i="46" s="1"/>
  <c r="DU184" i="46"/>
  <c r="BF184" i="46" s="1"/>
  <c r="DT184" i="46"/>
  <c r="BE184" i="46" s="1"/>
  <c r="DS184" i="46"/>
  <c r="BD184" i="46" s="1"/>
  <c r="DR184" i="46"/>
  <c r="BC184" i="46" s="1"/>
  <c r="DQ184" i="46"/>
  <c r="BB184" i="46" s="1"/>
  <c r="DP184" i="46"/>
  <c r="BA184" i="46" s="1"/>
  <c r="DO184" i="46"/>
  <c r="DN184" i="46"/>
  <c r="AY184" i="46" s="1"/>
  <c r="DM184" i="46"/>
  <c r="AX184" i="46" s="1"/>
  <c r="DL184" i="46"/>
  <c r="AW184" i="46" s="1"/>
  <c r="DK184" i="46"/>
  <c r="AV184" i="46" s="1"/>
  <c r="DJ184" i="46"/>
  <c r="AU184" i="46" s="1"/>
  <c r="DI184" i="46"/>
  <c r="AT184" i="46" s="1"/>
  <c r="DH184" i="46"/>
  <c r="AS184" i="46" s="1"/>
  <c r="DG184" i="46"/>
  <c r="DF184" i="46"/>
  <c r="AQ184" i="46" s="1"/>
  <c r="DE184" i="46"/>
  <c r="AP184" i="46" s="1"/>
  <c r="DD184" i="46"/>
  <c r="AO184" i="46" s="1"/>
  <c r="DC184" i="46"/>
  <c r="AN184" i="46" s="1"/>
  <c r="DB184" i="46"/>
  <c r="AM184" i="46" s="1"/>
  <c r="DA184" i="46"/>
  <c r="AL184" i="46" s="1"/>
  <c r="CZ184" i="46"/>
  <c r="CY184" i="46"/>
  <c r="CX184" i="46"/>
  <c r="AI184" i="46" s="1"/>
  <c r="CW184" i="46"/>
  <c r="AH184" i="46" s="1"/>
  <c r="CV184" i="46"/>
  <c r="AG184" i="46" s="1"/>
  <c r="CU184" i="46"/>
  <c r="AF184" i="46" s="1"/>
  <c r="CT184" i="46"/>
  <c r="AE184" i="46" s="1"/>
  <c r="CS184" i="46"/>
  <c r="AD184" i="46" s="1"/>
  <c r="CR184" i="46"/>
  <c r="AC184" i="46" s="1"/>
  <c r="CQ184" i="46"/>
  <c r="CP184" i="46"/>
  <c r="AA184" i="46" s="1"/>
  <c r="CO184" i="46"/>
  <c r="Z184" i="46" s="1"/>
  <c r="CN184" i="46"/>
  <c r="Y184" i="46" s="1"/>
  <c r="CM184" i="46"/>
  <c r="X184" i="46" s="1"/>
  <c r="CL184" i="46"/>
  <c r="W184" i="46" s="1"/>
  <c r="CK184" i="46"/>
  <c r="V184" i="46" s="1"/>
  <c r="CJ184" i="46"/>
  <c r="U184" i="46" s="1"/>
  <c r="CI184" i="46"/>
  <c r="CH184" i="46"/>
  <c r="CG184" i="46"/>
  <c r="R184" i="46" s="1"/>
  <c r="CF184" i="46"/>
  <c r="Q184" i="46" s="1"/>
  <c r="CE184" i="46"/>
  <c r="P184" i="46" s="1"/>
  <c r="CD184" i="46"/>
  <c r="O184" i="46" s="1"/>
  <c r="CC184" i="46"/>
  <c r="N184" i="46" s="1"/>
  <c r="CB184" i="46"/>
  <c r="CA184" i="46"/>
  <c r="BZ184" i="46"/>
  <c r="K184" i="46" s="1"/>
  <c r="BY184" i="46"/>
  <c r="J184" i="46" s="1"/>
  <c r="BX184" i="46"/>
  <c r="I184" i="46" s="1"/>
  <c r="BW184" i="46"/>
  <c r="H184" i="46" s="1"/>
  <c r="BV184" i="46"/>
  <c r="G184" i="46" s="1"/>
  <c r="BU184" i="46"/>
  <c r="F184" i="46" s="1"/>
  <c r="BT184" i="46"/>
  <c r="E184" i="46" s="1"/>
  <c r="BS184" i="46"/>
  <c r="B184" i="46"/>
  <c r="A184" i="46"/>
  <c r="A184" i="44" s="1"/>
  <c r="EF183" i="46"/>
  <c r="BQ183" i="46" s="1"/>
  <c r="EE183" i="46"/>
  <c r="BP183" i="46" s="1"/>
  <c r="ED183" i="46"/>
  <c r="BO183" i="46" s="1"/>
  <c r="EC183" i="46"/>
  <c r="BN183" i="46" s="1"/>
  <c r="EB183" i="46"/>
  <c r="BM183" i="46" s="1"/>
  <c r="EA183" i="46"/>
  <c r="BL183" i="46" s="1"/>
  <c r="DZ183" i="46"/>
  <c r="BK183" i="46" s="1"/>
  <c r="DY183" i="46"/>
  <c r="BJ183" i="46" s="1"/>
  <c r="DX183" i="46"/>
  <c r="DW183" i="46"/>
  <c r="BH183" i="46" s="1"/>
  <c r="DV183" i="46"/>
  <c r="BG183" i="46" s="1"/>
  <c r="DU183" i="46"/>
  <c r="BF183" i="46" s="1"/>
  <c r="DT183" i="46"/>
  <c r="BE183" i="46" s="1"/>
  <c r="DS183" i="46"/>
  <c r="BD183" i="46" s="1"/>
  <c r="DR183" i="46"/>
  <c r="BC183" i="46" s="1"/>
  <c r="DQ183" i="46"/>
  <c r="BB183" i="46" s="1"/>
  <c r="DP183" i="46"/>
  <c r="BA183" i="46" s="1"/>
  <c r="DO183" i="46"/>
  <c r="AZ183" i="46" s="1"/>
  <c r="DN183" i="46"/>
  <c r="AY183" i="46" s="1"/>
  <c r="DM183" i="46"/>
  <c r="AX183" i="46" s="1"/>
  <c r="DL183" i="46"/>
  <c r="AW183" i="46" s="1"/>
  <c r="DK183" i="46"/>
  <c r="DJ183" i="46"/>
  <c r="AU183" i="46" s="1"/>
  <c r="DI183" i="46"/>
  <c r="AT183" i="46" s="1"/>
  <c r="DH183" i="46"/>
  <c r="AS183" i="46" s="1"/>
  <c r="DG183" i="46"/>
  <c r="AR183" i="46" s="1"/>
  <c r="DF183" i="46"/>
  <c r="AQ183" i="46" s="1"/>
  <c r="DE183" i="46"/>
  <c r="AP183" i="46" s="1"/>
  <c r="DD183" i="46"/>
  <c r="DC183" i="46"/>
  <c r="AN183" i="46" s="1"/>
  <c r="DB183" i="46"/>
  <c r="AM183" i="46" s="1"/>
  <c r="DA183" i="46"/>
  <c r="AL183" i="46" s="1"/>
  <c r="CZ183" i="46"/>
  <c r="AK183" i="46" s="1"/>
  <c r="CY183" i="46"/>
  <c r="AJ183" i="46" s="1"/>
  <c r="CX183" i="46"/>
  <c r="AI183" i="46" s="1"/>
  <c r="CW183" i="46"/>
  <c r="AH183" i="46" s="1"/>
  <c r="CV183" i="46"/>
  <c r="AG183" i="46" s="1"/>
  <c r="CU183" i="46"/>
  <c r="AF183" i="46" s="1"/>
  <c r="CT183" i="46"/>
  <c r="AE183" i="46" s="1"/>
  <c r="CS183" i="46"/>
  <c r="AD183" i="46" s="1"/>
  <c r="CR183" i="46"/>
  <c r="CQ183" i="46"/>
  <c r="AB183" i="46" s="1"/>
  <c r="CP183" i="46"/>
  <c r="AA183" i="46" s="1"/>
  <c r="CO183" i="46"/>
  <c r="Z183" i="46" s="1"/>
  <c r="CN183" i="46"/>
  <c r="Y183" i="46" s="1"/>
  <c r="CM183" i="46"/>
  <c r="CL183" i="46"/>
  <c r="W183" i="46" s="1"/>
  <c r="CK183" i="46"/>
  <c r="V183" i="46" s="1"/>
  <c r="CJ183" i="46"/>
  <c r="U183" i="46" s="1"/>
  <c r="CI183" i="46"/>
  <c r="T183" i="46" s="1"/>
  <c r="CH183" i="46"/>
  <c r="S183" i="46" s="1"/>
  <c r="CG183" i="46"/>
  <c r="R183" i="46" s="1"/>
  <c r="CF183" i="46"/>
  <c r="CE183" i="46"/>
  <c r="CD183" i="46"/>
  <c r="CC183" i="46"/>
  <c r="N183" i="46" s="1"/>
  <c r="CB183" i="46"/>
  <c r="M183" i="46" s="1"/>
  <c r="CA183" i="46"/>
  <c r="L183" i="46" s="1"/>
  <c r="BZ183" i="46"/>
  <c r="K183" i="46" s="1"/>
  <c r="BY183" i="46"/>
  <c r="J183" i="46" s="1"/>
  <c r="BX183" i="46"/>
  <c r="I183" i="46" s="1"/>
  <c r="BW183" i="46"/>
  <c r="H183" i="46" s="1"/>
  <c r="BV183" i="46"/>
  <c r="G183" i="46" s="1"/>
  <c r="BU183" i="46"/>
  <c r="F183" i="46" s="1"/>
  <c r="BT183" i="46"/>
  <c r="E183" i="46" s="1"/>
  <c r="BS183" i="46"/>
  <c r="D183" i="46" s="1"/>
  <c r="B183" i="46"/>
  <c r="A183" i="46"/>
  <c r="C183" i="46" s="1"/>
  <c r="C183" i="44" s="1"/>
  <c r="EF182" i="46"/>
  <c r="EE182" i="46"/>
  <c r="ED182" i="46"/>
  <c r="BO182" i="46" s="1"/>
  <c r="EC182" i="46"/>
  <c r="BN182" i="46" s="1"/>
  <c r="EB182" i="46"/>
  <c r="BM182" i="46" s="1"/>
  <c r="EA182" i="46"/>
  <c r="DZ182" i="46"/>
  <c r="BK182" i="46" s="1"/>
  <c r="DY182" i="46"/>
  <c r="BJ182" i="46" s="1"/>
  <c r="DX182" i="46"/>
  <c r="BI182" i="46" s="1"/>
  <c r="DW182" i="46"/>
  <c r="BH182" i="46" s="1"/>
  <c r="DV182" i="46"/>
  <c r="BG182" i="46" s="1"/>
  <c r="DU182" i="46"/>
  <c r="BF182" i="46" s="1"/>
  <c r="DT182" i="46"/>
  <c r="BE182" i="46" s="1"/>
  <c r="DS182" i="46"/>
  <c r="DR182" i="46"/>
  <c r="BC182" i="46" s="1"/>
  <c r="DQ182" i="46"/>
  <c r="BB182" i="46" s="1"/>
  <c r="DP182" i="46"/>
  <c r="BA182" i="46" s="1"/>
  <c r="DO182" i="46"/>
  <c r="AZ182" i="46" s="1"/>
  <c r="DN182" i="46"/>
  <c r="DM182" i="46"/>
  <c r="AX182" i="46" s="1"/>
  <c r="DL182" i="46"/>
  <c r="AW182" i="46" s="1"/>
  <c r="DK182" i="46"/>
  <c r="DJ182" i="46"/>
  <c r="AU182" i="46" s="1"/>
  <c r="DI182" i="46"/>
  <c r="AT182" i="46" s="1"/>
  <c r="DH182" i="46"/>
  <c r="AS182" i="46" s="1"/>
  <c r="DG182" i="46"/>
  <c r="DF182" i="46"/>
  <c r="AQ182" i="46" s="1"/>
  <c r="DE182" i="46"/>
  <c r="AP182" i="46" s="1"/>
  <c r="DD182" i="46"/>
  <c r="DC182" i="46"/>
  <c r="DB182" i="46"/>
  <c r="AM182" i="46" s="1"/>
  <c r="DA182" i="46"/>
  <c r="AL182" i="46" s="1"/>
  <c r="CZ182" i="46"/>
  <c r="AK182" i="46" s="1"/>
  <c r="CY182" i="46"/>
  <c r="CX182" i="46"/>
  <c r="AI182" i="46" s="1"/>
  <c r="CW182" i="46"/>
  <c r="AH182" i="46" s="1"/>
  <c r="CV182" i="46"/>
  <c r="AG182" i="46" s="1"/>
  <c r="CU182" i="46"/>
  <c r="CT182" i="46"/>
  <c r="AE182" i="46" s="1"/>
  <c r="CS182" i="46"/>
  <c r="AD182" i="46" s="1"/>
  <c r="CR182" i="46"/>
  <c r="AC182" i="46" s="1"/>
  <c r="CQ182" i="46"/>
  <c r="AB182" i="46" s="1"/>
  <c r="CP182" i="46"/>
  <c r="AA182" i="46" s="1"/>
  <c r="CO182" i="46"/>
  <c r="Z182" i="46" s="1"/>
  <c r="CN182" i="46"/>
  <c r="Y182" i="46" s="1"/>
  <c r="CM182" i="46"/>
  <c r="CL182" i="46"/>
  <c r="W182" i="46" s="1"/>
  <c r="CK182" i="46"/>
  <c r="V182" i="46" s="1"/>
  <c r="CJ182" i="46"/>
  <c r="U182" i="46" s="1"/>
  <c r="CI182" i="46"/>
  <c r="T182" i="46" s="1"/>
  <c r="CH182" i="46"/>
  <c r="S182" i="46" s="1"/>
  <c r="CG182" i="46"/>
  <c r="R182" i="46" s="1"/>
  <c r="CF182" i="46"/>
  <c r="Q182" i="46" s="1"/>
  <c r="CE182" i="46"/>
  <c r="CD182" i="46"/>
  <c r="O182" i="46" s="1"/>
  <c r="CC182" i="46"/>
  <c r="N182" i="46" s="1"/>
  <c r="CB182" i="46"/>
  <c r="M182" i="46" s="1"/>
  <c r="CA182" i="46"/>
  <c r="L182" i="46" s="1"/>
  <c r="BZ182" i="46"/>
  <c r="K182" i="46" s="1"/>
  <c r="BY182" i="46"/>
  <c r="J182" i="46" s="1"/>
  <c r="BX182" i="46"/>
  <c r="BW182" i="46"/>
  <c r="BV182" i="46"/>
  <c r="G182" i="46" s="1"/>
  <c r="BU182" i="46"/>
  <c r="F182" i="46" s="1"/>
  <c r="BT182" i="46"/>
  <c r="E182" i="46" s="1"/>
  <c r="BS182" i="46"/>
  <c r="B182" i="46"/>
  <c r="A182" i="46"/>
  <c r="EF181" i="46"/>
  <c r="EE181" i="46"/>
  <c r="BP181" i="46" s="1"/>
  <c r="ED181" i="46"/>
  <c r="BO181" i="46" s="1"/>
  <c r="EC181" i="46"/>
  <c r="BN181" i="46" s="1"/>
  <c r="EB181" i="46"/>
  <c r="EA181" i="46"/>
  <c r="BL181" i="46" s="1"/>
  <c r="DZ181" i="46"/>
  <c r="BK181" i="46" s="1"/>
  <c r="DY181" i="46"/>
  <c r="BJ181" i="46" s="1"/>
  <c r="DX181" i="46"/>
  <c r="DW181" i="46"/>
  <c r="BH181" i="46" s="1"/>
  <c r="DV181" i="46"/>
  <c r="BG181" i="46" s="1"/>
  <c r="DU181" i="46"/>
  <c r="BF181" i="46" s="1"/>
  <c r="DT181" i="46"/>
  <c r="BE181" i="46" s="1"/>
  <c r="DS181" i="46"/>
  <c r="BD181" i="46" s="1"/>
  <c r="DR181" i="46"/>
  <c r="BC181" i="46" s="1"/>
  <c r="DQ181" i="46"/>
  <c r="BB181" i="46" s="1"/>
  <c r="DP181" i="46"/>
  <c r="DO181" i="46"/>
  <c r="AZ181" i="46" s="1"/>
  <c r="DN181" i="46"/>
  <c r="AY181" i="46" s="1"/>
  <c r="DM181" i="46"/>
  <c r="AX181" i="46" s="1"/>
  <c r="DL181" i="46"/>
  <c r="AW181" i="46" s="1"/>
  <c r="DK181" i="46"/>
  <c r="AV181" i="46" s="1"/>
  <c r="DJ181" i="46"/>
  <c r="DI181" i="46"/>
  <c r="AT181" i="46" s="1"/>
  <c r="DH181" i="46"/>
  <c r="DG181" i="46"/>
  <c r="AR181" i="46" s="1"/>
  <c r="DF181" i="46"/>
  <c r="AQ181" i="46" s="1"/>
  <c r="DE181" i="46"/>
  <c r="AP181" i="46" s="1"/>
  <c r="DD181" i="46"/>
  <c r="AO181" i="46" s="1"/>
  <c r="DC181" i="46"/>
  <c r="DB181" i="46"/>
  <c r="AM181" i="46" s="1"/>
  <c r="DA181" i="46"/>
  <c r="AL181" i="46" s="1"/>
  <c r="CZ181" i="46"/>
  <c r="CY181" i="46"/>
  <c r="AJ181" i="46" s="1"/>
  <c r="CX181" i="46"/>
  <c r="AI181" i="46" s="1"/>
  <c r="CW181" i="46"/>
  <c r="AH181" i="46" s="1"/>
  <c r="CV181" i="46"/>
  <c r="CU181" i="46"/>
  <c r="AF181" i="46" s="1"/>
  <c r="CT181" i="46"/>
  <c r="AE181" i="46" s="1"/>
  <c r="CS181" i="46"/>
  <c r="AD181" i="46" s="1"/>
  <c r="CR181" i="46"/>
  <c r="CQ181" i="46"/>
  <c r="AB181" i="46" s="1"/>
  <c r="CP181" i="46"/>
  <c r="AA181" i="46" s="1"/>
  <c r="CO181" i="46"/>
  <c r="Z181" i="46" s="1"/>
  <c r="CN181" i="46"/>
  <c r="Y181" i="46" s="1"/>
  <c r="CM181" i="46"/>
  <c r="X181" i="46" s="1"/>
  <c r="CL181" i="46"/>
  <c r="W181" i="46" s="1"/>
  <c r="CK181" i="46"/>
  <c r="V181" i="46" s="1"/>
  <c r="CJ181" i="46"/>
  <c r="CI181" i="46"/>
  <c r="T181" i="46" s="1"/>
  <c r="CH181" i="46"/>
  <c r="S181" i="46" s="1"/>
  <c r="CG181" i="46"/>
  <c r="R181" i="46" s="1"/>
  <c r="CF181" i="46"/>
  <c r="CE181" i="46"/>
  <c r="P181" i="46" s="1"/>
  <c r="CD181" i="46"/>
  <c r="O181" i="46" s="1"/>
  <c r="CC181" i="46"/>
  <c r="N181" i="46" s="1"/>
  <c r="CB181" i="46"/>
  <c r="CA181" i="46"/>
  <c r="L181" i="46" s="1"/>
  <c r="BZ181" i="46"/>
  <c r="K181" i="46" s="1"/>
  <c r="BY181" i="46"/>
  <c r="J181" i="46" s="1"/>
  <c r="BX181" i="46"/>
  <c r="BW181" i="46"/>
  <c r="H181" i="46" s="1"/>
  <c r="BV181" i="46"/>
  <c r="BU181" i="46"/>
  <c r="F181" i="46" s="1"/>
  <c r="BT181" i="46"/>
  <c r="BS181" i="46"/>
  <c r="D181" i="46" s="1"/>
  <c r="B181" i="46"/>
  <c r="A181" i="46"/>
  <c r="C181" i="46" s="1"/>
  <c r="C181" i="44" s="1"/>
  <c r="EF180" i="46"/>
  <c r="EE180" i="46"/>
  <c r="BP180" i="46" s="1"/>
  <c r="ED180" i="46"/>
  <c r="EC180" i="46"/>
  <c r="BN180" i="46" s="1"/>
  <c r="EB180" i="46"/>
  <c r="BM180" i="46" s="1"/>
  <c r="EA180" i="46"/>
  <c r="BL180" i="46" s="1"/>
  <c r="DZ180" i="46"/>
  <c r="BK180" i="46" s="1"/>
  <c r="DY180" i="46"/>
  <c r="BJ180" i="46" s="1"/>
  <c r="DX180" i="46"/>
  <c r="BI180" i="46" s="1"/>
  <c r="DW180" i="46"/>
  <c r="BH180" i="46" s="1"/>
  <c r="DV180" i="46"/>
  <c r="BG180" i="46" s="1"/>
  <c r="DU180" i="46"/>
  <c r="BF180" i="46" s="1"/>
  <c r="DT180" i="46"/>
  <c r="BE180" i="46" s="1"/>
  <c r="DS180" i="46"/>
  <c r="BD180" i="46" s="1"/>
  <c r="DR180" i="46"/>
  <c r="BC180" i="46" s="1"/>
  <c r="DQ180" i="46"/>
  <c r="BB180" i="46" s="1"/>
  <c r="DP180" i="46"/>
  <c r="DO180" i="46"/>
  <c r="AZ180" i="46" s="1"/>
  <c r="DN180" i="46"/>
  <c r="AY180" i="46" s="1"/>
  <c r="DM180" i="46"/>
  <c r="AX180" i="44" s="1"/>
  <c r="DL180" i="46"/>
  <c r="AW180" i="46" s="1"/>
  <c r="DK180" i="46"/>
  <c r="AV180" i="46" s="1"/>
  <c r="DJ180" i="46"/>
  <c r="AU180" i="46" s="1"/>
  <c r="DI180" i="46"/>
  <c r="AT180" i="46" s="1"/>
  <c r="DH180" i="46"/>
  <c r="AS180" i="46" s="1"/>
  <c r="DG180" i="46"/>
  <c r="AR180" i="46" s="1"/>
  <c r="DF180" i="46"/>
  <c r="AQ180" i="46" s="1"/>
  <c r="DE180" i="46"/>
  <c r="AP180" i="46" s="1"/>
  <c r="DD180" i="46"/>
  <c r="AO180" i="46" s="1"/>
  <c r="DC180" i="46"/>
  <c r="AN180" i="46" s="1"/>
  <c r="DB180" i="46"/>
  <c r="AM180" i="46" s="1"/>
  <c r="DA180" i="46"/>
  <c r="AL180" i="46" s="1"/>
  <c r="CZ180" i="46"/>
  <c r="CY180" i="46"/>
  <c r="AJ180" i="46" s="1"/>
  <c r="CX180" i="46"/>
  <c r="CW180" i="46"/>
  <c r="AH180" i="46" s="1"/>
  <c r="CV180" i="46"/>
  <c r="AG180" i="46" s="1"/>
  <c r="CU180" i="46"/>
  <c r="AF180" i="46" s="1"/>
  <c r="CT180" i="46"/>
  <c r="AE180" i="46" s="1"/>
  <c r="CS180" i="46"/>
  <c r="AD180" i="46" s="1"/>
  <c r="CR180" i="46"/>
  <c r="CQ180" i="46"/>
  <c r="AB180" i="46" s="1"/>
  <c r="CP180" i="46"/>
  <c r="AA180" i="46" s="1"/>
  <c r="CO180" i="46"/>
  <c r="Z180" i="46" s="1"/>
  <c r="CN180" i="46"/>
  <c r="Y180" i="46" s="1"/>
  <c r="CM180" i="46"/>
  <c r="X180" i="46" s="1"/>
  <c r="CL180" i="46"/>
  <c r="W180" i="46" s="1"/>
  <c r="CK180" i="46"/>
  <c r="V180" i="46" s="1"/>
  <c r="CJ180" i="46"/>
  <c r="CI180" i="46"/>
  <c r="T180" i="46" s="1"/>
  <c r="CH180" i="46"/>
  <c r="S180" i="46" s="1"/>
  <c r="CG180" i="46"/>
  <c r="R180" i="46" s="1"/>
  <c r="CF180" i="46"/>
  <c r="Q180" i="46" s="1"/>
  <c r="CE180" i="46"/>
  <c r="P180" i="46" s="1"/>
  <c r="CD180" i="46"/>
  <c r="O180" i="46" s="1"/>
  <c r="CC180" i="46"/>
  <c r="N180" i="46" s="1"/>
  <c r="CB180" i="46"/>
  <c r="M180" i="46" s="1"/>
  <c r="CA180" i="46"/>
  <c r="L180" i="46" s="1"/>
  <c r="BZ180" i="46"/>
  <c r="K180" i="46" s="1"/>
  <c r="BY180" i="46"/>
  <c r="J180" i="46" s="1"/>
  <c r="BX180" i="46"/>
  <c r="I180" i="46" s="1"/>
  <c r="BW180" i="46"/>
  <c r="H180" i="46" s="1"/>
  <c r="BV180" i="46"/>
  <c r="G180" i="46" s="1"/>
  <c r="BU180" i="46"/>
  <c r="F180" i="46" s="1"/>
  <c r="BT180" i="46"/>
  <c r="E180" i="46" s="1"/>
  <c r="BS180" i="46"/>
  <c r="BO180" i="46"/>
  <c r="AX180" i="46"/>
  <c r="B180" i="46"/>
  <c r="B180" i="44" s="1"/>
  <c r="A180" i="46"/>
  <c r="C180" i="46" s="1"/>
  <c r="C180" i="44" s="1"/>
  <c r="EF179" i="46"/>
  <c r="BQ179" i="46" s="1"/>
  <c r="EE179" i="46"/>
  <c r="BP179" i="46" s="1"/>
  <c r="ED179" i="46"/>
  <c r="BO179" i="46" s="1"/>
  <c r="EC179" i="46"/>
  <c r="BN179" i="46" s="1"/>
  <c r="EB179" i="46"/>
  <c r="BM179" i="46" s="1"/>
  <c r="EA179" i="46"/>
  <c r="BL179" i="46" s="1"/>
  <c r="DZ179" i="46"/>
  <c r="DY179" i="46"/>
  <c r="BJ179" i="46" s="1"/>
  <c r="DX179" i="46"/>
  <c r="BI179" i="46" s="1"/>
  <c r="DW179" i="46"/>
  <c r="BH179" i="46" s="1"/>
  <c r="DV179" i="46"/>
  <c r="DU179" i="46"/>
  <c r="BF179" i="46" s="1"/>
  <c r="DT179" i="46"/>
  <c r="BE179" i="46" s="1"/>
  <c r="DS179" i="46"/>
  <c r="BD179" i="46" s="1"/>
  <c r="DR179" i="46"/>
  <c r="DQ179" i="46"/>
  <c r="BB179" i="46" s="1"/>
  <c r="DP179" i="46"/>
  <c r="BA179" i="46" s="1"/>
  <c r="DO179" i="46"/>
  <c r="AZ179" i="46" s="1"/>
  <c r="DN179" i="46"/>
  <c r="DM179" i="46"/>
  <c r="AX179" i="46" s="1"/>
  <c r="DL179" i="46"/>
  <c r="AW179" i="46" s="1"/>
  <c r="DK179" i="46"/>
  <c r="AV179" i="46" s="1"/>
  <c r="DJ179" i="46"/>
  <c r="DI179" i="46"/>
  <c r="AT179" i="46" s="1"/>
  <c r="DH179" i="46"/>
  <c r="AS179" i="46" s="1"/>
  <c r="DG179" i="46"/>
  <c r="AR179" i="46" s="1"/>
  <c r="DF179" i="46"/>
  <c r="AQ179" i="46" s="1"/>
  <c r="DE179" i="46"/>
  <c r="AP179" i="46" s="1"/>
  <c r="DD179" i="46"/>
  <c r="DC179" i="46"/>
  <c r="AN179" i="46" s="1"/>
  <c r="DB179" i="46"/>
  <c r="DA179" i="46"/>
  <c r="AL179" i="46" s="1"/>
  <c r="CZ179" i="46"/>
  <c r="AK179" i="46" s="1"/>
  <c r="CY179" i="46"/>
  <c r="AJ179" i="46" s="1"/>
  <c r="CX179" i="46"/>
  <c r="AI179" i="46" s="1"/>
  <c r="CW179" i="46"/>
  <c r="AH179" i="46" s="1"/>
  <c r="CV179" i="46"/>
  <c r="AG179" i="46" s="1"/>
  <c r="CU179" i="46"/>
  <c r="AF179" i="46" s="1"/>
  <c r="CT179" i="46"/>
  <c r="CS179" i="46"/>
  <c r="AD179" i="46" s="1"/>
  <c r="CR179" i="46"/>
  <c r="AC179" i="46" s="1"/>
  <c r="CQ179" i="46"/>
  <c r="AB179" i="46" s="1"/>
  <c r="CP179" i="46"/>
  <c r="AA179" i="46" s="1"/>
  <c r="CO179" i="46"/>
  <c r="Z179" i="46" s="1"/>
  <c r="CN179" i="46"/>
  <c r="Y179" i="46" s="1"/>
  <c r="CM179" i="46"/>
  <c r="X179" i="46" s="1"/>
  <c r="CL179" i="46"/>
  <c r="CK179" i="46"/>
  <c r="V179" i="46" s="1"/>
  <c r="CJ179" i="46"/>
  <c r="U179" i="46" s="1"/>
  <c r="CI179" i="46"/>
  <c r="T179" i="46" s="1"/>
  <c r="CH179" i="46"/>
  <c r="S179" i="46" s="1"/>
  <c r="CG179" i="46"/>
  <c r="R179" i="46" s="1"/>
  <c r="CF179" i="46"/>
  <c r="Q179" i="46" s="1"/>
  <c r="CE179" i="46"/>
  <c r="P179" i="46" s="1"/>
  <c r="CD179" i="46"/>
  <c r="CC179" i="46"/>
  <c r="N179" i="46" s="1"/>
  <c r="CB179" i="46"/>
  <c r="M179" i="46" s="1"/>
  <c r="CA179" i="46"/>
  <c r="L179" i="46" s="1"/>
  <c r="BZ179" i="46"/>
  <c r="K179" i="46" s="1"/>
  <c r="BY179" i="46"/>
  <c r="J179" i="46" s="1"/>
  <c r="BX179" i="46"/>
  <c r="I179" i="46" s="1"/>
  <c r="BW179" i="46"/>
  <c r="H179" i="46" s="1"/>
  <c r="BV179" i="46"/>
  <c r="BU179" i="46"/>
  <c r="F179" i="46" s="1"/>
  <c r="BT179" i="46"/>
  <c r="E179" i="46" s="1"/>
  <c r="BS179" i="46"/>
  <c r="D179" i="46" s="1"/>
  <c r="B179" i="46"/>
  <c r="A179" i="46"/>
  <c r="C179" i="46" s="1"/>
  <c r="C179" i="44" s="1"/>
  <c r="EF178" i="46"/>
  <c r="EE178" i="46"/>
  <c r="BP178" i="46" s="1"/>
  <c r="ED178" i="46"/>
  <c r="BO178" i="44" s="1"/>
  <c r="EC178" i="46"/>
  <c r="BN178" i="46" s="1"/>
  <c r="EB178" i="46"/>
  <c r="BM178" i="46" s="1"/>
  <c r="EA178" i="46"/>
  <c r="DZ178" i="46"/>
  <c r="BK178" i="46" s="1"/>
  <c r="DY178" i="46"/>
  <c r="BJ178" i="46" s="1"/>
  <c r="DX178" i="46"/>
  <c r="BI178" i="46" s="1"/>
  <c r="DW178" i="46"/>
  <c r="BH178" i="46" s="1"/>
  <c r="DV178" i="46"/>
  <c r="BG178" i="46" s="1"/>
  <c r="DU178" i="46"/>
  <c r="BF178" i="44" s="1"/>
  <c r="DT178" i="46"/>
  <c r="BE178" i="46" s="1"/>
  <c r="DS178" i="46"/>
  <c r="DR178" i="46"/>
  <c r="DQ178" i="46"/>
  <c r="BB178" i="46" s="1"/>
  <c r="DP178" i="46"/>
  <c r="BA178" i="46" s="1"/>
  <c r="DO178" i="46"/>
  <c r="AZ178" i="46" s="1"/>
  <c r="DN178" i="46"/>
  <c r="AY178" i="46" s="1"/>
  <c r="DM178" i="46"/>
  <c r="AX178" i="46" s="1"/>
  <c r="DL178" i="46"/>
  <c r="AW178" i="46" s="1"/>
  <c r="DK178" i="46"/>
  <c r="DJ178" i="46"/>
  <c r="AU178" i="46" s="1"/>
  <c r="DI178" i="46"/>
  <c r="AT178" i="46" s="1"/>
  <c r="DH178" i="46"/>
  <c r="DG178" i="46"/>
  <c r="AR178" i="46" s="1"/>
  <c r="DF178" i="46"/>
  <c r="AQ178" i="46" s="1"/>
  <c r="DE178" i="46"/>
  <c r="AP178" i="46" s="1"/>
  <c r="DD178" i="46"/>
  <c r="AO178" i="46" s="1"/>
  <c r="DC178" i="46"/>
  <c r="DB178" i="46"/>
  <c r="DA178" i="46"/>
  <c r="CZ178" i="46"/>
  <c r="AK178" i="46" s="1"/>
  <c r="CY178" i="46"/>
  <c r="AJ178" i="46" s="1"/>
  <c r="CX178" i="46"/>
  <c r="AI178" i="46" s="1"/>
  <c r="CW178" i="46"/>
  <c r="AH178" i="46" s="1"/>
  <c r="CV178" i="46"/>
  <c r="AG178" i="46" s="1"/>
  <c r="CU178" i="46"/>
  <c r="CT178" i="46"/>
  <c r="AE178" i="46" s="1"/>
  <c r="CS178" i="46"/>
  <c r="AD178" i="46" s="1"/>
  <c r="CR178" i="46"/>
  <c r="AC178" i="46" s="1"/>
  <c r="CQ178" i="46"/>
  <c r="AB178" i="46" s="1"/>
  <c r="CP178" i="46"/>
  <c r="CO178" i="46"/>
  <c r="Z178" i="46" s="1"/>
  <c r="CN178" i="46"/>
  <c r="Y178" i="46" s="1"/>
  <c r="CM178" i="46"/>
  <c r="CL178" i="46"/>
  <c r="CK178" i="46"/>
  <c r="V178" i="46" s="1"/>
  <c r="CJ178" i="46"/>
  <c r="CI178" i="46"/>
  <c r="T178" i="46" s="1"/>
  <c r="CH178" i="46"/>
  <c r="CG178" i="46"/>
  <c r="R178" i="46" s="1"/>
  <c r="CF178" i="46"/>
  <c r="Q178" i="46" s="1"/>
  <c r="CE178" i="46"/>
  <c r="CD178" i="46"/>
  <c r="O178" i="46" s="1"/>
  <c r="CC178" i="46"/>
  <c r="N178" i="46" s="1"/>
  <c r="CB178" i="46"/>
  <c r="M178" i="46" s="1"/>
  <c r="CA178" i="46"/>
  <c r="L178" i="46" s="1"/>
  <c r="BZ178" i="46"/>
  <c r="BY178" i="46"/>
  <c r="J178" i="46" s="1"/>
  <c r="BX178" i="46"/>
  <c r="I178" i="46" s="1"/>
  <c r="BW178" i="46"/>
  <c r="BV178" i="46"/>
  <c r="BU178" i="46"/>
  <c r="F178" i="46" s="1"/>
  <c r="BT178" i="46"/>
  <c r="E178" i="46" s="1"/>
  <c r="BS178" i="46"/>
  <c r="D178" i="46" s="1"/>
  <c r="BO178" i="46"/>
  <c r="BF178" i="46"/>
  <c r="B178" i="46"/>
  <c r="A178" i="46"/>
  <c r="A178" i="44" s="1"/>
  <c r="EF177" i="46"/>
  <c r="BQ177" i="46" s="1"/>
  <c r="EE177" i="46"/>
  <c r="BP177" i="46" s="1"/>
  <c r="ED177" i="46"/>
  <c r="EC177" i="46"/>
  <c r="BN177" i="46" s="1"/>
  <c r="EB177" i="46"/>
  <c r="BM177" i="46" s="1"/>
  <c r="EA177" i="46"/>
  <c r="BL177" i="46" s="1"/>
  <c r="DZ177" i="46"/>
  <c r="BK177" i="46" s="1"/>
  <c r="DY177" i="46"/>
  <c r="DX177" i="46"/>
  <c r="BI177" i="46" s="1"/>
  <c r="DW177" i="46"/>
  <c r="BH177" i="46" s="1"/>
  <c r="DV177" i="46"/>
  <c r="BG177" i="46" s="1"/>
  <c r="DU177" i="46"/>
  <c r="BF177" i="46" s="1"/>
  <c r="DT177" i="46"/>
  <c r="DS177" i="46"/>
  <c r="BD177" i="46" s="1"/>
  <c r="DR177" i="46"/>
  <c r="BC177" i="46" s="1"/>
  <c r="DQ177" i="46"/>
  <c r="DP177" i="46"/>
  <c r="DO177" i="46"/>
  <c r="AZ177" i="46" s="1"/>
  <c r="DN177" i="46"/>
  <c r="DM177" i="46"/>
  <c r="AX177" i="46" s="1"/>
  <c r="DL177" i="46"/>
  <c r="DK177" i="46"/>
  <c r="AV177" i="46" s="1"/>
  <c r="DJ177" i="46"/>
  <c r="AU177" i="46" s="1"/>
  <c r="DI177" i="46"/>
  <c r="DH177" i="46"/>
  <c r="AS177" i="46" s="1"/>
  <c r="DG177" i="46"/>
  <c r="AR177" i="46" s="1"/>
  <c r="DF177" i="46"/>
  <c r="AQ177" i="46" s="1"/>
  <c r="DE177" i="46"/>
  <c r="AP177" i="46" s="1"/>
  <c r="DD177" i="46"/>
  <c r="AO177" i="46" s="1"/>
  <c r="DC177" i="46"/>
  <c r="AN177" i="46" s="1"/>
  <c r="DB177" i="46"/>
  <c r="AM177" i="46" s="1"/>
  <c r="DA177" i="46"/>
  <c r="CZ177" i="46"/>
  <c r="AK177" i="46" s="1"/>
  <c r="CY177" i="46"/>
  <c r="AJ177" i="46" s="1"/>
  <c r="CX177" i="46"/>
  <c r="AI177" i="46" s="1"/>
  <c r="CW177" i="46"/>
  <c r="AH177" i="46" s="1"/>
  <c r="CV177" i="46"/>
  <c r="AG177" i="46" s="1"/>
  <c r="CU177" i="46"/>
  <c r="AF177" i="46" s="1"/>
  <c r="CT177" i="46"/>
  <c r="AE177" i="46" s="1"/>
  <c r="CS177" i="46"/>
  <c r="CR177" i="46"/>
  <c r="CQ177" i="46"/>
  <c r="AB177" i="46" s="1"/>
  <c r="CP177" i="46"/>
  <c r="AA177" i="46" s="1"/>
  <c r="CO177" i="46"/>
  <c r="Z177" i="46" s="1"/>
  <c r="CN177" i="46"/>
  <c r="Y177" i="46" s="1"/>
  <c r="CM177" i="46"/>
  <c r="X177" i="46" s="1"/>
  <c r="CL177" i="46"/>
  <c r="W177" i="46" s="1"/>
  <c r="CK177" i="46"/>
  <c r="CJ177" i="46"/>
  <c r="U177" i="46" s="1"/>
  <c r="CI177" i="46"/>
  <c r="T177" i="46" s="1"/>
  <c r="CH177" i="46"/>
  <c r="S177" i="46" s="1"/>
  <c r="CG177" i="46"/>
  <c r="R177" i="46" s="1"/>
  <c r="CF177" i="46"/>
  <c r="Q177" i="46" s="1"/>
  <c r="CE177" i="46"/>
  <c r="P177" i="46" s="1"/>
  <c r="CD177" i="46"/>
  <c r="O177" i="46" s="1"/>
  <c r="CC177" i="46"/>
  <c r="CB177" i="46"/>
  <c r="CA177" i="46"/>
  <c r="L177" i="46" s="1"/>
  <c r="BZ177" i="46"/>
  <c r="K177" i="46" s="1"/>
  <c r="BY177" i="46"/>
  <c r="J177" i="46" s="1"/>
  <c r="BX177" i="46"/>
  <c r="I177" i="46" s="1"/>
  <c r="BW177" i="46"/>
  <c r="H177" i="46" s="1"/>
  <c r="BV177" i="46"/>
  <c r="G177" i="46" s="1"/>
  <c r="BU177" i="46"/>
  <c r="BT177" i="46"/>
  <c r="BS177" i="46"/>
  <c r="D177" i="46" s="1"/>
  <c r="B177" i="46"/>
  <c r="A177" i="46"/>
  <c r="A177" i="44" s="1"/>
  <c r="EF176" i="46"/>
  <c r="EE176" i="46"/>
  <c r="BP176" i="46" s="1"/>
  <c r="ED176" i="46"/>
  <c r="BO176" i="44" s="1"/>
  <c r="EC176" i="46"/>
  <c r="BN176" i="44" s="1"/>
  <c r="EB176" i="46"/>
  <c r="BM176" i="46" s="1"/>
  <c r="EA176" i="46"/>
  <c r="BL176" i="46" s="1"/>
  <c r="DZ176" i="46"/>
  <c r="BK176" i="46" s="1"/>
  <c r="DY176" i="46"/>
  <c r="BJ176" i="46" s="1"/>
  <c r="DX176" i="46"/>
  <c r="DW176" i="46"/>
  <c r="BH176" i="46" s="1"/>
  <c r="DV176" i="46"/>
  <c r="BG176" i="46" s="1"/>
  <c r="DU176" i="46"/>
  <c r="BF176" i="46" s="1"/>
  <c r="DT176" i="46"/>
  <c r="BE176" i="46" s="1"/>
  <c r="DS176" i="46"/>
  <c r="BD176" i="46" s="1"/>
  <c r="DR176" i="46"/>
  <c r="BC176" i="46" s="1"/>
  <c r="DQ176" i="46"/>
  <c r="BB176" i="46" s="1"/>
  <c r="DP176" i="46"/>
  <c r="DO176" i="46"/>
  <c r="AZ176" i="46" s="1"/>
  <c r="DN176" i="46"/>
  <c r="AY176" i="46" s="1"/>
  <c r="DM176" i="46"/>
  <c r="AX176" i="46" s="1"/>
  <c r="DL176" i="46"/>
  <c r="AW176" i="46" s="1"/>
  <c r="DK176" i="46"/>
  <c r="AV176" i="46" s="1"/>
  <c r="DJ176" i="46"/>
  <c r="DI176" i="46"/>
  <c r="AT176" i="46" s="1"/>
  <c r="DH176" i="46"/>
  <c r="DG176" i="46"/>
  <c r="AR176" i="46" s="1"/>
  <c r="DF176" i="46"/>
  <c r="AQ176" i="46" s="1"/>
  <c r="DE176" i="46"/>
  <c r="AP176" i="46" s="1"/>
  <c r="DD176" i="46"/>
  <c r="AO176" i="46" s="1"/>
  <c r="DC176" i="46"/>
  <c r="AN176" i="46" s="1"/>
  <c r="DB176" i="46"/>
  <c r="AM176" i="46" s="1"/>
  <c r="DA176" i="46"/>
  <c r="AL176" i="46" s="1"/>
  <c r="CZ176" i="46"/>
  <c r="CY176" i="46"/>
  <c r="AJ176" i="46" s="1"/>
  <c r="CX176" i="46"/>
  <c r="AI176" i="46" s="1"/>
  <c r="CW176" i="46"/>
  <c r="AH176" i="46" s="1"/>
  <c r="CV176" i="46"/>
  <c r="AG176" i="46" s="1"/>
  <c r="CU176" i="46"/>
  <c r="AF176" i="46" s="1"/>
  <c r="CT176" i="46"/>
  <c r="CS176" i="46"/>
  <c r="AD176" i="46" s="1"/>
  <c r="CR176" i="46"/>
  <c r="CQ176" i="46"/>
  <c r="AB176" i="46" s="1"/>
  <c r="CP176" i="46"/>
  <c r="AA176" i="46" s="1"/>
  <c r="CO176" i="46"/>
  <c r="Z176" i="46" s="1"/>
  <c r="CN176" i="46"/>
  <c r="CM176" i="46"/>
  <c r="X176" i="46" s="1"/>
  <c r="CL176" i="46"/>
  <c r="W176" i="46" s="1"/>
  <c r="CK176" i="46"/>
  <c r="V176" i="46" s="1"/>
  <c r="CJ176" i="46"/>
  <c r="CI176" i="46"/>
  <c r="T176" i="46" s="1"/>
  <c r="CH176" i="46"/>
  <c r="S176" i="46" s="1"/>
  <c r="CG176" i="46"/>
  <c r="R176" i="46" s="1"/>
  <c r="CF176" i="46"/>
  <c r="Q176" i="46" s="1"/>
  <c r="CE176" i="46"/>
  <c r="P176" i="46" s="1"/>
  <c r="CD176" i="46"/>
  <c r="CC176" i="46"/>
  <c r="N176" i="46" s="1"/>
  <c r="CB176" i="46"/>
  <c r="CA176" i="46"/>
  <c r="L176" i="46" s="1"/>
  <c r="BZ176" i="46"/>
  <c r="K176" i="46" s="1"/>
  <c r="BY176" i="46"/>
  <c r="J176" i="46" s="1"/>
  <c r="BX176" i="46"/>
  <c r="I176" i="46" s="1"/>
  <c r="BW176" i="46"/>
  <c r="H176" i="46" s="1"/>
  <c r="BV176" i="46"/>
  <c r="G176" i="46" s="1"/>
  <c r="BU176" i="46"/>
  <c r="F176" i="46" s="1"/>
  <c r="BT176" i="46"/>
  <c r="BS176" i="46"/>
  <c r="D176" i="46" s="1"/>
  <c r="BO176" i="46"/>
  <c r="BN176" i="46"/>
  <c r="B176" i="46"/>
  <c r="B176" i="44" s="1"/>
  <c r="A176" i="46"/>
  <c r="EF175" i="46"/>
  <c r="BQ175" i="46" s="1"/>
  <c r="EE175" i="46"/>
  <c r="BP175" i="46" s="1"/>
  <c r="ED175" i="46"/>
  <c r="BO175" i="46" s="1"/>
  <c r="EC175" i="46"/>
  <c r="BN175" i="46" s="1"/>
  <c r="EB175" i="46"/>
  <c r="BM175" i="46" s="1"/>
  <c r="EA175" i="46"/>
  <c r="BL175" i="46" s="1"/>
  <c r="DZ175" i="46"/>
  <c r="BK175" i="46" s="1"/>
  <c r="DY175" i="46"/>
  <c r="BJ175" i="46" s="1"/>
  <c r="DX175" i="46"/>
  <c r="BI175" i="46" s="1"/>
  <c r="DW175" i="46"/>
  <c r="BH175" i="46" s="1"/>
  <c r="DV175" i="46"/>
  <c r="BG175" i="46" s="1"/>
  <c r="DU175" i="46"/>
  <c r="BF175" i="46" s="1"/>
  <c r="DT175" i="46"/>
  <c r="BE175" i="46" s="1"/>
  <c r="DS175" i="46"/>
  <c r="BD175" i="46" s="1"/>
  <c r="DR175" i="46"/>
  <c r="DQ175" i="46"/>
  <c r="DP175" i="46"/>
  <c r="BA175" i="46" s="1"/>
  <c r="DO175" i="46"/>
  <c r="AZ175" i="46" s="1"/>
  <c r="DN175" i="46"/>
  <c r="AY175" i="46" s="1"/>
  <c r="DM175" i="46"/>
  <c r="AX175" i="46" s="1"/>
  <c r="DL175" i="46"/>
  <c r="AW175" i="46" s="1"/>
  <c r="DK175" i="46"/>
  <c r="AV175" i="46" s="1"/>
  <c r="DJ175" i="46"/>
  <c r="AU175" i="46" s="1"/>
  <c r="DI175" i="46"/>
  <c r="AT175" i="46" s="1"/>
  <c r="DH175" i="46"/>
  <c r="AS175" i="46" s="1"/>
  <c r="DG175" i="46"/>
  <c r="AR175" i="46" s="1"/>
  <c r="DF175" i="46"/>
  <c r="AQ175" i="46" s="1"/>
  <c r="DE175" i="46"/>
  <c r="AP175" i="46" s="1"/>
  <c r="DD175" i="46"/>
  <c r="AO175" i="46" s="1"/>
  <c r="DC175" i="46"/>
  <c r="AN175" i="46" s="1"/>
  <c r="DB175" i="46"/>
  <c r="DA175" i="46"/>
  <c r="AL175" i="46" s="1"/>
  <c r="CZ175" i="46"/>
  <c r="AK175" i="46" s="1"/>
  <c r="CY175" i="46"/>
  <c r="AJ175" i="46" s="1"/>
  <c r="CX175" i="46"/>
  <c r="AI175" i="46" s="1"/>
  <c r="CW175" i="46"/>
  <c r="AH175" i="46" s="1"/>
  <c r="CV175" i="46"/>
  <c r="AG175" i="46" s="1"/>
  <c r="CU175" i="46"/>
  <c r="AF175" i="46" s="1"/>
  <c r="CT175" i="46"/>
  <c r="AE175" i="46" s="1"/>
  <c r="CS175" i="46"/>
  <c r="AD175" i="46" s="1"/>
  <c r="CR175" i="46"/>
  <c r="AC175" i="46" s="1"/>
  <c r="CQ175" i="46"/>
  <c r="AB175" i="46" s="1"/>
  <c r="CP175" i="46"/>
  <c r="AA175" i="46" s="1"/>
  <c r="CO175" i="46"/>
  <c r="Z175" i="46" s="1"/>
  <c r="CN175" i="46"/>
  <c r="Y175" i="46" s="1"/>
  <c r="CM175" i="46"/>
  <c r="X175" i="46" s="1"/>
  <c r="CL175" i="46"/>
  <c r="W175" i="46" s="1"/>
  <c r="CK175" i="46"/>
  <c r="V175" i="46" s="1"/>
  <c r="CJ175" i="46"/>
  <c r="U175" i="46" s="1"/>
  <c r="CI175" i="46"/>
  <c r="T175" i="46" s="1"/>
  <c r="CH175" i="46"/>
  <c r="S175" i="46" s="1"/>
  <c r="CG175" i="46"/>
  <c r="R175" i="46" s="1"/>
  <c r="CF175" i="46"/>
  <c r="Q175" i="46" s="1"/>
  <c r="CE175" i="46"/>
  <c r="P175" i="46" s="1"/>
  <c r="CD175" i="46"/>
  <c r="CC175" i="46"/>
  <c r="CB175" i="46"/>
  <c r="M175" i="46" s="1"/>
  <c r="CA175" i="46"/>
  <c r="L175" i="46" s="1"/>
  <c r="BZ175" i="46"/>
  <c r="K175" i="46" s="1"/>
  <c r="BY175" i="46"/>
  <c r="J175" i="46" s="1"/>
  <c r="BX175" i="46"/>
  <c r="I175" i="46" s="1"/>
  <c r="BW175" i="46"/>
  <c r="H175" i="46" s="1"/>
  <c r="BV175" i="46"/>
  <c r="G175" i="46" s="1"/>
  <c r="BU175" i="46"/>
  <c r="F175" i="46" s="1"/>
  <c r="BT175" i="46"/>
  <c r="E175" i="46" s="1"/>
  <c r="BS175" i="46"/>
  <c r="D175" i="46" s="1"/>
  <c r="B175" i="46"/>
  <c r="B175" i="44" s="1"/>
  <c r="A175" i="46"/>
  <c r="A175" i="44" s="1"/>
  <c r="EF174" i="46"/>
  <c r="BQ174" i="46" s="1"/>
  <c r="EE174" i="46"/>
  <c r="BP174" i="46" s="1"/>
  <c r="ED174" i="46"/>
  <c r="BO174" i="44" s="1"/>
  <c r="EC174" i="46"/>
  <c r="BN174" i="46" s="1"/>
  <c r="EB174" i="46"/>
  <c r="BM174" i="46" s="1"/>
  <c r="EA174" i="46"/>
  <c r="DZ174" i="46"/>
  <c r="BK174" i="46" s="1"/>
  <c r="DY174" i="46"/>
  <c r="BJ174" i="46" s="1"/>
  <c r="DX174" i="46"/>
  <c r="BI174" i="46" s="1"/>
  <c r="DW174" i="46"/>
  <c r="BH174" i="46" s="1"/>
  <c r="DV174" i="46"/>
  <c r="BG174" i="46" s="1"/>
  <c r="DU174" i="46"/>
  <c r="BF174" i="46" s="1"/>
  <c r="DT174" i="46"/>
  <c r="BE174" i="46" s="1"/>
  <c r="DS174" i="46"/>
  <c r="DR174" i="46"/>
  <c r="BC174" i="46" s="1"/>
  <c r="DQ174" i="46"/>
  <c r="BB174" i="46" s="1"/>
  <c r="DP174" i="46"/>
  <c r="BA174" i="46" s="1"/>
  <c r="DO174" i="46"/>
  <c r="AZ174" i="46" s="1"/>
  <c r="DN174" i="46"/>
  <c r="AY174" i="46" s="1"/>
  <c r="DM174" i="46"/>
  <c r="DL174" i="46"/>
  <c r="AW174" i="46" s="1"/>
  <c r="DK174" i="46"/>
  <c r="DJ174" i="46"/>
  <c r="DI174" i="46"/>
  <c r="AT174" i="46" s="1"/>
  <c r="DH174" i="46"/>
  <c r="AS174" i="46" s="1"/>
  <c r="DG174" i="46"/>
  <c r="AR174" i="46" s="1"/>
  <c r="DF174" i="46"/>
  <c r="AQ174" i="46" s="1"/>
  <c r="DE174" i="46"/>
  <c r="AP174" i="46" s="1"/>
  <c r="DD174" i="46"/>
  <c r="DC174" i="46"/>
  <c r="DB174" i="46"/>
  <c r="AM174" i="46" s="1"/>
  <c r="DA174" i="46"/>
  <c r="AL174" i="46" s="1"/>
  <c r="CZ174" i="46"/>
  <c r="AK174" i="46" s="1"/>
  <c r="CY174" i="46"/>
  <c r="AJ174" i="46" s="1"/>
  <c r="CX174" i="46"/>
  <c r="CW174" i="46"/>
  <c r="AH174" i="46" s="1"/>
  <c r="CV174" i="46"/>
  <c r="AG174" i="46" s="1"/>
  <c r="CU174" i="46"/>
  <c r="CT174" i="46"/>
  <c r="CS174" i="46"/>
  <c r="AD174" i="46" s="1"/>
  <c r="CR174" i="46"/>
  <c r="AC174" i="46" s="1"/>
  <c r="CQ174" i="46"/>
  <c r="AB174" i="46" s="1"/>
  <c r="CP174" i="46"/>
  <c r="AA174" i="46" s="1"/>
  <c r="CO174" i="46"/>
  <c r="Z174" i="46" s="1"/>
  <c r="CN174" i="46"/>
  <c r="CM174" i="46"/>
  <c r="CL174" i="46"/>
  <c r="W174" i="46" s="1"/>
  <c r="CK174" i="46"/>
  <c r="V174" i="46" s="1"/>
  <c r="CJ174" i="46"/>
  <c r="U174" i="46" s="1"/>
  <c r="CI174" i="46"/>
  <c r="T174" i="46" s="1"/>
  <c r="CH174" i="46"/>
  <c r="CG174" i="46"/>
  <c r="R174" i="46" s="1"/>
  <c r="CF174" i="46"/>
  <c r="Q174" i="46" s="1"/>
  <c r="CE174" i="46"/>
  <c r="CD174" i="46"/>
  <c r="O174" i="46" s="1"/>
  <c r="CC174" i="46"/>
  <c r="N174" i="46" s="1"/>
  <c r="CB174" i="46"/>
  <c r="M174" i="46" s="1"/>
  <c r="CA174" i="46"/>
  <c r="L174" i="46" s="1"/>
  <c r="BZ174" i="46"/>
  <c r="BY174" i="46"/>
  <c r="J174" i="46" s="1"/>
  <c r="BX174" i="46"/>
  <c r="I174" i="46" s="1"/>
  <c r="BW174" i="46"/>
  <c r="BV174" i="46"/>
  <c r="BU174" i="46"/>
  <c r="F174" i="46" s="1"/>
  <c r="BT174" i="46"/>
  <c r="E174" i="46" s="1"/>
  <c r="BS174" i="46"/>
  <c r="D174" i="46" s="1"/>
  <c r="BO174" i="46"/>
  <c r="B174" i="46"/>
  <c r="B174" i="44" s="1"/>
  <c r="A174" i="46"/>
  <c r="EF173" i="46"/>
  <c r="BQ173" i="46" s="1"/>
  <c r="EE173" i="46"/>
  <c r="BP173" i="46" s="1"/>
  <c r="ED173" i="46"/>
  <c r="BO173" i="46" s="1"/>
  <c r="EC173" i="46"/>
  <c r="BN173" i="46" s="1"/>
  <c r="EB173" i="46"/>
  <c r="BM173" i="46" s="1"/>
  <c r="EA173" i="46"/>
  <c r="DZ173" i="46"/>
  <c r="BK173" i="46" s="1"/>
  <c r="DY173" i="46"/>
  <c r="DX173" i="46"/>
  <c r="BI173" i="46" s="1"/>
  <c r="DW173" i="46"/>
  <c r="DV173" i="46"/>
  <c r="BG173" i="46" s="1"/>
  <c r="DU173" i="46"/>
  <c r="BF173" i="46" s="1"/>
  <c r="DT173" i="46"/>
  <c r="BE173" i="46" s="1"/>
  <c r="DS173" i="46"/>
  <c r="DR173" i="46"/>
  <c r="BC173" i="46" s="1"/>
  <c r="DQ173" i="46"/>
  <c r="BB173" i="46" s="1"/>
  <c r="DP173" i="46"/>
  <c r="BA173" i="46" s="1"/>
  <c r="DO173" i="46"/>
  <c r="AZ173" i="46" s="1"/>
  <c r="DN173" i="46"/>
  <c r="AY173" i="46" s="1"/>
  <c r="DM173" i="46"/>
  <c r="AX173" i="46" s="1"/>
  <c r="DL173" i="46"/>
  <c r="AW173" i="46" s="1"/>
  <c r="DK173" i="46"/>
  <c r="DJ173" i="46"/>
  <c r="AU173" i="46" s="1"/>
  <c r="DI173" i="46"/>
  <c r="AT173" i="46" s="1"/>
  <c r="DH173" i="46"/>
  <c r="AS173" i="46" s="1"/>
  <c r="DG173" i="46"/>
  <c r="AR173" i="46" s="1"/>
  <c r="DF173" i="46"/>
  <c r="AQ173" i="46" s="1"/>
  <c r="DE173" i="46"/>
  <c r="AP173" i="46" s="1"/>
  <c r="DD173" i="46"/>
  <c r="AO173" i="46" s="1"/>
  <c r="DC173" i="46"/>
  <c r="DB173" i="46"/>
  <c r="AM173" i="46" s="1"/>
  <c r="DA173" i="46"/>
  <c r="AL173" i="46" s="1"/>
  <c r="CZ173" i="46"/>
  <c r="AK173" i="46" s="1"/>
  <c r="CY173" i="46"/>
  <c r="CX173" i="46"/>
  <c r="AI173" i="46" s="1"/>
  <c r="CW173" i="46"/>
  <c r="AH173" i="46" s="1"/>
  <c r="CV173" i="46"/>
  <c r="AG173" i="46" s="1"/>
  <c r="CU173" i="46"/>
  <c r="CT173" i="46"/>
  <c r="AE173" i="46" s="1"/>
  <c r="CS173" i="46"/>
  <c r="AD173" i="46" s="1"/>
  <c r="CR173" i="46"/>
  <c r="AC173" i="46" s="1"/>
  <c r="CQ173" i="46"/>
  <c r="AB173" i="46" s="1"/>
  <c r="CP173" i="46"/>
  <c r="AA173" i="46" s="1"/>
  <c r="CO173" i="46"/>
  <c r="Z173" i="46" s="1"/>
  <c r="CN173" i="46"/>
  <c r="Y173" i="46" s="1"/>
  <c r="CM173" i="46"/>
  <c r="CL173" i="46"/>
  <c r="W173" i="46" s="1"/>
  <c r="CK173" i="46"/>
  <c r="CJ173" i="46"/>
  <c r="U173" i="46" s="1"/>
  <c r="CI173" i="46"/>
  <c r="T173" i="46" s="1"/>
  <c r="CH173" i="46"/>
  <c r="S173" i="46" s="1"/>
  <c r="CG173" i="46"/>
  <c r="R173" i="46" s="1"/>
  <c r="CF173" i="46"/>
  <c r="Q173" i="46" s="1"/>
  <c r="CE173" i="46"/>
  <c r="CD173" i="46"/>
  <c r="O173" i="46" s="1"/>
  <c r="CC173" i="46"/>
  <c r="N173" i="46" s="1"/>
  <c r="CB173" i="46"/>
  <c r="M173" i="46" s="1"/>
  <c r="CA173" i="46"/>
  <c r="BZ173" i="46"/>
  <c r="K173" i="46" s="1"/>
  <c r="BY173" i="46"/>
  <c r="J173" i="46" s="1"/>
  <c r="BX173" i="46"/>
  <c r="I173" i="46" s="1"/>
  <c r="BW173" i="46"/>
  <c r="BV173" i="46"/>
  <c r="G173" i="46" s="1"/>
  <c r="BU173" i="46"/>
  <c r="BT173" i="46"/>
  <c r="E173" i="46" s="1"/>
  <c r="BS173" i="46"/>
  <c r="D173" i="46" s="1"/>
  <c r="B173" i="46"/>
  <c r="B173" i="44" s="1"/>
  <c r="A173" i="46"/>
  <c r="EF172" i="46"/>
  <c r="BQ172" i="46" s="1"/>
  <c r="EE172" i="46"/>
  <c r="ED172" i="46"/>
  <c r="BO172" i="46" s="1"/>
  <c r="EC172" i="46"/>
  <c r="BN172" i="46" s="1"/>
  <c r="EB172" i="46"/>
  <c r="BM172" i="46" s="1"/>
  <c r="EA172" i="46"/>
  <c r="DZ172" i="46"/>
  <c r="BK172" i="46" s="1"/>
  <c r="DY172" i="46"/>
  <c r="BJ172" i="46" s="1"/>
  <c r="DX172" i="46"/>
  <c r="BI172" i="46" s="1"/>
  <c r="DW172" i="46"/>
  <c r="BH172" i="46" s="1"/>
  <c r="DV172" i="46"/>
  <c r="DU172" i="46"/>
  <c r="BF172" i="46" s="1"/>
  <c r="DT172" i="46"/>
  <c r="BE172" i="46" s="1"/>
  <c r="DS172" i="46"/>
  <c r="BD172" i="46" s="1"/>
  <c r="DR172" i="46"/>
  <c r="BC172" i="46" s="1"/>
  <c r="DQ172" i="46"/>
  <c r="BB172" i="46" s="1"/>
  <c r="DP172" i="46"/>
  <c r="BA172" i="46" s="1"/>
  <c r="DO172" i="46"/>
  <c r="DN172" i="46"/>
  <c r="AY172" i="46" s="1"/>
  <c r="DM172" i="46"/>
  <c r="AX172" i="46" s="1"/>
  <c r="DL172" i="46"/>
  <c r="AW172" i="46" s="1"/>
  <c r="DK172" i="46"/>
  <c r="AV172" i="46" s="1"/>
  <c r="DJ172" i="46"/>
  <c r="AU172" i="46" s="1"/>
  <c r="DI172" i="46"/>
  <c r="AT172" i="46" s="1"/>
  <c r="DH172" i="46"/>
  <c r="AS172" i="46" s="1"/>
  <c r="DG172" i="46"/>
  <c r="AR172" i="46" s="1"/>
  <c r="DF172" i="46"/>
  <c r="AQ172" i="46" s="1"/>
  <c r="DE172" i="46"/>
  <c r="AP172" i="46" s="1"/>
  <c r="DD172" i="46"/>
  <c r="AO172" i="46" s="1"/>
  <c r="DC172" i="46"/>
  <c r="AN172" i="46" s="1"/>
  <c r="DB172" i="46"/>
  <c r="AM172" i="46" s="1"/>
  <c r="DA172" i="46"/>
  <c r="AL172" i="46" s="1"/>
  <c r="CZ172" i="46"/>
  <c r="AK172" i="46" s="1"/>
  <c r="CY172" i="46"/>
  <c r="AJ172" i="46" s="1"/>
  <c r="CX172" i="46"/>
  <c r="AI172" i="46" s="1"/>
  <c r="CW172" i="46"/>
  <c r="AH172" i="46" s="1"/>
  <c r="CV172" i="46"/>
  <c r="AG172" i="46" s="1"/>
  <c r="CU172" i="46"/>
  <c r="AF172" i="46" s="1"/>
  <c r="CT172" i="46"/>
  <c r="AE172" i="46" s="1"/>
  <c r="CS172" i="46"/>
  <c r="AD172" i="46" s="1"/>
  <c r="CR172" i="46"/>
  <c r="AC172" i="46" s="1"/>
  <c r="CQ172" i="46"/>
  <c r="AB172" i="46" s="1"/>
  <c r="CP172" i="46"/>
  <c r="AA172" i="46" s="1"/>
  <c r="CO172" i="46"/>
  <c r="Z172" i="46" s="1"/>
  <c r="CN172" i="46"/>
  <c r="Y172" i="46" s="1"/>
  <c r="CM172" i="46"/>
  <c r="X172" i="46" s="1"/>
  <c r="CL172" i="46"/>
  <c r="W172" i="46" s="1"/>
  <c r="CK172" i="46"/>
  <c r="V172" i="46" s="1"/>
  <c r="CJ172" i="46"/>
  <c r="U172" i="46" s="1"/>
  <c r="CI172" i="46"/>
  <c r="T172" i="46" s="1"/>
  <c r="CH172" i="46"/>
  <c r="S172" i="46" s="1"/>
  <c r="CG172" i="46"/>
  <c r="R172" i="46" s="1"/>
  <c r="CF172" i="46"/>
  <c r="Q172" i="46" s="1"/>
  <c r="CE172" i="46"/>
  <c r="P172" i="46" s="1"/>
  <c r="CD172" i="46"/>
  <c r="O172" i="46" s="1"/>
  <c r="CC172" i="46"/>
  <c r="N172" i="46" s="1"/>
  <c r="CB172" i="46"/>
  <c r="M172" i="46" s="1"/>
  <c r="CA172" i="46"/>
  <c r="BZ172" i="46"/>
  <c r="K172" i="46" s="1"/>
  <c r="BY172" i="46"/>
  <c r="J172" i="46" s="1"/>
  <c r="BX172" i="46"/>
  <c r="I172" i="46" s="1"/>
  <c r="BW172" i="46"/>
  <c r="BV172" i="46"/>
  <c r="G172" i="46" s="1"/>
  <c r="BU172" i="46"/>
  <c r="F172" i="46" s="1"/>
  <c r="BT172" i="46"/>
  <c r="E172" i="46" s="1"/>
  <c r="BS172" i="46"/>
  <c r="D172" i="46" s="1"/>
  <c r="B172" i="46"/>
  <c r="A172" i="46"/>
  <c r="EF171" i="46"/>
  <c r="BQ171" i="46" s="1"/>
  <c r="EE171" i="46"/>
  <c r="BP171" i="46" s="1"/>
  <c r="ED171" i="46"/>
  <c r="BO171" i="44" s="1"/>
  <c r="EC171" i="46"/>
  <c r="BN171" i="46" s="1"/>
  <c r="EB171" i="46"/>
  <c r="BM171" i="46" s="1"/>
  <c r="EA171" i="46"/>
  <c r="DZ171" i="46"/>
  <c r="BK171" i="46" s="1"/>
  <c r="DY171" i="46"/>
  <c r="DX171" i="46"/>
  <c r="DW171" i="46"/>
  <c r="DV171" i="46"/>
  <c r="DU171" i="46"/>
  <c r="BF171" i="44" s="1"/>
  <c r="DT171" i="46"/>
  <c r="BE171" i="46" s="1"/>
  <c r="DS171" i="46"/>
  <c r="DR171" i="46"/>
  <c r="BC171" i="46" s="1"/>
  <c r="DQ171" i="46"/>
  <c r="BB171" i="46" s="1"/>
  <c r="DP171" i="46"/>
  <c r="DO171" i="46"/>
  <c r="AZ171" i="46" s="1"/>
  <c r="DN171" i="46"/>
  <c r="DM171" i="46"/>
  <c r="AX171" i="46" s="1"/>
  <c r="DL171" i="46"/>
  <c r="AW171" i="46" s="1"/>
  <c r="DK171" i="46"/>
  <c r="AV171" i="46" s="1"/>
  <c r="DJ171" i="46"/>
  <c r="AU171" i="46" s="1"/>
  <c r="DI171" i="46"/>
  <c r="AT171" i="46" s="1"/>
  <c r="DH171" i="46"/>
  <c r="AS171" i="46" s="1"/>
  <c r="DG171" i="46"/>
  <c r="DF171" i="46"/>
  <c r="DE171" i="46"/>
  <c r="AP171" i="46" s="1"/>
  <c r="DD171" i="46"/>
  <c r="AO171" i="46" s="1"/>
  <c r="DC171" i="46"/>
  <c r="DB171" i="46"/>
  <c r="AM171" i="46" s="1"/>
  <c r="DA171" i="46"/>
  <c r="AL171" i="46" s="1"/>
  <c r="CZ171" i="46"/>
  <c r="AK171" i="46" s="1"/>
  <c r="CY171" i="46"/>
  <c r="AJ171" i="46" s="1"/>
  <c r="CX171" i="46"/>
  <c r="CW171" i="46"/>
  <c r="AH171" i="46" s="1"/>
  <c r="CV171" i="46"/>
  <c r="AG171" i="46" s="1"/>
  <c r="CU171" i="46"/>
  <c r="CT171" i="46"/>
  <c r="AE171" i="46" s="1"/>
  <c r="CS171" i="46"/>
  <c r="CR171" i="46"/>
  <c r="AC171" i="46" s="1"/>
  <c r="CQ171" i="46"/>
  <c r="CP171" i="46"/>
  <c r="CO171" i="46"/>
  <c r="Z171" i="46" s="1"/>
  <c r="CN171" i="46"/>
  <c r="Y171" i="46" s="1"/>
  <c r="CM171" i="46"/>
  <c r="CL171" i="46"/>
  <c r="W171" i="46" s="1"/>
  <c r="CK171" i="46"/>
  <c r="V171" i="46" s="1"/>
  <c r="CJ171" i="46"/>
  <c r="CI171" i="46"/>
  <c r="T171" i="46" s="1"/>
  <c r="CH171" i="46"/>
  <c r="CG171" i="46"/>
  <c r="R171" i="46" s="1"/>
  <c r="CF171" i="46"/>
  <c r="Q171" i="46" s="1"/>
  <c r="CE171" i="46"/>
  <c r="P171" i="46" s="1"/>
  <c r="CD171" i="46"/>
  <c r="O171" i="46" s="1"/>
  <c r="CC171" i="46"/>
  <c r="N171" i="46" s="1"/>
  <c r="CB171" i="46"/>
  <c r="M171" i="46" s="1"/>
  <c r="CA171" i="46"/>
  <c r="L171" i="46" s="1"/>
  <c r="BZ171" i="46"/>
  <c r="BY171" i="46"/>
  <c r="J171" i="46" s="1"/>
  <c r="BX171" i="46"/>
  <c r="I171" i="46" s="1"/>
  <c r="BW171" i="46"/>
  <c r="BV171" i="46"/>
  <c r="G171" i="46" s="1"/>
  <c r="BU171" i="46"/>
  <c r="BT171" i="46"/>
  <c r="BS171" i="46"/>
  <c r="D171" i="46" s="1"/>
  <c r="BO171" i="46"/>
  <c r="BF171" i="46"/>
  <c r="B171" i="46"/>
  <c r="B171" i="44" s="1"/>
  <c r="A171" i="46"/>
  <c r="A171" i="44" s="1"/>
  <c r="EF170" i="46"/>
  <c r="BQ170" i="46" s="1"/>
  <c r="EE170" i="46"/>
  <c r="BP170" i="46" s="1"/>
  <c r="ED170" i="46"/>
  <c r="BO170" i="46" s="1"/>
  <c r="EC170" i="46"/>
  <c r="EB170" i="46"/>
  <c r="BM170" i="46" s="1"/>
  <c r="EA170" i="46"/>
  <c r="BL170" i="46" s="1"/>
  <c r="DZ170" i="46"/>
  <c r="BK170" i="46" s="1"/>
  <c r="DY170" i="46"/>
  <c r="BJ170" i="46" s="1"/>
  <c r="DX170" i="46"/>
  <c r="BI170" i="46" s="1"/>
  <c r="DW170" i="46"/>
  <c r="BH170" i="46" s="1"/>
  <c r="DV170" i="46"/>
  <c r="BG170" i="46" s="1"/>
  <c r="DU170" i="46"/>
  <c r="BF170" i="46" s="1"/>
  <c r="DT170" i="46"/>
  <c r="BE170" i="46" s="1"/>
  <c r="DS170" i="46"/>
  <c r="BD170" i="46" s="1"/>
  <c r="DR170" i="46"/>
  <c r="BC170" i="46" s="1"/>
  <c r="DQ170" i="46"/>
  <c r="DP170" i="46"/>
  <c r="DO170" i="46"/>
  <c r="AZ170" i="46" s="1"/>
  <c r="DN170" i="46"/>
  <c r="AY170" i="46" s="1"/>
  <c r="DM170" i="46"/>
  <c r="DL170" i="46"/>
  <c r="AW170" i="46" s="1"/>
  <c r="DK170" i="46"/>
  <c r="AV170" i="46" s="1"/>
  <c r="DJ170" i="46"/>
  <c r="AU170" i="46" s="1"/>
  <c r="DI170" i="46"/>
  <c r="DH170" i="46"/>
  <c r="AS170" i="46" s="1"/>
  <c r="DG170" i="46"/>
  <c r="AR170" i="46" s="1"/>
  <c r="DF170" i="46"/>
  <c r="AQ170" i="46" s="1"/>
  <c r="DE170" i="46"/>
  <c r="AP170" i="46" s="1"/>
  <c r="DD170" i="46"/>
  <c r="AO170" i="46" s="1"/>
  <c r="DC170" i="46"/>
  <c r="AN170" i="46" s="1"/>
  <c r="DB170" i="46"/>
  <c r="AM170" i="46" s="1"/>
  <c r="DA170" i="46"/>
  <c r="CZ170" i="46"/>
  <c r="AK170" i="46" s="1"/>
  <c r="CY170" i="46"/>
  <c r="AJ170" i="46" s="1"/>
  <c r="CX170" i="46"/>
  <c r="AI170" i="46" s="1"/>
  <c r="CW170" i="46"/>
  <c r="AH170" i="46" s="1"/>
  <c r="CV170" i="46"/>
  <c r="AG170" i="46" s="1"/>
  <c r="CU170" i="46"/>
  <c r="AF170" i="46" s="1"/>
  <c r="CT170" i="46"/>
  <c r="AE170" i="46" s="1"/>
  <c r="CS170" i="46"/>
  <c r="CR170" i="46"/>
  <c r="AC170" i="46" s="1"/>
  <c r="CQ170" i="46"/>
  <c r="AB170" i="46" s="1"/>
  <c r="CP170" i="46"/>
  <c r="AA170" i="46" s="1"/>
  <c r="CO170" i="46"/>
  <c r="Z170" i="46" s="1"/>
  <c r="CN170" i="46"/>
  <c r="Y170" i="46" s="1"/>
  <c r="CM170" i="46"/>
  <c r="X170" i="46" s="1"/>
  <c r="CL170" i="46"/>
  <c r="W170" i="46" s="1"/>
  <c r="CK170" i="46"/>
  <c r="V170" i="46" s="1"/>
  <c r="CJ170" i="46"/>
  <c r="U170" i="46" s="1"/>
  <c r="CI170" i="46"/>
  <c r="T170" i="46" s="1"/>
  <c r="CH170" i="46"/>
  <c r="S170" i="46" s="1"/>
  <c r="CG170" i="46"/>
  <c r="R170" i="46" s="1"/>
  <c r="CF170" i="46"/>
  <c r="Q170" i="46" s="1"/>
  <c r="CE170" i="46"/>
  <c r="P170" i="46" s="1"/>
  <c r="CD170" i="46"/>
  <c r="O170" i="46" s="1"/>
  <c r="CC170" i="46"/>
  <c r="CB170" i="46"/>
  <c r="CA170" i="46"/>
  <c r="BZ170" i="46"/>
  <c r="K170" i="46" s="1"/>
  <c r="BY170" i="46"/>
  <c r="J170" i="46" s="1"/>
  <c r="BX170" i="46"/>
  <c r="I170" i="46" s="1"/>
  <c r="BW170" i="46"/>
  <c r="H170" i="46" s="1"/>
  <c r="BV170" i="46"/>
  <c r="G170" i="46" s="1"/>
  <c r="BU170" i="46"/>
  <c r="F170" i="46" s="1"/>
  <c r="BT170" i="46"/>
  <c r="E170" i="46" s="1"/>
  <c r="BS170" i="46"/>
  <c r="D170" i="46" s="1"/>
  <c r="B170" i="46"/>
  <c r="B170" i="44" s="1"/>
  <c r="A170" i="46"/>
  <c r="A170" i="44" s="1"/>
  <c r="EF169" i="46"/>
  <c r="BQ169" i="46" s="1"/>
  <c r="EE169" i="46"/>
  <c r="BP169" i="46" s="1"/>
  <c r="ED169" i="46"/>
  <c r="BO169" i="44" s="1"/>
  <c r="EC169" i="46"/>
  <c r="EB169" i="46"/>
  <c r="EA169" i="46"/>
  <c r="BL169" i="46" s="1"/>
  <c r="DZ169" i="46"/>
  <c r="DY169" i="46"/>
  <c r="BJ169" i="46" s="1"/>
  <c r="DX169" i="46"/>
  <c r="BI169" i="46" s="1"/>
  <c r="DW169" i="46"/>
  <c r="BH169" i="46" s="1"/>
  <c r="DV169" i="46"/>
  <c r="BG169" i="46" s="1"/>
  <c r="DU169" i="46"/>
  <c r="DT169" i="46"/>
  <c r="BE169" i="46" s="1"/>
  <c r="DS169" i="46"/>
  <c r="BD169" i="46" s="1"/>
  <c r="DR169" i="46"/>
  <c r="DQ169" i="46"/>
  <c r="BB169" i="46" s="1"/>
  <c r="DP169" i="46"/>
  <c r="BA169" i="46" s="1"/>
  <c r="DO169" i="46"/>
  <c r="AZ169" i="46" s="1"/>
  <c r="DN169" i="46"/>
  <c r="AY169" i="46" s="1"/>
  <c r="DM169" i="46"/>
  <c r="AX169" i="46" s="1"/>
  <c r="DL169" i="46"/>
  <c r="AW169" i="46" s="1"/>
  <c r="DK169" i="46"/>
  <c r="DJ169" i="46"/>
  <c r="DI169" i="46"/>
  <c r="DH169" i="46"/>
  <c r="AS169" i="46" s="1"/>
  <c r="DG169" i="46"/>
  <c r="AR169" i="46" s="1"/>
  <c r="DF169" i="46"/>
  <c r="AQ169" i="46" s="1"/>
  <c r="DE169" i="46"/>
  <c r="DD169" i="46"/>
  <c r="AO169" i="46" s="1"/>
  <c r="DC169" i="46"/>
  <c r="AN169" i="46" s="1"/>
  <c r="DB169" i="46"/>
  <c r="DA169" i="46"/>
  <c r="AL169" i="46" s="1"/>
  <c r="CZ169" i="46"/>
  <c r="AK169" i="46" s="1"/>
  <c r="CY169" i="46"/>
  <c r="AJ169" i="46" s="1"/>
  <c r="CX169" i="46"/>
  <c r="AI169" i="46" s="1"/>
  <c r="CW169" i="46"/>
  <c r="CV169" i="46"/>
  <c r="AG169" i="46" s="1"/>
  <c r="CU169" i="46"/>
  <c r="AF169" i="46" s="1"/>
  <c r="CT169" i="46"/>
  <c r="CS169" i="46"/>
  <c r="CR169" i="46"/>
  <c r="AC169" i="46" s="1"/>
  <c r="CQ169" i="46"/>
  <c r="AB169" i="46" s="1"/>
  <c r="CP169" i="46"/>
  <c r="AA169" i="46" s="1"/>
  <c r="CO169" i="46"/>
  <c r="CN169" i="46"/>
  <c r="Y169" i="46" s="1"/>
  <c r="CM169" i="46"/>
  <c r="X169" i="46" s="1"/>
  <c r="CL169" i="46"/>
  <c r="CK169" i="46"/>
  <c r="V169" i="46" s="1"/>
  <c r="CJ169" i="46"/>
  <c r="U169" i="46" s="1"/>
  <c r="CI169" i="46"/>
  <c r="T169" i="46" s="1"/>
  <c r="CH169" i="46"/>
  <c r="S169" i="46" s="1"/>
  <c r="CG169" i="46"/>
  <c r="R169" i="46" s="1"/>
  <c r="CF169" i="46"/>
  <c r="Q169" i="46" s="1"/>
  <c r="CE169" i="46"/>
  <c r="P169" i="46" s="1"/>
  <c r="CD169" i="46"/>
  <c r="CC169" i="46"/>
  <c r="N169" i="46" s="1"/>
  <c r="CB169" i="46"/>
  <c r="M169" i="46" s="1"/>
  <c r="CA169" i="46"/>
  <c r="L169" i="46" s="1"/>
  <c r="BZ169" i="46"/>
  <c r="K169" i="46" s="1"/>
  <c r="BY169" i="46"/>
  <c r="BX169" i="46"/>
  <c r="I169" i="46" s="1"/>
  <c r="BW169" i="46"/>
  <c r="BV169" i="46"/>
  <c r="BU169" i="46"/>
  <c r="F169" i="46" s="1"/>
  <c r="BT169" i="46"/>
  <c r="E169" i="46" s="1"/>
  <c r="BS169" i="46"/>
  <c r="D169" i="46" s="1"/>
  <c r="BO169" i="46"/>
  <c r="B169" i="46"/>
  <c r="A169" i="46"/>
  <c r="C169" i="46" s="1"/>
  <c r="C169" i="44" s="1"/>
  <c r="EF168" i="46"/>
  <c r="BQ168" i="46" s="1"/>
  <c r="EE168" i="46"/>
  <c r="BP168" i="46" s="1"/>
  <c r="ED168" i="46"/>
  <c r="EC168" i="46"/>
  <c r="BN168" i="46" s="1"/>
  <c r="EB168" i="46"/>
  <c r="BM168" i="46" s="1"/>
  <c r="EA168" i="46"/>
  <c r="BL168" i="46" s="1"/>
  <c r="DZ168" i="46"/>
  <c r="DY168" i="46"/>
  <c r="BJ168" i="46" s="1"/>
  <c r="DX168" i="46"/>
  <c r="DW168" i="46"/>
  <c r="BH168" i="46" s="1"/>
  <c r="DV168" i="46"/>
  <c r="BG168" i="46" s="1"/>
  <c r="DU168" i="46"/>
  <c r="BF168" i="46" s="1"/>
  <c r="DT168" i="46"/>
  <c r="DS168" i="46"/>
  <c r="BD168" i="46" s="1"/>
  <c r="DR168" i="46"/>
  <c r="DQ168" i="46"/>
  <c r="BB168" i="46" s="1"/>
  <c r="DP168" i="46"/>
  <c r="BA168" i="46" s="1"/>
  <c r="DO168" i="46"/>
  <c r="AZ168" i="46" s="1"/>
  <c r="DN168" i="46"/>
  <c r="AY168" i="46" s="1"/>
  <c r="DM168" i="46"/>
  <c r="AX168" i="46" s="1"/>
  <c r="DL168" i="46"/>
  <c r="DK168" i="46"/>
  <c r="AV168" i="46" s="1"/>
  <c r="DJ168" i="46"/>
  <c r="DI168" i="46"/>
  <c r="AT168" i="46" s="1"/>
  <c r="DH168" i="46"/>
  <c r="AS168" i="46" s="1"/>
  <c r="DG168" i="46"/>
  <c r="AR168" i="46" s="1"/>
  <c r="DF168" i="46"/>
  <c r="AQ168" i="46" s="1"/>
  <c r="DE168" i="46"/>
  <c r="AP168" i="46" s="1"/>
  <c r="DD168" i="46"/>
  <c r="DC168" i="46"/>
  <c r="AN168" i="46" s="1"/>
  <c r="DB168" i="46"/>
  <c r="DA168" i="46"/>
  <c r="AL168" i="46" s="1"/>
  <c r="CZ168" i="46"/>
  <c r="CY168" i="46"/>
  <c r="AJ168" i="46" s="1"/>
  <c r="CX168" i="46"/>
  <c r="AI168" i="46" s="1"/>
  <c r="CW168" i="46"/>
  <c r="AH168" i="46" s="1"/>
  <c r="CV168" i="46"/>
  <c r="AG168" i="46" s="1"/>
  <c r="CU168" i="46"/>
  <c r="AF168" i="46" s="1"/>
  <c r="CT168" i="46"/>
  <c r="CS168" i="46"/>
  <c r="AD168" i="46" s="1"/>
  <c r="CR168" i="46"/>
  <c r="CQ168" i="46"/>
  <c r="AB168" i="46" s="1"/>
  <c r="CP168" i="46"/>
  <c r="AA168" i="46" s="1"/>
  <c r="CO168" i="46"/>
  <c r="Z168" i="46" s="1"/>
  <c r="CN168" i="46"/>
  <c r="Y168" i="46" s="1"/>
  <c r="CM168" i="46"/>
  <c r="X168" i="46" s="1"/>
  <c r="CL168" i="46"/>
  <c r="CK168" i="46"/>
  <c r="V168" i="46" s="1"/>
  <c r="CJ168" i="46"/>
  <c r="U168" i="46" s="1"/>
  <c r="CI168" i="46"/>
  <c r="T168" i="46" s="1"/>
  <c r="CH168" i="46"/>
  <c r="S168" i="46" s="1"/>
  <c r="CG168" i="46"/>
  <c r="R168" i="46" s="1"/>
  <c r="CF168" i="46"/>
  <c r="Q168" i="46" s="1"/>
  <c r="CE168" i="46"/>
  <c r="P168" i="46" s="1"/>
  <c r="CD168" i="46"/>
  <c r="CC168" i="46"/>
  <c r="N168" i="46" s="1"/>
  <c r="CB168" i="46"/>
  <c r="CA168" i="46"/>
  <c r="L168" i="46" s="1"/>
  <c r="BZ168" i="46"/>
  <c r="BY168" i="46"/>
  <c r="J168" i="46" s="1"/>
  <c r="BX168" i="46"/>
  <c r="BW168" i="46"/>
  <c r="H168" i="46" s="1"/>
  <c r="BV168" i="46"/>
  <c r="BU168" i="46"/>
  <c r="F168" i="46" s="1"/>
  <c r="BT168" i="46"/>
  <c r="E168" i="46" s="1"/>
  <c r="BS168" i="46"/>
  <c r="D168" i="46" s="1"/>
  <c r="B168" i="46"/>
  <c r="A168" i="46"/>
  <c r="C168" i="46" s="1"/>
  <c r="C168" i="44" s="1"/>
  <c r="EF167" i="46"/>
  <c r="BQ167" i="46" s="1"/>
  <c r="EE167" i="46"/>
  <c r="BP167" i="46" s="1"/>
  <c r="ED167" i="46"/>
  <c r="BO167" i="44" s="1"/>
  <c r="EC167" i="46"/>
  <c r="BN167" i="46" s="1"/>
  <c r="EB167" i="46"/>
  <c r="BM167" i="46" s="1"/>
  <c r="EA167" i="46"/>
  <c r="BL167" i="46" s="1"/>
  <c r="DZ167" i="46"/>
  <c r="BK167" i="46" s="1"/>
  <c r="DY167" i="46"/>
  <c r="BJ167" i="46" s="1"/>
  <c r="DX167" i="46"/>
  <c r="BI167" i="46" s="1"/>
  <c r="DW167" i="46"/>
  <c r="BH167" i="46" s="1"/>
  <c r="DV167" i="46"/>
  <c r="DU167" i="46"/>
  <c r="BF167" i="46" s="1"/>
  <c r="DT167" i="46"/>
  <c r="DS167" i="46"/>
  <c r="BD167" i="46" s="1"/>
  <c r="DR167" i="46"/>
  <c r="BC167" i="46" s="1"/>
  <c r="DQ167" i="46"/>
  <c r="BB167" i="46" s="1"/>
  <c r="DP167" i="46"/>
  <c r="DO167" i="46"/>
  <c r="AZ167" i="46" s="1"/>
  <c r="DN167" i="46"/>
  <c r="AY167" i="46" s="1"/>
  <c r="DM167" i="46"/>
  <c r="AX167" i="46" s="1"/>
  <c r="DL167" i="46"/>
  <c r="AW167" i="46" s="1"/>
  <c r="DK167" i="46"/>
  <c r="AV167" i="46" s="1"/>
  <c r="DJ167" i="46"/>
  <c r="AU167" i="46" s="1"/>
  <c r="DI167" i="46"/>
  <c r="AT167" i="46" s="1"/>
  <c r="DH167" i="46"/>
  <c r="DG167" i="46"/>
  <c r="AR167" i="46" s="1"/>
  <c r="DF167" i="46"/>
  <c r="DE167" i="46"/>
  <c r="DD167" i="46"/>
  <c r="AO167" i="46" s="1"/>
  <c r="DC167" i="46"/>
  <c r="AN167" i="46" s="1"/>
  <c r="DB167" i="46"/>
  <c r="AM167" i="46" s="1"/>
  <c r="DA167" i="46"/>
  <c r="AL167" i="46" s="1"/>
  <c r="CZ167" i="46"/>
  <c r="CY167" i="46"/>
  <c r="AJ167" i="46" s="1"/>
  <c r="CX167" i="46"/>
  <c r="AI167" i="46" s="1"/>
  <c r="CW167" i="46"/>
  <c r="AH167" i="46" s="1"/>
  <c r="CV167" i="46"/>
  <c r="AG167" i="46" s="1"/>
  <c r="CU167" i="46"/>
  <c r="AF167" i="46" s="1"/>
  <c r="CT167" i="46"/>
  <c r="CS167" i="46"/>
  <c r="AD167" i="46" s="1"/>
  <c r="CR167" i="46"/>
  <c r="AC167" i="46" s="1"/>
  <c r="CQ167" i="46"/>
  <c r="AB167" i="46" s="1"/>
  <c r="CP167" i="46"/>
  <c r="CO167" i="46"/>
  <c r="Z167" i="46" s="1"/>
  <c r="CN167" i="46"/>
  <c r="Y167" i="46" s="1"/>
  <c r="CM167" i="46"/>
  <c r="X167" i="46" s="1"/>
  <c r="CL167" i="46"/>
  <c r="W167" i="46" s="1"/>
  <c r="CK167" i="46"/>
  <c r="V167" i="46" s="1"/>
  <c r="CJ167" i="46"/>
  <c r="U167" i="46" s="1"/>
  <c r="CI167" i="46"/>
  <c r="T167" i="46" s="1"/>
  <c r="CH167" i="46"/>
  <c r="CG167" i="46"/>
  <c r="R167" i="46" s="1"/>
  <c r="CF167" i="46"/>
  <c r="Q167" i="46" s="1"/>
  <c r="CE167" i="46"/>
  <c r="P167" i="46" s="1"/>
  <c r="CD167" i="46"/>
  <c r="CC167" i="46"/>
  <c r="N167" i="46" s="1"/>
  <c r="CB167" i="46"/>
  <c r="CA167" i="46"/>
  <c r="L167" i="46" s="1"/>
  <c r="BZ167" i="46"/>
  <c r="K167" i="46" s="1"/>
  <c r="BY167" i="46"/>
  <c r="J167" i="46" s="1"/>
  <c r="BX167" i="46"/>
  <c r="BW167" i="46"/>
  <c r="H167" i="46" s="1"/>
  <c r="BV167" i="46"/>
  <c r="G167" i="46" s="1"/>
  <c r="BU167" i="46"/>
  <c r="F167" i="46" s="1"/>
  <c r="BT167" i="46"/>
  <c r="E167" i="46" s="1"/>
  <c r="BS167" i="46"/>
  <c r="D167" i="46" s="1"/>
  <c r="BO167" i="46"/>
  <c r="B167" i="46"/>
  <c r="B167" i="44" s="1"/>
  <c r="A167" i="46"/>
  <c r="A167" i="44" s="1"/>
  <c r="EF166" i="46"/>
  <c r="EE166" i="46"/>
  <c r="BP166" i="46" s="1"/>
  <c r="ED166" i="46"/>
  <c r="BO166" i="46" s="1"/>
  <c r="EC166" i="46"/>
  <c r="BN166" i="46" s="1"/>
  <c r="EB166" i="46"/>
  <c r="BM166" i="46" s="1"/>
  <c r="EA166" i="46"/>
  <c r="BL166" i="46" s="1"/>
  <c r="DZ166" i="46"/>
  <c r="BK166" i="46" s="1"/>
  <c r="DY166" i="46"/>
  <c r="BJ166" i="46" s="1"/>
  <c r="DX166" i="46"/>
  <c r="DW166" i="46"/>
  <c r="BH166" i="46" s="1"/>
  <c r="DV166" i="46"/>
  <c r="BG166" i="46" s="1"/>
  <c r="DU166" i="46"/>
  <c r="DT166" i="46"/>
  <c r="BE166" i="46" s="1"/>
  <c r="DS166" i="46"/>
  <c r="BD166" i="46" s="1"/>
  <c r="DR166" i="46"/>
  <c r="BC166" i="46" s="1"/>
  <c r="DQ166" i="46"/>
  <c r="DP166" i="46"/>
  <c r="DO166" i="46"/>
  <c r="AZ166" i="46" s="1"/>
  <c r="DN166" i="46"/>
  <c r="AY166" i="46" s="1"/>
  <c r="DM166" i="46"/>
  <c r="AX166" i="46" s="1"/>
  <c r="DL166" i="46"/>
  <c r="AW166" i="46" s="1"/>
  <c r="DK166" i="46"/>
  <c r="DJ166" i="46"/>
  <c r="AU166" i="46" s="1"/>
  <c r="DI166" i="46"/>
  <c r="AT166" i="46" s="1"/>
  <c r="DH166" i="46"/>
  <c r="DG166" i="46"/>
  <c r="AR166" i="46" s="1"/>
  <c r="DF166" i="46"/>
  <c r="AQ166" i="46" s="1"/>
  <c r="DE166" i="46"/>
  <c r="AP166" i="46" s="1"/>
  <c r="DD166" i="46"/>
  <c r="AO166" i="46" s="1"/>
  <c r="DC166" i="46"/>
  <c r="AN166" i="46" s="1"/>
  <c r="DB166" i="46"/>
  <c r="AM166" i="46" s="1"/>
  <c r="DA166" i="46"/>
  <c r="AL166" i="46" s="1"/>
  <c r="CZ166" i="46"/>
  <c r="CY166" i="46"/>
  <c r="CX166" i="46"/>
  <c r="AI166" i="46" s="1"/>
  <c r="CW166" i="46"/>
  <c r="CV166" i="46"/>
  <c r="AG166" i="46" s="1"/>
  <c r="CU166" i="46"/>
  <c r="AF166" i="46" s="1"/>
  <c r="CT166" i="46"/>
  <c r="AE166" i="46" s="1"/>
  <c r="CS166" i="46"/>
  <c r="AD166" i="46" s="1"/>
  <c r="CR166" i="46"/>
  <c r="CQ166" i="46"/>
  <c r="AB166" i="46" s="1"/>
  <c r="CP166" i="46"/>
  <c r="AA166" i="46" s="1"/>
  <c r="CO166" i="46"/>
  <c r="Z166" i="46" s="1"/>
  <c r="CN166" i="46"/>
  <c r="Y166" i="46" s="1"/>
  <c r="CM166" i="46"/>
  <c r="CL166" i="46"/>
  <c r="W166" i="46" s="1"/>
  <c r="CK166" i="46"/>
  <c r="V166" i="46" s="1"/>
  <c r="CJ166" i="46"/>
  <c r="CI166" i="46"/>
  <c r="T166" i="46" s="1"/>
  <c r="CH166" i="46"/>
  <c r="S166" i="46" s="1"/>
  <c r="CG166" i="46"/>
  <c r="R166" i="46" s="1"/>
  <c r="CF166" i="46"/>
  <c r="Q166" i="46" s="1"/>
  <c r="CE166" i="46"/>
  <c r="P166" i="46" s="1"/>
  <c r="CD166" i="46"/>
  <c r="O166" i="46" s="1"/>
  <c r="CC166" i="46"/>
  <c r="N166" i="46" s="1"/>
  <c r="CB166" i="46"/>
  <c r="CA166" i="46"/>
  <c r="BZ166" i="46"/>
  <c r="K166" i="46" s="1"/>
  <c r="BY166" i="46"/>
  <c r="BX166" i="46"/>
  <c r="I166" i="46" s="1"/>
  <c r="BW166" i="46"/>
  <c r="H166" i="46" s="1"/>
  <c r="BV166" i="46"/>
  <c r="G166" i="46" s="1"/>
  <c r="BU166" i="46"/>
  <c r="F166" i="46" s="1"/>
  <c r="BT166" i="46"/>
  <c r="BS166" i="46"/>
  <c r="D166" i="46" s="1"/>
  <c r="B166" i="46"/>
  <c r="B166" i="44" s="1"/>
  <c r="A166" i="46"/>
  <c r="EF165" i="46"/>
  <c r="BQ165" i="46" s="1"/>
  <c r="EE165" i="46"/>
  <c r="ED165" i="46"/>
  <c r="BO165" i="46" s="1"/>
  <c r="EC165" i="46"/>
  <c r="BN165" i="46" s="1"/>
  <c r="EB165" i="46"/>
  <c r="EA165" i="46"/>
  <c r="BL165" i="46" s="1"/>
  <c r="DZ165" i="46"/>
  <c r="BK165" i="46" s="1"/>
  <c r="DY165" i="46"/>
  <c r="BJ165" i="46" s="1"/>
  <c r="DX165" i="46"/>
  <c r="BI165" i="46" s="1"/>
  <c r="DW165" i="46"/>
  <c r="BH165" i="46" s="1"/>
  <c r="DV165" i="46"/>
  <c r="BG165" i="46" s="1"/>
  <c r="DU165" i="46"/>
  <c r="BF165" i="46" s="1"/>
  <c r="DT165" i="46"/>
  <c r="DS165" i="46"/>
  <c r="BD165" i="46" s="1"/>
  <c r="DR165" i="46"/>
  <c r="BC165" i="46" s="1"/>
  <c r="DQ165" i="46"/>
  <c r="DP165" i="46"/>
  <c r="BA165" i="46" s="1"/>
  <c r="DO165" i="46"/>
  <c r="DN165" i="46"/>
  <c r="AY165" i="46" s="1"/>
  <c r="DM165" i="46"/>
  <c r="AX165" i="46" s="1"/>
  <c r="DL165" i="46"/>
  <c r="DK165" i="46"/>
  <c r="AV165" i="46" s="1"/>
  <c r="DJ165" i="46"/>
  <c r="AU165" i="46" s="1"/>
  <c r="DI165" i="46"/>
  <c r="DH165" i="46"/>
  <c r="AS165" i="46" s="1"/>
  <c r="DG165" i="46"/>
  <c r="AR165" i="46" s="1"/>
  <c r="DF165" i="46"/>
  <c r="AQ165" i="46" s="1"/>
  <c r="DE165" i="46"/>
  <c r="AP165" i="46" s="1"/>
  <c r="DD165" i="46"/>
  <c r="DC165" i="46"/>
  <c r="AN165" i="46" s="1"/>
  <c r="DB165" i="46"/>
  <c r="AM165" i="46" s="1"/>
  <c r="DA165" i="46"/>
  <c r="AL165" i="46" s="1"/>
  <c r="CZ165" i="46"/>
  <c r="AK165" i="46" s="1"/>
  <c r="CY165" i="46"/>
  <c r="AJ165" i="46" s="1"/>
  <c r="CX165" i="46"/>
  <c r="AI165" i="46" s="1"/>
  <c r="CW165" i="46"/>
  <c r="AH165" i="46" s="1"/>
  <c r="CV165" i="46"/>
  <c r="CU165" i="46"/>
  <c r="AF165" i="46" s="1"/>
  <c r="CT165" i="46"/>
  <c r="AE165" i="46" s="1"/>
  <c r="CS165" i="46"/>
  <c r="AD165" i="46" s="1"/>
  <c r="CR165" i="46"/>
  <c r="AC165" i="46" s="1"/>
  <c r="CQ165" i="46"/>
  <c r="AB165" i="46" s="1"/>
  <c r="CP165" i="46"/>
  <c r="CO165" i="46"/>
  <c r="CN165" i="46"/>
  <c r="CM165" i="46"/>
  <c r="X165" i="46" s="1"/>
  <c r="CL165" i="46"/>
  <c r="W165" i="46" s="1"/>
  <c r="CK165" i="46"/>
  <c r="CJ165" i="46"/>
  <c r="U165" i="46" s="1"/>
  <c r="CI165" i="46"/>
  <c r="CH165" i="46"/>
  <c r="S165" i="46" s="1"/>
  <c r="CG165" i="46"/>
  <c r="CF165" i="46"/>
  <c r="CE165" i="46"/>
  <c r="P165" i="46" s="1"/>
  <c r="CD165" i="46"/>
  <c r="O165" i="46" s="1"/>
  <c r="CC165" i="46"/>
  <c r="N165" i="46" s="1"/>
  <c r="CB165" i="46"/>
  <c r="M165" i="46" s="1"/>
  <c r="CA165" i="46"/>
  <c r="L165" i="46" s="1"/>
  <c r="BZ165" i="46"/>
  <c r="K165" i="46" s="1"/>
  <c r="BY165" i="46"/>
  <c r="J165" i="46" s="1"/>
  <c r="BX165" i="46"/>
  <c r="BW165" i="46"/>
  <c r="BV165" i="46"/>
  <c r="G165" i="46" s="1"/>
  <c r="BU165" i="46"/>
  <c r="BT165" i="46"/>
  <c r="E165" i="46" s="1"/>
  <c r="BS165" i="46"/>
  <c r="B165" i="46"/>
  <c r="A165" i="46"/>
  <c r="EF164" i="46"/>
  <c r="EE164" i="46"/>
  <c r="BP164" i="46" s="1"/>
  <c r="ED164" i="46"/>
  <c r="BO164" i="46" s="1"/>
  <c r="EC164" i="46"/>
  <c r="BN164" i="46" s="1"/>
  <c r="EB164" i="46"/>
  <c r="BM164" i="46" s="1"/>
  <c r="EA164" i="46"/>
  <c r="DZ164" i="46"/>
  <c r="BK164" i="46" s="1"/>
  <c r="DY164" i="46"/>
  <c r="BJ164" i="46" s="1"/>
  <c r="DX164" i="46"/>
  <c r="DW164" i="46"/>
  <c r="DV164" i="46"/>
  <c r="BG164" i="46" s="1"/>
  <c r="DU164" i="46"/>
  <c r="BF164" i="46" s="1"/>
  <c r="DT164" i="46"/>
  <c r="BE164" i="46" s="1"/>
  <c r="DS164" i="46"/>
  <c r="BD164" i="46" s="1"/>
  <c r="DR164" i="46"/>
  <c r="BC164" i="46" s="1"/>
  <c r="DQ164" i="46"/>
  <c r="BB164" i="46" s="1"/>
  <c r="DP164" i="46"/>
  <c r="DO164" i="46"/>
  <c r="AZ164" i="46" s="1"/>
  <c r="DN164" i="46"/>
  <c r="AY164" i="46" s="1"/>
  <c r="DM164" i="46"/>
  <c r="DL164" i="46"/>
  <c r="AW164" i="46" s="1"/>
  <c r="DK164" i="46"/>
  <c r="DJ164" i="46"/>
  <c r="AU164" i="46" s="1"/>
  <c r="DI164" i="46"/>
  <c r="AT164" i="46" s="1"/>
  <c r="DH164" i="46"/>
  <c r="DG164" i="46"/>
  <c r="AR164" i="46" s="1"/>
  <c r="DF164" i="46"/>
  <c r="AQ164" i="46" s="1"/>
  <c r="DE164" i="46"/>
  <c r="DD164" i="46"/>
  <c r="AO164" i="46" s="1"/>
  <c r="DC164" i="46"/>
  <c r="DB164" i="46"/>
  <c r="AM164" i="46" s="1"/>
  <c r="DA164" i="46"/>
  <c r="AL164" i="46" s="1"/>
  <c r="CZ164" i="46"/>
  <c r="CY164" i="46"/>
  <c r="AJ164" i="46" s="1"/>
  <c r="CX164" i="46"/>
  <c r="AI164" i="46" s="1"/>
  <c r="CW164" i="46"/>
  <c r="AH164" i="46" s="1"/>
  <c r="CV164" i="46"/>
  <c r="AG164" i="46" s="1"/>
  <c r="CU164" i="46"/>
  <c r="AF164" i="46" s="1"/>
  <c r="CT164" i="46"/>
  <c r="AE164" i="46" s="1"/>
  <c r="CS164" i="46"/>
  <c r="AD164" i="46" s="1"/>
  <c r="CR164" i="46"/>
  <c r="CQ164" i="46"/>
  <c r="CP164" i="46"/>
  <c r="AA164" i="46" s="1"/>
  <c r="CO164" i="46"/>
  <c r="Z164" i="46" s="1"/>
  <c r="CN164" i="46"/>
  <c r="Y164" i="46" s="1"/>
  <c r="CM164" i="46"/>
  <c r="CL164" i="46"/>
  <c r="W164" i="46" s="1"/>
  <c r="CK164" i="46"/>
  <c r="CJ164" i="46"/>
  <c r="CI164" i="46"/>
  <c r="T164" i="46" s="1"/>
  <c r="CH164" i="46"/>
  <c r="S164" i="46" s="1"/>
  <c r="CG164" i="46"/>
  <c r="CF164" i="46"/>
  <c r="Q164" i="46" s="1"/>
  <c r="CE164" i="46"/>
  <c r="CD164" i="46"/>
  <c r="O164" i="46" s="1"/>
  <c r="CC164" i="46"/>
  <c r="N164" i="46" s="1"/>
  <c r="CB164" i="46"/>
  <c r="CA164" i="46"/>
  <c r="BZ164" i="46"/>
  <c r="K164" i="46" s="1"/>
  <c r="BY164" i="46"/>
  <c r="J164" i="46" s="1"/>
  <c r="BX164" i="46"/>
  <c r="I164" i="46" s="1"/>
  <c r="BW164" i="46"/>
  <c r="H164" i="46" s="1"/>
  <c r="BV164" i="46"/>
  <c r="G164" i="46" s="1"/>
  <c r="BU164" i="46"/>
  <c r="F164" i="46" s="1"/>
  <c r="BT164" i="46"/>
  <c r="BS164" i="46"/>
  <c r="D164" i="46" s="1"/>
  <c r="B164" i="46"/>
  <c r="B164" i="44" s="1"/>
  <c r="A164" i="46"/>
  <c r="EF163" i="46"/>
  <c r="BQ163" i="46" s="1"/>
  <c r="EE163" i="46"/>
  <c r="BP163" i="46" s="1"/>
  <c r="ED163" i="46"/>
  <c r="BO163" i="46" s="1"/>
  <c r="EC163" i="46"/>
  <c r="BN163" i="46" s="1"/>
  <c r="EB163" i="46"/>
  <c r="BM163" i="46" s="1"/>
  <c r="EA163" i="46"/>
  <c r="BL163" i="46" s="1"/>
  <c r="DZ163" i="46"/>
  <c r="BK163" i="46" s="1"/>
  <c r="DY163" i="46"/>
  <c r="DX163" i="46"/>
  <c r="BI163" i="46" s="1"/>
  <c r="DW163" i="46"/>
  <c r="BH163" i="46" s="1"/>
  <c r="DV163" i="46"/>
  <c r="BG163" i="46" s="1"/>
  <c r="DU163" i="46"/>
  <c r="DT163" i="46"/>
  <c r="BE163" i="46" s="1"/>
  <c r="DS163" i="46"/>
  <c r="BD163" i="46" s="1"/>
  <c r="DR163" i="46"/>
  <c r="BC163" i="46" s="1"/>
  <c r="DQ163" i="46"/>
  <c r="BB163" i="46" s="1"/>
  <c r="DP163" i="46"/>
  <c r="BA163" i="46" s="1"/>
  <c r="DO163" i="46"/>
  <c r="AZ163" i="46" s="1"/>
  <c r="DN163" i="46"/>
  <c r="AY163" i="46" s="1"/>
  <c r="DM163" i="46"/>
  <c r="AX163" i="46" s="1"/>
  <c r="DL163" i="46"/>
  <c r="AW163" i="46" s="1"/>
  <c r="DK163" i="46"/>
  <c r="AV163" i="46" s="1"/>
  <c r="DJ163" i="46"/>
  <c r="AU163" i="46" s="1"/>
  <c r="DI163" i="46"/>
  <c r="AT163" i="46" s="1"/>
  <c r="DH163" i="46"/>
  <c r="AS163" i="46" s="1"/>
  <c r="DG163" i="46"/>
  <c r="DF163" i="46"/>
  <c r="AQ163" i="46" s="1"/>
  <c r="DE163" i="46"/>
  <c r="DD163" i="46"/>
  <c r="AO163" i="46" s="1"/>
  <c r="DC163" i="46"/>
  <c r="AN163" i="46" s="1"/>
  <c r="DB163" i="46"/>
  <c r="AM163" i="46" s="1"/>
  <c r="DA163" i="46"/>
  <c r="CZ163" i="46"/>
  <c r="AK163" i="46" s="1"/>
  <c r="CY163" i="46"/>
  <c r="AJ163" i="46" s="1"/>
  <c r="CX163" i="46"/>
  <c r="CW163" i="46"/>
  <c r="AH163" i="46" s="1"/>
  <c r="CV163" i="46"/>
  <c r="AG163" i="46" s="1"/>
  <c r="CU163" i="46"/>
  <c r="AF163" i="46" s="1"/>
  <c r="CT163" i="46"/>
  <c r="AE163" i="46" s="1"/>
  <c r="CS163" i="46"/>
  <c r="CR163" i="46"/>
  <c r="AC163" i="46" s="1"/>
  <c r="CQ163" i="46"/>
  <c r="AB163" i="46" s="1"/>
  <c r="CP163" i="46"/>
  <c r="AA163" i="46" s="1"/>
  <c r="CO163" i="46"/>
  <c r="CN163" i="46"/>
  <c r="CM163" i="46"/>
  <c r="X163" i="46" s="1"/>
  <c r="CL163" i="46"/>
  <c r="W163" i="46" s="1"/>
  <c r="CK163" i="46"/>
  <c r="V163" i="46" s="1"/>
  <c r="CJ163" i="46"/>
  <c r="U163" i="46" s="1"/>
  <c r="CI163" i="46"/>
  <c r="CH163" i="46"/>
  <c r="CG163" i="46"/>
  <c r="CF163" i="46"/>
  <c r="CE163" i="46"/>
  <c r="P163" i="46" s="1"/>
  <c r="CD163" i="46"/>
  <c r="O163" i="46" s="1"/>
  <c r="CC163" i="46"/>
  <c r="CB163" i="46"/>
  <c r="M163" i="46" s="1"/>
  <c r="CA163" i="46"/>
  <c r="L163" i="46" s="1"/>
  <c r="BZ163" i="46"/>
  <c r="K163" i="46" s="1"/>
  <c r="BY163" i="46"/>
  <c r="J163" i="46" s="1"/>
  <c r="BX163" i="46"/>
  <c r="BW163" i="46"/>
  <c r="H163" i="46" s="1"/>
  <c r="BV163" i="46"/>
  <c r="G163" i="46" s="1"/>
  <c r="BU163" i="46"/>
  <c r="BT163" i="46"/>
  <c r="E163" i="46" s="1"/>
  <c r="BS163" i="46"/>
  <c r="D163" i="46" s="1"/>
  <c r="B163" i="46"/>
  <c r="B163" i="44" s="1"/>
  <c r="A163" i="46"/>
  <c r="EF162" i="46"/>
  <c r="EE162" i="46"/>
  <c r="BP162" i="46" s="1"/>
  <c r="ED162" i="46"/>
  <c r="BO162" i="44" s="1"/>
  <c r="EC162" i="46"/>
  <c r="EB162" i="46"/>
  <c r="BM162" i="46" s="1"/>
  <c r="EA162" i="46"/>
  <c r="BL162" i="46" s="1"/>
  <c r="DZ162" i="46"/>
  <c r="BK162" i="46" s="1"/>
  <c r="DY162" i="46"/>
  <c r="BJ162" i="46" s="1"/>
  <c r="DX162" i="46"/>
  <c r="DW162" i="46"/>
  <c r="DV162" i="46"/>
  <c r="BG162" i="46" s="1"/>
  <c r="DU162" i="46"/>
  <c r="DT162" i="46"/>
  <c r="BE162" i="46" s="1"/>
  <c r="DS162" i="46"/>
  <c r="DR162" i="46"/>
  <c r="BC162" i="46" s="1"/>
  <c r="DQ162" i="46"/>
  <c r="BB162" i="46" s="1"/>
  <c r="DP162" i="46"/>
  <c r="DO162" i="46"/>
  <c r="AZ162" i="46" s="1"/>
  <c r="DN162" i="46"/>
  <c r="AY162" i="46" s="1"/>
  <c r="DM162" i="46"/>
  <c r="DL162" i="46"/>
  <c r="AW162" i="46" s="1"/>
  <c r="DK162" i="46"/>
  <c r="AV162" i="46" s="1"/>
  <c r="DJ162" i="46"/>
  <c r="AU162" i="46" s="1"/>
  <c r="DI162" i="46"/>
  <c r="DH162" i="46"/>
  <c r="DG162" i="46"/>
  <c r="AR162" i="46" s="1"/>
  <c r="DF162" i="46"/>
  <c r="AQ162" i="46" s="1"/>
  <c r="DE162" i="46"/>
  <c r="DD162" i="46"/>
  <c r="AO162" i="46" s="1"/>
  <c r="DC162" i="46"/>
  <c r="DB162" i="46"/>
  <c r="AM162" i="46" s="1"/>
  <c r="DA162" i="46"/>
  <c r="AL162" i="46" s="1"/>
  <c r="CZ162" i="46"/>
  <c r="CY162" i="46"/>
  <c r="AJ162" i="46" s="1"/>
  <c r="CX162" i="46"/>
  <c r="AI162" i="46" s="1"/>
  <c r="CW162" i="46"/>
  <c r="CV162" i="46"/>
  <c r="AG162" i="46" s="1"/>
  <c r="CU162" i="46"/>
  <c r="AF162" i="46" s="1"/>
  <c r="CT162" i="46"/>
  <c r="AE162" i="46" s="1"/>
  <c r="CS162" i="46"/>
  <c r="AD162" i="46" s="1"/>
  <c r="CR162" i="46"/>
  <c r="CQ162" i="46"/>
  <c r="AB162" i="46" s="1"/>
  <c r="CP162" i="46"/>
  <c r="AA162" i="46" s="1"/>
  <c r="CO162" i="46"/>
  <c r="CN162" i="46"/>
  <c r="Y162" i="46" s="1"/>
  <c r="CM162" i="46"/>
  <c r="CL162" i="46"/>
  <c r="W162" i="46" s="1"/>
  <c r="CK162" i="46"/>
  <c r="V162" i="46" s="1"/>
  <c r="CJ162" i="46"/>
  <c r="CI162" i="46"/>
  <c r="T162" i="46" s="1"/>
  <c r="CH162" i="46"/>
  <c r="S162" i="46" s="1"/>
  <c r="CG162" i="46"/>
  <c r="CF162" i="46"/>
  <c r="Q162" i="46" s="1"/>
  <c r="CE162" i="46"/>
  <c r="P162" i="46" s="1"/>
  <c r="CD162" i="46"/>
  <c r="O162" i="46" s="1"/>
  <c r="CC162" i="46"/>
  <c r="N162" i="46" s="1"/>
  <c r="CB162" i="46"/>
  <c r="CA162" i="46"/>
  <c r="L162" i="46" s="1"/>
  <c r="BZ162" i="46"/>
  <c r="K162" i="46" s="1"/>
  <c r="BY162" i="46"/>
  <c r="BX162" i="46"/>
  <c r="I162" i="46" s="1"/>
  <c r="BW162" i="46"/>
  <c r="BV162" i="46"/>
  <c r="G162" i="46" s="1"/>
  <c r="BU162" i="46"/>
  <c r="F162" i="46" s="1"/>
  <c r="BT162" i="46"/>
  <c r="BS162" i="46"/>
  <c r="D162" i="46" s="1"/>
  <c r="BO162" i="46"/>
  <c r="B162" i="46"/>
  <c r="B162" i="44" s="1"/>
  <c r="A162" i="46"/>
  <c r="C162" i="46" s="1"/>
  <c r="C162" i="44" s="1"/>
  <c r="EF161" i="46"/>
  <c r="EE161" i="46"/>
  <c r="BP161" i="46" s="1"/>
  <c r="ED161" i="46"/>
  <c r="BO161" i="46" s="1"/>
  <c r="EC161" i="46"/>
  <c r="EB161" i="46"/>
  <c r="BM161" i="46" s="1"/>
  <c r="EA161" i="46"/>
  <c r="BL161" i="46" s="1"/>
  <c r="DZ161" i="46"/>
  <c r="DY161" i="46"/>
  <c r="BJ161" i="46" s="1"/>
  <c r="DX161" i="46"/>
  <c r="BI161" i="46" s="1"/>
  <c r="DW161" i="46"/>
  <c r="BH161" i="46" s="1"/>
  <c r="DV161" i="46"/>
  <c r="BG161" i="46" s="1"/>
  <c r="DU161" i="46"/>
  <c r="DT161" i="46"/>
  <c r="BE161" i="46" s="1"/>
  <c r="DS161" i="46"/>
  <c r="BD161" i="46" s="1"/>
  <c r="DR161" i="46"/>
  <c r="DQ161" i="46"/>
  <c r="BB161" i="46" s="1"/>
  <c r="DP161" i="46"/>
  <c r="DO161" i="46"/>
  <c r="AZ161" i="46" s="1"/>
  <c r="DN161" i="46"/>
  <c r="DM161" i="46"/>
  <c r="DL161" i="46"/>
  <c r="AW161" i="46" s="1"/>
  <c r="DK161" i="46"/>
  <c r="AV161" i="46" s="1"/>
  <c r="DJ161" i="46"/>
  <c r="DI161" i="46"/>
  <c r="AT161" i="46" s="1"/>
  <c r="DH161" i="46"/>
  <c r="AS161" i="46" s="1"/>
  <c r="DG161" i="46"/>
  <c r="AR161" i="46" s="1"/>
  <c r="DF161" i="46"/>
  <c r="AQ161" i="46" s="1"/>
  <c r="DE161" i="46"/>
  <c r="DD161" i="46"/>
  <c r="AO161" i="46" s="1"/>
  <c r="DC161" i="46"/>
  <c r="AN161" i="46" s="1"/>
  <c r="DB161" i="46"/>
  <c r="DA161" i="46"/>
  <c r="AL161" i="46" s="1"/>
  <c r="CZ161" i="46"/>
  <c r="CY161" i="46"/>
  <c r="AJ161" i="46" s="1"/>
  <c r="CX161" i="46"/>
  <c r="AI161" i="46" s="1"/>
  <c r="CW161" i="46"/>
  <c r="CV161" i="46"/>
  <c r="AG161" i="46" s="1"/>
  <c r="CU161" i="46"/>
  <c r="AF161" i="46" s="1"/>
  <c r="CT161" i="46"/>
  <c r="CS161" i="46"/>
  <c r="AD161" i="46" s="1"/>
  <c r="CR161" i="46"/>
  <c r="AC161" i="46" s="1"/>
  <c r="CQ161" i="46"/>
  <c r="AB161" i="46" s="1"/>
  <c r="CP161" i="46"/>
  <c r="CO161" i="46"/>
  <c r="CN161" i="46"/>
  <c r="Y161" i="46" s="1"/>
  <c r="CM161" i="46"/>
  <c r="X161" i="46" s="1"/>
  <c r="CL161" i="46"/>
  <c r="CK161" i="46"/>
  <c r="V161" i="46" s="1"/>
  <c r="CJ161" i="46"/>
  <c r="CI161" i="46"/>
  <c r="T161" i="46" s="1"/>
  <c r="CH161" i="46"/>
  <c r="CG161" i="46"/>
  <c r="CF161" i="46"/>
  <c r="Q161" i="46" s="1"/>
  <c r="CE161" i="46"/>
  <c r="P161" i="46" s="1"/>
  <c r="CD161" i="46"/>
  <c r="CC161" i="46"/>
  <c r="N161" i="46" s="1"/>
  <c r="CB161" i="46"/>
  <c r="M161" i="46" s="1"/>
  <c r="CA161" i="46"/>
  <c r="L161" i="46" s="1"/>
  <c r="BZ161" i="46"/>
  <c r="BY161" i="46"/>
  <c r="BX161" i="46"/>
  <c r="I161" i="46" s="1"/>
  <c r="BW161" i="46"/>
  <c r="H161" i="46" s="1"/>
  <c r="BV161" i="46"/>
  <c r="BU161" i="46"/>
  <c r="F161" i="46" s="1"/>
  <c r="BT161" i="46"/>
  <c r="BS161" i="46"/>
  <c r="B161" i="46"/>
  <c r="A161" i="46"/>
  <c r="C161" i="46" s="1"/>
  <c r="C161" i="44" s="1"/>
  <c r="EF160" i="46"/>
  <c r="BQ160" i="46" s="1"/>
  <c r="EE160" i="46"/>
  <c r="BP160" i="46" s="1"/>
  <c r="ED160" i="46"/>
  <c r="BO160" i="44" s="1"/>
  <c r="EC160" i="46"/>
  <c r="BN160" i="44" s="1"/>
  <c r="EB160" i="46"/>
  <c r="EA160" i="46"/>
  <c r="BL160" i="46" s="1"/>
  <c r="DZ160" i="46"/>
  <c r="BK160" i="46" s="1"/>
  <c r="DY160" i="46"/>
  <c r="DX160" i="46"/>
  <c r="BI160" i="46" s="1"/>
  <c r="DW160" i="46"/>
  <c r="BH160" i="46" s="1"/>
  <c r="DV160" i="46"/>
  <c r="BG160" i="46" s="1"/>
  <c r="DU160" i="46"/>
  <c r="BF160" i="46" s="1"/>
  <c r="DT160" i="46"/>
  <c r="DS160" i="46"/>
  <c r="DR160" i="46"/>
  <c r="DQ160" i="46"/>
  <c r="DP160" i="46"/>
  <c r="BA160" i="46" s="1"/>
  <c r="DO160" i="46"/>
  <c r="AZ160" i="46" s="1"/>
  <c r="DN160" i="46"/>
  <c r="DM160" i="46"/>
  <c r="AX160" i="46" s="1"/>
  <c r="DL160" i="46"/>
  <c r="DK160" i="46"/>
  <c r="AV160" i="46" s="1"/>
  <c r="DJ160" i="46"/>
  <c r="AU160" i="46" s="1"/>
  <c r="DI160" i="46"/>
  <c r="DH160" i="46"/>
  <c r="AS160" i="46" s="1"/>
  <c r="DG160" i="46"/>
  <c r="AR160" i="46" s="1"/>
  <c r="DF160" i="46"/>
  <c r="DE160" i="46"/>
  <c r="AP160" i="46" s="1"/>
  <c r="DD160" i="46"/>
  <c r="DC160" i="46"/>
  <c r="AN160" i="46" s="1"/>
  <c r="DB160" i="46"/>
  <c r="AM160" i="46" s="1"/>
  <c r="DA160" i="46"/>
  <c r="CZ160" i="46"/>
  <c r="AK160" i="46" s="1"/>
  <c r="CY160" i="46"/>
  <c r="AJ160" i="46" s="1"/>
  <c r="CX160" i="46"/>
  <c r="AI160" i="46" s="1"/>
  <c r="CW160" i="46"/>
  <c r="AH160" i="46" s="1"/>
  <c r="CV160" i="46"/>
  <c r="CU160" i="46"/>
  <c r="AF160" i="46" s="1"/>
  <c r="CT160" i="46"/>
  <c r="AE160" i="46" s="1"/>
  <c r="CS160" i="46"/>
  <c r="CR160" i="46"/>
  <c r="AC160" i="46" s="1"/>
  <c r="CQ160" i="46"/>
  <c r="AB160" i="46" s="1"/>
  <c r="CP160" i="46"/>
  <c r="AA160" i="46" s="1"/>
  <c r="CO160" i="46"/>
  <c r="Z160" i="46" s="1"/>
  <c r="CN160" i="46"/>
  <c r="CM160" i="46"/>
  <c r="CL160" i="46"/>
  <c r="CK160" i="46"/>
  <c r="CJ160" i="46"/>
  <c r="U160" i="46" s="1"/>
  <c r="CI160" i="46"/>
  <c r="T160" i="46" s="1"/>
  <c r="CH160" i="46"/>
  <c r="CG160" i="46"/>
  <c r="R160" i="46" s="1"/>
  <c r="CF160" i="46"/>
  <c r="CE160" i="46"/>
  <c r="P160" i="46" s="1"/>
  <c r="CD160" i="46"/>
  <c r="O160" i="46" s="1"/>
  <c r="CC160" i="46"/>
  <c r="CB160" i="46"/>
  <c r="M160" i="46" s="1"/>
  <c r="CA160" i="46"/>
  <c r="L160" i="46" s="1"/>
  <c r="BZ160" i="46"/>
  <c r="K160" i="46" s="1"/>
  <c r="BY160" i="46"/>
  <c r="J160" i="46" s="1"/>
  <c r="BX160" i="46"/>
  <c r="BW160" i="46"/>
  <c r="H160" i="46" s="1"/>
  <c r="BV160" i="46"/>
  <c r="G160" i="46" s="1"/>
  <c r="BU160" i="46"/>
  <c r="BT160" i="46"/>
  <c r="E160" i="46" s="1"/>
  <c r="BS160" i="46"/>
  <c r="D160" i="46" s="1"/>
  <c r="BO160" i="46"/>
  <c r="BN160" i="46"/>
  <c r="B160" i="46"/>
  <c r="B160" i="44" s="1"/>
  <c r="A160" i="46"/>
  <c r="EF159" i="46"/>
  <c r="BQ159" i="46" s="1"/>
  <c r="EE159" i="46"/>
  <c r="ED159" i="46"/>
  <c r="BO159" i="46" s="1"/>
  <c r="EC159" i="46"/>
  <c r="EB159" i="46"/>
  <c r="BM159" i="46" s="1"/>
  <c r="EA159" i="46"/>
  <c r="BL159" i="46" s="1"/>
  <c r="DZ159" i="46"/>
  <c r="DY159" i="46"/>
  <c r="BJ159" i="46" s="1"/>
  <c r="DX159" i="46"/>
  <c r="BI159" i="46" s="1"/>
  <c r="DW159" i="46"/>
  <c r="DV159" i="46"/>
  <c r="BG159" i="46" s="1"/>
  <c r="DU159" i="46"/>
  <c r="DT159" i="46"/>
  <c r="DS159" i="46"/>
  <c r="BD159" i="46" s="1"/>
  <c r="DR159" i="46"/>
  <c r="BC159" i="46" s="1"/>
  <c r="DQ159" i="46"/>
  <c r="BB159" i="46" s="1"/>
  <c r="DP159" i="46"/>
  <c r="BA159" i="46" s="1"/>
  <c r="DO159" i="46"/>
  <c r="DN159" i="46"/>
  <c r="AY159" i="46" s="1"/>
  <c r="DM159" i="46"/>
  <c r="DL159" i="46"/>
  <c r="AW159" i="46" s="1"/>
  <c r="DK159" i="46"/>
  <c r="AV159" i="46" s="1"/>
  <c r="DJ159" i="46"/>
  <c r="DI159" i="46"/>
  <c r="AT159" i="46" s="1"/>
  <c r="DH159" i="46"/>
  <c r="AS159" i="46" s="1"/>
  <c r="DG159" i="46"/>
  <c r="DF159" i="46"/>
  <c r="AQ159" i="46" s="1"/>
  <c r="DE159" i="46"/>
  <c r="DD159" i="46"/>
  <c r="AO159" i="46" s="1"/>
  <c r="DC159" i="46"/>
  <c r="AN159" i="46" s="1"/>
  <c r="DB159" i="46"/>
  <c r="AM159" i="46" s="1"/>
  <c r="DA159" i="46"/>
  <c r="AL159" i="46" s="1"/>
  <c r="CZ159" i="46"/>
  <c r="AK159" i="46" s="1"/>
  <c r="CY159" i="46"/>
  <c r="CX159" i="46"/>
  <c r="AI159" i="46" s="1"/>
  <c r="CW159" i="46"/>
  <c r="CV159" i="46"/>
  <c r="AG159" i="46" s="1"/>
  <c r="CU159" i="46"/>
  <c r="AF159" i="46" s="1"/>
  <c r="CT159" i="46"/>
  <c r="CS159" i="46"/>
  <c r="AD159" i="46" s="1"/>
  <c r="CR159" i="46"/>
  <c r="CQ159" i="46"/>
  <c r="CP159" i="46"/>
  <c r="CO159" i="46"/>
  <c r="CN159" i="46"/>
  <c r="CM159" i="46"/>
  <c r="X159" i="46" s="1"/>
  <c r="CL159" i="46"/>
  <c r="W159" i="46" s="1"/>
  <c r="CK159" i="46"/>
  <c r="V159" i="46" s="1"/>
  <c r="CJ159" i="46"/>
  <c r="U159" i="46" s="1"/>
  <c r="CI159" i="46"/>
  <c r="CH159" i="46"/>
  <c r="S159" i="46" s="1"/>
  <c r="CG159" i="46"/>
  <c r="CF159" i="46"/>
  <c r="CE159" i="46"/>
  <c r="P159" i="46" s="1"/>
  <c r="CD159" i="46"/>
  <c r="CC159" i="46"/>
  <c r="N159" i="46" s="1"/>
  <c r="CB159" i="46"/>
  <c r="M159" i="46" s="1"/>
  <c r="CA159" i="46"/>
  <c r="BZ159" i="46"/>
  <c r="K159" i="46" s="1"/>
  <c r="BY159" i="46"/>
  <c r="BX159" i="46"/>
  <c r="I159" i="46" s="1"/>
  <c r="BW159" i="46"/>
  <c r="H159" i="46" s="1"/>
  <c r="BV159" i="46"/>
  <c r="G159" i="46" s="1"/>
  <c r="BU159" i="46"/>
  <c r="F159" i="46" s="1"/>
  <c r="BT159" i="46"/>
  <c r="BS159" i="46"/>
  <c r="B159" i="46"/>
  <c r="B159" i="44" s="1"/>
  <c r="A159" i="46"/>
  <c r="C159" i="46" s="1"/>
  <c r="C159" i="44" s="1"/>
  <c r="EF158" i="46"/>
  <c r="EE158" i="46"/>
  <c r="BP158" i="46" s="1"/>
  <c r="ED158" i="46"/>
  <c r="BO158" i="44" s="1"/>
  <c r="EC158" i="46"/>
  <c r="BN158" i="44" s="1"/>
  <c r="EB158" i="46"/>
  <c r="BM158" i="44" s="1"/>
  <c r="EA158" i="46"/>
  <c r="DZ158" i="46"/>
  <c r="BK158" i="46" s="1"/>
  <c r="DY158" i="46"/>
  <c r="DX158" i="46"/>
  <c r="BI158" i="46" s="1"/>
  <c r="DW158" i="46"/>
  <c r="BH158" i="46" s="1"/>
  <c r="DV158" i="46"/>
  <c r="BG158" i="46" s="1"/>
  <c r="DU158" i="46"/>
  <c r="BF158" i="46" s="1"/>
  <c r="DT158" i="46"/>
  <c r="DS158" i="46"/>
  <c r="DR158" i="46"/>
  <c r="BC158" i="46" s="1"/>
  <c r="DQ158" i="46"/>
  <c r="DP158" i="46"/>
  <c r="BA158" i="46" s="1"/>
  <c r="DO158" i="46"/>
  <c r="AZ158" i="46" s="1"/>
  <c r="DN158" i="46"/>
  <c r="DM158" i="46"/>
  <c r="AX158" i="46" s="1"/>
  <c r="DL158" i="46"/>
  <c r="AW158" i="46" s="1"/>
  <c r="DK158" i="46"/>
  <c r="AV158" i="44" s="1"/>
  <c r="DJ158" i="46"/>
  <c r="AU158" i="46" s="1"/>
  <c r="DI158" i="46"/>
  <c r="DH158" i="46"/>
  <c r="AS158" i="46" s="1"/>
  <c r="DG158" i="46"/>
  <c r="AR158" i="46" s="1"/>
  <c r="DF158" i="46"/>
  <c r="DE158" i="46"/>
  <c r="AP158" i="46" s="1"/>
  <c r="DD158" i="46"/>
  <c r="DC158" i="46"/>
  <c r="DB158" i="46"/>
  <c r="AM158" i="46" s="1"/>
  <c r="DA158" i="46"/>
  <c r="CZ158" i="46"/>
  <c r="CY158" i="46"/>
  <c r="AJ158" i="46" s="1"/>
  <c r="CX158" i="46"/>
  <c r="AI158" i="46" s="1"/>
  <c r="CW158" i="46"/>
  <c r="AH158" i="46" s="1"/>
  <c r="CV158" i="46"/>
  <c r="CU158" i="46"/>
  <c r="CT158" i="46"/>
  <c r="AE158" i="46" s="1"/>
  <c r="CS158" i="46"/>
  <c r="CR158" i="46"/>
  <c r="AC158" i="46" s="1"/>
  <c r="CQ158" i="46"/>
  <c r="AB158" i="46" s="1"/>
  <c r="CP158" i="46"/>
  <c r="CO158" i="46"/>
  <c r="Z158" i="46" s="1"/>
  <c r="CN158" i="46"/>
  <c r="Y158" i="46" s="1"/>
  <c r="CM158" i="46"/>
  <c r="CL158" i="46"/>
  <c r="W158" i="46" s="1"/>
  <c r="CK158" i="46"/>
  <c r="CJ158" i="46"/>
  <c r="U158" i="46" s="1"/>
  <c r="CI158" i="46"/>
  <c r="T158" i="46" s="1"/>
  <c r="CH158" i="46"/>
  <c r="CG158" i="46"/>
  <c r="R158" i="46" s="1"/>
  <c r="CF158" i="46"/>
  <c r="Q158" i="46" s="1"/>
  <c r="CE158" i="46"/>
  <c r="CD158" i="46"/>
  <c r="O158" i="46" s="1"/>
  <c r="CC158" i="46"/>
  <c r="CB158" i="46"/>
  <c r="CA158" i="46"/>
  <c r="L158" i="46" s="1"/>
  <c r="BZ158" i="46"/>
  <c r="K158" i="46" s="1"/>
  <c r="BY158" i="46"/>
  <c r="J158" i="46" s="1"/>
  <c r="BX158" i="46"/>
  <c r="BW158" i="46"/>
  <c r="BV158" i="46"/>
  <c r="BU158" i="46"/>
  <c r="BT158" i="46"/>
  <c r="E158" i="46" s="1"/>
  <c r="BS158" i="46"/>
  <c r="D158" i="46" s="1"/>
  <c r="BO158" i="46"/>
  <c r="BN158" i="46"/>
  <c r="BM158" i="46"/>
  <c r="AV158" i="46"/>
  <c r="B158" i="46"/>
  <c r="B158" i="44" s="1"/>
  <c r="A158" i="46"/>
  <c r="A158" i="44" s="1"/>
  <c r="EF157" i="46"/>
  <c r="BQ157" i="46" s="1"/>
  <c r="EE157" i="46"/>
  <c r="BP157" i="46" s="1"/>
  <c r="ED157" i="46"/>
  <c r="BO157" i="44" s="1"/>
  <c r="EC157" i="46"/>
  <c r="BN157" i="46" s="1"/>
  <c r="EB157" i="46"/>
  <c r="EA157" i="46"/>
  <c r="DZ157" i="46"/>
  <c r="DY157" i="46"/>
  <c r="BJ157" i="46" s="1"/>
  <c r="DX157" i="46"/>
  <c r="BI157" i="46" s="1"/>
  <c r="DW157" i="46"/>
  <c r="BH157" i="46" s="1"/>
  <c r="DV157" i="46"/>
  <c r="BG157" i="46" s="1"/>
  <c r="DU157" i="46"/>
  <c r="BF157" i="46" s="1"/>
  <c r="DT157" i="46"/>
  <c r="BE157" i="46" s="1"/>
  <c r="DS157" i="46"/>
  <c r="DR157" i="46"/>
  <c r="DQ157" i="46"/>
  <c r="DP157" i="46"/>
  <c r="DO157" i="46"/>
  <c r="AZ157" i="46" s="1"/>
  <c r="DN157" i="46"/>
  <c r="AY157" i="46" s="1"/>
  <c r="DM157" i="46"/>
  <c r="AX157" i="46" s="1"/>
  <c r="DL157" i="46"/>
  <c r="AW157" i="46" s="1"/>
  <c r="DK157" i="46"/>
  <c r="DJ157" i="46"/>
  <c r="DI157" i="46"/>
  <c r="AT157" i="46" s="1"/>
  <c r="DH157" i="46"/>
  <c r="AS157" i="46" s="1"/>
  <c r="DG157" i="46"/>
  <c r="DF157" i="46"/>
  <c r="DE157" i="46"/>
  <c r="AP157" i="46" s="1"/>
  <c r="DD157" i="46"/>
  <c r="DC157" i="46"/>
  <c r="DB157" i="46"/>
  <c r="DA157" i="46"/>
  <c r="CZ157" i="46"/>
  <c r="AK157" i="46" s="1"/>
  <c r="CY157" i="46"/>
  <c r="AJ157" i="46" s="1"/>
  <c r="CX157" i="46"/>
  <c r="AI157" i="46" s="1"/>
  <c r="CW157" i="46"/>
  <c r="AH157" i="46" s="1"/>
  <c r="CV157" i="46"/>
  <c r="AG157" i="46" s="1"/>
  <c r="CU157" i="46"/>
  <c r="CT157" i="46"/>
  <c r="CS157" i="46"/>
  <c r="AD157" i="46" s="1"/>
  <c r="CR157" i="46"/>
  <c r="CQ157" i="46"/>
  <c r="CP157" i="46"/>
  <c r="CO157" i="46"/>
  <c r="Z157" i="46" s="1"/>
  <c r="CN157" i="46"/>
  <c r="Y157" i="46" s="1"/>
  <c r="CM157" i="46"/>
  <c r="CL157" i="46"/>
  <c r="CK157" i="46"/>
  <c r="CJ157" i="46"/>
  <c r="U157" i="46" s="1"/>
  <c r="CI157" i="46"/>
  <c r="T157" i="46" s="1"/>
  <c r="CH157" i="46"/>
  <c r="S157" i="46" s="1"/>
  <c r="CG157" i="46"/>
  <c r="R157" i="46" s="1"/>
  <c r="CF157" i="46"/>
  <c r="Q157" i="46" s="1"/>
  <c r="CE157" i="46"/>
  <c r="CD157" i="46"/>
  <c r="CC157" i="46"/>
  <c r="N157" i="46" s="1"/>
  <c r="CB157" i="46"/>
  <c r="CA157" i="46"/>
  <c r="L157" i="46" s="1"/>
  <c r="BZ157" i="46"/>
  <c r="BY157" i="46"/>
  <c r="J157" i="46" s="1"/>
  <c r="BX157" i="46"/>
  <c r="I157" i="46" s="1"/>
  <c r="BW157" i="46"/>
  <c r="BV157" i="46"/>
  <c r="BU157" i="46"/>
  <c r="BT157" i="46"/>
  <c r="E157" i="46" s="1"/>
  <c r="BS157" i="46"/>
  <c r="D157" i="46" s="1"/>
  <c r="BO157" i="46"/>
  <c r="B157" i="46"/>
  <c r="B157" i="44" s="1"/>
  <c r="A157" i="46"/>
  <c r="EF156" i="46"/>
  <c r="EE156" i="46"/>
  <c r="BP156" i="46" s="1"/>
  <c r="ED156" i="46"/>
  <c r="BO156" i="46" s="1"/>
  <c r="EC156" i="46"/>
  <c r="BN156" i="46" s="1"/>
  <c r="EB156" i="46"/>
  <c r="BM156" i="46" s="1"/>
  <c r="EA156" i="46"/>
  <c r="BL156" i="46" s="1"/>
  <c r="DZ156" i="46"/>
  <c r="BK156" i="46" s="1"/>
  <c r="DY156" i="46"/>
  <c r="BJ156" i="46" s="1"/>
  <c r="DX156" i="46"/>
  <c r="DW156" i="46"/>
  <c r="DV156" i="46"/>
  <c r="BG156" i="46" s="1"/>
  <c r="DU156" i="46"/>
  <c r="BF156" i="46" s="1"/>
  <c r="DT156" i="46"/>
  <c r="BE156" i="46" s="1"/>
  <c r="DS156" i="46"/>
  <c r="DR156" i="46"/>
  <c r="BC156" i="46" s="1"/>
  <c r="DQ156" i="46"/>
  <c r="DP156" i="46"/>
  <c r="DO156" i="46"/>
  <c r="AZ156" i="46" s="1"/>
  <c r="DN156" i="46"/>
  <c r="AY156" i="46" s="1"/>
  <c r="DM156" i="46"/>
  <c r="DL156" i="46"/>
  <c r="AW156" i="46" s="1"/>
  <c r="DK156" i="46"/>
  <c r="DJ156" i="46"/>
  <c r="AU156" i="46" s="1"/>
  <c r="DI156" i="46"/>
  <c r="AT156" i="46" s="1"/>
  <c r="DH156" i="46"/>
  <c r="DG156" i="46"/>
  <c r="AR156" i="46" s="1"/>
  <c r="DF156" i="46"/>
  <c r="AQ156" i="46" s="1"/>
  <c r="DE156" i="46"/>
  <c r="AP156" i="46" s="1"/>
  <c r="DD156" i="46"/>
  <c r="AO156" i="46" s="1"/>
  <c r="DC156" i="46"/>
  <c r="AN156" i="46" s="1"/>
  <c r="DB156" i="46"/>
  <c r="AM156" i="46" s="1"/>
  <c r="DA156" i="46"/>
  <c r="CZ156" i="46"/>
  <c r="CY156" i="46"/>
  <c r="AJ156" i="46" s="1"/>
  <c r="CX156" i="46"/>
  <c r="AI156" i="46" s="1"/>
  <c r="CW156" i="46"/>
  <c r="AH156" i="46" s="1"/>
  <c r="CV156" i="46"/>
  <c r="AG156" i="46" s="1"/>
  <c r="CU156" i="46"/>
  <c r="CT156" i="46"/>
  <c r="AE156" i="46" s="1"/>
  <c r="CS156" i="46"/>
  <c r="CR156" i="46"/>
  <c r="CQ156" i="46"/>
  <c r="AB156" i="46" s="1"/>
  <c r="CP156" i="46"/>
  <c r="AA156" i="46" s="1"/>
  <c r="CO156" i="46"/>
  <c r="CN156" i="46"/>
  <c r="Y156" i="46" s="1"/>
  <c r="CM156" i="46"/>
  <c r="X156" i="46" s="1"/>
  <c r="CL156" i="46"/>
  <c r="W156" i="46" s="1"/>
  <c r="CK156" i="46"/>
  <c r="V156" i="46" s="1"/>
  <c r="CJ156" i="46"/>
  <c r="CI156" i="46"/>
  <c r="CH156" i="46"/>
  <c r="S156" i="46" s="1"/>
  <c r="CG156" i="46"/>
  <c r="R156" i="46" s="1"/>
  <c r="CF156" i="46"/>
  <c r="Q156" i="46" s="1"/>
  <c r="CE156" i="46"/>
  <c r="P156" i="46" s="1"/>
  <c r="CD156" i="46"/>
  <c r="O156" i="46" s="1"/>
  <c r="CC156" i="46"/>
  <c r="N156" i="46" s="1"/>
  <c r="CB156" i="46"/>
  <c r="CA156" i="46"/>
  <c r="L156" i="46" s="1"/>
  <c r="BZ156" i="46"/>
  <c r="K156" i="46" s="1"/>
  <c r="BY156" i="46"/>
  <c r="J156" i="46" s="1"/>
  <c r="BX156" i="46"/>
  <c r="BW156" i="46"/>
  <c r="H156" i="46" s="1"/>
  <c r="BV156" i="46"/>
  <c r="G156" i="46" s="1"/>
  <c r="BU156" i="46"/>
  <c r="BT156" i="46"/>
  <c r="BS156" i="46"/>
  <c r="D156" i="46" s="1"/>
  <c r="B156" i="46"/>
  <c r="B156" i="44" s="1"/>
  <c r="A156" i="46"/>
  <c r="EF155" i="46"/>
  <c r="BQ155" i="46" s="1"/>
  <c r="EE155" i="46"/>
  <c r="ED155" i="46"/>
  <c r="BO155" i="44" s="1"/>
  <c r="EC155" i="46"/>
  <c r="BN155" i="44" s="1"/>
  <c r="EB155" i="46"/>
  <c r="EA155" i="46"/>
  <c r="BL155" i="46" s="1"/>
  <c r="DZ155" i="46"/>
  <c r="BK155" i="46" s="1"/>
  <c r="DY155" i="46"/>
  <c r="BJ155" i="46" s="1"/>
  <c r="DX155" i="46"/>
  <c r="DW155" i="46"/>
  <c r="DV155" i="46"/>
  <c r="BG155" i="46" s="1"/>
  <c r="DU155" i="46"/>
  <c r="BF155" i="46" s="1"/>
  <c r="DT155" i="46"/>
  <c r="DS155" i="46"/>
  <c r="BD155" i="46" s="1"/>
  <c r="DR155" i="46"/>
  <c r="BC155" i="46" s="1"/>
  <c r="DQ155" i="46"/>
  <c r="DP155" i="46"/>
  <c r="BA155" i="46" s="1"/>
  <c r="DO155" i="46"/>
  <c r="AZ155" i="46" s="1"/>
  <c r="DN155" i="46"/>
  <c r="AY155" i="46" s="1"/>
  <c r="DM155" i="46"/>
  <c r="AX155" i="46" s="1"/>
  <c r="DL155" i="46"/>
  <c r="DK155" i="46"/>
  <c r="AV155" i="46" s="1"/>
  <c r="DJ155" i="46"/>
  <c r="AU155" i="46" s="1"/>
  <c r="DI155" i="46"/>
  <c r="DH155" i="46"/>
  <c r="AS155" i="46" s="1"/>
  <c r="DG155" i="46"/>
  <c r="AR155" i="46" s="1"/>
  <c r="DF155" i="46"/>
  <c r="AQ155" i="46" s="1"/>
  <c r="DE155" i="46"/>
  <c r="AP155" i="46" s="1"/>
  <c r="DD155" i="46"/>
  <c r="DC155" i="46"/>
  <c r="AN155" i="46" s="1"/>
  <c r="DB155" i="46"/>
  <c r="AM155" i="46" s="1"/>
  <c r="DA155" i="46"/>
  <c r="AL155" i="46" s="1"/>
  <c r="CZ155" i="46"/>
  <c r="AK155" i="46" s="1"/>
  <c r="CY155" i="46"/>
  <c r="AJ155" i="46" s="1"/>
  <c r="CX155" i="46"/>
  <c r="AI155" i="46" s="1"/>
  <c r="CW155" i="46"/>
  <c r="CV155" i="46"/>
  <c r="CU155" i="46"/>
  <c r="AF155" i="46" s="1"/>
  <c r="CT155" i="46"/>
  <c r="CS155" i="46"/>
  <c r="CR155" i="46"/>
  <c r="AC155" i="46" s="1"/>
  <c r="CQ155" i="46"/>
  <c r="CP155" i="46"/>
  <c r="CO155" i="46"/>
  <c r="Z155" i="46" s="1"/>
  <c r="CN155" i="46"/>
  <c r="CM155" i="46"/>
  <c r="X155" i="46" s="1"/>
  <c r="CL155" i="46"/>
  <c r="W155" i="46" s="1"/>
  <c r="CK155" i="46"/>
  <c r="V155" i="46" s="1"/>
  <c r="CJ155" i="46"/>
  <c r="U155" i="46" s="1"/>
  <c r="CI155" i="46"/>
  <c r="T155" i="46" s="1"/>
  <c r="CH155" i="46"/>
  <c r="S155" i="46" s="1"/>
  <c r="CG155" i="46"/>
  <c r="CF155" i="46"/>
  <c r="CE155" i="46"/>
  <c r="P155" i="46" s="1"/>
  <c r="CD155" i="46"/>
  <c r="O155" i="46" s="1"/>
  <c r="CC155" i="46"/>
  <c r="N155" i="46" s="1"/>
  <c r="CB155" i="46"/>
  <c r="M155" i="46" s="1"/>
  <c r="CA155" i="46"/>
  <c r="L155" i="46" s="1"/>
  <c r="BZ155" i="46"/>
  <c r="K155" i="46" s="1"/>
  <c r="BY155" i="46"/>
  <c r="J155" i="46" s="1"/>
  <c r="BX155" i="46"/>
  <c r="BW155" i="46"/>
  <c r="H155" i="46" s="1"/>
  <c r="BV155" i="46"/>
  <c r="BU155" i="46"/>
  <c r="BT155" i="46"/>
  <c r="E155" i="46" s="1"/>
  <c r="BS155" i="46"/>
  <c r="BO155" i="46"/>
  <c r="BN155" i="46"/>
  <c r="B155" i="46"/>
  <c r="B155" i="44" s="1"/>
  <c r="A155" i="46"/>
  <c r="C155" i="46" s="1"/>
  <c r="C155" i="44" s="1"/>
  <c r="EF154" i="46"/>
  <c r="BQ154" i="46" s="1"/>
  <c r="EE154" i="46"/>
  <c r="ED154" i="46"/>
  <c r="BO154" i="46" s="1"/>
  <c r="EC154" i="46"/>
  <c r="EB154" i="46"/>
  <c r="BM154" i="46" s="1"/>
  <c r="EA154" i="46"/>
  <c r="BL154" i="46" s="1"/>
  <c r="DZ154" i="46"/>
  <c r="DY154" i="46"/>
  <c r="BJ154" i="46" s="1"/>
  <c r="DX154" i="46"/>
  <c r="DW154" i="46"/>
  <c r="BH154" i="46" s="1"/>
  <c r="DV154" i="46"/>
  <c r="BG154" i="46" s="1"/>
  <c r="DU154" i="46"/>
  <c r="BF154" i="46" s="1"/>
  <c r="DT154" i="46"/>
  <c r="BE154" i="46" s="1"/>
  <c r="DS154" i="46"/>
  <c r="BD154" i="46" s="1"/>
  <c r="DR154" i="46"/>
  <c r="DQ154" i="46"/>
  <c r="BB154" i="46" s="1"/>
  <c r="DP154" i="46"/>
  <c r="BA154" i="46" s="1"/>
  <c r="DO154" i="46"/>
  <c r="AZ154" i="46" s="1"/>
  <c r="DN154" i="46"/>
  <c r="AY154" i="46" s="1"/>
  <c r="DM154" i="46"/>
  <c r="AX154" i="46" s="1"/>
  <c r="DL154" i="46"/>
  <c r="AW154" i="46" s="1"/>
  <c r="DK154" i="46"/>
  <c r="AV154" i="46" s="1"/>
  <c r="DJ154" i="46"/>
  <c r="DI154" i="46"/>
  <c r="AT154" i="46" s="1"/>
  <c r="DH154" i="46"/>
  <c r="AS154" i="46" s="1"/>
  <c r="DG154" i="46"/>
  <c r="DF154" i="46"/>
  <c r="AQ154" i="46" s="1"/>
  <c r="DE154" i="46"/>
  <c r="DD154" i="46"/>
  <c r="AO154" i="46" s="1"/>
  <c r="DC154" i="46"/>
  <c r="AN154" i="46" s="1"/>
  <c r="DB154" i="46"/>
  <c r="DA154" i="46"/>
  <c r="CZ154" i="46"/>
  <c r="AK154" i="46" s="1"/>
  <c r="CY154" i="46"/>
  <c r="CX154" i="46"/>
  <c r="AI154" i="46" s="1"/>
  <c r="CW154" i="46"/>
  <c r="CV154" i="46"/>
  <c r="AG154" i="46" s="1"/>
  <c r="CU154" i="46"/>
  <c r="CT154" i="46"/>
  <c r="CS154" i="46"/>
  <c r="AD154" i="46" s="1"/>
  <c r="CR154" i="46"/>
  <c r="CQ154" i="46"/>
  <c r="AB154" i="46" s="1"/>
  <c r="CP154" i="46"/>
  <c r="AA154" i="46" s="1"/>
  <c r="CO154" i="46"/>
  <c r="Z154" i="46" s="1"/>
  <c r="CN154" i="46"/>
  <c r="Y154" i="46" s="1"/>
  <c r="CM154" i="46"/>
  <c r="X154" i="46" s="1"/>
  <c r="CL154" i="46"/>
  <c r="CK154" i="46"/>
  <c r="V154" i="46" s="1"/>
  <c r="CJ154" i="46"/>
  <c r="U154" i="46" s="1"/>
  <c r="CI154" i="46"/>
  <c r="CH154" i="46"/>
  <c r="S154" i="46" s="1"/>
  <c r="CG154" i="46"/>
  <c r="R154" i="46" s="1"/>
  <c r="CF154" i="46"/>
  <c r="Q154" i="46" s="1"/>
  <c r="CE154" i="46"/>
  <c r="P154" i="46" s="1"/>
  <c r="CD154" i="46"/>
  <c r="CC154" i="46"/>
  <c r="CB154" i="46"/>
  <c r="M154" i="46" s="1"/>
  <c r="CA154" i="46"/>
  <c r="BZ154" i="46"/>
  <c r="K154" i="46" s="1"/>
  <c r="BY154" i="46"/>
  <c r="BX154" i="46"/>
  <c r="I154" i="46" s="1"/>
  <c r="BW154" i="46"/>
  <c r="H154" i="46" s="1"/>
  <c r="BV154" i="46"/>
  <c r="BU154" i="46"/>
  <c r="F154" i="46" s="1"/>
  <c r="BT154" i="46"/>
  <c r="E154" i="46" s="1"/>
  <c r="BS154" i="46"/>
  <c r="D154" i="46" s="1"/>
  <c r="B154" i="46"/>
  <c r="B154" i="44" s="1"/>
  <c r="A154" i="46"/>
  <c r="C154" i="46" s="1"/>
  <c r="C154" i="44" s="1"/>
  <c r="EF153" i="46"/>
  <c r="BQ153" i="46" s="1"/>
  <c r="EE153" i="46"/>
  <c r="ED153" i="46"/>
  <c r="BO153" i="44" s="1"/>
  <c r="EC153" i="46"/>
  <c r="BN153" i="44" s="1"/>
  <c r="EB153" i="46"/>
  <c r="BM153" i="46" s="1"/>
  <c r="EA153" i="46"/>
  <c r="BL153" i="46" s="1"/>
  <c r="DZ153" i="46"/>
  <c r="BK153" i="46" s="1"/>
  <c r="DY153" i="46"/>
  <c r="BJ153" i="46" s="1"/>
  <c r="DX153" i="46"/>
  <c r="BI153" i="46" s="1"/>
  <c r="DW153" i="46"/>
  <c r="BH153" i="46" s="1"/>
  <c r="DV153" i="46"/>
  <c r="BG153" i="46" s="1"/>
  <c r="DU153" i="46"/>
  <c r="BF153" i="46" s="1"/>
  <c r="DT153" i="46"/>
  <c r="BE153" i="46" s="1"/>
  <c r="DS153" i="46"/>
  <c r="BD153" i="46" s="1"/>
  <c r="DR153" i="46"/>
  <c r="BC153" i="46" s="1"/>
  <c r="DQ153" i="46"/>
  <c r="BB153" i="46" s="1"/>
  <c r="DP153" i="46"/>
  <c r="BA153" i="46" s="1"/>
  <c r="DO153" i="46"/>
  <c r="AZ153" i="46" s="1"/>
  <c r="DN153" i="46"/>
  <c r="AY153" i="46" s="1"/>
  <c r="DM153" i="46"/>
  <c r="AX153" i="46" s="1"/>
  <c r="DL153" i="46"/>
  <c r="AW153" i="46" s="1"/>
  <c r="DK153" i="46"/>
  <c r="DJ153" i="46"/>
  <c r="AU153" i="46" s="1"/>
  <c r="DI153" i="46"/>
  <c r="AT153" i="46" s="1"/>
  <c r="DH153" i="46"/>
  <c r="AS153" i="46" s="1"/>
  <c r="DG153" i="46"/>
  <c r="AR153" i="46" s="1"/>
  <c r="DF153" i="46"/>
  <c r="AQ153" i="46" s="1"/>
  <c r="DE153" i="46"/>
  <c r="AP153" i="46" s="1"/>
  <c r="DD153" i="46"/>
  <c r="AO153" i="46" s="1"/>
  <c r="DC153" i="46"/>
  <c r="DB153" i="46"/>
  <c r="AM153" i="46" s="1"/>
  <c r="DA153" i="46"/>
  <c r="AL153" i="46" s="1"/>
  <c r="CZ153" i="46"/>
  <c r="AK153" i="46" s="1"/>
  <c r="CY153" i="46"/>
  <c r="CX153" i="46"/>
  <c r="AI153" i="46" s="1"/>
  <c r="CW153" i="46"/>
  <c r="AH153" i="46" s="1"/>
  <c r="CV153" i="46"/>
  <c r="AG153" i="46" s="1"/>
  <c r="CU153" i="46"/>
  <c r="AF153" i="46" s="1"/>
  <c r="CT153" i="46"/>
  <c r="AE153" i="46" s="1"/>
  <c r="CS153" i="46"/>
  <c r="AD153" i="46" s="1"/>
  <c r="CR153" i="46"/>
  <c r="AC153" i="46" s="1"/>
  <c r="CQ153" i="46"/>
  <c r="AB153" i="46" s="1"/>
  <c r="CP153" i="46"/>
  <c r="AA153" i="46" s="1"/>
  <c r="CO153" i="46"/>
  <c r="CN153" i="46"/>
  <c r="Y153" i="46" s="1"/>
  <c r="CM153" i="46"/>
  <c r="X153" i="46" s="1"/>
  <c r="CL153" i="46"/>
  <c r="W153" i="46" s="1"/>
  <c r="CK153" i="46"/>
  <c r="V153" i="46" s="1"/>
  <c r="CJ153" i="46"/>
  <c r="U153" i="46" s="1"/>
  <c r="CI153" i="46"/>
  <c r="T153" i="46" s="1"/>
  <c r="CH153" i="46"/>
  <c r="S153" i="46" s="1"/>
  <c r="CG153" i="46"/>
  <c r="R153" i="46" s="1"/>
  <c r="CF153" i="46"/>
  <c r="Q153" i="46" s="1"/>
  <c r="CE153" i="46"/>
  <c r="CD153" i="46"/>
  <c r="O153" i="46" s="1"/>
  <c r="CC153" i="46"/>
  <c r="N153" i="46" s="1"/>
  <c r="CB153" i="46"/>
  <c r="CA153" i="46"/>
  <c r="BZ153" i="46"/>
  <c r="K153" i="46" s="1"/>
  <c r="BY153" i="46"/>
  <c r="J153" i="46" s="1"/>
  <c r="BX153" i="46"/>
  <c r="I153" i="46" s="1"/>
  <c r="BW153" i="46"/>
  <c r="BV153" i="46"/>
  <c r="G153" i="46" s="1"/>
  <c r="BU153" i="46"/>
  <c r="F153" i="46" s="1"/>
  <c r="BT153" i="46"/>
  <c r="E153" i="46" s="1"/>
  <c r="BS153" i="46"/>
  <c r="BO153" i="46"/>
  <c r="BN153" i="46"/>
  <c r="B153" i="46"/>
  <c r="B153" i="44" s="1"/>
  <c r="A153" i="46"/>
  <c r="EF152" i="46"/>
  <c r="BQ152" i="46" s="1"/>
  <c r="EE152" i="46"/>
  <c r="BP152" i="46" s="1"/>
  <c r="ED152" i="46"/>
  <c r="BO152" i="46" s="1"/>
  <c r="EC152" i="46"/>
  <c r="BN152" i="46" s="1"/>
  <c r="EB152" i="46"/>
  <c r="BM152" i="46" s="1"/>
  <c r="EA152" i="46"/>
  <c r="BL152" i="46" s="1"/>
  <c r="DZ152" i="46"/>
  <c r="BK152" i="46" s="1"/>
  <c r="DY152" i="46"/>
  <c r="BJ152" i="46" s="1"/>
  <c r="DX152" i="46"/>
  <c r="BI152" i="46" s="1"/>
  <c r="DW152" i="46"/>
  <c r="BH152" i="46" s="1"/>
  <c r="DV152" i="46"/>
  <c r="BG152" i="46" s="1"/>
  <c r="DU152" i="46"/>
  <c r="BF152" i="46" s="1"/>
  <c r="DT152" i="46"/>
  <c r="DS152" i="46"/>
  <c r="BD152" i="46" s="1"/>
  <c r="DR152" i="46"/>
  <c r="BC152" i="46" s="1"/>
  <c r="DQ152" i="46"/>
  <c r="BB152" i="46" s="1"/>
  <c r="DP152" i="46"/>
  <c r="BA152" i="46" s="1"/>
  <c r="DO152" i="46"/>
  <c r="AZ152" i="46" s="1"/>
  <c r="DN152" i="46"/>
  <c r="AY152" i="46" s="1"/>
  <c r="DM152" i="46"/>
  <c r="DL152" i="46"/>
  <c r="AW152" i="46" s="1"/>
  <c r="DK152" i="46"/>
  <c r="AV152" i="46" s="1"/>
  <c r="DJ152" i="46"/>
  <c r="AU152" i="46" s="1"/>
  <c r="DI152" i="46"/>
  <c r="DH152" i="46"/>
  <c r="AS152" i="46" s="1"/>
  <c r="DG152" i="46"/>
  <c r="AR152" i="46" s="1"/>
  <c r="DF152" i="46"/>
  <c r="AQ152" i="46" s="1"/>
  <c r="DE152" i="46"/>
  <c r="AP152" i="46" s="1"/>
  <c r="DD152" i="46"/>
  <c r="AO152" i="46" s="1"/>
  <c r="DC152" i="46"/>
  <c r="AN152" i="46" s="1"/>
  <c r="DB152" i="46"/>
  <c r="AM152" i="46" s="1"/>
  <c r="DA152" i="46"/>
  <c r="CZ152" i="46"/>
  <c r="AK152" i="46" s="1"/>
  <c r="CY152" i="46"/>
  <c r="AJ152" i="46" s="1"/>
  <c r="CX152" i="46"/>
  <c r="AI152" i="46" s="1"/>
  <c r="CW152" i="46"/>
  <c r="AH152" i="46" s="1"/>
  <c r="CV152" i="46"/>
  <c r="AG152" i="46" s="1"/>
  <c r="CU152" i="46"/>
  <c r="AF152" i="46" s="1"/>
  <c r="CT152" i="46"/>
  <c r="AE152" i="46" s="1"/>
  <c r="CS152" i="46"/>
  <c r="AD152" i="46" s="1"/>
  <c r="CR152" i="46"/>
  <c r="AC152" i="46" s="1"/>
  <c r="CQ152" i="46"/>
  <c r="AB152" i="46" s="1"/>
  <c r="CP152" i="46"/>
  <c r="AA152" i="46" s="1"/>
  <c r="CO152" i="46"/>
  <c r="Z152" i="46" s="1"/>
  <c r="CN152" i="46"/>
  <c r="Y152" i="46" s="1"/>
  <c r="CM152" i="46"/>
  <c r="X152" i="46" s="1"/>
  <c r="CL152" i="46"/>
  <c r="CK152" i="46"/>
  <c r="V152" i="46" s="1"/>
  <c r="CJ152" i="46"/>
  <c r="U152" i="46" s="1"/>
  <c r="CI152" i="46"/>
  <c r="T152" i="46" s="1"/>
  <c r="CH152" i="46"/>
  <c r="S152" i="46" s="1"/>
  <c r="CG152" i="46"/>
  <c r="R152" i="46" s="1"/>
  <c r="CF152" i="46"/>
  <c r="Q152" i="46" s="1"/>
  <c r="CE152" i="46"/>
  <c r="P152" i="46" s="1"/>
  <c r="CD152" i="46"/>
  <c r="O152" i="46" s="1"/>
  <c r="CC152" i="46"/>
  <c r="CB152" i="46"/>
  <c r="CA152" i="46"/>
  <c r="L152" i="46" s="1"/>
  <c r="BZ152" i="46"/>
  <c r="K152" i="46" s="1"/>
  <c r="BY152" i="46"/>
  <c r="BX152" i="46"/>
  <c r="I152" i="46" s="1"/>
  <c r="BW152" i="46"/>
  <c r="BV152" i="46"/>
  <c r="G152" i="46" s="1"/>
  <c r="BU152" i="46"/>
  <c r="F152" i="46" s="1"/>
  <c r="BT152" i="46"/>
  <c r="E152" i="46" s="1"/>
  <c r="BS152" i="46"/>
  <c r="D152" i="46" s="1"/>
  <c r="B152" i="46"/>
  <c r="A152" i="46"/>
  <c r="C152" i="46" s="1"/>
  <c r="C152" i="44" s="1"/>
  <c r="EF151" i="46"/>
  <c r="BQ151" i="46" s="1"/>
  <c r="EE151" i="46"/>
  <c r="BP151" i="46" s="1"/>
  <c r="ED151" i="46"/>
  <c r="EC151" i="46"/>
  <c r="BN151" i="46" s="1"/>
  <c r="EB151" i="46"/>
  <c r="BM151" i="46" s="1"/>
  <c r="EA151" i="46"/>
  <c r="BL151" i="46" s="1"/>
  <c r="DZ151" i="46"/>
  <c r="BK151" i="46" s="1"/>
  <c r="DY151" i="46"/>
  <c r="BJ151" i="46" s="1"/>
  <c r="DX151" i="46"/>
  <c r="BI151" i="46" s="1"/>
  <c r="DW151" i="46"/>
  <c r="BH151" i="46" s="1"/>
  <c r="DV151" i="46"/>
  <c r="BG151" i="46" s="1"/>
  <c r="DU151" i="46"/>
  <c r="DT151" i="46"/>
  <c r="BE151" i="46" s="1"/>
  <c r="DS151" i="46"/>
  <c r="BD151" i="46" s="1"/>
  <c r="DR151" i="46"/>
  <c r="BC151" i="46" s="1"/>
  <c r="DQ151" i="46"/>
  <c r="BB151" i="46" s="1"/>
  <c r="DP151" i="46"/>
  <c r="BA151" i="46" s="1"/>
  <c r="DO151" i="46"/>
  <c r="AZ151" i="46" s="1"/>
  <c r="DN151" i="46"/>
  <c r="AY151" i="46" s="1"/>
  <c r="DM151" i="46"/>
  <c r="DL151" i="46"/>
  <c r="AW151" i="46" s="1"/>
  <c r="DK151" i="46"/>
  <c r="AV151" i="46" s="1"/>
  <c r="DJ151" i="46"/>
  <c r="AU151" i="46" s="1"/>
  <c r="DI151" i="46"/>
  <c r="AT151" i="46" s="1"/>
  <c r="DH151" i="46"/>
  <c r="AS151" i="46" s="1"/>
  <c r="DG151" i="46"/>
  <c r="DF151" i="46"/>
  <c r="AQ151" i="46" s="1"/>
  <c r="DE151" i="46"/>
  <c r="AP151" i="46" s="1"/>
  <c r="DD151" i="46"/>
  <c r="AO151" i="46" s="1"/>
  <c r="DC151" i="46"/>
  <c r="AN151" i="46" s="1"/>
  <c r="DB151" i="46"/>
  <c r="AM151" i="46" s="1"/>
  <c r="DA151" i="46"/>
  <c r="AL151" i="46" s="1"/>
  <c r="CZ151" i="46"/>
  <c r="AK151" i="46" s="1"/>
  <c r="CY151" i="46"/>
  <c r="AJ151" i="46" s="1"/>
  <c r="CX151" i="46"/>
  <c r="AI151" i="46" s="1"/>
  <c r="CW151" i="46"/>
  <c r="AH151" i="46" s="1"/>
  <c r="CV151" i="46"/>
  <c r="AG151" i="46" s="1"/>
  <c r="CU151" i="46"/>
  <c r="AF151" i="46" s="1"/>
  <c r="CT151" i="46"/>
  <c r="AE151" i="46" s="1"/>
  <c r="CS151" i="46"/>
  <c r="CR151" i="46"/>
  <c r="AC151" i="46" s="1"/>
  <c r="CQ151" i="46"/>
  <c r="AB151" i="46" s="1"/>
  <c r="CP151" i="46"/>
  <c r="AA151" i="46" s="1"/>
  <c r="CO151" i="46"/>
  <c r="CN151" i="46"/>
  <c r="Y151" i="46" s="1"/>
  <c r="CM151" i="46"/>
  <c r="X151" i="46" s="1"/>
  <c r="CL151" i="46"/>
  <c r="W151" i="46" s="1"/>
  <c r="CK151" i="46"/>
  <c r="CJ151" i="46"/>
  <c r="U151" i="46" s="1"/>
  <c r="CI151" i="46"/>
  <c r="T151" i="46" s="1"/>
  <c r="CH151" i="46"/>
  <c r="S151" i="46" s="1"/>
  <c r="CG151" i="46"/>
  <c r="CF151" i="46"/>
  <c r="CE151" i="46"/>
  <c r="P151" i="46" s="1"/>
  <c r="CD151" i="46"/>
  <c r="O151" i="46" s="1"/>
  <c r="CC151" i="46"/>
  <c r="CB151" i="46"/>
  <c r="M151" i="46" s="1"/>
  <c r="CA151" i="46"/>
  <c r="L151" i="46" s="1"/>
  <c r="BZ151" i="46"/>
  <c r="K151" i="46" s="1"/>
  <c r="BY151" i="46"/>
  <c r="J151" i="46" s="1"/>
  <c r="BX151" i="46"/>
  <c r="I151" i="46" s="1"/>
  <c r="BW151" i="46"/>
  <c r="H151" i="46" s="1"/>
  <c r="BV151" i="46"/>
  <c r="G151" i="46" s="1"/>
  <c r="BU151" i="46"/>
  <c r="F151" i="46" s="1"/>
  <c r="BT151" i="46"/>
  <c r="E151" i="46" s="1"/>
  <c r="BS151" i="46"/>
  <c r="D151" i="46" s="1"/>
  <c r="B151" i="46"/>
  <c r="B151" i="44" s="1"/>
  <c r="A151" i="46"/>
  <c r="A151" i="44" s="1"/>
  <c r="EF150" i="46"/>
  <c r="BQ150" i="46" s="1"/>
  <c r="EE150" i="46"/>
  <c r="BP150" i="46" s="1"/>
  <c r="ED150" i="46"/>
  <c r="BO150" i="44" s="1"/>
  <c r="EC150" i="46"/>
  <c r="BN150" i="46" s="1"/>
  <c r="EB150" i="46"/>
  <c r="BM150" i="46" s="1"/>
  <c r="EA150" i="46"/>
  <c r="BL150" i="46" s="1"/>
  <c r="DZ150" i="46"/>
  <c r="BK150" i="46" s="1"/>
  <c r="DY150" i="46"/>
  <c r="BJ150" i="46" s="1"/>
  <c r="DX150" i="46"/>
  <c r="BI150" i="46" s="1"/>
  <c r="DW150" i="46"/>
  <c r="BH150" i="46" s="1"/>
  <c r="DV150" i="46"/>
  <c r="BG150" i="46" s="1"/>
  <c r="DU150" i="46"/>
  <c r="BF150" i="46" s="1"/>
  <c r="DT150" i="46"/>
  <c r="BE150" i="46" s="1"/>
  <c r="DS150" i="46"/>
  <c r="BD150" i="46" s="1"/>
  <c r="DR150" i="46"/>
  <c r="BC150" i="46" s="1"/>
  <c r="DQ150" i="46"/>
  <c r="BB150" i="46" s="1"/>
  <c r="DP150" i="46"/>
  <c r="BA150" i="46" s="1"/>
  <c r="DO150" i="46"/>
  <c r="AZ150" i="46" s="1"/>
  <c r="DN150" i="46"/>
  <c r="AY150" i="46" s="1"/>
  <c r="DM150" i="46"/>
  <c r="DL150" i="46"/>
  <c r="AW150" i="46" s="1"/>
  <c r="DK150" i="46"/>
  <c r="AV150" i="46" s="1"/>
  <c r="DJ150" i="46"/>
  <c r="AU150" i="46" s="1"/>
  <c r="DI150" i="46"/>
  <c r="AT150" i="46" s="1"/>
  <c r="DH150" i="46"/>
  <c r="DG150" i="46"/>
  <c r="AR150" i="46" s="1"/>
  <c r="DF150" i="46"/>
  <c r="DE150" i="46"/>
  <c r="DD150" i="46"/>
  <c r="AO150" i="46" s="1"/>
  <c r="DC150" i="46"/>
  <c r="AN150" i="46" s="1"/>
  <c r="DB150" i="46"/>
  <c r="DA150" i="46"/>
  <c r="CZ150" i="46"/>
  <c r="AK150" i="46" s="1"/>
  <c r="CY150" i="46"/>
  <c r="AJ150" i="46" s="1"/>
  <c r="CX150" i="46"/>
  <c r="AI150" i="46" s="1"/>
  <c r="CW150" i="46"/>
  <c r="AH150" i="46" s="1"/>
  <c r="CV150" i="46"/>
  <c r="AG150" i="46" s="1"/>
  <c r="CU150" i="46"/>
  <c r="AF150" i="46" s="1"/>
  <c r="CT150" i="46"/>
  <c r="AE150" i="46" s="1"/>
  <c r="CS150" i="46"/>
  <c r="AD150" i="46" s="1"/>
  <c r="CR150" i="46"/>
  <c r="CQ150" i="46"/>
  <c r="AB150" i="46" s="1"/>
  <c r="CP150" i="46"/>
  <c r="AA150" i="46" s="1"/>
  <c r="CO150" i="46"/>
  <c r="Z150" i="46" s="1"/>
  <c r="CN150" i="46"/>
  <c r="Y150" i="46" s="1"/>
  <c r="CM150" i="46"/>
  <c r="X150" i="46" s="1"/>
  <c r="CL150" i="46"/>
  <c r="W150" i="46" s="1"/>
  <c r="CK150" i="46"/>
  <c r="V150" i="46" s="1"/>
  <c r="CJ150" i="46"/>
  <c r="U150" i="46" s="1"/>
  <c r="CI150" i="46"/>
  <c r="T150" i="46" s="1"/>
  <c r="CH150" i="46"/>
  <c r="S150" i="46" s="1"/>
  <c r="CG150" i="46"/>
  <c r="R150" i="46" s="1"/>
  <c r="CF150" i="46"/>
  <c r="Q150" i="46" s="1"/>
  <c r="CE150" i="46"/>
  <c r="P150" i="46" s="1"/>
  <c r="CD150" i="46"/>
  <c r="O150" i="46" s="1"/>
  <c r="CC150" i="46"/>
  <c r="CB150" i="46"/>
  <c r="M150" i="46" s="1"/>
  <c r="CA150" i="46"/>
  <c r="L150" i="46" s="1"/>
  <c r="BZ150" i="46"/>
  <c r="K150" i="46" s="1"/>
  <c r="BY150" i="46"/>
  <c r="J150" i="46" s="1"/>
  <c r="BX150" i="46"/>
  <c r="BW150" i="46"/>
  <c r="H150" i="46" s="1"/>
  <c r="BV150" i="46"/>
  <c r="G150" i="46" s="1"/>
  <c r="BU150" i="46"/>
  <c r="BT150" i="46"/>
  <c r="E150" i="46" s="1"/>
  <c r="BS150" i="46"/>
  <c r="D150" i="46" s="1"/>
  <c r="BO150" i="46"/>
  <c r="B150" i="46"/>
  <c r="B150" i="44" s="1"/>
  <c r="A150" i="46"/>
  <c r="C150" i="46" s="1"/>
  <c r="C150" i="44" s="1"/>
  <c r="EF149" i="46"/>
  <c r="BQ149" i="46" s="1"/>
  <c r="EE149" i="46"/>
  <c r="BP149" i="46" s="1"/>
  <c r="ED149" i="46"/>
  <c r="BO149" i="46" s="1"/>
  <c r="EC149" i="46"/>
  <c r="BN149" i="46" s="1"/>
  <c r="EB149" i="46"/>
  <c r="BM149" i="46" s="1"/>
  <c r="EA149" i="46"/>
  <c r="BL149" i="46" s="1"/>
  <c r="DZ149" i="46"/>
  <c r="DY149" i="46"/>
  <c r="BJ149" i="46" s="1"/>
  <c r="DX149" i="46"/>
  <c r="DW149" i="46"/>
  <c r="BH149" i="46" s="1"/>
  <c r="DV149" i="46"/>
  <c r="DU149" i="46"/>
  <c r="BF149" i="46" s="1"/>
  <c r="DT149" i="46"/>
  <c r="BE149" i="46" s="1"/>
  <c r="DS149" i="46"/>
  <c r="BD149" i="46" s="1"/>
  <c r="DR149" i="46"/>
  <c r="DQ149" i="46"/>
  <c r="BB149" i="46" s="1"/>
  <c r="DP149" i="46"/>
  <c r="BA149" i="46" s="1"/>
  <c r="DO149" i="46"/>
  <c r="AZ149" i="46" s="1"/>
  <c r="DN149" i="46"/>
  <c r="DM149" i="46"/>
  <c r="AX149" i="46" s="1"/>
  <c r="DL149" i="46"/>
  <c r="DK149" i="46"/>
  <c r="AV149" i="46" s="1"/>
  <c r="DJ149" i="46"/>
  <c r="DI149" i="46"/>
  <c r="AT149" i="46" s="1"/>
  <c r="DH149" i="46"/>
  <c r="AS149" i="46" s="1"/>
  <c r="DG149" i="46"/>
  <c r="AR149" i="46" s="1"/>
  <c r="DF149" i="46"/>
  <c r="AQ149" i="46" s="1"/>
  <c r="DE149" i="46"/>
  <c r="AP149" i="46" s="1"/>
  <c r="DD149" i="46"/>
  <c r="AO149" i="46" s="1"/>
  <c r="DC149" i="46"/>
  <c r="AN149" i="46" s="1"/>
  <c r="DB149" i="46"/>
  <c r="DA149" i="46"/>
  <c r="AL149" i="46" s="1"/>
  <c r="CZ149" i="46"/>
  <c r="AK149" i="46" s="1"/>
  <c r="CY149" i="46"/>
  <c r="AJ149" i="46" s="1"/>
  <c r="CX149" i="46"/>
  <c r="AI149" i="46" s="1"/>
  <c r="CW149" i="46"/>
  <c r="AH149" i="46" s="1"/>
  <c r="CV149" i="46"/>
  <c r="AG149" i="46" s="1"/>
  <c r="CU149" i="46"/>
  <c r="AF149" i="46" s="1"/>
  <c r="CT149" i="46"/>
  <c r="CS149" i="46"/>
  <c r="AD149" i="46" s="1"/>
  <c r="CR149" i="46"/>
  <c r="AC149" i="46" s="1"/>
  <c r="CQ149" i="46"/>
  <c r="AB149" i="46" s="1"/>
  <c r="CP149" i="46"/>
  <c r="CO149" i="46"/>
  <c r="Z149" i="46" s="1"/>
  <c r="CN149" i="46"/>
  <c r="Y149" i="46" s="1"/>
  <c r="CM149" i="46"/>
  <c r="CL149" i="46"/>
  <c r="CK149" i="46"/>
  <c r="V149" i="46" s="1"/>
  <c r="CJ149" i="46"/>
  <c r="U149" i="46" s="1"/>
  <c r="CI149" i="46"/>
  <c r="T149" i="46" s="1"/>
  <c r="CH149" i="46"/>
  <c r="CG149" i="46"/>
  <c r="CF149" i="46"/>
  <c r="CE149" i="46"/>
  <c r="P149" i="46" s="1"/>
  <c r="CD149" i="46"/>
  <c r="CC149" i="46"/>
  <c r="N149" i="46" s="1"/>
  <c r="CB149" i="46"/>
  <c r="M149" i="46" s="1"/>
  <c r="CA149" i="46"/>
  <c r="L149" i="46" s="1"/>
  <c r="BZ149" i="46"/>
  <c r="K149" i="46" s="1"/>
  <c r="BY149" i="46"/>
  <c r="J149" i="46" s="1"/>
  <c r="BX149" i="46"/>
  <c r="BW149" i="46"/>
  <c r="H149" i="46" s="1"/>
  <c r="BV149" i="46"/>
  <c r="BU149" i="46"/>
  <c r="F149" i="46" s="1"/>
  <c r="BT149" i="46"/>
  <c r="E149" i="46" s="1"/>
  <c r="BS149" i="46"/>
  <c r="D149" i="46" s="1"/>
  <c r="B149" i="46"/>
  <c r="B149" i="44" s="1"/>
  <c r="A149" i="46"/>
  <c r="A147" i="27" s="1"/>
  <c r="EF148" i="46"/>
  <c r="BQ148" i="46" s="1"/>
  <c r="EE148" i="46"/>
  <c r="BP148" i="46" s="1"/>
  <c r="ED148" i="46"/>
  <c r="BO148" i="44" s="1"/>
  <c r="EC148" i="46"/>
  <c r="BN148" i="46" s="1"/>
  <c r="EB148" i="46"/>
  <c r="BM148" i="46" s="1"/>
  <c r="EA148" i="46"/>
  <c r="BL148" i="46" s="1"/>
  <c r="DZ148" i="46"/>
  <c r="BK148" i="46" s="1"/>
  <c r="DY148" i="46"/>
  <c r="DX148" i="46"/>
  <c r="BI148" i="46" s="1"/>
  <c r="DW148" i="46"/>
  <c r="BH148" i="46" s="1"/>
  <c r="DV148" i="46"/>
  <c r="DU148" i="46"/>
  <c r="BF148" i="46" s="1"/>
  <c r="DT148" i="46"/>
  <c r="BE148" i="46" s="1"/>
  <c r="DS148" i="46"/>
  <c r="BD148" i="46" s="1"/>
  <c r="DR148" i="46"/>
  <c r="DQ148" i="46"/>
  <c r="BB148" i="46" s="1"/>
  <c r="DP148" i="46"/>
  <c r="BA148" i="46" s="1"/>
  <c r="DO148" i="46"/>
  <c r="AZ148" i="46" s="1"/>
  <c r="DN148" i="46"/>
  <c r="DM148" i="46"/>
  <c r="AX148" i="46" s="1"/>
  <c r="DL148" i="46"/>
  <c r="AW148" i="46" s="1"/>
  <c r="DK148" i="46"/>
  <c r="AV148" i="46" s="1"/>
  <c r="DJ148" i="46"/>
  <c r="DI148" i="46"/>
  <c r="AT148" i="46" s="1"/>
  <c r="DH148" i="46"/>
  <c r="DG148" i="46"/>
  <c r="AR148" i="46" s="1"/>
  <c r="DF148" i="46"/>
  <c r="DE148" i="46"/>
  <c r="AP148" i="46" s="1"/>
  <c r="DD148" i="46"/>
  <c r="AO148" i="46" s="1"/>
  <c r="DC148" i="46"/>
  <c r="AN148" i="46" s="1"/>
  <c r="DB148" i="46"/>
  <c r="AM148" i="46" s="1"/>
  <c r="DA148" i="46"/>
  <c r="AL148" i="46" s="1"/>
  <c r="CZ148" i="46"/>
  <c r="AK148" i="46" s="1"/>
  <c r="CY148" i="46"/>
  <c r="AJ148" i="46" s="1"/>
  <c r="CX148" i="46"/>
  <c r="CW148" i="46"/>
  <c r="AH148" i="46" s="1"/>
  <c r="CV148" i="46"/>
  <c r="AG148" i="46" s="1"/>
  <c r="CU148" i="46"/>
  <c r="CT148" i="46"/>
  <c r="AE148" i="46" s="1"/>
  <c r="CS148" i="46"/>
  <c r="CR148" i="46"/>
  <c r="CQ148" i="46"/>
  <c r="CP148" i="46"/>
  <c r="CO148" i="46"/>
  <c r="Z148" i="46" s="1"/>
  <c r="CN148" i="46"/>
  <c r="Y148" i="46" s="1"/>
  <c r="CM148" i="46"/>
  <c r="X148" i="46" s="1"/>
  <c r="CL148" i="46"/>
  <c r="CK148" i="46"/>
  <c r="CJ148" i="46"/>
  <c r="CI148" i="46"/>
  <c r="T148" i="46" s="1"/>
  <c r="CH148" i="46"/>
  <c r="CG148" i="46"/>
  <c r="R148" i="46" s="1"/>
  <c r="CF148" i="46"/>
  <c r="CE148" i="46"/>
  <c r="P148" i="46" s="1"/>
  <c r="CD148" i="46"/>
  <c r="O148" i="46" s="1"/>
  <c r="CC148" i="46"/>
  <c r="N148" i="46" s="1"/>
  <c r="CB148" i="46"/>
  <c r="M148" i="46" s="1"/>
  <c r="CA148" i="46"/>
  <c r="L148" i="46" s="1"/>
  <c r="BZ148" i="46"/>
  <c r="BY148" i="46"/>
  <c r="J148" i="46" s="1"/>
  <c r="BX148" i="46"/>
  <c r="I148" i="46" s="1"/>
  <c r="BW148" i="46"/>
  <c r="H148" i="46" s="1"/>
  <c r="BV148" i="46"/>
  <c r="G148" i="46" s="1"/>
  <c r="BU148" i="46"/>
  <c r="F148" i="46" s="1"/>
  <c r="BT148" i="46"/>
  <c r="E148" i="46" s="1"/>
  <c r="BS148" i="46"/>
  <c r="D148" i="46" s="1"/>
  <c r="BO148" i="46"/>
  <c r="B148" i="46"/>
  <c r="A148" i="46"/>
  <c r="A146" i="27" s="1"/>
  <c r="EF147" i="46"/>
  <c r="BQ147" i="46" s="1"/>
  <c r="EE147" i="46"/>
  <c r="ED147" i="46"/>
  <c r="BO147" i="46" s="1"/>
  <c r="EC147" i="46"/>
  <c r="BN147" i="46" s="1"/>
  <c r="EB147" i="46"/>
  <c r="BM147" i="46" s="1"/>
  <c r="EA147" i="46"/>
  <c r="BL147" i="46" s="1"/>
  <c r="DZ147" i="46"/>
  <c r="DY147" i="46"/>
  <c r="DX147" i="46"/>
  <c r="BI147" i="46" s="1"/>
  <c r="DW147" i="46"/>
  <c r="BH147" i="46" s="1"/>
  <c r="DV147" i="46"/>
  <c r="BG147" i="46" s="1"/>
  <c r="DU147" i="46"/>
  <c r="BF147" i="46" s="1"/>
  <c r="DT147" i="46"/>
  <c r="BE147" i="46" s="1"/>
  <c r="DS147" i="46"/>
  <c r="DR147" i="46"/>
  <c r="BC147" i="46" s="1"/>
  <c r="DQ147" i="46"/>
  <c r="BB147" i="46" s="1"/>
  <c r="DP147" i="46"/>
  <c r="BA147" i="46" s="1"/>
  <c r="DO147" i="46"/>
  <c r="AZ147" i="46" s="1"/>
  <c r="DN147" i="46"/>
  <c r="AY147" i="46" s="1"/>
  <c r="DM147" i="46"/>
  <c r="AX147" i="46" s="1"/>
  <c r="DL147" i="46"/>
  <c r="AW147" i="46" s="1"/>
  <c r="DK147" i="46"/>
  <c r="AV147" i="46" s="1"/>
  <c r="DJ147" i="46"/>
  <c r="AU147" i="46" s="1"/>
  <c r="DI147" i="46"/>
  <c r="AT147" i="46" s="1"/>
  <c r="DH147" i="46"/>
  <c r="AS147" i="46" s="1"/>
  <c r="DG147" i="46"/>
  <c r="AR147" i="46" s="1"/>
  <c r="DF147" i="46"/>
  <c r="AQ147" i="46" s="1"/>
  <c r="DE147" i="46"/>
  <c r="AP147" i="46" s="1"/>
  <c r="DD147" i="46"/>
  <c r="AO147" i="46" s="1"/>
  <c r="DC147" i="46"/>
  <c r="DB147" i="46"/>
  <c r="AM147" i="46" s="1"/>
  <c r="DA147" i="46"/>
  <c r="AL147" i="46" s="1"/>
  <c r="CZ147" i="46"/>
  <c r="CY147" i="46"/>
  <c r="CX147" i="46"/>
  <c r="AI147" i="46" s="1"/>
  <c r="CW147" i="46"/>
  <c r="AH147" i="46" s="1"/>
  <c r="CV147" i="46"/>
  <c r="AG147" i="46" s="1"/>
  <c r="CU147" i="46"/>
  <c r="AF147" i="46" s="1"/>
  <c r="CT147" i="46"/>
  <c r="AE147" i="46" s="1"/>
  <c r="CS147" i="46"/>
  <c r="AD147" i="46" s="1"/>
  <c r="CR147" i="46"/>
  <c r="AC147" i="46" s="1"/>
  <c r="CQ147" i="46"/>
  <c r="AB147" i="46" s="1"/>
  <c r="CP147" i="46"/>
  <c r="AA147" i="46" s="1"/>
  <c r="CO147" i="46"/>
  <c r="Z147" i="46" s="1"/>
  <c r="CN147" i="46"/>
  <c r="Y147" i="46" s="1"/>
  <c r="CM147" i="46"/>
  <c r="X147" i="46" s="1"/>
  <c r="CL147" i="46"/>
  <c r="CK147" i="46"/>
  <c r="V147" i="46" s="1"/>
  <c r="CJ147" i="46"/>
  <c r="U147" i="46" s="1"/>
  <c r="CI147" i="46"/>
  <c r="T147" i="46" s="1"/>
  <c r="CH147" i="46"/>
  <c r="S147" i="46" s="1"/>
  <c r="CG147" i="46"/>
  <c r="R147" i="46" s="1"/>
  <c r="CF147" i="46"/>
  <c r="Q147" i="46" s="1"/>
  <c r="CE147" i="46"/>
  <c r="P147" i="46" s="1"/>
  <c r="CD147" i="46"/>
  <c r="O147" i="46" s="1"/>
  <c r="CC147" i="46"/>
  <c r="N147" i="46" s="1"/>
  <c r="CB147" i="46"/>
  <c r="M147" i="46" s="1"/>
  <c r="CA147" i="46"/>
  <c r="L147" i="46" s="1"/>
  <c r="BZ147" i="46"/>
  <c r="K147" i="46" s="1"/>
  <c r="BY147" i="46"/>
  <c r="J147" i="46" s="1"/>
  <c r="BX147" i="46"/>
  <c r="BW147" i="46"/>
  <c r="H147" i="46" s="1"/>
  <c r="BV147" i="46"/>
  <c r="G147" i="46" s="1"/>
  <c r="BU147" i="46"/>
  <c r="F147" i="46" s="1"/>
  <c r="BT147" i="46"/>
  <c r="BS147" i="46"/>
  <c r="D147" i="46" s="1"/>
  <c r="B147" i="46"/>
  <c r="B147" i="44" s="1"/>
  <c r="A147" i="46"/>
  <c r="EF146" i="46"/>
  <c r="BQ146" i="46" s="1"/>
  <c r="EE146" i="46"/>
  <c r="BP146" i="46" s="1"/>
  <c r="ED146" i="46"/>
  <c r="BO146" i="44" s="1"/>
  <c r="EC146" i="46"/>
  <c r="BN146" i="46" s="1"/>
  <c r="EB146" i="46"/>
  <c r="BM146" i="46" s="1"/>
  <c r="EA146" i="46"/>
  <c r="BL146" i="46" s="1"/>
  <c r="DZ146" i="46"/>
  <c r="DY146" i="46"/>
  <c r="DX146" i="46"/>
  <c r="BI146" i="46" s="1"/>
  <c r="DW146" i="46"/>
  <c r="DV146" i="46"/>
  <c r="BG146" i="46" s="1"/>
  <c r="DU146" i="46"/>
  <c r="BF146" i="46" s="1"/>
  <c r="DT146" i="46"/>
  <c r="BE146" i="46" s="1"/>
  <c r="DS146" i="46"/>
  <c r="BD146" i="46" s="1"/>
  <c r="DR146" i="46"/>
  <c r="BC146" i="46" s="1"/>
  <c r="DQ146" i="46"/>
  <c r="DP146" i="46"/>
  <c r="BA146" i="46" s="1"/>
  <c r="DO146" i="46"/>
  <c r="DN146" i="46"/>
  <c r="DM146" i="46"/>
  <c r="AX146" i="46" s="1"/>
  <c r="DL146" i="46"/>
  <c r="AW146" i="46" s="1"/>
  <c r="DK146" i="46"/>
  <c r="AV146" i="46" s="1"/>
  <c r="DJ146" i="46"/>
  <c r="AU146" i="46" s="1"/>
  <c r="DI146" i="46"/>
  <c r="DH146" i="46"/>
  <c r="AS146" i="46" s="1"/>
  <c r="DG146" i="46"/>
  <c r="AR146" i="46" s="1"/>
  <c r="DF146" i="46"/>
  <c r="AQ146" i="46" s="1"/>
  <c r="DE146" i="46"/>
  <c r="AP146" i="46" s="1"/>
  <c r="DD146" i="46"/>
  <c r="AO146" i="46" s="1"/>
  <c r="DC146" i="46"/>
  <c r="DB146" i="46"/>
  <c r="AM146" i="46" s="1"/>
  <c r="DA146" i="46"/>
  <c r="CZ146" i="46"/>
  <c r="AK146" i="46" s="1"/>
  <c r="CY146" i="46"/>
  <c r="AJ146" i="46" s="1"/>
  <c r="CX146" i="46"/>
  <c r="AI146" i="46" s="1"/>
  <c r="CW146" i="46"/>
  <c r="AH146" i="46" s="1"/>
  <c r="CV146" i="46"/>
  <c r="AG146" i="46" s="1"/>
  <c r="CU146" i="46"/>
  <c r="AF146" i="46" s="1"/>
  <c r="CT146" i="46"/>
  <c r="CS146" i="46"/>
  <c r="CR146" i="46"/>
  <c r="AC146" i="46" s="1"/>
  <c r="CQ146" i="46"/>
  <c r="AB146" i="46" s="1"/>
  <c r="CP146" i="46"/>
  <c r="CO146" i="46"/>
  <c r="Z146" i="46" s="1"/>
  <c r="CN146" i="46"/>
  <c r="Y146" i="46" s="1"/>
  <c r="CM146" i="46"/>
  <c r="X146" i="46" s="1"/>
  <c r="CL146" i="46"/>
  <c r="W146" i="46" s="1"/>
  <c r="CK146" i="46"/>
  <c r="CJ146" i="46"/>
  <c r="U146" i="46" s="1"/>
  <c r="CI146" i="46"/>
  <c r="T146" i="46" s="1"/>
  <c r="CH146" i="46"/>
  <c r="S146" i="46" s="1"/>
  <c r="CG146" i="46"/>
  <c r="R146" i="46" s="1"/>
  <c r="CF146" i="46"/>
  <c r="CE146" i="46"/>
  <c r="CD146" i="46"/>
  <c r="O146" i="46" s="1"/>
  <c r="CC146" i="46"/>
  <c r="CB146" i="46"/>
  <c r="M146" i="46" s="1"/>
  <c r="CA146" i="46"/>
  <c r="L146" i="46" s="1"/>
  <c r="BZ146" i="46"/>
  <c r="BY146" i="46"/>
  <c r="J146" i="46" s="1"/>
  <c r="BX146" i="46"/>
  <c r="I146" i="46" s="1"/>
  <c r="BW146" i="46"/>
  <c r="H146" i="46" s="1"/>
  <c r="BV146" i="46"/>
  <c r="G146" i="46" s="1"/>
  <c r="BU146" i="46"/>
  <c r="BT146" i="46"/>
  <c r="E146" i="46" s="1"/>
  <c r="BS146" i="46"/>
  <c r="BO146" i="46"/>
  <c r="B146" i="46"/>
  <c r="B146" i="44" s="1"/>
  <c r="A146" i="46"/>
  <c r="A144" i="27" s="1"/>
  <c r="EF145" i="46"/>
  <c r="BQ145" i="46" s="1"/>
  <c r="EE145" i="46"/>
  <c r="ED145" i="46"/>
  <c r="BO145" i="46" s="1"/>
  <c r="EC145" i="46"/>
  <c r="BN145" i="46" s="1"/>
  <c r="EB145" i="46"/>
  <c r="EA145" i="46"/>
  <c r="BL145" i="46" s="1"/>
  <c r="DZ145" i="46"/>
  <c r="BK145" i="46" s="1"/>
  <c r="DY145" i="46"/>
  <c r="BJ145" i="46" s="1"/>
  <c r="DX145" i="46"/>
  <c r="BI145" i="46" s="1"/>
  <c r="DW145" i="46"/>
  <c r="DV145" i="46"/>
  <c r="BG145" i="46" s="1"/>
  <c r="DU145" i="46"/>
  <c r="BF145" i="46" s="1"/>
  <c r="DT145" i="46"/>
  <c r="DS145" i="46"/>
  <c r="DR145" i="46"/>
  <c r="DQ145" i="46"/>
  <c r="BB145" i="46" s="1"/>
  <c r="DP145" i="46"/>
  <c r="DO145" i="46"/>
  <c r="AZ145" i="46" s="1"/>
  <c r="DN145" i="46"/>
  <c r="DM145" i="46"/>
  <c r="AX145" i="46" s="1"/>
  <c r="DL145" i="46"/>
  <c r="DK145" i="46"/>
  <c r="AV145" i="46" s="1"/>
  <c r="DJ145" i="46"/>
  <c r="AU145" i="46" s="1"/>
  <c r="DI145" i="46"/>
  <c r="AT145" i="46" s="1"/>
  <c r="DH145" i="46"/>
  <c r="AS145" i="46" s="1"/>
  <c r="DG145" i="46"/>
  <c r="AR145" i="46" s="1"/>
  <c r="DF145" i="46"/>
  <c r="AQ145" i="46" s="1"/>
  <c r="DE145" i="46"/>
  <c r="AP145" i="46" s="1"/>
  <c r="DD145" i="46"/>
  <c r="DC145" i="46"/>
  <c r="AN145" i="46" s="1"/>
  <c r="DB145" i="46"/>
  <c r="AM145" i="46" s="1"/>
  <c r="DA145" i="46"/>
  <c r="AL145" i="46" s="1"/>
  <c r="CZ145" i="46"/>
  <c r="AK145" i="46" s="1"/>
  <c r="CY145" i="46"/>
  <c r="AJ145" i="46" s="1"/>
  <c r="CX145" i="46"/>
  <c r="AI145" i="46" s="1"/>
  <c r="CW145" i="46"/>
  <c r="AH145" i="46" s="1"/>
  <c r="CV145" i="46"/>
  <c r="CU145" i="46"/>
  <c r="AF145" i="46" s="1"/>
  <c r="CT145" i="46"/>
  <c r="AE145" i="46" s="1"/>
  <c r="CS145" i="46"/>
  <c r="CR145" i="46"/>
  <c r="AC145" i="46" s="1"/>
  <c r="CQ145" i="46"/>
  <c r="CP145" i="46"/>
  <c r="CO145" i="46"/>
  <c r="Z145" i="46" s="1"/>
  <c r="CN145" i="46"/>
  <c r="CM145" i="46"/>
  <c r="X145" i="46" s="1"/>
  <c r="CL145" i="46"/>
  <c r="W145" i="46" s="1"/>
  <c r="CK145" i="46"/>
  <c r="V145" i="46" s="1"/>
  <c r="CJ145" i="46"/>
  <c r="CI145" i="46"/>
  <c r="T145" i="46" s="1"/>
  <c r="CH145" i="46"/>
  <c r="S145" i="46" s="1"/>
  <c r="CG145" i="46"/>
  <c r="R145" i="46" s="1"/>
  <c r="CF145" i="46"/>
  <c r="CE145" i="46"/>
  <c r="P145" i="46" s="1"/>
  <c r="CD145" i="46"/>
  <c r="O145" i="46" s="1"/>
  <c r="CC145" i="46"/>
  <c r="N145" i="46" s="1"/>
  <c r="CB145" i="46"/>
  <c r="M145" i="46" s="1"/>
  <c r="CA145" i="46"/>
  <c r="BZ145" i="46"/>
  <c r="K145" i="46" s="1"/>
  <c r="BY145" i="46"/>
  <c r="J145" i="46" s="1"/>
  <c r="BX145" i="46"/>
  <c r="BW145" i="46"/>
  <c r="BV145" i="46"/>
  <c r="G145" i="46" s="1"/>
  <c r="BU145" i="46"/>
  <c r="BT145" i="46"/>
  <c r="BS145" i="46"/>
  <c r="D145" i="46" s="1"/>
  <c r="B145" i="46"/>
  <c r="A145" i="46"/>
  <c r="A143" i="27" s="1"/>
  <c r="EF144" i="46"/>
  <c r="EE144" i="46"/>
  <c r="BP144" i="46" s="1"/>
  <c r="ED144" i="46"/>
  <c r="BO144" i="46" s="1"/>
  <c r="EC144" i="46"/>
  <c r="BN144" i="46" s="1"/>
  <c r="EB144" i="46"/>
  <c r="BM144" i="46" s="1"/>
  <c r="EA144" i="46"/>
  <c r="DZ144" i="46"/>
  <c r="DY144" i="46"/>
  <c r="BJ144" i="46" s="1"/>
  <c r="DX144" i="46"/>
  <c r="DW144" i="46"/>
  <c r="BH144" i="46" s="1"/>
  <c r="DV144" i="46"/>
  <c r="BG144" i="46" s="1"/>
  <c r="DU144" i="46"/>
  <c r="BF144" i="46" s="1"/>
  <c r="DT144" i="46"/>
  <c r="DS144" i="46"/>
  <c r="DR144" i="46"/>
  <c r="DQ144" i="46"/>
  <c r="BB144" i="46" s="1"/>
  <c r="DP144" i="46"/>
  <c r="DO144" i="46"/>
  <c r="AZ144" i="46" s="1"/>
  <c r="DN144" i="46"/>
  <c r="AY144" i="46" s="1"/>
  <c r="DM144" i="46"/>
  <c r="AX144" i="46" s="1"/>
  <c r="DL144" i="46"/>
  <c r="AW144" i="46" s="1"/>
  <c r="DK144" i="46"/>
  <c r="DJ144" i="46"/>
  <c r="DI144" i="46"/>
  <c r="AT144" i="46" s="1"/>
  <c r="DH144" i="46"/>
  <c r="DG144" i="46"/>
  <c r="AR144" i="46" s="1"/>
  <c r="DF144" i="46"/>
  <c r="AQ144" i="46" s="1"/>
  <c r="DE144" i="46"/>
  <c r="AP144" i="46" s="1"/>
  <c r="DD144" i="46"/>
  <c r="AO144" i="46" s="1"/>
  <c r="DC144" i="46"/>
  <c r="AN144" i="46" s="1"/>
  <c r="DB144" i="46"/>
  <c r="DA144" i="46"/>
  <c r="AL144" i="46" s="1"/>
  <c r="CZ144" i="46"/>
  <c r="CY144" i="46"/>
  <c r="AJ144" i="46" s="1"/>
  <c r="CX144" i="46"/>
  <c r="AI144" i="46" s="1"/>
  <c r="CW144" i="46"/>
  <c r="AH144" i="46" s="1"/>
  <c r="CV144" i="46"/>
  <c r="CU144" i="46"/>
  <c r="CT144" i="46"/>
  <c r="CS144" i="46"/>
  <c r="AD144" i="46" s="1"/>
  <c r="CR144" i="46"/>
  <c r="CQ144" i="46"/>
  <c r="AB144" i="46" s="1"/>
  <c r="CP144" i="46"/>
  <c r="AA144" i="46" s="1"/>
  <c r="CO144" i="46"/>
  <c r="Z144" i="46" s="1"/>
  <c r="CN144" i="46"/>
  <c r="Y144" i="46" s="1"/>
  <c r="CM144" i="46"/>
  <c r="X144" i="46" s="1"/>
  <c r="CL144" i="46"/>
  <c r="CK144" i="46"/>
  <c r="V144" i="46" s="1"/>
  <c r="CJ144" i="46"/>
  <c r="CI144" i="46"/>
  <c r="T144" i="46" s="1"/>
  <c r="CH144" i="46"/>
  <c r="S144" i="46" s="1"/>
  <c r="CG144" i="46"/>
  <c r="R144" i="46" s="1"/>
  <c r="CF144" i="46"/>
  <c r="Q144" i="46" s="1"/>
  <c r="CE144" i="46"/>
  <c r="P144" i="46" s="1"/>
  <c r="CD144" i="46"/>
  <c r="CC144" i="46"/>
  <c r="N144" i="46" s="1"/>
  <c r="CB144" i="46"/>
  <c r="CA144" i="46"/>
  <c r="BZ144" i="46"/>
  <c r="K144" i="46" s="1"/>
  <c r="BY144" i="46"/>
  <c r="J144" i="46" s="1"/>
  <c r="BX144" i="46"/>
  <c r="BW144" i="46"/>
  <c r="H144" i="46" s="1"/>
  <c r="BV144" i="46"/>
  <c r="BU144" i="46"/>
  <c r="F144" i="46" s="1"/>
  <c r="BT144" i="46"/>
  <c r="BS144" i="46"/>
  <c r="B144" i="46"/>
  <c r="B144" i="44" s="1"/>
  <c r="A144" i="46"/>
  <c r="A142" i="27" s="1"/>
  <c r="EF143" i="46"/>
  <c r="BQ143" i="46" s="1"/>
  <c r="EE143" i="46"/>
  <c r="BP143" i="46" s="1"/>
  <c r="ED143" i="46"/>
  <c r="BO143" i="44" s="1"/>
  <c r="EC143" i="46"/>
  <c r="BN143" i="44" s="1"/>
  <c r="EB143" i="46"/>
  <c r="BM143" i="44" s="1"/>
  <c r="EA143" i="46"/>
  <c r="BL143" i="46" s="1"/>
  <c r="DZ143" i="46"/>
  <c r="BK143" i="46" s="1"/>
  <c r="DY143" i="46"/>
  <c r="BJ143" i="46" s="1"/>
  <c r="DX143" i="46"/>
  <c r="DW143" i="46"/>
  <c r="BH143" i="46" s="1"/>
  <c r="DV143" i="46"/>
  <c r="DU143" i="46"/>
  <c r="BF143" i="46" s="1"/>
  <c r="DT143" i="46"/>
  <c r="BE143" i="46" s="1"/>
  <c r="DS143" i="46"/>
  <c r="BD143" i="46" s="1"/>
  <c r="DR143" i="46"/>
  <c r="BC143" i="46" s="1"/>
  <c r="DQ143" i="46"/>
  <c r="BB143" i="46" s="1"/>
  <c r="DP143" i="46"/>
  <c r="BA143" i="46" s="1"/>
  <c r="DO143" i="46"/>
  <c r="AZ143" i="46" s="1"/>
  <c r="DN143" i="46"/>
  <c r="DM143" i="46"/>
  <c r="AX143" i="46" s="1"/>
  <c r="DL143" i="46"/>
  <c r="DK143" i="46"/>
  <c r="AV143" i="46" s="1"/>
  <c r="DJ143" i="46"/>
  <c r="AU143" i="46" s="1"/>
  <c r="DI143" i="46"/>
  <c r="AT143" i="46" s="1"/>
  <c r="DH143" i="46"/>
  <c r="DG143" i="46"/>
  <c r="AR143" i="46" s="1"/>
  <c r="DF143" i="46"/>
  <c r="DE143" i="46"/>
  <c r="AP143" i="46" s="1"/>
  <c r="DD143" i="46"/>
  <c r="AO143" i="46" s="1"/>
  <c r="DC143" i="46"/>
  <c r="AN143" i="46" s="1"/>
  <c r="DB143" i="46"/>
  <c r="AM143" i="46" s="1"/>
  <c r="DA143" i="46"/>
  <c r="AL143" i="46" s="1"/>
  <c r="CZ143" i="46"/>
  <c r="AK143" i="46" s="1"/>
  <c r="CY143" i="46"/>
  <c r="CX143" i="46"/>
  <c r="CW143" i="46"/>
  <c r="AH143" i="46" s="1"/>
  <c r="CV143" i="46"/>
  <c r="CU143" i="46"/>
  <c r="AF143" i="46" s="1"/>
  <c r="CT143" i="46"/>
  <c r="AE143" i="46" s="1"/>
  <c r="CS143" i="46"/>
  <c r="AD143" i="46" s="1"/>
  <c r="CR143" i="46"/>
  <c r="CQ143" i="46"/>
  <c r="CP143" i="46"/>
  <c r="CO143" i="46"/>
  <c r="Z143" i="46" s="1"/>
  <c r="CN143" i="46"/>
  <c r="Y143" i="46" s="1"/>
  <c r="CM143" i="46"/>
  <c r="X143" i="46" s="1"/>
  <c r="CL143" i="46"/>
  <c r="W143" i="46" s="1"/>
  <c r="CK143" i="46"/>
  <c r="CJ143" i="46"/>
  <c r="CI143" i="46"/>
  <c r="T143" i="46" s="1"/>
  <c r="CH143" i="46"/>
  <c r="CG143" i="46"/>
  <c r="R143" i="46" s="1"/>
  <c r="CF143" i="46"/>
  <c r="Q143" i="46" s="1"/>
  <c r="CE143" i="46"/>
  <c r="P143" i="46" s="1"/>
  <c r="CD143" i="46"/>
  <c r="O143" i="46" s="1"/>
  <c r="CC143" i="46"/>
  <c r="N143" i="46" s="1"/>
  <c r="CB143" i="46"/>
  <c r="M143" i="46" s="1"/>
  <c r="CA143" i="46"/>
  <c r="BZ143" i="46"/>
  <c r="BY143" i="46"/>
  <c r="J143" i="46" s="1"/>
  <c r="BX143" i="46"/>
  <c r="BW143" i="46"/>
  <c r="H143" i="46" s="1"/>
  <c r="BV143" i="46"/>
  <c r="G143" i="46" s="1"/>
  <c r="BU143" i="46"/>
  <c r="F143" i="46" s="1"/>
  <c r="BT143" i="46"/>
  <c r="E143" i="46" s="1"/>
  <c r="BS143" i="46"/>
  <c r="D143" i="46" s="1"/>
  <c r="BO143" i="46"/>
  <c r="BN143" i="46"/>
  <c r="BM143" i="46"/>
  <c r="B143" i="46"/>
  <c r="B143" i="44" s="1"/>
  <c r="A143" i="46"/>
  <c r="A143" i="44" s="1"/>
  <c r="EF142" i="46"/>
  <c r="BQ142" i="46" s="1"/>
  <c r="EE142" i="46"/>
  <c r="BP142" i="46" s="1"/>
  <c r="ED142" i="46"/>
  <c r="EC142" i="46"/>
  <c r="EB142" i="46"/>
  <c r="BM142" i="46" s="1"/>
  <c r="EA142" i="46"/>
  <c r="BL142" i="46" s="1"/>
  <c r="DZ142" i="46"/>
  <c r="BK142" i="46" s="1"/>
  <c r="DY142" i="46"/>
  <c r="BJ142" i="46" s="1"/>
  <c r="DX142" i="46"/>
  <c r="BI142" i="46" s="1"/>
  <c r="DW142" i="46"/>
  <c r="DV142" i="46"/>
  <c r="BG142" i="46" s="1"/>
  <c r="DU142" i="46"/>
  <c r="DT142" i="46"/>
  <c r="BE142" i="46" s="1"/>
  <c r="DS142" i="46"/>
  <c r="BD142" i="46" s="1"/>
  <c r="DR142" i="46"/>
  <c r="DQ142" i="46"/>
  <c r="DP142" i="46"/>
  <c r="DO142" i="46"/>
  <c r="AZ142" i="46" s="1"/>
  <c r="DN142" i="46"/>
  <c r="AY142" i="46" s="1"/>
  <c r="DM142" i="46"/>
  <c r="DL142" i="46"/>
  <c r="AW142" i="46" s="1"/>
  <c r="DK142" i="46"/>
  <c r="AV142" i="46" s="1"/>
  <c r="DJ142" i="46"/>
  <c r="DI142" i="46"/>
  <c r="AT142" i="46" s="1"/>
  <c r="DH142" i="46"/>
  <c r="AS142" i="46" s="1"/>
  <c r="DG142" i="46"/>
  <c r="DF142" i="46"/>
  <c r="DE142" i="46"/>
  <c r="DD142" i="46"/>
  <c r="AO142" i="46" s="1"/>
  <c r="DC142" i="46"/>
  <c r="AN142" i="46" s="1"/>
  <c r="DB142" i="46"/>
  <c r="AM142" i="46" s="1"/>
  <c r="DA142" i="46"/>
  <c r="AL142" i="46" s="1"/>
  <c r="CZ142" i="46"/>
  <c r="AK142" i="46" s="1"/>
  <c r="CY142" i="46"/>
  <c r="AJ142" i="46" s="1"/>
  <c r="CX142" i="46"/>
  <c r="AI142" i="46" s="1"/>
  <c r="CW142" i="46"/>
  <c r="CV142" i="46"/>
  <c r="AG142" i="46" s="1"/>
  <c r="CU142" i="46"/>
  <c r="AF142" i="46" s="1"/>
  <c r="CT142" i="46"/>
  <c r="CS142" i="46"/>
  <c r="AD142" i="46" s="1"/>
  <c r="CR142" i="46"/>
  <c r="AC142" i="46" s="1"/>
  <c r="CQ142" i="46"/>
  <c r="AB142" i="46" s="1"/>
  <c r="CP142" i="46"/>
  <c r="AA142" i="46" s="1"/>
  <c r="CO142" i="46"/>
  <c r="CN142" i="46"/>
  <c r="Y142" i="46" s="1"/>
  <c r="CM142" i="46"/>
  <c r="X142" i="46" s="1"/>
  <c r="CL142" i="46"/>
  <c r="W142" i="46" s="1"/>
  <c r="CK142" i="46"/>
  <c r="V142" i="46" s="1"/>
  <c r="CJ142" i="46"/>
  <c r="U142" i="46" s="1"/>
  <c r="CI142" i="46"/>
  <c r="CH142" i="46"/>
  <c r="S142" i="46" s="1"/>
  <c r="CG142" i="46"/>
  <c r="CF142" i="46"/>
  <c r="Q142" i="46" s="1"/>
  <c r="CE142" i="46"/>
  <c r="P142" i="46" s="1"/>
  <c r="CD142" i="46"/>
  <c r="O142" i="46" s="1"/>
  <c r="CC142" i="46"/>
  <c r="N142" i="46" s="1"/>
  <c r="CB142" i="46"/>
  <c r="M142" i="46" s="1"/>
  <c r="CA142" i="46"/>
  <c r="BZ142" i="46"/>
  <c r="K142" i="46" s="1"/>
  <c r="BY142" i="46"/>
  <c r="J142" i="46" s="1"/>
  <c r="BX142" i="46"/>
  <c r="I142" i="46" s="1"/>
  <c r="BW142" i="46"/>
  <c r="H142" i="46" s="1"/>
  <c r="BV142" i="46"/>
  <c r="G142" i="46" s="1"/>
  <c r="BU142" i="46"/>
  <c r="BT142" i="46"/>
  <c r="BS142" i="46"/>
  <c r="D142" i="46" s="1"/>
  <c r="B142" i="46"/>
  <c r="B142" i="44" s="1"/>
  <c r="A142" i="46"/>
  <c r="A140" i="27" s="1"/>
  <c r="EF141" i="46"/>
  <c r="BQ141" i="46" s="1"/>
  <c r="EE141" i="46"/>
  <c r="BP141" i="46" s="1"/>
  <c r="ED141" i="46"/>
  <c r="BO141" i="46" s="1"/>
  <c r="EC141" i="46"/>
  <c r="BN141" i="46" s="1"/>
  <c r="EB141" i="46"/>
  <c r="BM141" i="46" s="1"/>
  <c r="EA141" i="46"/>
  <c r="BL141" i="46" s="1"/>
  <c r="DZ141" i="46"/>
  <c r="BK141" i="46" s="1"/>
  <c r="DY141" i="46"/>
  <c r="DX141" i="46"/>
  <c r="BI141" i="46" s="1"/>
  <c r="DW141" i="46"/>
  <c r="BH141" i="46" s="1"/>
  <c r="DV141" i="46"/>
  <c r="BG141" i="46" s="1"/>
  <c r="DU141" i="46"/>
  <c r="BF141" i="46" s="1"/>
  <c r="DT141" i="46"/>
  <c r="BE141" i="46" s="1"/>
  <c r="DS141" i="46"/>
  <c r="BD141" i="46" s="1"/>
  <c r="DR141" i="46"/>
  <c r="DQ141" i="46"/>
  <c r="DP141" i="46"/>
  <c r="BA141" i="46" s="1"/>
  <c r="DO141" i="46"/>
  <c r="AZ141" i="46" s="1"/>
  <c r="DN141" i="46"/>
  <c r="AY141" i="46" s="1"/>
  <c r="DM141" i="46"/>
  <c r="AX141" i="46" s="1"/>
  <c r="DL141" i="46"/>
  <c r="DK141" i="46"/>
  <c r="AV141" i="46" s="1"/>
  <c r="DJ141" i="46"/>
  <c r="AU141" i="46" s="1"/>
  <c r="DI141" i="46"/>
  <c r="AT141" i="46" s="1"/>
  <c r="DH141" i="46"/>
  <c r="AS141" i="46" s="1"/>
  <c r="DG141" i="46"/>
  <c r="AR141" i="46" s="1"/>
  <c r="DF141" i="46"/>
  <c r="AQ141" i="46" s="1"/>
  <c r="DE141" i="46"/>
  <c r="AP141" i="46" s="1"/>
  <c r="DD141" i="46"/>
  <c r="AO141" i="46" s="1"/>
  <c r="DC141" i="46"/>
  <c r="AN141" i="46" s="1"/>
  <c r="DB141" i="46"/>
  <c r="DA141" i="46"/>
  <c r="CZ141" i="46"/>
  <c r="AK141" i="46" s="1"/>
  <c r="CY141" i="46"/>
  <c r="AJ141" i="46" s="1"/>
  <c r="CX141" i="46"/>
  <c r="AI141" i="46" s="1"/>
  <c r="CW141" i="46"/>
  <c r="AH141" i="46" s="1"/>
  <c r="CV141" i="46"/>
  <c r="AG141" i="46" s="1"/>
  <c r="CU141" i="46"/>
  <c r="AF141" i="46" s="1"/>
  <c r="CT141" i="46"/>
  <c r="AE141" i="46" s="1"/>
  <c r="CS141" i="46"/>
  <c r="CR141" i="46"/>
  <c r="AC141" i="46" s="1"/>
  <c r="CQ141" i="46"/>
  <c r="AB141" i="46" s="1"/>
  <c r="CP141" i="46"/>
  <c r="AA141" i="46" s="1"/>
  <c r="CO141" i="46"/>
  <c r="Z141" i="46" s="1"/>
  <c r="CN141" i="46"/>
  <c r="CM141" i="46"/>
  <c r="CL141" i="46"/>
  <c r="W141" i="46" s="1"/>
  <c r="CK141" i="46"/>
  <c r="CJ141" i="46"/>
  <c r="U141" i="46" s="1"/>
  <c r="CI141" i="46"/>
  <c r="T141" i="46" s="1"/>
  <c r="CH141" i="46"/>
  <c r="CG141" i="46"/>
  <c r="R141" i="46" s="1"/>
  <c r="CF141" i="46"/>
  <c r="Q141" i="46" s="1"/>
  <c r="CE141" i="46"/>
  <c r="CD141" i="46"/>
  <c r="CC141" i="46"/>
  <c r="CB141" i="46"/>
  <c r="M141" i="46" s="1"/>
  <c r="CA141" i="46"/>
  <c r="L141" i="46" s="1"/>
  <c r="BZ141" i="46"/>
  <c r="BY141" i="46"/>
  <c r="BX141" i="46"/>
  <c r="BW141" i="46"/>
  <c r="H141" i="46" s="1"/>
  <c r="BV141" i="46"/>
  <c r="BU141" i="46"/>
  <c r="BT141" i="46"/>
  <c r="E141" i="46" s="1"/>
  <c r="BS141" i="46"/>
  <c r="D141" i="46" s="1"/>
  <c r="B141" i="46"/>
  <c r="B141" i="44" s="1"/>
  <c r="A141" i="46"/>
  <c r="A139" i="27" s="1"/>
  <c r="EF140" i="46"/>
  <c r="BQ140" i="46" s="1"/>
  <c r="EE140" i="46"/>
  <c r="ED140" i="46"/>
  <c r="BO140" i="46" s="1"/>
  <c r="EC140" i="46"/>
  <c r="EB140" i="46"/>
  <c r="EA140" i="46"/>
  <c r="BL140" i="46" s="1"/>
  <c r="DZ140" i="46"/>
  <c r="BK140" i="46" s="1"/>
  <c r="DY140" i="46"/>
  <c r="BJ140" i="46" s="1"/>
  <c r="DX140" i="46"/>
  <c r="BI140" i="46" s="1"/>
  <c r="DW140" i="46"/>
  <c r="BH140" i="46" s="1"/>
  <c r="DV140" i="46"/>
  <c r="BG140" i="44" s="1"/>
  <c r="DU140" i="46"/>
  <c r="DT140" i="46"/>
  <c r="DS140" i="46"/>
  <c r="DR140" i="46"/>
  <c r="BC140" i="46" s="1"/>
  <c r="DQ140" i="46"/>
  <c r="BB140" i="46" s="1"/>
  <c r="DP140" i="46"/>
  <c r="BA140" i="46" s="1"/>
  <c r="DO140" i="46"/>
  <c r="AZ140" i="46" s="1"/>
  <c r="DN140" i="46"/>
  <c r="AY140" i="46" s="1"/>
  <c r="DM140" i="46"/>
  <c r="DL140" i="46"/>
  <c r="DK140" i="46"/>
  <c r="AV140" i="46" s="1"/>
  <c r="DJ140" i="46"/>
  <c r="AU140" i="46" s="1"/>
  <c r="DI140" i="46"/>
  <c r="DH140" i="46"/>
  <c r="AS140" i="46" s="1"/>
  <c r="DG140" i="46"/>
  <c r="AR140" i="46" s="1"/>
  <c r="DF140" i="46"/>
  <c r="AQ140" i="46" s="1"/>
  <c r="DE140" i="46"/>
  <c r="DD140" i="46"/>
  <c r="DC140" i="46"/>
  <c r="AN140" i="46" s="1"/>
  <c r="DB140" i="46"/>
  <c r="AM140" i="46" s="1"/>
  <c r="DA140" i="46"/>
  <c r="AL140" i="46" s="1"/>
  <c r="CZ140" i="46"/>
  <c r="AK140" i="46" s="1"/>
  <c r="CY140" i="46"/>
  <c r="AJ140" i="46" s="1"/>
  <c r="CX140" i="46"/>
  <c r="CW140" i="46"/>
  <c r="CV140" i="46"/>
  <c r="CU140" i="46"/>
  <c r="CT140" i="46"/>
  <c r="CS140" i="46"/>
  <c r="AD140" i="46" s="1"/>
  <c r="CR140" i="46"/>
  <c r="AC140" i="46" s="1"/>
  <c r="CQ140" i="46"/>
  <c r="CP140" i="46"/>
  <c r="AA140" i="46" s="1"/>
  <c r="CO140" i="46"/>
  <c r="Z140" i="46" s="1"/>
  <c r="CN140" i="46"/>
  <c r="CM140" i="46"/>
  <c r="X140" i="46" s="1"/>
  <c r="CL140" i="46"/>
  <c r="W140" i="46" s="1"/>
  <c r="CK140" i="46"/>
  <c r="V140" i="46" s="1"/>
  <c r="CJ140" i="46"/>
  <c r="U140" i="46" s="1"/>
  <c r="CI140" i="46"/>
  <c r="T140" i="46" s="1"/>
  <c r="CH140" i="46"/>
  <c r="S140" i="46" s="1"/>
  <c r="CG140" i="46"/>
  <c r="CF140" i="46"/>
  <c r="CE140" i="46"/>
  <c r="CD140" i="46"/>
  <c r="O140" i="46" s="1"/>
  <c r="CC140" i="46"/>
  <c r="N140" i="46" s="1"/>
  <c r="CB140" i="46"/>
  <c r="M140" i="46" s="1"/>
  <c r="CA140" i="46"/>
  <c r="L140" i="46" s="1"/>
  <c r="BZ140" i="46"/>
  <c r="K140" i="46" s="1"/>
  <c r="BY140" i="46"/>
  <c r="BX140" i="46"/>
  <c r="BW140" i="46"/>
  <c r="H140" i="46" s="1"/>
  <c r="BV140" i="46"/>
  <c r="G140" i="46" s="1"/>
  <c r="BU140" i="46"/>
  <c r="BT140" i="46"/>
  <c r="E140" i="46" s="1"/>
  <c r="BS140" i="46"/>
  <c r="BG140" i="46"/>
  <c r="B140" i="46"/>
  <c r="B140" i="44" s="1"/>
  <c r="A140" i="46"/>
  <c r="A138" i="27" s="1"/>
  <c r="EF139" i="46"/>
  <c r="BQ139" i="46" s="1"/>
  <c r="EE139" i="46"/>
  <c r="BP139" i="46" s="1"/>
  <c r="ED139" i="46"/>
  <c r="BO139" i="44" s="1"/>
  <c r="EC139" i="46"/>
  <c r="BN139" i="44" s="1"/>
  <c r="EB139" i="46"/>
  <c r="BM139" i="44" s="1"/>
  <c r="EA139" i="46"/>
  <c r="BL139" i="44" s="1"/>
  <c r="DZ139" i="46"/>
  <c r="DY139" i="46"/>
  <c r="DX139" i="46"/>
  <c r="DW139" i="46"/>
  <c r="BH139" i="46" s="1"/>
  <c r="DV139" i="46"/>
  <c r="BG139" i="46" s="1"/>
  <c r="DU139" i="46"/>
  <c r="DT139" i="46"/>
  <c r="DS139" i="46"/>
  <c r="DR139" i="46"/>
  <c r="BC139" i="46" s="1"/>
  <c r="DQ139" i="46"/>
  <c r="BB139" i="46" s="1"/>
  <c r="DP139" i="46"/>
  <c r="DO139" i="46"/>
  <c r="AZ139" i="46" s="1"/>
  <c r="DN139" i="46"/>
  <c r="AY139" i="46" s="1"/>
  <c r="DM139" i="46"/>
  <c r="AX139" i="46" s="1"/>
  <c r="DL139" i="46"/>
  <c r="AW139" i="46" s="1"/>
  <c r="DK139" i="46"/>
  <c r="DJ139" i="46"/>
  <c r="DI139" i="46"/>
  <c r="AT139" i="46" s="1"/>
  <c r="DH139" i="46"/>
  <c r="DG139" i="46"/>
  <c r="AR139" i="46" s="1"/>
  <c r="DF139" i="46"/>
  <c r="AQ139" i="46" s="1"/>
  <c r="DE139" i="46"/>
  <c r="AP139" i="46" s="1"/>
  <c r="DD139" i="46"/>
  <c r="AO139" i="46" s="1"/>
  <c r="DC139" i="46"/>
  <c r="DB139" i="46"/>
  <c r="DA139" i="46"/>
  <c r="AL139" i="46" s="1"/>
  <c r="CZ139" i="46"/>
  <c r="AK139" i="46" s="1"/>
  <c r="CY139" i="46"/>
  <c r="CX139" i="46"/>
  <c r="AI139" i="46" s="1"/>
  <c r="CW139" i="46"/>
  <c r="CV139" i="46"/>
  <c r="AG139" i="46" s="1"/>
  <c r="CU139" i="46"/>
  <c r="CT139" i="46"/>
  <c r="CS139" i="46"/>
  <c r="CR139" i="46"/>
  <c r="CQ139" i="46"/>
  <c r="AB139" i="46" s="1"/>
  <c r="CP139" i="46"/>
  <c r="AA139" i="46" s="1"/>
  <c r="CO139" i="46"/>
  <c r="Z139" i="46" s="1"/>
  <c r="CN139" i="46"/>
  <c r="Y139" i="46" s="1"/>
  <c r="CM139" i="46"/>
  <c r="CL139" i="46"/>
  <c r="CK139" i="46"/>
  <c r="V139" i="46" s="1"/>
  <c r="CJ139" i="46"/>
  <c r="U139" i="46" s="1"/>
  <c r="CI139" i="46"/>
  <c r="T139" i="46" s="1"/>
  <c r="CH139" i="46"/>
  <c r="CG139" i="46"/>
  <c r="R139" i="46" s="1"/>
  <c r="CF139" i="46"/>
  <c r="Q139" i="46" s="1"/>
  <c r="CE139" i="46"/>
  <c r="CD139" i="46"/>
  <c r="CC139" i="46"/>
  <c r="N139" i="46" s="1"/>
  <c r="CB139" i="46"/>
  <c r="M139" i="46" s="1"/>
  <c r="CA139" i="46"/>
  <c r="L139" i="46" s="1"/>
  <c r="BZ139" i="46"/>
  <c r="K139" i="46" s="1"/>
  <c r="BY139" i="46"/>
  <c r="J139" i="46" s="1"/>
  <c r="BX139" i="46"/>
  <c r="I139" i="46" s="1"/>
  <c r="BW139" i="46"/>
  <c r="BV139" i="46"/>
  <c r="BU139" i="46"/>
  <c r="F139" i="46" s="1"/>
  <c r="BT139" i="46"/>
  <c r="E139" i="46" s="1"/>
  <c r="BS139" i="46"/>
  <c r="BO139" i="46"/>
  <c r="BN139" i="46"/>
  <c r="BM139" i="46"/>
  <c r="BL139" i="46"/>
  <c r="B139" i="46"/>
  <c r="B139" i="44" s="1"/>
  <c r="A139" i="46"/>
  <c r="A137" i="27" s="1"/>
  <c r="EF138" i="46"/>
  <c r="BQ138" i="46" s="1"/>
  <c r="EE138" i="46"/>
  <c r="BP138" i="46" s="1"/>
  <c r="ED138" i="46"/>
  <c r="BO138" i="46" s="1"/>
  <c r="EC138" i="46"/>
  <c r="EB138" i="46"/>
  <c r="BM138" i="46" s="1"/>
  <c r="EA138" i="46"/>
  <c r="BL138" i="46" s="1"/>
  <c r="DZ138" i="46"/>
  <c r="DY138" i="46"/>
  <c r="BJ138" i="46" s="1"/>
  <c r="DX138" i="46"/>
  <c r="BI138" i="46" s="1"/>
  <c r="DW138" i="46"/>
  <c r="BH138" i="46" s="1"/>
  <c r="DV138" i="46"/>
  <c r="BG138" i="46" s="1"/>
  <c r="DU138" i="46"/>
  <c r="DT138" i="46"/>
  <c r="DS138" i="46"/>
  <c r="BD138" i="46" s="1"/>
  <c r="DR138" i="46"/>
  <c r="DQ138" i="46"/>
  <c r="BB138" i="46" s="1"/>
  <c r="DP138" i="46"/>
  <c r="DO138" i="46"/>
  <c r="AZ138" i="46" s="1"/>
  <c r="DN138" i="46"/>
  <c r="DM138" i="46"/>
  <c r="DL138" i="46"/>
  <c r="AW138" i="46" s="1"/>
  <c r="DK138" i="46"/>
  <c r="AV138" i="46" s="1"/>
  <c r="DJ138" i="46"/>
  <c r="AU138" i="46" s="1"/>
  <c r="DI138" i="46"/>
  <c r="AT138" i="46" s="1"/>
  <c r="DH138" i="46"/>
  <c r="AS138" i="46" s="1"/>
  <c r="DG138" i="46"/>
  <c r="AR138" i="46" s="1"/>
  <c r="DF138" i="46"/>
  <c r="AQ138" i="46" s="1"/>
  <c r="DE138" i="46"/>
  <c r="DD138" i="46"/>
  <c r="AO138" i="46" s="1"/>
  <c r="DC138" i="46"/>
  <c r="AN138" i="46" s="1"/>
  <c r="DB138" i="46"/>
  <c r="DA138" i="46"/>
  <c r="AL138" i="46" s="1"/>
  <c r="CZ138" i="46"/>
  <c r="CY138" i="46"/>
  <c r="AJ138" i="46" s="1"/>
  <c r="CX138" i="46"/>
  <c r="AI138" i="46" s="1"/>
  <c r="CW138" i="46"/>
  <c r="CV138" i="46"/>
  <c r="AG138" i="46" s="1"/>
  <c r="CU138" i="46"/>
  <c r="AF138" i="46" s="1"/>
  <c r="CT138" i="46"/>
  <c r="AE138" i="46" s="1"/>
  <c r="CS138" i="46"/>
  <c r="CR138" i="46"/>
  <c r="AC138" i="46" s="1"/>
  <c r="CQ138" i="46"/>
  <c r="AB138" i="46" s="1"/>
  <c r="CP138" i="46"/>
  <c r="AA138" i="46" s="1"/>
  <c r="CO138" i="46"/>
  <c r="CN138" i="46"/>
  <c r="Y138" i="46" s="1"/>
  <c r="CM138" i="46"/>
  <c r="CL138" i="46"/>
  <c r="CK138" i="46"/>
  <c r="V138" i="46" s="1"/>
  <c r="CJ138" i="46"/>
  <c r="CI138" i="46"/>
  <c r="T138" i="46" s="1"/>
  <c r="CH138" i="46"/>
  <c r="S138" i="46" s="1"/>
  <c r="CG138" i="46"/>
  <c r="CF138" i="46"/>
  <c r="CE138" i="46"/>
  <c r="P138" i="46" s="1"/>
  <c r="CD138" i="46"/>
  <c r="CC138" i="46"/>
  <c r="N138" i="46" s="1"/>
  <c r="CB138" i="46"/>
  <c r="M138" i="46" s="1"/>
  <c r="CA138" i="46"/>
  <c r="L138" i="46" s="1"/>
  <c r="BZ138" i="46"/>
  <c r="K138" i="46" s="1"/>
  <c r="BY138" i="46"/>
  <c r="BX138" i="46"/>
  <c r="I138" i="46" s="1"/>
  <c r="BW138" i="46"/>
  <c r="BV138" i="46"/>
  <c r="BU138" i="46"/>
  <c r="BT138" i="46"/>
  <c r="E138" i="46" s="1"/>
  <c r="BS138" i="46"/>
  <c r="D138" i="46" s="1"/>
  <c r="B138" i="46"/>
  <c r="B138" i="44" s="1"/>
  <c r="A138" i="46"/>
  <c r="A136" i="27" s="1"/>
  <c r="EF137" i="46"/>
  <c r="EE137" i="46"/>
  <c r="BP137" i="46" s="1"/>
  <c r="ED137" i="46"/>
  <c r="BO137" i="46" s="1"/>
  <c r="EC137" i="46"/>
  <c r="BN137" i="46" s="1"/>
  <c r="EB137" i="46"/>
  <c r="BM137" i="46" s="1"/>
  <c r="EA137" i="46"/>
  <c r="BL137" i="46" s="1"/>
  <c r="DZ137" i="46"/>
  <c r="DY137" i="46"/>
  <c r="BJ137" i="46" s="1"/>
  <c r="DX137" i="46"/>
  <c r="BI137" i="46" s="1"/>
  <c r="DW137" i="46"/>
  <c r="DV137" i="46"/>
  <c r="DU137" i="46"/>
  <c r="BF137" i="46" s="1"/>
  <c r="DT137" i="46"/>
  <c r="BE137" i="46" s="1"/>
  <c r="DS137" i="46"/>
  <c r="BD137" i="46" s="1"/>
  <c r="DR137" i="46"/>
  <c r="DQ137" i="46"/>
  <c r="BB137" i="46" s="1"/>
  <c r="DP137" i="46"/>
  <c r="DO137" i="46"/>
  <c r="DN137" i="46"/>
  <c r="DM137" i="46"/>
  <c r="AX137" i="46" s="1"/>
  <c r="DL137" i="46"/>
  <c r="DK137" i="46"/>
  <c r="AV137" i="46" s="1"/>
  <c r="DJ137" i="46"/>
  <c r="DI137" i="46"/>
  <c r="AT137" i="46" s="1"/>
  <c r="DH137" i="46"/>
  <c r="AS137" i="46" s="1"/>
  <c r="DG137" i="46"/>
  <c r="AR137" i="46" s="1"/>
  <c r="DF137" i="46"/>
  <c r="AQ137" i="46" s="1"/>
  <c r="DE137" i="46"/>
  <c r="AP137" i="46" s="1"/>
  <c r="DD137" i="46"/>
  <c r="DC137" i="46"/>
  <c r="AN137" i="46" s="1"/>
  <c r="DB137" i="46"/>
  <c r="DA137" i="46"/>
  <c r="CZ137" i="46"/>
  <c r="CY137" i="46"/>
  <c r="CX137" i="46"/>
  <c r="CW137" i="46"/>
  <c r="AH137" i="46" s="1"/>
  <c r="CV137" i="46"/>
  <c r="AG137" i="46" s="1"/>
  <c r="CU137" i="46"/>
  <c r="AF137" i="46" s="1"/>
  <c r="CT137" i="46"/>
  <c r="CS137" i="46"/>
  <c r="AD137" i="46" s="1"/>
  <c r="CR137" i="46"/>
  <c r="AC137" i="46" s="1"/>
  <c r="CQ137" i="46"/>
  <c r="AB137" i="46" s="1"/>
  <c r="CP137" i="46"/>
  <c r="CO137" i="46"/>
  <c r="Z137" i="46" s="1"/>
  <c r="CN137" i="46"/>
  <c r="Y137" i="46" s="1"/>
  <c r="CM137" i="46"/>
  <c r="X137" i="46" s="1"/>
  <c r="CL137" i="46"/>
  <c r="CK137" i="46"/>
  <c r="CJ137" i="46"/>
  <c r="U137" i="46" s="1"/>
  <c r="CI137" i="46"/>
  <c r="CH137" i="46"/>
  <c r="CG137" i="46"/>
  <c r="R137" i="46" s="1"/>
  <c r="CF137" i="46"/>
  <c r="Q137" i="46" s="1"/>
  <c r="CE137" i="46"/>
  <c r="P137" i="46" s="1"/>
  <c r="CD137" i="46"/>
  <c r="CC137" i="46"/>
  <c r="N137" i="46" s="1"/>
  <c r="CB137" i="46"/>
  <c r="M137" i="46" s="1"/>
  <c r="CA137" i="46"/>
  <c r="BZ137" i="46"/>
  <c r="BY137" i="46"/>
  <c r="J137" i="46" s="1"/>
  <c r="BX137" i="46"/>
  <c r="I137" i="46" s="1"/>
  <c r="BW137" i="46"/>
  <c r="H137" i="46" s="1"/>
  <c r="BV137" i="46"/>
  <c r="BU137" i="46"/>
  <c r="F137" i="46" s="1"/>
  <c r="BT137" i="46"/>
  <c r="E137" i="46" s="1"/>
  <c r="BS137" i="46"/>
  <c r="D137" i="46" s="1"/>
  <c r="B137" i="46"/>
  <c r="B137" i="44" s="1"/>
  <c r="A137" i="46"/>
  <c r="A135" i="27" s="1"/>
  <c r="EF136" i="46"/>
  <c r="EE136" i="46"/>
  <c r="BP136" i="46" s="1"/>
  <c r="ED136" i="46"/>
  <c r="BO136" i="46" s="1"/>
  <c r="EC136" i="46"/>
  <c r="BN136" i="46" s="1"/>
  <c r="EB136" i="46"/>
  <c r="BM136" i="46" s="1"/>
  <c r="EA136" i="46"/>
  <c r="BL136" i="46" s="1"/>
  <c r="DZ136" i="46"/>
  <c r="DY136" i="46"/>
  <c r="DX136" i="46"/>
  <c r="DW136" i="46"/>
  <c r="BH136" i="46" s="1"/>
  <c r="DV136" i="46"/>
  <c r="DU136" i="46"/>
  <c r="DT136" i="46"/>
  <c r="DS136" i="46"/>
  <c r="DR136" i="46"/>
  <c r="DQ136" i="46"/>
  <c r="BB136" i="46" s="1"/>
  <c r="DP136" i="46"/>
  <c r="DO136" i="46"/>
  <c r="AZ136" i="46" s="1"/>
  <c r="DN136" i="46"/>
  <c r="AY136" i="46" s="1"/>
  <c r="DM136" i="46"/>
  <c r="DL136" i="46"/>
  <c r="AW136" i="46" s="1"/>
  <c r="DK136" i="46"/>
  <c r="DJ136" i="46"/>
  <c r="DI136" i="46"/>
  <c r="AT136" i="46" s="1"/>
  <c r="DH136" i="46"/>
  <c r="DG136" i="46"/>
  <c r="AR136" i="46" s="1"/>
  <c r="DF136" i="46"/>
  <c r="AQ136" i="46" s="1"/>
  <c r="DE136" i="46"/>
  <c r="AP136" i="46" s="1"/>
  <c r="DD136" i="46"/>
  <c r="AO136" i="46" s="1"/>
  <c r="DC136" i="46"/>
  <c r="AN136" i="46" s="1"/>
  <c r="DB136" i="46"/>
  <c r="DA136" i="46"/>
  <c r="AL136" i="46" s="1"/>
  <c r="CZ136" i="46"/>
  <c r="CY136" i="46"/>
  <c r="AJ136" i="46" s="1"/>
  <c r="CX136" i="46"/>
  <c r="AI136" i="46" s="1"/>
  <c r="CW136" i="46"/>
  <c r="AH136" i="46" s="1"/>
  <c r="CV136" i="46"/>
  <c r="AG136" i="46" s="1"/>
  <c r="CU136" i="46"/>
  <c r="AF136" i="46" s="1"/>
  <c r="CT136" i="46"/>
  <c r="CS136" i="46"/>
  <c r="AD136" i="46" s="1"/>
  <c r="CR136" i="46"/>
  <c r="CQ136" i="46"/>
  <c r="AB136" i="46" s="1"/>
  <c r="CP136" i="46"/>
  <c r="AA136" i="46" s="1"/>
  <c r="CO136" i="46"/>
  <c r="CN136" i="46"/>
  <c r="CM136" i="46"/>
  <c r="CL136" i="46"/>
  <c r="W136" i="46" s="1"/>
  <c r="CK136" i="46"/>
  <c r="V136" i="46" s="1"/>
  <c r="CJ136" i="46"/>
  <c r="CI136" i="46"/>
  <c r="T136" i="46" s="1"/>
  <c r="CH136" i="46"/>
  <c r="S136" i="46" s="1"/>
  <c r="CG136" i="46"/>
  <c r="R136" i="46" s="1"/>
  <c r="CF136" i="46"/>
  <c r="Q136" i="46" s="1"/>
  <c r="CE136" i="46"/>
  <c r="P136" i="46" s="1"/>
  <c r="CD136" i="46"/>
  <c r="CC136" i="46"/>
  <c r="N136" i="46" s="1"/>
  <c r="CB136" i="46"/>
  <c r="CA136" i="46"/>
  <c r="L136" i="46" s="1"/>
  <c r="BZ136" i="46"/>
  <c r="BY136" i="46"/>
  <c r="J136" i="46" s="1"/>
  <c r="BX136" i="46"/>
  <c r="I136" i="46" s="1"/>
  <c r="BW136" i="46"/>
  <c r="H136" i="46" s="1"/>
  <c r="BV136" i="46"/>
  <c r="BU136" i="46"/>
  <c r="F136" i="46" s="1"/>
  <c r="BT136" i="46"/>
  <c r="BS136" i="46"/>
  <c r="D136" i="46" s="1"/>
  <c r="B136" i="46"/>
  <c r="B136" i="44" s="1"/>
  <c r="A136" i="46"/>
  <c r="EF135" i="46"/>
  <c r="EE135" i="46"/>
  <c r="BP135" i="46" s="1"/>
  <c r="ED135" i="46"/>
  <c r="BO135" i="44" s="1"/>
  <c r="EC135" i="46"/>
  <c r="BN135" i="46" s="1"/>
  <c r="EB135" i="46"/>
  <c r="BM135" i="46" s="1"/>
  <c r="EA135" i="46"/>
  <c r="BL135" i="46" s="1"/>
  <c r="DZ135" i="46"/>
  <c r="BK135" i="46" s="1"/>
  <c r="DY135" i="46"/>
  <c r="BJ135" i="46" s="1"/>
  <c r="DX135" i="46"/>
  <c r="BI135" i="46" s="1"/>
  <c r="DW135" i="46"/>
  <c r="BH135" i="46" s="1"/>
  <c r="DV135" i="46"/>
  <c r="BG135" i="46" s="1"/>
  <c r="DU135" i="46"/>
  <c r="BF135" i="44" s="1"/>
  <c r="DT135" i="46"/>
  <c r="BE135" i="44" s="1"/>
  <c r="DS135" i="46"/>
  <c r="BD135" i="44" s="1"/>
  <c r="DR135" i="46"/>
  <c r="BC135" i="44" s="1"/>
  <c r="DQ135" i="46"/>
  <c r="DP135" i="46"/>
  <c r="BA135" i="46" s="1"/>
  <c r="DO135" i="46"/>
  <c r="AZ135" i="46" s="1"/>
  <c r="DN135" i="46"/>
  <c r="DM135" i="46"/>
  <c r="AX135" i="46" s="1"/>
  <c r="DL135" i="46"/>
  <c r="AW135" i="46" s="1"/>
  <c r="DK135" i="46"/>
  <c r="AV135" i="46" s="1"/>
  <c r="DJ135" i="46"/>
  <c r="AU135" i="46" s="1"/>
  <c r="DI135" i="46"/>
  <c r="AT135" i="46" s="1"/>
  <c r="DH135" i="46"/>
  <c r="AS135" i="46" s="1"/>
  <c r="DG135" i="46"/>
  <c r="DF135" i="46"/>
  <c r="DE135" i="46"/>
  <c r="AP135" i="46" s="1"/>
  <c r="DD135" i="46"/>
  <c r="AO135" i="46" s="1"/>
  <c r="DC135" i="46"/>
  <c r="AN135" i="46" s="1"/>
  <c r="DB135" i="46"/>
  <c r="AM135" i="46" s="1"/>
  <c r="DA135" i="46"/>
  <c r="AL135" i="46" s="1"/>
  <c r="CZ135" i="46"/>
  <c r="AK135" i="46" s="1"/>
  <c r="CY135" i="46"/>
  <c r="CX135" i="46"/>
  <c r="AI135" i="46" s="1"/>
  <c r="CW135" i="46"/>
  <c r="AH135" i="46" s="1"/>
  <c r="CV135" i="46"/>
  <c r="AG135" i="46" s="1"/>
  <c r="CU135" i="46"/>
  <c r="AF135" i="46" s="1"/>
  <c r="CT135" i="46"/>
  <c r="AE135" i="46" s="1"/>
  <c r="CS135" i="46"/>
  <c r="CR135" i="46"/>
  <c r="AC135" i="46" s="1"/>
  <c r="CQ135" i="46"/>
  <c r="AB135" i="46" s="1"/>
  <c r="CP135" i="46"/>
  <c r="CO135" i="46"/>
  <c r="Z135" i="46" s="1"/>
  <c r="CN135" i="46"/>
  <c r="Y135" i="46" s="1"/>
  <c r="CM135" i="46"/>
  <c r="X135" i="46" s="1"/>
  <c r="CL135" i="46"/>
  <c r="W135" i="46" s="1"/>
  <c r="CK135" i="46"/>
  <c r="V135" i="46" s="1"/>
  <c r="CJ135" i="46"/>
  <c r="U135" i="46" s="1"/>
  <c r="CI135" i="46"/>
  <c r="T135" i="46" s="1"/>
  <c r="CH135" i="46"/>
  <c r="CG135" i="46"/>
  <c r="R135" i="46" s="1"/>
  <c r="CF135" i="46"/>
  <c r="Q135" i="46" s="1"/>
  <c r="CE135" i="46"/>
  <c r="P135" i="46" s="1"/>
  <c r="CD135" i="46"/>
  <c r="CC135" i="46"/>
  <c r="N135" i="46" s="1"/>
  <c r="CB135" i="46"/>
  <c r="M135" i="46" s="1"/>
  <c r="CA135" i="46"/>
  <c r="L135" i="46" s="1"/>
  <c r="BZ135" i="46"/>
  <c r="BY135" i="46"/>
  <c r="J135" i="46" s="1"/>
  <c r="BX135" i="46"/>
  <c r="I135" i="46" s="1"/>
  <c r="BW135" i="46"/>
  <c r="H135" i="46" s="1"/>
  <c r="BV135" i="46"/>
  <c r="G135" i="46" s="1"/>
  <c r="BU135" i="46"/>
  <c r="F135" i="46" s="1"/>
  <c r="BT135" i="46"/>
  <c r="E135" i="46" s="1"/>
  <c r="BS135" i="46"/>
  <c r="D135" i="46" s="1"/>
  <c r="BO135" i="46"/>
  <c r="BF135" i="46"/>
  <c r="BE135" i="46"/>
  <c r="BD135" i="46"/>
  <c r="BC135" i="46"/>
  <c r="B135" i="46"/>
  <c r="B135" i="44" s="1"/>
  <c r="A135" i="46"/>
  <c r="EF134" i="46"/>
  <c r="EE134" i="46"/>
  <c r="ED134" i="46"/>
  <c r="BO134" i="46" s="1"/>
  <c r="EC134" i="46"/>
  <c r="BN134" i="46" s="1"/>
  <c r="EB134" i="46"/>
  <c r="BM134" i="46" s="1"/>
  <c r="EA134" i="46"/>
  <c r="BL134" i="46" s="1"/>
  <c r="DZ134" i="46"/>
  <c r="BK134" i="46" s="1"/>
  <c r="DY134" i="46"/>
  <c r="BJ134" i="46" s="1"/>
  <c r="DX134" i="46"/>
  <c r="DW134" i="46"/>
  <c r="DV134" i="46"/>
  <c r="BG134" i="46" s="1"/>
  <c r="DU134" i="46"/>
  <c r="DT134" i="46"/>
  <c r="BE134" i="46" s="1"/>
  <c r="DS134" i="46"/>
  <c r="BD134" i="46" s="1"/>
  <c r="DR134" i="46"/>
  <c r="DQ134" i="46"/>
  <c r="BB134" i="46" s="1"/>
  <c r="DP134" i="46"/>
  <c r="BA134" i="46" s="1"/>
  <c r="DO134" i="46"/>
  <c r="DN134" i="46"/>
  <c r="AY134" i="46" s="1"/>
  <c r="DM134" i="46"/>
  <c r="DL134" i="46"/>
  <c r="AW134" i="46" s="1"/>
  <c r="DK134" i="46"/>
  <c r="AV134" i="46" s="1"/>
  <c r="DJ134" i="46"/>
  <c r="AU134" i="46" s="1"/>
  <c r="DI134" i="46"/>
  <c r="DH134" i="46"/>
  <c r="DG134" i="46"/>
  <c r="DF134" i="46"/>
  <c r="AQ134" i="46" s="1"/>
  <c r="DE134" i="46"/>
  <c r="AP134" i="46" s="1"/>
  <c r="DD134" i="46"/>
  <c r="AO134" i="46" s="1"/>
  <c r="DC134" i="46"/>
  <c r="AN134" i="46" s="1"/>
  <c r="DB134" i="46"/>
  <c r="AM134" i="46" s="1"/>
  <c r="DA134" i="46"/>
  <c r="AL134" i="46" s="1"/>
  <c r="CZ134" i="46"/>
  <c r="AK134" i="46" s="1"/>
  <c r="CY134" i="46"/>
  <c r="CX134" i="46"/>
  <c r="CW134" i="46"/>
  <c r="AH134" i="46" s="1"/>
  <c r="CV134" i="46"/>
  <c r="AG134" i="46" s="1"/>
  <c r="CU134" i="46"/>
  <c r="AF134" i="46" s="1"/>
  <c r="CT134" i="46"/>
  <c r="AE134" i="46" s="1"/>
  <c r="CS134" i="46"/>
  <c r="AD134" i="46" s="1"/>
  <c r="CR134" i="46"/>
  <c r="AC134" i="46" s="1"/>
  <c r="CQ134" i="46"/>
  <c r="CP134" i="46"/>
  <c r="AA134" i="46" s="1"/>
  <c r="CO134" i="46"/>
  <c r="CN134" i="46"/>
  <c r="Y134" i="46" s="1"/>
  <c r="CM134" i="46"/>
  <c r="X134" i="46" s="1"/>
  <c r="CL134" i="46"/>
  <c r="CK134" i="46"/>
  <c r="CJ134" i="46"/>
  <c r="U134" i="46" s="1"/>
  <c r="CI134" i="46"/>
  <c r="CH134" i="46"/>
  <c r="S134" i="46" s="1"/>
  <c r="CG134" i="46"/>
  <c r="R134" i="46" s="1"/>
  <c r="CF134" i="46"/>
  <c r="CE134" i="46"/>
  <c r="CD134" i="46"/>
  <c r="O134" i="46" s="1"/>
  <c r="CC134" i="46"/>
  <c r="N134" i="46" s="1"/>
  <c r="CB134" i="46"/>
  <c r="M134" i="46" s="1"/>
  <c r="CA134" i="46"/>
  <c r="BZ134" i="46"/>
  <c r="K134" i="46" s="1"/>
  <c r="BY134" i="46"/>
  <c r="J134" i="46" s="1"/>
  <c r="BX134" i="46"/>
  <c r="I134" i="46" s="1"/>
  <c r="BW134" i="46"/>
  <c r="H134" i="46" s="1"/>
  <c r="BV134" i="46"/>
  <c r="G134" i="46" s="1"/>
  <c r="BU134" i="46"/>
  <c r="F134" i="46" s="1"/>
  <c r="BT134" i="46"/>
  <c r="BS134" i="46"/>
  <c r="B134" i="46"/>
  <c r="B134" i="44" s="1"/>
  <c r="A134" i="46"/>
  <c r="A132" i="27" s="1"/>
  <c r="EF133" i="46"/>
  <c r="BQ133" i="46" s="1"/>
  <c r="EE133" i="46"/>
  <c r="BP133" i="46" s="1"/>
  <c r="ED133" i="46"/>
  <c r="EC133" i="46"/>
  <c r="EB133" i="46"/>
  <c r="BM133" i="46" s="1"/>
  <c r="EA133" i="46"/>
  <c r="DZ133" i="46"/>
  <c r="BK133" i="46" s="1"/>
  <c r="DY133" i="46"/>
  <c r="BJ133" i="46" s="1"/>
  <c r="DX133" i="46"/>
  <c r="BI133" i="46" s="1"/>
  <c r="DW133" i="46"/>
  <c r="BH133" i="46" s="1"/>
  <c r="DV133" i="46"/>
  <c r="BG133" i="46" s="1"/>
  <c r="DU133" i="46"/>
  <c r="BF133" i="46" s="1"/>
  <c r="DT133" i="46"/>
  <c r="BE133" i="46" s="1"/>
  <c r="DS133" i="46"/>
  <c r="BD133" i="46" s="1"/>
  <c r="DR133" i="46"/>
  <c r="BC133" i="46" s="1"/>
  <c r="DQ133" i="46"/>
  <c r="BB133" i="46" s="1"/>
  <c r="DP133" i="46"/>
  <c r="BA133" i="46" s="1"/>
  <c r="DO133" i="46"/>
  <c r="AZ133" i="46" s="1"/>
  <c r="DN133" i="46"/>
  <c r="AY133" i="46" s="1"/>
  <c r="DM133" i="46"/>
  <c r="AX133" i="46" s="1"/>
  <c r="DL133" i="46"/>
  <c r="DK133" i="46"/>
  <c r="DJ133" i="46"/>
  <c r="AU133" i="46" s="1"/>
  <c r="DI133" i="46"/>
  <c r="AT133" i="46" s="1"/>
  <c r="DH133" i="46"/>
  <c r="AS133" i="46" s="1"/>
  <c r="DG133" i="46"/>
  <c r="AR133" i="46" s="1"/>
  <c r="DF133" i="46"/>
  <c r="DE133" i="46"/>
  <c r="AP133" i="46" s="1"/>
  <c r="DD133" i="46"/>
  <c r="AO133" i="46" s="1"/>
  <c r="DC133" i="46"/>
  <c r="DB133" i="46"/>
  <c r="AM133" i="46" s="1"/>
  <c r="DA133" i="46"/>
  <c r="AL133" i="46" s="1"/>
  <c r="CZ133" i="46"/>
  <c r="AK133" i="46" s="1"/>
  <c r="CY133" i="46"/>
  <c r="AJ133" i="46" s="1"/>
  <c r="CX133" i="46"/>
  <c r="AI133" i="46" s="1"/>
  <c r="CW133" i="46"/>
  <c r="AH133" i="46" s="1"/>
  <c r="CV133" i="46"/>
  <c r="AG133" i="46" s="1"/>
  <c r="CU133" i="46"/>
  <c r="AF133" i="46" s="1"/>
  <c r="CT133" i="46"/>
  <c r="AE133" i="46" s="1"/>
  <c r="CS133" i="46"/>
  <c r="AD133" i="46" s="1"/>
  <c r="CR133" i="46"/>
  <c r="AC133" i="46" s="1"/>
  <c r="CQ133" i="46"/>
  <c r="CP133" i="46"/>
  <c r="AA133" i="46" s="1"/>
  <c r="CO133" i="46"/>
  <c r="CN133" i="46"/>
  <c r="Y133" i="46" s="1"/>
  <c r="CM133" i="46"/>
  <c r="CL133" i="46"/>
  <c r="W133" i="46" s="1"/>
  <c r="CK133" i="46"/>
  <c r="V133" i="46" s="1"/>
  <c r="CJ133" i="46"/>
  <c r="U133" i="46" s="1"/>
  <c r="CI133" i="46"/>
  <c r="T133" i="46" s="1"/>
  <c r="CH133" i="46"/>
  <c r="CG133" i="46"/>
  <c r="R133" i="46" s="1"/>
  <c r="CF133" i="46"/>
  <c r="CE133" i="46"/>
  <c r="CD133" i="46"/>
  <c r="O133" i="46" s="1"/>
  <c r="CC133" i="46"/>
  <c r="N133" i="46" s="1"/>
  <c r="CB133" i="46"/>
  <c r="CA133" i="46"/>
  <c r="L133" i="46" s="1"/>
  <c r="BZ133" i="46"/>
  <c r="K133" i="46" s="1"/>
  <c r="BY133" i="46"/>
  <c r="J133" i="46" s="1"/>
  <c r="BX133" i="46"/>
  <c r="I133" i="46" s="1"/>
  <c r="BW133" i="46"/>
  <c r="BV133" i="46"/>
  <c r="G133" i="46" s="1"/>
  <c r="BU133" i="46"/>
  <c r="F133" i="46" s="1"/>
  <c r="BT133" i="46"/>
  <c r="E133" i="46" s="1"/>
  <c r="BS133" i="46"/>
  <c r="D133" i="46" s="1"/>
  <c r="B133" i="46"/>
  <c r="B133" i="44" s="1"/>
  <c r="A133" i="46"/>
  <c r="A133" i="44" s="1"/>
  <c r="EF132" i="46"/>
  <c r="EE132" i="46"/>
  <c r="BP132" i="46" s="1"/>
  <c r="ED132" i="46"/>
  <c r="BO132" i="44" s="1"/>
  <c r="EC132" i="46"/>
  <c r="BN132" i="44" s="1"/>
  <c r="EB132" i="46"/>
  <c r="BM132" i="46" s="1"/>
  <c r="EA132" i="46"/>
  <c r="BL132" i="46" s="1"/>
  <c r="DZ132" i="46"/>
  <c r="BK132" i="46" s="1"/>
  <c r="DY132" i="46"/>
  <c r="DX132" i="46"/>
  <c r="BI132" i="46" s="1"/>
  <c r="DW132" i="46"/>
  <c r="DV132" i="46"/>
  <c r="BG132" i="46" s="1"/>
  <c r="DU132" i="46"/>
  <c r="BF132" i="46" s="1"/>
  <c r="DT132" i="46"/>
  <c r="BE132" i="46" s="1"/>
  <c r="DS132" i="46"/>
  <c r="BD132" i="46" s="1"/>
  <c r="DR132" i="46"/>
  <c r="BC132" i="46" s="1"/>
  <c r="DQ132" i="46"/>
  <c r="DP132" i="46"/>
  <c r="BA132" i="46" s="1"/>
  <c r="DO132" i="46"/>
  <c r="AZ132" i="46" s="1"/>
  <c r="DN132" i="46"/>
  <c r="AY132" i="46" s="1"/>
  <c r="DM132" i="46"/>
  <c r="DL132" i="46"/>
  <c r="AW132" i="46" s="1"/>
  <c r="DK132" i="46"/>
  <c r="DJ132" i="46"/>
  <c r="DI132" i="46"/>
  <c r="DH132" i="46"/>
  <c r="AS132" i="46" s="1"/>
  <c r="DG132" i="46"/>
  <c r="AR132" i="46" s="1"/>
  <c r="DF132" i="46"/>
  <c r="AQ132" i="46" s="1"/>
  <c r="DE132" i="46"/>
  <c r="DD132" i="46"/>
  <c r="AO132" i="46" s="1"/>
  <c r="DC132" i="46"/>
  <c r="AN132" i="46" s="1"/>
  <c r="DB132" i="46"/>
  <c r="AM132" i="46" s="1"/>
  <c r="DA132" i="46"/>
  <c r="CZ132" i="46"/>
  <c r="AK132" i="46" s="1"/>
  <c r="CY132" i="46"/>
  <c r="CX132" i="46"/>
  <c r="AI132" i="46" s="1"/>
  <c r="CW132" i="46"/>
  <c r="AH132" i="46" s="1"/>
  <c r="CV132" i="46"/>
  <c r="AG132" i="46" s="1"/>
  <c r="CU132" i="46"/>
  <c r="AF132" i="46" s="1"/>
  <c r="CT132" i="46"/>
  <c r="CS132" i="46"/>
  <c r="CR132" i="46"/>
  <c r="CQ132" i="46"/>
  <c r="CP132" i="46"/>
  <c r="AA132" i="46" s="1"/>
  <c r="CO132" i="46"/>
  <c r="Z132" i="46" s="1"/>
  <c r="CN132" i="46"/>
  <c r="CM132" i="46"/>
  <c r="X132" i="46" s="1"/>
  <c r="CL132" i="46"/>
  <c r="W132" i="46" s="1"/>
  <c r="CK132" i="46"/>
  <c r="CJ132" i="46"/>
  <c r="U132" i="46" s="1"/>
  <c r="CI132" i="46"/>
  <c r="T132" i="46" s="1"/>
  <c r="CH132" i="46"/>
  <c r="S132" i="46" s="1"/>
  <c r="CG132" i="46"/>
  <c r="R132" i="46" s="1"/>
  <c r="CF132" i="46"/>
  <c r="Q132" i="46" s="1"/>
  <c r="CE132" i="46"/>
  <c r="P132" i="46" s="1"/>
  <c r="CD132" i="46"/>
  <c r="CC132" i="46"/>
  <c r="CB132" i="46"/>
  <c r="CA132" i="46"/>
  <c r="L132" i="46" s="1"/>
  <c r="BZ132" i="46"/>
  <c r="K132" i="46" s="1"/>
  <c r="BY132" i="46"/>
  <c r="J132" i="46" s="1"/>
  <c r="BX132" i="46"/>
  <c r="I132" i="46" s="1"/>
  <c r="BW132" i="46"/>
  <c r="H132" i="46" s="1"/>
  <c r="BV132" i="46"/>
  <c r="G132" i="46" s="1"/>
  <c r="BU132" i="46"/>
  <c r="BT132" i="46"/>
  <c r="E132" i="46" s="1"/>
  <c r="BS132" i="46"/>
  <c r="BO132" i="46"/>
  <c r="BN132" i="46"/>
  <c r="B132" i="46"/>
  <c r="B132" i="44" s="1"/>
  <c r="A132" i="46"/>
  <c r="A130" i="27" s="1"/>
  <c r="EF131" i="46"/>
  <c r="BQ131" i="46" s="1"/>
  <c r="EE131" i="46"/>
  <c r="BP131" i="46" s="1"/>
  <c r="ED131" i="46"/>
  <c r="BO131" i="46" s="1"/>
  <c r="EC131" i="46"/>
  <c r="EB131" i="46"/>
  <c r="BM131" i="46" s="1"/>
  <c r="EA131" i="46"/>
  <c r="BL131" i="46" s="1"/>
  <c r="DZ131" i="46"/>
  <c r="BK131" i="46" s="1"/>
  <c r="DY131" i="46"/>
  <c r="DX131" i="46"/>
  <c r="BI131" i="46" s="1"/>
  <c r="DW131" i="46"/>
  <c r="DV131" i="46"/>
  <c r="BG131" i="46" s="1"/>
  <c r="DU131" i="46"/>
  <c r="DT131" i="46"/>
  <c r="BE131" i="46" s="1"/>
  <c r="DS131" i="46"/>
  <c r="DR131" i="46"/>
  <c r="DQ131" i="46"/>
  <c r="BB131" i="46" s="1"/>
  <c r="DP131" i="46"/>
  <c r="DO131" i="46"/>
  <c r="AZ131" i="46" s="1"/>
  <c r="DN131" i="46"/>
  <c r="AY131" i="46" s="1"/>
  <c r="DM131" i="46"/>
  <c r="DL131" i="46"/>
  <c r="AW131" i="46" s="1"/>
  <c r="DK131" i="46"/>
  <c r="DJ131" i="46"/>
  <c r="AU131" i="46" s="1"/>
  <c r="DI131" i="46"/>
  <c r="DH131" i="46"/>
  <c r="AS131" i="46" s="1"/>
  <c r="DG131" i="46"/>
  <c r="DF131" i="46"/>
  <c r="AQ131" i="46" s="1"/>
  <c r="DE131" i="46"/>
  <c r="DD131" i="46"/>
  <c r="AO131" i="46" s="1"/>
  <c r="DC131" i="46"/>
  <c r="DB131" i="46"/>
  <c r="DA131" i="46"/>
  <c r="AL131" i="46" s="1"/>
  <c r="CZ131" i="46"/>
  <c r="AK131" i="46" s="1"/>
  <c r="CY131" i="46"/>
  <c r="AJ131" i="46" s="1"/>
  <c r="CX131" i="46"/>
  <c r="AI131" i="46" s="1"/>
  <c r="CW131" i="46"/>
  <c r="CV131" i="46"/>
  <c r="AG131" i="46" s="1"/>
  <c r="CU131" i="46"/>
  <c r="CT131" i="46"/>
  <c r="CS131" i="46"/>
  <c r="AD131" i="46" s="1"/>
  <c r="CR131" i="46"/>
  <c r="CQ131" i="46"/>
  <c r="CP131" i="46"/>
  <c r="CO131" i="46"/>
  <c r="Z131" i="46" s="1"/>
  <c r="CN131" i="46"/>
  <c r="Y131" i="46" s="1"/>
  <c r="CM131" i="46"/>
  <c r="CL131" i="46"/>
  <c r="CK131" i="46"/>
  <c r="V131" i="46" s="1"/>
  <c r="CJ131" i="46"/>
  <c r="U131" i="46" s="1"/>
  <c r="CI131" i="46"/>
  <c r="T131" i="46" s="1"/>
  <c r="CH131" i="46"/>
  <c r="S131" i="46" s="1"/>
  <c r="CG131" i="46"/>
  <c r="CF131" i="46"/>
  <c r="Q131" i="46" s="1"/>
  <c r="CE131" i="46"/>
  <c r="CD131" i="46"/>
  <c r="CC131" i="46"/>
  <c r="N131" i="46" s="1"/>
  <c r="CB131" i="46"/>
  <c r="CA131" i="46"/>
  <c r="BZ131" i="46"/>
  <c r="K131" i="46" s="1"/>
  <c r="BY131" i="46"/>
  <c r="BX131" i="46"/>
  <c r="I131" i="46" s="1"/>
  <c r="BW131" i="46"/>
  <c r="BV131" i="46"/>
  <c r="BU131" i="46"/>
  <c r="F131" i="46" s="1"/>
  <c r="BT131" i="46"/>
  <c r="E131" i="46" s="1"/>
  <c r="BS131" i="46"/>
  <c r="D131" i="46" s="1"/>
  <c r="B131" i="46"/>
  <c r="B131" i="44" s="1"/>
  <c r="A131" i="46"/>
  <c r="A129" i="27" s="1"/>
  <c r="EF130" i="46"/>
  <c r="BQ130" i="46" s="1"/>
  <c r="EE130" i="46"/>
  <c r="ED130" i="46"/>
  <c r="BO130" i="44" s="1"/>
  <c r="EC130" i="46"/>
  <c r="EB130" i="46"/>
  <c r="BM130" i="46" s="1"/>
  <c r="EA130" i="46"/>
  <c r="DZ130" i="46"/>
  <c r="BK130" i="46" s="1"/>
  <c r="DY130" i="46"/>
  <c r="BJ130" i="46" s="1"/>
  <c r="DX130" i="46"/>
  <c r="BI130" i="46" s="1"/>
  <c r="DW130" i="46"/>
  <c r="BH130" i="46" s="1"/>
  <c r="DV130" i="46"/>
  <c r="BG130" i="46" s="1"/>
  <c r="DU130" i="46"/>
  <c r="BF130" i="46" s="1"/>
  <c r="DT130" i="46"/>
  <c r="BE130" i="46" s="1"/>
  <c r="DS130" i="46"/>
  <c r="BD130" i="46" s="1"/>
  <c r="DR130" i="46"/>
  <c r="BC130" i="46" s="1"/>
  <c r="DQ130" i="46"/>
  <c r="BB130" i="46" s="1"/>
  <c r="DP130" i="46"/>
  <c r="BA130" i="46" s="1"/>
  <c r="DO130" i="46"/>
  <c r="DN130" i="46"/>
  <c r="AY130" i="46" s="1"/>
  <c r="DM130" i="46"/>
  <c r="AX130" i="46" s="1"/>
  <c r="DL130" i="46"/>
  <c r="AW130" i="46" s="1"/>
  <c r="DK130" i="46"/>
  <c r="DJ130" i="46"/>
  <c r="DI130" i="46"/>
  <c r="AT130" i="46" s="1"/>
  <c r="DH130" i="46"/>
  <c r="AS130" i="46" s="1"/>
  <c r="DG130" i="46"/>
  <c r="DF130" i="46"/>
  <c r="DE130" i="46"/>
  <c r="AP130" i="46" s="1"/>
  <c r="DD130" i="46"/>
  <c r="DC130" i="46"/>
  <c r="AN130" i="46" s="1"/>
  <c r="DB130" i="46"/>
  <c r="AM130" i="46" s="1"/>
  <c r="DA130" i="46"/>
  <c r="AL130" i="46" s="1"/>
  <c r="CZ130" i="46"/>
  <c r="AK130" i="46" s="1"/>
  <c r="CY130" i="46"/>
  <c r="CX130" i="46"/>
  <c r="AI130" i="46" s="1"/>
  <c r="CW130" i="46"/>
  <c r="AH130" i="46" s="1"/>
  <c r="CV130" i="46"/>
  <c r="CU130" i="46"/>
  <c r="CT130" i="46"/>
  <c r="CS130" i="46"/>
  <c r="AD130" i="46" s="1"/>
  <c r="CR130" i="46"/>
  <c r="AC130" i="46" s="1"/>
  <c r="CQ130" i="46"/>
  <c r="CP130" i="46"/>
  <c r="AA130" i="46" s="1"/>
  <c r="CO130" i="46"/>
  <c r="Z130" i="46" s="1"/>
  <c r="CN130" i="46"/>
  <c r="Y130" i="46" s="1"/>
  <c r="CM130" i="46"/>
  <c r="X130" i="46" s="1"/>
  <c r="CL130" i="46"/>
  <c r="W130" i="46" s="1"/>
  <c r="CK130" i="46"/>
  <c r="V130" i="46" s="1"/>
  <c r="CJ130" i="46"/>
  <c r="U130" i="46" s="1"/>
  <c r="CI130" i="46"/>
  <c r="CH130" i="46"/>
  <c r="S130" i="46" s="1"/>
  <c r="CG130" i="46"/>
  <c r="R130" i="46" s="1"/>
  <c r="CF130" i="46"/>
  <c r="CE130" i="46"/>
  <c r="CD130" i="46"/>
  <c r="O130" i="46" s="1"/>
  <c r="CC130" i="46"/>
  <c r="N130" i="46" s="1"/>
  <c r="CB130" i="46"/>
  <c r="M130" i="46" s="1"/>
  <c r="CA130" i="46"/>
  <c r="BZ130" i="46"/>
  <c r="BY130" i="46"/>
  <c r="J130" i="46" s="1"/>
  <c r="BX130" i="46"/>
  <c r="I130" i="46" s="1"/>
  <c r="BW130" i="46"/>
  <c r="H130" i="46" s="1"/>
  <c r="BV130" i="46"/>
  <c r="G130" i="46" s="1"/>
  <c r="BU130" i="46"/>
  <c r="F130" i="46" s="1"/>
  <c r="BT130" i="46"/>
  <c r="E130" i="46" s="1"/>
  <c r="BS130" i="46"/>
  <c r="D130" i="46" s="1"/>
  <c r="BO130" i="46"/>
  <c r="B130" i="46"/>
  <c r="B130" i="44" s="1"/>
  <c r="A130" i="46"/>
  <c r="A128" i="27" s="1"/>
  <c r="EF129" i="46"/>
  <c r="EE129" i="46"/>
  <c r="BP129" i="46" s="1"/>
  <c r="ED129" i="46"/>
  <c r="BO129" i="46" s="1"/>
  <c r="EC129" i="46"/>
  <c r="BN129" i="46" s="1"/>
  <c r="EB129" i="46"/>
  <c r="EA129" i="46"/>
  <c r="BL129" i="46" s="1"/>
  <c r="DZ129" i="46"/>
  <c r="BK129" i="46" s="1"/>
  <c r="DY129" i="46"/>
  <c r="DX129" i="46"/>
  <c r="BI129" i="46" s="1"/>
  <c r="DW129" i="46"/>
  <c r="BH129" i="46" s="1"/>
  <c r="DV129" i="46"/>
  <c r="BG129" i="46" s="1"/>
  <c r="DU129" i="46"/>
  <c r="DT129" i="46"/>
  <c r="DS129" i="46"/>
  <c r="DR129" i="46"/>
  <c r="BC129" i="46" s="1"/>
  <c r="DQ129" i="46"/>
  <c r="DP129" i="46"/>
  <c r="BA129" i="46" s="1"/>
  <c r="DO129" i="46"/>
  <c r="AZ129" i="46" s="1"/>
  <c r="DN129" i="46"/>
  <c r="AY129" i="46" s="1"/>
  <c r="DM129" i="46"/>
  <c r="AX129" i="46" s="1"/>
  <c r="DL129" i="46"/>
  <c r="DK129" i="46"/>
  <c r="AV129" i="46" s="1"/>
  <c r="DJ129" i="46"/>
  <c r="AU129" i="46" s="1"/>
  <c r="DI129" i="46"/>
  <c r="AT129" i="46" s="1"/>
  <c r="DH129" i="46"/>
  <c r="AS129" i="46" s="1"/>
  <c r="DG129" i="46"/>
  <c r="DF129" i="46"/>
  <c r="AQ129" i="46" s="1"/>
  <c r="DE129" i="46"/>
  <c r="AP129" i="46" s="1"/>
  <c r="DD129" i="46"/>
  <c r="DC129" i="46"/>
  <c r="AN129" i="46" s="1"/>
  <c r="DB129" i="46"/>
  <c r="DA129" i="46"/>
  <c r="AL129" i="46" s="1"/>
  <c r="CZ129" i="46"/>
  <c r="AK129" i="46" s="1"/>
  <c r="CY129" i="46"/>
  <c r="AJ129" i="46" s="1"/>
  <c r="CX129" i="46"/>
  <c r="AI129" i="46" s="1"/>
  <c r="CW129" i="46"/>
  <c r="AH129" i="46" s="1"/>
  <c r="CV129" i="46"/>
  <c r="AG129" i="46" s="1"/>
  <c r="CU129" i="46"/>
  <c r="AF129" i="46" s="1"/>
  <c r="CT129" i="46"/>
  <c r="AE129" i="46" s="1"/>
  <c r="CS129" i="46"/>
  <c r="AD129" i="46" s="1"/>
  <c r="CR129" i="46"/>
  <c r="AC129" i="46" s="1"/>
  <c r="CQ129" i="46"/>
  <c r="CP129" i="46"/>
  <c r="AA129" i="46" s="1"/>
  <c r="CO129" i="46"/>
  <c r="Z129" i="46" s="1"/>
  <c r="CN129" i="46"/>
  <c r="CM129" i="46"/>
  <c r="CL129" i="46"/>
  <c r="W129" i="46" s="1"/>
  <c r="CK129" i="46"/>
  <c r="V129" i="46" s="1"/>
  <c r="CJ129" i="46"/>
  <c r="U129" i="46" s="1"/>
  <c r="CI129" i="46"/>
  <c r="T129" i="46" s="1"/>
  <c r="CH129" i="46"/>
  <c r="S129" i="46" s="1"/>
  <c r="CG129" i="46"/>
  <c r="R129" i="46" s="1"/>
  <c r="CF129" i="46"/>
  <c r="CE129" i="46"/>
  <c r="P129" i="46" s="1"/>
  <c r="CD129" i="46"/>
  <c r="O129" i="46" s="1"/>
  <c r="CC129" i="46"/>
  <c r="N129" i="46" s="1"/>
  <c r="CB129" i="46"/>
  <c r="M129" i="46" s="1"/>
  <c r="CA129" i="46"/>
  <c r="L129" i="46" s="1"/>
  <c r="BZ129" i="46"/>
  <c r="K129" i="46" s="1"/>
  <c r="BY129" i="46"/>
  <c r="J129" i="46" s="1"/>
  <c r="BX129" i="46"/>
  <c r="BW129" i="46"/>
  <c r="H129" i="46" s="1"/>
  <c r="BV129" i="46"/>
  <c r="G129" i="46" s="1"/>
  <c r="BU129" i="46"/>
  <c r="BT129" i="46"/>
  <c r="BS129" i="46"/>
  <c r="D129" i="46" s="1"/>
  <c r="B129" i="46"/>
  <c r="B129" i="44" s="1"/>
  <c r="A129" i="46"/>
  <c r="A127" i="27" s="1"/>
  <c r="EF128" i="46"/>
  <c r="EE128" i="46"/>
  <c r="ED128" i="46"/>
  <c r="BO128" i="44" s="1"/>
  <c r="EC128" i="46"/>
  <c r="BN128" i="44" s="1"/>
  <c r="EB128" i="46"/>
  <c r="BM128" i="46" s="1"/>
  <c r="EA128" i="46"/>
  <c r="BL128" i="46" s="1"/>
  <c r="DZ128" i="46"/>
  <c r="BK128" i="46" s="1"/>
  <c r="DY128" i="46"/>
  <c r="BJ128" i="46" s="1"/>
  <c r="DX128" i="46"/>
  <c r="BI128" i="46" s="1"/>
  <c r="DW128" i="46"/>
  <c r="DV128" i="46"/>
  <c r="BG128" i="46" s="1"/>
  <c r="DU128" i="46"/>
  <c r="DT128" i="46"/>
  <c r="BE128" i="46" s="1"/>
  <c r="DS128" i="46"/>
  <c r="BD128" i="46" s="1"/>
  <c r="DR128" i="46"/>
  <c r="BC128" i="46" s="1"/>
  <c r="DQ128" i="46"/>
  <c r="BB128" i="46" s="1"/>
  <c r="DP128" i="46"/>
  <c r="BA128" i="46" s="1"/>
  <c r="DO128" i="46"/>
  <c r="DN128" i="46"/>
  <c r="AY128" i="46" s="1"/>
  <c r="DM128" i="46"/>
  <c r="AX128" i="46" s="1"/>
  <c r="DL128" i="46"/>
  <c r="AW128" i="46" s="1"/>
  <c r="DK128" i="46"/>
  <c r="DJ128" i="46"/>
  <c r="AU128" i="46" s="1"/>
  <c r="DI128" i="46"/>
  <c r="AT128" i="46" s="1"/>
  <c r="DH128" i="46"/>
  <c r="DG128" i="46"/>
  <c r="DF128" i="46"/>
  <c r="AQ128" i="46" s="1"/>
  <c r="DE128" i="46"/>
  <c r="AP128" i="46" s="1"/>
  <c r="DD128" i="46"/>
  <c r="DC128" i="46"/>
  <c r="AN128" i="46" s="1"/>
  <c r="DB128" i="46"/>
  <c r="AM128" i="46" s="1"/>
  <c r="DA128" i="46"/>
  <c r="AL128" i="46" s="1"/>
  <c r="CZ128" i="46"/>
  <c r="CY128" i="46"/>
  <c r="CX128" i="46"/>
  <c r="AI128" i="46" s="1"/>
  <c r="CW128" i="46"/>
  <c r="CV128" i="46"/>
  <c r="AG128" i="46" s="1"/>
  <c r="CU128" i="46"/>
  <c r="AF128" i="46" s="1"/>
  <c r="CT128" i="46"/>
  <c r="AE128" i="46" s="1"/>
  <c r="CS128" i="46"/>
  <c r="AD128" i="46" s="1"/>
  <c r="CR128" i="46"/>
  <c r="CQ128" i="46"/>
  <c r="CP128" i="46"/>
  <c r="AA128" i="46" s="1"/>
  <c r="CO128" i="46"/>
  <c r="Z128" i="46" s="1"/>
  <c r="CN128" i="46"/>
  <c r="Y128" i="46" s="1"/>
  <c r="CM128" i="46"/>
  <c r="X128" i="46" s="1"/>
  <c r="CL128" i="46"/>
  <c r="W128" i="46" s="1"/>
  <c r="CK128" i="46"/>
  <c r="V128" i="46" s="1"/>
  <c r="CJ128" i="46"/>
  <c r="CI128" i="46"/>
  <c r="T128" i="46" s="1"/>
  <c r="CH128" i="46"/>
  <c r="S128" i="46" s="1"/>
  <c r="CG128" i="46"/>
  <c r="CF128" i="46"/>
  <c r="CE128" i="46"/>
  <c r="CD128" i="46"/>
  <c r="O128" i="46" s="1"/>
  <c r="CC128" i="46"/>
  <c r="N128" i="46" s="1"/>
  <c r="CB128" i="46"/>
  <c r="CA128" i="46"/>
  <c r="BZ128" i="46"/>
  <c r="K128" i="46" s="1"/>
  <c r="BY128" i="46"/>
  <c r="J128" i="46" s="1"/>
  <c r="BX128" i="46"/>
  <c r="I128" i="46" s="1"/>
  <c r="BW128" i="46"/>
  <c r="H128" i="46" s="1"/>
  <c r="BV128" i="46"/>
  <c r="G128" i="46" s="1"/>
  <c r="BU128" i="46"/>
  <c r="F128" i="46" s="1"/>
  <c r="BT128" i="46"/>
  <c r="E128" i="46" s="1"/>
  <c r="BS128" i="46"/>
  <c r="BO128" i="46"/>
  <c r="BN128" i="46"/>
  <c r="B128" i="46"/>
  <c r="B128" i="44" s="1"/>
  <c r="A128" i="46"/>
  <c r="A126" i="27" s="1"/>
  <c r="EF127" i="46"/>
  <c r="BQ127" i="46" s="1"/>
  <c r="EE127" i="46"/>
  <c r="BP127" i="46" s="1"/>
  <c r="ED127" i="46"/>
  <c r="EC127" i="46"/>
  <c r="EB127" i="46"/>
  <c r="BM127" i="46" s="1"/>
  <c r="EA127" i="46"/>
  <c r="BL127" i="46" s="1"/>
  <c r="DZ127" i="46"/>
  <c r="BK127" i="46" s="1"/>
  <c r="DY127" i="46"/>
  <c r="DX127" i="46"/>
  <c r="BI127" i="46" s="1"/>
  <c r="DW127" i="46"/>
  <c r="BH127" i="46" s="1"/>
  <c r="DV127" i="46"/>
  <c r="DU127" i="46"/>
  <c r="DT127" i="46"/>
  <c r="BE127" i="46" s="1"/>
  <c r="DS127" i="46"/>
  <c r="DR127" i="46"/>
  <c r="BC127" i="46" s="1"/>
  <c r="DQ127" i="46"/>
  <c r="BB127" i="46" s="1"/>
  <c r="DP127" i="46"/>
  <c r="BA127" i="46" s="1"/>
  <c r="DO127" i="46"/>
  <c r="AZ127" i="46" s="1"/>
  <c r="DN127" i="46"/>
  <c r="DM127" i="46"/>
  <c r="AX127" i="46" s="1"/>
  <c r="DL127" i="46"/>
  <c r="AW127" i="46" s="1"/>
  <c r="DK127" i="46"/>
  <c r="AV127" i="46" s="1"/>
  <c r="DJ127" i="46"/>
  <c r="DI127" i="46"/>
  <c r="AT127" i="46" s="1"/>
  <c r="DH127" i="46"/>
  <c r="AS127" i="46" s="1"/>
  <c r="DG127" i="46"/>
  <c r="AR127" i="46" s="1"/>
  <c r="DF127" i="46"/>
  <c r="AQ127" i="46" s="1"/>
  <c r="DE127" i="46"/>
  <c r="AP127" i="46" s="1"/>
  <c r="DD127" i="46"/>
  <c r="AO127" i="46" s="1"/>
  <c r="DC127" i="46"/>
  <c r="AN127" i="46" s="1"/>
  <c r="DB127" i="46"/>
  <c r="AM127" i="46" s="1"/>
  <c r="DA127" i="46"/>
  <c r="CZ127" i="46"/>
  <c r="AK127" i="46" s="1"/>
  <c r="CY127" i="46"/>
  <c r="CX127" i="46"/>
  <c r="AI127" i="46" s="1"/>
  <c r="CW127" i="46"/>
  <c r="CV127" i="46"/>
  <c r="AG127" i="46" s="1"/>
  <c r="CU127" i="46"/>
  <c r="CT127" i="46"/>
  <c r="CS127" i="46"/>
  <c r="CR127" i="46"/>
  <c r="AC127" i="46" s="1"/>
  <c r="CQ127" i="46"/>
  <c r="AB127" i="46" s="1"/>
  <c r="CP127" i="46"/>
  <c r="AA127" i="46" s="1"/>
  <c r="CO127" i="46"/>
  <c r="CN127" i="46"/>
  <c r="Y127" i="46" s="1"/>
  <c r="CM127" i="46"/>
  <c r="X127" i="46" s="1"/>
  <c r="CL127" i="46"/>
  <c r="W127" i="46" s="1"/>
  <c r="CK127" i="46"/>
  <c r="CJ127" i="46"/>
  <c r="U127" i="46" s="1"/>
  <c r="CI127" i="46"/>
  <c r="T127" i="46" s="1"/>
  <c r="CH127" i="46"/>
  <c r="CG127" i="46"/>
  <c r="CF127" i="46"/>
  <c r="Q127" i="46" s="1"/>
  <c r="CE127" i="46"/>
  <c r="P127" i="46" s="1"/>
  <c r="CD127" i="46"/>
  <c r="O127" i="46" s="1"/>
  <c r="CC127" i="46"/>
  <c r="N127" i="46" s="1"/>
  <c r="CB127" i="46"/>
  <c r="M127" i="46" s="1"/>
  <c r="CA127" i="46"/>
  <c r="L127" i="46" s="1"/>
  <c r="BZ127" i="46"/>
  <c r="BY127" i="46"/>
  <c r="J127" i="46" s="1"/>
  <c r="BX127" i="46"/>
  <c r="I127" i="46" s="1"/>
  <c r="BW127" i="46"/>
  <c r="BV127" i="46"/>
  <c r="G127" i="46" s="1"/>
  <c r="BU127" i="46"/>
  <c r="F127" i="46" s="1"/>
  <c r="BT127" i="46"/>
  <c r="E127" i="46" s="1"/>
  <c r="BS127" i="46"/>
  <c r="D127" i="46" s="1"/>
  <c r="B127" i="46"/>
  <c r="B127" i="44" s="1"/>
  <c r="A127" i="46"/>
  <c r="A125" i="27" s="1"/>
  <c r="EF126" i="46"/>
  <c r="EE126" i="46"/>
  <c r="BP126" i="46" s="1"/>
  <c r="ED126" i="46"/>
  <c r="BO126" i="44" s="1"/>
  <c r="EC126" i="46"/>
  <c r="BN126" i="44" s="1"/>
  <c r="EB126" i="46"/>
  <c r="BM126" i="46" s="1"/>
  <c r="EA126" i="46"/>
  <c r="BL126" i="46" s="1"/>
  <c r="DZ126" i="46"/>
  <c r="BK126" i="46" s="1"/>
  <c r="DY126" i="46"/>
  <c r="BJ126" i="46" s="1"/>
  <c r="DX126" i="46"/>
  <c r="BI126" i="46" s="1"/>
  <c r="DW126" i="46"/>
  <c r="BH126" i="46" s="1"/>
  <c r="DV126" i="46"/>
  <c r="BG126" i="46" s="1"/>
  <c r="DU126" i="46"/>
  <c r="DT126" i="46"/>
  <c r="BE126" i="46" s="1"/>
  <c r="DS126" i="46"/>
  <c r="BD126" i="46" s="1"/>
  <c r="DR126" i="46"/>
  <c r="BC126" i="46" s="1"/>
  <c r="DQ126" i="46"/>
  <c r="DP126" i="46"/>
  <c r="BA126" i="46" s="1"/>
  <c r="DO126" i="46"/>
  <c r="AZ126" i="46" s="1"/>
  <c r="DN126" i="46"/>
  <c r="DM126" i="46"/>
  <c r="AX126" i="46" s="1"/>
  <c r="DL126" i="46"/>
  <c r="AW126" i="46" s="1"/>
  <c r="DK126" i="46"/>
  <c r="AV126" i="46" s="1"/>
  <c r="DJ126" i="46"/>
  <c r="DI126" i="46"/>
  <c r="DH126" i="46"/>
  <c r="AS126" i="46" s="1"/>
  <c r="DG126" i="46"/>
  <c r="AR126" i="46" s="1"/>
  <c r="DF126" i="46"/>
  <c r="AQ126" i="46" s="1"/>
  <c r="DE126" i="46"/>
  <c r="DD126" i="46"/>
  <c r="AO126" i="46" s="1"/>
  <c r="DC126" i="46"/>
  <c r="AN126" i="46" s="1"/>
  <c r="DB126" i="46"/>
  <c r="DA126" i="46"/>
  <c r="CZ126" i="46"/>
  <c r="AK126" i="46" s="1"/>
  <c r="CY126" i="46"/>
  <c r="AJ126" i="46" s="1"/>
  <c r="CX126" i="46"/>
  <c r="CW126" i="46"/>
  <c r="CV126" i="46"/>
  <c r="AG126" i="46" s="1"/>
  <c r="CU126" i="46"/>
  <c r="AF126" i="46" s="1"/>
  <c r="CT126" i="46"/>
  <c r="CS126" i="46"/>
  <c r="AD126" i="46" s="1"/>
  <c r="CR126" i="46"/>
  <c r="AC126" i="46" s="1"/>
  <c r="CQ126" i="46"/>
  <c r="AB126" i="46" s="1"/>
  <c r="CP126" i="46"/>
  <c r="AA126" i="46" s="1"/>
  <c r="CO126" i="46"/>
  <c r="Z126" i="46" s="1"/>
  <c r="CN126" i="46"/>
  <c r="Y126" i="46" s="1"/>
  <c r="CM126" i="46"/>
  <c r="X126" i="46" s="1"/>
  <c r="CL126" i="46"/>
  <c r="CK126" i="46"/>
  <c r="CJ126" i="46"/>
  <c r="CI126" i="46"/>
  <c r="CH126" i="46"/>
  <c r="CG126" i="46"/>
  <c r="R126" i="46" s="1"/>
  <c r="CF126" i="46"/>
  <c r="Q126" i="46" s="1"/>
  <c r="CE126" i="46"/>
  <c r="P126" i="46" s="1"/>
  <c r="CD126" i="46"/>
  <c r="CC126" i="46"/>
  <c r="CB126" i="46"/>
  <c r="M126" i="46" s="1"/>
  <c r="CA126" i="46"/>
  <c r="L126" i="46" s="1"/>
  <c r="BZ126" i="46"/>
  <c r="K126" i="46" s="1"/>
  <c r="BY126" i="46"/>
  <c r="BX126" i="46"/>
  <c r="I126" i="46" s="1"/>
  <c r="BW126" i="46"/>
  <c r="H126" i="46" s="1"/>
  <c r="BV126" i="46"/>
  <c r="G126" i="46" s="1"/>
  <c r="BU126" i="46"/>
  <c r="F126" i="46" s="1"/>
  <c r="BT126" i="46"/>
  <c r="BS126" i="46"/>
  <c r="D126" i="46" s="1"/>
  <c r="BO126" i="46"/>
  <c r="BN126" i="46"/>
  <c r="B126" i="46"/>
  <c r="B126" i="44" s="1"/>
  <c r="A126" i="46"/>
  <c r="A124" i="27" s="1"/>
  <c r="EF125" i="46"/>
  <c r="EE125" i="46"/>
  <c r="ED125" i="46"/>
  <c r="BO125" i="46" s="1"/>
  <c r="EC125" i="46"/>
  <c r="BN125" i="46" s="1"/>
  <c r="EB125" i="46"/>
  <c r="BM125" i="46" s="1"/>
  <c r="EA125" i="46"/>
  <c r="BL125" i="46" s="1"/>
  <c r="DZ125" i="46"/>
  <c r="DY125" i="46"/>
  <c r="BJ125" i="46" s="1"/>
  <c r="DX125" i="46"/>
  <c r="DW125" i="46"/>
  <c r="BH125" i="46" s="1"/>
  <c r="DV125" i="46"/>
  <c r="BG125" i="46" s="1"/>
  <c r="DU125" i="46"/>
  <c r="DT125" i="46"/>
  <c r="DS125" i="46"/>
  <c r="BD125" i="46" s="1"/>
  <c r="DR125" i="46"/>
  <c r="BC125" i="46" s="1"/>
  <c r="DQ125" i="46"/>
  <c r="BB125" i="46" s="1"/>
  <c r="DP125" i="46"/>
  <c r="DO125" i="46"/>
  <c r="AZ125" i="46" s="1"/>
  <c r="DN125" i="46"/>
  <c r="AY125" i="46" s="1"/>
  <c r="DM125" i="46"/>
  <c r="AX125" i="46" s="1"/>
  <c r="DL125" i="46"/>
  <c r="AW125" i="46" s="1"/>
  <c r="DK125" i="46"/>
  <c r="AV125" i="46" s="1"/>
  <c r="DJ125" i="46"/>
  <c r="DI125" i="46"/>
  <c r="AT125" i="46" s="1"/>
  <c r="DH125" i="46"/>
  <c r="DG125" i="46"/>
  <c r="AR125" i="46" s="1"/>
  <c r="DF125" i="46"/>
  <c r="AQ125" i="46" s="1"/>
  <c r="DE125" i="46"/>
  <c r="AP125" i="46" s="1"/>
  <c r="DD125" i="46"/>
  <c r="AO125" i="46" s="1"/>
  <c r="DC125" i="46"/>
  <c r="AN125" i="46" s="1"/>
  <c r="DB125" i="46"/>
  <c r="DA125" i="46"/>
  <c r="AL125" i="46" s="1"/>
  <c r="CZ125" i="46"/>
  <c r="CY125" i="46"/>
  <c r="CX125" i="46"/>
  <c r="AI125" i="46" s="1"/>
  <c r="CW125" i="46"/>
  <c r="AH125" i="46" s="1"/>
  <c r="CV125" i="46"/>
  <c r="AG125" i="46" s="1"/>
  <c r="CU125" i="46"/>
  <c r="AF125" i="46" s="1"/>
  <c r="CT125" i="46"/>
  <c r="CS125" i="46"/>
  <c r="AD125" i="46" s="1"/>
  <c r="CR125" i="46"/>
  <c r="CQ125" i="46"/>
  <c r="AB125" i="46" s="1"/>
  <c r="CP125" i="46"/>
  <c r="AA125" i="46" s="1"/>
  <c r="CO125" i="46"/>
  <c r="Z125" i="46" s="1"/>
  <c r="CN125" i="46"/>
  <c r="Y125" i="46" s="1"/>
  <c r="CM125" i="46"/>
  <c r="CL125" i="46"/>
  <c r="CK125" i="46"/>
  <c r="V125" i="46" s="1"/>
  <c r="CJ125" i="46"/>
  <c r="CI125" i="46"/>
  <c r="CH125" i="46"/>
  <c r="S125" i="46" s="1"/>
  <c r="CG125" i="46"/>
  <c r="R125" i="46" s="1"/>
  <c r="CF125" i="46"/>
  <c r="Q125" i="46" s="1"/>
  <c r="CE125" i="46"/>
  <c r="P125" i="46" s="1"/>
  <c r="CD125" i="46"/>
  <c r="CC125" i="46"/>
  <c r="N125" i="46" s="1"/>
  <c r="CB125" i="46"/>
  <c r="M125" i="46" s="1"/>
  <c r="CA125" i="46"/>
  <c r="L125" i="46" s="1"/>
  <c r="BZ125" i="46"/>
  <c r="K125" i="46" s="1"/>
  <c r="BY125" i="46"/>
  <c r="BX125" i="46"/>
  <c r="I125" i="46" s="1"/>
  <c r="BW125" i="46"/>
  <c r="BV125" i="46"/>
  <c r="BU125" i="46"/>
  <c r="F125" i="46" s="1"/>
  <c r="BT125" i="46"/>
  <c r="E125" i="46" s="1"/>
  <c r="BS125" i="46"/>
  <c r="B125" i="46"/>
  <c r="B125" i="44" s="1"/>
  <c r="A125" i="46"/>
  <c r="A125" i="44" s="1"/>
  <c r="EF124" i="46"/>
  <c r="EE124" i="46"/>
  <c r="BP124" i="46" s="1"/>
  <c r="ED124" i="46"/>
  <c r="BO124" i="44" s="1"/>
  <c r="EC124" i="46"/>
  <c r="BN124" i="44" s="1"/>
  <c r="EB124" i="46"/>
  <c r="EA124" i="46"/>
  <c r="DZ124" i="46"/>
  <c r="BK124" i="46" s="1"/>
  <c r="DY124" i="46"/>
  <c r="BJ124" i="46" s="1"/>
  <c r="DX124" i="46"/>
  <c r="BI124" i="46" s="1"/>
  <c r="DW124" i="46"/>
  <c r="DV124" i="46"/>
  <c r="BG124" i="46" s="1"/>
  <c r="DU124" i="46"/>
  <c r="BF124" i="46" s="1"/>
  <c r="DT124" i="46"/>
  <c r="DS124" i="46"/>
  <c r="BD124" i="46" s="1"/>
  <c r="DR124" i="46"/>
  <c r="BC124" i="46" s="1"/>
  <c r="DQ124" i="46"/>
  <c r="BB124" i="46" s="1"/>
  <c r="DP124" i="46"/>
  <c r="DO124" i="46"/>
  <c r="DN124" i="46"/>
  <c r="DM124" i="46"/>
  <c r="AX124" i="46" s="1"/>
  <c r="DL124" i="46"/>
  <c r="DK124" i="46"/>
  <c r="DJ124" i="46"/>
  <c r="AU124" i="46" s="1"/>
  <c r="DI124" i="46"/>
  <c r="DH124" i="46"/>
  <c r="AS124" i="46" s="1"/>
  <c r="DG124" i="46"/>
  <c r="AR124" i="46" s="1"/>
  <c r="DF124" i="46"/>
  <c r="DE124" i="46"/>
  <c r="AP124" i="46" s="1"/>
  <c r="DD124" i="46"/>
  <c r="DC124" i="46"/>
  <c r="DB124" i="46"/>
  <c r="AM124" i="46" s="1"/>
  <c r="DA124" i="46"/>
  <c r="AL124" i="46" s="1"/>
  <c r="CZ124" i="46"/>
  <c r="AK124" i="46" s="1"/>
  <c r="CY124" i="46"/>
  <c r="CX124" i="46"/>
  <c r="CW124" i="46"/>
  <c r="AH124" i="46" s="1"/>
  <c r="CV124" i="46"/>
  <c r="CU124" i="46"/>
  <c r="AF124" i="46" s="1"/>
  <c r="CT124" i="46"/>
  <c r="AE124" i="46" s="1"/>
  <c r="CS124" i="46"/>
  <c r="CR124" i="46"/>
  <c r="AC124" i="46" s="1"/>
  <c r="CQ124" i="46"/>
  <c r="CP124" i="46"/>
  <c r="CO124" i="46"/>
  <c r="Z124" i="46" s="1"/>
  <c r="CN124" i="46"/>
  <c r="CM124" i="46"/>
  <c r="CL124" i="46"/>
  <c r="W124" i="46" s="1"/>
  <c r="CK124" i="46"/>
  <c r="V124" i="46" s="1"/>
  <c r="CJ124" i="46"/>
  <c r="U124" i="46" s="1"/>
  <c r="CI124" i="46"/>
  <c r="CH124" i="46"/>
  <c r="CG124" i="46"/>
  <c r="R124" i="46" s="1"/>
  <c r="CF124" i="46"/>
  <c r="CE124" i="46"/>
  <c r="P124" i="46" s="1"/>
  <c r="CD124" i="46"/>
  <c r="O124" i="46" s="1"/>
  <c r="CC124" i="46"/>
  <c r="CB124" i="46"/>
  <c r="M124" i="46" s="1"/>
  <c r="CA124" i="46"/>
  <c r="BZ124" i="46"/>
  <c r="BY124" i="46"/>
  <c r="J124" i="46" s="1"/>
  <c r="BX124" i="46"/>
  <c r="BW124" i="46"/>
  <c r="H124" i="46" s="1"/>
  <c r="BV124" i="46"/>
  <c r="G124" i="46" s="1"/>
  <c r="BU124" i="46"/>
  <c r="F124" i="46" s="1"/>
  <c r="BT124" i="46"/>
  <c r="E124" i="46" s="1"/>
  <c r="BS124" i="46"/>
  <c r="BO124" i="46"/>
  <c r="BN124" i="46"/>
  <c r="B124" i="46"/>
  <c r="B124" i="44" s="1"/>
  <c r="A124" i="46"/>
  <c r="A122" i="27" s="1"/>
  <c r="EF123" i="46"/>
  <c r="BQ123" i="46" s="1"/>
  <c r="EE123" i="46"/>
  <c r="ED123" i="46"/>
  <c r="BO123" i="46" s="1"/>
  <c r="EC123" i="46"/>
  <c r="EB123" i="46"/>
  <c r="EA123" i="46"/>
  <c r="BL123" i="46" s="1"/>
  <c r="DZ123" i="46"/>
  <c r="BK123" i="46" s="1"/>
  <c r="DY123" i="46"/>
  <c r="BJ123" i="46" s="1"/>
  <c r="DX123" i="46"/>
  <c r="BI123" i="46" s="1"/>
  <c r="DW123" i="46"/>
  <c r="DV123" i="46"/>
  <c r="BG123" i="46" s="1"/>
  <c r="DU123" i="46"/>
  <c r="BF123" i="46" s="1"/>
  <c r="DT123" i="46"/>
  <c r="DS123" i="46"/>
  <c r="BD123" i="46" s="1"/>
  <c r="DR123" i="46"/>
  <c r="BC123" i="46" s="1"/>
  <c r="DQ123" i="46"/>
  <c r="BB123" i="46" s="1"/>
  <c r="DP123" i="46"/>
  <c r="BA123" i="46" s="1"/>
  <c r="DO123" i="46"/>
  <c r="AZ123" i="46" s="1"/>
  <c r="DN123" i="46"/>
  <c r="AY123" i="46" s="1"/>
  <c r="DM123" i="46"/>
  <c r="DL123" i="46"/>
  <c r="DK123" i="46"/>
  <c r="AV123" i="46" s="1"/>
  <c r="DJ123" i="46"/>
  <c r="DI123" i="46"/>
  <c r="DH123" i="46"/>
  <c r="AS123" i="46" s="1"/>
  <c r="DG123" i="46"/>
  <c r="DF123" i="46"/>
  <c r="AQ123" i="46" s="1"/>
  <c r="DE123" i="46"/>
  <c r="AP123" i="46" s="1"/>
  <c r="DD123" i="46"/>
  <c r="DC123" i="46"/>
  <c r="AN123" i="46" s="1"/>
  <c r="DB123" i="46"/>
  <c r="DA123" i="46"/>
  <c r="AL123" i="46" s="1"/>
  <c r="CZ123" i="46"/>
  <c r="AK123" i="46" s="1"/>
  <c r="CY123" i="46"/>
  <c r="CX123" i="46"/>
  <c r="AI123" i="46" s="1"/>
  <c r="CW123" i="46"/>
  <c r="CV123" i="46"/>
  <c r="CU123" i="46"/>
  <c r="AF123" i="46" s="1"/>
  <c r="CT123" i="46"/>
  <c r="CS123" i="46"/>
  <c r="AD123" i="46" s="1"/>
  <c r="CR123" i="46"/>
  <c r="AC123" i="46" s="1"/>
  <c r="CQ123" i="46"/>
  <c r="AB123" i="46" s="1"/>
  <c r="CP123" i="46"/>
  <c r="CO123" i="46"/>
  <c r="CN123" i="46"/>
  <c r="CM123" i="46"/>
  <c r="X123" i="46" s="1"/>
  <c r="CL123" i="46"/>
  <c r="W123" i="46" s="1"/>
  <c r="CK123" i="46"/>
  <c r="V123" i="46" s="1"/>
  <c r="CJ123" i="46"/>
  <c r="U123" i="46" s="1"/>
  <c r="CI123" i="46"/>
  <c r="CH123" i="46"/>
  <c r="CG123" i="46"/>
  <c r="R123" i="46" s="1"/>
  <c r="CF123" i="46"/>
  <c r="CE123" i="46"/>
  <c r="P123" i="46" s="1"/>
  <c r="CD123" i="46"/>
  <c r="O123" i="46" s="1"/>
  <c r="CC123" i="46"/>
  <c r="CB123" i="46"/>
  <c r="M123" i="46" s="1"/>
  <c r="CA123" i="46"/>
  <c r="L123" i="46" s="1"/>
  <c r="BZ123" i="46"/>
  <c r="K123" i="46" s="1"/>
  <c r="BY123" i="46"/>
  <c r="J123" i="46" s="1"/>
  <c r="BX123" i="46"/>
  <c r="BW123" i="46"/>
  <c r="H123" i="46" s="1"/>
  <c r="BV123" i="46"/>
  <c r="G123" i="46" s="1"/>
  <c r="BU123" i="46"/>
  <c r="F123" i="46" s="1"/>
  <c r="BT123" i="46"/>
  <c r="E123" i="46" s="1"/>
  <c r="BS123" i="46"/>
  <c r="D123" i="46" s="1"/>
  <c r="B123" i="46"/>
  <c r="B123" i="44" s="1"/>
  <c r="A123" i="46"/>
  <c r="A121" i="29" s="1"/>
  <c r="EF122" i="46"/>
  <c r="BQ122" i="46" s="1"/>
  <c r="EE122" i="46"/>
  <c r="BP122" i="46" s="1"/>
  <c r="ED122" i="46"/>
  <c r="BO122" i="46" s="1"/>
  <c r="EC122" i="46"/>
  <c r="BN122" i="46" s="1"/>
  <c r="EB122" i="46"/>
  <c r="BM122" i="46" s="1"/>
  <c r="EA122" i="46"/>
  <c r="BL122" i="46" s="1"/>
  <c r="DZ122" i="46"/>
  <c r="DY122" i="46"/>
  <c r="DX122" i="46"/>
  <c r="DW122" i="46"/>
  <c r="BH122" i="46" s="1"/>
  <c r="DV122" i="46"/>
  <c r="DU122" i="46"/>
  <c r="DT122" i="46"/>
  <c r="BE122" i="46" s="1"/>
  <c r="DS122" i="46"/>
  <c r="BD122" i="46" s="1"/>
  <c r="DR122" i="46"/>
  <c r="BC122" i="46" s="1"/>
  <c r="DQ122" i="46"/>
  <c r="DP122" i="46"/>
  <c r="BA122" i="46" s="1"/>
  <c r="DO122" i="46"/>
  <c r="AZ122" i="46" s="1"/>
  <c r="DN122" i="46"/>
  <c r="AY122" i="46" s="1"/>
  <c r="DM122" i="46"/>
  <c r="AX122" i="46" s="1"/>
  <c r="DL122" i="46"/>
  <c r="AW122" i="46" s="1"/>
  <c r="DK122" i="46"/>
  <c r="DJ122" i="46"/>
  <c r="DI122" i="46"/>
  <c r="DH122" i="46"/>
  <c r="DG122" i="46"/>
  <c r="AR122" i="46" s="1"/>
  <c r="DF122" i="46"/>
  <c r="AQ122" i="46" s="1"/>
  <c r="DE122" i="46"/>
  <c r="AP122" i="46" s="1"/>
  <c r="DD122" i="46"/>
  <c r="AO122" i="46" s="1"/>
  <c r="DC122" i="46"/>
  <c r="AN122" i="46" s="1"/>
  <c r="DB122" i="46"/>
  <c r="AM122" i="46" s="1"/>
  <c r="DA122" i="46"/>
  <c r="CZ122" i="46"/>
  <c r="CY122" i="46"/>
  <c r="AJ122" i="46" s="1"/>
  <c r="CX122" i="46"/>
  <c r="AI122" i="46" s="1"/>
  <c r="CW122" i="46"/>
  <c r="CV122" i="46"/>
  <c r="AG122" i="46" s="1"/>
  <c r="CU122" i="46"/>
  <c r="AF122" i="46" s="1"/>
  <c r="CT122" i="46"/>
  <c r="AE122" i="46" s="1"/>
  <c r="CS122" i="46"/>
  <c r="CR122" i="46"/>
  <c r="AC122" i="46" s="1"/>
  <c r="CQ122" i="46"/>
  <c r="CP122" i="46"/>
  <c r="CO122" i="46"/>
  <c r="Z122" i="46" s="1"/>
  <c r="CN122" i="46"/>
  <c r="Y122" i="46" s="1"/>
  <c r="CM122" i="46"/>
  <c r="X122" i="46" s="1"/>
  <c r="CL122" i="46"/>
  <c r="W122" i="46" s="1"/>
  <c r="CK122" i="46"/>
  <c r="CJ122" i="46"/>
  <c r="CI122" i="46"/>
  <c r="T122" i="46" s="1"/>
  <c r="CH122" i="46"/>
  <c r="S122" i="46" s="1"/>
  <c r="CG122" i="46"/>
  <c r="R122" i="46" s="1"/>
  <c r="CF122" i="46"/>
  <c r="Q122" i="46" s="1"/>
  <c r="CE122" i="46"/>
  <c r="P122" i="46" s="1"/>
  <c r="CD122" i="46"/>
  <c r="O122" i="46" s="1"/>
  <c r="CC122" i="46"/>
  <c r="CB122" i="46"/>
  <c r="CA122" i="46"/>
  <c r="L122" i="46" s="1"/>
  <c r="BZ122" i="46"/>
  <c r="K122" i="46" s="1"/>
  <c r="BY122" i="46"/>
  <c r="BX122" i="46"/>
  <c r="I122" i="46" s="1"/>
  <c r="BW122" i="46"/>
  <c r="H122" i="46" s="1"/>
  <c r="BV122" i="46"/>
  <c r="G122" i="46" s="1"/>
  <c r="BU122" i="46"/>
  <c r="BT122" i="46"/>
  <c r="E122" i="46" s="1"/>
  <c r="BS122" i="46"/>
  <c r="D122" i="46" s="1"/>
  <c r="B122" i="46"/>
  <c r="B122" i="44" s="1"/>
  <c r="A122" i="46"/>
  <c r="EF121" i="46"/>
  <c r="BQ121" i="46" s="1"/>
  <c r="EE121" i="46"/>
  <c r="BP121" i="46" s="1"/>
  <c r="ED121" i="46"/>
  <c r="EC121" i="46"/>
  <c r="EB121" i="46"/>
  <c r="EA121" i="46"/>
  <c r="BL121" i="46" s="1"/>
  <c r="DZ121" i="46"/>
  <c r="BK121" i="46" s="1"/>
  <c r="DY121" i="46"/>
  <c r="DX121" i="46"/>
  <c r="BI121" i="46" s="1"/>
  <c r="DW121" i="46"/>
  <c r="DV121" i="46"/>
  <c r="BG121" i="46" s="1"/>
  <c r="DU121" i="46"/>
  <c r="DT121" i="46"/>
  <c r="DS121" i="46"/>
  <c r="BD121" i="46" s="1"/>
  <c r="DR121" i="46"/>
  <c r="BC121" i="46" s="1"/>
  <c r="DQ121" i="46"/>
  <c r="DP121" i="46"/>
  <c r="BA121" i="46" s="1"/>
  <c r="DO121" i="46"/>
  <c r="DN121" i="46"/>
  <c r="DM121" i="46"/>
  <c r="DL121" i="46"/>
  <c r="DK121" i="46"/>
  <c r="AV121" i="46" s="1"/>
  <c r="DJ121" i="46"/>
  <c r="AU121" i="46" s="1"/>
  <c r="DI121" i="46"/>
  <c r="DH121" i="46"/>
  <c r="AS121" i="46" s="1"/>
  <c r="DG121" i="46"/>
  <c r="AR121" i="46" s="1"/>
  <c r="DF121" i="46"/>
  <c r="AQ121" i="46" s="1"/>
  <c r="DE121" i="46"/>
  <c r="DD121" i="46"/>
  <c r="DC121" i="46"/>
  <c r="AN121" i="46" s="1"/>
  <c r="DB121" i="46"/>
  <c r="DA121" i="46"/>
  <c r="AL121" i="46" s="1"/>
  <c r="CZ121" i="46"/>
  <c r="AK121" i="46" s="1"/>
  <c r="CY121" i="46"/>
  <c r="AJ121" i="46" s="1"/>
  <c r="CX121" i="46"/>
  <c r="AI121" i="46" s="1"/>
  <c r="CW121" i="46"/>
  <c r="CV121" i="46"/>
  <c r="CU121" i="46"/>
  <c r="AF121" i="46" s="1"/>
  <c r="CT121" i="46"/>
  <c r="AE121" i="46" s="1"/>
  <c r="CS121" i="46"/>
  <c r="CR121" i="46"/>
  <c r="AC121" i="46" s="1"/>
  <c r="CQ121" i="46"/>
  <c r="AB121" i="46" s="1"/>
  <c r="CP121" i="46"/>
  <c r="AA121" i="46" s="1"/>
  <c r="CO121" i="46"/>
  <c r="CN121" i="46"/>
  <c r="CM121" i="46"/>
  <c r="X121" i="46" s="1"/>
  <c r="CL121" i="46"/>
  <c r="CK121" i="46"/>
  <c r="CJ121" i="46"/>
  <c r="U121" i="46" s="1"/>
  <c r="CI121" i="46"/>
  <c r="T121" i="46" s="1"/>
  <c r="CH121" i="46"/>
  <c r="S121" i="46" s="1"/>
  <c r="CG121" i="46"/>
  <c r="CF121" i="46"/>
  <c r="CE121" i="46"/>
  <c r="P121" i="46" s="1"/>
  <c r="CD121" i="46"/>
  <c r="O121" i="46" s="1"/>
  <c r="CC121" i="46"/>
  <c r="CB121" i="46"/>
  <c r="M121" i="46" s="1"/>
  <c r="CA121" i="46"/>
  <c r="L121" i="46" s="1"/>
  <c r="BZ121" i="46"/>
  <c r="K121" i="46" s="1"/>
  <c r="BY121" i="46"/>
  <c r="BX121" i="46"/>
  <c r="BW121" i="46"/>
  <c r="H121" i="46" s="1"/>
  <c r="BV121" i="46"/>
  <c r="G121" i="46" s="1"/>
  <c r="BU121" i="46"/>
  <c r="F121" i="46" s="1"/>
  <c r="BT121" i="46"/>
  <c r="E121" i="46" s="1"/>
  <c r="BS121" i="46"/>
  <c r="D121" i="46" s="1"/>
  <c r="B121" i="46"/>
  <c r="B121" i="44" s="1"/>
  <c r="A121" i="46"/>
  <c r="C121" i="46" s="1"/>
  <c r="C121" i="44" s="1"/>
  <c r="EF120" i="46"/>
  <c r="EE120" i="46"/>
  <c r="BP120" i="46" s="1"/>
  <c r="ED120" i="46"/>
  <c r="BO120" i="44" s="1"/>
  <c r="EC120" i="46"/>
  <c r="BN120" i="44" s="1"/>
  <c r="EB120" i="46"/>
  <c r="BM120" i="46" s="1"/>
  <c r="EA120" i="46"/>
  <c r="DZ120" i="46"/>
  <c r="BK120" i="46" s="1"/>
  <c r="DY120" i="46"/>
  <c r="DX120" i="46"/>
  <c r="DW120" i="46"/>
  <c r="BH120" i="46" s="1"/>
  <c r="DV120" i="46"/>
  <c r="DU120" i="46"/>
  <c r="DT120" i="46"/>
  <c r="BE120" i="46" s="1"/>
  <c r="DS120" i="46"/>
  <c r="BD120" i="46" s="1"/>
  <c r="DR120" i="46"/>
  <c r="BC120" i="46" s="1"/>
  <c r="DQ120" i="46"/>
  <c r="DP120" i="46"/>
  <c r="DO120" i="46"/>
  <c r="AZ120" i="46" s="1"/>
  <c r="DN120" i="46"/>
  <c r="AY120" i="46" s="1"/>
  <c r="DM120" i="46"/>
  <c r="DL120" i="46"/>
  <c r="AW120" i="46" s="1"/>
  <c r="DK120" i="46"/>
  <c r="AV120" i="46" s="1"/>
  <c r="DJ120" i="46"/>
  <c r="AU120" i="46" s="1"/>
  <c r="DI120" i="46"/>
  <c r="DH120" i="46"/>
  <c r="AS120" i="46" s="1"/>
  <c r="DG120" i="46"/>
  <c r="AR120" i="46" s="1"/>
  <c r="DF120" i="46"/>
  <c r="AQ120" i="46" s="1"/>
  <c r="DE120" i="46"/>
  <c r="AP120" i="46" s="1"/>
  <c r="DD120" i="46"/>
  <c r="AO120" i="46" s="1"/>
  <c r="DC120" i="46"/>
  <c r="AN120" i="46" s="1"/>
  <c r="DB120" i="46"/>
  <c r="AM120" i="46" s="1"/>
  <c r="DA120" i="46"/>
  <c r="CZ120" i="46"/>
  <c r="CY120" i="46"/>
  <c r="AJ120" i="46" s="1"/>
  <c r="CX120" i="46"/>
  <c r="CW120" i="46"/>
  <c r="AH120" i="46" s="1"/>
  <c r="CV120" i="46"/>
  <c r="AG120" i="46" s="1"/>
  <c r="CU120" i="46"/>
  <c r="AF120" i="46" s="1"/>
  <c r="CT120" i="46"/>
  <c r="CS120" i="46"/>
  <c r="CR120" i="46"/>
  <c r="AC120" i="46" s="1"/>
  <c r="CQ120" i="46"/>
  <c r="AB120" i="46" s="1"/>
  <c r="CP120" i="46"/>
  <c r="AA120" i="46" s="1"/>
  <c r="CO120" i="46"/>
  <c r="CN120" i="46"/>
  <c r="Y120" i="46" s="1"/>
  <c r="CM120" i="46"/>
  <c r="CL120" i="46"/>
  <c r="W120" i="46" s="1"/>
  <c r="CK120" i="46"/>
  <c r="CJ120" i="46"/>
  <c r="CI120" i="46"/>
  <c r="T120" i="46" s="1"/>
  <c r="CH120" i="46"/>
  <c r="S120" i="46" s="1"/>
  <c r="CG120" i="46"/>
  <c r="CF120" i="46"/>
  <c r="Q120" i="46" s="1"/>
  <c r="CE120" i="46"/>
  <c r="P120" i="46" s="1"/>
  <c r="CD120" i="46"/>
  <c r="CC120" i="46"/>
  <c r="CB120" i="46"/>
  <c r="CA120" i="46"/>
  <c r="L120" i="46" s="1"/>
  <c r="BZ120" i="46"/>
  <c r="K120" i="46" s="1"/>
  <c r="BY120" i="46"/>
  <c r="J120" i="46" s="1"/>
  <c r="BX120" i="46"/>
  <c r="I120" i="46" s="1"/>
  <c r="BW120" i="46"/>
  <c r="BV120" i="46"/>
  <c r="G120" i="46" s="1"/>
  <c r="BU120" i="46"/>
  <c r="BT120" i="46"/>
  <c r="E120" i="46" s="1"/>
  <c r="BS120" i="46"/>
  <c r="D120" i="46" s="1"/>
  <c r="B120" i="46"/>
  <c r="B120" i="44" s="1"/>
  <c r="A120" i="46"/>
  <c r="A118" i="27" s="1"/>
  <c r="EF119" i="46"/>
  <c r="BQ119" i="46" s="1"/>
  <c r="EE119" i="46"/>
  <c r="ED119" i="46"/>
  <c r="EC119" i="46"/>
  <c r="BN119" i="46" s="1"/>
  <c r="EB119" i="46"/>
  <c r="EA119" i="46"/>
  <c r="BL119" i="46" s="1"/>
  <c r="DZ119" i="46"/>
  <c r="BK119" i="46" s="1"/>
  <c r="DY119" i="46"/>
  <c r="DX119" i="46"/>
  <c r="BI119" i="46" s="1"/>
  <c r="DW119" i="46"/>
  <c r="DV119" i="46"/>
  <c r="DU119" i="46"/>
  <c r="BF119" i="46" s="1"/>
  <c r="DT119" i="46"/>
  <c r="DS119" i="46"/>
  <c r="BD119" i="46" s="1"/>
  <c r="DR119" i="46"/>
  <c r="BC119" i="46" s="1"/>
  <c r="DQ119" i="46"/>
  <c r="BB119" i="46" s="1"/>
  <c r="DP119" i="46"/>
  <c r="DO119" i="46"/>
  <c r="DN119" i="46"/>
  <c r="AY119" i="46" s="1"/>
  <c r="DM119" i="46"/>
  <c r="AX119" i="46" s="1"/>
  <c r="DL119" i="46"/>
  <c r="AW119" i="46" s="1"/>
  <c r="DK119" i="46"/>
  <c r="DJ119" i="46"/>
  <c r="DI119" i="46"/>
  <c r="AT119" i="46" s="1"/>
  <c r="DH119" i="46"/>
  <c r="AS119" i="46" s="1"/>
  <c r="DG119" i="46"/>
  <c r="DF119" i="46"/>
  <c r="DE119" i="46"/>
  <c r="AP119" i="46" s="1"/>
  <c r="DD119" i="46"/>
  <c r="AO119" i="46" s="1"/>
  <c r="DC119" i="46"/>
  <c r="AN119" i="46" s="1"/>
  <c r="DB119" i="46"/>
  <c r="AM119" i="46" s="1"/>
  <c r="DA119" i="46"/>
  <c r="AL119" i="46" s="1"/>
  <c r="CZ119" i="46"/>
  <c r="AK119" i="46" s="1"/>
  <c r="CY119" i="46"/>
  <c r="CX119" i="46"/>
  <c r="CW119" i="46"/>
  <c r="AH119" i="46" s="1"/>
  <c r="CV119" i="46"/>
  <c r="AG119" i="46" s="1"/>
  <c r="CU119" i="46"/>
  <c r="AF119" i="46" s="1"/>
  <c r="CT119" i="46"/>
  <c r="AE119" i="46" s="1"/>
  <c r="CS119" i="46"/>
  <c r="AD119" i="46" s="1"/>
  <c r="CR119" i="46"/>
  <c r="CQ119" i="46"/>
  <c r="CP119" i="46"/>
  <c r="CO119" i="46"/>
  <c r="Z119" i="46" s="1"/>
  <c r="CN119" i="46"/>
  <c r="CM119" i="46"/>
  <c r="CL119" i="46"/>
  <c r="W119" i="46" s="1"/>
  <c r="CK119" i="46"/>
  <c r="V119" i="46" s="1"/>
  <c r="CJ119" i="46"/>
  <c r="CI119" i="46"/>
  <c r="CH119" i="46"/>
  <c r="S119" i="46" s="1"/>
  <c r="CG119" i="46"/>
  <c r="R119" i="46" s="1"/>
  <c r="CF119" i="46"/>
  <c r="Q119" i="46" s="1"/>
  <c r="CE119" i="46"/>
  <c r="CD119" i="46"/>
  <c r="O119" i="46" s="1"/>
  <c r="CC119" i="46"/>
  <c r="N119" i="46" s="1"/>
  <c r="CB119" i="46"/>
  <c r="CA119" i="46"/>
  <c r="BZ119" i="46"/>
  <c r="BY119" i="46"/>
  <c r="J119" i="46" s="1"/>
  <c r="BX119" i="46"/>
  <c r="I119" i="46" s="1"/>
  <c r="BW119" i="46"/>
  <c r="BV119" i="46"/>
  <c r="G119" i="46" s="1"/>
  <c r="BU119" i="46"/>
  <c r="F119" i="46" s="1"/>
  <c r="BT119" i="46"/>
  <c r="E119" i="46" s="1"/>
  <c r="BS119" i="46"/>
  <c r="B119" i="46"/>
  <c r="B119" i="44" s="1"/>
  <c r="A119" i="46"/>
  <c r="A117" i="27" s="1"/>
  <c r="EF118" i="46"/>
  <c r="EE118" i="46"/>
  <c r="BP118" i="46" s="1"/>
  <c r="ED118" i="46"/>
  <c r="BO118" i="46" s="1"/>
  <c r="EC118" i="46"/>
  <c r="EB118" i="46"/>
  <c r="EA118" i="46"/>
  <c r="DZ118" i="46"/>
  <c r="BK118" i="46" s="1"/>
  <c r="DY118" i="46"/>
  <c r="BJ118" i="46" s="1"/>
  <c r="DX118" i="46"/>
  <c r="BI118" i="46" s="1"/>
  <c r="DW118" i="46"/>
  <c r="BH118" i="46" s="1"/>
  <c r="DV118" i="46"/>
  <c r="BG118" i="46" s="1"/>
  <c r="DU118" i="46"/>
  <c r="DT118" i="46"/>
  <c r="BE118" i="46" s="1"/>
  <c r="DS118" i="46"/>
  <c r="DR118" i="46"/>
  <c r="DQ118" i="46"/>
  <c r="BB118" i="46" s="1"/>
  <c r="DP118" i="46"/>
  <c r="DO118" i="46"/>
  <c r="DN118" i="46"/>
  <c r="DM118" i="46"/>
  <c r="DL118" i="46"/>
  <c r="DK118" i="46"/>
  <c r="DJ118" i="46"/>
  <c r="AU118" i="46" s="1"/>
  <c r="DI118" i="46"/>
  <c r="DH118" i="46"/>
  <c r="AS118" i="46" s="1"/>
  <c r="DG118" i="46"/>
  <c r="AR118" i="46" s="1"/>
  <c r="DF118" i="46"/>
  <c r="AQ118" i="46" s="1"/>
  <c r="DE118" i="46"/>
  <c r="DD118" i="46"/>
  <c r="AO118" i="46" s="1"/>
  <c r="DC118" i="46"/>
  <c r="DB118" i="46"/>
  <c r="DA118" i="46"/>
  <c r="AL118" i="46" s="1"/>
  <c r="CZ118" i="46"/>
  <c r="AK118" i="46" s="1"/>
  <c r="CY118" i="46"/>
  <c r="CX118" i="46"/>
  <c r="AI118" i="46" s="1"/>
  <c r="CW118" i="46"/>
  <c r="CV118" i="46"/>
  <c r="AG118" i="46" s="1"/>
  <c r="CU118" i="46"/>
  <c r="AF118" i="46" s="1"/>
  <c r="CT118" i="46"/>
  <c r="CS118" i="46"/>
  <c r="AD118" i="46" s="1"/>
  <c r="CR118" i="46"/>
  <c r="CQ118" i="46"/>
  <c r="AB118" i="46" s="1"/>
  <c r="CP118" i="46"/>
  <c r="CO118" i="46"/>
  <c r="CN118" i="46"/>
  <c r="Y118" i="46" s="1"/>
  <c r="CM118" i="46"/>
  <c r="CL118" i="46"/>
  <c r="CK118" i="46"/>
  <c r="V118" i="46" s="1"/>
  <c r="CJ118" i="46"/>
  <c r="CI118" i="46"/>
  <c r="T118" i="46" s="1"/>
  <c r="CH118" i="46"/>
  <c r="S118" i="46" s="1"/>
  <c r="CG118" i="46"/>
  <c r="CF118" i="46"/>
  <c r="CE118" i="46"/>
  <c r="CD118" i="46"/>
  <c r="CC118" i="46"/>
  <c r="N118" i="46" s="1"/>
  <c r="CB118" i="46"/>
  <c r="CA118" i="46"/>
  <c r="L118" i="46" s="1"/>
  <c r="BZ118" i="46"/>
  <c r="K118" i="46" s="1"/>
  <c r="BY118" i="46"/>
  <c r="BX118" i="46"/>
  <c r="BW118" i="46"/>
  <c r="BV118" i="46"/>
  <c r="BU118" i="46"/>
  <c r="F118" i="46" s="1"/>
  <c r="BT118" i="46"/>
  <c r="E118" i="46" s="1"/>
  <c r="BS118" i="46"/>
  <c r="D118" i="46" s="1"/>
  <c r="B118" i="46"/>
  <c r="B118" i="44" s="1"/>
  <c r="A118" i="46"/>
  <c r="EF117" i="46"/>
  <c r="BQ117" i="46" s="1"/>
  <c r="EE117" i="46"/>
  <c r="ED117" i="46"/>
  <c r="BO117" i="44" s="1"/>
  <c r="EC117" i="46"/>
  <c r="BN117" i="44" s="1"/>
  <c r="EB117" i="46"/>
  <c r="EA117" i="46"/>
  <c r="DZ117" i="46"/>
  <c r="BK117" i="46" s="1"/>
  <c r="DY117" i="46"/>
  <c r="DX117" i="46"/>
  <c r="BI117" i="46" s="1"/>
  <c r="DW117" i="46"/>
  <c r="DV117" i="46"/>
  <c r="DU117" i="46"/>
  <c r="BF117" i="46" s="1"/>
  <c r="DT117" i="46"/>
  <c r="DS117" i="46"/>
  <c r="BD117" i="46" s="1"/>
  <c r="DR117" i="46"/>
  <c r="BC117" i="46" s="1"/>
  <c r="DQ117" i="46"/>
  <c r="DP117" i="46"/>
  <c r="BA117" i="46" s="1"/>
  <c r="DO117" i="46"/>
  <c r="DN117" i="46"/>
  <c r="DM117" i="46"/>
  <c r="AX117" i="46" s="1"/>
  <c r="DL117" i="46"/>
  <c r="AW117" i="46" s="1"/>
  <c r="DK117" i="46"/>
  <c r="DJ117" i="46"/>
  <c r="AU117" i="46" s="1"/>
  <c r="DI117" i="46"/>
  <c r="DH117" i="46"/>
  <c r="DG117" i="46"/>
  <c r="AR117" i="46" s="1"/>
  <c r="DF117" i="46"/>
  <c r="DE117" i="46"/>
  <c r="AP117" i="46" s="1"/>
  <c r="DD117" i="46"/>
  <c r="DC117" i="46"/>
  <c r="AN117" i="46" s="1"/>
  <c r="DB117" i="46"/>
  <c r="AM117" i="46" s="1"/>
  <c r="DA117" i="46"/>
  <c r="CZ117" i="46"/>
  <c r="AK117" i="46" s="1"/>
  <c r="CY117" i="46"/>
  <c r="CX117" i="46"/>
  <c r="AI117" i="46" s="1"/>
  <c r="CW117" i="46"/>
  <c r="AH117" i="46" s="1"/>
  <c r="CV117" i="46"/>
  <c r="CU117" i="46"/>
  <c r="CT117" i="46"/>
  <c r="AE117" i="46" s="1"/>
  <c r="CS117" i="46"/>
  <c r="CR117" i="46"/>
  <c r="AC117" i="46" s="1"/>
  <c r="CQ117" i="46"/>
  <c r="CP117" i="46"/>
  <c r="CO117" i="46"/>
  <c r="CN117" i="46"/>
  <c r="CM117" i="46"/>
  <c r="X117" i="46" s="1"/>
  <c r="CL117" i="46"/>
  <c r="CK117" i="46"/>
  <c r="CJ117" i="46"/>
  <c r="CI117" i="46"/>
  <c r="CH117" i="46"/>
  <c r="CG117" i="46"/>
  <c r="CF117" i="46"/>
  <c r="CE117" i="46"/>
  <c r="P117" i="46" s="1"/>
  <c r="CD117" i="46"/>
  <c r="O117" i="46" s="1"/>
  <c r="CC117" i="46"/>
  <c r="CB117" i="46"/>
  <c r="M117" i="46" s="1"/>
  <c r="CA117" i="46"/>
  <c r="BZ117" i="46"/>
  <c r="K117" i="46" s="1"/>
  <c r="BY117" i="46"/>
  <c r="BX117" i="46"/>
  <c r="BW117" i="46"/>
  <c r="H117" i="46" s="1"/>
  <c r="BV117" i="46"/>
  <c r="BU117" i="46"/>
  <c r="BT117" i="46"/>
  <c r="E117" i="46" s="1"/>
  <c r="BS117" i="46"/>
  <c r="BO117" i="46"/>
  <c r="BN117" i="46"/>
  <c r="B117" i="46"/>
  <c r="B117" i="44" s="1"/>
  <c r="A117" i="46"/>
  <c r="A115" i="27" s="1"/>
  <c r="EF116" i="46"/>
  <c r="BQ116" i="46" s="1"/>
  <c r="EE116" i="46"/>
  <c r="BP116" i="46" s="1"/>
  <c r="ED116" i="46"/>
  <c r="EC116" i="46"/>
  <c r="EB116" i="46"/>
  <c r="EA116" i="46"/>
  <c r="DZ116" i="46"/>
  <c r="BK116" i="46" s="1"/>
  <c r="DY116" i="46"/>
  <c r="DX116" i="46"/>
  <c r="BI116" i="46" s="1"/>
  <c r="DW116" i="46"/>
  <c r="BH116" i="46" s="1"/>
  <c r="DV116" i="46"/>
  <c r="BG116" i="46" s="1"/>
  <c r="DU116" i="46"/>
  <c r="DT116" i="46"/>
  <c r="DS116" i="46"/>
  <c r="BD116" i="46" s="1"/>
  <c r="DR116" i="46"/>
  <c r="DQ116" i="46"/>
  <c r="BB116" i="46" s="1"/>
  <c r="DP116" i="46"/>
  <c r="BA116" i="46" s="1"/>
  <c r="DO116" i="46"/>
  <c r="DN116" i="46"/>
  <c r="DM116" i="46"/>
  <c r="DL116" i="46"/>
  <c r="DK116" i="46"/>
  <c r="AV116" i="46" s="1"/>
  <c r="DJ116" i="46"/>
  <c r="DI116" i="46"/>
  <c r="DH116" i="46"/>
  <c r="DG116" i="46"/>
  <c r="AR116" i="46" s="1"/>
  <c r="DF116" i="46"/>
  <c r="AQ116" i="46" s="1"/>
  <c r="DE116" i="46"/>
  <c r="DD116" i="46"/>
  <c r="DC116" i="46"/>
  <c r="AN116" i="46" s="1"/>
  <c r="DB116" i="46"/>
  <c r="AM116" i="46" s="1"/>
  <c r="DA116" i="46"/>
  <c r="CZ116" i="46"/>
  <c r="CY116" i="46"/>
  <c r="AJ116" i="46" s="1"/>
  <c r="CX116" i="46"/>
  <c r="CW116" i="46"/>
  <c r="CV116" i="46"/>
  <c r="AG116" i="46" s="1"/>
  <c r="CU116" i="46"/>
  <c r="CT116" i="46"/>
  <c r="CS116" i="46"/>
  <c r="AD116" i="46" s="1"/>
  <c r="CR116" i="46"/>
  <c r="AC116" i="46" s="1"/>
  <c r="CQ116" i="46"/>
  <c r="CP116" i="46"/>
  <c r="AA116" i="46" s="1"/>
  <c r="CO116" i="46"/>
  <c r="CN116" i="46"/>
  <c r="CM116" i="46"/>
  <c r="CL116" i="46"/>
  <c r="CK116" i="46"/>
  <c r="CJ116" i="46"/>
  <c r="U116" i="46" s="1"/>
  <c r="CI116" i="46"/>
  <c r="T116" i="46" s="1"/>
  <c r="CH116" i="46"/>
  <c r="S116" i="46" s="1"/>
  <c r="CG116" i="46"/>
  <c r="CF116" i="46"/>
  <c r="CE116" i="46"/>
  <c r="CD116" i="46"/>
  <c r="CC116" i="46"/>
  <c r="CB116" i="46"/>
  <c r="M116" i="46" s="1"/>
  <c r="CA116" i="46"/>
  <c r="L116" i="46" s="1"/>
  <c r="BZ116" i="46"/>
  <c r="K116" i="46" s="1"/>
  <c r="BY116" i="46"/>
  <c r="BX116" i="46"/>
  <c r="BW116" i="46"/>
  <c r="H116" i="46" s="1"/>
  <c r="BV116" i="46"/>
  <c r="G116" i="46" s="1"/>
  <c r="BU116" i="46"/>
  <c r="BT116" i="46"/>
  <c r="BS116" i="46"/>
  <c r="D116" i="46" s="1"/>
  <c r="B116" i="46"/>
  <c r="B116" i="44" s="1"/>
  <c r="A116" i="46"/>
  <c r="A114" i="29" s="1"/>
  <c r="EF115" i="46"/>
  <c r="BQ115" i="46" s="1"/>
  <c r="EE115" i="46"/>
  <c r="ED115" i="46"/>
  <c r="BO115" i="44" s="1"/>
  <c r="EC115" i="46"/>
  <c r="BN115" i="44" s="1"/>
  <c r="EB115" i="46"/>
  <c r="BM115" i="44" s="1"/>
  <c r="EA115" i="46"/>
  <c r="BL115" i="44" s="1"/>
  <c r="DZ115" i="46"/>
  <c r="BK115" i="44" s="1"/>
  <c r="DY115" i="46"/>
  <c r="BJ115" i="44" s="1"/>
  <c r="DX115" i="46"/>
  <c r="DW115" i="46"/>
  <c r="DV115" i="46"/>
  <c r="DU115" i="46"/>
  <c r="BF115" i="46" s="1"/>
  <c r="DT115" i="46"/>
  <c r="BE115" i="46" s="1"/>
  <c r="DS115" i="46"/>
  <c r="BD115" i="46" s="1"/>
  <c r="DR115" i="46"/>
  <c r="BC115" i="46" s="1"/>
  <c r="DQ115" i="46"/>
  <c r="DP115" i="46"/>
  <c r="DO115" i="46"/>
  <c r="DN115" i="46"/>
  <c r="AY115" i="46" s="1"/>
  <c r="DM115" i="46"/>
  <c r="DL115" i="46"/>
  <c r="AW115" i="46" s="1"/>
  <c r="DK115" i="46"/>
  <c r="AV115" i="46" s="1"/>
  <c r="DJ115" i="46"/>
  <c r="AU115" i="46" s="1"/>
  <c r="DI115" i="46"/>
  <c r="DH115" i="46"/>
  <c r="AS115" i="46" s="1"/>
  <c r="DG115" i="46"/>
  <c r="AR115" i="46" s="1"/>
  <c r="DF115" i="46"/>
  <c r="AQ115" i="46" s="1"/>
  <c r="DE115" i="46"/>
  <c r="AP115" i="46" s="1"/>
  <c r="DD115" i="46"/>
  <c r="AO115" i="46" s="1"/>
  <c r="DC115" i="46"/>
  <c r="DB115" i="46"/>
  <c r="DA115" i="46"/>
  <c r="CZ115" i="46"/>
  <c r="CY115" i="46"/>
  <c r="AJ115" i="46" s="1"/>
  <c r="CX115" i="46"/>
  <c r="AI115" i="46" s="1"/>
  <c r="CW115" i="46"/>
  <c r="AH115" i="46" s="1"/>
  <c r="CV115" i="46"/>
  <c r="AG115" i="46" s="1"/>
  <c r="CU115" i="46"/>
  <c r="AF115" i="46" s="1"/>
  <c r="CT115" i="46"/>
  <c r="AE115" i="46" s="1"/>
  <c r="CS115" i="46"/>
  <c r="CR115" i="46"/>
  <c r="CQ115" i="46"/>
  <c r="CP115" i="46"/>
  <c r="CO115" i="46"/>
  <c r="Z115" i="46" s="1"/>
  <c r="CN115" i="46"/>
  <c r="Y115" i="46" s="1"/>
  <c r="CM115" i="46"/>
  <c r="X115" i="46" s="1"/>
  <c r="CL115" i="46"/>
  <c r="W115" i="46" s="1"/>
  <c r="CK115" i="46"/>
  <c r="CJ115" i="46"/>
  <c r="CI115" i="46"/>
  <c r="CH115" i="46"/>
  <c r="S115" i="46" s="1"/>
  <c r="CG115" i="46"/>
  <c r="R115" i="46" s="1"/>
  <c r="CF115" i="46"/>
  <c r="Q115" i="46" s="1"/>
  <c r="CE115" i="46"/>
  <c r="P115" i="46" s="1"/>
  <c r="CD115" i="46"/>
  <c r="O115" i="46" s="1"/>
  <c r="CC115" i="46"/>
  <c r="CB115" i="46"/>
  <c r="CA115" i="46"/>
  <c r="BZ115" i="46"/>
  <c r="BY115" i="46"/>
  <c r="J115" i="46" s="1"/>
  <c r="BX115" i="46"/>
  <c r="I115" i="46" s="1"/>
  <c r="BW115" i="46"/>
  <c r="H115" i="46" s="1"/>
  <c r="BV115" i="46"/>
  <c r="G115" i="46" s="1"/>
  <c r="BU115" i="46"/>
  <c r="BT115" i="46"/>
  <c r="BS115" i="46"/>
  <c r="D115" i="46" s="1"/>
  <c r="BO115" i="46"/>
  <c r="BN115" i="46"/>
  <c r="BM115" i="46"/>
  <c r="BL115" i="46"/>
  <c r="BK115" i="46"/>
  <c r="BJ115" i="46"/>
  <c r="B115" i="46"/>
  <c r="B115" i="44" s="1"/>
  <c r="A115" i="46"/>
  <c r="A113" i="27" s="1"/>
  <c r="EF114" i="46"/>
  <c r="BQ114" i="46" s="1"/>
  <c r="EE114" i="46"/>
  <c r="BP114" i="46" s="1"/>
  <c r="ED114" i="46"/>
  <c r="EC114" i="46"/>
  <c r="BN114" i="46" s="1"/>
  <c r="EB114" i="46"/>
  <c r="BM114" i="46" s="1"/>
  <c r="EA114" i="46"/>
  <c r="DZ114" i="46"/>
  <c r="DY114" i="46"/>
  <c r="BJ114" i="46" s="1"/>
  <c r="DX114" i="46"/>
  <c r="DW114" i="46"/>
  <c r="DV114" i="46"/>
  <c r="BG114" i="46" s="1"/>
  <c r="DU114" i="46"/>
  <c r="BF114" i="46" s="1"/>
  <c r="DT114" i="46"/>
  <c r="BE114" i="46" s="1"/>
  <c r="DS114" i="46"/>
  <c r="DR114" i="46"/>
  <c r="BC114" i="46" s="1"/>
  <c r="DQ114" i="46"/>
  <c r="DP114" i="46"/>
  <c r="DO114" i="46"/>
  <c r="DN114" i="46"/>
  <c r="AY114" i="46" s="1"/>
  <c r="DM114" i="46"/>
  <c r="AX114" i="46" s="1"/>
  <c r="DL114" i="46"/>
  <c r="DK114" i="46"/>
  <c r="DJ114" i="46"/>
  <c r="DI114" i="46"/>
  <c r="DH114" i="46"/>
  <c r="AS114" i="46" s="1"/>
  <c r="DG114" i="46"/>
  <c r="DF114" i="46"/>
  <c r="DE114" i="46"/>
  <c r="AP114" i="46" s="1"/>
  <c r="DD114" i="46"/>
  <c r="AO114" i="46" s="1"/>
  <c r="DC114" i="46"/>
  <c r="DB114" i="46"/>
  <c r="DA114" i="46"/>
  <c r="CZ114" i="46"/>
  <c r="CY114" i="46"/>
  <c r="AJ114" i="46" s="1"/>
  <c r="CX114" i="46"/>
  <c r="AI114" i="46" s="1"/>
  <c r="CW114" i="46"/>
  <c r="AH114" i="46" s="1"/>
  <c r="CV114" i="46"/>
  <c r="CU114" i="46"/>
  <c r="CT114" i="46"/>
  <c r="CS114" i="46"/>
  <c r="AD114" i="46" s="1"/>
  <c r="CR114" i="46"/>
  <c r="AC114" i="46" s="1"/>
  <c r="CQ114" i="46"/>
  <c r="CP114" i="46"/>
  <c r="AA114" i="46" s="1"/>
  <c r="CO114" i="46"/>
  <c r="Z114" i="46" s="1"/>
  <c r="CN114" i="46"/>
  <c r="Y114" i="46" s="1"/>
  <c r="CM114" i="46"/>
  <c r="CL114" i="46"/>
  <c r="CK114" i="46"/>
  <c r="V114" i="46" s="1"/>
  <c r="CJ114" i="46"/>
  <c r="CI114" i="46"/>
  <c r="CH114" i="46"/>
  <c r="CG114" i="46"/>
  <c r="R114" i="46" s="1"/>
  <c r="CF114" i="46"/>
  <c r="Q114" i="46" s="1"/>
  <c r="CE114" i="46"/>
  <c r="CD114" i="46"/>
  <c r="CC114" i="46"/>
  <c r="CB114" i="46"/>
  <c r="CA114" i="46"/>
  <c r="L114" i="46" s="1"/>
  <c r="BZ114" i="46"/>
  <c r="K114" i="46" s="1"/>
  <c r="BY114" i="46"/>
  <c r="J114" i="46" s="1"/>
  <c r="BX114" i="46"/>
  <c r="I114" i="46" s="1"/>
  <c r="BW114" i="46"/>
  <c r="BV114" i="46"/>
  <c r="BU114" i="46"/>
  <c r="BT114" i="46"/>
  <c r="E114" i="46" s="1"/>
  <c r="BS114" i="46"/>
  <c r="D114" i="46" s="1"/>
  <c r="B114" i="46"/>
  <c r="B114" i="44" s="1"/>
  <c r="A114" i="46"/>
  <c r="A112" i="27" s="1"/>
  <c r="EF113" i="46"/>
  <c r="BQ113" i="46" s="1"/>
  <c r="EE113" i="46"/>
  <c r="ED113" i="46"/>
  <c r="EC113" i="46"/>
  <c r="BN113" i="46" s="1"/>
  <c r="EB113" i="46"/>
  <c r="BM113" i="46" s="1"/>
  <c r="EA113" i="46"/>
  <c r="DZ113" i="46"/>
  <c r="DY113" i="46"/>
  <c r="BJ113" i="46" s="1"/>
  <c r="DX113" i="46"/>
  <c r="BI113" i="46" s="1"/>
  <c r="DW113" i="46"/>
  <c r="DV113" i="46"/>
  <c r="DU113" i="46"/>
  <c r="BF113" i="46" s="1"/>
  <c r="DT113" i="46"/>
  <c r="BE113" i="46" s="1"/>
  <c r="DS113" i="46"/>
  <c r="BD113" i="46" s="1"/>
  <c r="DR113" i="46"/>
  <c r="BC113" i="46" s="1"/>
  <c r="DQ113" i="46"/>
  <c r="BB113" i="46" s="1"/>
  <c r="DP113" i="46"/>
  <c r="DO113" i="46"/>
  <c r="DN113" i="46"/>
  <c r="DM113" i="46"/>
  <c r="DL113" i="46"/>
  <c r="DK113" i="46"/>
  <c r="DJ113" i="46"/>
  <c r="AU113" i="46" s="1"/>
  <c r="DI113" i="46"/>
  <c r="AT113" i="46" s="1"/>
  <c r="DH113" i="46"/>
  <c r="AS113" i="46" s="1"/>
  <c r="DG113" i="46"/>
  <c r="DF113" i="46"/>
  <c r="DE113" i="46"/>
  <c r="DD113" i="46"/>
  <c r="AO113" i="46" s="1"/>
  <c r="DC113" i="46"/>
  <c r="DB113" i="46"/>
  <c r="DA113" i="46"/>
  <c r="AL113" i="46" s="1"/>
  <c r="CZ113" i="46"/>
  <c r="AK113" i="46" s="1"/>
  <c r="CY113" i="46"/>
  <c r="CX113" i="46"/>
  <c r="CW113" i="46"/>
  <c r="AH113" i="46" s="1"/>
  <c r="CV113" i="46"/>
  <c r="AG113" i="46" s="1"/>
  <c r="CU113" i="46"/>
  <c r="CT113" i="46"/>
  <c r="AE113" i="46" s="1"/>
  <c r="CS113" i="46"/>
  <c r="AD113" i="46" s="1"/>
  <c r="CR113" i="46"/>
  <c r="AC113" i="46" s="1"/>
  <c r="CQ113" i="46"/>
  <c r="CP113" i="46"/>
  <c r="CO113" i="46"/>
  <c r="Z113" i="46" s="1"/>
  <c r="CN113" i="46"/>
  <c r="Y113" i="46" s="1"/>
  <c r="CM113" i="46"/>
  <c r="CL113" i="46"/>
  <c r="W113" i="46" s="1"/>
  <c r="CK113" i="46"/>
  <c r="V113" i="46" s="1"/>
  <c r="CJ113" i="46"/>
  <c r="U113" i="46" s="1"/>
  <c r="CI113" i="46"/>
  <c r="CH113" i="46"/>
  <c r="CG113" i="46"/>
  <c r="CF113" i="46"/>
  <c r="CE113" i="46"/>
  <c r="P113" i="46" s="1"/>
  <c r="CD113" i="46"/>
  <c r="O113" i="46" s="1"/>
  <c r="CC113" i="46"/>
  <c r="N113" i="46" s="1"/>
  <c r="CB113" i="46"/>
  <c r="M113" i="46" s="1"/>
  <c r="CA113" i="46"/>
  <c r="BZ113" i="46"/>
  <c r="BY113" i="46"/>
  <c r="BX113" i="46"/>
  <c r="BW113" i="46"/>
  <c r="H113" i="46" s="1"/>
  <c r="BV113" i="46"/>
  <c r="BU113" i="46"/>
  <c r="F113" i="46" s="1"/>
  <c r="BT113" i="46"/>
  <c r="E113" i="46" s="1"/>
  <c r="BS113" i="46"/>
  <c r="B113" i="46"/>
  <c r="B113" i="44" s="1"/>
  <c r="A113" i="46"/>
  <c r="A111" i="27" s="1"/>
  <c r="EF112" i="46"/>
  <c r="EE112" i="46"/>
  <c r="ED112" i="46"/>
  <c r="BO112" i="46" s="1"/>
  <c r="EC112" i="46"/>
  <c r="BN112" i="46" s="1"/>
  <c r="EB112" i="46"/>
  <c r="EA112" i="46"/>
  <c r="DZ112" i="46"/>
  <c r="DY112" i="46"/>
  <c r="BJ112" i="46" s="1"/>
  <c r="DX112" i="46"/>
  <c r="DW112" i="46"/>
  <c r="DV112" i="46"/>
  <c r="BG112" i="46" s="1"/>
  <c r="DU112" i="46"/>
  <c r="BF112" i="46" s="1"/>
  <c r="DT112" i="46"/>
  <c r="BE112" i="46" s="1"/>
  <c r="DS112" i="46"/>
  <c r="DR112" i="46"/>
  <c r="BC112" i="46" s="1"/>
  <c r="DQ112" i="46"/>
  <c r="DP112" i="46"/>
  <c r="BA112" i="46" s="1"/>
  <c r="DO112" i="46"/>
  <c r="DN112" i="46"/>
  <c r="AY112" i="46" s="1"/>
  <c r="DM112" i="46"/>
  <c r="AX112" i="46" s="1"/>
  <c r="DL112" i="46"/>
  <c r="AW112" i="46" s="1"/>
  <c r="DK112" i="46"/>
  <c r="DJ112" i="46"/>
  <c r="DI112" i="46"/>
  <c r="DH112" i="46"/>
  <c r="DG112" i="46"/>
  <c r="DF112" i="46"/>
  <c r="AQ112" i="46" s="1"/>
  <c r="DE112" i="46"/>
  <c r="AP112" i="46" s="1"/>
  <c r="DD112" i="46"/>
  <c r="DC112" i="46"/>
  <c r="DB112" i="46"/>
  <c r="DA112" i="46"/>
  <c r="CZ112" i="46"/>
  <c r="AK112" i="46" s="1"/>
  <c r="CY112" i="46"/>
  <c r="CX112" i="46"/>
  <c r="CW112" i="46"/>
  <c r="CV112" i="46"/>
  <c r="AG112" i="46" s="1"/>
  <c r="CU112" i="46"/>
  <c r="CT112" i="46"/>
  <c r="CS112" i="46"/>
  <c r="AD112" i="46" s="1"/>
  <c r="CR112" i="46"/>
  <c r="AC112" i="46" s="1"/>
  <c r="CQ112" i="46"/>
  <c r="CP112" i="46"/>
  <c r="AA112" i="46" s="1"/>
  <c r="CO112" i="46"/>
  <c r="Z112" i="46" s="1"/>
  <c r="CN112" i="46"/>
  <c r="CM112" i="46"/>
  <c r="CL112" i="46"/>
  <c r="CK112" i="46"/>
  <c r="V112" i="46" s="1"/>
  <c r="CJ112" i="46"/>
  <c r="CI112" i="46"/>
  <c r="CH112" i="46"/>
  <c r="S112" i="46" s="1"/>
  <c r="CG112" i="46"/>
  <c r="R112" i="46" s="1"/>
  <c r="CF112" i="46"/>
  <c r="CE112" i="46"/>
  <c r="CD112" i="46"/>
  <c r="CC112" i="46"/>
  <c r="CB112" i="46"/>
  <c r="M112" i="46" s="1"/>
  <c r="CA112" i="46"/>
  <c r="BZ112" i="46"/>
  <c r="K112" i="46" s="1"/>
  <c r="BY112" i="46"/>
  <c r="J112" i="46" s="1"/>
  <c r="BX112" i="46"/>
  <c r="BW112" i="46"/>
  <c r="BV112" i="46"/>
  <c r="BU112" i="46"/>
  <c r="BT112" i="46"/>
  <c r="E112" i="46" s="1"/>
  <c r="BS112" i="46"/>
  <c r="B112" i="46"/>
  <c r="B112" i="44" s="1"/>
  <c r="A112" i="46"/>
  <c r="C112" i="46" s="1"/>
  <c r="C112" i="44" s="1"/>
  <c r="EF111" i="46"/>
  <c r="BQ111" i="46" s="1"/>
  <c r="EE111" i="46"/>
  <c r="ED111" i="46"/>
  <c r="BO111" i="44" s="1"/>
  <c r="EC111" i="46"/>
  <c r="BN111" i="44" s="1"/>
  <c r="EB111" i="46"/>
  <c r="BM111" i="44" s="1"/>
  <c r="EA111" i="46"/>
  <c r="BL111" i="44" s="1"/>
  <c r="DZ111" i="46"/>
  <c r="BK111" i="44" s="1"/>
  <c r="DY111" i="46"/>
  <c r="BJ111" i="44" s="1"/>
  <c r="DX111" i="46"/>
  <c r="BI111" i="46" s="1"/>
  <c r="DW111" i="46"/>
  <c r="DV111" i="46"/>
  <c r="DU111" i="46"/>
  <c r="BF111" i="46" s="1"/>
  <c r="DT111" i="46"/>
  <c r="DS111" i="46"/>
  <c r="BD111" i="46" s="1"/>
  <c r="DR111" i="46"/>
  <c r="BC111" i="46" s="1"/>
  <c r="DQ111" i="46"/>
  <c r="BB111" i="46" s="1"/>
  <c r="DP111" i="46"/>
  <c r="BA111" i="46" s="1"/>
  <c r="DO111" i="46"/>
  <c r="DN111" i="46"/>
  <c r="DM111" i="46"/>
  <c r="DL111" i="46"/>
  <c r="DK111" i="46"/>
  <c r="AV111" i="46" s="1"/>
  <c r="DJ111" i="46"/>
  <c r="AU111" i="46" s="1"/>
  <c r="DI111" i="46"/>
  <c r="AT111" i="46" s="1"/>
  <c r="DH111" i="46"/>
  <c r="AS111" i="46" s="1"/>
  <c r="DG111" i="46"/>
  <c r="DF111" i="46"/>
  <c r="DE111" i="46"/>
  <c r="DD111" i="46"/>
  <c r="DC111" i="46"/>
  <c r="DB111" i="46"/>
  <c r="AM111" i="46" s="1"/>
  <c r="DA111" i="46"/>
  <c r="AL111" i="46" s="1"/>
  <c r="CZ111" i="46"/>
  <c r="AK111" i="46" s="1"/>
  <c r="CY111" i="46"/>
  <c r="CX111" i="46"/>
  <c r="CW111" i="46"/>
  <c r="CV111" i="46"/>
  <c r="CU111" i="46"/>
  <c r="AF111" i="46" s="1"/>
  <c r="CT111" i="46"/>
  <c r="CS111" i="46"/>
  <c r="AD111" i="46" s="1"/>
  <c r="CR111" i="46"/>
  <c r="CQ111" i="46"/>
  <c r="CP111" i="46"/>
  <c r="CO111" i="46"/>
  <c r="Z111" i="46" s="1"/>
  <c r="CN111" i="46"/>
  <c r="CM111" i="46"/>
  <c r="CL111" i="46"/>
  <c r="W111" i="46" s="1"/>
  <c r="CK111" i="46"/>
  <c r="V111" i="46" s="1"/>
  <c r="CJ111" i="46"/>
  <c r="CI111" i="46"/>
  <c r="CH111" i="46"/>
  <c r="CG111" i="46"/>
  <c r="R111" i="46" s="1"/>
  <c r="CF111" i="46"/>
  <c r="Q111" i="46" s="1"/>
  <c r="CE111" i="46"/>
  <c r="P111" i="46" s="1"/>
  <c r="CD111" i="46"/>
  <c r="O111" i="46" s="1"/>
  <c r="CC111" i="46"/>
  <c r="N111" i="46" s="1"/>
  <c r="CB111" i="46"/>
  <c r="M111" i="46" s="1"/>
  <c r="CA111" i="46"/>
  <c r="BZ111" i="46"/>
  <c r="BY111" i="46"/>
  <c r="J111" i="46" s="1"/>
  <c r="BX111" i="46"/>
  <c r="I111" i="46" s="1"/>
  <c r="BW111" i="46"/>
  <c r="BV111" i="46"/>
  <c r="G111" i="46" s="1"/>
  <c r="BU111" i="46"/>
  <c r="F111" i="46" s="1"/>
  <c r="BT111" i="46"/>
  <c r="E111" i="46" s="1"/>
  <c r="BS111" i="46"/>
  <c r="BO111" i="46"/>
  <c r="BN111" i="46"/>
  <c r="BM111" i="46"/>
  <c r="BL111" i="46"/>
  <c r="BK111" i="46"/>
  <c r="BJ111" i="46"/>
  <c r="B111" i="46"/>
  <c r="B111" i="44" s="1"/>
  <c r="A111" i="46"/>
  <c r="A109" i="29" s="1"/>
  <c r="EF110" i="46"/>
  <c r="EE110" i="46"/>
  <c r="ED110" i="46"/>
  <c r="BO110" i="46" s="1"/>
  <c r="EC110" i="46"/>
  <c r="EB110" i="46"/>
  <c r="EA110" i="46"/>
  <c r="DZ110" i="46"/>
  <c r="BK110" i="46" s="1"/>
  <c r="DY110" i="46"/>
  <c r="DX110" i="46"/>
  <c r="DW110" i="46"/>
  <c r="DV110" i="46"/>
  <c r="DU110" i="46"/>
  <c r="DT110" i="46"/>
  <c r="BE110" i="46" s="1"/>
  <c r="DS110" i="46"/>
  <c r="BD110" i="46" s="1"/>
  <c r="DR110" i="46"/>
  <c r="BC110" i="46" s="1"/>
  <c r="DQ110" i="46"/>
  <c r="DP110" i="46"/>
  <c r="BA110" i="46" s="1"/>
  <c r="DO110" i="46"/>
  <c r="DN110" i="46"/>
  <c r="DM110" i="46"/>
  <c r="DL110" i="46"/>
  <c r="AW110" i="46" s="1"/>
  <c r="DK110" i="46"/>
  <c r="DJ110" i="46"/>
  <c r="DI110" i="46"/>
  <c r="DH110" i="46"/>
  <c r="DG110" i="46"/>
  <c r="AR110" i="46" s="1"/>
  <c r="DF110" i="46"/>
  <c r="AQ110" i="46" s="1"/>
  <c r="DE110" i="46"/>
  <c r="DD110" i="46"/>
  <c r="AO110" i="46" s="1"/>
  <c r="DC110" i="46"/>
  <c r="AN110" i="46" s="1"/>
  <c r="DB110" i="46"/>
  <c r="DA110" i="46"/>
  <c r="CZ110" i="46"/>
  <c r="CY110" i="46"/>
  <c r="AJ110" i="46" s="1"/>
  <c r="CX110" i="46"/>
  <c r="CW110" i="46"/>
  <c r="CV110" i="46"/>
  <c r="CU110" i="46"/>
  <c r="AF110" i="46" s="1"/>
  <c r="CT110" i="46"/>
  <c r="CS110" i="46"/>
  <c r="CR110" i="46"/>
  <c r="CQ110" i="46"/>
  <c r="CP110" i="46"/>
  <c r="AA110" i="46" s="1"/>
  <c r="CO110" i="46"/>
  <c r="CN110" i="46"/>
  <c r="Y110" i="46" s="1"/>
  <c r="CM110" i="46"/>
  <c r="X110" i="46" s="1"/>
  <c r="CL110" i="46"/>
  <c r="CK110" i="46"/>
  <c r="CJ110" i="46"/>
  <c r="U110" i="46" s="1"/>
  <c r="CI110" i="46"/>
  <c r="T110" i="46" s="1"/>
  <c r="CH110" i="46"/>
  <c r="S110" i="46" s="1"/>
  <c r="CG110" i="46"/>
  <c r="CF110" i="46"/>
  <c r="Q110" i="46" s="1"/>
  <c r="CE110" i="46"/>
  <c r="P110" i="46" s="1"/>
  <c r="CD110" i="46"/>
  <c r="O110" i="46" s="1"/>
  <c r="CC110" i="46"/>
  <c r="CB110" i="46"/>
  <c r="CA110" i="46"/>
  <c r="L110" i="46" s="1"/>
  <c r="BZ110" i="46"/>
  <c r="BY110" i="46"/>
  <c r="BX110" i="46"/>
  <c r="I110" i="46" s="1"/>
  <c r="BW110" i="46"/>
  <c r="H110" i="46" s="1"/>
  <c r="BV110" i="46"/>
  <c r="G110" i="46" s="1"/>
  <c r="BU110" i="46"/>
  <c r="BT110" i="46"/>
  <c r="BS110" i="46"/>
  <c r="D110" i="46" s="1"/>
  <c r="B110" i="46"/>
  <c r="B110" i="44" s="1"/>
  <c r="A110" i="46"/>
  <c r="A108" i="27" s="1"/>
  <c r="EF109" i="46"/>
  <c r="BQ109" i="46" s="1"/>
  <c r="EE109" i="46"/>
  <c r="BP109" i="46" s="1"/>
  <c r="ED109" i="46"/>
  <c r="BO109" i="44" s="1"/>
  <c r="EC109" i="46"/>
  <c r="BN109" i="44" s="1"/>
  <c r="EB109" i="46"/>
  <c r="BM109" i="46" s="1"/>
  <c r="EA109" i="46"/>
  <c r="DZ109" i="46"/>
  <c r="DY109" i="46"/>
  <c r="BJ109" i="46" s="1"/>
  <c r="DX109" i="46"/>
  <c r="DW109" i="46"/>
  <c r="BH109" i="46" s="1"/>
  <c r="DV109" i="46"/>
  <c r="DU109" i="46"/>
  <c r="DT109" i="46"/>
  <c r="DS109" i="46"/>
  <c r="BD109" i="46" s="1"/>
  <c r="DR109" i="46"/>
  <c r="DQ109" i="46"/>
  <c r="BB109" i="46" s="1"/>
  <c r="DP109" i="46"/>
  <c r="BA109" i="46" s="1"/>
  <c r="DO109" i="46"/>
  <c r="AZ109" i="46" s="1"/>
  <c r="DN109" i="46"/>
  <c r="DM109" i="46"/>
  <c r="DL109" i="46"/>
  <c r="DK109" i="46"/>
  <c r="DJ109" i="46"/>
  <c r="DI109" i="46"/>
  <c r="DH109" i="46"/>
  <c r="AS109" i="46" s="1"/>
  <c r="DG109" i="46"/>
  <c r="DF109" i="46"/>
  <c r="DE109" i="46"/>
  <c r="DD109" i="46"/>
  <c r="DC109" i="46"/>
  <c r="DB109" i="46"/>
  <c r="AM109" i="46" s="1"/>
  <c r="DA109" i="46"/>
  <c r="CZ109" i="46"/>
  <c r="AK109" i="46" s="1"/>
  <c r="CY109" i="46"/>
  <c r="CX109" i="46"/>
  <c r="CW109" i="46"/>
  <c r="AH109" i="46" s="1"/>
  <c r="CV109" i="46"/>
  <c r="AG109" i="46" s="1"/>
  <c r="CU109" i="46"/>
  <c r="CT109" i="46"/>
  <c r="CS109" i="46"/>
  <c r="AD109" i="46" s="1"/>
  <c r="CR109" i="46"/>
  <c r="AC109" i="46" s="1"/>
  <c r="CQ109" i="46"/>
  <c r="CP109" i="46"/>
  <c r="CO109" i="46"/>
  <c r="CN109" i="46"/>
  <c r="CM109" i="46"/>
  <c r="X109" i="46" s="1"/>
  <c r="CL109" i="46"/>
  <c r="W109" i="46" s="1"/>
  <c r="CK109" i="46"/>
  <c r="CJ109" i="46"/>
  <c r="U109" i="46" s="1"/>
  <c r="CI109" i="46"/>
  <c r="CH109" i="46"/>
  <c r="CG109" i="46"/>
  <c r="R109" i="46" s="1"/>
  <c r="CF109" i="46"/>
  <c r="Q109" i="46" s="1"/>
  <c r="CE109" i="46"/>
  <c r="P109" i="46" s="1"/>
  <c r="CD109" i="46"/>
  <c r="CC109" i="46"/>
  <c r="CB109" i="46"/>
  <c r="M109" i="46" s="1"/>
  <c r="CA109" i="46"/>
  <c r="BZ109" i="46"/>
  <c r="BY109" i="46"/>
  <c r="BX109" i="46"/>
  <c r="BW109" i="46"/>
  <c r="H109" i="46" s="1"/>
  <c r="BV109" i="46"/>
  <c r="BU109" i="46"/>
  <c r="F109" i="46" s="1"/>
  <c r="BT109" i="46"/>
  <c r="E109" i="46" s="1"/>
  <c r="BS109" i="46"/>
  <c r="BO109" i="46"/>
  <c r="BN109" i="46"/>
  <c r="B109" i="46"/>
  <c r="B109" i="44" s="1"/>
  <c r="A109" i="46"/>
  <c r="A107" i="27" s="1"/>
  <c r="EF108" i="46"/>
  <c r="BQ108" i="46" s="1"/>
  <c r="EE108" i="46"/>
  <c r="BP108" i="46" s="1"/>
  <c r="ED108" i="46"/>
  <c r="EC108" i="46"/>
  <c r="EB108" i="46"/>
  <c r="BM108" i="46" s="1"/>
  <c r="EA108" i="46"/>
  <c r="DZ108" i="46"/>
  <c r="DY108" i="46"/>
  <c r="DX108" i="46"/>
  <c r="DW108" i="46"/>
  <c r="BH108" i="46" s="1"/>
  <c r="DV108" i="46"/>
  <c r="BG108" i="44" s="1"/>
  <c r="DU108" i="46"/>
  <c r="DT108" i="46"/>
  <c r="BE108" i="46" s="1"/>
  <c r="DS108" i="46"/>
  <c r="DR108" i="46"/>
  <c r="BC108" i="46" s="1"/>
  <c r="DQ108" i="46"/>
  <c r="BB108" i="46" s="1"/>
  <c r="DP108" i="46"/>
  <c r="DO108" i="46"/>
  <c r="DN108" i="46"/>
  <c r="AY108" i="46" s="1"/>
  <c r="DM108" i="46"/>
  <c r="DL108" i="46"/>
  <c r="DK108" i="46"/>
  <c r="AV108" i="46" s="1"/>
  <c r="DJ108" i="46"/>
  <c r="DI108" i="46"/>
  <c r="DH108" i="46"/>
  <c r="DG108" i="46"/>
  <c r="DF108" i="46"/>
  <c r="AQ108" i="46" s="1"/>
  <c r="DE108" i="46"/>
  <c r="DD108" i="46"/>
  <c r="AO108" i="46" s="1"/>
  <c r="DC108" i="46"/>
  <c r="DB108" i="46"/>
  <c r="DA108" i="46"/>
  <c r="AL108" i="46" s="1"/>
  <c r="CZ108" i="46"/>
  <c r="CY108" i="46"/>
  <c r="CX108" i="46"/>
  <c r="CW108" i="46"/>
  <c r="CV108" i="46"/>
  <c r="AG108" i="46" s="1"/>
  <c r="CU108" i="46"/>
  <c r="CT108" i="46"/>
  <c r="AE108" i="46" s="1"/>
  <c r="CS108" i="46"/>
  <c r="CR108" i="46"/>
  <c r="CQ108" i="46"/>
  <c r="AB108" i="46" s="1"/>
  <c r="CP108" i="46"/>
  <c r="CO108" i="46"/>
  <c r="CN108" i="46"/>
  <c r="Y108" i="46" s="1"/>
  <c r="CM108" i="46"/>
  <c r="CL108" i="46"/>
  <c r="CK108" i="46"/>
  <c r="CJ108" i="46"/>
  <c r="U108" i="46" s="1"/>
  <c r="CI108" i="46"/>
  <c r="T108" i="46" s="1"/>
  <c r="CH108" i="46"/>
  <c r="S108" i="46" s="1"/>
  <c r="CG108" i="46"/>
  <c r="CF108" i="46"/>
  <c r="CE108" i="46"/>
  <c r="CD108" i="46"/>
  <c r="CC108" i="46"/>
  <c r="CB108" i="46"/>
  <c r="CA108" i="46"/>
  <c r="BZ108" i="46"/>
  <c r="K108" i="46" s="1"/>
  <c r="BY108" i="46"/>
  <c r="BX108" i="46"/>
  <c r="BW108" i="46"/>
  <c r="BV108" i="46"/>
  <c r="BU108" i="46"/>
  <c r="F108" i="46" s="1"/>
  <c r="BT108" i="46"/>
  <c r="BS108" i="46"/>
  <c r="D108" i="46" s="1"/>
  <c r="BG108" i="46"/>
  <c r="B108" i="46"/>
  <c r="B108" i="44" s="1"/>
  <c r="A108" i="46"/>
  <c r="A106" i="29" s="1"/>
  <c r="EF107" i="46"/>
  <c r="EE107" i="46"/>
  <c r="ED107" i="46"/>
  <c r="BO107" i="44" s="1"/>
  <c r="EC107" i="46"/>
  <c r="BN107" i="44" s="1"/>
  <c r="EB107" i="46"/>
  <c r="BM107" i="44" s="1"/>
  <c r="EA107" i="46"/>
  <c r="DZ107" i="46"/>
  <c r="BK107" i="46" s="1"/>
  <c r="DY107" i="46"/>
  <c r="DX107" i="46"/>
  <c r="DW107" i="46"/>
  <c r="DV107" i="46"/>
  <c r="DU107" i="46"/>
  <c r="DT107" i="46"/>
  <c r="DS107" i="46"/>
  <c r="BD107" i="46" s="1"/>
  <c r="DR107" i="46"/>
  <c r="DQ107" i="46"/>
  <c r="DP107" i="46"/>
  <c r="DO107" i="46"/>
  <c r="DN107" i="46"/>
  <c r="AY107" i="46" s="1"/>
  <c r="DM107" i="46"/>
  <c r="DL107" i="46"/>
  <c r="DK107" i="46"/>
  <c r="AV107" i="46" s="1"/>
  <c r="DJ107" i="46"/>
  <c r="DI107" i="46"/>
  <c r="DH107" i="46"/>
  <c r="AS107" i="46" s="1"/>
  <c r="DG107" i="46"/>
  <c r="AR107" i="46" s="1"/>
  <c r="DF107" i="46"/>
  <c r="DE107" i="46"/>
  <c r="DD107" i="46"/>
  <c r="AO107" i="46" s="1"/>
  <c r="DC107" i="46"/>
  <c r="AN107" i="46" s="1"/>
  <c r="DB107" i="46"/>
  <c r="AM107" i="46" s="1"/>
  <c r="DA107" i="46"/>
  <c r="AL107" i="46" s="1"/>
  <c r="CZ107" i="46"/>
  <c r="CY107" i="46"/>
  <c r="CX107" i="46"/>
  <c r="CW107" i="46"/>
  <c r="CV107" i="46"/>
  <c r="AG107" i="46" s="1"/>
  <c r="CU107" i="46"/>
  <c r="CT107" i="46"/>
  <c r="CS107" i="46"/>
  <c r="AD107" i="46" s="1"/>
  <c r="CR107" i="46"/>
  <c r="AC107" i="46" s="1"/>
  <c r="CQ107" i="46"/>
  <c r="AB107" i="46" s="1"/>
  <c r="CP107" i="46"/>
  <c r="CO107" i="46"/>
  <c r="CN107" i="46"/>
  <c r="CM107" i="46"/>
  <c r="X107" i="46" s="1"/>
  <c r="CL107" i="46"/>
  <c r="CK107" i="46"/>
  <c r="CJ107" i="46"/>
  <c r="U107" i="46" s="1"/>
  <c r="CI107" i="46"/>
  <c r="CH107" i="46"/>
  <c r="CG107" i="46"/>
  <c r="CF107" i="46"/>
  <c r="Q107" i="46" s="1"/>
  <c r="CE107" i="46"/>
  <c r="P107" i="46" s="1"/>
  <c r="CD107" i="46"/>
  <c r="CC107" i="46"/>
  <c r="CB107" i="46"/>
  <c r="CA107" i="46"/>
  <c r="BZ107" i="46"/>
  <c r="BY107" i="46"/>
  <c r="BX107" i="46"/>
  <c r="BW107" i="46"/>
  <c r="H107" i="46" s="1"/>
  <c r="BV107" i="46"/>
  <c r="BU107" i="46"/>
  <c r="BT107" i="46"/>
  <c r="BS107" i="46"/>
  <c r="BO107" i="46"/>
  <c r="BN107" i="46"/>
  <c r="BM107" i="46"/>
  <c r="B107" i="46"/>
  <c r="B107" i="44" s="1"/>
  <c r="A107" i="46"/>
  <c r="A105" i="27" s="1"/>
  <c r="EF106" i="46"/>
  <c r="BQ106" i="46" s="1"/>
  <c r="EE106" i="46"/>
  <c r="BP106" i="46" s="1"/>
  <c r="ED106" i="46"/>
  <c r="BO106" i="44" s="1"/>
  <c r="EC106" i="46"/>
  <c r="EB106" i="46"/>
  <c r="EA106" i="46"/>
  <c r="BL106" i="46" s="1"/>
  <c r="DZ106" i="46"/>
  <c r="BK106" i="46" s="1"/>
  <c r="DY106" i="46"/>
  <c r="DX106" i="46"/>
  <c r="DW106" i="46"/>
  <c r="BH106" i="46" s="1"/>
  <c r="DV106" i="46"/>
  <c r="DU106" i="46"/>
  <c r="DT106" i="46"/>
  <c r="DS106" i="46"/>
  <c r="BD106" i="46" s="1"/>
  <c r="DR106" i="46"/>
  <c r="BC106" i="46" s="1"/>
  <c r="DQ106" i="46"/>
  <c r="DP106" i="46"/>
  <c r="DO106" i="46"/>
  <c r="DN106" i="46"/>
  <c r="DM106" i="46"/>
  <c r="DL106" i="46"/>
  <c r="AW106" i="46" s="1"/>
  <c r="DK106" i="46"/>
  <c r="DJ106" i="46"/>
  <c r="AU106" i="46" s="1"/>
  <c r="DI106" i="46"/>
  <c r="DH106" i="46"/>
  <c r="DG106" i="46"/>
  <c r="DF106" i="46"/>
  <c r="DE106" i="46"/>
  <c r="DD106" i="46"/>
  <c r="DC106" i="46"/>
  <c r="AN106" i="46" s="1"/>
  <c r="DB106" i="46"/>
  <c r="DA106" i="46"/>
  <c r="CZ106" i="46"/>
  <c r="CY106" i="46"/>
  <c r="AJ106" i="46" s="1"/>
  <c r="CX106" i="46"/>
  <c r="CW106" i="46"/>
  <c r="CV106" i="46"/>
  <c r="AG106" i="46" s="1"/>
  <c r="CU106" i="46"/>
  <c r="AF106" i="46" s="1"/>
  <c r="CT106" i="46"/>
  <c r="AE106" i="46" s="1"/>
  <c r="CS106" i="46"/>
  <c r="CR106" i="46"/>
  <c r="CQ106" i="46"/>
  <c r="CP106" i="46"/>
  <c r="CO106" i="46"/>
  <c r="CN106" i="46"/>
  <c r="Y106" i="46" s="1"/>
  <c r="CM106" i="46"/>
  <c r="CL106" i="46"/>
  <c r="W106" i="46" s="1"/>
  <c r="CK106" i="46"/>
  <c r="CJ106" i="46"/>
  <c r="CI106" i="46"/>
  <c r="T106" i="46" s="1"/>
  <c r="CH106" i="46"/>
  <c r="CG106" i="46"/>
  <c r="CF106" i="46"/>
  <c r="CE106" i="46"/>
  <c r="P106" i="46" s="1"/>
  <c r="CD106" i="46"/>
  <c r="O106" i="46" s="1"/>
  <c r="CC106" i="46"/>
  <c r="CB106" i="46"/>
  <c r="M106" i="46" s="1"/>
  <c r="CA106" i="46"/>
  <c r="BZ106" i="46"/>
  <c r="BY106" i="46"/>
  <c r="BX106" i="46"/>
  <c r="I106" i="46" s="1"/>
  <c r="BW106" i="46"/>
  <c r="BV106" i="46"/>
  <c r="BU106" i="46"/>
  <c r="BT106" i="46"/>
  <c r="E106" i="46" s="1"/>
  <c r="BS106" i="46"/>
  <c r="BO106" i="46"/>
  <c r="B106" i="46"/>
  <c r="B106" i="44" s="1"/>
  <c r="A106" i="46"/>
  <c r="A104" i="27" s="1"/>
  <c r="EF105" i="46"/>
  <c r="BQ105" i="46" s="1"/>
  <c r="EE105" i="46"/>
  <c r="BP105" i="46" s="1"/>
  <c r="ED105" i="46"/>
  <c r="EC105" i="46"/>
  <c r="EB105" i="46"/>
  <c r="EA105" i="46"/>
  <c r="DZ105" i="46"/>
  <c r="DY105" i="46"/>
  <c r="BJ105" i="46" s="1"/>
  <c r="DX105" i="46"/>
  <c r="DW105" i="46"/>
  <c r="BH105" i="46" s="1"/>
  <c r="DV105" i="46"/>
  <c r="DU105" i="46"/>
  <c r="DT105" i="46"/>
  <c r="DS105" i="46"/>
  <c r="DR105" i="46"/>
  <c r="DQ105" i="46"/>
  <c r="DP105" i="46"/>
  <c r="BA105" i="46" s="1"/>
  <c r="DO105" i="46"/>
  <c r="AZ105" i="46" s="1"/>
  <c r="DN105" i="46"/>
  <c r="DM105" i="46"/>
  <c r="DL105" i="46"/>
  <c r="DK105" i="46"/>
  <c r="DJ105" i="46"/>
  <c r="AU105" i="46" s="1"/>
  <c r="DI105" i="46"/>
  <c r="AT105" i="46" s="1"/>
  <c r="DH105" i="46"/>
  <c r="DG105" i="46"/>
  <c r="AR105" i="46" s="1"/>
  <c r="DF105" i="46"/>
  <c r="DE105" i="46"/>
  <c r="DD105" i="46"/>
  <c r="AO105" i="46" s="1"/>
  <c r="DC105" i="46"/>
  <c r="DB105" i="46"/>
  <c r="AM105" i="46" s="1"/>
  <c r="DA105" i="46"/>
  <c r="AL105" i="46" s="1"/>
  <c r="CZ105" i="46"/>
  <c r="CY105" i="46"/>
  <c r="AJ105" i="46" s="1"/>
  <c r="CX105" i="46"/>
  <c r="CW105" i="46"/>
  <c r="CV105" i="46"/>
  <c r="CU105" i="46"/>
  <c r="CT105" i="46"/>
  <c r="CS105" i="46"/>
  <c r="CR105" i="46"/>
  <c r="CQ105" i="46"/>
  <c r="CP105" i="46"/>
  <c r="CO105" i="46"/>
  <c r="CN105" i="46"/>
  <c r="Y105" i="46" s="1"/>
  <c r="CM105" i="46"/>
  <c r="CL105" i="46"/>
  <c r="W105" i="46" s="1"/>
  <c r="CK105" i="46"/>
  <c r="V105" i="46" s="1"/>
  <c r="CJ105" i="46"/>
  <c r="CI105" i="46"/>
  <c r="T105" i="46" s="1"/>
  <c r="CH105" i="46"/>
  <c r="CG105" i="46"/>
  <c r="CF105" i="46"/>
  <c r="CE105" i="46"/>
  <c r="CD105" i="46"/>
  <c r="CC105" i="46"/>
  <c r="CB105" i="46"/>
  <c r="CA105" i="46"/>
  <c r="L105" i="46" s="1"/>
  <c r="BZ105" i="46"/>
  <c r="BY105" i="46"/>
  <c r="BX105" i="46"/>
  <c r="I105" i="46" s="1"/>
  <c r="BW105" i="46"/>
  <c r="BV105" i="46"/>
  <c r="BU105" i="46"/>
  <c r="F105" i="46" s="1"/>
  <c r="BT105" i="46"/>
  <c r="BS105" i="46"/>
  <c r="D105" i="46" s="1"/>
  <c r="B105" i="46"/>
  <c r="B105" i="44" s="1"/>
  <c r="A105" i="46"/>
  <c r="EF104" i="46"/>
  <c r="EE104" i="46"/>
  <c r="ED104" i="46"/>
  <c r="BO104" i="46" s="1"/>
  <c r="EC104" i="46"/>
  <c r="EB104" i="46"/>
  <c r="EA104" i="46"/>
  <c r="BL104" i="46" s="1"/>
  <c r="DZ104" i="46"/>
  <c r="DY104" i="46"/>
  <c r="BJ104" i="46" s="1"/>
  <c r="DX104" i="46"/>
  <c r="DW104" i="46"/>
  <c r="DV104" i="46"/>
  <c r="BG104" i="46" s="1"/>
  <c r="DU104" i="46"/>
  <c r="BF104" i="46" s="1"/>
  <c r="DT104" i="46"/>
  <c r="DS104" i="46"/>
  <c r="DR104" i="46"/>
  <c r="DQ104" i="46"/>
  <c r="BB104" i="46" s="1"/>
  <c r="DP104" i="46"/>
  <c r="DO104" i="46"/>
  <c r="AZ104" i="46" s="1"/>
  <c r="DN104" i="46"/>
  <c r="AY104" i="46" s="1"/>
  <c r="DM104" i="46"/>
  <c r="AX104" i="46" s="1"/>
  <c r="DL104" i="46"/>
  <c r="AW104" i="46" s="1"/>
  <c r="DK104" i="46"/>
  <c r="AV104" i="46" s="1"/>
  <c r="DJ104" i="46"/>
  <c r="DI104" i="46"/>
  <c r="DH104" i="46"/>
  <c r="DG104" i="46"/>
  <c r="DF104" i="46"/>
  <c r="DE104" i="46"/>
  <c r="DD104" i="46"/>
  <c r="DC104" i="46"/>
  <c r="AN104" i="46" s="1"/>
  <c r="DB104" i="46"/>
  <c r="DA104" i="46"/>
  <c r="CZ104" i="46"/>
  <c r="AK104" i="46" s="1"/>
  <c r="CY104" i="46"/>
  <c r="AJ104" i="46" s="1"/>
  <c r="CX104" i="46"/>
  <c r="AI104" i="46" s="1"/>
  <c r="CW104" i="46"/>
  <c r="CV104" i="46"/>
  <c r="AG104" i="46" s="1"/>
  <c r="CU104" i="46"/>
  <c r="AF104" i="46" s="1"/>
  <c r="CT104" i="46"/>
  <c r="CS104" i="46"/>
  <c r="AD104" i="46" s="1"/>
  <c r="CR104" i="46"/>
  <c r="CQ104" i="46"/>
  <c r="CP104" i="46"/>
  <c r="CO104" i="46"/>
  <c r="Z104" i="46" s="1"/>
  <c r="CN104" i="46"/>
  <c r="CM104" i="46"/>
  <c r="CL104" i="46"/>
  <c r="CK104" i="46"/>
  <c r="V104" i="46" s="1"/>
  <c r="CJ104" i="46"/>
  <c r="U104" i="46" s="1"/>
  <c r="CI104" i="46"/>
  <c r="CH104" i="46"/>
  <c r="CG104" i="46"/>
  <c r="CF104" i="46"/>
  <c r="Q104" i="46" s="1"/>
  <c r="CE104" i="46"/>
  <c r="P104" i="46" s="1"/>
  <c r="CD104" i="46"/>
  <c r="CC104" i="46"/>
  <c r="N104" i="46" s="1"/>
  <c r="CB104" i="46"/>
  <c r="CA104" i="46"/>
  <c r="BZ104" i="46"/>
  <c r="BY104" i="46"/>
  <c r="J104" i="46" s="1"/>
  <c r="BX104" i="46"/>
  <c r="BW104" i="46"/>
  <c r="H104" i="46" s="1"/>
  <c r="BV104" i="46"/>
  <c r="BU104" i="46"/>
  <c r="BT104" i="46"/>
  <c r="BS104" i="46"/>
  <c r="B104" i="46"/>
  <c r="B104" i="44" s="1"/>
  <c r="A104" i="46"/>
  <c r="EF103" i="46"/>
  <c r="BQ103" i="46" s="1"/>
  <c r="EE103" i="46"/>
  <c r="BP103" i="46" s="1"/>
  <c r="ED103" i="46"/>
  <c r="EC103" i="46"/>
  <c r="BN103" i="46" s="1"/>
  <c r="EB103" i="46"/>
  <c r="EA103" i="46"/>
  <c r="DZ103" i="46"/>
  <c r="DY103" i="46"/>
  <c r="DX103" i="46"/>
  <c r="DW103" i="46"/>
  <c r="BH103" i="46" s="1"/>
  <c r="DV103" i="46"/>
  <c r="DU103" i="46"/>
  <c r="BF103" i="46" s="1"/>
  <c r="DT103" i="46"/>
  <c r="BE103" i="46" s="1"/>
  <c r="DS103" i="46"/>
  <c r="BD103" i="46" s="1"/>
  <c r="DR103" i="46"/>
  <c r="BC103" i="46" s="1"/>
  <c r="DQ103" i="46"/>
  <c r="BB103" i="46" s="1"/>
  <c r="DP103" i="46"/>
  <c r="BA103" i="46" s="1"/>
  <c r="DO103" i="46"/>
  <c r="AZ103" i="46" s="1"/>
  <c r="DN103" i="46"/>
  <c r="DM103" i="46"/>
  <c r="DL103" i="46"/>
  <c r="AW103" i="46" s="1"/>
  <c r="DK103" i="46"/>
  <c r="DJ103" i="46"/>
  <c r="DI103" i="46"/>
  <c r="DH103" i="46"/>
  <c r="DG103" i="46"/>
  <c r="AR103" i="46" s="1"/>
  <c r="DF103" i="46"/>
  <c r="DE103" i="46"/>
  <c r="AP103" i="46" s="1"/>
  <c r="DD103" i="46"/>
  <c r="DC103" i="46"/>
  <c r="DB103" i="46"/>
  <c r="DA103" i="46"/>
  <c r="CZ103" i="46"/>
  <c r="AK103" i="46" s="1"/>
  <c r="CY103" i="46"/>
  <c r="AJ103" i="46" s="1"/>
  <c r="CX103" i="46"/>
  <c r="CW103" i="46"/>
  <c r="CV103" i="46"/>
  <c r="AG103" i="46" s="1"/>
  <c r="CU103" i="46"/>
  <c r="CT103" i="46"/>
  <c r="CS103" i="46"/>
  <c r="CR103" i="46"/>
  <c r="CQ103" i="46"/>
  <c r="AB103" i="46" s="1"/>
  <c r="CP103" i="46"/>
  <c r="CO103" i="46"/>
  <c r="Z103" i="46" s="1"/>
  <c r="CN103" i="46"/>
  <c r="CM103" i="46"/>
  <c r="CL103" i="46"/>
  <c r="W103" i="46" s="1"/>
  <c r="CK103" i="46"/>
  <c r="V103" i="46" s="1"/>
  <c r="CJ103" i="46"/>
  <c r="U103" i="46" s="1"/>
  <c r="CI103" i="46"/>
  <c r="T103" i="46" s="1"/>
  <c r="CH103" i="46"/>
  <c r="CG103" i="46"/>
  <c r="R103" i="46" s="1"/>
  <c r="CF103" i="46"/>
  <c r="CE103" i="46"/>
  <c r="CD103" i="46"/>
  <c r="O103" i="46" s="1"/>
  <c r="CC103" i="46"/>
  <c r="CB103" i="46"/>
  <c r="CA103" i="46"/>
  <c r="L103" i="46" s="1"/>
  <c r="BZ103" i="46"/>
  <c r="BY103" i="46"/>
  <c r="J103" i="46" s="1"/>
  <c r="BX103" i="46"/>
  <c r="BW103" i="46"/>
  <c r="BV103" i="46"/>
  <c r="G103" i="46" s="1"/>
  <c r="BU103" i="46"/>
  <c r="BT103" i="46"/>
  <c r="E103" i="46" s="1"/>
  <c r="BS103" i="46"/>
  <c r="D103" i="46" s="1"/>
  <c r="B103" i="46"/>
  <c r="B103" i="44" s="1"/>
  <c r="A103" i="46"/>
  <c r="A101" i="29" s="1"/>
  <c r="EF102" i="46"/>
  <c r="EE102" i="46"/>
  <c r="ED102" i="46"/>
  <c r="BO102" i="44" s="1"/>
  <c r="EC102" i="46"/>
  <c r="BN102" i="46" s="1"/>
  <c r="EB102" i="46"/>
  <c r="EA102" i="46"/>
  <c r="BL102" i="46" s="1"/>
  <c r="DZ102" i="46"/>
  <c r="DY102" i="46"/>
  <c r="DX102" i="46"/>
  <c r="BI102" i="46" s="1"/>
  <c r="DW102" i="46"/>
  <c r="BH102" i="46" s="1"/>
  <c r="DV102" i="46"/>
  <c r="DU102" i="46"/>
  <c r="DT102" i="46"/>
  <c r="DS102" i="46"/>
  <c r="DR102" i="46"/>
  <c r="DQ102" i="46"/>
  <c r="DP102" i="46"/>
  <c r="BA102" i="46" s="1"/>
  <c r="DO102" i="46"/>
  <c r="DN102" i="46"/>
  <c r="DM102" i="46"/>
  <c r="AX102" i="46" s="1"/>
  <c r="DL102" i="46"/>
  <c r="DK102" i="46"/>
  <c r="AV102" i="46" s="1"/>
  <c r="DJ102" i="46"/>
  <c r="DI102" i="46"/>
  <c r="DH102" i="46"/>
  <c r="AS102" i="46" s="1"/>
  <c r="DG102" i="46"/>
  <c r="DF102" i="46"/>
  <c r="AQ102" i="46" s="1"/>
  <c r="DE102" i="46"/>
  <c r="DD102" i="46"/>
  <c r="AO102" i="46" s="1"/>
  <c r="DC102" i="46"/>
  <c r="AN102" i="46" s="1"/>
  <c r="DB102" i="46"/>
  <c r="AM102" i="46" s="1"/>
  <c r="DA102" i="46"/>
  <c r="CZ102" i="46"/>
  <c r="CY102" i="46"/>
  <c r="CX102" i="46"/>
  <c r="AI102" i="46" s="1"/>
  <c r="CW102" i="46"/>
  <c r="AH102" i="46" s="1"/>
  <c r="CV102" i="46"/>
  <c r="CU102" i="46"/>
  <c r="AF102" i="46" s="1"/>
  <c r="CT102" i="46"/>
  <c r="CS102" i="46"/>
  <c r="CR102" i="46"/>
  <c r="AC102" i="46" s="1"/>
  <c r="CQ102" i="46"/>
  <c r="CP102" i="46"/>
  <c r="AA102" i="46" s="1"/>
  <c r="CO102" i="46"/>
  <c r="CN102" i="46"/>
  <c r="Y102" i="46" s="1"/>
  <c r="CM102" i="46"/>
  <c r="X102" i="46" s="1"/>
  <c r="CL102" i="46"/>
  <c r="CK102" i="46"/>
  <c r="CJ102" i="46"/>
  <c r="U102" i="46" s="1"/>
  <c r="CI102" i="46"/>
  <c r="T102" i="46" s="1"/>
  <c r="CH102" i="46"/>
  <c r="CG102" i="46"/>
  <c r="R102" i="46" s="1"/>
  <c r="CF102" i="46"/>
  <c r="CE102" i="46"/>
  <c r="CD102" i="46"/>
  <c r="CC102" i="46"/>
  <c r="CB102" i="46"/>
  <c r="CA102" i="46"/>
  <c r="BZ102" i="46"/>
  <c r="K102" i="46" s="1"/>
  <c r="BY102" i="46"/>
  <c r="BX102" i="46"/>
  <c r="I102" i="46" s="1"/>
  <c r="BW102" i="46"/>
  <c r="H102" i="46" s="1"/>
  <c r="BV102" i="46"/>
  <c r="BU102" i="46"/>
  <c r="BT102" i="46"/>
  <c r="E102" i="46" s="1"/>
  <c r="BS102" i="46"/>
  <c r="BO102" i="46"/>
  <c r="B102" i="46"/>
  <c r="B102" i="44" s="1"/>
  <c r="A102" i="46"/>
  <c r="A100" i="27" s="1"/>
  <c r="EF101" i="46"/>
  <c r="BQ101" i="46" s="1"/>
  <c r="EE101" i="46"/>
  <c r="BP101" i="46" s="1"/>
  <c r="ED101" i="46"/>
  <c r="EC101" i="46"/>
  <c r="EB101" i="46"/>
  <c r="EA101" i="46"/>
  <c r="DZ101" i="46"/>
  <c r="DY101" i="46"/>
  <c r="DX101" i="46"/>
  <c r="BI101" i="46" s="1"/>
  <c r="DW101" i="46"/>
  <c r="DV101" i="46"/>
  <c r="DU101" i="46"/>
  <c r="DT101" i="46"/>
  <c r="BE101" i="46" s="1"/>
  <c r="DS101" i="46"/>
  <c r="BD101" i="46" s="1"/>
  <c r="DR101" i="46"/>
  <c r="BC101" i="46" s="1"/>
  <c r="DQ101" i="46"/>
  <c r="DP101" i="46"/>
  <c r="BA101" i="46" s="1"/>
  <c r="DO101" i="46"/>
  <c r="DN101" i="46"/>
  <c r="DM101" i="46"/>
  <c r="DL101" i="46"/>
  <c r="DK101" i="46"/>
  <c r="AV101" i="46" s="1"/>
  <c r="DJ101" i="46"/>
  <c r="DI101" i="46"/>
  <c r="AT101" i="46" s="1"/>
  <c r="DH101" i="46"/>
  <c r="DG101" i="46"/>
  <c r="DF101" i="46"/>
  <c r="DE101" i="46"/>
  <c r="AP101" i="46" s="1"/>
  <c r="DD101" i="46"/>
  <c r="DC101" i="46"/>
  <c r="AN101" i="46" s="1"/>
  <c r="DB101" i="46"/>
  <c r="AM101" i="46" s="1"/>
  <c r="DA101" i="46"/>
  <c r="CZ101" i="46"/>
  <c r="CY101" i="46"/>
  <c r="CX101" i="46"/>
  <c r="CW101" i="46"/>
  <c r="CV101" i="46"/>
  <c r="CU101" i="46"/>
  <c r="CT101" i="46"/>
  <c r="CS101" i="46"/>
  <c r="CR101" i="46"/>
  <c r="AC101" i="46" s="1"/>
  <c r="CQ101" i="46"/>
  <c r="CP101" i="46"/>
  <c r="CO101" i="46"/>
  <c r="CN101" i="46"/>
  <c r="Y101" i="46" s="1"/>
  <c r="CM101" i="46"/>
  <c r="X101" i="46" s="1"/>
  <c r="CL101" i="46"/>
  <c r="W101" i="46" s="1"/>
  <c r="CK101" i="46"/>
  <c r="V101" i="46" s="1"/>
  <c r="CJ101" i="46"/>
  <c r="U101" i="46" s="1"/>
  <c r="CI101" i="46"/>
  <c r="CH101" i="46"/>
  <c r="CG101" i="46"/>
  <c r="CF101" i="46"/>
  <c r="CE101" i="46"/>
  <c r="P101" i="46" s="1"/>
  <c r="CD101" i="46"/>
  <c r="CC101" i="46"/>
  <c r="CB101" i="46"/>
  <c r="M101" i="46" s="1"/>
  <c r="CA101" i="46"/>
  <c r="BZ101" i="46"/>
  <c r="BY101" i="46"/>
  <c r="J101" i="46" s="1"/>
  <c r="BX101" i="46"/>
  <c r="I101" i="46" s="1"/>
  <c r="BW101" i="46"/>
  <c r="BV101" i="46"/>
  <c r="G101" i="46" s="1"/>
  <c r="BU101" i="46"/>
  <c r="F101" i="46" s="1"/>
  <c r="BT101" i="46"/>
  <c r="E101" i="46" s="1"/>
  <c r="BS101" i="46"/>
  <c r="D101" i="46" s="1"/>
  <c r="B101" i="46"/>
  <c r="B101" i="44" s="1"/>
  <c r="A101" i="46"/>
  <c r="A99" i="27" s="1"/>
  <c r="EF100" i="46"/>
  <c r="EE100" i="46"/>
  <c r="ED100" i="46"/>
  <c r="EC100" i="46"/>
  <c r="EB100" i="46"/>
  <c r="EA100" i="46"/>
  <c r="DZ100" i="46"/>
  <c r="DY100" i="46"/>
  <c r="DX100" i="46"/>
  <c r="DW100" i="46"/>
  <c r="DV100" i="46"/>
  <c r="BG100" i="46" s="1"/>
  <c r="DU100" i="46"/>
  <c r="DT100" i="46"/>
  <c r="BE100" i="46" s="1"/>
  <c r="DS100" i="46"/>
  <c r="DR100" i="46"/>
  <c r="DQ100" i="46"/>
  <c r="BB100" i="46" s="1"/>
  <c r="DP100" i="46"/>
  <c r="DO100" i="46"/>
  <c r="AZ100" i="46" s="1"/>
  <c r="DN100" i="46"/>
  <c r="DM100" i="46"/>
  <c r="DL100" i="46"/>
  <c r="AW100" i="46" s="1"/>
  <c r="DK100" i="46"/>
  <c r="DJ100" i="46"/>
  <c r="DI100" i="46"/>
  <c r="AT100" i="46" s="1"/>
  <c r="DH100" i="46"/>
  <c r="DG100" i="46"/>
  <c r="DF100" i="46"/>
  <c r="DE100" i="46"/>
  <c r="DD100" i="46"/>
  <c r="AO100" i="46" s="1"/>
  <c r="DC100" i="46"/>
  <c r="DB100" i="46"/>
  <c r="DA100" i="46"/>
  <c r="CZ100" i="46"/>
  <c r="CY100" i="46"/>
  <c r="CX100" i="46"/>
  <c r="CW100" i="46"/>
  <c r="AH100" i="46" s="1"/>
  <c r="CV100" i="46"/>
  <c r="AG100" i="46" s="1"/>
  <c r="CU100" i="46"/>
  <c r="AF100" i="46" s="1"/>
  <c r="CT100" i="46"/>
  <c r="CS100" i="46"/>
  <c r="AD100" i="46" s="1"/>
  <c r="CR100" i="46"/>
  <c r="AC100" i="46" s="1"/>
  <c r="CQ100" i="46"/>
  <c r="CP100" i="46"/>
  <c r="AA100" i="46" s="1"/>
  <c r="CO100" i="46"/>
  <c r="CN100" i="46"/>
  <c r="Y100" i="46" s="1"/>
  <c r="CM100" i="46"/>
  <c r="CL100" i="46"/>
  <c r="CK100" i="46"/>
  <c r="CJ100" i="46"/>
  <c r="CI100" i="46"/>
  <c r="CH100" i="46"/>
  <c r="CG100" i="46"/>
  <c r="CF100" i="46"/>
  <c r="Q100" i="46" s="1"/>
  <c r="CE100" i="46"/>
  <c r="CD100" i="46"/>
  <c r="CC100" i="46"/>
  <c r="CB100" i="46"/>
  <c r="M100" i="46" s="1"/>
  <c r="CA100" i="46"/>
  <c r="L100" i="46" s="1"/>
  <c r="BZ100" i="46"/>
  <c r="BY100" i="46"/>
  <c r="BX100" i="46"/>
  <c r="BW100" i="46"/>
  <c r="BV100" i="46"/>
  <c r="BU100" i="46"/>
  <c r="F100" i="46" s="1"/>
  <c r="BT100" i="46"/>
  <c r="BS100" i="46"/>
  <c r="B100" i="46"/>
  <c r="B100" i="44" s="1"/>
  <c r="A100" i="46"/>
  <c r="A98" i="27" s="1"/>
  <c r="EF99" i="46"/>
  <c r="BQ99" i="46" s="1"/>
  <c r="EE99" i="46"/>
  <c r="ED99" i="46"/>
  <c r="BO99" i="44" s="1"/>
  <c r="EC99" i="46"/>
  <c r="BN99" i="44" s="1"/>
  <c r="EB99" i="46"/>
  <c r="BM99" i="44" s="1"/>
  <c r="EA99" i="46"/>
  <c r="BL99" i="44" s="1"/>
  <c r="DZ99" i="46"/>
  <c r="BK99" i="44" s="1"/>
  <c r="DY99" i="46"/>
  <c r="BJ99" i="44" s="1"/>
  <c r="DX99" i="46"/>
  <c r="BI99" i="46" s="1"/>
  <c r="DW99" i="46"/>
  <c r="DV99" i="46"/>
  <c r="BG99" i="46" s="1"/>
  <c r="DU99" i="46"/>
  <c r="DT99" i="46"/>
  <c r="DS99" i="46"/>
  <c r="DR99" i="46"/>
  <c r="DQ99" i="46"/>
  <c r="BB99" i="46" s="1"/>
  <c r="DP99" i="46"/>
  <c r="BA99" i="46" s="1"/>
  <c r="DO99" i="46"/>
  <c r="DN99" i="46"/>
  <c r="DM99" i="46"/>
  <c r="AX99" i="46" s="1"/>
  <c r="DL99" i="46"/>
  <c r="DK99" i="46"/>
  <c r="AV99" i="46" s="1"/>
  <c r="DJ99" i="46"/>
  <c r="AU99" i="46" s="1"/>
  <c r="DI99" i="46"/>
  <c r="DH99" i="46"/>
  <c r="AS99" i="46" s="1"/>
  <c r="DG99" i="46"/>
  <c r="DF99" i="46"/>
  <c r="AQ99" i="46" s="1"/>
  <c r="DE99" i="46"/>
  <c r="DD99" i="46"/>
  <c r="DC99" i="46"/>
  <c r="AN99" i="46" s="1"/>
  <c r="DB99" i="46"/>
  <c r="DA99" i="46"/>
  <c r="CZ99" i="46"/>
  <c r="CY99" i="46"/>
  <c r="CX99" i="46"/>
  <c r="AI99" i="46" s="1"/>
  <c r="CW99" i="46"/>
  <c r="AH99" i="46" s="1"/>
  <c r="CV99" i="46"/>
  <c r="CU99" i="46"/>
  <c r="AF99" i="46" s="1"/>
  <c r="CT99" i="46"/>
  <c r="CS99" i="46"/>
  <c r="AD99" i="46" s="1"/>
  <c r="CR99" i="46"/>
  <c r="CQ99" i="46"/>
  <c r="CP99" i="46"/>
  <c r="CO99" i="46"/>
  <c r="Z99" i="46" s="1"/>
  <c r="CN99" i="46"/>
  <c r="CM99" i="46"/>
  <c r="CL99" i="46"/>
  <c r="CK99" i="46"/>
  <c r="CJ99" i="46"/>
  <c r="U99" i="46" s="1"/>
  <c r="CI99" i="46"/>
  <c r="CH99" i="46"/>
  <c r="S99" i="46" s="1"/>
  <c r="CG99" i="46"/>
  <c r="CF99" i="46"/>
  <c r="CE99" i="46"/>
  <c r="P99" i="46" s="1"/>
  <c r="CD99" i="46"/>
  <c r="O99" i="46" s="1"/>
  <c r="CC99" i="46"/>
  <c r="N99" i="46" s="1"/>
  <c r="CB99" i="46"/>
  <c r="CA99" i="46"/>
  <c r="BZ99" i="46"/>
  <c r="K99" i="46" s="1"/>
  <c r="BY99" i="46"/>
  <c r="J99" i="46" s="1"/>
  <c r="BX99" i="46"/>
  <c r="I99" i="46" s="1"/>
  <c r="BW99" i="46"/>
  <c r="BV99" i="46"/>
  <c r="BU99" i="46"/>
  <c r="BT99" i="46"/>
  <c r="E99" i="46" s="1"/>
  <c r="BS99" i="46"/>
  <c r="BO99" i="46"/>
  <c r="BN99" i="46"/>
  <c r="BM99" i="46"/>
  <c r="BL99" i="46"/>
  <c r="BK99" i="46"/>
  <c r="BJ99" i="46"/>
  <c r="B99" i="46"/>
  <c r="B99" i="44" s="1"/>
  <c r="A99" i="46"/>
  <c r="C99" i="46" s="1"/>
  <c r="C99" i="44" s="1"/>
  <c r="EF98" i="46"/>
  <c r="BQ98" i="46" s="1"/>
  <c r="EE98" i="46"/>
  <c r="ED98" i="46"/>
  <c r="EC98" i="46"/>
  <c r="EB98" i="46"/>
  <c r="EA98" i="46"/>
  <c r="BL98" i="46" s="1"/>
  <c r="DZ98" i="46"/>
  <c r="BK98" i="46" s="1"/>
  <c r="DY98" i="46"/>
  <c r="DX98" i="46"/>
  <c r="BI98" i="46" s="1"/>
  <c r="DW98" i="46"/>
  <c r="DV98" i="46"/>
  <c r="DU98" i="46"/>
  <c r="BF98" i="46" s="1"/>
  <c r="DT98" i="46"/>
  <c r="BE98" i="46" s="1"/>
  <c r="DS98" i="46"/>
  <c r="BD98" i="46" s="1"/>
  <c r="DR98" i="46"/>
  <c r="DQ98" i="46"/>
  <c r="BB98" i="46" s="1"/>
  <c r="DP98" i="46"/>
  <c r="BA98" i="46" s="1"/>
  <c r="DO98" i="46"/>
  <c r="DN98" i="46"/>
  <c r="DM98" i="46"/>
  <c r="AX98" i="46" s="1"/>
  <c r="DL98" i="46"/>
  <c r="AW98" i="46" s="1"/>
  <c r="DK98" i="46"/>
  <c r="DJ98" i="46"/>
  <c r="DI98" i="46"/>
  <c r="DH98" i="46"/>
  <c r="AS98" i="46" s="1"/>
  <c r="DG98" i="46"/>
  <c r="AR98" i="46" s="1"/>
  <c r="DF98" i="46"/>
  <c r="DE98" i="46"/>
  <c r="AP98" i="46" s="1"/>
  <c r="DD98" i="46"/>
  <c r="AO98" i="46" s="1"/>
  <c r="DC98" i="46"/>
  <c r="DB98" i="46"/>
  <c r="AM98" i="46" s="1"/>
  <c r="DA98" i="46"/>
  <c r="CZ98" i="46"/>
  <c r="AK98" i="46" s="1"/>
  <c r="CY98" i="46"/>
  <c r="AJ98" i="46" s="1"/>
  <c r="CX98" i="46"/>
  <c r="CW98" i="46"/>
  <c r="CV98" i="46"/>
  <c r="AG98" i="46" s="1"/>
  <c r="CU98" i="46"/>
  <c r="CT98" i="46"/>
  <c r="AE98" i="46" s="1"/>
  <c r="CS98" i="46"/>
  <c r="CR98" i="46"/>
  <c r="CQ98" i="46"/>
  <c r="AB98" i="46" s="1"/>
  <c r="CP98" i="46"/>
  <c r="CO98" i="46"/>
  <c r="Z98" i="46" s="1"/>
  <c r="CN98" i="46"/>
  <c r="CM98" i="46"/>
  <c r="CL98" i="46"/>
  <c r="W98" i="46" s="1"/>
  <c r="CK98" i="46"/>
  <c r="CJ98" i="46"/>
  <c r="U98" i="46" s="1"/>
  <c r="CI98" i="46"/>
  <c r="CH98" i="46"/>
  <c r="CG98" i="46"/>
  <c r="R98" i="46" s="1"/>
  <c r="CF98" i="46"/>
  <c r="Q98" i="46" s="1"/>
  <c r="CE98" i="46"/>
  <c r="CD98" i="46"/>
  <c r="O98" i="46" s="1"/>
  <c r="CC98" i="46"/>
  <c r="N98" i="46" s="1"/>
  <c r="CB98" i="46"/>
  <c r="M98" i="46" s="1"/>
  <c r="CA98" i="46"/>
  <c r="L98" i="46" s="1"/>
  <c r="BZ98" i="46"/>
  <c r="BY98" i="46"/>
  <c r="BX98" i="46"/>
  <c r="I98" i="46" s="1"/>
  <c r="BW98" i="46"/>
  <c r="BV98" i="46"/>
  <c r="BU98" i="46"/>
  <c r="BT98" i="46"/>
  <c r="BS98" i="46"/>
  <c r="B98" i="46"/>
  <c r="B98" i="44" s="1"/>
  <c r="A98" i="46"/>
  <c r="A96" i="27" s="1"/>
  <c r="EF97" i="46"/>
  <c r="EE97" i="46"/>
  <c r="BP97" i="46" s="1"/>
  <c r="ED97" i="46"/>
  <c r="BO97" i="46" s="1"/>
  <c r="EC97" i="46"/>
  <c r="EB97" i="46"/>
  <c r="BM97" i="46" s="1"/>
  <c r="EA97" i="46"/>
  <c r="DZ97" i="46"/>
  <c r="DY97" i="46"/>
  <c r="BJ97" i="46" s="1"/>
  <c r="DX97" i="46"/>
  <c r="DW97" i="46"/>
  <c r="DV97" i="46"/>
  <c r="BG97" i="46" s="1"/>
  <c r="DU97" i="46"/>
  <c r="DT97" i="46"/>
  <c r="BE97" i="46" s="1"/>
  <c r="DS97" i="46"/>
  <c r="DR97" i="46"/>
  <c r="DQ97" i="46"/>
  <c r="BB97" i="46" s="1"/>
  <c r="DP97" i="46"/>
  <c r="DO97" i="46"/>
  <c r="DN97" i="46"/>
  <c r="DM97" i="46"/>
  <c r="DL97" i="46"/>
  <c r="AW97" i="46" s="1"/>
  <c r="DK97" i="46"/>
  <c r="DJ97" i="46"/>
  <c r="DI97" i="46"/>
  <c r="AT97" i="46" s="1"/>
  <c r="DH97" i="46"/>
  <c r="DG97" i="46"/>
  <c r="AR97" i="46" s="1"/>
  <c r="DF97" i="46"/>
  <c r="AQ97" i="46" s="1"/>
  <c r="DE97" i="46"/>
  <c r="DD97" i="46"/>
  <c r="AO97" i="46" s="1"/>
  <c r="DC97" i="46"/>
  <c r="DB97" i="46"/>
  <c r="DA97" i="46"/>
  <c r="CZ97" i="46"/>
  <c r="AK97" i="46" s="1"/>
  <c r="CY97" i="46"/>
  <c r="AJ97" i="46" s="1"/>
  <c r="CX97" i="46"/>
  <c r="CW97" i="46"/>
  <c r="AH97" i="46" s="1"/>
  <c r="CV97" i="46"/>
  <c r="AG97" i="46" s="1"/>
  <c r="CU97" i="46"/>
  <c r="CT97" i="46"/>
  <c r="CS97" i="46"/>
  <c r="CR97" i="46"/>
  <c r="CQ97" i="46"/>
  <c r="CP97" i="46"/>
  <c r="AA97" i="46" s="1"/>
  <c r="CO97" i="46"/>
  <c r="CN97" i="46"/>
  <c r="CM97" i="46"/>
  <c r="CL97" i="46"/>
  <c r="CK97" i="46"/>
  <c r="V97" i="46" s="1"/>
  <c r="CJ97" i="46"/>
  <c r="U97" i="46" s="1"/>
  <c r="CI97" i="46"/>
  <c r="T97" i="46" s="1"/>
  <c r="CH97" i="46"/>
  <c r="S97" i="46" s="1"/>
  <c r="CG97" i="46"/>
  <c r="R97" i="46" s="1"/>
  <c r="CF97" i="46"/>
  <c r="Q97" i="46" s="1"/>
  <c r="CE97" i="46"/>
  <c r="CD97" i="46"/>
  <c r="O97" i="46" s="1"/>
  <c r="CC97" i="46"/>
  <c r="N97" i="46" s="1"/>
  <c r="CB97" i="46"/>
  <c r="M97" i="46" s="1"/>
  <c r="CA97" i="46"/>
  <c r="BZ97" i="46"/>
  <c r="K97" i="46" s="1"/>
  <c r="BY97" i="46"/>
  <c r="BX97" i="46"/>
  <c r="I97" i="46" s="1"/>
  <c r="BW97" i="46"/>
  <c r="BV97" i="46"/>
  <c r="BU97" i="46"/>
  <c r="F97" i="46" s="1"/>
  <c r="BT97" i="46"/>
  <c r="E97" i="46" s="1"/>
  <c r="BS97" i="46"/>
  <c r="D97" i="46" s="1"/>
  <c r="B97" i="46"/>
  <c r="B97" i="44" s="1"/>
  <c r="A97" i="46"/>
  <c r="A97" i="44" s="1"/>
  <c r="EF96" i="46"/>
  <c r="EE96" i="46"/>
  <c r="ED96" i="46"/>
  <c r="EC96" i="46"/>
  <c r="EB96" i="46"/>
  <c r="EA96" i="46"/>
  <c r="DZ96" i="46"/>
  <c r="BK96" i="46" s="1"/>
  <c r="DY96" i="46"/>
  <c r="DX96" i="46"/>
  <c r="BI96" i="46" s="1"/>
  <c r="DW96" i="46"/>
  <c r="DV96" i="46"/>
  <c r="DU96" i="46"/>
  <c r="BF96" i="46" s="1"/>
  <c r="DT96" i="46"/>
  <c r="DS96" i="46"/>
  <c r="DR96" i="46"/>
  <c r="BC96" i="46" s="1"/>
  <c r="DQ96" i="46"/>
  <c r="BB96" i="46" s="1"/>
  <c r="DP96" i="46"/>
  <c r="BA96" i="46" s="1"/>
  <c r="DO96" i="46"/>
  <c r="DN96" i="46"/>
  <c r="DM96" i="46"/>
  <c r="AX96" i="46" s="1"/>
  <c r="DL96" i="46"/>
  <c r="DK96" i="46"/>
  <c r="AV96" i="46" s="1"/>
  <c r="DJ96" i="46"/>
  <c r="DI96" i="46"/>
  <c r="DH96" i="46"/>
  <c r="AS96" i="46" s="1"/>
  <c r="DG96" i="46"/>
  <c r="DF96" i="46"/>
  <c r="DE96" i="46"/>
  <c r="AP96" i="46" s="1"/>
  <c r="DD96" i="46"/>
  <c r="AO96" i="46" s="1"/>
  <c r="DC96" i="46"/>
  <c r="AN96" i="46" s="1"/>
  <c r="DB96" i="46"/>
  <c r="AM96" i="46" s="1"/>
  <c r="DA96" i="46"/>
  <c r="CZ96" i="46"/>
  <c r="AK96" i="46" s="1"/>
  <c r="CY96" i="46"/>
  <c r="CX96" i="46"/>
  <c r="AI96" i="46" s="1"/>
  <c r="CW96" i="46"/>
  <c r="CV96" i="46"/>
  <c r="CU96" i="46"/>
  <c r="AF96" i="46" s="1"/>
  <c r="CT96" i="46"/>
  <c r="AE96" i="46" s="1"/>
  <c r="CS96" i="46"/>
  <c r="CR96" i="46"/>
  <c r="CQ96" i="46"/>
  <c r="CP96" i="46"/>
  <c r="CO96" i="46"/>
  <c r="Z96" i="46" s="1"/>
  <c r="CN96" i="46"/>
  <c r="CM96" i="46"/>
  <c r="X96" i="46" s="1"/>
  <c r="CL96" i="46"/>
  <c r="W96" i="46" s="1"/>
  <c r="CK96" i="46"/>
  <c r="CJ96" i="46"/>
  <c r="CI96" i="46"/>
  <c r="CH96" i="46"/>
  <c r="CG96" i="46"/>
  <c r="R96" i="46" s="1"/>
  <c r="CF96" i="46"/>
  <c r="Q96" i="46" s="1"/>
  <c r="CE96" i="46"/>
  <c r="CD96" i="46"/>
  <c r="O96" i="46" s="1"/>
  <c r="CC96" i="46"/>
  <c r="N96" i="46" s="1"/>
  <c r="CB96" i="46"/>
  <c r="M96" i="46" s="1"/>
  <c r="CA96" i="46"/>
  <c r="BZ96" i="46"/>
  <c r="BY96" i="46"/>
  <c r="BX96" i="46"/>
  <c r="I96" i="46" s="1"/>
  <c r="BW96" i="46"/>
  <c r="BV96" i="46"/>
  <c r="G96" i="46" s="1"/>
  <c r="BU96" i="46"/>
  <c r="BT96" i="46"/>
  <c r="E96" i="46" s="1"/>
  <c r="BS96" i="46"/>
  <c r="B96" i="46"/>
  <c r="B96" i="44" s="1"/>
  <c r="A96" i="46"/>
  <c r="A94" i="27" s="1"/>
  <c r="EF95" i="46"/>
  <c r="EE95" i="46"/>
  <c r="ED95" i="46"/>
  <c r="BO95" i="46" s="1"/>
  <c r="EC95" i="46"/>
  <c r="EB95" i="46"/>
  <c r="BM95" i="46" s="1"/>
  <c r="EA95" i="46"/>
  <c r="BL95" i="46" s="1"/>
  <c r="DZ95" i="46"/>
  <c r="DY95" i="46"/>
  <c r="BJ95" i="46" s="1"/>
  <c r="DX95" i="46"/>
  <c r="BI95" i="46" s="1"/>
  <c r="DW95" i="46"/>
  <c r="DV95" i="46"/>
  <c r="DU95" i="46"/>
  <c r="DT95" i="46"/>
  <c r="BE95" i="46" s="1"/>
  <c r="DS95" i="46"/>
  <c r="BD95" i="46" s="1"/>
  <c r="DR95" i="46"/>
  <c r="DQ95" i="46"/>
  <c r="BB95" i="46" s="1"/>
  <c r="DP95" i="46"/>
  <c r="DO95" i="46"/>
  <c r="DN95" i="46"/>
  <c r="AY95" i="46" s="1"/>
  <c r="DM95" i="46"/>
  <c r="DL95" i="46"/>
  <c r="DK95" i="46"/>
  <c r="AV95" i="46" s="1"/>
  <c r="DJ95" i="46"/>
  <c r="AU95" i="46" s="1"/>
  <c r="DI95" i="46"/>
  <c r="AT95" i="46" s="1"/>
  <c r="DH95" i="46"/>
  <c r="AS95" i="46" s="1"/>
  <c r="DG95" i="46"/>
  <c r="DF95" i="46"/>
  <c r="AQ95" i="46" s="1"/>
  <c r="DE95" i="46"/>
  <c r="DD95" i="46"/>
  <c r="AO95" i="46" s="1"/>
  <c r="DC95" i="46"/>
  <c r="AN95" i="46" s="1"/>
  <c r="DB95" i="46"/>
  <c r="DA95" i="46"/>
  <c r="CZ95" i="46"/>
  <c r="AK95" i="46" s="1"/>
  <c r="CY95" i="46"/>
  <c r="CX95" i="46"/>
  <c r="CW95" i="46"/>
  <c r="CV95" i="46"/>
  <c r="AG95" i="46" s="1"/>
  <c r="CU95" i="46"/>
  <c r="CT95" i="46"/>
  <c r="CS95" i="46"/>
  <c r="AD95" i="46" s="1"/>
  <c r="CR95" i="46"/>
  <c r="AC95" i="46" s="1"/>
  <c r="CQ95" i="46"/>
  <c r="AB95" i="46" s="1"/>
  <c r="CP95" i="46"/>
  <c r="AA95" i="46" s="1"/>
  <c r="CO95" i="46"/>
  <c r="CN95" i="46"/>
  <c r="CM95" i="46"/>
  <c r="CL95" i="46"/>
  <c r="CK95" i="46"/>
  <c r="CJ95" i="46"/>
  <c r="U95" i="46" s="1"/>
  <c r="CI95" i="46"/>
  <c r="T95" i="46" s="1"/>
  <c r="CH95" i="46"/>
  <c r="S95" i="46" s="1"/>
  <c r="CG95" i="46"/>
  <c r="CF95" i="46"/>
  <c r="Q95" i="46" s="1"/>
  <c r="CE95" i="46"/>
  <c r="P95" i="46" s="1"/>
  <c r="CD95" i="46"/>
  <c r="CC95" i="46"/>
  <c r="CB95" i="46"/>
  <c r="M95" i="46" s="1"/>
  <c r="CA95" i="46"/>
  <c r="BZ95" i="46"/>
  <c r="K95" i="46" s="1"/>
  <c r="BY95" i="46"/>
  <c r="BX95" i="46"/>
  <c r="BW95" i="46"/>
  <c r="BV95" i="46"/>
  <c r="BU95" i="46"/>
  <c r="BT95" i="46"/>
  <c r="E95" i="46" s="1"/>
  <c r="BS95" i="46"/>
  <c r="D95" i="46" s="1"/>
  <c r="B95" i="46"/>
  <c r="B95" i="44" s="1"/>
  <c r="A95" i="46"/>
  <c r="EF94" i="46"/>
  <c r="BQ94" i="46" s="1"/>
  <c r="EE94" i="46"/>
  <c r="BP94" i="46" s="1"/>
  <c r="ED94" i="46"/>
  <c r="BO94" i="44" s="1"/>
  <c r="EC94" i="46"/>
  <c r="BN94" i="44" s="1"/>
  <c r="EB94" i="46"/>
  <c r="BM94" i="44" s="1"/>
  <c r="EA94" i="46"/>
  <c r="BL94" i="44" s="1"/>
  <c r="DZ94" i="46"/>
  <c r="BK94" i="46" s="1"/>
  <c r="DY94" i="46"/>
  <c r="DX94" i="46"/>
  <c r="BI94" i="46" s="1"/>
  <c r="DW94" i="46"/>
  <c r="DV94" i="46"/>
  <c r="DU94" i="46"/>
  <c r="BF94" i="46" s="1"/>
  <c r="DT94" i="46"/>
  <c r="DS94" i="46"/>
  <c r="BD94" i="46" s="1"/>
  <c r="DR94" i="46"/>
  <c r="DQ94" i="46"/>
  <c r="DP94" i="46"/>
  <c r="DO94" i="46"/>
  <c r="AZ94" i="46" s="1"/>
  <c r="DN94" i="46"/>
  <c r="AY94" i="46" s="1"/>
  <c r="DM94" i="46"/>
  <c r="DL94" i="46"/>
  <c r="AW94" i="46" s="1"/>
  <c r="DK94" i="46"/>
  <c r="AV94" i="46" s="1"/>
  <c r="DJ94" i="46"/>
  <c r="AU94" i="46" s="1"/>
  <c r="DI94" i="46"/>
  <c r="DH94" i="46"/>
  <c r="AS94" i="46" s="1"/>
  <c r="DG94" i="46"/>
  <c r="DF94" i="46"/>
  <c r="DE94" i="46"/>
  <c r="AP94" i="46" s="1"/>
  <c r="DD94" i="46"/>
  <c r="AO94" i="46" s="1"/>
  <c r="DC94" i="46"/>
  <c r="AN94" i="46" s="1"/>
  <c r="DB94" i="46"/>
  <c r="DA94" i="46"/>
  <c r="CZ94" i="46"/>
  <c r="AK94" i="46" s="1"/>
  <c r="CY94" i="46"/>
  <c r="AJ94" i="46" s="1"/>
  <c r="CX94" i="46"/>
  <c r="CW94" i="46"/>
  <c r="CV94" i="46"/>
  <c r="AG94" i="46" s="1"/>
  <c r="CU94" i="46"/>
  <c r="AF94" i="46" s="1"/>
  <c r="CT94" i="46"/>
  <c r="AE94" i="46" s="1"/>
  <c r="CS94" i="46"/>
  <c r="CR94" i="46"/>
  <c r="CQ94" i="46"/>
  <c r="CP94" i="46"/>
  <c r="CO94" i="46"/>
  <c r="CN94" i="46"/>
  <c r="CM94" i="46"/>
  <c r="X94" i="46" s="1"/>
  <c r="CL94" i="46"/>
  <c r="W94" i="46" s="1"/>
  <c r="CK94" i="46"/>
  <c r="CJ94" i="46"/>
  <c r="U94" i="46" s="1"/>
  <c r="CI94" i="46"/>
  <c r="T94" i="46" s="1"/>
  <c r="CH94" i="46"/>
  <c r="CG94" i="46"/>
  <c r="CF94" i="46"/>
  <c r="Q94" i="46" s="1"/>
  <c r="CE94" i="46"/>
  <c r="P94" i="46" s="1"/>
  <c r="CD94" i="46"/>
  <c r="O94" i="46" s="1"/>
  <c r="CC94" i="46"/>
  <c r="CB94" i="46"/>
  <c r="M94" i="46" s="1"/>
  <c r="CA94" i="46"/>
  <c r="BZ94" i="46"/>
  <c r="BY94" i="46"/>
  <c r="J94" i="46" s="1"/>
  <c r="BX94" i="46"/>
  <c r="BW94" i="46"/>
  <c r="H94" i="46" s="1"/>
  <c r="BV94" i="46"/>
  <c r="G94" i="46" s="1"/>
  <c r="BU94" i="46"/>
  <c r="BT94" i="46"/>
  <c r="BS94" i="46"/>
  <c r="BO94" i="46"/>
  <c r="BN94" i="46"/>
  <c r="BM94" i="46"/>
  <c r="BL94" i="46"/>
  <c r="B94" i="46"/>
  <c r="B94" i="44" s="1"/>
  <c r="A94" i="46"/>
  <c r="A92" i="29" s="1"/>
  <c r="EF93" i="46"/>
  <c r="EE93" i="46"/>
  <c r="BP93" i="46" s="1"/>
  <c r="ED93" i="46"/>
  <c r="EC93" i="46"/>
  <c r="EB93" i="46"/>
  <c r="BM93" i="46" s="1"/>
  <c r="EA93" i="46"/>
  <c r="BL93" i="46" s="1"/>
  <c r="DZ93" i="46"/>
  <c r="BK93" i="46" s="1"/>
  <c r="DY93" i="46"/>
  <c r="DX93" i="46"/>
  <c r="BI93" i="46" s="1"/>
  <c r="DW93" i="46"/>
  <c r="DV93" i="46"/>
  <c r="DU93" i="46"/>
  <c r="BF93" i="46" s="1"/>
  <c r="DT93" i="46"/>
  <c r="DS93" i="46"/>
  <c r="DR93" i="46"/>
  <c r="DQ93" i="46"/>
  <c r="DP93" i="46"/>
  <c r="BA93" i="46" s="1"/>
  <c r="DO93" i="46"/>
  <c r="AZ93" i="46" s="1"/>
  <c r="DN93" i="46"/>
  <c r="DM93" i="46"/>
  <c r="AX93" i="46" s="1"/>
  <c r="DL93" i="46"/>
  <c r="DK93" i="46"/>
  <c r="DJ93" i="46"/>
  <c r="AU93" i="46" s="1"/>
  <c r="DI93" i="46"/>
  <c r="DH93" i="46"/>
  <c r="AS93" i="46" s="1"/>
  <c r="DG93" i="46"/>
  <c r="AR93" i="46" s="1"/>
  <c r="DF93" i="46"/>
  <c r="DE93" i="46"/>
  <c r="AP93" i="46" s="1"/>
  <c r="DD93" i="46"/>
  <c r="AO93" i="46" s="1"/>
  <c r="DC93" i="46"/>
  <c r="DB93" i="46"/>
  <c r="AM93" i="46" s="1"/>
  <c r="DA93" i="46"/>
  <c r="CZ93" i="46"/>
  <c r="AK93" i="46" s="1"/>
  <c r="CY93" i="46"/>
  <c r="AJ93" i="46" s="1"/>
  <c r="CX93" i="46"/>
  <c r="CW93" i="46"/>
  <c r="CV93" i="46"/>
  <c r="AG93" i="46" s="1"/>
  <c r="CU93" i="46"/>
  <c r="CT93" i="46"/>
  <c r="CS93" i="46"/>
  <c r="CR93" i="46"/>
  <c r="CQ93" i="46"/>
  <c r="AB93" i="46" s="1"/>
  <c r="CP93" i="46"/>
  <c r="CO93" i="46"/>
  <c r="Z93" i="46" s="1"/>
  <c r="CN93" i="46"/>
  <c r="Y93" i="46" s="1"/>
  <c r="CM93" i="46"/>
  <c r="X93" i="46" s="1"/>
  <c r="CL93" i="46"/>
  <c r="CK93" i="46"/>
  <c r="CJ93" i="46"/>
  <c r="U93" i="46" s="1"/>
  <c r="CI93" i="46"/>
  <c r="CH93" i="46"/>
  <c r="CG93" i="46"/>
  <c r="CF93" i="46"/>
  <c r="Q93" i="46" s="1"/>
  <c r="CE93" i="46"/>
  <c r="CD93" i="46"/>
  <c r="O93" i="46" s="1"/>
  <c r="CC93" i="46"/>
  <c r="CB93" i="46"/>
  <c r="CA93" i="46"/>
  <c r="BZ93" i="46"/>
  <c r="BY93" i="46"/>
  <c r="BX93" i="46"/>
  <c r="I93" i="46" s="1"/>
  <c r="BW93" i="46"/>
  <c r="H93" i="46" s="1"/>
  <c r="BV93" i="46"/>
  <c r="BU93" i="46"/>
  <c r="BT93" i="46"/>
  <c r="BS93" i="46"/>
  <c r="D93" i="46" s="1"/>
  <c r="B93" i="46"/>
  <c r="B93" i="44" s="1"/>
  <c r="A93" i="46"/>
  <c r="A91" i="27" s="1"/>
  <c r="EF92" i="46"/>
  <c r="EE92" i="46"/>
  <c r="ED92" i="46"/>
  <c r="BO92" i="46" s="1"/>
  <c r="EC92" i="46"/>
  <c r="EB92" i="46"/>
  <c r="BM92" i="46" s="1"/>
  <c r="EA92" i="46"/>
  <c r="BL92" i="46" s="1"/>
  <c r="DZ92" i="46"/>
  <c r="DY92" i="46"/>
  <c r="BJ92" i="46" s="1"/>
  <c r="DX92" i="46"/>
  <c r="DW92" i="46"/>
  <c r="BH92" i="46" s="1"/>
  <c r="DV92" i="46"/>
  <c r="DU92" i="46"/>
  <c r="DT92" i="46"/>
  <c r="BE92" i="46" s="1"/>
  <c r="DS92" i="46"/>
  <c r="BD92" i="46" s="1"/>
  <c r="DR92" i="46"/>
  <c r="DQ92" i="46"/>
  <c r="DP92" i="46"/>
  <c r="BA92" i="46" s="1"/>
  <c r="DO92" i="46"/>
  <c r="DN92" i="46"/>
  <c r="DM92" i="46"/>
  <c r="DL92" i="46"/>
  <c r="DK92" i="46"/>
  <c r="AV92" i="46" s="1"/>
  <c r="DJ92" i="46"/>
  <c r="DI92" i="46"/>
  <c r="AT92" i="46" s="1"/>
  <c r="DH92" i="46"/>
  <c r="AS92" i="46" s="1"/>
  <c r="DG92" i="46"/>
  <c r="AR92" i="46" s="1"/>
  <c r="DF92" i="46"/>
  <c r="AQ92" i="46" s="1"/>
  <c r="DE92" i="46"/>
  <c r="DD92" i="46"/>
  <c r="AO92" i="46" s="1"/>
  <c r="DC92" i="46"/>
  <c r="DB92" i="46"/>
  <c r="DA92" i="46"/>
  <c r="CZ92" i="46"/>
  <c r="AK92" i="46" s="1"/>
  <c r="CY92" i="46"/>
  <c r="CX92" i="46"/>
  <c r="CW92" i="46"/>
  <c r="CV92" i="46"/>
  <c r="AG92" i="46" s="1"/>
  <c r="CU92" i="46"/>
  <c r="CT92" i="46"/>
  <c r="CS92" i="46"/>
  <c r="CR92" i="46"/>
  <c r="AC92" i="46" s="1"/>
  <c r="CQ92" i="46"/>
  <c r="AB92" i="46" s="1"/>
  <c r="CP92" i="46"/>
  <c r="CO92" i="46"/>
  <c r="CN92" i="46"/>
  <c r="Y92" i="46" s="1"/>
  <c r="CM92" i="46"/>
  <c r="X92" i="46" s="1"/>
  <c r="CL92" i="46"/>
  <c r="CK92" i="46"/>
  <c r="CJ92" i="46"/>
  <c r="CI92" i="46"/>
  <c r="T92" i="46" s="1"/>
  <c r="CH92" i="46"/>
  <c r="S92" i="46" s="1"/>
  <c r="CG92" i="46"/>
  <c r="CF92" i="46"/>
  <c r="Q92" i="46" s="1"/>
  <c r="CE92" i="46"/>
  <c r="CD92" i="46"/>
  <c r="CC92" i="46"/>
  <c r="N92" i="46" s="1"/>
  <c r="CB92" i="46"/>
  <c r="CA92" i="46"/>
  <c r="BZ92" i="46"/>
  <c r="BY92" i="46"/>
  <c r="BX92" i="46"/>
  <c r="I92" i="46" s="1"/>
  <c r="BW92" i="46"/>
  <c r="H92" i="46" s="1"/>
  <c r="BV92" i="46"/>
  <c r="BU92" i="46"/>
  <c r="F92" i="46" s="1"/>
  <c r="BT92" i="46"/>
  <c r="BS92" i="46"/>
  <c r="D92" i="46" s="1"/>
  <c r="B92" i="46"/>
  <c r="B92" i="44" s="1"/>
  <c r="A92" i="46"/>
  <c r="A90" i="29" s="1"/>
  <c r="EF91" i="46"/>
  <c r="BQ91" i="46" s="1"/>
  <c r="EE91" i="46"/>
  <c r="ED91" i="46"/>
  <c r="BO91" i="46" s="1"/>
  <c r="EC91" i="46"/>
  <c r="EB91" i="46"/>
  <c r="BM91" i="46" s="1"/>
  <c r="EA91" i="46"/>
  <c r="DZ91" i="46"/>
  <c r="DY91" i="46"/>
  <c r="DX91" i="46"/>
  <c r="BI91" i="46" s="1"/>
  <c r="DW91" i="46"/>
  <c r="BH91" i="46" s="1"/>
  <c r="DV91" i="46"/>
  <c r="DU91" i="46"/>
  <c r="BF91" i="46" s="1"/>
  <c r="DT91" i="46"/>
  <c r="BE91" i="46" s="1"/>
  <c r="DS91" i="46"/>
  <c r="BD91" i="46" s="1"/>
  <c r="DR91" i="46"/>
  <c r="BC91" i="46" s="1"/>
  <c r="DQ91" i="46"/>
  <c r="DP91" i="46"/>
  <c r="DO91" i="46"/>
  <c r="DN91" i="46"/>
  <c r="DM91" i="46"/>
  <c r="DL91" i="46"/>
  <c r="AW91" i="46" s="1"/>
  <c r="DK91" i="46"/>
  <c r="DJ91" i="46"/>
  <c r="AU91" i="46" s="1"/>
  <c r="DI91" i="46"/>
  <c r="DH91" i="46"/>
  <c r="AS91" i="46" s="1"/>
  <c r="DG91" i="46"/>
  <c r="DF91" i="46"/>
  <c r="DE91" i="46"/>
  <c r="DD91" i="46"/>
  <c r="AO91" i="46" s="1"/>
  <c r="DC91" i="46"/>
  <c r="DB91" i="46"/>
  <c r="DA91" i="46"/>
  <c r="CZ91" i="46"/>
  <c r="CY91" i="46"/>
  <c r="AJ91" i="46" s="1"/>
  <c r="CX91" i="46"/>
  <c r="CW91" i="46"/>
  <c r="CV91" i="46"/>
  <c r="AG91" i="46" s="1"/>
  <c r="CU91" i="46"/>
  <c r="CT91" i="46"/>
  <c r="CS91" i="46"/>
  <c r="CR91" i="46"/>
  <c r="AC91" i="46" s="1"/>
  <c r="CQ91" i="46"/>
  <c r="CP91" i="46"/>
  <c r="CO91" i="46"/>
  <c r="Z91" i="46" s="1"/>
  <c r="CN91" i="46"/>
  <c r="Y91" i="46" s="1"/>
  <c r="CM91" i="46"/>
  <c r="X91" i="46" s="1"/>
  <c r="CL91" i="46"/>
  <c r="CK91" i="46"/>
  <c r="CJ91" i="46"/>
  <c r="CI91" i="46"/>
  <c r="CH91" i="46"/>
  <c r="CG91" i="46"/>
  <c r="R91" i="46" s="1"/>
  <c r="CF91" i="46"/>
  <c r="Q91" i="46" s="1"/>
  <c r="CE91" i="46"/>
  <c r="P91" i="46" s="1"/>
  <c r="CD91" i="46"/>
  <c r="O91" i="46" s="1"/>
  <c r="CC91" i="46"/>
  <c r="CB91" i="46"/>
  <c r="M91" i="46" s="1"/>
  <c r="CA91" i="46"/>
  <c r="BZ91" i="46"/>
  <c r="BY91" i="46"/>
  <c r="J91" i="46" s="1"/>
  <c r="BX91" i="46"/>
  <c r="I91" i="46" s="1"/>
  <c r="BW91" i="46"/>
  <c r="H91" i="46" s="1"/>
  <c r="BV91" i="46"/>
  <c r="BU91" i="46"/>
  <c r="BT91" i="46"/>
  <c r="E91" i="46" s="1"/>
  <c r="BS91" i="46"/>
  <c r="B91" i="46"/>
  <c r="B91" i="44" s="1"/>
  <c r="A91" i="46"/>
  <c r="A89" i="27" s="1"/>
  <c r="EF90" i="46"/>
  <c r="BQ90" i="46" s="1"/>
  <c r="EE90" i="46"/>
  <c r="BP90" i="46" s="1"/>
  <c r="ED90" i="46"/>
  <c r="BO90" i="44" s="1"/>
  <c r="EC90" i="46"/>
  <c r="BN90" i="44" s="1"/>
  <c r="EB90" i="46"/>
  <c r="BM90" i="44" s="1"/>
  <c r="EA90" i="46"/>
  <c r="BL90" i="44" s="1"/>
  <c r="DZ90" i="46"/>
  <c r="DY90" i="46"/>
  <c r="DX90" i="46"/>
  <c r="BI90" i="46" s="1"/>
  <c r="DW90" i="46"/>
  <c r="BH90" i="46" s="1"/>
  <c r="DV90" i="46"/>
  <c r="BG90" i="46" s="1"/>
  <c r="DU90" i="46"/>
  <c r="DT90" i="46"/>
  <c r="BE90" i="46" s="1"/>
  <c r="DS90" i="46"/>
  <c r="DR90" i="46"/>
  <c r="DQ90" i="46"/>
  <c r="DP90" i="46"/>
  <c r="BA90" i="46" s="1"/>
  <c r="DO90" i="46"/>
  <c r="DN90" i="46"/>
  <c r="DM90" i="46"/>
  <c r="DL90" i="46"/>
  <c r="AW90" i="46" s="1"/>
  <c r="DK90" i="46"/>
  <c r="AV90" i="46" s="1"/>
  <c r="DJ90" i="46"/>
  <c r="DI90" i="46"/>
  <c r="AT90" i="46" s="1"/>
  <c r="DH90" i="46"/>
  <c r="DG90" i="46"/>
  <c r="AR90" i="46" s="1"/>
  <c r="DF90" i="46"/>
  <c r="AQ90" i="46" s="1"/>
  <c r="DE90" i="46"/>
  <c r="DD90" i="46"/>
  <c r="DC90" i="46"/>
  <c r="DB90" i="46"/>
  <c r="DA90" i="46"/>
  <c r="AL90" i="46" s="1"/>
  <c r="CZ90" i="46"/>
  <c r="CY90" i="46"/>
  <c r="CX90" i="46"/>
  <c r="AI90" i="46" s="1"/>
  <c r="CW90" i="46"/>
  <c r="CV90" i="46"/>
  <c r="AG90" i="46" s="1"/>
  <c r="CU90" i="46"/>
  <c r="AF90" i="46" s="1"/>
  <c r="CT90" i="46"/>
  <c r="CS90" i="46"/>
  <c r="AD90" i="46" s="1"/>
  <c r="CR90" i="46"/>
  <c r="AC90" i="46" s="1"/>
  <c r="CQ90" i="46"/>
  <c r="CP90" i="46"/>
  <c r="CO90" i="46"/>
  <c r="CN90" i="46"/>
  <c r="Y90" i="46" s="1"/>
  <c r="CM90" i="46"/>
  <c r="CL90" i="46"/>
  <c r="CK90" i="46"/>
  <c r="CJ90" i="46"/>
  <c r="CI90" i="46"/>
  <c r="CH90" i="46"/>
  <c r="S90" i="46" s="1"/>
  <c r="CG90" i="46"/>
  <c r="CF90" i="46"/>
  <c r="CE90" i="46"/>
  <c r="CD90" i="46"/>
  <c r="CC90" i="46"/>
  <c r="N90" i="46" s="1"/>
  <c r="CB90" i="46"/>
  <c r="M90" i="46" s="1"/>
  <c r="CA90" i="46"/>
  <c r="L90" i="46" s="1"/>
  <c r="BZ90" i="46"/>
  <c r="BY90" i="46"/>
  <c r="BX90" i="46"/>
  <c r="I90" i="46" s="1"/>
  <c r="BW90" i="46"/>
  <c r="BV90" i="46"/>
  <c r="BU90" i="46"/>
  <c r="BT90" i="46"/>
  <c r="E90" i="46" s="1"/>
  <c r="BS90" i="46"/>
  <c r="BO90" i="46"/>
  <c r="BN90" i="46"/>
  <c r="BM90" i="46"/>
  <c r="BL90" i="46"/>
  <c r="B90" i="46"/>
  <c r="B90" i="44" s="1"/>
  <c r="A90" i="46"/>
  <c r="A88" i="27" s="1"/>
  <c r="EF89" i="46"/>
  <c r="BQ89" i="46" s="1"/>
  <c r="EE89" i="46"/>
  <c r="BP89" i="46" s="1"/>
  <c r="ED89" i="46"/>
  <c r="EC89" i="46"/>
  <c r="EB89" i="46"/>
  <c r="BM89" i="46" s="1"/>
  <c r="EA89" i="46"/>
  <c r="BL89" i="46" s="1"/>
  <c r="DZ89" i="46"/>
  <c r="DY89" i="46"/>
  <c r="BJ89" i="46" s="1"/>
  <c r="DX89" i="46"/>
  <c r="DW89" i="46"/>
  <c r="DV89" i="46"/>
  <c r="BG89" i="46" s="1"/>
  <c r="DU89" i="46"/>
  <c r="DT89" i="46"/>
  <c r="BE89" i="46" s="1"/>
  <c r="DS89" i="46"/>
  <c r="BD89" i="46" s="1"/>
  <c r="DR89" i="46"/>
  <c r="DQ89" i="46"/>
  <c r="DP89" i="46"/>
  <c r="BA89" i="46" s="1"/>
  <c r="DO89" i="46"/>
  <c r="AZ89" i="46" s="1"/>
  <c r="DN89" i="46"/>
  <c r="DM89" i="46"/>
  <c r="DL89" i="46"/>
  <c r="AW89" i="46" s="1"/>
  <c r="DK89" i="46"/>
  <c r="AV89" i="46" s="1"/>
  <c r="DJ89" i="46"/>
  <c r="AU89" i="46" s="1"/>
  <c r="DI89" i="46"/>
  <c r="DH89" i="46"/>
  <c r="DG89" i="46"/>
  <c r="DF89" i="46"/>
  <c r="AQ89" i="46" s="1"/>
  <c r="DE89" i="46"/>
  <c r="DD89" i="46"/>
  <c r="AO89" i="46" s="1"/>
  <c r="DC89" i="46"/>
  <c r="AN89" i="46" s="1"/>
  <c r="DB89" i="46"/>
  <c r="DA89" i="46"/>
  <c r="CZ89" i="46"/>
  <c r="AK89" i="46" s="1"/>
  <c r="CY89" i="46"/>
  <c r="AJ89" i="46" s="1"/>
  <c r="CX89" i="46"/>
  <c r="AI89" i="46" s="1"/>
  <c r="CW89" i="46"/>
  <c r="CV89" i="46"/>
  <c r="AG89" i="46" s="1"/>
  <c r="CU89" i="46"/>
  <c r="CT89" i="46"/>
  <c r="CS89" i="46"/>
  <c r="AD89" i="46" s="1"/>
  <c r="CR89" i="46"/>
  <c r="CQ89" i="46"/>
  <c r="AB89" i="46" s="1"/>
  <c r="CP89" i="46"/>
  <c r="CO89" i="46"/>
  <c r="CN89" i="46"/>
  <c r="Y89" i="46" s="1"/>
  <c r="CM89" i="46"/>
  <c r="CL89" i="46"/>
  <c r="CK89" i="46"/>
  <c r="V89" i="46" s="1"/>
  <c r="CJ89" i="46"/>
  <c r="U89" i="46" s="1"/>
  <c r="CI89" i="46"/>
  <c r="T89" i="46" s="1"/>
  <c r="CH89" i="46"/>
  <c r="S89" i="46" s="1"/>
  <c r="CG89" i="46"/>
  <c r="CF89" i="46"/>
  <c r="Q89" i="46" s="1"/>
  <c r="CE89" i="46"/>
  <c r="CD89" i="46"/>
  <c r="CC89" i="46"/>
  <c r="N89" i="46" s="1"/>
  <c r="CB89" i="46"/>
  <c r="M89" i="46" s="1"/>
  <c r="CA89" i="46"/>
  <c r="L89" i="46" s="1"/>
  <c r="BZ89" i="46"/>
  <c r="K89" i="46" s="1"/>
  <c r="BY89" i="46"/>
  <c r="BX89" i="46"/>
  <c r="I89" i="46" s="1"/>
  <c r="BW89" i="46"/>
  <c r="H89" i="46" s="1"/>
  <c r="BV89" i="46"/>
  <c r="BU89" i="46"/>
  <c r="BT89" i="46"/>
  <c r="E89" i="46" s="1"/>
  <c r="BS89" i="46"/>
  <c r="B89" i="46"/>
  <c r="B89" i="44" s="1"/>
  <c r="A89" i="46"/>
  <c r="A87" i="29" s="1"/>
  <c r="EF88" i="46"/>
  <c r="BQ88" i="46" s="1"/>
  <c r="EE88" i="46"/>
  <c r="BP88" i="46" s="1"/>
  <c r="ED88" i="46"/>
  <c r="BO88" i="46" s="1"/>
  <c r="EC88" i="46"/>
  <c r="EB88" i="46"/>
  <c r="BM88" i="46" s="1"/>
  <c r="EA88" i="46"/>
  <c r="DZ88" i="46"/>
  <c r="DY88" i="46"/>
  <c r="DX88" i="46"/>
  <c r="BI88" i="46" s="1"/>
  <c r="DW88" i="46"/>
  <c r="BH88" i="46" s="1"/>
  <c r="DV88" i="46"/>
  <c r="DU88" i="46"/>
  <c r="DT88" i="46"/>
  <c r="DS88" i="46"/>
  <c r="DR88" i="46"/>
  <c r="BC88" i="46" s="1"/>
  <c r="DQ88" i="46"/>
  <c r="DP88" i="46"/>
  <c r="DO88" i="46"/>
  <c r="DN88" i="46"/>
  <c r="DM88" i="46"/>
  <c r="DL88" i="46"/>
  <c r="DK88" i="46"/>
  <c r="DJ88" i="46"/>
  <c r="AU88" i="46" s="1"/>
  <c r="DI88" i="46"/>
  <c r="DH88" i="46"/>
  <c r="AS88" i="46" s="1"/>
  <c r="DG88" i="46"/>
  <c r="AR88" i="46" s="1"/>
  <c r="DF88" i="46"/>
  <c r="DE88" i="46"/>
  <c r="AP88" i="46" s="1"/>
  <c r="DD88" i="46"/>
  <c r="AO88" i="46" s="1"/>
  <c r="DC88" i="46"/>
  <c r="AN88" i="46" s="1"/>
  <c r="DB88" i="46"/>
  <c r="DA88" i="46"/>
  <c r="CZ88" i="46"/>
  <c r="AK88" i="46" s="1"/>
  <c r="CY88" i="46"/>
  <c r="CX88" i="46"/>
  <c r="CW88" i="46"/>
  <c r="AH88" i="46" s="1"/>
  <c r="CV88" i="46"/>
  <c r="AG88" i="46" s="1"/>
  <c r="CU88" i="46"/>
  <c r="CT88" i="46"/>
  <c r="AE88" i="46" s="1"/>
  <c r="CS88" i="46"/>
  <c r="CR88" i="46"/>
  <c r="CQ88" i="46"/>
  <c r="AB88" i="46" s="1"/>
  <c r="CP88" i="46"/>
  <c r="CO88" i="46"/>
  <c r="Z88" i="46" s="1"/>
  <c r="CN88" i="46"/>
  <c r="CM88" i="46"/>
  <c r="CL88" i="46"/>
  <c r="W88" i="46" s="1"/>
  <c r="CK88" i="46"/>
  <c r="CJ88" i="46"/>
  <c r="U88" i="46" s="1"/>
  <c r="CI88" i="46"/>
  <c r="CH88" i="46"/>
  <c r="CG88" i="46"/>
  <c r="CF88" i="46"/>
  <c r="Q88" i="46" s="1"/>
  <c r="CE88" i="46"/>
  <c r="CD88" i="46"/>
  <c r="CC88" i="46"/>
  <c r="CB88" i="46"/>
  <c r="CA88" i="46"/>
  <c r="L88" i="46" s="1"/>
  <c r="BZ88" i="46"/>
  <c r="BY88" i="46"/>
  <c r="J88" i="46" s="1"/>
  <c r="BX88" i="46"/>
  <c r="I88" i="46" s="1"/>
  <c r="BW88" i="46"/>
  <c r="BV88" i="46"/>
  <c r="G88" i="46" s="1"/>
  <c r="BU88" i="46"/>
  <c r="BT88" i="46"/>
  <c r="E88" i="46" s="1"/>
  <c r="BS88" i="46"/>
  <c r="D88" i="46" s="1"/>
  <c r="B88" i="46"/>
  <c r="B88" i="44" s="1"/>
  <c r="A88" i="46"/>
  <c r="A86" i="27" s="1"/>
  <c r="EF87" i="46"/>
  <c r="BQ87" i="46" s="1"/>
  <c r="EE87" i="46"/>
  <c r="ED87" i="46"/>
  <c r="BO87" i="46" s="1"/>
  <c r="EC87" i="46"/>
  <c r="EB87" i="46"/>
  <c r="BM87" i="46" s="1"/>
  <c r="EA87" i="46"/>
  <c r="BL87" i="46" s="1"/>
  <c r="DZ87" i="46"/>
  <c r="DY87" i="46"/>
  <c r="BJ87" i="46" s="1"/>
  <c r="DX87" i="46"/>
  <c r="BI87" i="46" s="1"/>
  <c r="DW87" i="46"/>
  <c r="BH87" i="46" s="1"/>
  <c r="DV87" i="46"/>
  <c r="BG87" i="46" s="1"/>
  <c r="DU87" i="46"/>
  <c r="DT87" i="46"/>
  <c r="BE87" i="46" s="1"/>
  <c r="DS87" i="46"/>
  <c r="BD87" i="46" s="1"/>
  <c r="DR87" i="46"/>
  <c r="DQ87" i="46"/>
  <c r="BB87" i="46" s="1"/>
  <c r="DP87" i="46"/>
  <c r="BA87" i="46" s="1"/>
  <c r="DO87" i="46"/>
  <c r="DN87" i="46"/>
  <c r="AY87" i="44" s="1"/>
  <c r="DM87" i="46"/>
  <c r="DL87" i="46"/>
  <c r="AW87" i="46" s="1"/>
  <c r="DK87" i="46"/>
  <c r="DJ87" i="46"/>
  <c r="DI87" i="46"/>
  <c r="AT87" i="46" s="1"/>
  <c r="DH87" i="46"/>
  <c r="AS87" i="46" s="1"/>
  <c r="DG87" i="46"/>
  <c r="AR87" i="46" s="1"/>
  <c r="DF87" i="46"/>
  <c r="AQ87" i="46" s="1"/>
  <c r="DE87" i="46"/>
  <c r="DD87" i="46"/>
  <c r="AO87" i="46" s="1"/>
  <c r="DC87" i="46"/>
  <c r="DB87" i="46"/>
  <c r="DA87" i="46"/>
  <c r="CZ87" i="46"/>
  <c r="AK87" i="46" s="1"/>
  <c r="CY87" i="46"/>
  <c r="CX87" i="46"/>
  <c r="AI87" i="46" s="1"/>
  <c r="CW87" i="46"/>
  <c r="CV87" i="46"/>
  <c r="AG87" i="46" s="1"/>
  <c r="CU87" i="46"/>
  <c r="AF87" i="46" s="1"/>
  <c r="CT87" i="46"/>
  <c r="AE87" i="46" s="1"/>
  <c r="CS87" i="46"/>
  <c r="AD87" i="46" s="1"/>
  <c r="CR87" i="46"/>
  <c r="AC87" i="46" s="1"/>
  <c r="CQ87" i="46"/>
  <c r="AB87" i="46" s="1"/>
  <c r="CP87" i="46"/>
  <c r="AA87" i="46" s="1"/>
  <c r="CO87" i="46"/>
  <c r="CN87" i="46"/>
  <c r="CM87" i="46"/>
  <c r="X87" i="46" s="1"/>
  <c r="CL87" i="46"/>
  <c r="CK87" i="46"/>
  <c r="CJ87" i="46"/>
  <c r="U87" i="46" s="1"/>
  <c r="CI87" i="46"/>
  <c r="CH87" i="46"/>
  <c r="CG87" i="46"/>
  <c r="CF87" i="46"/>
  <c r="Q87" i="46" s="1"/>
  <c r="CE87" i="46"/>
  <c r="CD87" i="46"/>
  <c r="CC87" i="46"/>
  <c r="N87" i="46" s="1"/>
  <c r="CB87" i="46"/>
  <c r="M87" i="46" s="1"/>
  <c r="CA87" i="46"/>
  <c r="BZ87" i="46"/>
  <c r="K87" i="46" s="1"/>
  <c r="BY87" i="46"/>
  <c r="BX87" i="46"/>
  <c r="I87" i="46" s="1"/>
  <c r="BW87" i="46"/>
  <c r="H87" i="46" s="1"/>
  <c r="BV87" i="46"/>
  <c r="BU87" i="46"/>
  <c r="BT87" i="46"/>
  <c r="E87" i="46" s="1"/>
  <c r="BS87" i="46"/>
  <c r="B87" i="46"/>
  <c r="B87" i="44" s="1"/>
  <c r="A87" i="46"/>
  <c r="A85" i="27" s="1"/>
  <c r="EF86" i="46"/>
  <c r="EE86" i="46"/>
  <c r="ED86" i="46"/>
  <c r="BO86" i="44" s="1"/>
  <c r="EC86" i="46"/>
  <c r="BN86" i="44" s="1"/>
  <c r="EB86" i="46"/>
  <c r="BM86" i="44" s="1"/>
  <c r="EA86" i="46"/>
  <c r="BL86" i="44" s="1"/>
  <c r="DZ86" i="46"/>
  <c r="BK86" i="44" s="1"/>
  <c r="DY86" i="46"/>
  <c r="BJ86" i="46" s="1"/>
  <c r="DX86" i="46"/>
  <c r="DW86" i="46"/>
  <c r="DV86" i="46"/>
  <c r="BG86" i="46" s="1"/>
  <c r="DU86" i="46"/>
  <c r="BF86" i="46" s="1"/>
  <c r="DT86" i="46"/>
  <c r="BE86" i="46" s="1"/>
  <c r="DS86" i="46"/>
  <c r="BD86" i="46" s="1"/>
  <c r="DR86" i="46"/>
  <c r="BC86" i="46" s="1"/>
  <c r="DQ86" i="46"/>
  <c r="BB86" i="46" s="1"/>
  <c r="DP86" i="46"/>
  <c r="DO86" i="46"/>
  <c r="DN86" i="46"/>
  <c r="AY86" i="46" s="1"/>
  <c r="DM86" i="46"/>
  <c r="DL86" i="46"/>
  <c r="DK86" i="46"/>
  <c r="DJ86" i="46"/>
  <c r="AU86" i="46" s="1"/>
  <c r="DI86" i="46"/>
  <c r="DH86" i="46"/>
  <c r="AS86" i="46" s="1"/>
  <c r="DG86" i="46"/>
  <c r="DF86" i="46"/>
  <c r="AQ86" i="46" s="1"/>
  <c r="DE86" i="46"/>
  <c r="AP86" i="46" s="1"/>
  <c r="DD86" i="46"/>
  <c r="AO86" i="46" s="1"/>
  <c r="DC86" i="46"/>
  <c r="AN86" i="46" s="1"/>
  <c r="DB86" i="46"/>
  <c r="DA86" i="46"/>
  <c r="AL86" i="46" s="1"/>
  <c r="CZ86" i="46"/>
  <c r="CY86" i="46"/>
  <c r="CX86" i="46"/>
  <c r="AI86" i="46" s="1"/>
  <c r="CW86" i="46"/>
  <c r="AH86" i="46" s="1"/>
  <c r="CV86" i="46"/>
  <c r="AG86" i="46" s="1"/>
  <c r="CU86" i="46"/>
  <c r="CT86" i="46"/>
  <c r="AE86" i="46" s="1"/>
  <c r="CS86" i="46"/>
  <c r="AD86" i="46" s="1"/>
  <c r="CR86" i="46"/>
  <c r="AC86" i="46" s="1"/>
  <c r="CQ86" i="46"/>
  <c r="CP86" i="46"/>
  <c r="AA86" i="46" s="1"/>
  <c r="CO86" i="46"/>
  <c r="CN86" i="46"/>
  <c r="CM86" i="46"/>
  <c r="CL86" i="46"/>
  <c r="CK86" i="46"/>
  <c r="V86" i="46" s="1"/>
  <c r="CJ86" i="46"/>
  <c r="CI86" i="46"/>
  <c r="CH86" i="46"/>
  <c r="S86" i="46" s="1"/>
  <c r="CG86" i="46"/>
  <c r="R86" i="46" s="1"/>
  <c r="CF86" i="46"/>
  <c r="Q86" i="46" s="1"/>
  <c r="CE86" i="46"/>
  <c r="P86" i="46" s="1"/>
  <c r="CD86" i="46"/>
  <c r="O86" i="46" s="1"/>
  <c r="CC86" i="46"/>
  <c r="CB86" i="46"/>
  <c r="M86" i="46" s="1"/>
  <c r="CA86" i="46"/>
  <c r="L86" i="46" s="1"/>
  <c r="BZ86" i="46"/>
  <c r="K86" i="46" s="1"/>
  <c r="BY86" i="46"/>
  <c r="J86" i="46" s="1"/>
  <c r="BX86" i="46"/>
  <c r="BW86" i="46"/>
  <c r="H86" i="46" s="1"/>
  <c r="BV86" i="46"/>
  <c r="G86" i="46" s="1"/>
  <c r="BU86" i="46"/>
  <c r="F86" i="46" s="1"/>
  <c r="BT86" i="46"/>
  <c r="E86" i="46" s="1"/>
  <c r="BS86" i="46"/>
  <c r="BO86" i="46"/>
  <c r="BN86" i="46"/>
  <c r="BM86" i="46"/>
  <c r="BL86" i="46"/>
  <c r="BK86" i="46"/>
  <c r="B86" i="46"/>
  <c r="B86" i="44" s="1"/>
  <c r="A86" i="46"/>
  <c r="A84" i="27" s="1"/>
  <c r="EF85" i="46"/>
  <c r="EE85" i="46"/>
  <c r="BP85" i="46" s="1"/>
  <c r="ED85" i="46"/>
  <c r="EC85" i="46"/>
  <c r="BN85" i="46" s="1"/>
  <c r="EB85" i="46"/>
  <c r="EA85" i="46"/>
  <c r="DZ85" i="46"/>
  <c r="BK85" i="46" s="1"/>
  <c r="DY85" i="46"/>
  <c r="BJ85" i="46" s="1"/>
  <c r="DX85" i="46"/>
  <c r="DW85" i="46"/>
  <c r="BH85" i="46" s="1"/>
  <c r="DV85" i="46"/>
  <c r="BG85" i="46" s="1"/>
  <c r="DU85" i="46"/>
  <c r="BF85" i="46" s="1"/>
  <c r="DT85" i="46"/>
  <c r="BE85" i="46" s="1"/>
  <c r="DS85" i="46"/>
  <c r="DR85" i="46"/>
  <c r="DQ85" i="46"/>
  <c r="DP85" i="46"/>
  <c r="DO85" i="46"/>
  <c r="DN85" i="46"/>
  <c r="AY85" i="46" s="1"/>
  <c r="DM85" i="46"/>
  <c r="AX85" i="46" s="1"/>
  <c r="DL85" i="46"/>
  <c r="DK85" i="46"/>
  <c r="DJ85" i="46"/>
  <c r="DI85" i="46"/>
  <c r="AT85" i="46" s="1"/>
  <c r="DH85" i="46"/>
  <c r="DG85" i="46"/>
  <c r="AR85" i="46" s="1"/>
  <c r="DF85" i="46"/>
  <c r="AQ85" i="46" s="1"/>
  <c r="DE85" i="46"/>
  <c r="AP85" i="46" s="1"/>
  <c r="DD85" i="46"/>
  <c r="DC85" i="46"/>
  <c r="DB85" i="46"/>
  <c r="AM85" i="46" s="1"/>
  <c r="DA85" i="46"/>
  <c r="CZ85" i="46"/>
  <c r="CY85" i="46"/>
  <c r="CX85" i="46"/>
  <c r="AI85" i="46" s="1"/>
  <c r="CW85" i="46"/>
  <c r="CV85" i="46"/>
  <c r="AG85" i="46" s="1"/>
  <c r="CU85" i="46"/>
  <c r="CT85" i="46"/>
  <c r="CS85" i="46"/>
  <c r="AD85" i="46" s="1"/>
  <c r="CR85" i="46"/>
  <c r="CQ85" i="46"/>
  <c r="AB85" i="46" s="1"/>
  <c r="CP85" i="46"/>
  <c r="AA85" i="46" s="1"/>
  <c r="CO85" i="46"/>
  <c r="Z85" i="46" s="1"/>
  <c r="CN85" i="46"/>
  <c r="Y85" i="46" s="1"/>
  <c r="CM85" i="46"/>
  <c r="CL85" i="46"/>
  <c r="W85" i="46" s="1"/>
  <c r="CK85" i="46"/>
  <c r="CJ85" i="46"/>
  <c r="CI85" i="46"/>
  <c r="T85" i="46" s="1"/>
  <c r="CH85" i="46"/>
  <c r="CG85" i="46"/>
  <c r="CF85" i="46"/>
  <c r="CE85" i="46"/>
  <c r="CD85" i="46"/>
  <c r="O85" i="46" s="1"/>
  <c r="CC85" i="46"/>
  <c r="N85" i="46" s="1"/>
  <c r="CB85" i="46"/>
  <c r="CA85" i="46"/>
  <c r="BZ85" i="46"/>
  <c r="K85" i="46" s="1"/>
  <c r="BY85" i="46"/>
  <c r="BX85" i="46"/>
  <c r="BW85" i="46"/>
  <c r="BV85" i="46"/>
  <c r="G85" i="46" s="1"/>
  <c r="BU85" i="46"/>
  <c r="BT85" i="46"/>
  <c r="BS85" i="46"/>
  <c r="B85" i="46"/>
  <c r="B85" i="44" s="1"/>
  <c r="A85" i="46"/>
  <c r="A83" i="27" s="1"/>
  <c r="EF84" i="46"/>
  <c r="EE84" i="46"/>
  <c r="BP84" i="46" s="1"/>
  <c r="ED84" i="46"/>
  <c r="BO84" i="44" s="1"/>
  <c r="EC84" i="46"/>
  <c r="BN84" i="46" s="1"/>
  <c r="EB84" i="46"/>
  <c r="EA84" i="46"/>
  <c r="DZ84" i="46"/>
  <c r="BK84" i="46" s="1"/>
  <c r="DY84" i="46"/>
  <c r="BJ84" i="46" s="1"/>
  <c r="DX84" i="46"/>
  <c r="BI84" i="46" s="1"/>
  <c r="DW84" i="46"/>
  <c r="BH84" i="46" s="1"/>
  <c r="DV84" i="46"/>
  <c r="BG84" i="46" s="1"/>
  <c r="DU84" i="46"/>
  <c r="BF84" i="46" s="1"/>
  <c r="DT84" i="46"/>
  <c r="DS84" i="46"/>
  <c r="DR84" i="46"/>
  <c r="BC84" i="46" s="1"/>
  <c r="DQ84" i="46"/>
  <c r="BB84" i="46" s="1"/>
  <c r="DP84" i="46"/>
  <c r="BA84" i="46" s="1"/>
  <c r="DO84" i="46"/>
  <c r="AZ84" i="46" s="1"/>
  <c r="DN84" i="46"/>
  <c r="AY84" i="46" s="1"/>
  <c r="DM84" i="46"/>
  <c r="DL84" i="46"/>
  <c r="DK84" i="46"/>
  <c r="AV84" i="46" s="1"/>
  <c r="DJ84" i="46"/>
  <c r="AU84" i="46" s="1"/>
  <c r="DI84" i="46"/>
  <c r="DH84" i="46"/>
  <c r="DG84" i="46"/>
  <c r="AR84" i="46" s="1"/>
  <c r="DF84" i="46"/>
  <c r="AQ84" i="46" s="1"/>
  <c r="DE84" i="46"/>
  <c r="DD84" i="46"/>
  <c r="DC84" i="46"/>
  <c r="DB84" i="46"/>
  <c r="DA84" i="46"/>
  <c r="AL84" i="46" s="1"/>
  <c r="CZ84" i="46"/>
  <c r="AK84" i="46" s="1"/>
  <c r="CY84" i="46"/>
  <c r="AJ84" i="46" s="1"/>
  <c r="CX84" i="46"/>
  <c r="AI84" i="46" s="1"/>
  <c r="CW84" i="46"/>
  <c r="CV84" i="46"/>
  <c r="CU84" i="46"/>
  <c r="CT84" i="46"/>
  <c r="AE84" i="46" s="1"/>
  <c r="CS84" i="46"/>
  <c r="CR84" i="46"/>
  <c r="CQ84" i="46"/>
  <c r="AB84" i="46" s="1"/>
  <c r="CP84" i="46"/>
  <c r="AA84" i="46" s="1"/>
  <c r="CO84" i="46"/>
  <c r="Z84" i="46" s="1"/>
  <c r="CN84" i="46"/>
  <c r="CM84" i="46"/>
  <c r="CL84" i="46"/>
  <c r="W84" i="46" s="1"/>
  <c r="CK84" i="46"/>
  <c r="V84" i="46" s="1"/>
  <c r="CJ84" i="46"/>
  <c r="CI84" i="46"/>
  <c r="T84" i="46" s="1"/>
  <c r="CH84" i="46"/>
  <c r="S84" i="46" s="1"/>
  <c r="CG84" i="46"/>
  <c r="CF84" i="46"/>
  <c r="CE84" i="46"/>
  <c r="CD84" i="46"/>
  <c r="O84" i="46" s="1"/>
  <c r="CC84" i="46"/>
  <c r="CB84" i="46"/>
  <c r="CA84" i="46"/>
  <c r="L84" i="46" s="1"/>
  <c r="BZ84" i="46"/>
  <c r="BY84" i="46"/>
  <c r="J84" i="46" s="1"/>
  <c r="BX84" i="46"/>
  <c r="BW84" i="46"/>
  <c r="BV84" i="46"/>
  <c r="BU84" i="46"/>
  <c r="F84" i="46" s="1"/>
  <c r="BT84" i="46"/>
  <c r="BS84" i="46"/>
  <c r="D84" i="46" s="1"/>
  <c r="BO84" i="46"/>
  <c r="B84" i="46"/>
  <c r="B84" i="44" s="1"/>
  <c r="A84" i="46"/>
  <c r="EF83" i="46"/>
  <c r="EE83" i="46"/>
  <c r="BP83" i="46" s="1"/>
  <c r="ED83" i="46"/>
  <c r="EC83" i="46"/>
  <c r="BN83" i="46" s="1"/>
  <c r="EB83" i="46"/>
  <c r="EA83" i="46"/>
  <c r="BL83" i="46" s="1"/>
  <c r="DZ83" i="46"/>
  <c r="DY83" i="46"/>
  <c r="DX83" i="46"/>
  <c r="DW83" i="46"/>
  <c r="BH83" i="46" s="1"/>
  <c r="DV83" i="46"/>
  <c r="DU83" i="46"/>
  <c r="DT83" i="46"/>
  <c r="BE83" i="46" s="1"/>
  <c r="DS83" i="46"/>
  <c r="BD83" i="46" s="1"/>
  <c r="DR83" i="46"/>
  <c r="BC83" i="46" s="1"/>
  <c r="DQ83" i="46"/>
  <c r="DP83" i="46"/>
  <c r="DO83" i="46"/>
  <c r="AZ83" i="46" s="1"/>
  <c r="DN83" i="46"/>
  <c r="AY83" i="46" s="1"/>
  <c r="DM83" i="46"/>
  <c r="AX83" i="46" s="1"/>
  <c r="DL83" i="46"/>
  <c r="AW83" i="46" s="1"/>
  <c r="DK83" i="46"/>
  <c r="AV83" i="46" s="1"/>
  <c r="DJ83" i="46"/>
  <c r="DI83" i="46"/>
  <c r="DH83" i="46"/>
  <c r="DG83" i="46"/>
  <c r="AR83" i="46" s="1"/>
  <c r="DF83" i="46"/>
  <c r="DE83" i="46"/>
  <c r="DD83" i="46"/>
  <c r="DC83" i="46"/>
  <c r="DB83" i="46"/>
  <c r="AM83" i="46" s="1"/>
  <c r="DA83" i="46"/>
  <c r="CZ83" i="46"/>
  <c r="CY83" i="46"/>
  <c r="AJ83" i="46" s="1"/>
  <c r="CX83" i="46"/>
  <c r="AI83" i="46" s="1"/>
  <c r="CW83" i="46"/>
  <c r="CV83" i="46"/>
  <c r="AG83" i="46" s="1"/>
  <c r="CU83" i="46"/>
  <c r="AF83" i="46" s="1"/>
  <c r="CT83" i="46"/>
  <c r="CS83" i="46"/>
  <c r="CR83" i="46"/>
  <c r="CQ83" i="46"/>
  <c r="AB83" i="46" s="1"/>
  <c r="CP83" i="46"/>
  <c r="AA83" i="46" s="1"/>
  <c r="CO83" i="46"/>
  <c r="CN83" i="46"/>
  <c r="Y83" i="46" s="1"/>
  <c r="CM83" i="46"/>
  <c r="X83" i="46" s="1"/>
  <c r="CL83" i="46"/>
  <c r="CK83" i="46"/>
  <c r="CJ83" i="46"/>
  <c r="CI83" i="46"/>
  <c r="CH83" i="46"/>
  <c r="S83" i="46" s="1"/>
  <c r="CG83" i="46"/>
  <c r="CF83" i="46"/>
  <c r="CE83" i="46"/>
  <c r="P83" i="46" s="1"/>
  <c r="CD83" i="46"/>
  <c r="CC83" i="46"/>
  <c r="CB83" i="46"/>
  <c r="CA83" i="46"/>
  <c r="L83" i="46" s="1"/>
  <c r="BZ83" i="46"/>
  <c r="K83" i="46" s="1"/>
  <c r="BY83" i="46"/>
  <c r="BX83" i="46"/>
  <c r="I83" i="46" s="1"/>
  <c r="BW83" i="46"/>
  <c r="BV83" i="46"/>
  <c r="G83" i="46" s="1"/>
  <c r="BU83" i="46"/>
  <c r="BT83" i="46"/>
  <c r="BS83" i="46"/>
  <c r="B83" i="46"/>
  <c r="B83" i="44" s="1"/>
  <c r="A83" i="46"/>
  <c r="A83" i="44" s="1"/>
  <c r="EF82" i="46"/>
  <c r="BQ82" i="46" s="1"/>
  <c r="EE82" i="46"/>
  <c r="BP82" i="46" s="1"/>
  <c r="ED82" i="46"/>
  <c r="BO82" i="44" s="1"/>
  <c r="EC82" i="46"/>
  <c r="BN82" i="44" s="1"/>
  <c r="EB82" i="46"/>
  <c r="BM82" i="44" s="1"/>
  <c r="EA82" i="46"/>
  <c r="BL82" i="44" s="1"/>
  <c r="DZ82" i="46"/>
  <c r="BK82" i="44" s="1"/>
  <c r="DY82" i="46"/>
  <c r="BJ82" i="46" s="1"/>
  <c r="DX82" i="46"/>
  <c r="BI82" i="46" s="1"/>
  <c r="DW82" i="46"/>
  <c r="BH82" i="46" s="1"/>
  <c r="DV82" i="46"/>
  <c r="DU82" i="46"/>
  <c r="DT82" i="46"/>
  <c r="DS82" i="46"/>
  <c r="BD82" i="46" s="1"/>
  <c r="DR82" i="46"/>
  <c r="DQ82" i="46"/>
  <c r="DP82" i="46"/>
  <c r="BA82" i="46" s="1"/>
  <c r="DO82" i="46"/>
  <c r="AZ82" i="46" s="1"/>
  <c r="DN82" i="46"/>
  <c r="DM82" i="46"/>
  <c r="DL82" i="46"/>
  <c r="DK82" i="46"/>
  <c r="AV82" i="46" s="1"/>
  <c r="DJ82" i="46"/>
  <c r="AU82" i="46" s="1"/>
  <c r="DI82" i="46"/>
  <c r="AT82" i="46" s="1"/>
  <c r="DH82" i="46"/>
  <c r="AS82" i="46" s="1"/>
  <c r="DG82" i="46"/>
  <c r="AR82" i="46" s="1"/>
  <c r="DF82" i="46"/>
  <c r="DE82" i="46"/>
  <c r="DD82" i="46"/>
  <c r="DC82" i="46"/>
  <c r="DB82" i="46"/>
  <c r="DA82" i="46"/>
  <c r="CZ82" i="46"/>
  <c r="AK82" i="46" s="1"/>
  <c r="CY82" i="46"/>
  <c r="CX82" i="46"/>
  <c r="CW82" i="46"/>
  <c r="CV82" i="46"/>
  <c r="CU82" i="46"/>
  <c r="AF82" i="46" s="1"/>
  <c r="CT82" i="46"/>
  <c r="CS82" i="46"/>
  <c r="AD82" i="46" s="1"/>
  <c r="CR82" i="46"/>
  <c r="AC82" i="46" s="1"/>
  <c r="CQ82" i="46"/>
  <c r="AB82" i="46" s="1"/>
  <c r="CP82" i="46"/>
  <c r="CO82" i="46"/>
  <c r="CN82" i="46"/>
  <c r="CM82" i="46"/>
  <c r="CL82" i="46"/>
  <c r="W82" i="46" s="1"/>
  <c r="CK82" i="46"/>
  <c r="CJ82" i="46"/>
  <c r="CI82" i="46"/>
  <c r="CH82" i="46"/>
  <c r="CG82" i="46"/>
  <c r="CF82" i="46"/>
  <c r="CE82" i="46"/>
  <c r="P82" i="46" s="1"/>
  <c r="CD82" i="46"/>
  <c r="O82" i="46" s="1"/>
  <c r="CC82" i="46"/>
  <c r="N82" i="46" s="1"/>
  <c r="CB82" i="46"/>
  <c r="CA82" i="46"/>
  <c r="BZ82" i="46"/>
  <c r="BY82" i="46"/>
  <c r="BX82" i="46"/>
  <c r="BW82" i="46"/>
  <c r="H82" i="46" s="1"/>
  <c r="BV82" i="46"/>
  <c r="G82" i="46" s="1"/>
  <c r="BU82" i="46"/>
  <c r="F82" i="46" s="1"/>
  <c r="BT82" i="46"/>
  <c r="E82" i="46" s="1"/>
  <c r="BS82" i="46"/>
  <c r="BO82" i="46"/>
  <c r="BN82" i="46"/>
  <c r="BM82" i="46"/>
  <c r="BL82" i="46"/>
  <c r="BK82" i="46"/>
  <c r="B82" i="46"/>
  <c r="B82" i="44" s="1"/>
  <c r="A82" i="46"/>
  <c r="EF81" i="46"/>
  <c r="BQ81" i="46" s="1"/>
  <c r="EE81" i="46"/>
  <c r="ED81" i="46"/>
  <c r="EC81" i="46"/>
  <c r="EB81" i="46"/>
  <c r="EA81" i="46"/>
  <c r="BL81" i="46" s="1"/>
  <c r="DZ81" i="46"/>
  <c r="BK81" i="46" s="1"/>
  <c r="DY81" i="46"/>
  <c r="BJ81" i="46" s="1"/>
  <c r="DX81" i="46"/>
  <c r="BI81" i="46" s="1"/>
  <c r="DW81" i="46"/>
  <c r="BH81" i="46" s="1"/>
  <c r="DV81" i="46"/>
  <c r="DU81" i="46"/>
  <c r="DT81" i="46"/>
  <c r="BE81" i="46" s="1"/>
  <c r="DS81" i="46"/>
  <c r="DR81" i="46"/>
  <c r="DQ81" i="46"/>
  <c r="BB81" i="46" s="1"/>
  <c r="DP81" i="46"/>
  <c r="BA81" i="46" s="1"/>
  <c r="DO81" i="46"/>
  <c r="DN81" i="46"/>
  <c r="DM81" i="46"/>
  <c r="AX81" i="46" s="1"/>
  <c r="DL81" i="46"/>
  <c r="AW81" i="46" s="1"/>
  <c r="DK81" i="46"/>
  <c r="DJ81" i="46"/>
  <c r="AU81" i="46" s="1"/>
  <c r="DI81" i="46"/>
  <c r="AT81" i="46" s="1"/>
  <c r="DH81" i="46"/>
  <c r="DG81" i="46"/>
  <c r="DF81" i="46"/>
  <c r="DE81" i="46"/>
  <c r="AP81" i="46" s="1"/>
  <c r="DD81" i="46"/>
  <c r="AO81" i="46" s="1"/>
  <c r="DC81" i="46"/>
  <c r="DB81" i="46"/>
  <c r="DA81" i="46"/>
  <c r="AL81" i="46" s="1"/>
  <c r="CZ81" i="46"/>
  <c r="AK81" i="46" s="1"/>
  <c r="CY81" i="46"/>
  <c r="AJ81" i="46" s="1"/>
  <c r="CX81" i="46"/>
  <c r="CW81" i="46"/>
  <c r="CV81" i="46"/>
  <c r="CU81" i="46"/>
  <c r="CT81" i="46"/>
  <c r="AE81" i="46" s="1"/>
  <c r="CS81" i="46"/>
  <c r="AD81" i="46" s="1"/>
  <c r="CR81" i="46"/>
  <c r="AC81" i="46" s="1"/>
  <c r="CQ81" i="46"/>
  <c r="CP81" i="46"/>
  <c r="CO81" i="46"/>
  <c r="CN81" i="46"/>
  <c r="Y81" i="46" s="1"/>
  <c r="CM81" i="46"/>
  <c r="CL81" i="46"/>
  <c r="W81" i="46" s="1"/>
  <c r="CK81" i="46"/>
  <c r="V81" i="46" s="1"/>
  <c r="CJ81" i="46"/>
  <c r="CI81" i="46"/>
  <c r="CH81" i="46"/>
  <c r="CG81" i="46"/>
  <c r="CF81" i="46"/>
  <c r="Q81" i="46" s="1"/>
  <c r="CE81" i="46"/>
  <c r="CD81" i="46"/>
  <c r="CC81" i="46"/>
  <c r="N81" i="46" s="1"/>
  <c r="CB81" i="46"/>
  <c r="M81" i="46" s="1"/>
  <c r="CA81" i="46"/>
  <c r="L81" i="46" s="1"/>
  <c r="BZ81" i="46"/>
  <c r="BY81" i="46"/>
  <c r="BX81" i="46"/>
  <c r="I81" i="46" s="1"/>
  <c r="BW81" i="46"/>
  <c r="H81" i="46" s="1"/>
  <c r="BV81" i="46"/>
  <c r="G81" i="46" s="1"/>
  <c r="BU81" i="46"/>
  <c r="F81" i="46" s="1"/>
  <c r="BT81" i="46"/>
  <c r="BS81" i="46"/>
  <c r="B81" i="46"/>
  <c r="B81" i="44" s="1"/>
  <c r="A81" i="46"/>
  <c r="A79" i="27" s="1"/>
  <c r="EF80" i="46"/>
  <c r="EE80" i="46"/>
  <c r="ED80" i="46"/>
  <c r="EC80" i="46"/>
  <c r="BN80" i="46" s="1"/>
  <c r="EB80" i="46"/>
  <c r="BM80" i="46" s="1"/>
  <c r="EA80" i="46"/>
  <c r="BL80" i="46" s="1"/>
  <c r="DZ80" i="46"/>
  <c r="DY80" i="46"/>
  <c r="BJ80" i="46" s="1"/>
  <c r="DX80" i="46"/>
  <c r="BI80" i="46" s="1"/>
  <c r="DW80" i="46"/>
  <c r="BH80" i="46" s="1"/>
  <c r="DV80" i="46"/>
  <c r="BG80" i="46" s="1"/>
  <c r="DU80" i="46"/>
  <c r="BF80" i="46" s="1"/>
  <c r="DT80" i="46"/>
  <c r="BE80" i="46" s="1"/>
  <c r="DS80" i="46"/>
  <c r="BD80" i="46" s="1"/>
  <c r="DR80" i="46"/>
  <c r="DQ80" i="46"/>
  <c r="DP80" i="46"/>
  <c r="DO80" i="46"/>
  <c r="DN80" i="46"/>
  <c r="AY80" i="46" s="1"/>
  <c r="DM80" i="46"/>
  <c r="AX80" i="46" s="1"/>
  <c r="DL80" i="46"/>
  <c r="DK80" i="46"/>
  <c r="DJ80" i="46"/>
  <c r="DI80" i="46"/>
  <c r="DH80" i="46"/>
  <c r="AS80" i="46" s="1"/>
  <c r="DG80" i="46"/>
  <c r="AR80" i="46" s="1"/>
  <c r="DF80" i="46"/>
  <c r="DE80" i="46"/>
  <c r="AP80" i="46" s="1"/>
  <c r="DD80" i="46"/>
  <c r="AO80" i="46" s="1"/>
  <c r="DC80" i="46"/>
  <c r="AN80" i="46" s="1"/>
  <c r="DB80" i="46"/>
  <c r="DA80" i="46"/>
  <c r="CZ80" i="46"/>
  <c r="CY80" i="46"/>
  <c r="AJ80" i="46" s="1"/>
  <c r="CX80" i="46"/>
  <c r="AI80" i="46" s="1"/>
  <c r="CW80" i="46"/>
  <c r="AH80" i="46" s="1"/>
  <c r="CV80" i="46"/>
  <c r="AG80" i="46" s="1"/>
  <c r="CU80" i="46"/>
  <c r="CT80" i="46"/>
  <c r="CS80" i="46"/>
  <c r="CR80" i="46"/>
  <c r="AC80" i="46" s="1"/>
  <c r="CQ80" i="46"/>
  <c r="CP80" i="46"/>
  <c r="CO80" i="46"/>
  <c r="Z80" i="46" s="1"/>
  <c r="CN80" i="46"/>
  <c r="Y80" i="46" s="1"/>
  <c r="CM80" i="46"/>
  <c r="X80" i="46" s="1"/>
  <c r="CL80" i="46"/>
  <c r="CK80" i="46"/>
  <c r="V80" i="46" s="1"/>
  <c r="CJ80" i="46"/>
  <c r="U80" i="46" s="1"/>
  <c r="CI80" i="46"/>
  <c r="CH80" i="46"/>
  <c r="S80" i="46" s="1"/>
  <c r="CG80" i="46"/>
  <c r="R80" i="46" s="1"/>
  <c r="CF80" i="46"/>
  <c r="Q80" i="46" s="1"/>
  <c r="CE80" i="46"/>
  <c r="P80" i="46" s="1"/>
  <c r="CD80" i="46"/>
  <c r="CC80" i="46"/>
  <c r="N80" i="46" s="1"/>
  <c r="CB80" i="46"/>
  <c r="M80" i="46" s="1"/>
  <c r="CA80" i="46"/>
  <c r="BZ80" i="46"/>
  <c r="K80" i="46" s="1"/>
  <c r="BY80" i="46"/>
  <c r="J80" i="46" s="1"/>
  <c r="BX80" i="46"/>
  <c r="BW80" i="46"/>
  <c r="BV80" i="46"/>
  <c r="BU80" i="46"/>
  <c r="F80" i="46" s="1"/>
  <c r="BT80" i="46"/>
  <c r="BS80" i="46"/>
  <c r="D80" i="46" s="1"/>
  <c r="B80" i="46"/>
  <c r="B80" i="44" s="1"/>
  <c r="A80" i="46"/>
  <c r="EF79" i="46"/>
  <c r="EE79" i="46"/>
  <c r="ED79" i="46"/>
  <c r="EC79" i="46"/>
  <c r="EB79" i="46"/>
  <c r="BM79" i="46" s="1"/>
  <c r="EA79" i="46"/>
  <c r="BL79" i="46" s="1"/>
  <c r="DZ79" i="46"/>
  <c r="BK79" i="46" s="1"/>
  <c r="DY79" i="46"/>
  <c r="BJ79" i="46" s="1"/>
  <c r="DX79" i="46"/>
  <c r="DW79" i="46"/>
  <c r="DV79" i="46"/>
  <c r="DU79" i="46"/>
  <c r="DT79" i="46"/>
  <c r="BE79" i="46" s="1"/>
  <c r="DS79" i="46"/>
  <c r="DR79" i="46"/>
  <c r="DQ79" i="46"/>
  <c r="BB79" i="46" s="1"/>
  <c r="DP79" i="46"/>
  <c r="BA79" i="46" s="1"/>
  <c r="DO79" i="46"/>
  <c r="AZ79" i="46" s="1"/>
  <c r="DN79" i="46"/>
  <c r="DM79" i="46"/>
  <c r="DL79" i="46"/>
  <c r="AW79" i="46" s="1"/>
  <c r="DK79" i="46"/>
  <c r="AV79" i="46" s="1"/>
  <c r="DJ79" i="46"/>
  <c r="DI79" i="46"/>
  <c r="AT79" i="46" s="1"/>
  <c r="DH79" i="46"/>
  <c r="AS79" i="46" s="1"/>
  <c r="DG79" i="46"/>
  <c r="AR79" i="46" s="1"/>
  <c r="DF79" i="46"/>
  <c r="DE79" i="46"/>
  <c r="DD79" i="46"/>
  <c r="AO79" i="46" s="1"/>
  <c r="DC79" i="46"/>
  <c r="AN79" i="46" s="1"/>
  <c r="DB79" i="46"/>
  <c r="AM79" i="46" s="1"/>
  <c r="DA79" i="46"/>
  <c r="AL79" i="46" s="1"/>
  <c r="CZ79" i="46"/>
  <c r="AK79" i="46" s="1"/>
  <c r="CY79" i="46"/>
  <c r="AJ79" i="46" s="1"/>
  <c r="CX79" i="46"/>
  <c r="CW79" i="46"/>
  <c r="CV79" i="46"/>
  <c r="AG79" i="46" s="1"/>
  <c r="CU79" i="46"/>
  <c r="CT79" i="46"/>
  <c r="CS79" i="46"/>
  <c r="AD79" i="46" s="1"/>
  <c r="CR79" i="46"/>
  <c r="CQ79" i="46"/>
  <c r="AB79" i="46" s="1"/>
  <c r="CP79" i="46"/>
  <c r="CO79" i="46"/>
  <c r="Z79" i="46" s="1"/>
  <c r="CN79" i="46"/>
  <c r="CM79" i="46"/>
  <c r="X79" i="46" s="1"/>
  <c r="CL79" i="46"/>
  <c r="CK79" i="46"/>
  <c r="CJ79" i="46"/>
  <c r="U79" i="46" s="1"/>
  <c r="CI79" i="46"/>
  <c r="CH79" i="46"/>
  <c r="CG79" i="46"/>
  <c r="R79" i="46" s="1"/>
  <c r="CF79" i="46"/>
  <c r="Q79" i="46" s="1"/>
  <c r="CE79" i="46"/>
  <c r="CD79" i="46"/>
  <c r="O79" i="46" s="1"/>
  <c r="CC79" i="46"/>
  <c r="N79" i="46" s="1"/>
  <c r="CB79" i="46"/>
  <c r="M79" i="46" s="1"/>
  <c r="CA79" i="46"/>
  <c r="L79" i="46" s="1"/>
  <c r="BZ79" i="46"/>
  <c r="BY79" i="46"/>
  <c r="J79" i="46" s="1"/>
  <c r="BX79" i="46"/>
  <c r="I79" i="46" s="1"/>
  <c r="BW79" i="46"/>
  <c r="BV79" i="46"/>
  <c r="G79" i="46" s="1"/>
  <c r="BU79" i="46"/>
  <c r="BT79" i="46"/>
  <c r="E79" i="46" s="1"/>
  <c r="BS79" i="46"/>
  <c r="D79" i="46" s="1"/>
  <c r="B79" i="46"/>
  <c r="B79" i="44" s="1"/>
  <c r="A79" i="46"/>
  <c r="A77" i="27" s="1"/>
  <c r="EF78" i="46"/>
  <c r="BQ78" i="46" s="1"/>
  <c r="EE78" i="46"/>
  <c r="BP78" i="46" s="1"/>
  <c r="ED78" i="46"/>
  <c r="BO78" i="44" s="1"/>
  <c r="EC78" i="46"/>
  <c r="BN78" i="44" s="1"/>
  <c r="EB78" i="46"/>
  <c r="BM78" i="44" s="1"/>
  <c r="EA78" i="46"/>
  <c r="DZ78" i="46"/>
  <c r="DY78" i="46"/>
  <c r="DX78" i="46"/>
  <c r="DW78" i="46"/>
  <c r="DV78" i="46"/>
  <c r="DU78" i="46"/>
  <c r="DT78" i="46"/>
  <c r="BE78" i="46" s="1"/>
  <c r="DS78" i="46"/>
  <c r="BD78" i="46" s="1"/>
  <c r="DR78" i="46"/>
  <c r="DQ78" i="46"/>
  <c r="DP78" i="46"/>
  <c r="BA78" i="46" s="1"/>
  <c r="DO78" i="46"/>
  <c r="AZ78" i="46" s="1"/>
  <c r="DN78" i="46"/>
  <c r="AY78" i="46" s="1"/>
  <c r="DM78" i="46"/>
  <c r="DL78" i="46"/>
  <c r="DK78" i="46"/>
  <c r="AV78" i="46" s="1"/>
  <c r="DJ78" i="46"/>
  <c r="DI78" i="46"/>
  <c r="DH78" i="46"/>
  <c r="AS78" i="46" s="1"/>
  <c r="DG78" i="46"/>
  <c r="AR78" i="46" s="1"/>
  <c r="DF78" i="46"/>
  <c r="AQ78" i="46" s="1"/>
  <c r="DE78" i="46"/>
  <c r="DD78" i="46"/>
  <c r="DC78" i="46"/>
  <c r="DB78" i="46"/>
  <c r="DA78" i="46"/>
  <c r="CZ78" i="46"/>
  <c r="AK78" i="46" s="1"/>
  <c r="CY78" i="46"/>
  <c r="CX78" i="46"/>
  <c r="AI78" i="46" s="1"/>
  <c r="CW78" i="46"/>
  <c r="AH78" i="46" s="1"/>
  <c r="CV78" i="46"/>
  <c r="AG78" i="46" s="1"/>
  <c r="CU78" i="46"/>
  <c r="AF78" i="46" s="1"/>
  <c r="CT78" i="46"/>
  <c r="CS78" i="46"/>
  <c r="AD78" i="46" s="1"/>
  <c r="CR78" i="46"/>
  <c r="AC78" i="46" s="1"/>
  <c r="CQ78" i="46"/>
  <c r="AB78" i="46" s="1"/>
  <c r="CP78" i="46"/>
  <c r="AA78" i="46" s="1"/>
  <c r="CO78" i="46"/>
  <c r="Z78" i="46" s="1"/>
  <c r="CN78" i="46"/>
  <c r="Y78" i="46" s="1"/>
  <c r="CM78" i="46"/>
  <c r="CL78" i="46"/>
  <c r="CK78" i="46"/>
  <c r="V78" i="46" s="1"/>
  <c r="CJ78" i="46"/>
  <c r="CI78" i="46"/>
  <c r="CH78" i="46"/>
  <c r="S78" i="46" s="1"/>
  <c r="CG78" i="46"/>
  <c r="R78" i="46" s="1"/>
  <c r="CF78" i="46"/>
  <c r="CE78" i="46"/>
  <c r="P78" i="46" s="1"/>
  <c r="CD78" i="46"/>
  <c r="CC78" i="46"/>
  <c r="N78" i="46" s="1"/>
  <c r="CB78" i="46"/>
  <c r="M78" i="46" s="1"/>
  <c r="CA78" i="46"/>
  <c r="L78" i="46" s="1"/>
  <c r="BZ78" i="46"/>
  <c r="BY78" i="46"/>
  <c r="J78" i="46" s="1"/>
  <c r="BX78" i="46"/>
  <c r="BW78" i="46"/>
  <c r="BV78" i="46"/>
  <c r="BU78" i="46"/>
  <c r="BT78" i="46"/>
  <c r="E78" i="46" s="1"/>
  <c r="BS78" i="46"/>
  <c r="B78" i="46"/>
  <c r="B78" i="44" s="1"/>
  <c r="A78" i="46"/>
  <c r="EF77" i="46"/>
  <c r="BQ77" i="46" s="1"/>
  <c r="EE77" i="46"/>
  <c r="BP77" i="46" s="1"/>
  <c r="ED77" i="46"/>
  <c r="BO77" i="46" s="1"/>
  <c r="EC77" i="46"/>
  <c r="EB77" i="46"/>
  <c r="EA77" i="46"/>
  <c r="BL77" i="46" s="1"/>
  <c r="DZ77" i="46"/>
  <c r="BK77" i="46" s="1"/>
  <c r="DY77" i="46"/>
  <c r="DX77" i="46"/>
  <c r="BI77" i="46" s="1"/>
  <c r="DW77" i="46"/>
  <c r="DV77" i="46"/>
  <c r="DU77" i="46"/>
  <c r="BF77" i="46" s="1"/>
  <c r="DT77" i="46"/>
  <c r="DS77" i="46"/>
  <c r="BD77" i="46" s="1"/>
  <c r="DR77" i="46"/>
  <c r="DQ77" i="46"/>
  <c r="DP77" i="46"/>
  <c r="DO77" i="46"/>
  <c r="AZ77" i="46" s="1"/>
  <c r="DN77" i="46"/>
  <c r="DM77" i="46"/>
  <c r="AX77" i="46" s="1"/>
  <c r="DL77" i="46"/>
  <c r="AW77" i="46" s="1"/>
  <c r="DK77" i="46"/>
  <c r="AV77" i="46" s="1"/>
  <c r="DJ77" i="46"/>
  <c r="AU77" i="46" s="1"/>
  <c r="DI77" i="46"/>
  <c r="DH77" i="46"/>
  <c r="DG77" i="46"/>
  <c r="AR77" i="46" s="1"/>
  <c r="DF77" i="46"/>
  <c r="AQ77" i="46" s="1"/>
  <c r="DE77" i="46"/>
  <c r="DD77" i="46"/>
  <c r="AO77" i="46" s="1"/>
  <c r="DC77" i="46"/>
  <c r="AN77" i="46" s="1"/>
  <c r="DB77" i="46"/>
  <c r="AM77" i="46" s="1"/>
  <c r="DA77" i="46"/>
  <c r="CZ77" i="46"/>
  <c r="CY77" i="46"/>
  <c r="AJ77" i="46" s="1"/>
  <c r="CX77" i="46"/>
  <c r="CW77" i="46"/>
  <c r="CV77" i="46"/>
  <c r="AG77" i="46" s="1"/>
  <c r="CU77" i="46"/>
  <c r="AF77" i="46" s="1"/>
  <c r="CT77" i="46"/>
  <c r="CS77" i="46"/>
  <c r="CR77" i="46"/>
  <c r="AC77" i="46" s="1"/>
  <c r="CQ77" i="46"/>
  <c r="AB77" i="46" s="1"/>
  <c r="CP77" i="46"/>
  <c r="AA77" i="46" s="1"/>
  <c r="CO77" i="46"/>
  <c r="Z77" i="46" s="1"/>
  <c r="CN77" i="46"/>
  <c r="CM77" i="46"/>
  <c r="X77" i="46" s="1"/>
  <c r="CL77" i="46"/>
  <c r="CK77" i="46"/>
  <c r="CJ77" i="46"/>
  <c r="CI77" i="46"/>
  <c r="T77" i="46" s="1"/>
  <c r="CH77" i="46"/>
  <c r="CG77" i="46"/>
  <c r="CF77" i="46"/>
  <c r="Q77" i="46" s="1"/>
  <c r="CE77" i="46"/>
  <c r="CD77" i="46"/>
  <c r="O77" i="46" s="1"/>
  <c r="CC77" i="46"/>
  <c r="CB77" i="46"/>
  <c r="CA77" i="46"/>
  <c r="L77" i="46" s="1"/>
  <c r="BZ77" i="46"/>
  <c r="K77" i="46" s="1"/>
  <c r="BY77" i="46"/>
  <c r="J77" i="46" s="1"/>
  <c r="BX77" i="46"/>
  <c r="I77" i="46" s="1"/>
  <c r="BW77" i="46"/>
  <c r="H77" i="46" s="1"/>
  <c r="BV77" i="46"/>
  <c r="BU77" i="46"/>
  <c r="BT77" i="46"/>
  <c r="BS77" i="46"/>
  <c r="B77" i="46"/>
  <c r="B77" i="44" s="1"/>
  <c r="A77" i="46"/>
  <c r="EF76" i="46"/>
  <c r="BQ76" i="46" s="1"/>
  <c r="EE76" i="46"/>
  <c r="BP76" i="46" s="1"/>
  <c r="ED76" i="46"/>
  <c r="BO76" i="44" s="1"/>
  <c r="EC76" i="46"/>
  <c r="EB76" i="46"/>
  <c r="EA76" i="46"/>
  <c r="DZ76" i="46"/>
  <c r="BK76" i="46" s="1"/>
  <c r="DY76" i="46"/>
  <c r="BJ76" i="46" s="1"/>
  <c r="DX76" i="46"/>
  <c r="BI76" i="46" s="1"/>
  <c r="DW76" i="46"/>
  <c r="BH76" i="46" s="1"/>
  <c r="DV76" i="46"/>
  <c r="BG76" i="46" s="1"/>
  <c r="DU76" i="46"/>
  <c r="DT76" i="46"/>
  <c r="DS76" i="46"/>
  <c r="DR76" i="46"/>
  <c r="BC76" i="46" s="1"/>
  <c r="DQ76" i="46"/>
  <c r="BB76" i="46" s="1"/>
  <c r="DP76" i="46"/>
  <c r="BA76" i="46" s="1"/>
  <c r="DO76" i="46"/>
  <c r="AZ76" i="46" s="1"/>
  <c r="DN76" i="46"/>
  <c r="DM76" i="46"/>
  <c r="DL76" i="46"/>
  <c r="DK76" i="46"/>
  <c r="AV76" i="46" s="1"/>
  <c r="DJ76" i="46"/>
  <c r="DI76" i="46"/>
  <c r="DH76" i="46"/>
  <c r="AS76" i="46" s="1"/>
  <c r="DG76" i="46"/>
  <c r="AR76" i="46" s="1"/>
  <c r="DF76" i="46"/>
  <c r="AQ76" i="46" s="1"/>
  <c r="DE76" i="46"/>
  <c r="DD76" i="46"/>
  <c r="AO76" i="46" s="1"/>
  <c r="DC76" i="46"/>
  <c r="DB76" i="46"/>
  <c r="AM76" i="46" s="1"/>
  <c r="DA76" i="46"/>
  <c r="CZ76" i="46"/>
  <c r="AK76" i="46" s="1"/>
  <c r="CY76" i="46"/>
  <c r="CX76" i="46"/>
  <c r="AI76" i="46" s="1"/>
  <c r="CW76" i="46"/>
  <c r="CV76" i="46"/>
  <c r="CU76" i="46"/>
  <c r="AF76" i="46" s="1"/>
  <c r="CT76" i="46"/>
  <c r="CS76" i="46"/>
  <c r="CR76" i="46"/>
  <c r="AC76" i="46" s="1"/>
  <c r="CQ76" i="46"/>
  <c r="CP76" i="46"/>
  <c r="CO76" i="46"/>
  <c r="CN76" i="46"/>
  <c r="CM76" i="46"/>
  <c r="X76" i="46" s="1"/>
  <c r="CL76" i="46"/>
  <c r="CK76" i="46"/>
  <c r="V76" i="46" s="1"/>
  <c r="CJ76" i="46"/>
  <c r="CI76" i="46"/>
  <c r="T76" i="46" s="1"/>
  <c r="CH76" i="46"/>
  <c r="S76" i="46" s="1"/>
  <c r="CG76" i="46"/>
  <c r="CF76" i="46"/>
  <c r="CE76" i="46"/>
  <c r="P76" i="46" s="1"/>
  <c r="CD76" i="46"/>
  <c r="O76" i="46" s="1"/>
  <c r="CC76" i="46"/>
  <c r="CB76" i="46"/>
  <c r="M76" i="46" s="1"/>
  <c r="CA76" i="46"/>
  <c r="L76" i="46" s="1"/>
  <c r="BZ76" i="46"/>
  <c r="K76" i="46" s="1"/>
  <c r="BY76" i="46"/>
  <c r="BX76" i="46"/>
  <c r="I76" i="46" s="1"/>
  <c r="BW76" i="46"/>
  <c r="BV76" i="46"/>
  <c r="BU76" i="46"/>
  <c r="F76" i="46" s="1"/>
  <c r="BT76" i="46"/>
  <c r="E76" i="46" s="1"/>
  <c r="BS76" i="46"/>
  <c r="BO76" i="46"/>
  <c r="B76" i="46"/>
  <c r="B76" i="44" s="1"/>
  <c r="A76" i="46"/>
  <c r="A74" i="27" s="1"/>
  <c r="EF75" i="46"/>
  <c r="BQ75" i="46" s="1"/>
  <c r="EE75" i="46"/>
  <c r="ED75" i="46"/>
  <c r="BO75" i="46" s="1"/>
  <c r="EC75" i="46"/>
  <c r="BN75" i="46" s="1"/>
  <c r="EB75" i="46"/>
  <c r="BM75" i="46" s="1"/>
  <c r="EA75" i="46"/>
  <c r="BL75" i="46" s="1"/>
  <c r="DZ75" i="46"/>
  <c r="DY75" i="46"/>
  <c r="DX75" i="46"/>
  <c r="DW75" i="46"/>
  <c r="BH75" i="46" s="1"/>
  <c r="DV75" i="46"/>
  <c r="DU75" i="46"/>
  <c r="BF75" i="46" s="1"/>
  <c r="DT75" i="46"/>
  <c r="DS75" i="46"/>
  <c r="DR75" i="46"/>
  <c r="BC75" i="46" s="1"/>
  <c r="DQ75" i="46"/>
  <c r="DP75" i="46"/>
  <c r="BA75" i="46" s="1"/>
  <c r="DO75" i="46"/>
  <c r="DN75" i="46"/>
  <c r="AY75" i="46" s="1"/>
  <c r="DM75" i="46"/>
  <c r="AX75" i="46" s="1"/>
  <c r="DL75" i="46"/>
  <c r="DK75" i="46"/>
  <c r="AV75" i="46" s="1"/>
  <c r="DJ75" i="46"/>
  <c r="DI75" i="46"/>
  <c r="DH75" i="46"/>
  <c r="DG75" i="46"/>
  <c r="AR75" i="46" s="1"/>
  <c r="DF75" i="46"/>
  <c r="DE75" i="46"/>
  <c r="AP75" i="46" s="1"/>
  <c r="DD75" i="46"/>
  <c r="AO75" i="46" s="1"/>
  <c r="DC75" i="46"/>
  <c r="AN75" i="46" s="1"/>
  <c r="DB75" i="46"/>
  <c r="DA75" i="46"/>
  <c r="CZ75" i="46"/>
  <c r="AK75" i="46" s="1"/>
  <c r="CY75" i="46"/>
  <c r="CX75" i="46"/>
  <c r="CW75" i="46"/>
  <c r="CV75" i="46"/>
  <c r="CU75" i="46"/>
  <c r="CT75" i="46"/>
  <c r="CS75" i="46"/>
  <c r="CR75" i="46"/>
  <c r="AC75" i="46" s="1"/>
  <c r="CQ75" i="46"/>
  <c r="AB75" i="46" s="1"/>
  <c r="CP75" i="46"/>
  <c r="AA75" i="46" s="1"/>
  <c r="CO75" i="46"/>
  <c r="Z75" i="46" s="1"/>
  <c r="CN75" i="46"/>
  <c r="CM75" i="46"/>
  <c r="X75" i="46" s="1"/>
  <c r="CL75" i="46"/>
  <c r="CK75" i="46"/>
  <c r="CJ75" i="46"/>
  <c r="U75" i="46" s="1"/>
  <c r="CI75" i="46"/>
  <c r="T75" i="46" s="1"/>
  <c r="CH75" i="46"/>
  <c r="S75" i="46" s="1"/>
  <c r="CG75" i="46"/>
  <c r="R75" i="46" s="1"/>
  <c r="CF75" i="46"/>
  <c r="Q75" i="46" s="1"/>
  <c r="CE75" i="46"/>
  <c r="CD75" i="46"/>
  <c r="CC75" i="46"/>
  <c r="CB75" i="46"/>
  <c r="CA75" i="46"/>
  <c r="L75" i="46" s="1"/>
  <c r="BZ75" i="46"/>
  <c r="K75" i="46" s="1"/>
  <c r="BY75" i="46"/>
  <c r="J75" i="46" s="1"/>
  <c r="BX75" i="46"/>
  <c r="I75" i="46" s="1"/>
  <c r="BW75" i="46"/>
  <c r="BV75" i="46"/>
  <c r="BU75" i="46"/>
  <c r="F75" i="46" s="1"/>
  <c r="BT75" i="46"/>
  <c r="E75" i="46" s="1"/>
  <c r="BS75" i="46"/>
  <c r="D75" i="46" s="1"/>
  <c r="B75" i="46"/>
  <c r="B75" i="44" s="1"/>
  <c r="A75" i="46"/>
  <c r="EF74" i="46"/>
  <c r="BQ74" i="46" s="1"/>
  <c r="EE74" i="46"/>
  <c r="BP74" i="46" s="1"/>
  <c r="ED74" i="46"/>
  <c r="EC74" i="46"/>
  <c r="BN74" i="46" s="1"/>
  <c r="EB74" i="46"/>
  <c r="EA74" i="46"/>
  <c r="DZ74" i="46"/>
  <c r="DY74" i="46"/>
  <c r="BJ74" i="46" s="1"/>
  <c r="DX74" i="46"/>
  <c r="DW74" i="46"/>
  <c r="DV74" i="46"/>
  <c r="DU74" i="46"/>
  <c r="DT74" i="46"/>
  <c r="BE74" i="46" s="1"/>
  <c r="DS74" i="46"/>
  <c r="BD74" i="46" s="1"/>
  <c r="DR74" i="46"/>
  <c r="BC74" i="46" s="1"/>
  <c r="DQ74" i="46"/>
  <c r="BB74" i="46" s="1"/>
  <c r="DP74" i="46"/>
  <c r="BA74" i="46" s="1"/>
  <c r="DO74" i="46"/>
  <c r="AZ74" i="46" s="1"/>
  <c r="DN74" i="46"/>
  <c r="DM74" i="46"/>
  <c r="DL74" i="46"/>
  <c r="AW74" i="46" s="1"/>
  <c r="DK74" i="46"/>
  <c r="AV74" i="46" s="1"/>
  <c r="DJ74" i="46"/>
  <c r="AU74" i="46" s="1"/>
  <c r="DI74" i="46"/>
  <c r="AT74" i="46" s="1"/>
  <c r="DH74" i="46"/>
  <c r="AS74" i="46" s="1"/>
  <c r="DG74" i="46"/>
  <c r="AR74" i="46" s="1"/>
  <c r="DF74" i="46"/>
  <c r="AQ74" i="46" s="1"/>
  <c r="DE74" i="46"/>
  <c r="DD74" i="46"/>
  <c r="AO74" i="46" s="1"/>
  <c r="DC74" i="46"/>
  <c r="DB74" i="46"/>
  <c r="DA74" i="46"/>
  <c r="AL74" i="46" s="1"/>
  <c r="CZ74" i="46"/>
  <c r="AK74" i="46" s="1"/>
  <c r="CY74" i="46"/>
  <c r="CX74" i="46"/>
  <c r="CW74" i="46"/>
  <c r="CV74" i="46"/>
  <c r="CU74" i="46"/>
  <c r="AF74" i="46" s="1"/>
  <c r="CT74" i="46"/>
  <c r="AE74" i="46" s="1"/>
  <c r="CS74" i="46"/>
  <c r="AD74" i="46" s="1"/>
  <c r="CR74" i="46"/>
  <c r="CQ74" i="46"/>
  <c r="CP74" i="46"/>
  <c r="CO74" i="46"/>
  <c r="CN74" i="46"/>
  <c r="Y74" i="46" s="1"/>
  <c r="CM74" i="46"/>
  <c r="CL74" i="46"/>
  <c r="CK74" i="46"/>
  <c r="V74" i="46" s="1"/>
  <c r="CJ74" i="46"/>
  <c r="U74" i="46" s="1"/>
  <c r="CI74" i="46"/>
  <c r="T74" i="46" s="1"/>
  <c r="CH74" i="46"/>
  <c r="CG74" i="46"/>
  <c r="R74" i="46" s="1"/>
  <c r="CF74" i="46"/>
  <c r="CE74" i="46"/>
  <c r="P74" i="46" s="1"/>
  <c r="CD74" i="46"/>
  <c r="CC74" i="46"/>
  <c r="N74" i="46" s="1"/>
  <c r="CB74" i="46"/>
  <c r="CA74" i="46"/>
  <c r="L74" i="46" s="1"/>
  <c r="BZ74" i="46"/>
  <c r="BY74" i="46"/>
  <c r="J74" i="46" s="1"/>
  <c r="BX74" i="46"/>
  <c r="BW74" i="46"/>
  <c r="BV74" i="46"/>
  <c r="BU74" i="46"/>
  <c r="F74" i="46" s="1"/>
  <c r="BT74" i="46"/>
  <c r="E74" i="46" s="1"/>
  <c r="BS74" i="46"/>
  <c r="B74" i="46"/>
  <c r="B74" i="44" s="1"/>
  <c r="A74" i="46"/>
  <c r="A72" i="27" s="1"/>
  <c r="EF73" i="46"/>
  <c r="BQ73" i="46" s="1"/>
  <c r="EE73" i="46"/>
  <c r="ED73" i="46"/>
  <c r="BO73" i="46" s="1"/>
  <c r="EC73" i="46"/>
  <c r="BN73" i="46" s="1"/>
  <c r="EB73" i="46"/>
  <c r="EA73" i="46"/>
  <c r="BL73" i="46" s="1"/>
  <c r="DZ73" i="46"/>
  <c r="DY73" i="46"/>
  <c r="DX73" i="46"/>
  <c r="BI73" i="46" s="1"/>
  <c r="DW73" i="46"/>
  <c r="BH73" i="46" s="1"/>
  <c r="DV73" i="46"/>
  <c r="DU73" i="46"/>
  <c r="BF73" i="46" s="1"/>
  <c r="DT73" i="46"/>
  <c r="BE73" i="46" s="1"/>
  <c r="DS73" i="46"/>
  <c r="BD73" i="46" s="1"/>
  <c r="DR73" i="46"/>
  <c r="DQ73" i="46"/>
  <c r="DP73" i="46"/>
  <c r="BA73" i="46" s="1"/>
  <c r="DO73" i="46"/>
  <c r="AZ73" i="46" s="1"/>
  <c r="DN73" i="46"/>
  <c r="AY73" i="46" s="1"/>
  <c r="DM73" i="46"/>
  <c r="AX73" i="46" s="1"/>
  <c r="DL73" i="46"/>
  <c r="DK73" i="46"/>
  <c r="DJ73" i="46"/>
  <c r="DI73" i="46"/>
  <c r="DH73" i="46"/>
  <c r="AS73" i="46" s="1"/>
  <c r="DG73" i="46"/>
  <c r="AR73" i="46" s="1"/>
  <c r="DF73" i="46"/>
  <c r="DE73" i="46"/>
  <c r="AP73" i="46" s="1"/>
  <c r="DD73" i="46"/>
  <c r="DC73" i="46"/>
  <c r="AN73" i="46" s="1"/>
  <c r="DB73" i="46"/>
  <c r="DA73" i="46"/>
  <c r="AL73" i="46" s="1"/>
  <c r="CZ73" i="46"/>
  <c r="AK73" i="46" s="1"/>
  <c r="CY73" i="46"/>
  <c r="AJ73" i="46" s="1"/>
  <c r="CX73" i="46"/>
  <c r="AI73" i="46" s="1"/>
  <c r="CW73" i="46"/>
  <c r="AH73" i="46" s="1"/>
  <c r="CV73" i="46"/>
  <c r="AG73" i="46" s="1"/>
  <c r="CU73" i="46"/>
  <c r="CT73" i="46"/>
  <c r="CS73" i="46"/>
  <c r="AD73" i="46" s="1"/>
  <c r="CR73" i="46"/>
  <c r="CQ73" i="46"/>
  <c r="CP73" i="46"/>
  <c r="AA73" i="46" s="1"/>
  <c r="CO73" i="46"/>
  <c r="Z73" i="46" s="1"/>
  <c r="CN73" i="46"/>
  <c r="Y73" i="46" s="1"/>
  <c r="CM73" i="46"/>
  <c r="CL73" i="46"/>
  <c r="CK73" i="46"/>
  <c r="V73" i="46" s="1"/>
  <c r="CJ73" i="46"/>
  <c r="U73" i="46" s="1"/>
  <c r="CI73" i="46"/>
  <c r="T73" i="46" s="1"/>
  <c r="CH73" i="46"/>
  <c r="CG73" i="46"/>
  <c r="R73" i="46" s="1"/>
  <c r="CF73" i="46"/>
  <c r="CE73" i="46"/>
  <c r="P73" i="46" s="1"/>
  <c r="CD73" i="46"/>
  <c r="CC73" i="46"/>
  <c r="CB73" i="46"/>
  <c r="CA73" i="46"/>
  <c r="BZ73" i="46"/>
  <c r="BY73" i="46"/>
  <c r="J73" i="46" s="1"/>
  <c r="BX73" i="46"/>
  <c r="I73" i="46" s="1"/>
  <c r="BW73" i="46"/>
  <c r="BV73" i="46"/>
  <c r="G73" i="46" s="1"/>
  <c r="BU73" i="46"/>
  <c r="BT73" i="46"/>
  <c r="E73" i="46" s="1"/>
  <c r="BS73" i="46"/>
  <c r="B73" i="46"/>
  <c r="B73" i="44" s="1"/>
  <c r="A73" i="46"/>
  <c r="EF72" i="46"/>
  <c r="BQ72" i="46" s="1"/>
  <c r="EE72" i="46"/>
  <c r="BP72" i="46" s="1"/>
  <c r="ED72" i="46"/>
  <c r="EC72" i="46"/>
  <c r="EB72" i="46"/>
  <c r="EA72" i="46"/>
  <c r="DZ72" i="46"/>
  <c r="BK72" i="46" s="1"/>
  <c r="DY72" i="46"/>
  <c r="BJ72" i="46" s="1"/>
  <c r="DX72" i="46"/>
  <c r="BI72" i="46" s="1"/>
  <c r="DW72" i="46"/>
  <c r="BH72" i="46" s="1"/>
  <c r="DV72" i="46"/>
  <c r="DU72" i="46"/>
  <c r="DT72" i="46"/>
  <c r="DS72" i="46"/>
  <c r="DR72" i="46"/>
  <c r="BC72" i="46" s="1"/>
  <c r="DQ72" i="46"/>
  <c r="BB72" i="46" s="1"/>
  <c r="DP72" i="46"/>
  <c r="DO72" i="46"/>
  <c r="DN72" i="46"/>
  <c r="DM72" i="46"/>
  <c r="AX72" i="46" s="1"/>
  <c r="DL72" i="46"/>
  <c r="AW72" i="46" s="1"/>
  <c r="DK72" i="46"/>
  <c r="DJ72" i="46"/>
  <c r="AU72" i="46" s="1"/>
  <c r="DI72" i="46"/>
  <c r="AT72" i="46" s="1"/>
  <c r="DH72" i="46"/>
  <c r="AS72" i="46" s="1"/>
  <c r="DG72" i="46"/>
  <c r="AR72" i="46" s="1"/>
  <c r="DF72" i="46"/>
  <c r="DE72" i="46"/>
  <c r="AP72" i="46" s="1"/>
  <c r="DD72" i="46"/>
  <c r="AO72" i="46" s="1"/>
  <c r="DC72" i="46"/>
  <c r="DB72" i="46"/>
  <c r="AM72" i="46" s="1"/>
  <c r="DA72" i="46"/>
  <c r="AL72" i="46" s="1"/>
  <c r="CZ72" i="46"/>
  <c r="AK72" i="46" s="1"/>
  <c r="CY72" i="46"/>
  <c r="CX72" i="46"/>
  <c r="CW72" i="46"/>
  <c r="AH72" i="46" s="1"/>
  <c r="CV72" i="46"/>
  <c r="AG72" i="46" s="1"/>
  <c r="CU72" i="46"/>
  <c r="CT72" i="46"/>
  <c r="AE72" i="46" s="1"/>
  <c r="CS72" i="46"/>
  <c r="AD72" i="46" s="1"/>
  <c r="CR72" i="46"/>
  <c r="AC72" i="46" s="1"/>
  <c r="CQ72" i="46"/>
  <c r="AB72" i="46" s="1"/>
  <c r="CP72" i="46"/>
  <c r="CO72" i="46"/>
  <c r="CN72" i="46"/>
  <c r="CM72" i="46"/>
  <c r="X72" i="46" s="1"/>
  <c r="CL72" i="46"/>
  <c r="W72" i="46" s="1"/>
  <c r="CK72" i="46"/>
  <c r="CJ72" i="46"/>
  <c r="U72" i="46" s="1"/>
  <c r="CI72" i="46"/>
  <c r="CH72" i="46"/>
  <c r="CG72" i="46"/>
  <c r="CF72" i="46"/>
  <c r="Q72" i="46" s="1"/>
  <c r="CE72" i="46"/>
  <c r="P72" i="46" s="1"/>
  <c r="CD72" i="46"/>
  <c r="O72" i="46" s="1"/>
  <c r="CC72" i="46"/>
  <c r="N72" i="46" s="1"/>
  <c r="CB72" i="46"/>
  <c r="M72" i="46" s="1"/>
  <c r="CA72" i="46"/>
  <c r="BZ72" i="46"/>
  <c r="BY72" i="46"/>
  <c r="BX72" i="46"/>
  <c r="I72" i="46" s="1"/>
  <c r="BW72" i="46"/>
  <c r="H72" i="46" s="1"/>
  <c r="BV72" i="46"/>
  <c r="G72" i="46" s="1"/>
  <c r="BU72" i="46"/>
  <c r="F72" i="46" s="1"/>
  <c r="BT72" i="46"/>
  <c r="E72" i="46" s="1"/>
  <c r="BS72" i="46"/>
  <c r="D72" i="46" s="1"/>
  <c r="B72" i="46"/>
  <c r="B72" i="44" s="1"/>
  <c r="A72" i="46"/>
  <c r="A70" i="27" s="1"/>
  <c r="EF71" i="46"/>
  <c r="BQ71" i="46" s="1"/>
  <c r="EE71" i="46"/>
  <c r="BP71" i="46" s="1"/>
  <c r="ED71" i="46"/>
  <c r="BO71" i="46" s="1"/>
  <c r="EC71" i="46"/>
  <c r="BN71" i="46" s="1"/>
  <c r="EB71" i="46"/>
  <c r="EA71" i="46"/>
  <c r="DZ71" i="46"/>
  <c r="DY71" i="46"/>
  <c r="BJ71" i="46" s="1"/>
  <c r="DX71" i="46"/>
  <c r="DW71" i="46"/>
  <c r="DV71" i="46"/>
  <c r="BG71" i="46" s="1"/>
  <c r="DU71" i="46"/>
  <c r="DT71" i="46"/>
  <c r="DS71" i="46"/>
  <c r="BD71" i="46" s="1"/>
  <c r="DR71" i="46"/>
  <c r="DQ71" i="46"/>
  <c r="BB71" i="46" s="1"/>
  <c r="DP71" i="46"/>
  <c r="BA71" i="46" s="1"/>
  <c r="DO71" i="46"/>
  <c r="AZ71" i="46" s="1"/>
  <c r="DN71" i="46"/>
  <c r="AY71" i="46" s="1"/>
  <c r="DM71" i="46"/>
  <c r="AX71" i="46" s="1"/>
  <c r="DL71" i="46"/>
  <c r="AW71" i="46" s="1"/>
  <c r="DK71" i="46"/>
  <c r="DJ71" i="46"/>
  <c r="DI71" i="46"/>
  <c r="DH71" i="46"/>
  <c r="AS71" i="46" s="1"/>
  <c r="DG71" i="46"/>
  <c r="AR71" i="46" s="1"/>
  <c r="DF71" i="46"/>
  <c r="AQ71" i="46" s="1"/>
  <c r="DE71" i="46"/>
  <c r="AP71" i="46" s="1"/>
  <c r="DD71" i="46"/>
  <c r="DC71" i="46"/>
  <c r="AN71" i="46" s="1"/>
  <c r="DB71" i="46"/>
  <c r="DA71" i="46"/>
  <c r="CZ71" i="46"/>
  <c r="AK71" i="46" s="1"/>
  <c r="CY71" i="46"/>
  <c r="CX71" i="46"/>
  <c r="AI71" i="46" s="1"/>
  <c r="CW71" i="46"/>
  <c r="AH71" i="46" s="1"/>
  <c r="CV71" i="46"/>
  <c r="CU71" i="46"/>
  <c r="CT71" i="46"/>
  <c r="CS71" i="46"/>
  <c r="CR71" i="46"/>
  <c r="AC71" i="46" s="1"/>
  <c r="CQ71" i="46"/>
  <c r="AB71" i="46" s="1"/>
  <c r="CP71" i="46"/>
  <c r="AA71" i="46" s="1"/>
  <c r="CO71" i="46"/>
  <c r="CN71" i="46"/>
  <c r="Y71" i="46" s="1"/>
  <c r="CM71" i="46"/>
  <c r="X71" i="46" s="1"/>
  <c r="CL71" i="46"/>
  <c r="CK71" i="46"/>
  <c r="CJ71" i="46"/>
  <c r="CI71" i="46"/>
  <c r="T71" i="46" s="1"/>
  <c r="CH71" i="46"/>
  <c r="S71" i="46" s="1"/>
  <c r="CG71" i="46"/>
  <c r="CF71" i="46"/>
  <c r="CE71" i="46"/>
  <c r="CD71" i="46"/>
  <c r="CC71" i="46"/>
  <c r="CB71" i="46"/>
  <c r="CA71" i="46"/>
  <c r="L71" i="46" s="1"/>
  <c r="BZ71" i="46"/>
  <c r="K71" i="46" s="1"/>
  <c r="BY71" i="46"/>
  <c r="J71" i="46" s="1"/>
  <c r="BX71" i="46"/>
  <c r="BW71" i="46"/>
  <c r="H71" i="46" s="1"/>
  <c r="BV71" i="46"/>
  <c r="BU71" i="46"/>
  <c r="F71" i="46" s="1"/>
  <c r="BT71" i="46"/>
  <c r="BS71" i="46"/>
  <c r="D71" i="46" s="1"/>
  <c r="B71" i="46"/>
  <c r="B71" i="44" s="1"/>
  <c r="A71" i="46"/>
  <c r="A69" i="27" s="1"/>
  <c r="EF70" i="46"/>
  <c r="EE70" i="46"/>
  <c r="BP70" i="46" s="1"/>
  <c r="ED70" i="46"/>
  <c r="EC70" i="46"/>
  <c r="BN70" i="46" s="1"/>
  <c r="EB70" i="46"/>
  <c r="BM70" i="46" s="1"/>
  <c r="EA70" i="46"/>
  <c r="DZ70" i="46"/>
  <c r="BK70" i="46" s="1"/>
  <c r="DY70" i="46"/>
  <c r="BJ70" i="46" s="1"/>
  <c r="DX70" i="46"/>
  <c r="DW70" i="46"/>
  <c r="BH70" i="46" s="1"/>
  <c r="DV70" i="46"/>
  <c r="DU70" i="46"/>
  <c r="BF70" i="46" s="1"/>
  <c r="DT70" i="46"/>
  <c r="DS70" i="46"/>
  <c r="BD70" i="46" s="1"/>
  <c r="DR70" i="46"/>
  <c r="DQ70" i="46"/>
  <c r="BB70" i="46" s="1"/>
  <c r="DP70" i="46"/>
  <c r="DO70" i="46"/>
  <c r="AZ70" i="46" s="1"/>
  <c r="DN70" i="46"/>
  <c r="DM70" i="46"/>
  <c r="AX70" i="46" s="1"/>
  <c r="DL70" i="46"/>
  <c r="AW70" i="46" s="1"/>
  <c r="DK70" i="46"/>
  <c r="AV70" i="46" s="1"/>
  <c r="DJ70" i="46"/>
  <c r="AU70" i="46" s="1"/>
  <c r="DI70" i="46"/>
  <c r="AT70" i="46" s="1"/>
  <c r="DH70" i="46"/>
  <c r="DG70" i="46"/>
  <c r="DF70" i="46"/>
  <c r="AQ70" i="46" s="1"/>
  <c r="DE70" i="46"/>
  <c r="AP70" i="46" s="1"/>
  <c r="DD70" i="46"/>
  <c r="AO70" i="46" s="1"/>
  <c r="DC70" i="46"/>
  <c r="AN70" i="46" s="1"/>
  <c r="DB70" i="46"/>
  <c r="AM70" i="46" s="1"/>
  <c r="DA70" i="46"/>
  <c r="AL70" i="46" s="1"/>
  <c r="CZ70" i="46"/>
  <c r="CY70" i="46"/>
  <c r="CX70" i="46"/>
  <c r="CW70" i="46"/>
  <c r="AH70" i="46" s="1"/>
  <c r="CV70" i="46"/>
  <c r="CU70" i="46"/>
  <c r="CT70" i="46"/>
  <c r="AE70" i="46" s="1"/>
  <c r="CS70" i="46"/>
  <c r="CR70" i="46"/>
  <c r="AC70" i="46" s="1"/>
  <c r="CQ70" i="46"/>
  <c r="AB70" i="46" s="1"/>
  <c r="CP70" i="46"/>
  <c r="CO70" i="46"/>
  <c r="Z70" i="46" s="1"/>
  <c r="CN70" i="46"/>
  <c r="Y70" i="46" s="1"/>
  <c r="CM70" i="46"/>
  <c r="X70" i="46" s="1"/>
  <c r="CL70" i="46"/>
  <c r="W70" i="46" s="1"/>
  <c r="CK70" i="46"/>
  <c r="CJ70" i="46"/>
  <c r="CI70" i="46"/>
  <c r="CH70" i="46"/>
  <c r="CG70" i="46"/>
  <c r="R70" i="46" s="1"/>
  <c r="CF70" i="46"/>
  <c r="CE70" i="46"/>
  <c r="CD70" i="46"/>
  <c r="O70" i="46" s="1"/>
  <c r="CC70" i="46"/>
  <c r="N70" i="46" s="1"/>
  <c r="CB70" i="46"/>
  <c r="CA70" i="46"/>
  <c r="L70" i="46" s="1"/>
  <c r="BZ70" i="46"/>
  <c r="BY70" i="46"/>
  <c r="J70" i="46" s="1"/>
  <c r="BX70" i="46"/>
  <c r="I70" i="46" s="1"/>
  <c r="BW70" i="46"/>
  <c r="H70" i="46" s="1"/>
  <c r="BV70" i="46"/>
  <c r="G70" i="46" s="1"/>
  <c r="BU70" i="46"/>
  <c r="F70" i="46" s="1"/>
  <c r="BT70" i="46"/>
  <c r="E70" i="46" s="1"/>
  <c r="BS70" i="46"/>
  <c r="D70" i="46" s="1"/>
  <c r="B70" i="46"/>
  <c r="B70" i="44" s="1"/>
  <c r="A70" i="46"/>
  <c r="A68" i="27" s="1"/>
  <c r="EF69" i="46"/>
  <c r="BQ69" i="46" s="1"/>
  <c r="EE69" i="46"/>
  <c r="ED69" i="46"/>
  <c r="BO69" i="46" s="1"/>
  <c r="EC69" i="46"/>
  <c r="BN69" i="46" s="1"/>
  <c r="EB69" i="46"/>
  <c r="EA69" i="46"/>
  <c r="BL69" i="46" s="1"/>
  <c r="DZ69" i="46"/>
  <c r="DY69" i="46"/>
  <c r="DX69" i="46"/>
  <c r="BI69" i="46" s="1"/>
  <c r="DW69" i="46"/>
  <c r="BH69" i="46" s="1"/>
  <c r="DV69" i="46"/>
  <c r="BG69" i="46" s="1"/>
  <c r="DU69" i="46"/>
  <c r="DT69" i="46"/>
  <c r="BE69" i="46" s="1"/>
  <c r="DS69" i="46"/>
  <c r="BD69" i="46" s="1"/>
  <c r="DR69" i="46"/>
  <c r="DQ69" i="46"/>
  <c r="DP69" i="46"/>
  <c r="BA69" i="46" s="1"/>
  <c r="DO69" i="46"/>
  <c r="DN69" i="46"/>
  <c r="AY69" i="46" s="1"/>
  <c r="DM69" i="46"/>
  <c r="AX69" i="46" s="1"/>
  <c r="DL69" i="46"/>
  <c r="DK69" i="46"/>
  <c r="DJ69" i="46"/>
  <c r="AU69" i="46" s="1"/>
  <c r="DI69" i="46"/>
  <c r="DH69" i="46"/>
  <c r="AS69" i="46" s="1"/>
  <c r="DG69" i="46"/>
  <c r="AR69" i="46" s="1"/>
  <c r="DF69" i="46"/>
  <c r="AQ69" i="46" s="1"/>
  <c r="DE69" i="46"/>
  <c r="AP69" i="46" s="1"/>
  <c r="DD69" i="46"/>
  <c r="DC69" i="46"/>
  <c r="AN69" i="46" s="1"/>
  <c r="DB69" i="46"/>
  <c r="DA69" i="46"/>
  <c r="AL69" i="46" s="1"/>
  <c r="CZ69" i="46"/>
  <c r="AK69" i="46" s="1"/>
  <c r="CY69" i="46"/>
  <c r="CX69" i="46"/>
  <c r="AI69" i="46" s="1"/>
  <c r="CW69" i="46"/>
  <c r="AH69" i="46" s="1"/>
  <c r="CV69" i="46"/>
  <c r="AG69" i="46" s="1"/>
  <c r="CU69" i="46"/>
  <c r="AF69" i="46" s="1"/>
  <c r="CT69" i="46"/>
  <c r="CS69" i="46"/>
  <c r="AD69" i="46" s="1"/>
  <c r="CR69" i="46"/>
  <c r="AC69" i="46" s="1"/>
  <c r="CQ69" i="46"/>
  <c r="CP69" i="46"/>
  <c r="AA69" i="46" s="1"/>
  <c r="CO69" i="46"/>
  <c r="Z69" i="46" s="1"/>
  <c r="CN69" i="46"/>
  <c r="CM69" i="46"/>
  <c r="CL69" i="46"/>
  <c r="CK69" i="46"/>
  <c r="V69" i="46" s="1"/>
  <c r="CJ69" i="46"/>
  <c r="U69" i="46" s="1"/>
  <c r="CI69" i="46"/>
  <c r="CH69" i="46"/>
  <c r="S69" i="46" s="1"/>
  <c r="CG69" i="46"/>
  <c r="CF69" i="46"/>
  <c r="Q69" i="46" s="1"/>
  <c r="CE69" i="46"/>
  <c r="P69" i="46" s="1"/>
  <c r="CD69" i="46"/>
  <c r="CC69" i="46"/>
  <c r="CB69" i="46"/>
  <c r="CA69" i="46"/>
  <c r="L69" i="46" s="1"/>
  <c r="BZ69" i="46"/>
  <c r="K69" i="46" s="1"/>
  <c r="BY69" i="46"/>
  <c r="J69" i="46" s="1"/>
  <c r="BX69" i="46"/>
  <c r="BW69" i="46"/>
  <c r="BV69" i="46"/>
  <c r="BU69" i="46"/>
  <c r="BT69" i="46"/>
  <c r="E69" i="46" s="1"/>
  <c r="BS69" i="46"/>
  <c r="B69" i="46"/>
  <c r="B69" i="44" s="1"/>
  <c r="A69" i="46"/>
  <c r="A67" i="27" s="1"/>
  <c r="EF68" i="46"/>
  <c r="BQ68" i="46" s="1"/>
  <c r="EE68" i="46"/>
  <c r="BP68" i="46" s="1"/>
  <c r="ED68" i="46"/>
  <c r="BO68" i="44" s="1"/>
  <c r="EC68" i="46"/>
  <c r="BN68" i="44" s="1"/>
  <c r="EB68" i="46"/>
  <c r="BM68" i="44" s="1"/>
  <c r="EA68" i="46"/>
  <c r="BL68" i="46" s="1"/>
  <c r="DZ68" i="46"/>
  <c r="DY68" i="46"/>
  <c r="DX68" i="46"/>
  <c r="BI68" i="46" s="1"/>
  <c r="DW68" i="46"/>
  <c r="BH68" i="46" s="1"/>
  <c r="DV68" i="46"/>
  <c r="DU68" i="46"/>
  <c r="DT68" i="46"/>
  <c r="BE68" i="46" s="1"/>
  <c r="DS68" i="46"/>
  <c r="DR68" i="46"/>
  <c r="DQ68" i="46"/>
  <c r="BB68" i="46" s="1"/>
  <c r="DP68" i="46"/>
  <c r="DO68" i="46"/>
  <c r="AZ68" i="46" s="1"/>
  <c r="DN68" i="46"/>
  <c r="DM68" i="46"/>
  <c r="AX68" i="46" s="1"/>
  <c r="DL68" i="46"/>
  <c r="AW68" i="46" s="1"/>
  <c r="DK68" i="46"/>
  <c r="AV68" i="46" s="1"/>
  <c r="DJ68" i="46"/>
  <c r="DI68" i="46"/>
  <c r="AT68" i="46" s="1"/>
  <c r="DH68" i="46"/>
  <c r="DG68" i="46"/>
  <c r="AR68" i="46" s="1"/>
  <c r="DF68" i="46"/>
  <c r="DE68" i="46"/>
  <c r="AP68" i="46" s="1"/>
  <c r="DD68" i="46"/>
  <c r="AO68" i="46" s="1"/>
  <c r="DC68" i="46"/>
  <c r="AN68" i="46" s="1"/>
  <c r="DB68" i="46"/>
  <c r="DA68" i="46"/>
  <c r="AL68" i="46" s="1"/>
  <c r="CZ68" i="46"/>
  <c r="CY68" i="46"/>
  <c r="AJ68" i="46" s="1"/>
  <c r="CX68" i="46"/>
  <c r="CW68" i="46"/>
  <c r="AH68" i="46" s="1"/>
  <c r="CV68" i="46"/>
  <c r="CU68" i="46"/>
  <c r="AF68" i="46" s="1"/>
  <c r="CT68" i="46"/>
  <c r="CS68" i="46"/>
  <c r="AD68" i="46" s="1"/>
  <c r="CR68" i="46"/>
  <c r="CQ68" i="46"/>
  <c r="CP68" i="46"/>
  <c r="CO68" i="46"/>
  <c r="CN68" i="46"/>
  <c r="Y68" i="46" s="1"/>
  <c r="CM68" i="46"/>
  <c r="X68" i="46" s="1"/>
  <c r="CL68" i="46"/>
  <c r="CK68" i="46"/>
  <c r="V68" i="46" s="1"/>
  <c r="CJ68" i="46"/>
  <c r="CI68" i="46"/>
  <c r="T68" i="46" s="1"/>
  <c r="CH68" i="46"/>
  <c r="CG68" i="46"/>
  <c r="CF68" i="46"/>
  <c r="CE68" i="46"/>
  <c r="P68" i="46" s="1"/>
  <c r="CD68" i="46"/>
  <c r="CC68" i="46"/>
  <c r="N68" i="46" s="1"/>
  <c r="CB68" i="46"/>
  <c r="M68" i="46" s="1"/>
  <c r="CA68" i="46"/>
  <c r="BZ68" i="46"/>
  <c r="BY68" i="46"/>
  <c r="BX68" i="46"/>
  <c r="BW68" i="46"/>
  <c r="BV68" i="46"/>
  <c r="BU68" i="46"/>
  <c r="F68" i="46" s="1"/>
  <c r="BT68" i="46"/>
  <c r="BS68" i="46"/>
  <c r="BO68" i="46"/>
  <c r="BN68" i="46"/>
  <c r="BM68" i="46"/>
  <c r="B68" i="46"/>
  <c r="B68" i="44" s="1"/>
  <c r="A68" i="46"/>
  <c r="A66" i="27" s="1"/>
  <c r="EF67" i="46"/>
  <c r="BQ67" i="46" s="1"/>
  <c r="EE67" i="46"/>
  <c r="BP67" i="46" s="1"/>
  <c r="ED67" i="46"/>
  <c r="BO67" i="44" s="1"/>
  <c r="EC67" i="46"/>
  <c r="EB67" i="46"/>
  <c r="EA67" i="46"/>
  <c r="DZ67" i="46"/>
  <c r="DY67" i="46"/>
  <c r="BJ67" i="46" s="1"/>
  <c r="DX67" i="46"/>
  <c r="BI67" i="46" s="1"/>
  <c r="DW67" i="46"/>
  <c r="DV67" i="46"/>
  <c r="BG67" i="46" s="1"/>
  <c r="DU67" i="46"/>
  <c r="DT67" i="46"/>
  <c r="DS67" i="46"/>
  <c r="DR67" i="46"/>
  <c r="BC67" i="46" s="1"/>
  <c r="DQ67" i="46"/>
  <c r="BB67" i="46" s="1"/>
  <c r="DP67" i="46"/>
  <c r="DO67" i="46"/>
  <c r="DN67" i="46"/>
  <c r="DM67" i="46"/>
  <c r="AX67" i="46" s="1"/>
  <c r="DL67" i="46"/>
  <c r="DK67" i="46"/>
  <c r="AV67" i="46" s="1"/>
  <c r="DJ67" i="46"/>
  <c r="AU67" i="46" s="1"/>
  <c r="DI67" i="46"/>
  <c r="AT67" i="46" s="1"/>
  <c r="DH67" i="46"/>
  <c r="AS67" i="46" s="1"/>
  <c r="DG67" i="46"/>
  <c r="DF67" i="46"/>
  <c r="AQ67" i="46" s="1"/>
  <c r="DE67" i="46"/>
  <c r="DD67" i="46"/>
  <c r="DC67" i="46"/>
  <c r="AN67" i="46" s="1"/>
  <c r="DB67" i="46"/>
  <c r="AM67" i="46" s="1"/>
  <c r="DA67" i="46"/>
  <c r="AL67" i="46" s="1"/>
  <c r="CZ67" i="46"/>
  <c r="AK67" i="46" s="1"/>
  <c r="CY67" i="46"/>
  <c r="CX67" i="46"/>
  <c r="CW67" i="46"/>
  <c r="CV67" i="46"/>
  <c r="CU67" i="46"/>
  <c r="AF67" i="46" s="1"/>
  <c r="CT67" i="46"/>
  <c r="CS67" i="46"/>
  <c r="AD67" i="46" s="1"/>
  <c r="CR67" i="46"/>
  <c r="AC67" i="46" s="1"/>
  <c r="CQ67" i="46"/>
  <c r="CP67" i="46"/>
  <c r="AA67" i="46" s="1"/>
  <c r="CO67" i="46"/>
  <c r="CN67" i="46"/>
  <c r="CM67" i="46"/>
  <c r="CL67" i="46"/>
  <c r="CK67" i="46"/>
  <c r="V67" i="46" s="1"/>
  <c r="CJ67" i="46"/>
  <c r="U67" i="46" s="1"/>
  <c r="CI67" i="46"/>
  <c r="CH67" i="46"/>
  <c r="S67" i="46" s="1"/>
  <c r="CG67" i="46"/>
  <c r="CF67" i="46"/>
  <c r="CE67" i="46"/>
  <c r="P67" i="46" s="1"/>
  <c r="CD67" i="46"/>
  <c r="O67" i="46" s="1"/>
  <c r="CC67" i="46"/>
  <c r="N67" i="46" s="1"/>
  <c r="CB67" i="46"/>
  <c r="CA67" i="46"/>
  <c r="BZ67" i="46"/>
  <c r="BY67" i="46"/>
  <c r="BX67" i="46"/>
  <c r="BW67" i="46"/>
  <c r="BV67" i="46"/>
  <c r="BU67" i="46"/>
  <c r="F67" i="46" s="1"/>
  <c r="BT67" i="46"/>
  <c r="BS67" i="46"/>
  <c r="D67" i="46" s="1"/>
  <c r="BO67" i="46"/>
  <c r="B67" i="46"/>
  <c r="B67" i="44" s="1"/>
  <c r="A67" i="46"/>
  <c r="A65" i="27" s="1"/>
  <c r="EF66" i="46"/>
  <c r="BQ66" i="46" s="1"/>
  <c r="EE66" i="46"/>
  <c r="BP66" i="46" s="1"/>
  <c r="ED66" i="46"/>
  <c r="EC66" i="46"/>
  <c r="BN66" i="46" s="1"/>
  <c r="EB66" i="46"/>
  <c r="EA66" i="46"/>
  <c r="BL66" i="46" s="1"/>
  <c r="DZ66" i="46"/>
  <c r="DY66" i="46"/>
  <c r="DX66" i="46"/>
  <c r="BI66" i="46" s="1"/>
  <c r="DW66" i="46"/>
  <c r="DV66" i="46"/>
  <c r="DU66" i="46"/>
  <c r="BF66" i="46" s="1"/>
  <c r="DT66" i="46"/>
  <c r="BE66" i="46" s="1"/>
  <c r="DS66" i="46"/>
  <c r="DR66" i="46"/>
  <c r="DQ66" i="46"/>
  <c r="DP66" i="46"/>
  <c r="DO66" i="46"/>
  <c r="DN66" i="46"/>
  <c r="DM66" i="46"/>
  <c r="AX66" i="46" s="1"/>
  <c r="DL66" i="46"/>
  <c r="DK66" i="46"/>
  <c r="AV66" i="46" s="1"/>
  <c r="DJ66" i="46"/>
  <c r="AU66" i="46" s="1"/>
  <c r="DI66" i="46"/>
  <c r="DH66" i="46"/>
  <c r="AS66" i="46" s="1"/>
  <c r="DG66" i="46"/>
  <c r="DF66" i="46"/>
  <c r="DE66" i="46"/>
  <c r="AP66" i="46" s="1"/>
  <c r="DD66" i="46"/>
  <c r="DC66" i="46"/>
  <c r="AN66" i="46" s="1"/>
  <c r="DB66" i="46"/>
  <c r="DA66" i="46"/>
  <c r="CZ66" i="46"/>
  <c r="AK66" i="46" s="1"/>
  <c r="CY66" i="46"/>
  <c r="AJ66" i="46" s="1"/>
  <c r="CX66" i="46"/>
  <c r="CW66" i="46"/>
  <c r="AH66" i="46" s="1"/>
  <c r="CV66" i="46"/>
  <c r="AG66" i="46" s="1"/>
  <c r="CU66" i="46"/>
  <c r="CT66" i="46"/>
  <c r="CS66" i="46"/>
  <c r="CR66" i="46"/>
  <c r="AC66" i="46" s="1"/>
  <c r="CQ66" i="46"/>
  <c r="CP66" i="46"/>
  <c r="CO66" i="46"/>
  <c r="Z66" i="46" s="1"/>
  <c r="CN66" i="46"/>
  <c r="Y66" i="46" s="1"/>
  <c r="CM66" i="46"/>
  <c r="X66" i="46" s="1"/>
  <c r="CL66" i="46"/>
  <c r="CK66" i="46"/>
  <c r="CJ66" i="46"/>
  <c r="U66" i="46" s="1"/>
  <c r="CI66" i="46"/>
  <c r="T66" i="46" s="1"/>
  <c r="CH66" i="46"/>
  <c r="CG66" i="46"/>
  <c r="R66" i="46" s="1"/>
  <c r="CF66" i="46"/>
  <c r="CE66" i="46"/>
  <c r="P66" i="46" s="1"/>
  <c r="CD66" i="46"/>
  <c r="CC66" i="46"/>
  <c r="CB66" i="46"/>
  <c r="CA66" i="46"/>
  <c r="L66" i="46" s="1"/>
  <c r="BZ66" i="46"/>
  <c r="BY66" i="46"/>
  <c r="J66" i="46" s="1"/>
  <c r="BX66" i="46"/>
  <c r="BW66" i="46"/>
  <c r="BV66" i="46"/>
  <c r="BU66" i="46"/>
  <c r="BT66" i="46"/>
  <c r="E66" i="46" s="1"/>
  <c r="BS66" i="46"/>
  <c r="D66" i="46" s="1"/>
  <c r="B66" i="46"/>
  <c r="B66" i="44" s="1"/>
  <c r="A66" i="46"/>
  <c r="A66" i="44" s="1"/>
  <c r="EF65" i="46"/>
  <c r="EE65" i="46"/>
  <c r="ED65" i="46"/>
  <c r="EC65" i="46"/>
  <c r="BN65" i="46" s="1"/>
  <c r="EB65" i="46"/>
  <c r="BM65" i="46" s="1"/>
  <c r="EA65" i="46"/>
  <c r="BL65" i="46" s="1"/>
  <c r="DZ65" i="46"/>
  <c r="DY65" i="46"/>
  <c r="BJ65" i="46" s="1"/>
  <c r="DX65" i="46"/>
  <c r="BI65" i="46" s="1"/>
  <c r="DW65" i="46"/>
  <c r="BH65" i="46" s="1"/>
  <c r="DV65" i="46"/>
  <c r="DU65" i="46"/>
  <c r="BF65" i="46" s="1"/>
  <c r="DT65" i="46"/>
  <c r="DS65" i="46"/>
  <c r="DR65" i="46"/>
  <c r="DQ65" i="46"/>
  <c r="DP65" i="46"/>
  <c r="DO65" i="46"/>
  <c r="DN65" i="46"/>
  <c r="DM65" i="46"/>
  <c r="AX65" i="46" s="1"/>
  <c r="DL65" i="46"/>
  <c r="DK65" i="46"/>
  <c r="AV65" i="46" s="1"/>
  <c r="DJ65" i="46"/>
  <c r="DI65" i="46"/>
  <c r="AT65" i="46" s="1"/>
  <c r="DH65" i="46"/>
  <c r="DG65" i="46"/>
  <c r="AR65" i="46" s="1"/>
  <c r="DF65" i="46"/>
  <c r="DE65" i="46"/>
  <c r="AP65" i="46" s="1"/>
  <c r="DD65" i="46"/>
  <c r="DC65" i="46"/>
  <c r="AN65" i="46" s="1"/>
  <c r="DB65" i="46"/>
  <c r="DA65" i="46"/>
  <c r="AL65" i="46" s="1"/>
  <c r="CZ65" i="46"/>
  <c r="CY65" i="46"/>
  <c r="CX65" i="46"/>
  <c r="CW65" i="46"/>
  <c r="AH65" i="46" s="1"/>
  <c r="CV65" i="46"/>
  <c r="CU65" i="46"/>
  <c r="CT65" i="46"/>
  <c r="AE65" i="46" s="1"/>
  <c r="CS65" i="46"/>
  <c r="AD65" i="46" s="1"/>
  <c r="CR65" i="46"/>
  <c r="AC65" i="46" s="1"/>
  <c r="CQ65" i="46"/>
  <c r="CP65" i="46"/>
  <c r="CO65" i="46"/>
  <c r="Z65" i="46" s="1"/>
  <c r="CN65" i="46"/>
  <c r="Y65" i="46" s="1"/>
  <c r="CM65" i="46"/>
  <c r="X65" i="46" s="1"/>
  <c r="CL65" i="46"/>
  <c r="CK65" i="46"/>
  <c r="V65" i="46" s="1"/>
  <c r="CJ65" i="46"/>
  <c r="U65" i="46" s="1"/>
  <c r="CI65" i="46"/>
  <c r="CH65" i="46"/>
  <c r="CG65" i="46"/>
  <c r="R65" i="46" s="1"/>
  <c r="CF65" i="46"/>
  <c r="Q65" i="46" s="1"/>
  <c r="CE65" i="46"/>
  <c r="CD65" i="46"/>
  <c r="CC65" i="46"/>
  <c r="N65" i="46" s="1"/>
  <c r="CB65" i="46"/>
  <c r="CA65" i="46"/>
  <c r="L65" i="46" s="1"/>
  <c r="BZ65" i="46"/>
  <c r="BY65" i="46"/>
  <c r="J65" i="46" s="1"/>
  <c r="BX65" i="46"/>
  <c r="BW65" i="46"/>
  <c r="H65" i="46" s="1"/>
  <c r="BV65" i="46"/>
  <c r="BU65" i="46"/>
  <c r="BT65" i="46"/>
  <c r="BS65" i="46"/>
  <c r="B65" i="46"/>
  <c r="B65" i="44" s="1"/>
  <c r="A65" i="46"/>
  <c r="A63" i="29" s="1"/>
  <c r="EF64" i="46"/>
  <c r="BQ64" i="46" s="1"/>
  <c r="EE64" i="46"/>
  <c r="ED64" i="46"/>
  <c r="EC64" i="46"/>
  <c r="BN64" i="46" s="1"/>
  <c r="EB64" i="46"/>
  <c r="EA64" i="46"/>
  <c r="BL64" i="46" s="1"/>
  <c r="DZ64" i="46"/>
  <c r="BK64" i="46" s="1"/>
  <c r="DY64" i="46"/>
  <c r="BJ64" i="46" s="1"/>
  <c r="DX64" i="46"/>
  <c r="BI64" i="46" s="1"/>
  <c r="DW64" i="46"/>
  <c r="BH64" i="46" s="1"/>
  <c r="DV64" i="46"/>
  <c r="DU64" i="46"/>
  <c r="BF64" i="46" s="1"/>
  <c r="DT64" i="46"/>
  <c r="DS64" i="46"/>
  <c r="BD64" i="46" s="1"/>
  <c r="DR64" i="46"/>
  <c r="BC64" i="46" s="1"/>
  <c r="DQ64" i="46"/>
  <c r="BB64" i="46" s="1"/>
  <c r="DP64" i="46"/>
  <c r="BA64" i="46" s="1"/>
  <c r="DO64" i="46"/>
  <c r="DN64" i="46"/>
  <c r="AY64" i="46" s="1"/>
  <c r="DM64" i="46"/>
  <c r="AX64" i="46" s="1"/>
  <c r="DL64" i="46"/>
  <c r="DK64" i="46"/>
  <c r="DJ64" i="46"/>
  <c r="AU64" i="46" s="1"/>
  <c r="DI64" i="46"/>
  <c r="AT64" i="46" s="1"/>
  <c r="DH64" i="46"/>
  <c r="AS64" i="46" s="1"/>
  <c r="DG64" i="46"/>
  <c r="DF64" i="46"/>
  <c r="AQ64" i="46" s="1"/>
  <c r="DE64" i="46"/>
  <c r="AP64" i="46" s="1"/>
  <c r="DD64" i="46"/>
  <c r="DC64" i="46"/>
  <c r="AN64" i="46" s="1"/>
  <c r="DB64" i="46"/>
  <c r="AM64" i="46" s="1"/>
  <c r="DA64" i="46"/>
  <c r="AL64" i="46" s="1"/>
  <c r="CZ64" i="46"/>
  <c r="AK64" i="46" s="1"/>
  <c r="CY64" i="46"/>
  <c r="AJ64" i="46" s="1"/>
  <c r="CX64" i="46"/>
  <c r="CW64" i="46"/>
  <c r="AH64" i="46" s="1"/>
  <c r="CV64" i="46"/>
  <c r="CU64" i="46"/>
  <c r="AF64" i="46" s="1"/>
  <c r="CT64" i="46"/>
  <c r="AE64" i="46" s="1"/>
  <c r="CS64" i="46"/>
  <c r="CR64" i="46"/>
  <c r="AC64" i="46" s="1"/>
  <c r="CQ64" i="46"/>
  <c r="CP64" i="46"/>
  <c r="AA64" i="46" s="1"/>
  <c r="CO64" i="46"/>
  <c r="Z64" i="46" s="1"/>
  <c r="CN64" i="46"/>
  <c r="CM64" i="46"/>
  <c r="X64" i="46" s="1"/>
  <c r="CL64" i="46"/>
  <c r="W64" i="46" s="1"/>
  <c r="CK64" i="46"/>
  <c r="V64" i="46" s="1"/>
  <c r="CJ64" i="46"/>
  <c r="U64" i="46" s="1"/>
  <c r="CI64" i="46"/>
  <c r="T64" i="46" s="1"/>
  <c r="CH64" i="46"/>
  <c r="S64" i="46" s="1"/>
  <c r="CG64" i="46"/>
  <c r="R64" i="46" s="1"/>
  <c r="CF64" i="46"/>
  <c r="CE64" i="46"/>
  <c r="P64" i="46" s="1"/>
  <c r="CD64" i="46"/>
  <c r="O64" i="46" s="1"/>
  <c r="CC64" i="46"/>
  <c r="N64" i="46" s="1"/>
  <c r="CB64" i="46"/>
  <c r="M64" i="46" s="1"/>
  <c r="CA64" i="46"/>
  <c r="L64" i="46" s="1"/>
  <c r="BZ64" i="46"/>
  <c r="K64" i="46" s="1"/>
  <c r="BY64" i="46"/>
  <c r="BX64" i="46"/>
  <c r="BW64" i="46"/>
  <c r="BV64" i="46"/>
  <c r="G64" i="46" s="1"/>
  <c r="BU64" i="46"/>
  <c r="F64" i="46" s="1"/>
  <c r="BT64" i="46"/>
  <c r="E64" i="46" s="1"/>
  <c r="BS64" i="46"/>
  <c r="D64" i="46" s="1"/>
  <c r="B64" i="46"/>
  <c r="B64" i="44" s="1"/>
  <c r="A64" i="46"/>
  <c r="EF63" i="46"/>
  <c r="BQ63" i="46" s="1"/>
  <c r="EE63" i="46"/>
  <c r="BP63" i="46" s="1"/>
  <c r="ED63" i="46"/>
  <c r="EC63" i="46"/>
  <c r="EB63" i="46"/>
  <c r="BM63" i="46" s="1"/>
  <c r="EA63" i="46"/>
  <c r="BL63" i="46" s="1"/>
  <c r="DZ63" i="46"/>
  <c r="DY63" i="46"/>
  <c r="BJ63" i="46" s="1"/>
  <c r="DX63" i="46"/>
  <c r="DW63" i="46"/>
  <c r="BH63" i="46" s="1"/>
  <c r="DV63" i="46"/>
  <c r="BG63" i="44" s="1"/>
  <c r="DU63" i="46"/>
  <c r="DT63" i="46"/>
  <c r="BE63" i="46" s="1"/>
  <c r="DS63" i="46"/>
  <c r="DR63" i="46"/>
  <c r="DQ63" i="46"/>
  <c r="BB63" i="46" s="1"/>
  <c r="DP63" i="46"/>
  <c r="DO63" i="46"/>
  <c r="DN63" i="46"/>
  <c r="DM63" i="46"/>
  <c r="DL63" i="46"/>
  <c r="DK63" i="46"/>
  <c r="AV63" i="46" s="1"/>
  <c r="DJ63" i="46"/>
  <c r="AU63" i="46" s="1"/>
  <c r="DI63" i="46"/>
  <c r="AT63" i="46" s="1"/>
  <c r="DH63" i="46"/>
  <c r="AS63" i="46" s="1"/>
  <c r="DG63" i="46"/>
  <c r="AR63" i="46" s="1"/>
  <c r="DF63" i="46"/>
  <c r="DE63" i="46"/>
  <c r="DD63" i="46"/>
  <c r="DC63" i="46"/>
  <c r="DB63" i="46"/>
  <c r="DA63" i="46"/>
  <c r="AL63" i="46" s="1"/>
  <c r="CZ63" i="46"/>
  <c r="CY63" i="46"/>
  <c r="AJ63" i="46" s="1"/>
  <c r="CX63" i="46"/>
  <c r="CW63" i="46"/>
  <c r="CV63" i="46"/>
  <c r="AG63" i="46" s="1"/>
  <c r="CU63" i="46"/>
  <c r="CT63" i="46"/>
  <c r="CS63" i="46"/>
  <c r="AD63" i="46" s="1"/>
  <c r="CR63" i="46"/>
  <c r="CQ63" i="46"/>
  <c r="AB63" i="46" s="1"/>
  <c r="CP63" i="46"/>
  <c r="CO63" i="46"/>
  <c r="CN63" i="46"/>
  <c r="CM63" i="46"/>
  <c r="CL63" i="46"/>
  <c r="W63" i="46" s="1"/>
  <c r="CK63" i="46"/>
  <c r="V63" i="46" s="1"/>
  <c r="CJ63" i="46"/>
  <c r="CI63" i="46"/>
  <c r="CH63" i="46"/>
  <c r="CG63" i="46"/>
  <c r="CF63" i="46"/>
  <c r="CE63" i="46"/>
  <c r="P63" i="46" s="1"/>
  <c r="CD63" i="46"/>
  <c r="O63" i="46" s="1"/>
  <c r="CC63" i="46"/>
  <c r="N63" i="46" s="1"/>
  <c r="CB63" i="46"/>
  <c r="M63" i="46" s="1"/>
  <c r="CA63" i="46"/>
  <c r="L63" i="46" s="1"/>
  <c r="BZ63" i="46"/>
  <c r="BY63" i="46"/>
  <c r="BX63" i="46"/>
  <c r="BW63" i="46"/>
  <c r="BV63" i="46"/>
  <c r="BU63" i="46"/>
  <c r="F63" i="46" s="1"/>
  <c r="BT63" i="46"/>
  <c r="BS63" i="46"/>
  <c r="D63" i="46" s="1"/>
  <c r="BG63" i="46"/>
  <c r="B63" i="46"/>
  <c r="B63" i="44" s="1"/>
  <c r="A63" i="46"/>
  <c r="A63" i="44" s="1"/>
  <c r="EF62" i="46"/>
  <c r="EE62" i="46"/>
  <c r="ED62" i="46"/>
  <c r="BO62" i="46" s="1"/>
  <c r="EC62" i="46"/>
  <c r="EB62" i="46"/>
  <c r="BM62" i="46" s="1"/>
  <c r="EA62" i="46"/>
  <c r="DZ62" i="46"/>
  <c r="DY62" i="46"/>
  <c r="DX62" i="46"/>
  <c r="BI62" i="46" s="1"/>
  <c r="DW62" i="46"/>
  <c r="BH62" i="46" s="1"/>
  <c r="DV62" i="46"/>
  <c r="DU62" i="46"/>
  <c r="DT62" i="46"/>
  <c r="DS62" i="46"/>
  <c r="DR62" i="46"/>
  <c r="DQ62" i="46"/>
  <c r="BB62" i="46" s="1"/>
  <c r="DP62" i="46"/>
  <c r="BA62" i="46" s="1"/>
  <c r="DO62" i="46"/>
  <c r="DN62" i="46"/>
  <c r="AY62" i="46" s="1"/>
  <c r="DM62" i="46"/>
  <c r="DL62" i="46"/>
  <c r="AW62" i="46" s="1"/>
  <c r="DK62" i="46"/>
  <c r="DJ62" i="46"/>
  <c r="DI62" i="46"/>
  <c r="AT62" i="46" s="1"/>
  <c r="DH62" i="46"/>
  <c r="AS62" i="46" s="1"/>
  <c r="DG62" i="46"/>
  <c r="AR62" i="46" s="1"/>
  <c r="DF62" i="46"/>
  <c r="AQ62" i="46" s="1"/>
  <c r="DE62" i="46"/>
  <c r="DD62" i="46"/>
  <c r="DC62" i="46"/>
  <c r="DB62" i="46"/>
  <c r="DA62" i="46"/>
  <c r="CZ62" i="46"/>
  <c r="CY62" i="46"/>
  <c r="CX62" i="46"/>
  <c r="AI62" i="46" s="1"/>
  <c r="CW62" i="46"/>
  <c r="AH62" i="46" s="1"/>
  <c r="CV62" i="46"/>
  <c r="AG62" i="46" s="1"/>
  <c r="CU62" i="46"/>
  <c r="CT62" i="46"/>
  <c r="CS62" i="46"/>
  <c r="CR62" i="46"/>
  <c r="AC62" i="46" s="1"/>
  <c r="CQ62" i="46"/>
  <c r="CP62" i="46"/>
  <c r="AA62" i="46" s="1"/>
  <c r="CO62" i="46"/>
  <c r="CN62" i="46"/>
  <c r="Y62" i="46" s="1"/>
  <c r="CM62" i="46"/>
  <c r="CL62" i="46"/>
  <c r="W62" i="46" s="1"/>
  <c r="CK62" i="46"/>
  <c r="CJ62" i="46"/>
  <c r="CI62" i="46"/>
  <c r="CH62" i="46"/>
  <c r="S62" i="46" s="1"/>
  <c r="CG62" i="46"/>
  <c r="R62" i="46" s="1"/>
  <c r="CF62" i="46"/>
  <c r="Q62" i="46" s="1"/>
  <c r="CE62" i="46"/>
  <c r="CD62" i="46"/>
  <c r="CC62" i="46"/>
  <c r="N62" i="46" s="1"/>
  <c r="CB62" i="46"/>
  <c r="M62" i="46" s="1"/>
  <c r="CA62" i="46"/>
  <c r="L62" i="46" s="1"/>
  <c r="BZ62" i="46"/>
  <c r="K62" i="46" s="1"/>
  <c r="BY62" i="46"/>
  <c r="J62" i="46" s="1"/>
  <c r="BX62" i="46"/>
  <c r="BW62" i="46"/>
  <c r="BV62" i="46"/>
  <c r="BU62" i="46"/>
  <c r="BT62" i="46"/>
  <c r="BS62" i="46"/>
  <c r="D62" i="46" s="1"/>
  <c r="B62" i="46"/>
  <c r="B62" i="44" s="1"/>
  <c r="A62" i="46"/>
  <c r="C62" i="46" s="1"/>
  <c r="C62" i="44" s="1"/>
  <c r="EF61" i="46"/>
  <c r="BQ61" i="46" s="1"/>
  <c r="EE61" i="46"/>
  <c r="ED61" i="46"/>
  <c r="BO61" i="44" s="1"/>
  <c r="EC61" i="46"/>
  <c r="BN61" i="46" s="1"/>
  <c r="EB61" i="46"/>
  <c r="BM61" i="46" s="1"/>
  <c r="EA61" i="46"/>
  <c r="DZ61" i="46"/>
  <c r="DY61" i="46"/>
  <c r="DX61" i="46"/>
  <c r="DW61" i="46"/>
  <c r="DV61" i="46"/>
  <c r="DU61" i="46"/>
  <c r="DT61" i="46"/>
  <c r="BE61" i="46" s="1"/>
  <c r="DS61" i="46"/>
  <c r="BD61" i="46" s="1"/>
  <c r="DR61" i="46"/>
  <c r="DQ61" i="46"/>
  <c r="DP61" i="46"/>
  <c r="BA61" i="46" s="1"/>
  <c r="DO61" i="46"/>
  <c r="AZ61" i="46" s="1"/>
  <c r="DN61" i="46"/>
  <c r="DM61" i="46"/>
  <c r="DL61" i="46"/>
  <c r="AW61" i="46" s="1"/>
  <c r="DK61" i="46"/>
  <c r="DJ61" i="46"/>
  <c r="DI61" i="46"/>
  <c r="DH61" i="46"/>
  <c r="AS61" i="46" s="1"/>
  <c r="DG61" i="46"/>
  <c r="DF61" i="46"/>
  <c r="DE61" i="46"/>
  <c r="DD61" i="46"/>
  <c r="AO61" i="46" s="1"/>
  <c r="DC61" i="46"/>
  <c r="AN61" i="46" s="1"/>
  <c r="DB61" i="46"/>
  <c r="DA61" i="46"/>
  <c r="AL61" i="46" s="1"/>
  <c r="CZ61" i="46"/>
  <c r="AK61" i="46" s="1"/>
  <c r="CY61" i="46"/>
  <c r="CX61" i="46"/>
  <c r="CW61" i="46"/>
  <c r="AH61" i="46" s="1"/>
  <c r="CV61" i="46"/>
  <c r="CU61" i="46"/>
  <c r="CT61" i="46"/>
  <c r="CS61" i="46"/>
  <c r="AD61" i="46" s="1"/>
  <c r="CR61" i="46"/>
  <c r="AC61" i="46" s="1"/>
  <c r="CQ61" i="46"/>
  <c r="CP61" i="46"/>
  <c r="CO61" i="46"/>
  <c r="Z61" i="46" s="1"/>
  <c r="CN61" i="46"/>
  <c r="Y61" i="46" s="1"/>
  <c r="CM61" i="46"/>
  <c r="X61" i="46" s="1"/>
  <c r="CL61" i="46"/>
  <c r="CK61" i="46"/>
  <c r="CJ61" i="46"/>
  <c r="U61" i="46" s="1"/>
  <c r="CI61" i="46"/>
  <c r="CH61" i="46"/>
  <c r="CG61" i="46"/>
  <c r="CF61" i="46"/>
  <c r="CE61" i="46"/>
  <c r="CD61" i="46"/>
  <c r="CC61" i="46"/>
  <c r="N61" i="46" s="1"/>
  <c r="CB61" i="46"/>
  <c r="CA61" i="46"/>
  <c r="BZ61" i="46"/>
  <c r="BY61" i="46"/>
  <c r="BX61" i="46"/>
  <c r="BW61" i="46"/>
  <c r="H61" i="46" s="1"/>
  <c r="BV61" i="46"/>
  <c r="BU61" i="46"/>
  <c r="BT61" i="46"/>
  <c r="BS61" i="46"/>
  <c r="D61" i="46" s="1"/>
  <c r="BO61" i="46"/>
  <c r="B61" i="46"/>
  <c r="B61" i="44" s="1"/>
  <c r="A61" i="46"/>
  <c r="A59" i="27" s="1"/>
  <c r="EF60" i="46"/>
  <c r="BQ60" i="46" s="1"/>
  <c r="EE60" i="46"/>
  <c r="BP60" i="46" s="1"/>
  <c r="ED60" i="46"/>
  <c r="EC60" i="46"/>
  <c r="BN60" i="46" s="1"/>
  <c r="EB60" i="46"/>
  <c r="EA60" i="46"/>
  <c r="BL60" i="46" s="1"/>
  <c r="DZ60" i="46"/>
  <c r="BK60" i="46" s="1"/>
  <c r="DY60" i="46"/>
  <c r="BJ60" i="46" s="1"/>
  <c r="DX60" i="46"/>
  <c r="BI60" i="46" s="1"/>
  <c r="DW60" i="46"/>
  <c r="DV60" i="46"/>
  <c r="DU60" i="46"/>
  <c r="DT60" i="46"/>
  <c r="DS60" i="46"/>
  <c r="BD60" i="46" s="1"/>
  <c r="DR60" i="46"/>
  <c r="BC60" i="46" s="1"/>
  <c r="DQ60" i="46"/>
  <c r="BB60" i="46" s="1"/>
  <c r="DP60" i="46"/>
  <c r="BA60" i="46" s="1"/>
  <c r="DO60" i="46"/>
  <c r="DN60" i="46"/>
  <c r="AY60" i="46" s="1"/>
  <c r="DM60" i="46"/>
  <c r="DL60" i="46"/>
  <c r="DK60" i="46"/>
  <c r="AV60" i="46" s="1"/>
  <c r="DJ60" i="46"/>
  <c r="DI60" i="46"/>
  <c r="DH60" i="46"/>
  <c r="AS60" i="46" s="1"/>
  <c r="DG60" i="46"/>
  <c r="AR60" i="46" s="1"/>
  <c r="DF60" i="46"/>
  <c r="DE60" i="46"/>
  <c r="AP60" i="46" s="1"/>
  <c r="DD60" i="46"/>
  <c r="AO60" i="46" s="1"/>
  <c r="DC60" i="46"/>
  <c r="AN60" i="46" s="1"/>
  <c r="DB60" i="46"/>
  <c r="DA60" i="46"/>
  <c r="CZ60" i="46"/>
  <c r="AK60" i="46" s="1"/>
  <c r="CY60" i="46"/>
  <c r="AJ60" i="46" s="1"/>
  <c r="CX60" i="46"/>
  <c r="AI60" i="46" s="1"/>
  <c r="CW60" i="46"/>
  <c r="AH60" i="46" s="1"/>
  <c r="CV60" i="46"/>
  <c r="CU60" i="46"/>
  <c r="AF60" i="46" s="1"/>
  <c r="CT60" i="46"/>
  <c r="AE60" i="46" s="1"/>
  <c r="CS60" i="46"/>
  <c r="AD60" i="46" s="1"/>
  <c r="CR60" i="46"/>
  <c r="AC60" i="46" s="1"/>
  <c r="CQ60" i="46"/>
  <c r="AB60" i="46" s="1"/>
  <c r="CP60" i="46"/>
  <c r="AA60" i="46" s="1"/>
  <c r="CO60" i="46"/>
  <c r="Z60" i="46" s="1"/>
  <c r="CN60" i="46"/>
  <c r="CM60" i="46"/>
  <c r="X60" i="46" s="1"/>
  <c r="CL60" i="46"/>
  <c r="W60" i="46" s="1"/>
  <c r="CK60" i="46"/>
  <c r="V60" i="46" s="1"/>
  <c r="CJ60" i="46"/>
  <c r="U60" i="46" s="1"/>
  <c r="CI60" i="46"/>
  <c r="T60" i="46" s="1"/>
  <c r="CH60" i="46"/>
  <c r="CG60" i="46"/>
  <c r="CF60" i="46"/>
  <c r="CE60" i="46"/>
  <c r="P60" i="46" s="1"/>
  <c r="CD60" i="46"/>
  <c r="CC60" i="46"/>
  <c r="N60" i="46" s="1"/>
  <c r="CB60" i="46"/>
  <c r="M60" i="46" s="1"/>
  <c r="CA60" i="46"/>
  <c r="L60" i="46" s="1"/>
  <c r="BZ60" i="46"/>
  <c r="K60" i="46" s="1"/>
  <c r="BY60" i="46"/>
  <c r="J60" i="46" s="1"/>
  <c r="BX60" i="46"/>
  <c r="BW60" i="46"/>
  <c r="H60" i="46" s="1"/>
  <c r="BV60" i="46"/>
  <c r="BU60" i="46"/>
  <c r="F60" i="46" s="1"/>
  <c r="BT60" i="46"/>
  <c r="E60" i="46" s="1"/>
  <c r="BS60" i="46"/>
  <c r="D60" i="46" s="1"/>
  <c r="B60" i="46"/>
  <c r="B60" i="44" s="1"/>
  <c r="A60" i="46"/>
  <c r="A58" i="27" s="1"/>
  <c r="EF59" i="46"/>
  <c r="BQ59" i="46" s="1"/>
  <c r="EE59" i="46"/>
  <c r="ED59" i="46"/>
  <c r="BO59" i="46" s="1"/>
  <c r="EC59" i="46"/>
  <c r="EB59" i="46"/>
  <c r="BM59" i="46" s="1"/>
  <c r="EA59" i="46"/>
  <c r="BL59" i="46" s="1"/>
  <c r="DZ59" i="46"/>
  <c r="BK59" i="46" s="1"/>
  <c r="DY59" i="46"/>
  <c r="DX59" i="46"/>
  <c r="DW59" i="46"/>
  <c r="DV59" i="46"/>
  <c r="BG59" i="46" s="1"/>
  <c r="DU59" i="46"/>
  <c r="BF59" i="46" s="1"/>
  <c r="DT59" i="46"/>
  <c r="DS59" i="46"/>
  <c r="BD59" i="46" s="1"/>
  <c r="DR59" i="46"/>
  <c r="DQ59" i="46"/>
  <c r="BB59" i="46" s="1"/>
  <c r="DP59" i="46"/>
  <c r="DO59" i="46"/>
  <c r="DN59" i="46"/>
  <c r="AY59" i="46" s="1"/>
  <c r="DM59" i="46"/>
  <c r="DL59" i="46"/>
  <c r="AW59" i="46" s="1"/>
  <c r="DK59" i="46"/>
  <c r="DJ59" i="46"/>
  <c r="DI59" i="46"/>
  <c r="DH59" i="46"/>
  <c r="DG59" i="46"/>
  <c r="DF59" i="46"/>
  <c r="AQ59" i="44" s="1"/>
  <c r="DE59" i="46"/>
  <c r="DD59" i="46"/>
  <c r="DC59" i="46"/>
  <c r="AN59" i="46" s="1"/>
  <c r="DB59" i="46"/>
  <c r="DA59" i="46"/>
  <c r="AL59" i="46" s="1"/>
  <c r="CZ59" i="46"/>
  <c r="CY59" i="46"/>
  <c r="CX59" i="46"/>
  <c r="CW59" i="46"/>
  <c r="AH59" i="46" s="1"/>
  <c r="CV59" i="46"/>
  <c r="AG59" i="46" s="1"/>
  <c r="CU59" i="46"/>
  <c r="AF59" i="46" s="1"/>
  <c r="CT59" i="46"/>
  <c r="CS59" i="46"/>
  <c r="CR59" i="46"/>
  <c r="CQ59" i="46"/>
  <c r="CP59" i="46"/>
  <c r="CO59" i="46"/>
  <c r="CN59" i="46"/>
  <c r="CM59" i="46"/>
  <c r="X59" i="46" s="1"/>
  <c r="CL59" i="46"/>
  <c r="CK59" i="46"/>
  <c r="V59" i="46" s="1"/>
  <c r="CJ59" i="46"/>
  <c r="CI59" i="46"/>
  <c r="CH59" i="46"/>
  <c r="CG59" i="46"/>
  <c r="CF59" i="46"/>
  <c r="CE59" i="46"/>
  <c r="P59" i="46" s="1"/>
  <c r="CD59" i="46"/>
  <c r="CC59" i="46"/>
  <c r="CB59" i="46"/>
  <c r="CA59" i="46"/>
  <c r="BZ59" i="46"/>
  <c r="BY59" i="46"/>
  <c r="J59" i="44" s="1"/>
  <c r="BX59" i="46"/>
  <c r="I59" i="46" s="1"/>
  <c r="BW59" i="46"/>
  <c r="H59" i="46" s="1"/>
  <c r="BV59" i="46"/>
  <c r="G59" i="46" s="1"/>
  <c r="BU59" i="46"/>
  <c r="BT59" i="46"/>
  <c r="BS59" i="46"/>
  <c r="B59" i="46"/>
  <c r="B59" i="44" s="1"/>
  <c r="A59" i="46"/>
  <c r="A57" i="27" s="1"/>
  <c r="EF58" i="46"/>
  <c r="BQ58" i="46" s="1"/>
  <c r="EE58" i="46"/>
  <c r="BP58" i="46" s="1"/>
  <c r="ED58" i="46"/>
  <c r="EC58" i="46"/>
  <c r="EB58" i="46"/>
  <c r="BM58" i="46" s="1"/>
  <c r="EA58" i="46"/>
  <c r="DZ58" i="46"/>
  <c r="DY58" i="46"/>
  <c r="BJ58" i="46" s="1"/>
  <c r="DX58" i="46"/>
  <c r="BI58" i="46" s="1"/>
  <c r="DW58" i="46"/>
  <c r="DV58" i="46"/>
  <c r="DU58" i="46"/>
  <c r="DT58" i="46"/>
  <c r="DS58" i="46"/>
  <c r="DR58" i="46"/>
  <c r="BC58" i="46" s="1"/>
  <c r="DQ58" i="46"/>
  <c r="DP58" i="46"/>
  <c r="BA58" i="46" s="1"/>
  <c r="DO58" i="46"/>
  <c r="AZ58" i="46" s="1"/>
  <c r="DN58" i="46"/>
  <c r="DM58" i="46"/>
  <c r="DL58" i="46"/>
  <c r="DK58" i="46"/>
  <c r="DJ58" i="46"/>
  <c r="DI58" i="46"/>
  <c r="DH58" i="46"/>
  <c r="DG58" i="46"/>
  <c r="AR58" i="46" s="1"/>
  <c r="DF58" i="46"/>
  <c r="DE58" i="46"/>
  <c r="DD58" i="46"/>
  <c r="AO58" i="46" s="1"/>
  <c r="DC58" i="46"/>
  <c r="DB58" i="46"/>
  <c r="AM58" i="46" s="1"/>
  <c r="DA58" i="46"/>
  <c r="AL58" i="46" s="1"/>
  <c r="CZ58" i="46"/>
  <c r="AK58" i="46" s="1"/>
  <c r="CY58" i="46"/>
  <c r="CX58" i="46"/>
  <c r="CW58" i="46"/>
  <c r="CV58" i="46"/>
  <c r="CU58" i="46"/>
  <c r="AF58" i="46" s="1"/>
  <c r="CT58" i="46"/>
  <c r="AE58" i="46" s="1"/>
  <c r="CS58" i="46"/>
  <c r="AD58" i="46" s="1"/>
  <c r="CR58" i="46"/>
  <c r="CQ58" i="46"/>
  <c r="CP58" i="46"/>
  <c r="AA58" i="46" s="1"/>
  <c r="CO58" i="46"/>
  <c r="CN58" i="46"/>
  <c r="Y58" i="46" s="1"/>
  <c r="CM58" i="46"/>
  <c r="CL58" i="46"/>
  <c r="CK58" i="46"/>
  <c r="V58" i="46" s="1"/>
  <c r="CJ58" i="46"/>
  <c r="U58" i="46" s="1"/>
  <c r="CI58" i="46"/>
  <c r="CH58" i="46"/>
  <c r="CG58" i="46"/>
  <c r="CF58" i="46"/>
  <c r="Q58" i="46" s="1"/>
  <c r="CE58" i="46"/>
  <c r="CD58" i="46"/>
  <c r="CC58" i="46"/>
  <c r="N58" i="46" s="1"/>
  <c r="CB58" i="46"/>
  <c r="M58" i="46" s="1"/>
  <c r="CA58" i="46"/>
  <c r="BZ58" i="46"/>
  <c r="BY58" i="46"/>
  <c r="BX58" i="46"/>
  <c r="BW58" i="46"/>
  <c r="BV58" i="46"/>
  <c r="G58" i="46" s="1"/>
  <c r="BU58" i="46"/>
  <c r="F58" i="46" s="1"/>
  <c r="BT58" i="46"/>
  <c r="BS58" i="46"/>
  <c r="B58" i="46"/>
  <c r="B58" i="44" s="1"/>
  <c r="A58" i="46"/>
  <c r="A56" i="29" s="1"/>
  <c r="EF57" i="46"/>
  <c r="EE57" i="46"/>
  <c r="BP57" i="46" s="1"/>
  <c r="ED57" i="46"/>
  <c r="BO57" i="44" s="1"/>
  <c r="EC57" i="46"/>
  <c r="EB57" i="46"/>
  <c r="BM57" i="46" s="1"/>
  <c r="EA57" i="46"/>
  <c r="DZ57" i="46"/>
  <c r="DY57" i="46"/>
  <c r="DX57" i="46"/>
  <c r="DW57" i="46"/>
  <c r="DV57" i="46"/>
  <c r="DU57" i="46"/>
  <c r="BF57" i="46" s="1"/>
  <c r="DT57" i="46"/>
  <c r="BE57" i="46" s="1"/>
  <c r="DS57" i="46"/>
  <c r="DR57" i="46"/>
  <c r="DQ57" i="46"/>
  <c r="DP57" i="46"/>
  <c r="DO57" i="46"/>
  <c r="DN57" i="46"/>
  <c r="DM57" i="46"/>
  <c r="AX57" i="46" s="1"/>
  <c r="DL57" i="46"/>
  <c r="AW57" i="46" s="1"/>
  <c r="DK57" i="46"/>
  <c r="AV57" i="46" s="1"/>
  <c r="DJ57" i="46"/>
  <c r="DI57" i="46"/>
  <c r="DH57" i="46"/>
  <c r="DG57" i="46"/>
  <c r="AR57" i="46" s="1"/>
  <c r="DF57" i="46"/>
  <c r="AQ57" i="46" s="1"/>
  <c r="DE57" i="46"/>
  <c r="AP57" i="46" s="1"/>
  <c r="DD57" i="46"/>
  <c r="DC57" i="46"/>
  <c r="DB57" i="46"/>
  <c r="DA57" i="46"/>
  <c r="CZ57" i="46"/>
  <c r="CY57" i="46"/>
  <c r="AJ57" i="46" s="1"/>
  <c r="CX57" i="46"/>
  <c r="CW57" i="46"/>
  <c r="AH57" i="46" s="1"/>
  <c r="CV57" i="46"/>
  <c r="AG57" i="46" s="1"/>
  <c r="CU57" i="46"/>
  <c r="AF57" i="46" s="1"/>
  <c r="CT57" i="46"/>
  <c r="CS57" i="46"/>
  <c r="CR57" i="46"/>
  <c r="CQ57" i="46"/>
  <c r="AB57" i="46" s="1"/>
  <c r="CP57" i="46"/>
  <c r="AA57" i="46" s="1"/>
  <c r="CO57" i="46"/>
  <c r="Z57" i="46" s="1"/>
  <c r="CN57" i="46"/>
  <c r="CM57" i="46"/>
  <c r="CL57" i="46"/>
  <c r="CK57" i="46"/>
  <c r="CJ57" i="46"/>
  <c r="U57" i="46" s="1"/>
  <c r="CI57" i="46"/>
  <c r="T57" i="46" s="1"/>
  <c r="CH57" i="46"/>
  <c r="CG57" i="46"/>
  <c r="R57" i="46" s="1"/>
  <c r="CF57" i="46"/>
  <c r="Q57" i="46" s="1"/>
  <c r="CE57" i="46"/>
  <c r="CD57" i="46"/>
  <c r="CC57" i="46"/>
  <c r="CB57" i="46"/>
  <c r="CA57" i="46"/>
  <c r="BZ57" i="46"/>
  <c r="BY57" i="46"/>
  <c r="J57" i="46" s="1"/>
  <c r="BX57" i="46"/>
  <c r="BW57" i="46"/>
  <c r="BV57" i="46"/>
  <c r="BU57" i="46"/>
  <c r="BT57" i="46"/>
  <c r="BS57" i="46"/>
  <c r="BO57" i="46"/>
  <c r="B57" i="46"/>
  <c r="B57" i="44" s="1"/>
  <c r="A57" i="46"/>
  <c r="A55" i="27" s="1"/>
  <c r="EF56" i="46"/>
  <c r="BQ56" i="46" s="1"/>
  <c r="EE56" i="46"/>
  <c r="ED56" i="46"/>
  <c r="EC56" i="46"/>
  <c r="EB56" i="46"/>
  <c r="BM56" i="46" s="1"/>
  <c r="EA56" i="46"/>
  <c r="DZ56" i="46"/>
  <c r="DY56" i="46"/>
  <c r="DX56" i="46"/>
  <c r="BI56" i="46" s="1"/>
  <c r="DW56" i="46"/>
  <c r="DV56" i="46"/>
  <c r="BG56" i="46" s="1"/>
  <c r="DU56" i="46"/>
  <c r="DT56" i="46"/>
  <c r="DS56" i="46"/>
  <c r="BD56" i="46" s="1"/>
  <c r="DR56" i="46"/>
  <c r="BC56" i="46" s="1"/>
  <c r="DQ56" i="46"/>
  <c r="DP56" i="46"/>
  <c r="BA56" i="46" s="1"/>
  <c r="DO56" i="46"/>
  <c r="DN56" i="46"/>
  <c r="AY56" i="46" s="1"/>
  <c r="DM56" i="46"/>
  <c r="DL56" i="46"/>
  <c r="DK56" i="46"/>
  <c r="DJ56" i="46"/>
  <c r="DI56" i="46"/>
  <c r="DH56" i="46"/>
  <c r="AS56" i="46" s="1"/>
  <c r="DG56" i="46"/>
  <c r="AR56" i="46" s="1"/>
  <c r="DF56" i="46"/>
  <c r="DE56" i="46"/>
  <c r="DD56" i="46"/>
  <c r="DC56" i="46"/>
  <c r="DB56" i="46"/>
  <c r="AM56" i="46" s="1"/>
  <c r="DA56" i="46"/>
  <c r="CZ56" i="46"/>
  <c r="AK56" i="46" s="1"/>
  <c r="CY56" i="46"/>
  <c r="CX56" i="46"/>
  <c r="CW56" i="46"/>
  <c r="AH56" i="46" s="1"/>
  <c r="CV56" i="46"/>
  <c r="AG56" i="46" s="1"/>
  <c r="CU56" i="46"/>
  <c r="AF56" i="46" s="1"/>
  <c r="CT56" i="46"/>
  <c r="AE56" i="46" s="1"/>
  <c r="CS56" i="46"/>
  <c r="CR56" i="46"/>
  <c r="CQ56" i="46"/>
  <c r="CP56" i="46"/>
  <c r="CO56" i="46"/>
  <c r="CN56" i="46"/>
  <c r="CM56" i="46"/>
  <c r="X56" i="46" s="1"/>
  <c r="CL56" i="46"/>
  <c r="W56" i="46" s="1"/>
  <c r="CK56" i="46"/>
  <c r="CJ56" i="46"/>
  <c r="U56" i="46" s="1"/>
  <c r="CI56" i="46"/>
  <c r="CH56" i="46"/>
  <c r="CG56" i="46"/>
  <c r="CF56" i="46"/>
  <c r="Q56" i="46" s="1"/>
  <c r="CE56" i="46"/>
  <c r="CD56" i="46"/>
  <c r="O56" i="46" s="1"/>
  <c r="CC56" i="46"/>
  <c r="CB56" i="46"/>
  <c r="CA56" i="46"/>
  <c r="BZ56" i="46"/>
  <c r="BY56" i="46"/>
  <c r="BX56" i="46"/>
  <c r="BW56" i="46"/>
  <c r="H56" i="46" s="1"/>
  <c r="BV56" i="46"/>
  <c r="G56" i="46" s="1"/>
  <c r="BU56" i="46"/>
  <c r="BT56" i="46"/>
  <c r="BS56" i="46"/>
  <c r="B56" i="46"/>
  <c r="B56" i="44" s="1"/>
  <c r="A56" i="46"/>
  <c r="EF55" i="46"/>
  <c r="EE55" i="46"/>
  <c r="ED55" i="46"/>
  <c r="EC55" i="46"/>
  <c r="BN55" i="46" s="1"/>
  <c r="EB55" i="46"/>
  <c r="EA55" i="46"/>
  <c r="DZ55" i="46"/>
  <c r="DY55" i="46"/>
  <c r="DX55" i="46"/>
  <c r="DW55" i="46"/>
  <c r="BH55" i="46" s="1"/>
  <c r="DV55" i="46"/>
  <c r="BG55" i="46" s="1"/>
  <c r="DU55" i="46"/>
  <c r="DT55" i="46"/>
  <c r="BE55" i="46" s="1"/>
  <c r="DS55" i="46"/>
  <c r="DR55" i="46"/>
  <c r="DQ55" i="46"/>
  <c r="BB55" i="46" s="1"/>
  <c r="DP55" i="46"/>
  <c r="DO55" i="46"/>
  <c r="AZ55" i="46" s="1"/>
  <c r="DN55" i="46"/>
  <c r="AY55" i="46" s="1"/>
  <c r="DM55" i="46"/>
  <c r="DL55" i="46"/>
  <c r="DK55" i="46"/>
  <c r="DJ55" i="46"/>
  <c r="DI55" i="46"/>
  <c r="AT55" i="46" s="1"/>
  <c r="DH55" i="46"/>
  <c r="DG55" i="46"/>
  <c r="DF55" i="46"/>
  <c r="AQ55" i="46" s="1"/>
  <c r="DE55" i="46"/>
  <c r="DD55" i="46"/>
  <c r="AO55" i="46" s="1"/>
  <c r="DC55" i="46"/>
  <c r="DB55" i="46"/>
  <c r="DA55" i="46"/>
  <c r="AL55" i="46" s="1"/>
  <c r="CZ55" i="46"/>
  <c r="CY55" i="46"/>
  <c r="CX55" i="46"/>
  <c r="AI55" i="46" s="1"/>
  <c r="CW55" i="46"/>
  <c r="CV55" i="46"/>
  <c r="AG55" i="46" s="1"/>
  <c r="CU55" i="46"/>
  <c r="CT55" i="46"/>
  <c r="CS55" i="46"/>
  <c r="AD55" i="46" s="1"/>
  <c r="CR55" i="46"/>
  <c r="AC55" i="46" s="1"/>
  <c r="CQ55" i="46"/>
  <c r="AB55" i="46" s="1"/>
  <c r="CP55" i="46"/>
  <c r="AA55" i="46" s="1"/>
  <c r="CO55" i="46"/>
  <c r="CN55" i="46"/>
  <c r="Y55" i="46" s="1"/>
  <c r="CM55" i="46"/>
  <c r="CL55" i="46"/>
  <c r="CK55" i="46"/>
  <c r="CJ55" i="46"/>
  <c r="CI55" i="46"/>
  <c r="CH55" i="46"/>
  <c r="S55" i="46" s="1"/>
  <c r="CG55" i="46"/>
  <c r="CF55" i="46"/>
  <c r="Q55" i="46" s="1"/>
  <c r="CE55" i="46"/>
  <c r="CD55" i="46"/>
  <c r="CC55" i="46"/>
  <c r="CB55" i="46"/>
  <c r="CA55" i="46"/>
  <c r="L55" i="46" s="1"/>
  <c r="BZ55" i="46"/>
  <c r="K55" i="46" s="1"/>
  <c r="BY55" i="46"/>
  <c r="J55" i="46" s="1"/>
  <c r="BX55" i="46"/>
  <c r="I55" i="46" s="1"/>
  <c r="BW55" i="46"/>
  <c r="BV55" i="46"/>
  <c r="BU55" i="46"/>
  <c r="BT55" i="46"/>
  <c r="BS55" i="46"/>
  <c r="D55" i="46" s="1"/>
  <c r="B55" i="46"/>
  <c r="B55" i="44" s="1"/>
  <c r="A55" i="46"/>
  <c r="A53" i="27" s="1"/>
  <c r="EF54" i="46"/>
  <c r="EE54" i="46"/>
  <c r="ED54" i="46"/>
  <c r="EC54" i="46"/>
  <c r="BN54" i="46" s="1"/>
  <c r="EB54" i="46"/>
  <c r="BM54" i="46" s="1"/>
  <c r="EA54" i="46"/>
  <c r="BL54" i="46" s="1"/>
  <c r="DZ54" i="46"/>
  <c r="DY54" i="46"/>
  <c r="BJ54" i="46" s="1"/>
  <c r="DX54" i="46"/>
  <c r="DW54" i="46"/>
  <c r="DV54" i="46"/>
  <c r="DU54" i="46"/>
  <c r="BF54" i="46" s="1"/>
  <c r="DT54" i="46"/>
  <c r="BE54" i="46" s="1"/>
  <c r="DS54" i="46"/>
  <c r="DR54" i="46"/>
  <c r="BC54" i="46" s="1"/>
  <c r="DQ54" i="46"/>
  <c r="DP54" i="46"/>
  <c r="BA54" i="46" s="1"/>
  <c r="DO54" i="46"/>
  <c r="DN54" i="46"/>
  <c r="DM54" i="46"/>
  <c r="AX54" i="46" s="1"/>
  <c r="DL54" i="46"/>
  <c r="DK54" i="46"/>
  <c r="AV54" i="46" s="1"/>
  <c r="DJ54" i="46"/>
  <c r="DI54" i="46"/>
  <c r="AT54" i="46" s="1"/>
  <c r="DH54" i="46"/>
  <c r="DG54" i="46"/>
  <c r="DF54" i="46"/>
  <c r="DE54" i="46"/>
  <c r="AP54" i="46" s="1"/>
  <c r="DD54" i="46"/>
  <c r="AO54" i="46" s="1"/>
  <c r="DC54" i="46"/>
  <c r="DB54" i="46"/>
  <c r="AM54" i="46" s="1"/>
  <c r="DA54" i="46"/>
  <c r="CZ54" i="46"/>
  <c r="AK54" i="46" s="1"/>
  <c r="CY54" i="46"/>
  <c r="AJ54" i="46" s="1"/>
  <c r="CX54" i="46"/>
  <c r="CW54" i="46"/>
  <c r="CV54" i="46"/>
  <c r="AG54" i="46" s="1"/>
  <c r="CU54" i="46"/>
  <c r="AF54" i="46" s="1"/>
  <c r="CT54" i="46"/>
  <c r="AE54" i="46" s="1"/>
  <c r="CS54" i="46"/>
  <c r="AD54" i="46" s="1"/>
  <c r="CR54" i="46"/>
  <c r="CQ54" i="46"/>
  <c r="CP54" i="46"/>
  <c r="CO54" i="46"/>
  <c r="CN54" i="46"/>
  <c r="CM54" i="46"/>
  <c r="X54" i="46" s="1"/>
  <c r="CL54" i="46"/>
  <c r="W54" i="46" s="1"/>
  <c r="CK54" i="46"/>
  <c r="V54" i="46" s="1"/>
  <c r="CJ54" i="46"/>
  <c r="CI54" i="46"/>
  <c r="CH54" i="46"/>
  <c r="CG54" i="46"/>
  <c r="R54" i="46" s="1"/>
  <c r="CF54" i="46"/>
  <c r="CE54" i="46"/>
  <c r="P54" i="46" s="1"/>
  <c r="CD54" i="46"/>
  <c r="CC54" i="46"/>
  <c r="CB54" i="46"/>
  <c r="CA54" i="46"/>
  <c r="BZ54" i="46"/>
  <c r="BY54" i="46"/>
  <c r="J54" i="46" s="1"/>
  <c r="BX54" i="46"/>
  <c r="I54" i="46" s="1"/>
  <c r="BW54" i="46"/>
  <c r="BV54" i="46"/>
  <c r="G54" i="46" s="1"/>
  <c r="BU54" i="46"/>
  <c r="BT54" i="46"/>
  <c r="E54" i="46" s="1"/>
  <c r="BS54" i="46"/>
  <c r="D54" i="46" s="1"/>
  <c r="B54" i="46"/>
  <c r="B54" i="44" s="1"/>
  <c r="A54" i="46"/>
  <c r="A54" i="44" s="1"/>
  <c r="EF53" i="46"/>
  <c r="EE53" i="46"/>
  <c r="BP53" i="46" s="1"/>
  <c r="ED53" i="46"/>
  <c r="BO53" i="46" s="1"/>
  <c r="EC53" i="46"/>
  <c r="EB53" i="46"/>
  <c r="BM53" i="46" s="1"/>
  <c r="EA53" i="46"/>
  <c r="DZ53" i="46"/>
  <c r="DY53" i="46"/>
  <c r="DX53" i="46"/>
  <c r="DW53" i="46"/>
  <c r="DV53" i="46"/>
  <c r="BG53" i="46" s="1"/>
  <c r="DU53" i="46"/>
  <c r="DT53" i="46"/>
  <c r="DS53" i="46"/>
  <c r="DR53" i="46"/>
  <c r="DQ53" i="46"/>
  <c r="DP53" i="46"/>
  <c r="BA53" i="46" s="1"/>
  <c r="DO53" i="46"/>
  <c r="AZ53" i="46" s="1"/>
  <c r="DN53" i="46"/>
  <c r="DM53" i="46"/>
  <c r="AX53" i="46" s="1"/>
  <c r="DL53" i="46"/>
  <c r="AW53" i="46" s="1"/>
  <c r="DK53" i="46"/>
  <c r="DJ53" i="46"/>
  <c r="DI53" i="46"/>
  <c r="DH53" i="46"/>
  <c r="DG53" i="46"/>
  <c r="AR53" i="46" s="1"/>
  <c r="DF53" i="46"/>
  <c r="AQ53" i="46" s="1"/>
  <c r="DE53" i="46"/>
  <c r="DD53" i="46"/>
  <c r="DC53" i="46"/>
  <c r="DB53" i="46"/>
  <c r="DA53" i="46"/>
  <c r="CZ53" i="46"/>
  <c r="AK53" i="46" s="1"/>
  <c r="CY53" i="46"/>
  <c r="AJ53" i="46" s="1"/>
  <c r="CX53" i="46"/>
  <c r="AI53" i="46" s="1"/>
  <c r="CW53" i="46"/>
  <c r="AH53" i="46" s="1"/>
  <c r="CV53" i="46"/>
  <c r="CU53" i="46"/>
  <c r="CT53" i="46"/>
  <c r="CS53" i="46"/>
  <c r="CR53" i="46"/>
  <c r="AC53" i="46" s="1"/>
  <c r="CQ53" i="46"/>
  <c r="AB53" i="46" s="1"/>
  <c r="CP53" i="46"/>
  <c r="CO53" i="46"/>
  <c r="CN53" i="46"/>
  <c r="Y53" i="46" s="1"/>
  <c r="CM53" i="46"/>
  <c r="CL53" i="46"/>
  <c r="CK53" i="46"/>
  <c r="V53" i="46" s="1"/>
  <c r="CJ53" i="46"/>
  <c r="U53" i="46" s="1"/>
  <c r="CI53" i="46"/>
  <c r="CH53" i="46"/>
  <c r="S53" i="46" s="1"/>
  <c r="CG53" i="46"/>
  <c r="R53" i="46" s="1"/>
  <c r="CF53" i="46"/>
  <c r="Q53" i="46" s="1"/>
  <c r="CE53" i="46"/>
  <c r="CD53" i="46"/>
  <c r="CC53" i="46"/>
  <c r="CB53" i="46"/>
  <c r="CA53" i="46"/>
  <c r="L53" i="46" s="1"/>
  <c r="BZ53" i="46"/>
  <c r="BY53" i="46"/>
  <c r="J53" i="46" s="1"/>
  <c r="BX53" i="46"/>
  <c r="BW53" i="46"/>
  <c r="BV53" i="46"/>
  <c r="BU53" i="46"/>
  <c r="BT53" i="46"/>
  <c r="E53" i="46" s="1"/>
  <c r="BS53" i="46"/>
  <c r="D53" i="46" s="1"/>
  <c r="B53" i="46"/>
  <c r="B53" i="44" s="1"/>
  <c r="A53" i="46"/>
  <c r="C53" i="46" s="1"/>
  <c r="C53" i="44" s="1"/>
  <c r="EF52" i="46"/>
  <c r="EE52" i="46"/>
  <c r="ED52" i="46"/>
  <c r="EC52" i="46"/>
  <c r="EB52" i="46"/>
  <c r="EA52" i="46"/>
  <c r="BL52" i="46" s="1"/>
  <c r="DZ52" i="46"/>
  <c r="BK52" i="46" s="1"/>
  <c r="DY52" i="46"/>
  <c r="DX52" i="46"/>
  <c r="BI52" i="46" s="1"/>
  <c r="DW52" i="46"/>
  <c r="DV52" i="46"/>
  <c r="DU52" i="46"/>
  <c r="DT52" i="46"/>
  <c r="BE52" i="46" s="1"/>
  <c r="DS52" i="46"/>
  <c r="BD52" i="46" s="1"/>
  <c r="DR52" i="46"/>
  <c r="BC52" i="46" s="1"/>
  <c r="DQ52" i="46"/>
  <c r="DP52" i="46"/>
  <c r="DO52" i="46"/>
  <c r="DN52" i="46"/>
  <c r="DM52" i="46"/>
  <c r="DL52" i="46"/>
  <c r="DK52" i="46"/>
  <c r="DJ52" i="46"/>
  <c r="AU52" i="46" s="1"/>
  <c r="DI52" i="46"/>
  <c r="DH52" i="46"/>
  <c r="DG52" i="46"/>
  <c r="DF52" i="46"/>
  <c r="DE52" i="46"/>
  <c r="AP52" i="46" s="1"/>
  <c r="DD52" i="46"/>
  <c r="AO52" i="46" s="1"/>
  <c r="DC52" i="46"/>
  <c r="DB52" i="46"/>
  <c r="AM52" i="46" s="1"/>
  <c r="DA52" i="46"/>
  <c r="CZ52" i="46"/>
  <c r="CY52" i="46"/>
  <c r="CX52" i="46"/>
  <c r="CW52" i="46"/>
  <c r="CV52" i="46"/>
  <c r="CU52" i="46"/>
  <c r="CT52" i="46"/>
  <c r="CS52" i="46"/>
  <c r="AD52" i="46" s="1"/>
  <c r="CR52" i="46"/>
  <c r="CQ52" i="46"/>
  <c r="CP52" i="46"/>
  <c r="CO52" i="46"/>
  <c r="Z52" i="46" s="1"/>
  <c r="CN52" i="46"/>
  <c r="Y52" i="46" s="1"/>
  <c r="CM52" i="46"/>
  <c r="X52" i="46" s="1"/>
  <c r="CL52" i="46"/>
  <c r="CK52" i="46"/>
  <c r="CJ52" i="46"/>
  <c r="CI52" i="46"/>
  <c r="CH52" i="46"/>
  <c r="CG52" i="46"/>
  <c r="CF52" i="46"/>
  <c r="CE52" i="46"/>
  <c r="P52" i="46" s="1"/>
  <c r="CD52" i="46"/>
  <c r="O52" i="46" s="1"/>
  <c r="CC52" i="46"/>
  <c r="CB52" i="46"/>
  <c r="M52" i="46" s="1"/>
  <c r="CA52" i="46"/>
  <c r="BZ52" i="46"/>
  <c r="BY52" i="46"/>
  <c r="J52" i="46" s="1"/>
  <c r="BX52" i="46"/>
  <c r="BW52" i="46"/>
  <c r="H52" i="46" s="1"/>
  <c r="BV52" i="46"/>
  <c r="BU52" i="46"/>
  <c r="F52" i="46" s="1"/>
  <c r="BT52" i="46"/>
  <c r="BS52" i="46"/>
  <c r="D52" i="46" s="1"/>
  <c r="B52" i="46"/>
  <c r="B52" i="44" s="1"/>
  <c r="A52" i="46"/>
  <c r="EF51" i="46"/>
  <c r="EE51" i="46"/>
  <c r="ED51" i="46"/>
  <c r="BO51" i="46" s="1"/>
  <c r="EC51" i="46"/>
  <c r="BN51" i="46" s="1"/>
  <c r="EB51" i="46"/>
  <c r="BM51" i="46" s="1"/>
  <c r="EA51" i="46"/>
  <c r="DZ51" i="46"/>
  <c r="DY51" i="46"/>
  <c r="BJ51" i="46" s="1"/>
  <c r="DX51" i="46"/>
  <c r="DW51" i="46"/>
  <c r="BH51" i="46" s="1"/>
  <c r="DV51" i="46"/>
  <c r="BG51" i="46" s="1"/>
  <c r="DU51" i="46"/>
  <c r="DT51" i="46"/>
  <c r="DS51" i="46"/>
  <c r="DR51" i="46"/>
  <c r="DQ51" i="46"/>
  <c r="DP51" i="46"/>
  <c r="DO51" i="46"/>
  <c r="DN51" i="46"/>
  <c r="AY51" i="46" s="1"/>
  <c r="DM51" i="46"/>
  <c r="AX51" i="46" s="1"/>
  <c r="DL51" i="46"/>
  <c r="DK51" i="46"/>
  <c r="DJ51" i="46"/>
  <c r="DI51" i="46"/>
  <c r="AT51" i="46" s="1"/>
  <c r="DH51" i="46"/>
  <c r="DG51" i="46"/>
  <c r="AR51" i="46" s="1"/>
  <c r="DF51" i="46"/>
  <c r="AQ51" i="46" s="1"/>
  <c r="DE51" i="46"/>
  <c r="AP51" i="46" s="1"/>
  <c r="DD51" i="46"/>
  <c r="AO51" i="46" s="1"/>
  <c r="DC51" i="46"/>
  <c r="DB51" i="46"/>
  <c r="DA51" i="46"/>
  <c r="AL51" i="46" s="1"/>
  <c r="CZ51" i="46"/>
  <c r="CY51" i="46"/>
  <c r="AJ51" i="46" s="1"/>
  <c r="CX51" i="46"/>
  <c r="AI51" i="46" s="1"/>
  <c r="CW51" i="46"/>
  <c r="CV51" i="46"/>
  <c r="CU51" i="46"/>
  <c r="CT51" i="46"/>
  <c r="CS51" i="46"/>
  <c r="CR51" i="46"/>
  <c r="CQ51" i="46"/>
  <c r="AB51" i="46" s="1"/>
  <c r="CP51" i="46"/>
  <c r="AA51" i="46" s="1"/>
  <c r="CO51" i="46"/>
  <c r="Z51" i="46" s="1"/>
  <c r="CN51" i="46"/>
  <c r="Y51" i="46" s="1"/>
  <c r="CM51" i="46"/>
  <c r="CL51" i="46"/>
  <c r="CK51" i="46"/>
  <c r="V51" i="46" s="1"/>
  <c r="CJ51" i="46"/>
  <c r="CI51" i="46"/>
  <c r="T51" i="46" s="1"/>
  <c r="CH51" i="46"/>
  <c r="S51" i="46" s="1"/>
  <c r="CG51" i="46"/>
  <c r="R51" i="46" s="1"/>
  <c r="CF51" i="46"/>
  <c r="CE51" i="46"/>
  <c r="CD51" i="46"/>
  <c r="CC51" i="46"/>
  <c r="CB51" i="46"/>
  <c r="CA51" i="46"/>
  <c r="L51" i="46" s="1"/>
  <c r="BZ51" i="46"/>
  <c r="K51" i="46" s="1"/>
  <c r="BY51" i="46"/>
  <c r="J51" i="46" s="1"/>
  <c r="BX51" i="46"/>
  <c r="BW51" i="46"/>
  <c r="BV51" i="46"/>
  <c r="BU51" i="46"/>
  <c r="BT51" i="46"/>
  <c r="BS51" i="46"/>
  <c r="B51" i="46"/>
  <c r="B51" i="44" s="1"/>
  <c r="A51" i="46"/>
  <c r="A51" i="44" s="1"/>
  <c r="EF50" i="46"/>
  <c r="EE50" i="46"/>
  <c r="ED50" i="46"/>
  <c r="EC50" i="46"/>
  <c r="BN50" i="46" s="1"/>
  <c r="EB50" i="46"/>
  <c r="BM50" i="46" s="1"/>
  <c r="EA50" i="46"/>
  <c r="BL50" i="46" s="1"/>
  <c r="DZ50" i="46"/>
  <c r="BK50" i="46" s="1"/>
  <c r="DY50" i="46"/>
  <c r="DX50" i="46"/>
  <c r="DW50" i="46"/>
  <c r="DV50" i="46"/>
  <c r="BG50" i="44" s="1"/>
  <c r="DU50" i="46"/>
  <c r="DT50" i="46"/>
  <c r="DS50" i="46"/>
  <c r="BD50" i="46" s="1"/>
  <c r="DR50" i="46"/>
  <c r="BC50" i="46" s="1"/>
  <c r="DQ50" i="46"/>
  <c r="BB50" i="46" s="1"/>
  <c r="DP50" i="46"/>
  <c r="DO50" i="46"/>
  <c r="DN50" i="46"/>
  <c r="DM50" i="46"/>
  <c r="DL50" i="46"/>
  <c r="DK50" i="46"/>
  <c r="AV50" i="46" s="1"/>
  <c r="DJ50" i="46"/>
  <c r="AU50" i="46" s="1"/>
  <c r="DI50" i="46"/>
  <c r="DH50" i="46"/>
  <c r="AS50" i="46" s="1"/>
  <c r="DG50" i="46"/>
  <c r="DF50" i="46"/>
  <c r="DE50" i="46"/>
  <c r="DD50" i="46"/>
  <c r="AO50" i="46" s="1"/>
  <c r="DC50" i="46"/>
  <c r="AN50" i="46" s="1"/>
  <c r="DB50" i="46"/>
  <c r="AM50" i="46" s="1"/>
  <c r="DA50" i="46"/>
  <c r="AL50" i="46" s="1"/>
  <c r="CZ50" i="46"/>
  <c r="CY50" i="46"/>
  <c r="CX50" i="46"/>
  <c r="CW50" i="46"/>
  <c r="CV50" i="46"/>
  <c r="AG50" i="46" s="1"/>
  <c r="CU50" i="46"/>
  <c r="CT50" i="46"/>
  <c r="AE50" i="46" s="1"/>
  <c r="CS50" i="46"/>
  <c r="AD50" i="46" s="1"/>
  <c r="CR50" i="46"/>
  <c r="CQ50" i="46"/>
  <c r="CP50" i="46"/>
  <c r="CO50" i="46"/>
  <c r="Z50" i="46" s="1"/>
  <c r="CN50" i="46"/>
  <c r="CM50" i="46"/>
  <c r="X50" i="46" s="1"/>
  <c r="CL50" i="46"/>
  <c r="W50" i="46" s="1"/>
  <c r="CK50" i="46"/>
  <c r="CJ50" i="46"/>
  <c r="U50" i="46" s="1"/>
  <c r="CI50" i="46"/>
  <c r="CH50" i="46"/>
  <c r="CG50" i="46"/>
  <c r="CF50" i="46"/>
  <c r="CE50" i="46"/>
  <c r="P50" i="46" s="1"/>
  <c r="CD50" i="46"/>
  <c r="O50" i="46" s="1"/>
  <c r="CC50" i="46"/>
  <c r="CB50" i="46"/>
  <c r="CA50" i="46"/>
  <c r="BZ50" i="46"/>
  <c r="BY50" i="46"/>
  <c r="BX50" i="46"/>
  <c r="BW50" i="46"/>
  <c r="BV50" i="46"/>
  <c r="BU50" i="46"/>
  <c r="BT50" i="46"/>
  <c r="E50" i="46" s="1"/>
  <c r="BS50" i="46"/>
  <c r="BG50" i="46"/>
  <c r="B50" i="46"/>
  <c r="B50" i="44" s="1"/>
  <c r="A50" i="46"/>
  <c r="EF49" i="46"/>
  <c r="EE49" i="46"/>
  <c r="BP49" i="46" s="1"/>
  <c r="ED49" i="46"/>
  <c r="EC49" i="46"/>
  <c r="EB49" i="46"/>
  <c r="EA49" i="46"/>
  <c r="DZ49" i="46"/>
  <c r="DY49" i="46"/>
  <c r="DX49" i="46"/>
  <c r="DW49" i="46"/>
  <c r="BH49" i="46" s="1"/>
  <c r="DV49" i="46"/>
  <c r="BG49" i="46" s="1"/>
  <c r="DU49" i="46"/>
  <c r="DT49" i="46"/>
  <c r="DS49" i="46"/>
  <c r="BD49" i="46" s="1"/>
  <c r="DR49" i="46"/>
  <c r="DQ49" i="46"/>
  <c r="DP49" i="46"/>
  <c r="DO49" i="46"/>
  <c r="AZ49" i="46" s="1"/>
  <c r="DN49" i="46"/>
  <c r="DM49" i="46"/>
  <c r="DL49" i="46"/>
  <c r="AW49" i="46" s="1"/>
  <c r="DK49" i="46"/>
  <c r="DJ49" i="46"/>
  <c r="AU49" i="46" s="1"/>
  <c r="DI49" i="46"/>
  <c r="DH49" i="46"/>
  <c r="AS49" i="46" s="1"/>
  <c r="DG49" i="46"/>
  <c r="AR49" i="46" s="1"/>
  <c r="DF49" i="46"/>
  <c r="AQ49" i="46" s="1"/>
  <c r="DE49" i="46"/>
  <c r="DD49" i="46"/>
  <c r="DC49" i="46"/>
  <c r="DB49" i="46"/>
  <c r="DA49" i="46"/>
  <c r="CZ49" i="46"/>
  <c r="CY49" i="46"/>
  <c r="AJ49" i="46" s="1"/>
  <c r="CX49" i="46"/>
  <c r="AI49" i="46" s="1"/>
  <c r="CW49" i="46"/>
  <c r="AH49" i="46" s="1"/>
  <c r="CV49" i="46"/>
  <c r="CU49" i="46"/>
  <c r="CT49" i="46"/>
  <c r="CS49" i="46"/>
  <c r="CR49" i="46"/>
  <c r="AC49" i="46" s="1"/>
  <c r="CQ49" i="46"/>
  <c r="AB49" i="46" s="1"/>
  <c r="CP49" i="46"/>
  <c r="CO49" i="46"/>
  <c r="CN49" i="46"/>
  <c r="CM49" i="46"/>
  <c r="CL49" i="46"/>
  <c r="CK49" i="46"/>
  <c r="CJ49" i="46"/>
  <c r="CI49" i="46"/>
  <c r="T49" i="46" s="1"/>
  <c r="CH49" i="46"/>
  <c r="CG49" i="46"/>
  <c r="CF49" i="46"/>
  <c r="CE49" i="46"/>
  <c r="CD49" i="46"/>
  <c r="CC49" i="46"/>
  <c r="CB49" i="46"/>
  <c r="M49" i="46" s="1"/>
  <c r="CA49" i="46"/>
  <c r="L49" i="46" s="1"/>
  <c r="BZ49" i="46"/>
  <c r="BY49" i="46"/>
  <c r="BX49" i="46"/>
  <c r="BW49" i="46"/>
  <c r="BV49" i="46"/>
  <c r="BU49" i="46"/>
  <c r="BT49" i="46"/>
  <c r="E49" i="46" s="1"/>
  <c r="BS49" i="46"/>
  <c r="D49" i="46" s="1"/>
  <c r="B49" i="46"/>
  <c r="B49" i="44" s="1"/>
  <c r="A49" i="46"/>
  <c r="EF48" i="46"/>
  <c r="EE48" i="46"/>
  <c r="ED48" i="46"/>
  <c r="EC48" i="46"/>
  <c r="EB48" i="46"/>
  <c r="EA48" i="46"/>
  <c r="BL48" i="46" s="1"/>
  <c r="DZ48" i="46"/>
  <c r="BK48" i="46" s="1"/>
  <c r="DY48" i="46"/>
  <c r="BJ48" i="46" s="1"/>
  <c r="DX48" i="46"/>
  <c r="DW48" i="46"/>
  <c r="DV48" i="46"/>
  <c r="DU48" i="46"/>
  <c r="DT48" i="46"/>
  <c r="BE48" i="46" s="1"/>
  <c r="DS48" i="46"/>
  <c r="BD48" i="46" s="1"/>
  <c r="DR48" i="46"/>
  <c r="DQ48" i="46"/>
  <c r="BB48" i="46" s="1"/>
  <c r="DP48" i="46"/>
  <c r="DO48" i="46"/>
  <c r="DN48" i="46"/>
  <c r="AY48" i="46" s="1"/>
  <c r="DM48" i="46"/>
  <c r="DL48" i="46"/>
  <c r="DK48" i="46"/>
  <c r="AV48" i="46" s="1"/>
  <c r="DJ48" i="46"/>
  <c r="AU48" i="46" s="1"/>
  <c r="DI48" i="46"/>
  <c r="DH48" i="46"/>
  <c r="DG48" i="46"/>
  <c r="DF48" i="46"/>
  <c r="DE48" i="46"/>
  <c r="DD48" i="46"/>
  <c r="AO48" i="46" s="1"/>
  <c r="DC48" i="46"/>
  <c r="AN48" i="46" s="1"/>
  <c r="DB48" i="46"/>
  <c r="DA48" i="46"/>
  <c r="CZ48" i="46"/>
  <c r="CY48" i="46"/>
  <c r="CX48" i="46"/>
  <c r="CW48" i="46"/>
  <c r="CV48" i="46"/>
  <c r="CU48" i="46"/>
  <c r="AF48" i="46" s="1"/>
  <c r="CT48" i="46"/>
  <c r="AE48" i="46" s="1"/>
  <c r="CS48" i="46"/>
  <c r="CR48" i="46"/>
  <c r="CQ48" i="46"/>
  <c r="CP48" i="46"/>
  <c r="CO48" i="46"/>
  <c r="CN48" i="46"/>
  <c r="Y48" i="46" s="1"/>
  <c r="CM48" i="46"/>
  <c r="X48" i="46" s="1"/>
  <c r="CL48" i="46"/>
  <c r="CK48" i="46"/>
  <c r="V48" i="46" s="1"/>
  <c r="CJ48" i="46"/>
  <c r="U48" i="46" s="1"/>
  <c r="CI48" i="46"/>
  <c r="CH48" i="46"/>
  <c r="CG48" i="46"/>
  <c r="CF48" i="46"/>
  <c r="CE48" i="46"/>
  <c r="P48" i="46" s="1"/>
  <c r="CD48" i="46"/>
  <c r="CC48" i="46"/>
  <c r="N48" i="46" s="1"/>
  <c r="CB48" i="46"/>
  <c r="CA48" i="46"/>
  <c r="L48" i="46" s="1"/>
  <c r="BZ48" i="46"/>
  <c r="BY48" i="46"/>
  <c r="BX48" i="46"/>
  <c r="BW48" i="46"/>
  <c r="H48" i="46" s="1"/>
  <c r="BV48" i="46"/>
  <c r="G48" i="46" s="1"/>
  <c r="BU48" i="46"/>
  <c r="F48" i="46" s="1"/>
  <c r="BT48" i="46"/>
  <c r="E48" i="46" s="1"/>
  <c r="BS48" i="46"/>
  <c r="B48" i="46"/>
  <c r="B48" i="44" s="1"/>
  <c r="A48" i="46"/>
  <c r="A48" i="44" s="1"/>
  <c r="EF47" i="46"/>
  <c r="BQ47" i="46" s="1"/>
  <c r="EE47" i="46"/>
  <c r="ED47" i="46"/>
  <c r="EC47" i="46"/>
  <c r="EB47" i="46"/>
  <c r="EA47" i="46"/>
  <c r="DZ47" i="46"/>
  <c r="DY47" i="46"/>
  <c r="DX47" i="46"/>
  <c r="BI47" i="46" s="1"/>
  <c r="DW47" i="46"/>
  <c r="BH47" i="46" s="1"/>
  <c r="DV47" i="46"/>
  <c r="DU47" i="46"/>
  <c r="BF47" i="46" s="1"/>
  <c r="DT47" i="46"/>
  <c r="DS47" i="46"/>
  <c r="DR47" i="46"/>
  <c r="DQ47" i="46"/>
  <c r="DP47" i="46"/>
  <c r="BA47" i="46" s="1"/>
  <c r="DO47" i="46"/>
  <c r="AZ47" i="46" s="1"/>
  <c r="DN47" i="46"/>
  <c r="AY47" i="46" s="1"/>
  <c r="DM47" i="46"/>
  <c r="DL47" i="46"/>
  <c r="DK47" i="46"/>
  <c r="DJ47" i="46"/>
  <c r="AU47" i="46" s="1"/>
  <c r="DI47" i="46"/>
  <c r="DH47" i="46"/>
  <c r="AS47" i="46" s="1"/>
  <c r="DG47" i="46"/>
  <c r="AR47" i="46" s="1"/>
  <c r="DF47" i="46"/>
  <c r="DE47" i="46"/>
  <c r="DD47" i="46"/>
  <c r="DC47" i="46"/>
  <c r="DB47" i="46"/>
  <c r="AM47" i="46" s="1"/>
  <c r="DA47" i="46"/>
  <c r="AL47" i="46" s="1"/>
  <c r="CZ47" i="46"/>
  <c r="CY47" i="46"/>
  <c r="CX47" i="46"/>
  <c r="CW47" i="46"/>
  <c r="CV47" i="46"/>
  <c r="CU47" i="46"/>
  <c r="CT47" i="46"/>
  <c r="CS47" i="46"/>
  <c r="CR47" i="46"/>
  <c r="AC47" i="46" s="1"/>
  <c r="CQ47" i="46"/>
  <c r="AB47" i="46" s="1"/>
  <c r="CP47" i="46"/>
  <c r="CO47" i="46"/>
  <c r="Z47" i="46" s="1"/>
  <c r="CN47" i="46"/>
  <c r="CM47" i="46"/>
  <c r="CL47" i="46"/>
  <c r="CK47" i="46"/>
  <c r="CJ47" i="46"/>
  <c r="U47" i="46" s="1"/>
  <c r="CI47" i="46"/>
  <c r="CH47" i="46"/>
  <c r="CG47" i="46"/>
  <c r="CF47" i="46"/>
  <c r="Q47" i="46" s="1"/>
  <c r="CE47" i="46"/>
  <c r="CD47" i="46"/>
  <c r="CC47" i="46"/>
  <c r="CB47" i="46"/>
  <c r="CA47" i="46"/>
  <c r="L47" i="46" s="1"/>
  <c r="BZ47" i="46"/>
  <c r="K47" i="46" s="1"/>
  <c r="BY47" i="46"/>
  <c r="BX47" i="46"/>
  <c r="BW47" i="46"/>
  <c r="BV47" i="46"/>
  <c r="BU47" i="46"/>
  <c r="BT47" i="46"/>
  <c r="E47" i="46" s="1"/>
  <c r="BS47" i="46"/>
  <c r="B47" i="46"/>
  <c r="B47" i="44" s="1"/>
  <c r="A47" i="46"/>
  <c r="C47" i="46" s="1"/>
  <c r="C47" i="44" s="1"/>
  <c r="EF46" i="46"/>
  <c r="EE46" i="46"/>
  <c r="ED46" i="46"/>
  <c r="EC46" i="46"/>
  <c r="EB46" i="46"/>
  <c r="EA46" i="46"/>
  <c r="BL46" i="46" s="1"/>
  <c r="DZ46" i="46"/>
  <c r="DY46" i="46"/>
  <c r="BJ46" i="46" s="1"/>
  <c r="DX46" i="46"/>
  <c r="DW46" i="46"/>
  <c r="DV46" i="46"/>
  <c r="DU46" i="46"/>
  <c r="DT46" i="46"/>
  <c r="BE46" i="46" s="1"/>
  <c r="DS46" i="46"/>
  <c r="BD46" i="46" s="1"/>
  <c r="DR46" i="46"/>
  <c r="BC46" i="46" s="1"/>
  <c r="DQ46" i="46"/>
  <c r="DP46" i="46"/>
  <c r="DO46" i="46"/>
  <c r="DN46" i="46"/>
  <c r="DM46" i="46"/>
  <c r="DL46" i="46"/>
  <c r="DK46" i="46"/>
  <c r="AV46" i="46" s="1"/>
  <c r="DJ46" i="46"/>
  <c r="AU46" i="46" s="1"/>
  <c r="DI46" i="46"/>
  <c r="AT46" i="46" s="1"/>
  <c r="DH46" i="46"/>
  <c r="DG46" i="46"/>
  <c r="DF46" i="46"/>
  <c r="DE46" i="46"/>
  <c r="DD46" i="46"/>
  <c r="AO46" i="46" s="1"/>
  <c r="DC46" i="46"/>
  <c r="AN46" i="46" s="1"/>
  <c r="DB46" i="46"/>
  <c r="DA46" i="46"/>
  <c r="AL46" i="46" s="1"/>
  <c r="CZ46" i="46"/>
  <c r="CY46" i="46"/>
  <c r="CX46" i="46"/>
  <c r="CW46" i="46"/>
  <c r="CV46" i="46"/>
  <c r="CU46" i="46"/>
  <c r="AF46" i="46" s="1"/>
  <c r="CT46" i="46"/>
  <c r="CS46" i="46"/>
  <c r="AD46" i="46" s="1"/>
  <c r="CR46" i="46"/>
  <c r="CQ46" i="46"/>
  <c r="AB46" i="46" s="1"/>
  <c r="CP46" i="46"/>
  <c r="CO46" i="46"/>
  <c r="CN46" i="46"/>
  <c r="Y46" i="46" s="1"/>
  <c r="CM46" i="46"/>
  <c r="X46" i="46" s="1"/>
  <c r="CL46" i="46"/>
  <c r="CK46" i="46"/>
  <c r="CJ46" i="46"/>
  <c r="CI46" i="46"/>
  <c r="CH46" i="46"/>
  <c r="CG46" i="46"/>
  <c r="CF46" i="46"/>
  <c r="CE46" i="46"/>
  <c r="P46" i="46" s="1"/>
  <c r="CD46" i="46"/>
  <c r="O46" i="46" s="1"/>
  <c r="CC46" i="46"/>
  <c r="N46" i="46" s="1"/>
  <c r="CB46" i="46"/>
  <c r="CA46" i="46"/>
  <c r="BZ46" i="46"/>
  <c r="BY46" i="46"/>
  <c r="BX46" i="46"/>
  <c r="I46" i="46" s="1"/>
  <c r="BW46" i="46"/>
  <c r="H46" i="46" s="1"/>
  <c r="BV46" i="46"/>
  <c r="G46" i="46" s="1"/>
  <c r="BU46" i="46"/>
  <c r="F46" i="46" s="1"/>
  <c r="BT46" i="46"/>
  <c r="BS46" i="46"/>
  <c r="B46" i="46"/>
  <c r="B46" i="44" s="1"/>
  <c r="A46" i="46"/>
  <c r="C46" i="46" s="1"/>
  <c r="C46" i="44" s="1"/>
  <c r="EF45" i="46"/>
  <c r="EE45" i="46"/>
  <c r="ED45" i="46"/>
  <c r="BO45" i="46" s="1"/>
  <c r="EC45" i="46"/>
  <c r="BN45" i="46" s="1"/>
  <c r="EB45" i="46"/>
  <c r="EA45" i="46"/>
  <c r="DZ45" i="46"/>
  <c r="DY45" i="46"/>
  <c r="DX45" i="46"/>
  <c r="BI45" i="46" s="1"/>
  <c r="DW45" i="46"/>
  <c r="DV45" i="46"/>
  <c r="DU45" i="46"/>
  <c r="DT45" i="46"/>
  <c r="BE45" i="46" s="1"/>
  <c r="DS45" i="46"/>
  <c r="DR45" i="46"/>
  <c r="DQ45" i="46"/>
  <c r="DP45" i="46"/>
  <c r="DO45" i="46"/>
  <c r="DN45" i="46"/>
  <c r="AY45" i="46" s="1"/>
  <c r="DM45" i="46"/>
  <c r="DL45" i="46"/>
  <c r="DK45" i="46"/>
  <c r="AV45" i="46" s="1"/>
  <c r="DJ45" i="46"/>
  <c r="DI45" i="46"/>
  <c r="DH45" i="46"/>
  <c r="AS45" i="46" s="1"/>
  <c r="DG45" i="46"/>
  <c r="DF45" i="46"/>
  <c r="DE45" i="46"/>
  <c r="AP45" i="46" s="1"/>
  <c r="DD45" i="46"/>
  <c r="DC45" i="46"/>
  <c r="DB45" i="46"/>
  <c r="AM45" i="46" s="1"/>
  <c r="DA45" i="46"/>
  <c r="AL45" i="46" s="1"/>
  <c r="CZ45" i="46"/>
  <c r="AK45" i="46" s="1"/>
  <c r="CY45" i="46"/>
  <c r="CX45" i="46"/>
  <c r="CW45" i="46"/>
  <c r="CV45" i="46"/>
  <c r="CU45" i="46"/>
  <c r="CT45" i="46"/>
  <c r="CS45" i="46"/>
  <c r="CR45" i="46"/>
  <c r="AC45" i="46" s="1"/>
  <c r="CQ45" i="46"/>
  <c r="CP45" i="46"/>
  <c r="AA45" i="46" s="1"/>
  <c r="CO45" i="46"/>
  <c r="Z45" i="46" s="1"/>
  <c r="CN45" i="46"/>
  <c r="CM45" i="46"/>
  <c r="CL45" i="46"/>
  <c r="CK45" i="46"/>
  <c r="CJ45" i="46"/>
  <c r="U45" i="46" s="1"/>
  <c r="CI45" i="46"/>
  <c r="CH45" i="46"/>
  <c r="CG45" i="46"/>
  <c r="R45" i="46" s="1"/>
  <c r="CF45" i="46"/>
  <c r="CE45" i="46"/>
  <c r="CD45" i="46"/>
  <c r="CC45" i="46"/>
  <c r="N45" i="46" s="1"/>
  <c r="CB45" i="46"/>
  <c r="M45" i="46" s="1"/>
  <c r="CA45" i="46"/>
  <c r="BZ45" i="46"/>
  <c r="BY45" i="46"/>
  <c r="BX45" i="46"/>
  <c r="BW45" i="46"/>
  <c r="BV45" i="46"/>
  <c r="BU45" i="46"/>
  <c r="BT45" i="46"/>
  <c r="E45" i="46" s="1"/>
  <c r="BS45" i="46"/>
  <c r="B45" i="46"/>
  <c r="B45" i="44" s="1"/>
  <c r="A45" i="46"/>
  <c r="A43" i="27" s="1"/>
  <c r="EF44" i="46"/>
  <c r="EE44" i="46"/>
  <c r="ED44" i="46"/>
  <c r="BO44" i="46" s="1"/>
  <c r="EC44" i="46"/>
  <c r="EB44" i="46"/>
  <c r="BM44" i="46" s="1"/>
  <c r="EA44" i="46"/>
  <c r="BL44" i="46" s="1"/>
  <c r="DZ44" i="46"/>
  <c r="BK44" i="46" s="1"/>
  <c r="DY44" i="46"/>
  <c r="BJ44" i="46" s="1"/>
  <c r="DX44" i="46"/>
  <c r="DW44" i="46"/>
  <c r="DV44" i="46"/>
  <c r="DU44" i="46"/>
  <c r="DT44" i="46"/>
  <c r="DS44" i="46"/>
  <c r="BD44" i="46" s="1"/>
  <c r="DR44" i="46"/>
  <c r="DQ44" i="46"/>
  <c r="DP44" i="46"/>
  <c r="DO44" i="46"/>
  <c r="DN44" i="46"/>
  <c r="DM44" i="46"/>
  <c r="DL44" i="46"/>
  <c r="AW44" i="46" s="1"/>
  <c r="DK44" i="46"/>
  <c r="AV44" i="46" s="1"/>
  <c r="DJ44" i="46"/>
  <c r="DI44" i="46"/>
  <c r="AT44" i="46" s="1"/>
  <c r="DH44" i="46"/>
  <c r="DG44" i="46"/>
  <c r="DF44" i="46"/>
  <c r="DE44" i="46"/>
  <c r="DD44" i="46"/>
  <c r="DC44" i="46"/>
  <c r="AN44" i="46" s="1"/>
  <c r="DB44" i="46"/>
  <c r="AM44" i="46" s="1"/>
  <c r="DA44" i="46"/>
  <c r="CZ44" i="46"/>
  <c r="CY44" i="46"/>
  <c r="CX44" i="46"/>
  <c r="CW44" i="46"/>
  <c r="CV44" i="46"/>
  <c r="AG44" i="46" s="1"/>
  <c r="CU44" i="46"/>
  <c r="AF44" i="46" s="1"/>
  <c r="CT44" i="46"/>
  <c r="AE44" i="46" s="1"/>
  <c r="CS44" i="46"/>
  <c r="CR44" i="46"/>
  <c r="CQ44" i="46"/>
  <c r="CP44" i="46"/>
  <c r="CO44" i="46"/>
  <c r="CN44" i="46"/>
  <c r="CM44" i="46"/>
  <c r="X44" i="46" s="1"/>
  <c r="CL44" i="46"/>
  <c r="CK44" i="46"/>
  <c r="CJ44" i="46"/>
  <c r="CI44" i="46"/>
  <c r="T44" i="46" s="1"/>
  <c r="CH44" i="46"/>
  <c r="CG44" i="46"/>
  <c r="CF44" i="46"/>
  <c r="Q44" i="46" s="1"/>
  <c r="CE44" i="46"/>
  <c r="P44" i="46" s="1"/>
  <c r="CD44" i="46"/>
  <c r="CC44" i="46"/>
  <c r="N44" i="46" s="1"/>
  <c r="CB44" i="46"/>
  <c r="M44" i="46" s="1"/>
  <c r="CA44" i="46"/>
  <c r="BZ44" i="46"/>
  <c r="K44" i="46" s="1"/>
  <c r="BY44" i="46"/>
  <c r="BX44" i="46"/>
  <c r="I44" i="46" s="1"/>
  <c r="BW44" i="46"/>
  <c r="H44" i="46" s="1"/>
  <c r="BV44" i="46"/>
  <c r="G44" i="46" s="1"/>
  <c r="BU44" i="46"/>
  <c r="F44" i="46" s="1"/>
  <c r="BT44" i="46"/>
  <c r="BS44" i="46"/>
  <c r="B44" i="46"/>
  <c r="B44" i="44" s="1"/>
  <c r="A44" i="46"/>
  <c r="A42" i="29" s="1"/>
  <c r="EF43" i="46"/>
  <c r="BQ43" i="46" s="1"/>
  <c r="EE43" i="46"/>
  <c r="BP43" i="46" s="1"/>
  <c r="ED43" i="46"/>
  <c r="BO43" i="44" s="1"/>
  <c r="EC43" i="46"/>
  <c r="BN43" i="46" s="1"/>
  <c r="EB43" i="46"/>
  <c r="BM43" i="46" s="1"/>
  <c r="EA43" i="46"/>
  <c r="DZ43" i="46"/>
  <c r="BK43" i="46" s="1"/>
  <c r="DY43" i="46"/>
  <c r="DX43" i="46"/>
  <c r="DW43" i="46"/>
  <c r="BH43" i="46" s="1"/>
  <c r="DV43" i="46"/>
  <c r="DU43" i="46"/>
  <c r="DT43" i="46"/>
  <c r="DS43" i="46"/>
  <c r="DR43" i="46"/>
  <c r="DQ43" i="46"/>
  <c r="DP43" i="46"/>
  <c r="BA43" i="46" s="1"/>
  <c r="DO43" i="46"/>
  <c r="AZ43" i="46" s="1"/>
  <c r="DN43" i="46"/>
  <c r="DM43" i="46"/>
  <c r="AX43" i="46" s="1"/>
  <c r="DL43" i="46"/>
  <c r="DK43" i="46"/>
  <c r="DJ43" i="46"/>
  <c r="DI43" i="46"/>
  <c r="DH43" i="46"/>
  <c r="AS43" i="46" s="1"/>
  <c r="DG43" i="46"/>
  <c r="AR43" i="46" s="1"/>
  <c r="DF43" i="46"/>
  <c r="DE43" i="46"/>
  <c r="AP43" i="46" s="1"/>
  <c r="DD43" i="46"/>
  <c r="DC43" i="46"/>
  <c r="AN43" i="46" s="1"/>
  <c r="DB43" i="46"/>
  <c r="DA43" i="46"/>
  <c r="CZ43" i="46"/>
  <c r="CY43" i="46"/>
  <c r="AJ43" i="46" s="1"/>
  <c r="CX43" i="46"/>
  <c r="CW43" i="46"/>
  <c r="CV43" i="46"/>
  <c r="AG43" i="46" s="1"/>
  <c r="CU43" i="46"/>
  <c r="CT43" i="46"/>
  <c r="CS43" i="46"/>
  <c r="CR43" i="46"/>
  <c r="AC43" i="46" s="1"/>
  <c r="CQ43" i="46"/>
  <c r="AB43" i="46" s="1"/>
  <c r="CP43" i="46"/>
  <c r="CO43" i="46"/>
  <c r="CN43" i="46"/>
  <c r="CM43" i="46"/>
  <c r="CL43" i="46"/>
  <c r="CK43" i="46"/>
  <c r="CJ43" i="46"/>
  <c r="U43" i="46" s="1"/>
  <c r="CI43" i="46"/>
  <c r="T43" i="46" s="1"/>
  <c r="CH43" i="46"/>
  <c r="S43" i="46" s="1"/>
  <c r="CG43" i="46"/>
  <c r="CF43" i="46"/>
  <c r="CE43" i="46"/>
  <c r="CD43" i="46"/>
  <c r="CC43" i="46"/>
  <c r="CB43" i="46"/>
  <c r="M43" i="46" s="1"/>
  <c r="CA43" i="46"/>
  <c r="L43" i="46" s="1"/>
  <c r="BZ43" i="46"/>
  <c r="K43" i="46" s="1"/>
  <c r="BY43" i="46"/>
  <c r="J43" i="46" s="1"/>
  <c r="BX43" i="46"/>
  <c r="BW43" i="46"/>
  <c r="H43" i="46" s="1"/>
  <c r="BV43" i="46"/>
  <c r="BU43" i="46"/>
  <c r="BT43" i="46"/>
  <c r="E43" i="46" s="1"/>
  <c r="BS43" i="46"/>
  <c r="D43" i="46" s="1"/>
  <c r="BO43" i="46"/>
  <c r="B43" i="46"/>
  <c r="B43" i="44" s="1"/>
  <c r="A43" i="46"/>
  <c r="EF42" i="46"/>
  <c r="EE42" i="46"/>
  <c r="ED42" i="46"/>
  <c r="EC42" i="46"/>
  <c r="EB42" i="46"/>
  <c r="BM42" i="46" s="1"/>
  <c r="EA42" i="46"/>
  <c r="BL42" i="46" s="1"/>
  <c r="DZ42" i="46"/>
  <c r="BK42" i="46" s="1"/>
  <c r="DY42" i="46"/>
  <c r="BJ42" i="46" s="1"/>
  <c r="DX42" i="46"/>
  <c r="BI42" i="46" s="1"/>
  <c r="DW42" i="46"/>
  <c r="DV42" i="46"/>
  <c r="DU42" i="46"/>
  <c r="DT42" i="46"/>
  <c r="BE42" i="46" s="1"/>
  <c r="DS42" i="46"/>
  <c r="DR42" i="46"/>
  <c r="DQ42" i="46"/>
  <c r="DP42" i="46"/>
  <c r="DO42" i="46"/>
  <c r="DN42" i="46"/>
  <c r="DM42" i="46"/>
  <c r="AX42" i="46" s="1"/>
  <c r="DL42" i="46"/>
  <c r="AW42" i="46" s="1"/>
  <c r="DK42" i="46"/>
  <c r="AV42" i="46" s="1"/>
  <c r="DJ42" i="46"/>
  <c r="DI42" i="46"/>
  <c r="AT42" i="46" s="1"/>
  <c r="DH42" i="46"/>
  <c r="DG42" i="46"/>
  <c r="DF42" i="46"/>
  <c r="DE42" i="46"/>
  <c r="DD42" i="46"/>
  <c r="AO42" i="46" s="1"/>
  <c r="DC42" i="46"/>
  <c r="AN42" i="46" s="1"/>
  <c r="DB42" i="46"/>
  <c r="DA42" i="46"/>
  <c r="CZ42" i="46"/>
  <c r="CY42" i="46"/>
  <c r="CX42" i="46"/>
  <c r="CW42" i="46"/>
  <c r="AH42" i="46" s="1"/>
  <c r="CV42" i="46"/>
  <c r="AG42" i="46" s="1"/>
  <c r="CU42" i="46"/>
  <c r="AF42" i="46" s="1"/>
  <c r="CT42" i="46"/>
  <c r="CS42" i="46"/>
  <c r="CR42" i="46"/>
  <c r="CQ42" i="46"/>
  <c r="CP42" i="46"/>
  <c r="CO42" i="46"/>
  <c r="CN42" i="46"/>
  <c r="Y42" i="46" s="1"/>
  <c r="CM42" i="46"/>
  <c r="X42" i="46" s="1"/>
  <c r="CL42" i="46"/>
  <c r="W42" i="46" s="1"/>
  <c r="CK42" i="46"/>
  <c r="CJ42" i="46"/>
  <c r="CI42" i="46"/>
  <c r="CH42" i="46"/>
  <c r="CG42" i="46"/>
  <c r="R42" i="46" s="1"/>
  <c r="CF42" i="46"/>
  <c r="Q42" i="46" s="1"/>
  <c r="CE42" i="46"/>
  <c r="CD42" i="46"/>
  <c r="CC42" i="46"/>
  <c r="CB42" i="46"/>
  <c r="CA42" i="46"/>
  <c r="BZ42" i="46"/>
  <c r="BY42" i="46"/>
  <c r="BX42" i="46"/>
  <c r="I42" i="46" s="1"/>
  <c r="BW42" i="46"/>
  <c r="H42" i="46" s="1"/>
  <c r="BV42" i="46"/>
  <c r="BU42" i="46"/>
  <c r="F42" i="46" s="1"/>
  <c r="BT42" i="46"/>
  <c r="BS42" i="46"/>
  <c r="B42" i="46"/>
  <c r="B42" i="44" s="1"/>
  <c r="A42" i="46"/>
  <c r="A40" i="27" s="1"/>
  <c r="EF41" i="46"/>
  <c r="EE41" i="46"/>
  <c r="ED41" i="46"/>
  <c r="BO41" i="46" s="1"/>
  <c r="EC41" i="46"/>
  <c r="EB41" i="46"/>
  <c r="EA41" i="46"/>
  <c r="DZ41" i="46"/>
  <c r="DY41" i="46"/>
  <c r="DX41" i="46"/>
  <c r="DW41" i="46"/>
  <c r="DV41" i="46"/>
  <c r="BG41" i="46" s="1"/>
  <c r="DU41" i="46"/>
  <c r="DT41" i="46"/>
  <c r="BE41" i="46" s="1"/>
  <c r="DS41" i="46"/>
  <c r="DR41" i="46"/>
  <c r="BC41" i="46" s="1"/>
  <c r="DQ41" i="46"/>
  <c r="BB41" i="46" s="1"/>
  <c r="DP41" i="46"/>
  <c r="BA41" i="46" s="1"/>
  <c r="DO41" i="46"/>
  <c r="DN41" i="46"/>
  <c r="DM41" i="46"/>
  <c r="DL41" i="46"/>
  <c r="DK41" i="46"/>
  <c r="DJ41" i="46"/>
  <c r="AU41" i="46" s="1"/>
  <c r="DI41" i="46"/>
  <c r="AT41" i="46" s="1"/>
  <c r="DH41" i="46"/>
  <c r="AS41" i="46" s="1"/>
  <c r="DG41" i="46"/>
  <c r="DF41" i="46"/>
  <c r="AQ41" i="46" s="1"/>
  <c r="DE41" i="46"/>
  <c r="DD41" i="46"/>
  <c r="DC41" i="46"/>
  <c r="DB41" i="46"/>
  <c r="AM41" i="46" s="1"/>
  <c r="DA41" i="46"/>
  <c r="CZ41" i="46"/>
  <c r="CY41" i="46"/>
  <c r="AJ41" i="46" s="1"/>
  <c r="CX41" i="46"/>
  <c r="CW41" i="46"/>
  <c r="CV41" i="46"/>
  <c r="CU41" i="46"/>
  <c r="CT41" i="46"/>
  <c r="AE41" i="46" s="1"/>
  <c r="CS41" i="46"/>
  <c r="AD41" i="46" s="1"/>
  <c r="CR41" i="46"/>
  <c r="CQ41" i="46"/>
  <c r="AB41" i="46" s="1"/>
  <c r="CP41" i="46"/>
  <c r="CO41" i="46"/>
  <c r="CN41" i="46"/>
  <c r="CM41" i="46"/>
  <c r="CL41" i="46"/>
  <c r="CK41" i="46"/>
  <c r="CJ41" i="46"/>
  <c r="CI41" i="46"/>
  <c r="CH41" i="46"/>
  <c r="S41" i="46" s="1"/>
  <c r="CG41" i="46"/>
  <c r="CF41" i="46"/>
  <c r="CE41" i="46"/>
  <c r="CD41" i="46"/>
  <c r="CC41" i="46"/>
  <c r="CB41" i="46"/>
  <c r="CA41" i="46"/>
  <c r="BZ41" i="46"/>
  <c r="K41" i="46" s="1"/>
  <c r="BY41" i="46"/>
  <c r="BX41" i="46"/>
  <c r="BW41" i="46"/>
  <c r="BV41" i="46"/>
  <c r="G41" i="46" s="1"/>
  <c r="BU41" i="46"/>
  <c r="BT41" i="46"/>
  <c r="BS41" i="46"/>
  <c r="D41" i="46" s="1"/>
  <c r="B41" i="46"/>
  <c r="B41" i="44" s="1"/>
  <c r="A41" i="46"/>
  <c r="C41" i="46" s="1"/>
  <c r="C41" i="44" s="1"/>
  <c r="EF40" i="46"/>
  <c r="BQ40" i="46" s="1"/>
  <c r="EE40" i="46"/>
  <c r="BP40" i="46" s="1"/>
  <c r="ED40" i="46"/>
  <c r="BO40" i="44" s="1"/>
  <c r="EC40" i="46"/>
  <c r="EB40" i="46"/>
  <c r="BM40" i="46" s="1"/>
  <c r="EA40" i="46"/>
  <c r="BL40" i="46" s="1"/>
  <c r="DZ40" i="46"/>
  <c r="DY40" i="46"/>
  <c r="DX40" i="46"/>
  <c r="DW40" i="46"/>
  <c r="BH40" i="46" s="1"/>
  <c r="DV40" i="46"/>
  <c r="DU40" i="46"/>
  <c r="DT40" i="46"/>
  <c r="BE40" i="46" s="1"/>
  <c r="DS40" i="46"/>
  <c r="BD40" i="46" s="1"/>
  <c r="DR40" i="46"/>
  <c r="DQ40" i="46"/>
  <c r="DP40" i="46"/>
  <c r="DO40" i="46"/>
  <c r="AZ40" i="46" s="1"/>
  <c r="DN40" i="46"/>
  <c r="AY40" i="46" s="1"/>
  <c r="DM40" i="46"/>
  <c r="DL40" i="46"/>
  <c r="DK40" i="46"/>
  <c r="AV40" i="46" s="1"/>
  <c r="DJ40" i="46"/>
  <c r="DI40" i="46"/>
  <c r="DH40" i="46"/>
  <c r="DG40" i="46"/>
  <c r="AR40" i="46" s="1"/>
  <c r="DF40" i="46"/>
  <c r="AQ40" i="46" s="1"/>
  <c r="DE40" i="46"/>
  <c r="AP40" i="46" s="1"/>
  <c r="DD40" i="46"/>
  <c r="AO40" i="46" s="1"/>
  <c r="DC40" i="46"/>
  <c r="DB40" i="46"/>
  <c r="DA40" i="46"/>
  <c r="CZ40" i="46"/>
  <c r="CY40" i="46"/>
  <c r="AJ40" i="46" s="1"/>
  <c r="CX40" i="46"/>
  <c r="CW40" i="46"/>
  <c r="CV40" i="46"/>
  <c r="CU40" i="46"/>
  <c r="AF40" i="46" s="1"/>
  <c r="CT40" i="46"/>
  <c r="CS40" i="46"/>
  <c r="CR40" i="46"/>
  <c r="CQ40" i="46"/>
  <c r="CP40" i="46"/>
  <c r="CO40" i="46"/>
  <c r="Z40" i="46" s="1"/>
  <c r="CN40" i="46"/>
  <c r="CM40" i="46"/>
  <c r="CL40" i="46"/>
  <c r="CK40" i="46"/>
  <c r="CJ40" i="46"/>
  <c r="CI40" i="46"/>
  <c r="T40" i="46" s="1"/>
  <c r="CH40" i="46"/>
  <c r="S40" i="46" s="1"/>
  <c r="CG40" i="46"/>
  <c r="CF40" i="46"/>
  <c r="Q40" i="46" s="1"/>
  <c r="CE40" i="46"/>
  <c r="CD40" i="46"/>
  <c r="CC40" i="46"/>
  <c r="CB40" i="46"/>
  <c r="CA40" i="46"/>
  <c r="L40" i="46" s="1"/>
  <c r="BZ40" i="46"/>
  <c r="K40" i="46" s="1"/>
  <c r="BY40" i="46"/>
  <c r="J40" i="46" s="1"/>
  <c r="BX40" i="46"/>
  <c r="BW40" i="46"/>
  <c r="H40" i="46" s="1"/>
  <c r="BV40" i="46"/>
  <c r="BU40" i="46"/>
  <c r="BT40" i="46"/>
  <c r="BS40" i="46"/>
  <c r="D40" i="46" s="1"/>
  <c r="BO40" i="46"/>
  <c r="B40" i="46"/>
  <c r="B40" i="44" s="1"/>
  <c r="A40" i="46"/>
  <c r="A38" i="27" s="1"/>
  <c r="EF39" i="46"/>
  <c r="BQ39" i="46" s="1"/>
  <c r="EE39" i="46"/>
  <c r="ED39" i="46"/>
  <c r="EC39" i="46"/>
  <c r="EB39" i="46"/>
  <c r="BM39" i="46" s="1"/>
  <c r="EA39" i="46"/>
  <c r="BL39" i="46" s="1"/>
  <c r="DZ39" i="46"/>
  <c r="DY39" i="46"/>
  <c r="DX39" i="46"/>
  <c r="DW39" i="46"/>
  <c r="DV39" i="46"/>
  <c r="DU39" i="46"/>
  <c r="DT39" i="46"/>
  <c r="BE39" i="46" s="1"/>
  <c r="DS39" i="46"/>
  <c r="BD39" i="46" s="1"/>
  <c r="DR39" i="46"/>
  <c r="DQ39" i="46"/>
  <c r="DP39" i="46"/>
  <c r="BA39" i="46" s="1"/>
  <c r="DO39" i="46"/>
  <c r="AZ39" i="46" s="1"/>
  <c r="DN39" i="46"/>
  <c r="AY39" i="46" s="1"/>
  <c r="DM39" i="46"/>
  <c r="DL39" i="46"/>
  <c r="AW39" i="46" s="1"/>
  <c r="DK39" i="46"/>
  <c r="DJ39" i="46"/>
  <c r="AU39" i="46" s="1"/>
  <c r="DI39" i="46"/>
  <c r="AT39" i="46" s="1"/>
  <c r="DH39" i="46"/>
  <c r="DG39" i="46"/>
  <c r="AR39" i="46" s="1"/>
  <c r="DF39" i="46"/>
  <c r="DE39" i="46"/>
  <c r="DD39" i="46"/>
  <c r="AO39" i="46" s="1"/>
  <c r="DC39" i="46"/>
  <c r="DB39" i="46"/>
  <c r="DA39" i="46"/>
  <c r="AL39" i="46" s="1"/>
  <c r="CZ39" i="46"/>
  <c r="CY39" i="46"/>
  <c r="AJ39" i="46" s="1"/>
  <c r="CX39" i="46"/>
  <c r="CW39" i="46"/>
  <c r="CV39" i="46"/>
  <c r="AG39" i="46" s="1"/>
  <c r="CU39" i="46"/>
  <c r="CT39" i="46"/>
  <c r="CS39" i="46"/>
  <c r="AD39" i="46" s="1"/>
  <c r="CR39" i="46"/>
  <c r="CQ39" i="46"/>
  <c r="AB39" i="46" s="1"/>
  <c r="CP39" i="46"/>
  <c r="CO39" i="46"/>
  <c r="CN39" i="46"/>
  <c r="Y39" i="46" s="1"/>
  <c r="CM39" i="46"/>
  <c r="CL39" i="46"/>
  <c r="W39" i="46" s="1"/>
  <c r="CK39" i="46"/>
  <c r="CJ39" i="46"/>
  <c r="CI39" i="46"/>
  <c r="CH39" i="46"/>
  <c r="CG39" i="46"/>
  <c r="CF39" i="46"/>
  <c r="Q39" i="46" s="1"/>
  <c r="CE39" i="46"/>
  <c r="CD39" i="46"/>
  <c r="CC39" i="46"/>
  <c r="CB39" i="46"/>
  <c r="M39" i="46" s="1"/>
  <c r="CA39" i="46"/>
  <c r="L39" i="46" s="1"/>
  <c r="BZ39" i="46"/>
  <c r="BY39" i="46"/>
  <c r="BX39" i="46"/>
  <c r="I39" i="46" s="1"/>
  <c r="BW39" i="46"/>
  <c r="BV39" i="46"/>
  <c r="BU39" i="46"/>
  <c r="BT39" i="46"/>
  <c r="E39" i="46" s="1"/>
  <c r="BS39" i="46"/>
  <c r="B39" i="46"/>
  <c r="B39" i="44" s="1"/>
  <c r="A39" i="46"/>
  <c r="A37" i="27" s="1"/>
  <c r="EF38" i="46"/>
  <c r="EE38" i="46"/>
  <c r="ED38" i="46"/>
  <c r="BO38" i="46" s="1"/>
  <c r="EC38" i="46"/>
  <c r="EB38" i="46"/>
  <c r="BM38" i="46" s="1"/>
  <c r="EA38" i="46"/>
  <c r="BL38" i="46" s="1"/>
  <c r="DZ38" i="46"/>
  <c r="DY38" i="46"/>
  <c r="DX38" i="46"/>
  <c r="BI38" i="46" s="1"/>
  <c r="DW38" i="46"/>
  <c r="BH38" i="46" s="1"/>
  <c r="DV38" i="46"/>
  <c r="DU38" i="46"/>
  <c r="DT38" i="46"/>
  <c r="DS38" i="46"/>
  <c r="DR38" i="46"/>
  <c r="DQ38" i="46"/>
  <c r="BB38" i="46" s="1"/>
  <c r="DP38" i="46"/>
  <c r="BA38" i="46" s="1"/>
  <c r="DO38" i="46"/>
  <c r="AZ38" i="46" s="1"/>
  <c r="DN38" i="46"/>
  <c r="AY38" i="46" s="1"/>
  <c r="DM38" i="46"/>
  <c r="DL38" i="46"/>
  <c r="AW38" i="46" s="1"/>
  <c r="DK38" i="46"/>
  <c r="AV38" i="46" s="1"/>
  <c r="DJ38" i="46"/>
  <c r="DI38" i="46"/>
  <c r="DH38" i="46"/>
  <c r="AS38" i="46" s="1"/>
  <c r="DG38" i="46"/>
  <c r="DF38" i="46"/>
  <c r="DE38" i="46"/>
  <c r="DD38" i="46"/>
  <c r="AO38" i="46" s="1"/>
  <c r="DC38" i="46"/>
  <c r="DB38" i="46"/>
  <c r="DA38" i="46"/>
  <c r="CZ38" i="46"/>
  <c r="AK38" i="46" s="1"/>
  <c r="CY38" i="46"/>
  <c r="CX38" i="46"/>
  <c r="CW38" i="46"/>
  <c r="CV38" i="46"/>
  <c r="AG38" i="46" s="1"/>
  <c r="CU38" i="46"/>
  <c r="AF38" i="46" s="1"/>
  <c r="CT38" i="46"/>
  <c r="AE38" i="46" s="1"/>
  <c r="CS38" i="46"/>
  <c r="CR38" i="46"/>
  <c r="AC38" i="46" s="1"/>
  <c r="CQ38" i="46"/>
  <c r="CP38" i="46"/>
  <c r="AA38" i="46" s="1"/>
  <c r="CO38" i="46"/>
  <c r="CN38" i="46"/>
  <c r="Y38" i="46" s="1"/>
  <c r="CM38" i="46"/>
  <c r="X38" i="46" s="1"/>
  <c r="CL38" i="46"/>
  <c r="CK38" i="46"/>
  <c r="CJ38" i="46"/>
  <c r="U38" i="46" s="1"/>
  <c r="CI38" i="46"/>
  <c r="CH38" i="46"/>
  <c r="CG38" i="46"/>
  <c r="CF38" i="46"/>
  <c r="CE38" i="46"/>
  <c r="CD38" i="46"/>
  <c r="CC38" i="46"/>
  <c r="CB38" i="46"/>
  <c r="M38" i="46" s="1"/>
  <c r="CA38" i="46"/>
  <c r="BZ38" i="46"/>
  <c r="BY38" i="46"/>
  <c r="BX38" i="46"/>
  <c r="I38" i="46" s="1"/>
  <c r="BW38" i="46"/>
  <c r="H38" i="46" s="1"/>
  <c r="BV38" i="46"/>
  <c r="BU38" i="46"/>
  <c r="BT38" i="46"/>
  <c r="BS38" i="46"/>
  <c r="D38" i="46" s="1"/>
  <c r="B38" i="46"/>
  <c r="B38" i="44" s="1"/>
  <c r="A38" i="46"/>
  <c r="A36" i="27" s="1"/>
  <c r="EF37" i="46"/>
  <c r="EE37" i="46"/>
  <c r="BP37" i="46" s="1"/>
  <c r="ED37" i="46"/>
  <c r="BO37" i="44" s="1"/>
  <c r="EC37" i="46"/>
  <c r="EB37" i="46"/>
  <c r="BM37" i="46" s="1"/>
  <c r="EA37" i="46"/>
  <c r="BL37" i="46" s="1"/>
  <c r="DZ37" i="46"/>
  <c r="DY37" i="46"/>
  <c r="BJ37" i="46" s="1"/>
  <c r="DX37" i="46"/>
  <c r="DW37" i="46"/>
  <c r="DV37" i="46"/>
  <c r="DU37" i="46"/>
  <c r="DT37" i="46"/>
  <c r="BE37" i="46" s="1"/>
  <c r="DS37" i="46"/>
  <c r="BD37" i="46" s="1"/>
  <c r="DR37" i="46"/>
  <c r="DQ37" i="46"/>
  <c r="BB37" i="46" s="1"/>
  <c r="DP37" i="46"/>
  <c r="BA37" i="46" s="1"/>
  <c r="DO37" i="46"/>
  <c r="AZ37" i="46" s="1"/>
  <c r="DN37" i="46"/>
  <c r="DM37" i="46"/>
  <c r="AX37" i="46" s="1"/>
  <c r="DL37" i="46"/>
  <c r="AW37" i="46" s="1"/>
  <c r="DK37" i="46"/>
  <c r="DJ37" i="46"/>
  <c r="DI37" i="46"/>
  <c r="DH37" i="46"/>
  <c r="AS37" i="46" s="1"/>
  <c r="DG37" i="46"/>
  <c r="DF37" i="46"/>
  <c r="DE37" i="46"/>
  <c r="DD37" i="46"/>
  <c r="AO37" i="46" s="1"/>
  <c r="DC37" i="46"/>
  <c r="AN37" i="46" s="1"/>
  <c r="DB37" i="46"/>
  <c r="DA37" i="46"/>
  <c r="AL37" i="46" s="1"/>
  <c r="CZ37" i="46"/>
  <c r="CY37" i="46"/>
  <c r="AJ37" i="46" s="1"/>
  <c r="CX37" i="46"/>
  <c r="CW37" i="46"/>
  <c r="CV37" i="46"/>
  <c r="AG37" i="46" s="1"/>
  <c r="CU37" i="46"/>
  <c r="AF37" i="46" s="1"/>
  <c r="CT37" i="46"/>
  <c r="AE37" i="46" s="1"/>
  <c r="CS37" i="46"/>
  <c r="CR37" i="46"/>
  <c r="AC37" i="46" s="1"/>
  <c r="CQ37" i="46"/>
  <c r="AB37" i="46" s="1"/>
  <c r="CP37" i="46"/>
  <c r="CO37" i="46"/>
  <c r="CN37" i="46"/>
  <c r="Y37" i="46" s="1"/>
  <c r="CM37" i="46"/>
  <c r="CL37" i="46"/>
  <c r="CK37" i="46"/>
  <c r="CJ37" i="46"/>
  <c r="CI37" i="46"/>
  <c r="CH37" i="46"/>
  <c r="S37" i="46" s="1"/>
  <c r="CG37" i="46"/>
  <c r="R37" i="46" s="1"/>
  <c r="CF37" i="46"/>
  <c r="Q37" i="46" s="1"/>
  <c r="CE37" i="46"/>
  <c r="CD37" i="46"/>
  <c r="CC37" i="46"/>
  <c r="CB37" i="46"/>
  <c r="M37" i="46" s="1"/>
  <c r="CA37" i="46"/>
  <c r="L37" i="46" s="1"/>
  <c r="BZ37" i="46"/>
  <c r="BY37" i="46"/>
  <c r="BX37" i="46"/>
  <c r="I37" i="46" s="1"/>
  <c r="BW37" i="46"/>
  <c r="BV37" i="46"/>
  <c r="BU37" i="46"/>
  <c r="F37" i="46" s="1"/>
  <c r="BT37" i="46"/>
  <c r="BS37" i="46"/>
  <c r="D37" i="46" s="1"/>
  <c r="BO37" i="46"/>
  <c r="B37" i="46"/>
  <c r="B37" i="44" s="1"/>
  <c r="A37" i="46"/>
  <c r="A35" i="27" s="1"/>
  <c r="EF36" i="46"/>
  <c r="BQ36" i="46" s="1"/>
  <c r="EE36" i="46"/>
  <c r="BP36" i="46" s="1"/>
  <c r="ED36" i="46"/>
  <c r="BO36" i="46" s="1"/>
  <c r="EC36" i="46"/>
  <c r="BN36" i="46" s="1"/>
  <c r="EB36" i="46"/>
  <c r="BM36" i="46" s="1"/>
  <c r="EA36" i="46"/>
  <c r="DZ36" i="46"/>
  <c r="DY36" i="46"/>
  <c r="BJ36" i="46" s="1"/>
  <c r="DX36" i="46"/>
  <c r="BI36" i="46" s="1"/>
  <c r="DW36" i="46"/>
  <c r="DV36" i="46"/>
  <c r="DU36" i="46"/>
  <c r="BF36" i="46" s="1"/>
  <c r="DT36" i="46"/>
  <c r="BE36" i="46" s="1"/>
  <c r="DS36" i="46"/>
  <c r="DR36" i="46"/>
  <c r="DQ36" i="46"/>
  <c r="BB36" i="46" s="1"/>
  <c r="DP36" i="46"/>
  <c r="DO36" i="46"/>
  <c r="AZ36" i="46" s="1"/>
  <c r="DN36" i="46"/>
  <c r="AY36" i="46" s="1"/>
  <c r="DM36" i="46"/>
  <c r="DL36" i="46"/>
  <c r="DK36" i="46"/>
  <c r="DJ36" i="46"/>
  <c r="DI36" i="46"/>
  <c r="AT36" i="46" s="1"/>
  <c r="DH36" i="46"/>
  <c r="DG36" i="46"/>
  <c r="DF36" i="46"/>
  <c r="AQ36" i="46" s="1"/>
  <c r="DE36" i="46"/>
  <c r="DD36" i="46"/>
  <c r="AO36" i="46" s="1"/>
  <c r="DC36" i="46"/>
  <c r="DB36" i="46"/>
  <c r="DA36" i="46"/>
  <c r="AL36" i="46" s="1"/>
  <c r="CZ36" i="46"/>
  <c r="AK36" i="46" s="1"/>
  <c r="CY36" i="46"/>
  <c r="AJ36" i="46" s="1"/>
  <c r="CX36" i="46"/>
  <c r="CW36" i="46"/>
  <c r="CV36" i="46"/>
  <c r="AG36" i="46" s="1"/>
  <c r="CU36" i="46"/>
  <c r="AF36" i="46" s="1"/>
  <c r="CT36" i="46"/>
  <c r="CS36" i="46"/>
  <c r="AD36" i="46" s="1"/>
  <c r="CR36" i="46"/>
  <c r="AC36" i="46" s="1"/>
  <c r="CQ36" i="46"/>
  <c r="AB36" i="46" s="1"/>
  <c r="CP36" i="46"/>
  <c r="CO36" i="46"/>
  <c r="CN36" i="46"/>
  <c r="Y36" i="46" s="1"/>
  <c r="CM36" i="46"/>
  <c r="X36" i="46" s="1"/>
  <c r="CL36" i="46"/>
  <c r="CK36" i="46"/>
  <c r="V36" i="46" s="1"/>
  <c r="CJ36" i="46"/>
  <c r="U36" i="46" s="1"/>
  <c r="CI36" i="46"/>
  <c r="CH36" i="46"/>
  <c r="CG36" i="46"/>
  <c r="R36" i="46" s="1"/>
  <c r="CF36" i="46"/>
  <c r="Q36" i="46" s="1"/>
  <c r="CE36" i="46"/>
  <c r="P36" i="46" s="1"/>
  <c r="CD36" i="46"/>
  <c r="CC36" i="46"/>
  <c r="N36" i="46" s="1"/>
  <c r="CB36" i="46"/>
  <c r="CA36" i="46"/>
  <c r="BZ36" i="46"/>
  <c r="K36" i="46" s="1"/>
  <c r="BY36" i="46"/>
  <c r="BX36" i="46"/>
  <c r="BW36" i="46"/>
  <c r="BV36" i="46"/>
  <c r="BU36" i="46"/>
  <c r="F36" i="46" s="1"/>
  <c r="BT36" i="46"/>
  <c r="E36" i="46" s="1"/>
  <c r="BS36" i="46"/>
  <c r="B36" i="46"/>
  <c r="B36" i="44" s="1"/>
  <c r="A36" i="46"/>
  <c r="A34" i="27" s="1"/>
  <c r="EF35" i="46"/>
  <c r="BQ35" i="46" s="1"/>
  <c r="EE35" i="46"/>
  <c r="ED35" i="46"/>
  <c r="BO35" i="44" s="1"/>
  <c r="EC35" i="46"/>
  <c r="BN35" i="46" s="1"/>
  <c r="EB35" i="46"/>
  <c r="BM35" i="46" s="1"/>
  <c r="EA35" i="46"/>
  <c r="BL35" i="46" s="1"/>
  <c r="DZ35" i="46"/>
  <c r="DY35" i="46"/>
  <c r="BJ35" i="46" s="1"/>
  <c r="DX35" i="46"/>
  <c r="DW35" i="46"/>
  <c r="DV35" i="46"/>
  <c r="DU35" i="46"/>
  <c r="BF35" i="46" s="1"/>
  <c r="DT35" i="46"/>
  <c r="BE35" i="46" s="1"/>
  <c r="DS35" i="46"/>
  <c r="BD35" i="46" s="1"/>
  <c r="DR35" i="46"/>
  <c r="DQ35" i="46"/>
  <c r="BB35" i="46" s="1"/>
  <c r="DP35" i="46"/>
  <c r="DO35" i="46"/>
  <c r="AZ35" i="46" s="1"/>
  <c r="DN35" i="46"/>
  <c r="AY35" i="46" s="1"/>
  <c r="DM35" i="46"/>
  <c r="AX35" i="46" s="1"/>
  <c r="DL35" i="46"/>
  <c r="DK35" i="46"/>
  <c r="AV35" i="46" s="1"/>
  <c r="DJ35" i="46"/>
  <c r="DI35" i="46"/>
  <c r="DH35" i="46"/>
  <c r="AS35" i="46" s="1"/>
  <c r="DG35" i="46"/>
  <c r="DF35" i="46"/>
  <c r="AQ35" i="46" s="1"/>
  <c r="DE35" i="46"/>
  <c r="AP35" i="46" s="1"/>
  <c r="DD35" i="46"/>
  <c r="AO35" i="46" s="1"/>
  <c r="DC35" i="46"/>
  <c r="AN35" i="46" s="1"/>
  <c r="DB35" i="46"/>
  <c r="DA35" i="46"/>
  <c r="AL35" i="46" s="1"/>
  <c r="CZ35" i="46"/>
  <c r="AK35" i="46" s="1"/>
  <c r="CY35" i="46"/>
  <c r="CX35" i="46"/>
  <c r="CW35" i="46"/>
  <c r="AH35" i="46" s="1"/>
  <c r="CV35" i="46"/>
  <c r="AG35" i="46" s="1"/>
  <c r="CU35" i="46"/>
  <c r="CT35" i="46"/>
  <c r="CS35" i="46"/>
  <c r="CR35" i="46"/>
  <c r="CQ35" i="46"/>
  <c r="CP35" i="46"/>
  <c r="CO35" i="46"/>
  <c r="Z35" i="46" s="1"/>
  <c r="CN35" i="46"/>
  <c r="Y35" i="46" s="1"/>
  <c r="CM35" i="46"/>
  <c r="CL35" i="46"/>
  <c r="W35" i="46" s="1"/>
  <c r="CK35" i="46"/>
  <c r="V35" i="46" s="1"/>
  <c r="CJ35" i="46"/>
  <c r="CI35" i="46"/>
  <c r="CH35" i="46"/>
  <c r="CG35" i="46"/>
  <c r="R35" i="46" s="1"/>
  <c r="CF35" i="46"/>
  <c r="Q35" i="46" s="1"/>
  <c r="CE35" i="46"/>
  <c r="P35" i="46" s="1"/>
  <c r="CD35" i="46"/>
  <c r="CC35" i="46"/>
  <c r="N35" i="46" s="1"/>
  <c r="CB35" i="46"/>
  <c r="M35" i="46" s="1"/>
  <c r="CA35" i="46"/>
  <c r="BZ35" i="46"/>
  <c r="BY35" i="46"/>
  <c r="J35" i="46" s="1"/>
  <c r="BX35" i="46"/>
  <c r="BW35" i="46"/>
  <c r="BV35" i="46"/>
  <c r="BU35" i="46"/>
  <c r="F35" i="46" s="1"/>
  <c r="BT35" i="46"/>
  <c r="E35" i="46" s="1"/>
  <c r="BS35" i="46"/>
  <c r="BO35" i="46"/>
  <c r="B35" i="46"/>
  <c r="B35" i="44" s="1"/>
  <c r="A35" i="46"/>
  <c r="A33" i="27" s="1"/>
  <c r="EF34" i="46"/>
  <c r="BQ34" i="46" s="1"/>
  <c r="EE34" i="46"/>
  <c r="ED34" i="46"/>
  <c r="EC34" i="46"/>
  <c r="BN34" i="46" s="1"/>
  <c r="EB34" i="46"/>
  <c r="BM34" i="46" s="1"/>
  <c r="EA34" i="46"/>
  <c r="DZ34" i="46"/>
  <c r="BK34" i="46" s="1"/>
  <c r="DY34" i="46"/>
  <c r="DX34" i="46"/>
  <c r="DW34" i="46"/>
  <c r="BH34" i="46" s="1"/>
  <c r="DV34" i="46"/>
  <c r="DU34" i="46"/>
  <c r="DT34" i="46"/>
  <c r="BE34" i="46" s="1"/>
  <c r="DS34" i="46"/>
  <c r="DR34" i="46"/>
  <c r="BC34" i="46" s="1"/>
  <c r="DQ34" i="46"/>
  <c r="BB34" i="46" s="1"/>
  <c r="DP34" i="46"/>
  <c r="BA34" i="46" s="1"/>
  <c r="DO34" i="46"/>
  <c r="AZ34" i="46" s="1"/>
  <c r="DN34" i="46"/>
  <c r="AY34" i="46" s="1"/>
  <c r="DM34" i="46"/>
  <c r="DL34" i="46"/>
  <c r="DK34" i="46"/>
  <c r="DJ34" i="46"/>
  <c r="AU34" i="46" s="1"/>
  <c r="DI34" i="46"/>
  <c r="AT34" i="46" s="1"/>
  <c r="DH34" i="46"/>
  <c r="DG34" i="46"/>
  <c r="DF34" i="46"/>
  <c r="DE34" i="46"/>
  <c r="AP34" i="46" s="1"/>
  <c r="DD34" i="46"/>
  <c r="DC34" i="46"/>
  <c r="DB34" i="46"/>
  <c r="AM34" i="46" s="1"/>
  <c r="DA34" i="46"/>
  <c r="CZ34" i="46"/>
  <c r="AK34" i="46" s="1"/>
  <c r="CY34" i="46"/>
  <c r="CX34" i="46"/>
  <c r="CW34" i="46"/>
  <c r="AH34" i="46" s="1"/>
  <c r="CV34" i="46"/>
  <c r="CU34" i="46"/>
  <c r="CT34" i="46"/>
  <c r="AE34" i="46" s="1"/>
  <c r="CS34" i="46"/>
  <c r="AD34" i="46" s="1"/>
  <c r="CR34" i="46"/>
  <c r="CQ34" i="46"/>
  <c r="AB34" i="46" s="1"/>
  <c r="CP34" i="46"/>
  <c r="AA34" i="46" s="1"/>
  <c r="CO34" i="46"/>
  <c r="Z34" i="46" s="1"/>
  <c r="CN34" i="46"/>
  <c r="Y34" i="46" s="1"/>
  <c r="CM34" i="46"/>
  <c r="CL34" i="46"/>
  <c r="W34" i="46" s="1"/>
  <c r="CK34" i="46"/>
  <c r="V34" i="46" s="1"/>
  <c r="CJ34" i="46"/>
  <c r="CI34" i="46"/>
  <c r="CH34" i="46"/>
  <c r="S34" i="46" s="1"/>
  <c r="CG34" i="46"/>
  <c r="CF34" i="46"/>
  <c r="CE34" i="46"/>
  <c r="CD34" i="46"/>
  <c r="O34" i="46" s="1"/>
  <c r="CC34" i="46"/>
  <c r="CB34" i="46"/>
  <c r="CA34" i="46"/>
  <c r="BZ34" i="46"/>
  <c r="K34" i="46" s="1"/>
  <c r="BY34" i="46"/>
  <c r="J34" i="46" s="1"/>
  <c r="BX34" i="46"/>
  <c r="BW34" i="46"/>
  <c r="BV34" i="46"/>
  <c r="G34" i="46" s="1"/>
  <c r="BU34" i="46"/>
  <c r="F34" i="46" s="1"/>
  <c r="BT34" i="46"/>
  <c r="BS34" i="46"/>
  <c r="D34" i="46" s="1"/>
  <c r="B34" i="46"/>
  <c r="B34" i="44" s="1"/>
  <c r="A34" i="46"/>
  <c r="A32" i="27" s="1"/>
  <c r="EF33" i="46"/>
  <c r="EE33" i="46"/>
  <c r="BP33" i="46" s="1"/>
  <c r="ED33" i="46"/>
  <c r="BO33" i="44" s="1"/>
  <c r="EC33" i="46"/>
  <c r="EB33" i="46"/>
  <c r="BM33" i="46" s="1"/>
  <c r="EA33" i="46"/>
  <c r="BL33" i="46" s="1"/>
  <c r="DZ33" i="46"/>
  <c r="BK33" i="46" s="1"/>
  <c r="DY33" i="46"/>
  <c r="DX33" i="46"/>
  <c r="DW33" i="46"/>
  <c r="BH33" i="46" s="1"/>
  <c r="DV33" i="46"/>
  <c r="DU33" i="46"/>
  <c r="DT33" i="46"/>
  <c r="DS33" i="46"/>
  <c r="DR33" i="46"/>
  <c r="BC33" i="46" s="1"/>
  <c r="DQ33" i="46"/>
  <c r="BB33" i="46" s="1"/>
  <c r="DP33" i="46"/>
  <c r="DO33" i="46"/>
  <c r="AZ33" i="46" s="1"/>
  <c r="DN33" i="46"/>
  <c r="DM33" i="46"/>
  <c r="AX33" i="46" s="1"/>
  <c r="DL33" i="46"/>
  <c r="AW33" i="46" s="1"/>
  <c r="DK33" i="46"/>
  <c r="AV33" i="46" s="1"/>
  <c r="DJ33" i="46"/>
  <c r="AU33" i="46" s="1"/>
  <c r="DI33" i="46"/>
  <c r="DH33" i="46"/>
  <c r="DG33" i="46"/>
  <c r="AR33" i="46" s="1"/>
  <c r="DF33" i="46"/>
  <c r="DE33" i="46"/>
  <c r="DD33" i="46"/>
  <c r="DC33" i="46"/>
  <c r="DB33" i="46"/>
  <c r="DA33" i="46"/>
  <c r="CZ33" i="46"/>
  <c r="AK33" i="46" s="1"/>
  <c r="CY33" i="46"/>
  <c r="AJ33" i="46" s="1"/>
  <c r="CX33" i="46"/>
  <c r="AI33" i="46" s="1"/>
  <c r="CW33" i="46"/>
  <c r="AH33" i="46" s="1"/>
  <c r="CV33" i="46"/>
  <c r="AG33" i="46" s="1"/>
  <c r="CU33" i="46"/>
  <c r="AF33" i="46" s="1"/>
  <c r="CT33" i="46"/>
  <c r="AE33" i="46" s="1"/>
  <c r="CS33" i="46"/>
  <c r="CR33" i="46"/>
  <c r="CQ33" i="46"/>
  <c r="AB33" i="46" s="1"/>
  <c r="CP33" i="46"/>
  <c r="CO33" i="46"/>
  <c r="Z33" i="46" s="1"/>
  <c r="CN33" i="46"/>
  <c r="Y33" i="46" s="1"/>
  <c r="CM33" i="46"/>
  <c r="CL33" i="46"/>
  <c r="CK33" i="46"/>
  <c r="V33" i="46" s="1"/>
  <c r="CJ33" i="46"/>
  <c r="CI33" i="46"/>
  <c r="T33" i="46" s="1"/>
  <c r="CH33" i="46"/>
  <c r="CG33" i="46"/>
  <c r="CF33" i="46"/>
  <c r="Q33" i="46" s="1"/>
  <c r="CE33" i="46"/>
  <c r="CD33" i="46"/>
  <c r="CC33" i="46"/>
  <c r="CB33" i="46"/>
  <c r="CA33" i="46"/>
  <c r="L33" i="46" s="1"/>
  <c r="BZ33" i="46"/>
  <c r="BY33" i="46"/>
  <c r="BX33" i="46"/>
  <c r="BW33" i="46"/>
  <c r="H33" i="46" s="1"/>
  <c r="BV33" i="46"/>
  <c r="BU33" i="46"/>
  <c r="BT33" i="46"/>
  <c r="BS33" i="46"/>
  <c r="D33" i="46" s="1"/>
  <c r="BO33" i="46"/>
  <c r="B33" i="46"/>
  <c r="B33" i="44" s="1"/>
  <c r="A33" i="46"/>
  <c r="A31" i="27" s="1"/>
  <c r="EF32" i="46"/>
  <c r="BQ32" i="46" s="1"/>
  <c r="EE32" i="46"/>
  <c r="ED32" i="46"/>
  <c r="BO32" i="46" s="1"/>
  <c r="EC32" i="46"/>
  <c r="EB32" i="46"/>
  <c r="BM32" i="46" s="1"/>
  <c r="EA32" i="46"/>
  <c r="DZ32" i="46"/>
  <c r="BK32" i="46" s="1"/>
  <c r="DY32" i="46"/>
  <c r="BJ32" i="46" s="1"/>
  <c r="DX32" i="46"/>
  <c r="DW32" i="46"/>
  <c r="BH32" i="46" s="1"/>
  <c r="DV32" i="46"/>
  <c r="DU32" i="46"/>
  <c r="DT32" i="46"/>
  <c r="BE32" i="46" s="1"/>
  <c r="DS32" i="46"/>
  <c r="DR32" i="46"/>
  <c r="BC32" i="46" s="1"/>
  <c r="DQ32" i="46"/>
  <c r="DP32" i="46"/>
  <c r="BA32" i="46" s="1"/>
  <c r="DO32" i="46"/>
  <c r="AZ32" i="46" s="1"/>
  <c r="DN32" i="46"/>
  <c r="AY32" i="46" s="1"/>
  <c r="DM32" i="46"/>
  <c r="DL32" i="46"/>
  <c r="DK32" i="46"/>
  <c r="DJ32" i="46"/>
  <c r="DI32" i="46"/>
  <c r="DH32" i="46"/>
  <c r="AS32" i="46" s="1"/>
  <c r="DG32" i="46"/>
  <c r="DF32" i="46"/>
  <c r="AQ32" i="46" s="1"/>
  <c r="DE32" i="46"/>
  <c r="DD32" i="46"/>
  <c r="DC32" i="46"/>
  <c r="DB32" i="46"/>
  <c r="DA32" i="46"/>
  <c r="AL32" i="46" s="1"/>
  <c r="CZ32" i="46"/>
  <c r="AK32" i="46" s="1"/>
  <c r="CY32" i="46"/>
  <c r="AJ32" i="46" s="1"/>
  <c r="CX32" i="46"/>
  <c r="AI32" i="46" s="1"/>
  <c r="CW32" i="46"/>
  <c r="CV32" i="46"/>
  <c r="CU32" i="46"/>
  <c r="AF32" i="46" s="1"/>
  <c r="CT32" i="46"/>
  <c r="CS32" i="46"/>
  <c r="CR32" i="46"/>
  <c r="AC32" i="46" s="1"/>
  <c r="CQ32" i="46"/>
  <c r="CP32" i="46"/>
  <c r="AA32" i="46" s="1"/>
  <c r="CO32" i="46"/>
  <c r="CN32" i="46"/>
  <c r="CM32" i="46"/>
  <c r="X32" i="46" s="1"/>
  <c r="CL32" i="46"/>
  <c r="CK32" i="46"/>
  <c r="V32" i="46" s="1"/>
  <c r="CJ32" i="46"/>
  <c r="CI32" i="46"/>
  <c r="T32" i="46" s="1"/>
  <c r="CH32" i="46"/>
  <c r="CG32" i="46"/>
  <c r="CF32" i="46"/>
  <c r="CE32" i="46"/>
  <c r="CD32" i="46"/>
  <c r="O32" i="46" s="1"/>
  <c r="CC32" i="46"/>
  <c r="CB32" i="46"/>
  <c r="M32" i="46" s="1"/>
  <c r="CA32" i="46"/>
  <c r="L32" i="46" s="1"/>
  <c r="BZ32" i="46"/>
  <c r="K32" i="46" s="1"/>
  <c r="BY32" i="46"/>
  <c r="BX32" i="46"/>
  <c r="BW32" i="46"/>
  <c r="BV32" i="46"/>
  <c r="G32" i="46" s="1"/>
  <c r="BU32" i="46"/>
  <c r="F32" i="46" s="1"/>
  <c r="BT32" i="46"/>
  <c r="E32" i="46" s="1"/>
  <c r="BS32" i="46"/>
  <c r="D32" i="46" s="1"/>
  <c r="B32" i="46"/>
  <c r="B32" i="44" s="1"/>
  <c r="A32" i="46"/>
  <c r="EF31" i="46"/>
  <c r="EE31" i="46"/>
  <c r="ED31" i="46"/>
  <c r="EC31" i="46"/>
  <c r="EB31" i="46"/>
  <c r="EA31" i="46"/>
  <c r="DZ31" i="46"/>
  <c r="DY31" i="46"/>
  <c r="DX31" i="46"/>
  <c r="DW31" i="46"/>
  <c r="DV31" i="46"/>
  <c r="BG31" i="46" s="1"/>
  <c r="DU31" i="46"/>
  <c r="DT31" i="46"/>
  <c r="DS31" i="46"/>
  <c r="BD31" i="46" s="1"/>
  <c r="DR31" i="46"/>
  <c r="BC31" i="46" s="1"/>
  <c r="DQ31" i="46"/>
  <c r="BB31" i="46" s="1"/>
  <c r="DP31" i="46"/>
  <c r="DO31" i="46"/>
  <c r="DN31" i="46"/>
  <c r="DM31" i="46"/>
  <c r="DL31" i="46"/>
  <c r="DK31" i="46"/>
  <c r="DJ31" i="46"/>
  <c r="AU31" i="46" s="1"/>
  <c r="DI31" i="46"/>
  <c r="DH31" i="46"/>
  <c r="DG31" i="46"/>
  <c r="DF31" i="46"/>
  <c r="DE31" i="46"/>
  <c r="DD31" i="46"/>
  <c r="DC31" i="46"/>
  <c r="DB31" i="46"/>
  <c r="AM31" i="46" s="1"/>
  <c r="DA31" i="46"/>
  <c r="CZ31" i="46"/>
  <c r="CY31" i="46"/>
  <c r="CX31" i="46"/>
  <c r="AI31" i="46" s="1"/>
  <c r="CW31" i="46"/>
  <c r="CV31" i="46"/>
  <c r="AG31" i="46" s="1"/>
  <c r="CU31" i="46"/>
  <c r="CT31" i="46"/>
  <c r="CS31" i="46"/>
  <c r="CR31" i="46"/>
  <c r="CQ31" i="46"/>
  <c r="CP31" i="46"/>
  <c r="AA31" i="44" s="1"/>
  <c r="CO31" i="46"/>
  <c r="CN31" i="46"/>
  <c r="CM31" i="46"/>
  <c r="X31" i="46" s="1"/>
  <c r="CL31" i="46"/>
  <c r="CK31" i="46"/>
  <c r="CJ31" i="46"/>
  <c r="CI31" i="46"/>
  <c r="CH31" i="46"/>
  <c r="S31" i="46" s="1"/>
  <c r="CG31" i="46"/>
  <c r="CF31" i="46"/>
  <c r="Q31" i="46" s="1"/>
  <c r="CE31" i="46"/>
  <c r="CD31" i="46"/>
  <c r="O31" i="46" s="1"/>
  <c r="CC31" i="46"/>
  <c r="CB31" i="46"/>
  <c r="CA31" i="46"/>
  <c r="BZ31" i="46"/>
  <c r="K31" i="46" s="1"/>
  <c r="BY31" i="46"/>
  <c r="BX31" i="46"/>
  <c r="BW31" i="46"/>
  <c r="BV31" i="46"/>
  <c r="G31" i="46" s="1"/>
  <c r="BU31" i="46"/>
  <c r="F31" i="46" s="1"/>
  <c r="BT31" i="46"/>
  <c r="BS31" i="46"/>
  <c r="B31" i="46"/>
  <c r="B31" i="44" s="1"/>
  <c r="A31" i="46"/>
  <c r="A31" i="44" s="1"/>
  <c r="EF30" i="46"/>
  <c r="BQ30" i="46" s="1"/>
  <c r="EE30" i="46"/>
  <c r="ED30" i="46"/>
  <c r="EC30" i="46"/>
  <c r="EB30" i="46"/>
  <c r="EA30" i="46"/>
  <c r="BL30" i="46" s="1"/>
  <c r="DZ30" i="46"/>
  <c r="DY30" i="46"/>
  <c r="BJ30" i="46" s="1"/>
  <c r="DX30" i="46"/>
  <c r="BI30" i="46" s="1"/>
  <c r="DW30" i="46"/>
  <c r="DV30" i="46"/>
  <c r="DU30" i="46"/>
  <c r="DT30" i="46"/>
  <c r="DS30" i="46"/>
  <c r="BD30" i="46" s="1"/>
  <c r="DR30" i="46"/>
  <c r="DQ30" i="46"/>
  <c r="BB30" i="46" s="1"/>
  <c r="DP30" i="46"/>
  <c r="BA30" i="46" s="1"/>
  <c r="DO30" i="46"/>
  <c r="DN30" i="46"/>
  <c r="DM30" i="46"/>
  <c r="DL30" i="46"/>
  <c r="DK30" i="46"/>
  <c r="AV30" i="46" s="1"/>
  <c r="DJ30" i="46"/>
  <c r="AU30" i="46" s="1"/>
  <c r="DI30" i="46"/>
  <c r="DH30" i="46"/>
  <c r="AS30" i="46" s="1"/>
  <c r="DG30" i="46"/>
  <c r="DF30" i="46"/>
  <c r="DE30" i="46"/>
  <c r="DD30" i="46"/>
  <c r="DC30" i="46"/>
  <c r="DB30" i="46"/>
  <c r="AM30" i="46" s="1"/>
  <c r="DA30" i="46"/>
  <c r="AL30" i="46" s="1"/>
  <c r="CZ30" i="46"/>
  <c r="CY30" i="46"/>
  <c r="AJ30" i="46" s="1"/>
  <c r="CX30" i="46"/>
  <c r="CW30" i="46"/>
  <c r="CV30" i="46"/>
  <c r="CU30" i="46"/>
  <c r="AF30" i="46" s="1"/>
  <c r="CT30" i="46"/>
  <c r="AE30" i="46" s="1"/>
  <c r="CS30" i="46"/>
  <c r="CR30" i="46"/>
  <c r="AC30" i="46" s="1"/>
  <c r="CQ30" i="46"/>
  <c r="AB30" i="46" s="1"/>
  <c r="CP30" i="46"/>
  <c r="CO30" i="46"/>
  <c r="CN30" i="46"/>
  <c r="CM30" i="46"/>
  <c r="X30" i="46" s="1"/>
  <c r="CL30" i="46"/>
  <c r="CK30" i="46"/>
  <c r="CJ30" i="46"/>
  <c r="CI30" i="46"/>
  <c r="CH30" i="46"/>
  <c r="CG30" i="46"/>
  <c r="CF30" i="46"/>
  <c r="CE30" i="46"/>
  <c r="P30" i="46" s="1"/>
  <c r="CD30" i="46"/>
  <c r="O30" i="46" s="1"/>
  <c r="CC30" i="46"/>
  <c r="CB30" i="46"/>
  <c r="M30" i="46" s="1"/>
  <c r="CA30" i="46"/>
  <c r="L30" i="46" s="1"/>
  <c r="BZ30" i="46"/>
  <c r="BY30" i="46"/>
  <c r="BX30" i="46"/>
  <c r="BW30" i="46"/>
  <c r="BV30" i="46"/>
  <c r="BU30" i="46"/>
  <c r="F30" i="46" s="1"/>
  <c r="BT30" i="46"/>
  <c r="BS30" i="46"/>
  <c r="D30" i="46" s="1"/>
  <c r="B30" i="46"/>
  <c r="B30" i="44" s="1"/>
  <c r="A30" i="46"/>
  <c r="C30" i="46" s="1"/>
  <c r="C30" i="44" s="1"/>
  <c r="EF29" i="46"/>
  <c r="EE29" i="46"/>
  <c r="BP29" i="46" s="1"/>
  <c r="ED29" i="46"/>
  <c r="BO29" i="46" s="1"/>
  <c r="EC29" i="46"/>
  <c r="EB29" i="46"/>
  <c r="EA29" i="46"/>
  <c r="DZ29" i="46"/>
  <c r="DY29" i="46"/>
  <c r="DX29" i="46"/>
  <c r="DW29" i="46"/>
  <c r="DV29" i="46"/>
  <c r="BG29" i="46" s="1"/>
  <c r="DU29" i="46"/>
  <c r="BF29" i="46" s="1"/>
  <c r="DT29" i="46"/>
  <c r="BE29" i="46" s="1"/>
  <c r="DS29" i="46"/>
  <c r="BD29" i="46" s="1"/>
  <c r="DR29" i="46"/>
  <c r="DQ29" i="46"/>
  <c r="DP29" i="46"/>
  <c r="DO29" i="46"/>
  <c r="AZ29" i="46" s="1"/>
  <c r="DN29" i="46"/>
  <c r="DM29" i="46"/>
  <c r="AX29" i="46" s="1"/>
  <c r="DL29" i="46"/>
  <c r="AW29" i="46" s="1"/>
  <c r="DK29" i="46"/>
  <c r="AV29" i="46" s="1"/>
  <c r="DJ29" i="46"/>
  <c r="DI29" i="46"/>
  <c r="DH29" i="46"/>
  <c r="DG29" i="46"/>
  <c r="DF29" i="46"/>
  <c r="DE29" i="46"/>
  <c r="AP29" i="46" s="1"/>
  <c r="DD29" i="46"/>
  <c r="DC29" i="46"/>
  <c r="AN29" i="46" s="1"/>
  <c r="DB29" i="46"/>
  <c r="AM29" i="46" s="1"/>
  <c r="DA29" i="46"/>
  <c r="AL29" i="46" s="1"/>
  <c r="CZ29" i="46"/>
  <c r="CY29" i="46"/>
  <c r="AJ29" i="46" s="1"/>
  <c r="CX29" i="46"/>
  <c r="AI29" i="46" s="1"/>
  <c r="CW29" i="46"/>
  <c r="AH29" i="46" s="1"/>
  <c r="CV29" i="46"/>
  <c r="AG29" i="46" s="1"/>
  <c r="CU29" i="46"/>
  <c r="AF29" i="46" s="1"/>
  <c r="CT29" i="46"/>
  <c r="CS29" i="46"/>
  <c r="CR29" i="46"/>
  <c r="CQ29" i="46"/>
  <c r="AB29" i="46" s="1"/>
  <c r="CP29" i="46"/>
  <c r="CO29" i="46"/>
  <c r="CN29" i="46"/>
  <c r="Y29" i="46" s="1"/>
  <c r="CM29" i="46"/>
  <c r="X29" i="46" s="1"/>
  <c r="CL29" i="46"/>
  <c r="CK29" i="46"/>
  <c r="CJ29" i="46"/>
  <c r="CI29" i="46"/>
  <c r="T29" i="46" s="1"/>
  <c r="CH29" i="46"/>
  <c r="S29" i="46" s="1"/>
  <c r="CG29" i="46"/>
  <c r="CF29" i="46"/>
  <c r="Q29" i="46" s="1"/>
  <c r="CE29" i="46"/>
  <c r="P29" i="46" s="1"/>
  <c r="CD29" i="46"/>
  <c r="CC29" i="46"/>
  <c r="CB29" i="46"/>
  <c r="CA29" i="46"/>
  <c r="BZ29" i="46"/>
  <c r="BY29" i="46"/>
  <c r="J29" i="46" s="1"/>
  <c r="BX29" i="46"/>
  <c r="I29" i="46" s="1"/>
  <c r="BW29" i="46"/>
  <c r="H29" i="46" s="1"/>
  <c r="BV29" i="46"/>
  <c r="BU29" i="46"/>
  <c r="BT29" i="46"/>
  <c r="BS29" i="46"/>
  <c r="D29" i="46" s="1"/>
  <c r="B29" i="46"/>
  <c r="B29" i="44" s="1"/>
  <c r="A29" i="46"/>
  <c r="A27" i="27" s="1"/>
  <c r="EF28" i="46"/>
  <c r="BQ28" i="46" s="1"/>
  <c r="EE28" i="46"/>
  <c r="ED28" i="46"/>
  <c r="EC28" i="46"/>
  <c r="BN28" i="46" s="1"/>
  <c r="EB28" i="46"/>
  <c r="EA28" i="46"/>
  <c r="BL28" i="46" s="1"/>
  <c r="DZ28" i="46"/>
  <c r="BK28" i="46" s="1"/>
  <c r="DY28" i="46"/>
  <c r="BJ28" i="46" s="1"/>
  <c r="DX28" i="46"/>
  <c r="BI28" i="46" s="1"/>
  <c r="DW28" i="46"/>
  <c r="BH28" i="46" s="1"/>
  <c r="DV28" i="46"/>
  <c r="DU28" i="46"/>
  <c r="BF28" i="46" s="1"/>
  <c r="DT28" i="46"/>
  <c r="DS28" i="46"/>
  <c r="BD28" i="46" s="1"/>
  <c r="DR28" i="46"/>
  <c r="BC28" i="46" s="1"/>
  <c r="DQ28" i="46"/>
  <c r="DP28" i="46"/>
  <c r="BA28" i="46" s="1"/>
  <c r="DO28" i="46"/>
  <c r="DN28" i="46"/>
  <c r="AY28" i="46" s="1"/>
  <c r="DM28" i="46"/>
  <c r="AX28" i="46" s="1"/>
  <c r="DL28" i="46"/>
  <c r="DK28" i="46"/>
  <c r="AV28" i="46" s="1"/>
  <c r="DJ28" i="46"/>
  <c r="AU28" i="46" s="1"/>
  <c r="DI28" i="46"/>
  <c r="DH28" i="46"/>
  <c r="AS28" i="46" s="1"/>
  <c r="DG28" i="46"/>
  <c r="AR28" i="46" s="1"/>
  <c r="DF28" i="46"/>
  <c r="AQ28" i="46" s="1"/>
  <c r="DE28" i="46"/>
  <c r="DD28" i="46"/>
  <c r="DC28" i="46"/>
  <c r="DB28" i="46"/>
  <c r="DA28" i="46"/>
  <c r="CZ28" i="46"/>
  <c r="AK28" i="46" s="1"/>
  <c r="CY28" i="46"/>
  <c r="AJ28" i="46" s="1"/>
  <c r="CX28" i="46"/>
  <c r="AI28" i="46" s="1"/>
  <c r="CW28" i="46"/>
  <c r="CV28" i="46"/>
  <c r="CU28" i="46"/>
  <c r="CT28" i="46"/>
  <c r="AE28" i="46" s="1"/>
  <c r="CS28" i="46"/>
  <c r="AD28" i="46" s="1"/>
  <c r="CR28" i="46"/>
  <c r="CQ28" i="46"/>
  <c r="AB28" i="46" s="1"/>
  <c r="CP28" i="46"/>
  <c r="AA28" i="46" s="1"/>
  <c r="CO28" i="46"/>
  <c r="CN28" i="46"/>
  <c r="CM28" i="46"/>
  <c r="X28" i="46" s="1"/>
  <c r="CL28" i="46"/>
  <c r="W28" i="46" s="1"/>
  <c r="CK28" i="46"/>
  <c r="CJ28" i="46"/>
  <c r="U28" i="46" s="1"/>
  <c r="CI28" i="46"/>
  <c r="T28" i="46" s="1"/>
  <c r="CH28" i="46"/>
  <c r="S28" i="46" s="1"/>
  <c r="CG28" i="46"/>
  <c r="CF28" i="46"/>
  <c r="CE28" i="46"/>
  <c r="P28" i="46" s="1"/>
  <c r="CD28" i="46"/>
  <c r="CC28" i="46"/>
  <c r="N28" i="46" s="1"/>
  <c r="CB28" i="46"/>
  <c r="M28" i="46" s="1"/>
  <c r="CA28" i="46"/>
  <c r="L28" i="46" s="1"/>
  <c r="BZ28" i="46"/>
  <c r="BY28" i="46"/>
  <c r="BX28" i="46"/>
  <c r="BW28" i="46"/>
  <c r="H28" i="46" s="1"/>
  <c r="BV28" i="46"/>
  <c r="BU28" i="46"/>
  <c r="F28" i="46" s="1"/>
  <c r="BT28" i="46"/>
  <c r="E28" i="46" s="1"/>
  <c r="BS28" i="46"/>
  <c r="B28" i="46"/>
  <c r="A28" i="46"/>
  <c r="EF27" i="46"/>
  <c r="BQ27" i="46" s="1"/>
  <c r="EE27" i="46"/>
  <c r="ED27" i="46"/>
  <c r="BO27" i="44" s="1"/>
  <c r="EC27" i="46"/>
  <c r="BN27" i="46" s="1"/>
  <c r="EB27" i="46"/>
  <c r="EA27" i="46"/>
  <c r="DZ27" i="46"/>
  <c r="DY27" i="46"/>
  <c r="DX27" i="46"/>
  <c r="DW27" i="46"/>
  <c r="DV27" i="46"/>
  <c r="BG27" i="46" s="1"/>
  <c r="DU27" i="46"/>
  <c r="DT27" i="46"/>
  <c r="BE27" i="46" s="1"/>
  <c r="DS27" i="46"/>
  <c r="DR27" i="46"/>
  <c r="DQ27" i="46"/>
  <c r="DP27" i="46"/>
  <c r="DO27" i="46"/>
  <c r="DN27" i="46"/>
  <c r="DM27" i="46"/>
  <c r="AX27" i="46" s="1"/>
  <c r="DL27" i="46"/>
  <c r="AW27" i="46" s="1"/>
  <c r="DK27" i="46"/>
  <c r="AV27" i="46" s="1"/>
  <c r="DJ27" i="46"/>
  <c r="DI27" i="46"/>
  <c r="DH27" i="46"/>
  <c r="DG27" i="46"/>
  <c r="DF27" i="46"/>
  <c r="AQ27" i="46" s="1"/>
  <c r="DE27" i="46"/>
  <c r="AP27" i="46" s="1"/>
  <c r="DD27" i="46"/>
  <c r="AO27" i="46" s="1"/>
  <c r="DC27" i="46"/>
  <c r="DB27" i="46"/>
  <c r="AM27" i="46" s="1"/>
  <c r="DA27" i="46"/>
  <c r="CZ27" i="46"/>
  <c r="CY27" i="46"/>
  <c r="CX27" i="46"/>
  <c r="AI27" i="46" s="1"/>
  <c r="CW27" i="46"/>
  <c r="AH27" i="46" s="1"/>
  <c r="CV27" i="46"/>
  <c r="AG27" i="46" s="1"/>
  <c r="CU27" i="46"/>
  <c r="AF27" i="46" s="1"/>
  <c r="CT27" i="46"/>
  <c r="CS27" i="46"/>
  <c r="AD27" i="46" s="1"/>
  <c r="CR27" i="46"/>
  <c r="AC27" i="46" s="1"/>
  <c r="CQ27" i="46"/>
  <c r="CP27" i="46"/>
  <c r="CO27" i="46"/>
  <c r="CN27" i="46"/>
  <c r="Y27" i="46" s="1"/>
  <c r="CM27" i="46"/>
  <c r="CL27" i="46"/>
  <c r="CK27" i="46"/>
  <c r="CJ27" i="46"/>
  <c r="CI27" i="46"/>
  <c r="CH27" i="46"/>
  <c r="S27" i="46" s="1"/>
  <c r="CG27" i="46"/>
  <c r="R27" i="46" s="1"/>
  <c r="CF27" i="46"/>
  <c r="Q27" i="46" s="1"/>
  <c r="CE27" i="46"/>
  <c r="CD27" i="46"/>
  <c r="CC27" i="46"/>
  <c r="CB27" i="46"/>
  <c r="CA27" i="46"/>
  <c r="BZ27" i="46"/>
  <c r="BY27" i="46"/>
  <c r="BX27" i="46"/>
  <c r="I27" i="46" s="1"/>
  <c r="BW27" i="46"/>
  <c r="H27" i="46" s="1"/>
  <c r="BV27" i="46"/>
  <c r="BU27" i="46"/>
  <c r="BT27" i="46"/>
  <c r="BS27" i="46"/>
  <c r="BO27" i="46"/>
  <c r="B27" i="46"/>
  <c r="A27" i="46"/>
  <c r="A25" i="27" s="1"/>
  <c r="EF26" i="46"/>
  <c r="BQ26" i="46" s="1"/>
  <c r="EE26" i="46"/>
  <c r="ED26" i="46"/>
  <c r="BO26" i="46" s="1"/>
  <c r="EC26" i="46"/>
  <c r="EB26" i="46"/>
  <c r="EA26" i="46"/>
  <c r="BL26" i="46" s="1"/>
  <c r="DZ26" i="46"/>
  <c r="BK26" i="46" s="1"/>
  <c r="DY26" i="46"/>
  <c r="BJ26" i="46" s="1"/>
  <c r="DX26" i="46"/>
  <c r="DW26" i="46"/>
  <c r="DV26" i="46"/>
  <c r="BG26" i="46" s="1"/>
  <c r="DU26" i="46"/>
  <c r="DT26" i="46"/>
  <c r="BE26" i="46" s="1"/>
  <c r="DS26" i="46"/>
  <c r="BD26" i="46" s="1"/>
  <c r="DR26" i="46"/>
  <c r="DQ26" i="46"/>
  <c r="BB26" i="46" s="1"/>
  <c r="DP26" i="46"/>
  <c r="BA26" i="46" s="1"/>
  <c r="DO26" i="46"/>
  <c r="DN26" i="46"/>
  <c r="DM26" i="46"/>
  <c r="DL26" i="46"/>
  <c r="AW26" i="46" s="1"/>
  <c r="DK26" i="46"/>
  <c r="DJ26" i="46"/>
  <c r="DI26" i="46"/>
  <c r="DH26" i="46"/>
  <c r="DG26" i="46"/>
  <c r="DF26" i="46"/>
  <c r="DE26" i="46"/>
  <c r="DD26" i="46"/>
  <c r="DC26" i="46"/>
  <c r="AN26" i="46" s="1"/>
  <c r="DB26" i="46"/>
  <c r="AM26" i="46" s="1"/>
  <c r="DA26" i="46"/>
  <c r="AL26" i="46" s="1"/>
  <c r="CZ26" i="46"/>
  <c r="AK26" i="46" s="1"/>
  <c r="CY26" i="46"/>
  <c r="CX26" i="46"/>
  <c r="CW26" i="46"/>
  <c r="CV26" i="46"/>
  <c r="CU26" i="46"/>
  <c r="AF26" i="46" s="1"/>
  <c r="CT26" i="46"/>
  <c r="AE26" i="46" s="1"/>
  <c r="CS26" i="46"/>
  <c r="CR26" i="46"/>
  <c r="CQ26" i="46"/>
  <c r="AB26" i="46" s="1"/>
  <c r="CP26" i="46"/>
  <c r="CO26" i="46"/>
  <c r="CN26" i="46"/>
  <c r="Y26" i="46" s="1"/>
  <c r="CM26" i="46"/>
  <c r="X26" i="46" s="1"/>
  <c r="CL26" i="46"/>
  <c r="CK26" i="46"/>
  <c r="V26" i="46" s="1"/>
  <c r="CJ26" i="46"/>
  <c r="U26" i="46" s="1"/>
  <c r="CI26" i="46"/>
  <c r="T26" i="46" s="1"/>
  <c r="CH26" i="46"/>
  <c r="CG26" i="46"/>
  <c r="CF26" i="46"/>
  <c r="CE26" i="46"/>
  <c r="P26" i="46" s="1"/>
  <c r="CD26" i="46"/>
  <c r="O26" i="46" s="1"/>
  <c r="CC26" i="46"/>
  <c r="CB26" i="46"/>
  <c r="M26" i="46" s="1"/>
  <c r="CA26" i="46"/>
  <c r="BZ26" i="46"/>
  <c r="BY26" i="46"/>
  <c r="BX26" i="46"/>
  <c r="I26" i="46" s="1"/>
  <c r="BW26" i="46"/>
  <c r="H26" i="46" s="1"/>
  <c r="BV26" i="46"/>
  <c r="G26" i="46" s="1"/>
  <c r="BU26" i="46"/>
  <c r="BT26" i="46"/>
  <c r="E26" i="46" s="1"/>
  <c r="BS26" i="46"/>
  <c r="B26" i="46"/>
  <c r="A26" i="46"/>
  <c r="EF25" i="46"/>
  <c r="EE25" i="46"/>
  <c r="BP25" i="46" s="1"/>
  <c r="ED25" i="46"/>
  <c r="BO25" i="44" s="1"/>
  <c r="EC25" i="46"/>
  <c r="BN25" i="46" s="1"/>
  <c r="EB25" i="46"/>
  <c r="EA25" i="46"/>
  <c r="DZ25" i="46"/>
  <c r="DY25" i="46"/>
  <c r="DX25" i="46"/>
  <c r="DW25" i="46"/>
  <c r="BH25" i="46" s="1"/>
  <c r="DV25" i="46"/>
  <c r="DU25" i="46"/>
  <c r="BF25" i="46" s="1"/>
  <c r="DT25" i="46"/>
  <c r="BE25" i="46" s="1"/>
  <c r="DS25" i="46"/>
  <c r="DR25" i="46"/>
  <c r="DQ25" i="46"/>
  <c r="DP25" i="46"/>
  <c r="BA25" i="46" s="1"/>
  <c r="DO25" i="46"/>
  <c r="AZ25" i="46" s="1"/>
  <c r="DN25" i="46"/>
  <c r="AY25" i="46" s="1"/>
  <c r="DM25" i="46"/>
  <c r="AX25" i="46" s="1"/>
  <c r="DL25" i="46"/>
  <c r="AW25" i="46" s="1"/>
  <c r="DK25" i="46"/>
  <c r="DJ25" i="46"/>
  <c r="DI25" i="46"/>
  <c r="DH25" i="46"/>
  <c r="AS25" i="46" s="1"/>
  <c r="DG25" i="46"/>
  <c r="AR25" i="46" s="1"/>
  <c r="DF25" i="46"/>
  <c r="DE25" i="46"/>
  <c r="AP25" i="46" s="1"/>
  <c r="DD25" i="46"/>
  <c r="AO25" i="46" s="1"/>
  <c r="DC25" i="46"/>
  <c r="DB25" i="46"/>
  <c r="DA25" i="46"/>
  <c r="AL25" i="46" s="1"/>
  <c r="CZ25" i="46"/>
  <c r="AK25" i="46" s="1"/>
  <c r="CY25" i="46"/>
  <c r="AJ25" i="46" s="1"/>
  <c r="CX25" i="46"/>
  <c r="CW25" i="46"/>
  <c r="AH25" i="46" s="1"/>
  <c r="CV25" i="46"/>
  <c r="AG25" i="46" s="1"/>
  <c r="CU25" i="46"/>
  <c r="CT25" i="46"/>
  <c r="CS25" i="46"/>
  <c r="CR25" i="46"/>
  <c r="CQ25" i="46"/>
  <c r="AB25" i="46" s="1"/>
  <c r="CP25" i="46"/>
  <c r="CO25" i="46"/>
  <c r="Z25" i="46" s="1"/>
  <c r="CN25" i="46"/>
  <c r="Y25" i="46" s="1"/>
  <c r="CM25" i="46"/>
  <c r="CL25" i="46"/>
  <c r="CK25" i="46"/>
  <c r="CJ25" i="46"/>
  <c r="U25" i="46" s="1"/>
  <c r="CI25" i="46"/>
  <c r="T25" i="46" s="1"/>
  <c r="CH25" i="46"/>
  <c r="S25" i="46" s="1"/>
  <c r="CG25" i="46"/>
  <c r="R25" i="46" s="1"/>
  <c r="CF25" i="46"/>
  <c r="Q25" i="46" s="1"/>
  <c r="CE25" i="46"/>
  <c r="CD25" i="46"/>
  <c r="CC25" i="46"/>
  <c r="CB25" i="46"/>
  <c r="CA25" i="46"/>
  <c r="L25" i="46" s="1"/>
  <c r="BZ25" i="46"/>
  <c r="K25" i="46" s="1"/>
  <c r="BY25" i="46"/>
  <c r="J25" i="46" s="1"/>
  <c r="BX25" i="46"/>
  <c r="I25" i="46" s="1"/>
  <c r="BW25" i="46"/>
  <c r="BV25" i="46"/>
  <c r="BU25" i="46"/>
  <c r="F25" i="46" s="1"/>
  <c r="BT25" i="46"/>
  <c r="BS25" i="46"/>
  <c r="D25" i="46" s="1"/>
  <c r="BO25" i="46"/>
  <c r="B25" i="46"/>
  <c r="A25" i="46"/>
  <c r="A23" i="27" s="1"/>
  <c r="EF24" i="46"/>
  <c r="EE24" i="46"/>
  <c r="ED24" i="46"/>
  <c r="EC24" i="46"/>
  <c r="BN24" i="46" s="1"/>
  <c r="EB24" i="46"/>
  <c r="EA24" i="46"/>
  <c r="BL24" i="46" s="1"/>
  <c r="DZ24" i="46"/>
  <c r="BK24" i="46" s="1"/>
  <c r="DY24" i="46"/>
  <c r="BJ24" i="46" s="1"/>
  <c r="DX24" i="46"/>
  <c r="DW24" i="46"/>
  <c r="DV24" i="46"/>
  <c r="DU24" i="46"/>
  <c r="DT24" i="46"/>
  <c r="BE24" i="46" s="1"/>
  <c r="DS24" i="46"/>
  <c r="BD24" i="46" s="1"/>
  <c r="DR24" i="46"/>
  <c r="BC24" i="46" s="1"/>
  <c r="DQ24" i="46"/>
  <c r="BB24" i="46" s="1"/>
  <c r="DP24" i="46"/>
  <c r="BA24" i="46" s="1"/>
  <c r="DO24" i="46"/>
  <c r="DN24" i="46"/>
  <c r="DM24" i="46"/>
  <c r="DL24" i="46"/>
  <c r="AW24" i="46" s="1"/>
  <c r="DK24" i="46"/>
  <c r="DJ24" i="46"/>
  <c r="AU24" i="46" s="1"/>
  <c r="DI24" i="46"/>
  <c r="AT24" i="46" s="1"/>
  <c r="DH24" i="46"/>
  <c r="DG24" i="46"/>
  <c r="DF24" i="46"/>
  <c r="DE24" i="46"/>
  <c r="AP24" i="46" s="1"/>
  <c r="DD24" i="46"/>
  <c r="AO24" i="46" s="1"/>
  <c r="DC24" i="46"/>
  <c r="AN24" i="46" s="1"/>
  <c r="DB24" i="46"/>
  <c r="AM24" i="46" s="1"/>
  <c r="DA24" i="46"/>
  <c r="AL24" i="46" s="1"/>
  <c r="CZ24" i="46"/>
  <c r="CY24" i="46"/>
  <c r="CX24" i="46"/>
  <c r="CW24" i="46"/>
  <c r="CV24" i="46"/>
  <c r="AG24" i="46" s="1"/>
  <c r="CU24" i="46"/>
  <c r="AF24" i="46" s="1"/>
  <c r="CT24" i="46"/>
  <c r="AE24" i="46" s="1"/>
  <c r="CS24" i="46"/>
  <c r="AD24" i="46" s="1"/>
  <c r="CR24" i="46"/>
  <c r="AC24" i="46" s="1"/>
  <c r="CQ24" i="46"/>
  <c r="CP24" i="46"/>
  <c r="CO24" i="46"/>
  <c r="CN24" i="46"/>
  <c r="Y24" i="46" s="1"/>
  <c r="CM24" i="46"/>
  <c r="X24" i="46" s="1"/>
  <c r="CL24" i="46"/>
  <c r="W24" i="46" s="1"/>
  <c r="CK24" i="46"/>
  <c r="V24" i="46" s="1"/>
  <c r="CJ24" i="46"/>
  <c r="CI24" i="46"/>
  <c r="CH24" i="46"/>
  <c r="CG24" i="46"/>
  <c r="R24" i="46" s="1"/>
  <c r="CF24" i="46"/>
  <c r="Q24" i="46" s="1"/>
  <c r="CE24" i="46"/>
  <c r="CD24" i="46"/>
  <c r="O24" i="46" s="1"/>
  <c r="CC24" i="46"/>
  <c r="N24" i="46" s="1"/>
  <c r="CB24" i="46"/>
  <c r="CA24" i="46"/>
  <c r="BZ24" i="46"/>
  <c r="BY24" i="46"/>
  <c r="J24" i="46" s="1"/>
  <c r="BX24" i="46"/>
  <c r="I24" i="46" s="1"/>
  <c r="BW24" i="46"/>
  <c r="H24" i="46" s="1"/>
  <c r="BV24" i="46"/>
  <c r="G24" i="46" s="1"/>
  <c r="BU24" i="46"/>
  <c r="BT24" i="46"/>
  <c r="BS24" i="46"/>
  <c r="B24" i="46"/>
  <c r="A24" i="46"/>
  <c r="A22" i="29" s="1"/>
  <c r="EF23" i="46"/>
  <c r="BQ23" i="46" s="1"/>
  <c r="EE23" i="46"/>
  <c r="ED23" i="46"/>
  <c r="BO23" i="44" s="1"/>
  <c r="EC23" i="46"/>
  <c r="BN23" i="46" s="1"/>
  <c r="EB23" i="46"/>
  <c r="BM23" i="46" s="1"/>
  <c r="EA23" i="46"/>
  <c r="DZ23" i="46"/>
  <c r="BK23" i="46" s="1"/>
  <c r="DY23" i="46"/>
  <c r="BJ23" i="46" s="1"/>
  <c r="DX23" i="46"/>
  <c r="BI23" i="46" s="1"/>
  <c r="DW23" i="46"/>
  <c r="BH23" i="46" s="1"/>
  <c r="DV23" i="46"/>
  <c r="DU23" i="46"/>
  <c r="DT23" i="46"/>
  <c r="DS23" i="46"/>
  <c r="DR23" i="46"/>
  <c r="BC23" i="46" s="1"/>
  <c r="DQ23" i="46"/>
  <c r="BB23" i="46" s="1"/>
  <c r="DP23" i="46"/>
  <c r="DO23" i="46"/>
  <c r="AZ23" i="46" s="1"/>
  <c r="DN23" i="46"/>
  <c r="AY23" i="46" s="1"/>
  <c r="DM23" i="46"/>
  <c r="AX23" i="46" s="1"/>
  <c r="DL23" i="46"/>
  <c r="DK23" i="46"/>
  <c r="DJ23" i="46"/>
  <c r="AU23" i="46" s="1"/>
  <c r="DI23" i="46"/>
  <c r="DH23" i="46"/>
  <c r="DG23" i="46"/>
  <c r="AR23" i="46" s="1"/>
  <c r="DF23" i="46"/>
  <c r="DE23" i="46"/>
  <c r="AP23" i="46" s="1"/>
  <c r="DD23" i="46"/>
  <c r="DC23" i="46"/>
  <c r="DB23" i="46"/>
  <c r="DA23" i="46"/>
  <c r="AL23" i="46" s="1"/>
  <c r="CZ23" i="46"/>
  <c r="AK23" i="46" s="1"/>
  <c r="CY23" i="46"/>
  <c r="AJ23" i="46" s="1"/>
  <c r="CX23" i="46"/>
  <c r="AI23" i="46" s="1"/>
  <c r="CW23" i="46"/>
  <c r="AH23" i="46" s="1"/>
  <c r="CV23" i="46"/>
  <c r="CU23" i="46"/>
  <c r="CT23" i="46"/>
  <c r="CS23" i="46"/>
  <c r="CR23" i="46"/>
  <c r="AC23" i="46" s="1"/>
  <c r="CQ23" i="46"/>
  <c r="AB23" i="46" s="1"/>
  <c r="CP23" i="46"/>
  <c r="CO23" i="46"/>
  <c r="CN23" i="46"/>
  <c r="CM23" i="46"/>
  <c r="CL23" i="46"/>
  <c r="CK23" i="46"/>
  <c r="V23" i="46" s="1"/>
  <c r="CJ23" i="46"/>
  <c r="U23" i="46" s="1"/>
  <c r="CI23" i="46"/>
  <c r="CH23" i="46"/>
  <c r="S23" i="46" s="1"/>
  <c r="CG23" i="46"/>
  <c r="R23" i="46" s="1"/>
  <c r="CF23" i="46"/>
  <c r="CE23" i="46"/>
  <c r="CD23" i="46"/>
  <c r="CC23" i="46"/>
  <c r="N23" i="46" s="1"/>
  <c r="CB23" i="46"/>
  <c r="M23" i="46" s="1"/>
  <c r="CA23" i="46"/>
  <c r="BZ23" i="46"/>
  <c r="K23" i="46" s="1"/>
  <c r="BY23" i="46"/>
  <c r="J23" i="46" s="1"/>
  <c r="BX23" i="46"/>
  <c r="BW23" i="46"/>
  <c r="H23" i="46" s="1"/>
  <c r="BV23" i="46"/>
  <c r="BU23" i="46"/>
  <c r="F23" i="46" s="1"/>
  <c r="BT23" i="46"/>
  <c r="BS23" i="46"/>
  <c r="D23" i="46" s="1"/>
  <c r="BO23" i="46"/>
  <c r="B23" i="46"/>
  <c r="A23" i="46"/>
  <c r="C23" i="46" s="1"/>
  <c r="C23" i="44" s="1"/>
  <c r="EF22" i="46"/>
  <c r="EE22" i="46"/>
  <c r="ED22" i="46"/>
  <c r="BO22" i="46" s="1"/>
  <c r="EC22" i="46"/>
  <c r="EB22" i="46"/>
  <c r="BM22" i="46" s="1"/>
  <c r="EA22" i="46"/>
  <c r="BL22" i="46" s="1"/>
  <c r="DZ22" i="46"/>
  <c r="BK22" i="46" s="1"/>
  <c r="DY22" i="46"/>
  <c r="DX22" i="46"/>
  <c r="DW22" i="46"/>
  <c r="DV22" i="46"/>
  <c r="BG22" i="46" s="1"/>
  <c r="DU22" i="46"/>
  <c r="BF22" i="46" s="1"/>
  <c r="DT22" i="46"/>
  <c r="BE22" i="46" s="1"/>
  <c r="DS22" i="46"/>
  <c r="BD22" i="46" s="1"/>
  <c r="DR22" i="46"/>
  <c r="DQ22" i="46"/>
  <c r="DP22" i="46"/>
  <c r="DO22" i="46"/>
  <c r="DN22" i="46"/>
  <c r="DM22" i="46"/>
  <c r="AX22" i="46" s="1"/>
  <c r="DL22" i="46"/>
  <c r="AW22" i="46" s="1"/>
  <c r="DK22" i="46"/>
  <c r="AV22" i="46" s="1"/>
  <c r="DJ22" i="46"/>
  <c r="AU22" i="46" s="1"/>
  <c r="DI22" i="46"/>
  <c r="DH22" i="46"/>
  <c r="DG22" i="46"/>
  <c r="DF22" i="46"/>
  <c r="AQ22" i="46" s="1"/>
  <c r="DE22" i="46"/>
  <c r="DD22" i="46"/>
  <c r="AO22" i="46" s="1"/>
  <c r="DC22" i="46"/>
  <c r="DB22" i="46"/>
  <c r="DA22" i="46"/>
  <c r="CZ22" i="46"/>
  <c r="CY22" i="46"/>
  <c r="CX22" i="46"/>
  <c r="AI22" i="46" s="1"/>
  <c r="CW22" i="46"/>
  <c r="AH22" i="46" s="1"/>
  <c r="CV22" i="46"/>
  <c r="AG22" i="46" s="1"/>
  <c r="CU22" i="46"/>
  <c r="AF22" i="46" s="1"/>
  <c r="CT22" i="46"/>
  <c r="AE22" i="46" s="1"/>
  <c r="CS22" i="46"/>
  <c r="CR22" i="46"/>
  <c r="CQ22" i="46"/>
  <c r="CP22" i="46"/>
  <c r="AA22" i="46" s="1"/>
  <c r="CO22" i="46"/>
  <c r="CN22" i="46"/>
  <c r="Y22" i="46" s="1"/>
  <c r="CM22" i="46"/>
  <c r="X22" i="46" s="1"/>
  <c r="CL22" i="46"/>
  <c r="CK22" i="46"/>
  <c r="CJ22" i="46"/>
  <c r="CI22" i="46"/>
  <c r="CH22" i="46"/>
  <c r="S22" i="46" s="1"/>
  <c r="CG22" i="46"/>
  <c r="R22" i="46" s="1"/>
  <c r="CF22" i="46"/>
  <c r="Q22" i="46" s="1"/>
  <c r="CE22" i="46"/>
  <c r="P22" i="46" s="1"/>
  <c r="CD22" i="46"/>
  <c r="O22" i="46" s="1"/>
  <c r="CC22" i="46"/>
  <c r="CB22" i="46"/>
  <c r="CA22" i="46"/>
  <c r="BZ22" i="46"/>
  <c r="BY22" i="46"/>
  <c r="BX22" i="46"/>
  <c r="BW22" i="46"/>
  <c r="H22" i="46" s="1"/>
  <c r="BV22" i="46"/>
  <c r="G22" i="46" s="1"/>
  <c r="BU22" i="46"/>
  <c r="BT22" i="46"/>
  <c r="BS22" i="46"/>
  <c r="B22" i="46"/>
  <c r="A22" i="46"/>
  <c r="A20" i="27" s="1"/>
  <c r="EF21" i="46"/>
  <c r="BQ21" i="46" s="1"/>
  <c r="EE21" i="46"/>
  <c r="ED21" i="46"/>
  <c r="BO21" i="44" s="1"/>
  <c r="EC21" i="46"/>
  <c r="EB21" i="46"/>
  <c r="EA21" i="46"/>
  <c r="DZ21" i="46"/>
  <c r="BK21" i="46" s="1"/>
  <c r="DY21" i="46"/>
  <c r="BJ21" i="46" s="1"/>
  <c r="DX21" i="46"/>
  <c r="BI21" i="46" s="1"/>
  <c r="DW21" i="46"/>
  <c r="BH21" i="46" s="1"/>
  <c r="DV21" i="46"/>
  <c r="BG21" i="46" s="1"/>
  <c r="DU21" i="46"/>
  <c r="DT21" i="46"/>
  <c r="BE21" i="46" s="1"/>
  <c r="DS21" i="46"/>
  <c r="DR21" i="46"/>
  <c r="BC21" i="46" s="1"/>
  <c r="DQ21" i="46"/>
  <c r="BB21" i="46" s="1"/>
  <c r="DP21" i="46"/>
  <c r="BA21" i="46" s="1"/>
  <c r="DO21" i="46"/>
  <c r="AZ21" i="46" s="1"/>
  <c r="DN21" i="46"/>
  <c r="AY21" i="46" s="1"/>
  <c r="DM21" i="46"/>
  <c r="AX21" i="46" s="1"/>
  <c r="DL21" i="46"/>
  <c r="AW21" i="46" s="1"/>
  <c r="DK21" i="46"/>
  <c r="DJ21" i="46"/>
  <c r="DI21" i="46"/>
  <c r="AT21" i="46" s="1"/>
  <c r="DH21" i="46"/>
  <c r="AS21" i="46" s="1"/>
  <c r="DG21" i="46"/>
  <c r="DF21" i="46"/>
  <c r="DE21" i="46"/>
  <c r="DD21" i="46"/>
  <c r="AO21" i="46" s="1"/>
  <c r="DC21" i="46"/>
  <c r="DB21" i="46"/>
  <c r="DA21" i="46"/>
  <c r="AL21" i="46" s="1"/>
  <c r="CZ21" i="46"/>
  <c r="AK21" i="46" s="1"/>
  <c r="CY21" i="46"/>
  <c r="AJ21" i="46" s="1"/>
  <c r="CX21" i="46"/>
  <c r="AI21" i="46" s="1"/>
  <c r="CW21" i="46"/>
  <c r="CV21" i="46"/>
  <c r="CU21" i="46"/>
  <c r="CT21" i="46"/>
  <c r="AE21" i="46" s="1"/>
  <c r="CS21" i="46"/>
  <c r="AD21" i="46" s="1"/>
  <c r="CR21" i="46"/>
  <c r="AC21" i="46" s="1"/>
  <c r="CQ21" i="46"/>
  <c r="AB21" i="46" s="1"/>
  <c r="CP21" i="46"/>
  <c r="AA21" i="46" s="1"/>
  <c r="CO21" i="46"/>
  <c r="CN21" i="46"/>
  <c r="CM21" i="46"/>
  <c r="CL21" i="46"/>
  <c r="W21" i="46" s="1"/>
  <c r="CK21" i="46"/>
  <c r="V21" i="46" s="1"/>
  <c r="CJ21" i="46"/>
  <c r="U21" i="46" s="1"/>
  <c r="CI21" i="46"/>
  <c r="T21" i="46" s="1"/>
  <c r="CH21" i="46"/>
  <c r="S21" i="46" s="1"/>
  <c r="CG21" i="46"/>
  <c r="CF21" i="46"/>
  <c r="CE21" i="46"/>
  <c r="CD21" i="46"/>
  <c r="CC21" i="46"/>
  <c r="N21" i="46" s="1"/>
  <c r="CB21" i="46"/>
  <c r="M21" i="46" s="1"/>
  <c r="CA21" i="46"/>
  <c r="L21" i="46" s="1"/>
  <c r="BZ21" i="46"/>
  <c r="K21" i="46" s="1"/>
  <c r="BY21" i="46"/>
  <c r="BX21" i="46"/>
  <c r="BW21" i="46"/>
  <c r="BV21" i="46"/>
  <c r="G21" i="46" s="1"/>
  <c r="BU21" i="46"/>
  <c r="F21" i="46" s="1"/>
  <c r="BT21" i="46"/>
  <c r="E21" i="46" s="1"/>
  <c r="BS21" i="46"/>
  <c r="D21" i="46" s="1"/>
  <c r="BO21" i="46"/>
  <c r="B21" i="46"/>
  <c r="A21" i="46"/>
  <c r="A19" i="27" s="1"/>
  <c r="EF20" i="46"/>
  <c r="BQ20" i="46" s="1"/>
  <c r="EE20" i="46"/>
  <c r="ED20" i="46"/>
  <c r="BO20" i="46" s="1"/>
  <c r="EC20" i="46"/>
  <c r="EB20" i="46"/>
  <c r="BM20" i="46" s="1"/>
  <c r="EA20" i="46"/>
  <c r="BL20" i="46" s="1"/>
  <c r="DZ20" i="46"/>
  <c r="DY20" i="46"/>
  <c r="DX20" i="46"/>
  <c r="BI20" i="46" s="1"/>
  <c r="DW20" i="46"/>
  <c r="BH20" i="46" s="1"/>
  <c r="DV20" i="46"/>
  <c r="BG20" i="46" s="1"/>
  <c r="DU20" i="46"/>
  <c r="BF20" i="46" s="1"/>
  <c r="DT20" i="46"/>
  <c r="BE20" i="46" s="1"/>
  <c r="DS20" i="46"/>
  <c r="BD20" i="46" s="1"/>
  <c r="DR20" i="46"/>
  <c r="DQ20" i="46"/>
  <c r="DP20" i="46"/>
  <c r="DO20" i="46"/>
  <c r="DN20" i="46"/>
  <c r="AY20" i="46" s="1"/>
  <c r="DM20" i="46"/>
  <c r="AX20" i="46" s="1"/>
  <c r="DL20" i="46"/>
  <c r="DK20" i="46"/>
  <c r="AV20" i="46" s="1"/>
  <c r="DJ20" i="46"/>
  <c r="DI20" i="46"/>
  <c r="DH20" i="46"/>
  <c r="DG20" i="46"/>
  <c r="AR20" i="46" s="1"/>
  <c r="DF20" i="46"/>
  <c r="AQ20" i="46" s="1"/>
  <c r="DE20" i="46"/>
  <c r="AP20" i="46" s="1"/>
  <c r="DD20" i="46"/>
  <c r="AO20" i="46" s="1"/>
  <c r="DC20" i="46"/>
  <c r="AN20" i="46" s="1"/>
  <c r="DB20" i="46"/>
  <c r="DA20" i="46"/>
  <c r="CZ20" i="46"/>
  <c r="CY20" i="46"/>
  <c r="AJ20" i="46" s="1"/>
  <c r="CX20" i="46"/>
  <c r="AI20" i="46" s="1"/>
  <c r="CW20" i="46"/>
  <c r="CV20" i="46"/>
  <c r="AG20" i="46" s="1"/>
  <c r="CU20" i="46"/>
  <c r="CT20" i="46"/>
  <c r="CS20" i="46"/>
  <c r="CR20" i="46"/>
  <c r="CQ20" i="46"/>
  <c r="AB20" i="46" s="1"/>
  <c r="CP20" i="46"/>
  <c r="AA20" i="46" s="1"/>
  <c r="CO20" i="46"/>
  <c r="Z20" i="46" s="1"/>
  <c r="CN20" i="46"/>
  <c r="Y20" i="46" s="1"/>
  <c r="CM20" i="46"/>
  <c r="CL20" i="46"/>
  <c r="CK20" i="46"/>
  <c r="V20" i="46" s="1"/>
  <c r="CJ20" i="46"/>
  <c r="CI20" i="46"/>
  <c r="T20" i="46" s="1"/>
  <c r="CH20" i="46"/>
  <c r="S20" i="46" s="1"/>
  <c r="CG20" i="46"/>
  <c r="CF20" i="46"/>
  <c r="Q20" i="46" s="1"/>
  <c r="CE20" i="46"/>
  <c r="P20" i="46" s="1"/>
  <c r="CD20" i="46"/>
  <c r="CC20" i="46"/>
  <c r="N20" i="46" s="1"/>
  <c r="CB20" i="46"/>
  <c r="M20" i="46" s="1"/>
  <c r="CA20" i="46"/>
  <c r="BZ20" i="46"/>
  <c r="K20" i="46" s="1"/>
  <c r="BY20" i="46"/>
  <c r="J20" i="46" s="1"/>
  <c r="BX20" i="46"/>
  <c r="I20" i="46" s="1"/>
  <c r="BW20" i="46"/>
  <c r="H20" i="46" s="1"/>
  <c r="BV20" i="46"/>
  <c r="BU20" i="46"/>
  <c r="F20" i="46" s="1"/>
  <c r="BT20" i="46"/>
  <c r="E20" i="46" s="1"/>
  <c r="BS20" i="46"/>
  <c r="D20" i="46" s="1"/>
  <c r="B20" i="46"/>
  <c r="A20" i="46"/>
  <c r="A18" i="27" s="1"/>
  <c r="EF19" i="46"/>
  <c r="EE19" i="46"/>
  <c r="ED19" i="46"/>
  <c r="EC19" i="46"/>
  <c r="EB19" i="46"/>
  <c r="EA19" i="46"/>
  <c r="DZ19" i="46"/>
  <c r="BK19" i="46" s="1"/>
  <c r="DY19" i="46"/>
  <c r="BJ19" i="46" s="1"/>
  <c r="DX19" i="46"/>
  <c r="BI19" i="46" s="1"/>
  <c r="DW19" i="46"/>
  <c r="BH19" i="46" s="1"/>
  <c r="DV19" i="46"/>
  <c r="DU19" i="46"/>
  <c r="DT19" i="46"/>
  <c r="DS19" i="46"/>
  <c r="BD19" i="46" s="1"/>
  <c r="DR19" i="46"/>
  <c r="BC19" i="46" s="1"/>
  <c r="DQ19" i="46"/>
  <c r="BB19" i="46" s="1"/>
  <c r="DP19" i="46"/>
  <c r="BA19" i="46" s="1"/>
  <c r="DO19" i="46"/>
  <c r="AZ19" i="46" s="1"/>
  <c r="DN19" i="46"/>
  <c r="DM19" i="46"/>
  <c r="DL19" i="46"/>
  <c r="DK19" i="46"/>
  <c r="DJ19" i="46"/>
  <c r="AU19" i="46" s="1"/>
  <c r="DI19" i="46"/>
  <c r="AT19" i="46" s="1"/>
  <c r="DH19" i="46"/>
  <c r="AS19" i="46" s="1"/>
  <c r="DG19" i="46"/>
  <c r="DF19" i="46"/>
  <c r="AQ19" i="46" s="1"/>
  <c r="DE19" i="46"/>
  <c r="DD19" i="46"/>
  <c r="DC19" i="46"/>
  <c r="AN19" i="46" s="1"/>
  <c r="DB19" i="46"/>
  <c r="AM19" i="46" s="1"/>
  <c r="DA19" i="46"/>
  <c r="AL19" i="46" s="1"/>
  <c r="CZ19" i="46"/>
  <c r="AK19" i="46" s="1"/>
  <c r="CY19" i="46"/>
  <c r="CX19" i="46"/>
  <c r="AI19" i="46" s="1"/>
  <c r="CW19" i="46"/>
  <c r="AH19" i="46" s="1"/>
  <c r="CV19" i="46"/>
  <c r="AG19" i="46" s="1"/>
  <c r="CU19" i="46"/>
  <c r="CT19" i="46"/>
  <c r="AE19" i="46" s="1"/>
  <c r="CS19" i="46"/>
  <c r="CR19" i="46"/>
  <c r="AC19" i="46" s="1"/>
  <c r="CQ19" i="46"/>
  <c r="AB19" i="46" s="1"/>
  <c r="CP19" i="46"/>
  <c r="CO19" i="46"/>
  <c r="CN19" i="46"/>
  <c r="Y19" i="46" s="1"/>
  <c r="CM19" i="46"/>
  <c r="X19" i="46" s="1"/>
  <c r="CL19" i="46"/>
  <c r="W19" i="46" s="1"/>
  <c r="CK19" i="46"/>
  <c r="CJ19" i="46"/>
  <c r="U19" i="46" s="1"/>
  <c r="CI19" i="46"/>
  <c r="CH19" i="46"/>
  <c r="CG19" i="46"/>
  <c r="CF19" i="46"/>
  <c r="CE19" i="46"/>
  <c r="CD19" i="46"/>
  <c r="O19" i="46" s="1"/>
  <c r="CC19" i="46"/>
  <c r="N19" i="46" s="1"/>
  <c r="CB19" i="46"/>
  <c r="M19" i="46" s="1"/>
  <c r="CA19" i="46"/>
  <c r="L19" i="46" s="1"/>
  <c r="BZ19" i="46"/>
  <c r="BY19" i="46"/>
  <c r="BX19" i="46"/>
  <c r="BW19" i="46"/>
  <c r="H19" i="46" s="1"/>
  <c r="BV19" i="46"/>
  <c r="G19" i="46" s="1"/>
  <c r="BU19" i="46"/>
  <c r="BT19" i="46"/>
  <c r="E19" i="46" s="1"/>
  <c r="BS19" i="46"/>
  <c r="D19" i="46" s="1"/>
  <c r="B19" i="46"/>
  <c r="A19" i="46"/>
  <c r="EF18" i="46"/>
  <c r="EE18" i="46"/>
  <c r="BP18" i="46" s="1"/>
  <c r="ED18" i="46"/>
  <c r="BO18" i="46" s="1"/>
  <c r="EC18" i="46"/>
  <c r="BN18" i="46" s="1"/>
  <c r="EB18" i="46"/>
  <c r="BM18" i="46" s="1"/>
  <c r="EA18" i="46"/>
  <c r="BL18" i="46" s="1"/>
  <c r="DZ18" i="46"/>
  <c r="DY18" i="46"/>
  <c r="DX18" i="46"/>
  <c r="DW18" i="46"/>
  <c r="BH18" i="46" s="1"/>
  <c r="DV18" i="46"/>
  <c r="BG18" i="46" s="1"/>
  <c r="DU18" i="46"/>
  <c r="DT18" i="46"/>
  <c r="DS18" i="46"/>
  <c r="BD18" i="46" s="1"/>
  <c r="DR18" i="46"/>
  <c r="DQ18" i="46"/>
  <c r="DP18" i="46"/>
  <c r="DO18" i="46"/>
  <c r="AZ18" i="46" s="1"/>
  <c r="DN18" i="46"/>
  <c r="AY18" i="46" s="1"/>
  <c r="DM18" i="46"/>
  <c r="AX18" i="46" s="1"/>
  <c r="DL18" i="46"/>
  <c r="AW18" i="46" s="1"/>
  <c r="DK18" i="46"/>
  <c r="AV18" i="46" s="1"/>
  <c r="DJ18" i="46"/>
  <c r="AU18" i="46" s="1"/>
  <c r="DI18" i="46"/>
  <c r="DH18" i="46"/>
  <c r="DG18" i="46"/>
  <c r="DF18" i="46"/>
  <c r="AQ18" i="46" s="1"/>
  <c r="DE18" i="46"/>
  <c r="DD18" i="46"/>
  <c r="AO18" i="46" s="1"/>
  <c r="DC18" i="46"/>
  <c r="DB18" i="46"/>
  <c r="DA18" i="46"/>
  <c r="AL18" i="46" s="1"/>
  <c r="CZ18" i="46"/>
  <c r="AK18" i="46" s="1"/>
  <c r="CY18" i="46"/>
  <c r="AJ18" i="46" s="1"/>
  <c r="CX18" i="46"/>
  <c r="AI18" i="46" s="1"/>
  <c r="CW18" i="46"/>
  <c r="AH18" i="46" s="1"/>
  <c r="CV18" i="46"/>
  <c r="CU18" i="46"/>
  <c r="AF18" i="46" s="1"/>
  <c r="CT18" i="46"/>
  <c r="CS18" i="46"/>
  <c r="CR18" i="46"/>
  <c r="CQ18" i="46"/>
  <c r="AB18" i="46" s="1"/>
  <c r="CP18" i="46"/>
  <c r="AA18" i="46" s="1"/>
  <c r="CO18" i="46"/>
  <c r="Z18" i="46" s="1"/>
  <c r="CN18" i="46"/>
  <c r="Y18" i="46" s="1"/>
  <c r="CM18" i="46"/>
  <c r="X18" i="46" s="1"/>
  <c r="CL18" i="46"/>
  <c r="CK18" i="46"/>
  <c r="CJ18" i="46"/>
  <c r="CI18" i="46"/>
  <c r="T18" i="46" s="1"/>
  <c r="CH18" i="46"/>
  <c r="S18" i="46" s="1"/>
  <c r="CG18" i="46"/>
  <c r="R18" i="46" s="1"/>
  <c r="CF18" i="46"/>
  <c r="CE18" i="46"/>
  <c r="P18" i="46" s="1"/>
  <c r="CD18" i="46"/>
  <c r="CC18" i="46"/>
  <c r="CB18" i="46"/>
  <c r="CA18" i="46"/>
  <c r="L18" i="46" s="1"/>
  <c r="BZ18" i="46"/>
  <c r="K18" i="46" s="1"/>
  <c r="BY18" i="46"/>
  <c r="J18" i="46" s="1"/>
  <c r="BX18" i="46"/>
  <c r="I18" i="46" s="1"/>
  <c r="BW18" i="46"/>
  <c r="BV18" i="46"/>
  <c r="BU18" i="46"/>
  <c r="BT18" i="46"/>
  <c r="BS18" i="46"/>
  <c r="D18" i="46" s="1"/>
  <c r="B18" i="46"/>
  <c r="A18" i="46"/>
  <c r="A16" i="27" s="1"/>
  <c r="EF17" i="46"/>
  <c r="BQ17" i="46" s="1"/>
  <c r="EE17" i="46"/>
  <c r="ED17" i="46"/>
  <c r="BO17" i="46" s="1"/>
  <c r="EC17" i="46"/>
  <c r="BN17" i="46" s="1"/>
  <c r="EB17" i="46"/>
  <c r="BM17" i="46" s="1"/>
  <c r="EA17" i="46"/>
  <c r="BL17" i="46" s="1"/>
  <c r="DZ17" i="46"/>
  <c r="BK17" i="46" s="1"/>
  <c r="DY17" i="46"/>
  <c r="BJ17" i="46" s="1"/>
  <c r="DX17" i="46"/>
  <c r="BI17" i="46" s="1"/>
  <c r="DW17" i="46"/>
  <c r="BH17" i="46" s="1"/>
  <c r="DV17" i="46"/>
  <c r="DU17" i="46"/>
  <c r="BF17" i="46" s="1"/>
  <c r="DT17" i="46"/>
  <c r="BE17" i="46" s="1"/>
  <c r="DS17" i="46"/>
  <c r="BD17" i="46" s="1"/>
  <c r="DR17" i="46"/>
  <c r="BC17" i="46" s="1"/>
  <c r="DQ17" i="46"/>
  <c r="BB17" i="46" s="1"/>
  <c r="DP17" i="46"/>
  <c r="DO17" i="46"/>
  <c r="AZ17" i="46" s="1"/>
  <c r="DN17" i="46"/>
  <c r="DM17" i="46"/>
  <c r="DL17" i="46"/>
  <c r="DK17" i="46"/>
  <c r="AV17" i="46" s="1"/>
  <c r="DJ17" i="46"/>
  <c r="AU17" i="46" s="1"/>
  <c r="DI17" i="46"/>
  <c r="AT17" i="46" s="1"/>
  <c r="DH17" i="46"/>
  <c r="DG17" i="46"/>
  <c r="AR17" i="46" s="1"/>
  <c r="DF17" i="46"/>
  <c r="DE17" i="46"/>
  <c r="DD17" i="46"/>
  <c r="DC17" i="46"/>
  <c r="AN17" i="46" s="1"/>
  <c r="DB17" i="46"/>
  <c r="AM17" i="46" s="1"/>
  <c r="DA17" i="46"/>
  <c r="CZ17" i="46"/>
  <c r="CY17" i="46"/>
  <c r="AJ17" i="46" s="1"/>
  <c r="CX17" i="46"/>
  <c r="CW17" i="46"/>
  <c r="CV17" i="46"/>
  <c r="CU17" i="46"/>
  <c r="AF17" i="46" s="1"/>
  <c r="CT17" i="46"/>
  <c r="AE17" i="46" s="1"/>
  <c r="CS17" i="46"/>
  <c r="AD17" i="46" s="1"/>
  <c r="CR17" i="46"/>
  <c r="AC17" i="46" s="1"/>
  <c r="CQ17" i="46"/>
  <c r="AB17" i="46" s="1"/>
  <c r="CP17" i="46"/>
  <c r="CO17" i="46"/>
  <c r="CN17" i="46"/>
  <c r="CM17" i="46"/>
  <c r="X17" i="46" s="1"/>
  <c r="CL17" i="46"/>
  <c r="W17" i="46" s="1"/>
  <c r="CK17" i="46"/>
  <c r="V17" i="46" s="1"/>
  <c r="CJ17" i="46"/>
  <c r="CI17" i="46"/>
  <c r="T17" i="46" s="1"/>
  <c r="CH17" i="46"/>
  <c r="S17" i="46" s="1"/>
  <c r="CG17" i="46"/>
  <c r="CF17" i="46"/>
  <c r="CE17" i="46"/>
  <c r="P17" i="46" s="1"/>
  <c r="CD17" i="46"/>
  <c r="O17" i="46" s="1"/>
  <c r="CC17" i="46"/>
  <c r="N17" i="46" s="1"/>
  <c r="CB17" i="46"/>
  <c r="M17" i="46" s="1"/>
  <c r="CA17" i="46"/>
  <c r="L17" i="46" s="1"/>
  <c r="BZ17" i="46"/>
  <c r="BY17" i="46"/>
  <c r="BX17" i="46"/>
  <c r="BW17" i="46"/>
  <c r="H17" i="46" s="1"/>
  <c r="BV17" i="46"/>
  <c r="G17" i="46" s="1"/>
  <c r="BU17" i="46"/>
  <c r="F17" i="46" s="1"/>
  <c r="BT17" i="46"/>
  <c r="BS17" i="46"/>
  <c r="D17" i="46" s="1"/>
  <c r="B17" i="46"/>
  <c r="A17" i="46"/>
  <c r="EF16" i="46"/>
  <c r="BQ16" i="46" s="1"/>
  <c r="EE16" i="46"/>
  <c r="ED16" i="46"/>
  <c r="BO16" i="46" s="1"/>
  <c r="EC16" i="46"/>
  <c r="BN16" i="46" s="1"/>
  <c r="EB16" i="46"/>
  <c r="BM16" i="46" s="1"/>
  <c r="EA16" i="46"/>
  <c r="DZ16" i="46"/>
  <c r="DY16" i="46"/>
  <c r="BJ16" i="46" s="1"/>
  <c r="DX16" i="46"/>
  <c r="BI16" i="46" s="1"/>
  <c r="DW16" i="46"/>
  <c r="BH16" i="46" s="1"/>
  <c r="DV16" i="46"/>
  <c r="BG16" i="46" s="1"/>
  <c r="DU16" i="46"/>
  <c r="BF16" i="46" s="1"/>
  <c r="DT16" i="46"/>
  <c r="BE16" i="46" s="1"/>
  <c r="DS16" i="46"/>
  <c r="DR16" i="46"/>
  <c r="DQ16" i="46"/>
  <c r="DP16" i="46"/>
  <c r="BA16" i="46" s="1"/>
  <c r="DO16" i="46"/>
  <c r="AZ16" i="46" s="1"/>
  <c r="DN16" i="46"/>
  <c r="AY16" i="46" s="1"/>
  <c r="DM16" i="46"/>
  <c r="AX16" i="46" s="1"/>
  <c r="DL16" i="46"/>
  <c r="DK16" i="46"/>
  <c r="DJ16" i="46"/>
  <c r="DI16" i="46"/>
  <c r="DH16" i="46"/>
  <c r="AS16" i="46" s="1"/>
  <c r="DG16" i="46"/>
  <c r="DF16" i="46"/>
  <c r="AQ16" i="46" s="1"/>
  <c r="DE16" i="46"/>
  <c r="DD16" i="46"/>
  <c r="AO16" i="46" s="1"/>
  <c r="DC16" i="46"/>
  <c r="DB16" i="46"/>
  <c r="DA16" i="46"/>
  <c r="CZ16" i="46"/>
  <c r="AK16" i="46" s="1"/>
  <c r="CY16" i="46"/>
  <c r="AJ16" i="46" s="1"/>
  <c r="CX16" i="46"/>
  <c r="CW16" i="46"/>
  <c r="AH16" i="46" s="1"/>
  <c r="CV16" i="46"/>
  <c r="AG16" i="46" s="1"/>
  <c r="CU16" i="46"/>
  <c r="CT16" i="46"/>
  <c r="CS16" i="46"/>
  <c r="AD16" i="46" s="1"/>
  <c r="CR16" i="46"/>
  <c r="AC16" i="46" s="1"/>
  <c r="CQ16" i="46"/>
  <c r="AB16" i="46" s="1"/>
  <c r="CP16" i="46"/>
  <c r="CO16" i="46"/>
  <c r="Z16" i="46" s="1"/>
  <c r="CN16" i="46"/>
  <c r="CM16" i="46"/>
  <c r="CL16" i="46"/>
  <c r="CK16" i="46"/>
  <c r="CJ16" i="46"/>
  <c r="CI16" i="46"/>
  <c r="CH16" i="46"/>
  <c r="S16" i="46" s="1"/>
  <c r="CG16" i="46"/>
  <c r="R16" i="46" s="1"/>
  <c r="CF16" i="46"/>
  <c r="Q16" i="46" s="1"/>
  <c r="CE16" i="46"/>
  <c r="CD16" i="46"/>
  <c r="CC16" i="46"/>
  <c r="CB16" i="46"/>
  <c r="M16" i="46" s="1"/>
  <c r="CA16" i="46"/>
  <c r="L16" i="46" s="1"/>
  <c r="BZ16" i="46"/>
  <c r="K16" i="46" s="1"/>
  <c r="BY16" i="46"/>
  <c r="BX16" i="46"/>
  <c r="I16" i="46" s="1"/>
  <c r="BW16" i="46"/>
  <c r="BV16" i="46"/>
  <c r="BU16" i="46"/>
  <c r="BT16" i="46"/>
  <c r="E16" i="46" s="1"/>
  <c r="BS16" i="46"/>
  <c r="D16" i="46" s="1"/>
  <c r="B16" i="46"/>
  <c r="A16" i="46"/>
  <c r="A14" i="27" s="1"/>
  <c r="EF15" i="46"/>
  <c r="BQ15" i="46" s="1"/>
  <c r="EE15" i="46"/>
  <c r="ED15" i="46"/>
  <c r="BO15" i="44" s="1"/>
  <c r="EC15" i="46"/>
  <c r="BN15" i="44" s="1"/>
  <c r="EB15" i="46"/>
  <c r="BM15" i="46" s="1"/>
  <c r="EA15" i="46"/>
  <c r="DZ15" i="46"/>
  <c r="BK15" i="46" s="1"/>
  <c r="DY15" i="46"/>
  <c r="DX15" i="46"/>
  <c r="BI15" i="46" s="1"/>
  <c r="DW15" i="46"/>
  <c r="DV15" i="46"/>
  <c r="DU15" i="46"/>
  <c r="DT15" i="46"/>
  <c r="DS15" i="46"/>
  <c r="DR15" i="46"/>
  <c r="BC15" i="46" s="1"/>
  <c r="DQ15" i="46"/>
  <c r="BB15" i="46" s="1"/>
  <c r="DP15" i="46"/>
  <c r="BA15" i="46" s="1"/>
  <c r="DO15" i="46"/>
  <c r="DN15" i="46"/>
  <c r="DM15" i="46"/>
  <c r="DL15" i="46"/>
  <c r="AW15" i="46" s="1"/>
  <c r="DK15" i="46"/>
  <c r="AV15" i="46" s="1"/>
  <c r="DJ15" i="46"/>
  <c r="AU15" i="46" s="1"/>
  <c r="DI15" i="46"/>
  <c r="DH15" i="46"/>
  <c r="DG15" i="46"/>
  <c r="DF15" i="46"/>
  <c r="DE15" i="46"/>
  <c r="DD15" i="46"/>
  <c r="AO15" i="46" s="1"/>
  <c r="DC15" i="46"/>
  <c r="AN15" i="46" s="1"/>
  <c r="DB15" i="46"/>
  <c r="AM15" i="46" s="1"/>
  <c r="DA15" i="46"/>
  <c r="AL15" i="46" s="1"/>
  <c r="CZ15" i="46"/>
  <c r="CY15" i="46"/>
  <c r="CX15" i="46"/>
  <c r="AI15" i="46" s="1"/>
  <c r="CW15" i="46"/>
  <c r="CV15" i="46"/>
  <c r="AG15" i="46" s="1"/>
  <c r="CU15" i="46"/>
  <c r="AF15" i="46" s="1"/>
  <c r="CT15" i="46"/>
  <c r="CS15" i="46"/>
  <c r="AD15" i="46" s="1"/>
  <c r="CR15" i="46"/>
  <c r="AC15" i="46" s="1"/>
  <c r="CQ15" i="46"/>
  <c r="CP15" i="46"/>
  <c r="AA15" i="46" s="1"/>
  <c r="CO15" i="46"/>
  <c r="Z15" i="46" s="1"/>
  <c r="CN15" i="46"/>
  <c r="Y15" i="46" s="1"/>
  <c r="CM15" i="46"/>
  <c r="CL15" i="46"/>
  <c r="CK15" i="46"/>
  <c r="V15" i="46" s="1"/>
  <c r="CJ15" i="46"/>
  <c r="U15" i="46" s="1"/>
  <c r="CI15" i="46"/>
  <c r="CH15" i="46"/>
  <c r="S15" i="46" s="1"/>
  <c r="CG15" i="46"/>
  <c r="R15" i="46" s="1"/>
  <c r="CF15" i="46"/>
  <c r="Q15" i="46" s="1"/>
  <c r="CE15" i="46"/>
  <c r="P15" i="46" s="1"/>
  <c r="CD15" i="46"/>
  <c r="O15" i="46" s="1"/>
  <c r="CC15" i="46"/>
  <c r="CB15" i="46"/>
  <c r="CA15" i="46"/>
  <c r="BZ15" i="46"/>
  <c r="BY15" i="46"/>
  <c r="J15" i="46" s="1"/>
  <c r="BX15" i="46"/>
  <c r="BW15" i="46"/>
  <c r="H15" i="46" s="1"/>
  <c r="BV15" i="46"/>
  <c r="G15" i="46" s="1"/>
  <c r="BU15" i="46"/>
  <c r="F15" i="46" s="1"/>
  <c r="BT15" i="46"/>
  <c r="BS15" i="46"/>
  <c r="BO15" i="46"/>
  <c r="BN15" i="46"/>
  <c r="B15" i="46"/>
  <c r="A15" i="46"/>
  <c r="A13" i="27" s="1"/>
  <c r="EF14" i="46"/>
  <c r="BQ14" i="46" s="1"/>
  <c r="EE14" i="46"/>
  <c r="BP14" i="46" s="1"/>
  <c r="ED14" i="46"/>
  <c r="EC14" i="46"/>
  <c r="BN14" i="46" s="1"/>
  <c r="EB14" i="46"/>
  <c r="BM14" i="46" s="1"/>
  <c r="EA14" i="46"/>
  <c r="DZ14" i="46"/>
  <c r="BK14" i="46" s="1"/>
  <c r="DY14" i="46"/>
  <c r="BJ14" i="46" s="1"/>
  <c r="DX14" i="46"/>
  <c r="BI14" i="46" s="1"/>
  <c r="DW14" i="46"/>
  <c r="BH14" i="46" s="1"/>
  <c r="DV14" i="46"/>
  <c r="BG14" i="46" s="1"/>
  <c r="DU14" i="46"/>
  <c r="DT14" i="46"/>
  <c r="BE14" i="46" s="1"/>
  <c r="DS14" i="46"/>
  <c r="DR14" i="46"/>
  <c r="BC14" i="46" s="1"/>
  <c r="DQ14" i="46"/>
  <c r="BB14" i="46" s="1"/>
  <c r="DP14" i="46"/>
  <c r="BA14" i="46" s="1"/>
  <c r="DO14" i="46"/>
  <c r="AZ14" i="46" s="1"/>
  <c r="DN14" i="46"/>
  <c r="AY14" i="46" s="1"/>
  <c r="DM14" i="46"/>
  <c r="DL14" i="46"/>
  <c r="AW14" i="46" s="1"/>
  <c r="DK14" i="46"/>
  <c r="DJ14" i="46"/>
  <c r="DI14" i="46"/>
  <c r="DH14" i="46"/>
  <c r="DG14" i="46"/>
  <c r="AR14" i="46" s="1"/>
  <c r="DF14" i="46"/>
  <c r="DE14" i="46"/>
  <c r="AP14" i="46" s="1"/>
  <c r="DD14" i="46"/>
  <c r="AO14" i="46" s="1"/>
  <c r="DC14" i="46"/>
  <c r="DB14" i="46"/>
  <c r="AM14" i="46" s="1"/>
  <c r="DA14" i="46"/>
  <c r="CZ14" i="46"/>
  <c r="AK14" i="46" s="1"/>
  <c r="CY14" i="46"/>
  <c r="CX14" i="46"/>
  <c r="AI14" i="46" s="1"/>
  <c r="CW14" i="46"/>
  <c r="AH14" i="46" s="1"/>
  <c r="CV14" i="46"/>
  <c r="AG14" i="46" s="1"/>
  <c r="CU14" i="46"/>
  <c r="CT14" i="46"/>
  <c r="AE14" i="46" s="1"/>
  <c r="CS14" i="46"/>
  <c r="AD14" i="46" s="1"/>
  <c r="CR14" i="46"/>
  <c r="AC14" i="46" s="1"/>
  <c r="CQ14" i="46"/>
  <c r="AB14" i="46" s="1"/>
  <c r="CP14" i="46"/>
  <c r="AA14" i="46" s="1"/>
  <c r="CO14" i="46"/>
  <c r="CN14" i="46"/>
  <c r="Y14" i="46" s="1"/>
  <c r="CM14" i="46"/>
  <c r="CL14" i="46"/>
  <c r="CK14" i="46"/>
  <c r="V14" i="46" s="1"/>
  <c r="CJ14" i="46"/>
  <c r="U14" i="46" s="1"/>
  <c r="CI14" i="46"/>
  <c r="T14" i="46" s="1"/>
  <c r="CH14" i="46"/>
  <c r="S14" i="46" s="1"/>
  <c r="CG14" i="46"/>
  <c r="R14" i="46" s="1"/>
  <c r="CF14" i="46"/>
  <c r="Q14" i="46" s="1"/>
  <c r="CE14" i="46"/>
  <c r="P14" i="46" s="1"/>
  <c r="CD14" i="46"/>
  <c r="O14" i="46" s="1"/>
  <c r="CC14" i="46"/>
  <c r="CB14" i="46"/>
  <c r="M14" i="46" s="1"/>
  <c r="CA14" i="46"/>
  <c r="BZ14" i="46"/>
  <c r="K14" i="46" s="1"/>
  <c r="BY14" i="46"/>
  <c r="J14" i="46" s="1"/>
  <c r="BX14" i="46"/>
  <c r="BW14" i="46"/>
  <c r="H14" i="46" s="1"/>
  <c r="BV14" i="46"/>
  <c r="G14" i="46" s="1"/>
  <c r="BU14" i="46"/>
  <c r="F14" i="46" s="1"/>
  <c r="BT14" i="46"/>
  <c r="BS14" i="46"/>
  <c r="D14" i="46" s="1"/>
  <c r="B14" i="46"/>
  <c r="A14" i="46"/>
  <c r="EF13" i="46"/>
  <c r="EE13" i="46"/>
  <c r="ED13" i="46"/>
  <c r="BO13" i="44" s="1"/>
  <c r="EC13" i="46"/>
  <c r="BN13" i="46" s="1"/>
  <c r="EB13" i="46"/>
  <c r="EA13" i="46"/>
  <c r="BL13" i="46" s="1"/>
  <c r="DZ13" i="46"/>
  <c r="BK13" i="46" s="1"/>
  <c r="DY13" i="46"/>
  <c r="DX13" i="46"/>
  <c r="DW13" i="46"/>
  <c r="DV13" i="46"/>
  <c r="BG13" i="46" s="1"/>
  <c r="DU13" i="46"/>
  <c r="DT13" i="46"/>
  <c r="BE13" i="46" s="1"/>
  <c r="DS13" i="46"/>
  <c r="DR13" i="46"/>
  <c r="BC13" i="46" s="1"/>
  <c r="DQ13" i="46"/>
  <c r="BB13" i="46" s="1"/>
  <c r="DP13" i="46"/>
  <c r="BA13" i="46" s="1"/>
  <c r="DO13" i="46"/>
  <c r="AZ13" i="46" s="1"/>
  <c r="DN13" i="46"/>
  <c r="AY13" i="46" s="1"/>
  <c r="DM13" i="46"/>
  <c r="AX13" i="46" s="1"/>
  <c r="DL13" i="46"/>
  <c r="DK13" i="46"/>
  <c r="AV13" i="46" s="1"/>
  <c r="DJ13" i="46"/>
  <c r="AU13" i="46" s="1"/>
  <c r="DI13" i="46"/>
  <c r="DH13" i="46"/>
  <c r="AS13" i="46" s="1"/>
  <c r="DG13" i="46"/>
  <c r="AR13" i="46" s="1"/>
  <c r="DF13" i="46"/>
  <c r="AQ13" i="46" s="1"/>
  <c r="DE13" i="46"/>
  <c r="AP13" i="46" s="1"/>
  <c r="DD13" i="46"/>
  <c r="AO13" i="46" s="1"/>
  <c r="DC13" i="46"/>
  <c r="AN13" i="46" s="1"/>
  <c r="DB13" i="46"/>
  <c r="AM13" i="46" s="1"/>
  <c r="DA13" i="46"/>
  <c r="CZ13" i="46"/>
  <c r="CY13" i="46"/>
  <c r="CX13" i="46"/>
  <c r="AI13" i="46" s="1"/>
  <c r="CW13" i="46"/>
  <c r="AH13" i="46" s="1"/>
  <c r="CV13" i="46"/>
  <c r="CU13" i="46"/>
  <c r="AF13" i="46" s="1"/>
  <c r="CT13" i="46"/>
  <c r="AE13" i="46" s="1"/>
  <c r="CS13" i="46"/>
  <c r="AD13" i="46" s="1"/>
  <c r="CR13" i="46"/>
  <c r="CQ13" i="46"/>
  <c r="CP13" i="46"/>
  <c r="AA13" i="46" s="1"/>
  <c r="CO13" i="46"/>
  <c r="Z13" i="46" s="1"/>
  <c r="CN13" i="46"/>
  <c r="Y13" i="46" s="1"/>
  <c r="CM13" i="46"/>
  <c r="X13" i="46" s="1"/>
  <c r="CL13" i="46"/>
  <c r="W13" i="46" s="1"/>
  <c r="CK13" i="46"/>
  <c r="V13" i="46" s="1"/>
  <c r="CJ13" i="46"/>
  <c r="CI13" i="46"/>
  <c r="T13" i="46" s="1"/>
  <c r="CH13" i="46"/>
  <c r="S13" i="46" s="1"/>
  <c r="CG13" i="46"/>
  <c r="CF13" i="46"/>
  <c r="CE13" i="46"/>
  <c r="P13" i="46" s="1"/>
  <c r="CD13" i="46"/>
  <c r="O13" i="46" s="1"/>
  <c r="CC13" i="46"/>
  <c r="N13" i="46" s="1"/>
  <c r="CB13" i="46"/>
  <c r="CA13" i="46"/>
  <c r="BZ13" i="46"/>
  <c r="K13" i="46" s="1"/>
  <c r="BY13" i="46"/>
  <c r="BX13" i="46"/>
  <c r="I13" i="46" s="1"/>
  <c r="BW13" i="46"/>
  <c r="H13" i="46" s="1"/>
  <c r="BV13" i="46"/>
  <c r="G13" i="46" s="1"/>
  <c r="BU13" i="46"/>
  <c r="BT13" i="46"/>
  <c r="BS13" i="46"/>
  <c r="BO13" i="46"/>
  <c r="B13" i="46"/>
  <c r="A13" i="46"/>
  <c r="A13" i="44" s="1"/>
  <c r="EF12" i="46"/>
  <c r="BQ12" i="46" s="1"/>
  <c r="EE12" i="46"/>
  <c r="BP12" i="46" s="1"/>
  <c r="ED12" i="46"/>
  <c r="BO12" i="46" s="1"/>
  <c r="EC12" i="46"/>
  <c r="BN12" i="46" s="1"/>
  <c r="EB12" i="46"/>
  <c r="EA12" i="46"/>
  <c r="BL12" i="46" s="1"/>
  <c r="DZ12" i="46"/>
  <c r="BK12" i="46" s="1"/>
  <c r="DY12" i="46"/>
  <c r="BJ12" i="46" s="1"/>
  <c r="DX12" i="46"/>
  <c r="BI12" i="46" s="1"/>
  <c r="DW12" i="46"/>
  <c r="BH12" i="46" s="1"/>
  <c r="DV12" i="46"/>
  <c r="BG12" i="46" s="1"/>
  <c r="DU12" i="46"/>
  <c r="DT12" i="46"/>
  <c r="DS12" i="46"/>
  <c r="BD12" i="46" s="1"/>
  <c r="DR12" i="46"/>
  <c r="BC12" i="46" s="1"/>
  <c r="DQ12" i="46"/>
  <c r="BB12" i="46" s="1"/>
  <c r="DP12" i="46"/>
  <c r="DO12" i="46"/>
  <c r="DN12" i="46"/>
  <c r="AY12" i="46" s="1"/>
  <c r="DM12" i="46"/>
  <c r="DL12" i="46"/>
  <c r="DK12" i="46"/>
  <c r="AV12" i="46" s="1"/>
  <c r="DJ12" i="46"/>
  <c r="AU12" i="46" s="1"/>
  <c r="DI12" i="46"/>
  <c r="AT12" i="46" s="1"/>
  <c r="DH12" i="46"/>
  <c r="AS12" i="46" s="1"/>
  <c r="DG12" i="46"/>
  <c r="DF12" i="46"/>
  <c r="DE12" i="46"/>
  <c r="AP12" i="46" s="1"/>
  <c r="DD12" i="46"/>
  <c r="AO12" i="46" s="1"/>
  <c r="DC12" i="46"/>
  <c r="AN12" i="46" s="1"/>
  <c r="DB12" i="46"/>
  <c r="AM12" i="46" s="1"/>
  <c r="DA12" i="46"/>
  <c r="AL12" i="46" s="1"/>
  <c r="CZ12" i="46"/>
  <c r="AK12" i="46" s="1"/>
  <c r="CY12" i="46"/>
  <c r="AJ12" i="46" s="1"/>
  <c r="CX12" i="46"/>
  <c r="CW12" i="46"/>
  <c r="CV12" i="46"/>
  <c r="AG12" i="46" s="1"/>
  <c r="CU12" i="46"/>
  <c r="AF12" i="46" s="1"/>
  <c r="CT12" i="46"/>
  <c r="CS12" i="46"/>
  <c r="AD12" i="46" s="1"/>
  <c r="CR12" i="46"/>
  <c r="AC12" i="46" s="1"/>
  <c r="CQ12" i="46"/>
  <c r="AB12" i="46" s="1"/>
  <c r="CP12" i="46"/>
  <c r="AA12" i="46" s="1"/>
  <c r="CO12" i="46"/>
  <c r="CN12" i="46"/>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BZ12" i="46"/>
  <c r="BY12" i="46"/>
  <c r="BX12" i="46"/>
  <c r="I12" i="46" s="1"/>
  <c r="BW12" i="46"/>
  <c r="H12" i="46" s="1"/>
  <c r="BV12" i="46"/>
  <c r="BU12" i="46"/>
  <c r="F12" i="46" s="1"/>
  <c r="BT12" i="46"/>
  <c r="E12" i="46" s="1"/>
  <c r="BS12" i="46"/>
  <c r="B12" i="46"/>
  <c r="A12" i="46"/>
  <c r="EF11" i="46"/>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DQ11" i="46"/>
  <c r="DP11" i="46"/>
  <c r="DO11" i="46"/>
  <c r="AZ11" i="46" s="1"/>
  <c r="DN11" i="46"/>
  <c r="DM11" i="46"/>
  <c r="AX11" i="46" s="1"/>
  <c r="DL11" i="46"/>
  <c r="AW11" i="46" s="1"/>
  <c r="DK11" i="46"/>
  <c r="AV11" i="46" s="1"/>
  <c r="DJ11" i="46"/>
  <c r="DI11" i="46"/>
  <c r="DH11" i="46"/>
  <c r="DG11" i="46"/>
  <c r="AR11" i="46" s="1"/>
  <c r="DF11" i="46"/>
  <c r="AQ11" i="46" s="1"/>
  <c r="DE11" i="46"/>
  <c r="AP11" i="46" s="1"/>
  <c r="DD11" i="46"/>
  <c r="AO11" i="46" s="1"/>
  <c r="DC11" i="46"/>
  <c r="AN11" i="46" s="1"/>
  <c r="DB11" i="46"/>
  <c r="AM11" i="46" s="1"/>
  <c r="DA11" i="46"/>
  <c r="AL11" i="46" s="1"/>
  <c r="CZ11" i="46"/>
  <c r="AK11" i="46" s="1"/>
  <c r="CY11" i="46"/>
  <c r="AJ11" i="46" s="1"/>
  <c r="CX11" i="46"/>
  <c r="CW11" i="46"/>
  <c r="AH11" i="46" s="1"/>
  <c r="CV11" i="46"/>
  <c r="AG11" i="46" s="1"/>
  <c r="CU11" i="46"/>
  <c r="CT11" i="46"/>
  <c r="AE11" i="46" s="1"/>
  <c r="CS11" i="46"/>
  <c r="CR11" i="46"/>
  <c r="CQ11" i="46"/>
  <c r="AB11" i="46" s="1"/>
  <c r="CP11" i="46"/>
  <c r="AA11" i="46" s="1"/>
  <c r="CO11" i="46"/>
  <c r="Z11" i="46" s="1"/>
  <c r="CN11" i="46"/>
  <c r="Y11" i="46" s="1"/>
  <c r="CM11" i="46"/>
  <c r="X11" i="46" s="1"/>
  <c r="CL11" i="46"/>
  <c r="CK11" i="46"/>
  <c r="CJ11" i="46"/>
  <c r="CI11" i="46"/>
  <c r="T11" i="46" s="1"/>
  <c r="CH11" i="46"/>
  <c r="S11" i="46" s="1"/>
  <c r="CG11" i="46"/>
  <c r="R11" i="46" s="1"/>
  <c r="CF11" i="46"/>
  <c r="Q11" i="46" s="1"/>
  <c r="CE11" i="46"/>
  <c r="P11" i="46" s="1"/>
  <c r="CD11" i="46"/>
  <c r="CC11" i="46"/>
  <c r="N11" i="46" s="1"/>
  <c r="CB11" i="46"/>
  <c r="CA11" i="46"/>
  <c r="L11" i="46" s="1"/>
  <c r="BZ11" i="46"/>
  <c r="K11" i="46" s="1"/>
  <c r="BY11" i="46"/>
  <c r="J11" i="46" s="1"/>
  <c r="BX11" i="46"/>
  <c r="I11" i="46" s="1"/>
  <c r="BW11" i="46"/>
  <c r="H11" i="46" s="1"/>
  <c r="BV11" i="46"/>
  <c r="G11" i="46" s="1"/>
  <c r="BU11" i="46"/>
  <c r="BT11" i="46"/>
  <c r="E11" i="46" s="1"/>
  <c r="BS11" i="46"/>
  <c r="D11" i="46" s="1"/>
  <c r="B11" i="46"/>
  <c r="A11" i="46"/>
  <c r="A9" i="27" s="1"/>
  <c r="EF10" i="46"/>
  <c r="BQ10" i="46" s="1"/>
  <c r="EE10" i="46"/>
  <c r="BP10" i="46" s="1"/>
  <c r="ED10" i="46"/>
  <c r="EC10" i="46"/>
  <c r="EB10" i="46"/>
  <c r="EA10" i="46"/>
  <c r="BL10" i="46" s="1"/>
  <c r="DZ10" i="46"/>
  <c r="DY10" i="46"/>
  <c r="BJ10" i="46" s="1"/>
  <c r="DX10" i="46"/>
  <c r="BI10" i="46" s="1"/>
  <c r="DW10" i="46"/>
  <c r="BH10" i="46" s="1"/>
  <c r="DV10" i="46"/>
  <c r="DU10" i="46"/>
  <c r="DT10" i="46"/>
  <c r="DS10" i="46"/>
  <c r="DR10" i="46"/>
  <c r="BC10" i="46" s="1"/>
  <c r="DQ10" i="46"/>
  <c r="BB10" i="46" s="1"/>
  <c r="DP10" i="46"/>
  <c r="BA10" i="46" s="1"/>
  <c r="DO10" i="46"/>
  <c r="AZ10" i="46" s="1"/>
  <c r="DN10" i="46"/>
  <c r="DM10" i="46"/>
  <c r="DL10" i="46"/>
  <c r="DK10" i="46"/>
  <c r="AV10" i="46" s="1"/>
  <c r="DJ10" i="46"/>
  <c r="AU10" i="46" s="1"/>
  <c r="DI10" i="46"/>
  <c r="AT10" i="46" s="1"/>
  <c r="DH10" i="46"/>
  <c r="AS10" i="46" s="1"/>
  <c r="DG10" i="46"/>
  <c r="AR10" i="46" s="1"/>
  <c r="DF10" i="46"/>
  <c r="DE10" i="46"/>
  <c r="DD10" i="46"/>
  <c r="DC10" i="46"/>
  <c r="DB10" i="46"/>
  <c r="DA10" i="46"/>
  <c r="AL10" i="46" s="1"/>
  <c r="CZ10" i="46"/>
  <c r="AK10" i="46" s="1"/>
  <c r="CY10" i="46"/>
  <c r="AJ10" i="46" s="1"/>
  <c r="CX10" i="46"/>
  <c r="CW10" i="46"/>
  <c r="CV10" i="46"/>
  <c r="CU10" i="46"/>
  <c r="AF10" i="46" s="1"/>
  <c r="CT10" i="46"/>
  <c r="AE10" i="46" s="1"/>
  <c r="CS10" i="46"/>
  <c r="AD10" i="46" s="1"/>
  <c r="CR10" i="46"/>
  <c r="AC10" i="46" s="1"/>
  <c r="CQ10" i="46"/>
  <c r="AB10" i="46" s="1"/>
  <c r="CP10" i="46"/>
  <c r="CO10" i="46"/>
  <c r="CN10" i="46"/>
  <c r="CM10" i="46"/>
  <c r="X10" i="46" s="1"/>
  <c r="CL10" i="46"/>
  <c r="W10" i="46" s="1"/>
  <c r="CK10" i="46"/>
  <c r="V10" i="46" s="1"/>
  <c r="CJ10" i="46"/>
  <c r="U10" i="46" s="1"/>
  <c r="CI10" i="46"/>
  <c r="T10" i="46" s="1"/>
  <c r="CH10" i="46"/>
  <c r="CG10" i="46"/>
  <c r="CF10" i="46"/>
  <c r="CE10" i="46"/>
  <c r="P10" i="46" s="1"/>
  <c r="CD10" i="46"/>
  <c r="O10" i="46" s="1"/>
  <c r="CC10" i="46"/>
  <c r="CB10" i="46"/>
  <c r="M10" i="46" s="1"/>
  <c r="CA10" i="46"/>
  <c r="BZ10" i="46"/>
  <c r="BY10" i="46"/>
  <c r="BX10" i="46"/>
  <c r="BW10" i="46"/>
  <c r="H10" i="46" s="1"/>
  <c r="BV10" i="46"/>
  <c r="BU10" i="46"/>
  <c r="F10" i="46" s="1"/>
  <c r="BT10" i="46"/>
  <c r="E10" i="46" s="1"/>
  <c r="BS10" i="46"/>
  <c r="D10" i="46" s="1"/>
  <c r="B10" i="46"/>
  <c r="A10" i="46"/>
  <c r="C10" i="46" s="1"/>
  <c r="C10" i="44" s="1"/>
  <c r="EF9" i="46"/>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DO9" i="46"/>
  <c r="AZ9" i="46" s="1"/>
  <c r="DN9" i="46"/>
  <c r="AY9" i="46" s="1"/>
  <c r="DM9" i="46"/>
  <c r="AX9" i="46" s="1"/>
  <c r="DL9" i="46"/>
  <c r="AW9" i="46" s="1"/>
  <c r="DK9" i="46"/>
  <c r="AV9" i="46" s="1"/>
  <c r="DJ9" i="46"/>
  <c r="AU9" i="46" s="1"/>
  <c r="DI9" i="46"/>
  <c r="AT9" i="46" s="1"/>
  <c r="DH9" i="46"/>
  <c r="DG9" i="46"/>
  <c r="AR9" i="46" s="1"/>
  <c r="DF9" i="46"/>
  <c r="DE9" i="46"/>
  <c r="DD9" i="46"/>
  <c r="AO9" i="46" s="1"/>
  <c r="DC9" i="46"/>
  <c r="AN9" i="46" s="1"/>
  <c r="DB9" i="46"/>
  <c r="AM9" i="46" s="1"/>
  <c r="DA9" i="46"/>
  <c r="AL9" i="46" s="1"/>
  <c r="CZ9" i="46"/>
  <c r="AK9" i="46" s="1"/>
  <c r="CY9" i="46"/>
  <c r="AJ9" i="46" s="1"/>
  <c r="CX9" i="46"/>
  <c r="AI9" i="46" s="1"/>
  <c r="CW9" i="46"/>
  <c r="AH9" i="46" s="1"/>
  <c r="CV9" i="46"/>
  <c r="AG9" i="46" s="1"/>
  <c r="CU9" i="46"/>
  <c r="AF9" i="46" s="1"/>
  <c r="CT9" i="46"/>
  <c r="CS9" i="46"/>
  <c r="AD9" i="46" s="1"/>
  <c r="CR9" i="46"/>
  <c r="CQ9" i="46"/>
  <c r="AB9" i="46" s="1"/>
  <c r="CP9" i="46"/>
  <c r="AA9" i="46" s="1"/>
  <c r="CO9" i="46"/>
  <c r="CN9" i="46"/>
  <c r="Y9" i="46" s="1"/>
  <c r="CM9" i="46"/>
  <c r="X9" i="46" s="1"/>
  <c r="CL9" i="46"/>
  <c r="W9" i="46" s="1"/>
  <c r="CK9" i="46"/>
  <c r="V9" i="46" s="1"/>
  <c r="CJ9" i="46"/>
  <c r="CI9" i="46"/>
  <c r="T9" i="46" s="1"/>
  <c r="CH9" i="46"/>
  <c r="CG9" i="46"/>
  <c r="R9" i="46" s="1"/>
  <c r="CF9" i="46"/>
  <c r="Q9" i="46" s="1"/>
  <c r="CE9" i="46"/>
  <c r="P9" i="46" s="1"/>
  <c r="CD9" i="46"/>
  <c r="O9" i="46" s="1"/>
  <c r="CC9" i="46"/>
  <c r="N9" i="46" s="1"/>
  <c r="CB9" i="46"/>
  <c r="M9" i="46" s="1"/>
  <c r="CA9" i="46"/>
  <c r="L9" i="46" s="1"/>
  <c r="BZ9" i="46"/>
  <c r="BY9" i="46"/>
  <c r="J9" i="46" s="1"/>
  <c r="BX9" i="46"/>
  <c r="I9" i="46" s="1"/>
  <c r="BW9" i="46"/>
  <c r="H9" i="46" s="1"/>
  <c r="BV9" i="46"/>
  <c r="BU9" i="46"/>
  <c r="F9" i="46" s="1"/>
  <c r="BT9" i="46"/>
  <c r="BS9" i="46"/>
  <c r="D9" i="46" s="1"/>
  <c r="A9" i="46"/>
  <c r="A7" i="27" s="1"/>
  <c r="EF8" i="46"/>
  <c r="BQ8" i="46" s="1"/>
  <c r="EE8" i="46"/>
  <c r="BP8" i="46" s="1"/>
  <c r="ED8" i="46"/>
  <c r="BO8" i="46" s="1"/>
  <c r="EC8" i="46"/>
  <c r="EB8" i="46"/>
  <c r="BM8" i="46" s="1"/>
  <c r="EA8" i="46"/>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DM8" i="46"/>
  <c r="DL8" i="46"/>
  <c r="AW8" i="46" s="1"/>
  <c r="DK8" i="46"/>
  <c r="DJ8" i="46"/>
  <c r="AU8" i="46" s="1"/>
  <c r="DI8" i="46"/>
  <c r="DH8" i="46"/>
  <c r="AS8" i="46" s="1"/>
  <c r="DG8" i="46"/>
  <c r="AR8" i="46" s="1"/>
  <c r="DF8" i="46"/>
  <c r="AQ8" i="46" s="1"/>
  <c r="DE8" i="46"/>
  <c r="AP8" i="46" s="1"/>
  <c r="DD8" i="46"/>
  <c r="AO8" i="46" s="1"/>
  <c r="DC8" i="46"/>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CL8" i="46"/>
  <c r="W8" i="46" s="1"/>
  <c r="CK8" i="46"/>
  <c r="V8" i="46" s="1"/>
  <c r="CJ8" i="46"/>
  <c r="U8" i="46" s="1"/>
  <c r="CI8" i="46"/>
  <c r="T8" i="46" s="1"/>
  <c r="CH8" i="46"/>
  <c r="S8" i="46" s="1"/>
  <c r="CG8" i="46"/>
  <c r="CF8" i="46"/>
  <c r="Q8" i="46" s="1"/>
  <c r="CE8" i="46"/>
  <c r="CD8" i="46"/>
  <c r="O8" i="46" s="1"/>
  <c r="CC8" i="46"/>
  <c r="N8" i="46" s="1"/>
  <c r="CB8" i="46"/>
  <c r="M8" i="46" s="1"/>
  <c r="CA8" i="46"/>
  <c r="L8" i="46" s="1"/>
  <c r="BZ8" i="46"/>
  <c r="BY8" i="46"/>
  <c r="J8" i="46" s="1"/>
  <c r="BX8" i="46"/>
  <c r="I8" i="46" s="1"/>
  <c r="BW8" i="46"/>
  <c r="H8" i="46" s="1"/>
  <c r="BV8" i="46"/>
  <c r="G8" i="46" s="1"/>
  <c r="BU8" i="46"/>
  <c r="F8" i="46" s="1"/>
  <c r="BT8" i="46"/>
  <c r="E8" i="46" s="1"/>
  <c r="BS8" i="46"/>
  <c r="D8" i="46" s="1"/>
  <c r="A8" i="46"/>
  <c r="A6" i="27" s="1"/>
  <c r="EF7" i="46"/>
  <c r="BQ7" i="46" s="1"/>
  <c r="EE7" i="46"/>
  <c r="ED7" i="46"/>
  <c r="EC7" i="46"/>
  <c r="BN7" i="46" s="1"/>
  <c r="EB7" i="46"/>
  <c r="BM7" i="46" s="1"/>
  <c r="EA7" i="46"/>
  <c r="BL7" i="46" s="1"/>
  <c r="DZ7" i="46"/>
  <c r="BK7" i="46" s="1"/>
  <c r="DY7" i="46"/>
  <c r="BJ7" i="46" s="1"/>
  <c r="DX7" i="46"/>
  <c r="BI7" i="46" s="1"/>
  <c r="DW7" i="46"/>
  <c r="DV7" i="46"/>
  <c r="DU7" i="46"/>
  <c r="BF7" i="46" s="1"/>
  <c r="DT7" i="46"/>
  <c r="BE7" i="46" s="1"/>
  <c r="DS7" i="46"/>
  <c r="BD7" i="46" s="1"/>
  <c r="DR7" i="46"/>
  <c r="BC7" i="46" s="1"/>
  <c r="DQ7" i="46"/>
  <c r="BB7" i="46" s="1"/>
  <c r="DP7" i="46"/>
  <c r="BA7" i="46" s="1"/>
  <c r="DO7" i="46"/>
  <c r="DN7" i="46"/>
  <c r="DM7" i="46"/>
  <c r="DL7" i="46"/>
  <c r="AW7" i="46" s="1"/>
  <c r="DK7" i="46"/>
  <c r="AV7" i="46" s="1"/>
  <c r="DJ7" i="46"/>
  <c r="AU7" i="46" s="1"/>
  <c r="DI7" i="46"/>
  <c r="AT7" i="46" s="1"/>
  <c r="DH7" i="46"/>
  <c r="AS7" i="46" s="1"/>
  <c r="DG7" i="46"/>
  <c r="DF7" i="46"/>
  <c r="DE7" i="46"/>
  <c r="AP7" i="46" s="1"/>
  <c r="DD7" i="46"/>
  <c r="AO7" i="46" s="1"/>
  <c r="DC7" i="46"/>
  <c r="AN7" i="46" s="1"/>
  <c r="DB7" i="46"/>
  <c r="AM7" i="46" s="1"/>
  <c r="DA7" i="46"/>
  <c r="AL7" i="46" s="1"/>
  <c r="CZ7" i="46"/>
  <c r="AK7" i="46" s="1"/>
  <c r="CY7" i="46"/>
  <c r="AJ7" i="46" s="1"/>
  <c r="CX7" i="46"/>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CD7" i="46"/>
  <c r="O7" i="46" s="1"/>
  <c r="CC7" i="46"/>
  <c r="N7" i="46" s="1"/>
  <c r="CB7" i="46"/>
  <c r="M7" i="46" s="1"/>
  <c r="CA7" i="46"/>
  <c r="BZ7" i="46"/>
  <c r="K7" i="46" s="1"/>
  <c r="BY7" i="46"/>
  <c r="J7" i="46" s="1"/>
  <c r="BX7" i="46"/>
  <c r="I7" i="46" s="1"/>
  <c r="BW7" i="46"/>
  <c r="H7" i="46" s="1"/>
  <c r="BV7" i="46"/>
  <c r="G7" i="46" s="1"/>
  <c r="BU7" i="46"/>
  <c r="BT7" i="46"/>
  <c r="E7" i="46" s="1"/>
  <c r="BS7" i="46"/>
  <c r="A7" i="46"/>
  <c r="A5" i="27" s="1"/>
  <c r="EF6" i="46"/>
  <c r="EE6" i="46"/>
  <c r="BP6" i="46" s="1"/>
  <c r="ED6" i="46"/>
  <c r="BO6" i="46" s="1"/>
  <c r="EC6" i="46"/>
  <c r="BN6" i="46" s="1"/>
  <c r="EB6" i="46"/>
  <c r="BM6" i="46" s="1"/>
  <c r="EA6" i="46"/>
  <c r="BL6" i="46" s="1"/>
  <c r="DZ6" i="46"/>
  <c r="BK6" i="46" s="1"/>
  <c r="DY6" i="46"/>
  <c r="DX6" i="46"/>
  <c r="DW6" i="46"/>
  <c r="BH6" i="46" s="1"/>
  <c r="DV6" i="46"/>
  <c r="BG6" i="46" s="1"/>
  <c r="DU6" i="46"/>
  <c r="BF6" i="46" s="1"/>
  <c r="DT6" i="46"/>
  <c r="BE6" i="46" s="1"/>
  <c r="DS6" i="46"/>
  <c r="BD6" i="46" s="1"/>
  <c r="DR6" i="46"/>
  <c r="BC6" i="46" s="1"/>
  <c r="DQ6" i="46"/>
  <c r="DP6" i="46"/>
  <c r="DO6" i="46"/>
  <c r="AZ6" i="46" s="1"/>
  <c r="DN6" i="46"/>
  <c r="AY6" i="46" s="1"/>
  <c r="DM6" i="46"/>
  <c r="AX6" i="46" s="1"/>
  <c r="DL6" i="46"/>
  <c r="AW6" i="46" s="1"/>
  <c r="DK6" i="46"/>
  <c r="AV6" i="46" s="1"/>
  <c r="DJ6" i="46"/>
  <c r="AU6" i="46" s="1"/>
  <c r="DI6" i="46"/>
  <c r="DH6" i="46"/>
  <c r="DG6" i="46"/>
  <c r="AR6" i="46" s="1"/>
  <c r="DF6" i="46"/>
  <c r="AQ6" i="46" s="1"/>
  <c r="DE6" i="46"/>
  <c r="AP6" i="46" s="1"/>
  <c r="DD6" i="46"/>
  <c r="AO6" i="46" s="1"/>
  <c r="DC6" i="46"/>
  <c r="AN6" i="46" s="1"/>
  <c r="DB6" i="46"/>
  <c r="AM6" i="46" s="1"/>
  <c r="DA6" i="46"/>
  <c r="CZ6" i="46"/>
  <c r="CY6" i="46"/>
  <c r="AJ6" i="46" s="1"/>
  <c r="CX6" i="46"/>
  <c r="AI6" i="46" s="1"/>
  <c r="CW6" i="46"/>
  <c r="AH6" i="46" s="1"/>
  <c r="CV6" i="46"/>
  <c r="AG6" i="46" s="1"/>
  <c r="CU6" i="46"/>
  <c r="AF6" i="46" s="1"/>
  <c r="CT6" i="46"/>
  <c r="AE6" i="46" s="1"/>
  <c r="CS6" i="46"/>
  <c r="CR6" i="46"/>
  <c r="CQ6" i="46"/>
  <c r="AB6" i="46" s="1"/>
  <c r="CP6" i="46"/>
  <c r="AA6" i="46" s="1"/>
  <c r="CO6" i="46"/>
  <c r="Z6" i="46" s="1"/>
  <c r="CN6" i="46"/>
  <c r="Y6" i="46" s="1"/>
  <c r="CM6" i="46"/>
  <c r="X6" i="46" s="1"/>
  <c r="CL6" i="46"/>
  <c r="W6" i="46" s="1"/>
  <c r="CK6" i="46"/>
  <c r="CJ6" i="46"/>
  <c r="CI6" i="46"/>
  <c r="T6" i="46" s="1"/>
  <c r="CH6" i="46"/>
  <c r="S6" i="46" s="1"/>
  <c r="CG6" i="46"/>
  <c r="R6" i="46" s="1"/>
  <c r="CF6" i="46"/>
  <c r="Q6" i="46" s="1"/>
  <c r="CE6" i="46"/>
  <c r="P6" i="46" s="1"/>
  <c r="CD6" i="46"/>
  <c r="O6" i="46" s="1"/>
  <c r="CC6" i="46"/>
  <c r="CB6" i="46"/>
  <c r="CA6" i="46"/>
  <c r="L6" i="46" s="1"/>
  <c r="BZ6" i="46"/>
  <c r="K6" i="46" s="1"/>
  <c r="BY6" i="46"/>
  <c r="J6" i="46" s="1"/>
  <c r="BX6" i="46"/>
  <c r="I6" i="46" s="1"/>
  <c r="BW6" i="46"/>
  <c r="H6" i="46" s="1"/>
  <c r="BV6" i="46"/>
  <c r="G6" i="46" s="1"/>
  <c r="BU6" i="46"/>
  <c r="BT6" i="46"/>
  <c r="BS6" i="46"/>
  <c r="D6" i="46" s="1"/>
  <c r="BQ6" i="46"/>
  <c r="BJ6" i="46"/>
  <c r="BI6" i="46"/>
  <c r="BB6" i="46"/>
  <c r="BA6" i="46"/>
  <c r="AT6" i="46"/>
  <c r="AS6" i="46"/>
  <c r="AL6" i="46"/>
  <c r="AK6" i="46"/>
  <c r="AD6" i="46"/>
  <c r="AC6" i="46"/>
  <c r="V6" i="46"/>
  <c r="U6" i="46"/>
  <c r="N6" i="46"/>
  <c r="M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N207" i="44"/>
  <c r="BK207" i="44"/>
  <c r="BJ207" i="44"/>
  <c r="BF207" i="44"/>
  <c r="BB207" i="44"/>
  <c r="AX207" i="44"/>
  <c r="AU207" i="44"/>
  <c r="AT207" i="44"/>
  <c r="AP207" i="44"/>
  <c r="AL207" i="44"/>
  <c r="AH207" i="44"/>
  <c r="AE207" i="44"/>
  <c r="Z207" i="44"/>
  <c r="W207" i="44"/>
  <c r="V207" i="44"/>
  <c r="R207" i="44"/>
  <c r="O207" i="44"/>
  <c r="N207" i="44"/>
  <c r="J207" i="44"/>
  <c r="G207" i="44"/>
  <c r="F207" i="44"/>
  <c r="BP206" i="44"/>
  <c r="BJ206" i="44"/>
  <c r="BH206" i="44"/>
  <c r="BG206" i="44"/>
  <c r="BB206" i="44"/>
  <c r="AZ206" i="44"/>
  <c r="AY206" i="44"/>
  <c r="AT206" i="44"/>
  <c r="AL206" i="44"/>
  <c r="AJ206" i="44"/>
  <c r="AI206" i="44"/>
  <c r="AD206" i="44"/>
  <c r="AB206" i="44"/>
  <c r="AA206" i="44"/>
  <c r="W206" i="44"/>
  <c r="V206" i="44"/>
  <c r="T206" i="44"/>
  <c r="S206" i="44"/>
  <c r="N206" i="44"/>
  <c r="K206" i="44"/>
  <c r="F206" i="44"/>
  <c r="BN205" i="44"/>
  <c r="BL205" i="44"/>
  <c r="BJ205" i="44"/>
  <c r="BF205" i="44"/>
  <c r="BC205" i="44"/>
  <c r="BB205" i="44"/>
  <c r="AX205" i="44"/>
  <c r="AU205" i="44"/>
  <c r="AT205" i="44"/>
  <c r="AP205" i="44"/>
  <c r="AN205" i="44"/>
  <c r="AM205" i="44"/>
  <c r="AL205" i="44"/>
  <c r="AH205" i="44"/>
  <c r="AF205" i="44"/>
  <c r="AE205" i="44"/>
  <c r="AD205" i="44"/>
  <c r="Z205" i="44"/>
  <c r="X205" i="44"/>
  <c r="R205" i="44"/>
  <c r="P205" i="44"/>
  <c r="O205" i="44"/>
  <c r="N205" i="44"/>
  <c r="J205" i="44"/>
  <c r="F205" i="44"/>
  <c r="D205" i="44"/>
  <c r="BQ204" i="44"/>
  <c r="BP204" i="44"/>
  <c r="BO204" i="44"/>
  <c r="BH204" i="44"/>
  <c r="BG204" i="44"/>
  <c r="BD204" i="44"/>
  <c r="BA204" i="44"/>
  <c r="AZ204" i="44"/>
  <c r="AS204" i="44"/>
  <c r="AR204" i="44"/>
  <c r="AQ204" i="44"/>
  <c r="AN204" i="44"/>
  <c r="AK204" i="44"/>
  <c r="AJ204" i="44"/>
  <c r="AI204" i="44"/>
  <c r="AA204" i="44"/>
  <c r="U204" i="44"/>
  <c r="T204" i="44"/>
  <c r="S204" i="44"/>
  <c r="M204" i="44"/>
  <c r="K204" i="44"/>
  <c r="I204" i="44"/>
  <c r="H204" i="44"/>
  <c r="E204" i="44"/>
  <c r="D204" i="44"/>
  <c r="BP203" i="44"/>
  <c r="BN203" i="44"/>
  <c r="BM203" i="44"/>
  <c r="BH203" i="44"/>
  <c r="BF203" i="44"/>
  <c r="BE203" i="44"/>
  <c r="AX203" i="44"/>
  <c r="AW203" i="44"/>
  <c r="AV203" i="44"/>
  <c r="AU203" i="44"/>
  <c r="AS203" i="44"/>
  <c r="AR203" i="44"/>
  <c r="AP203" i="44"/>
  <c r="AO203" i="44"/>
  <c r="AH203" i="44"/>
  <c r="AG203" i="44"/>
  <c r="AF203" i="44"/>
  <c r="AC203" i="44"/>
  <c r="AB203" i="44"/>
  <c r="Z203" i="44"/>
  <c r="T203" i="44"/>
  <c r="Q203" i="44"/>
  <c r="M203" i="44"/>
  <c r="J203" i="44"/>
  <c r="I203" i="44"/>
  <c r="H203" i="44"/>
  <c r="D203" i="44"/>
  <c r="BP202" i="44"/>
  <c r="BM202" i="44"/>
  <c r="BL202" i="44"/>
  <c r="BE202" i="44"/>
  <c r="BB202" i="44"/>
  <c r="BA202" i="44"/>
  <c r="AV202" i="44"/>
  <c r="AT202" i="44"/>
  <c r="AS202" i="44"/>
  <c r="AR202" i="44"/>
  <c r="AO202" i="44"/>
  <c r="AK202" i="44"/>
  <c r="AJ202" i="44"/>
  <c r="AF202" i="44"/>
  <c r="V202" i="44"/>
  <c r="T202" i="44"/>
  <c r="P202" i="44"/>
  <c r="N202" i="44"/>
  <c r="M202" i="44"/>
  <c r="H202" i="44"/>
  <c r="E202" i="44"/>
  <c r="BQ201" i="44"/>
  <c r="BE201" i="44"/>
  <c r="BD201" i="44"/>
  <c r="AZ201" i="44"/>
  <c r="AW201" i="44"/>
  <c r="AS201" i="44"/>
  <c r="AO201" i="44"/>
  <c r="AN201" i="44"/>
  <c r="AJ201" i="44"/>
  <c r="AG201" i="44"/>
  <c r="AF201" i="44"/>
  <c r="AC201" i="44"/>
  <c r="AB201" i="44"/>
  <c r="Y201" i="44"/>
  <c r="X201" i="44"/>
  <c r="T201" i="44"/>
  <c r="Q201" i="44"/>
  <c r="O201" i="44"/>
  <c r="M201" i="44"/>
  <c r="L201" i="44"/>
  <c r="I201" i="44"/>
  <c r="H201" i="44"/>
  <c r="F201" i="44"/>
  <c r="BM200" i="44"/>
  <c r="BI200" i="44"/>
  <c r="BH200" i="44"/>
  <c r="BG200" i="44"/>
  <c r="BD200" i="44"/>
  <c r="BA200" i="44"/>
  <c r="AZ200" i="44"/>
  <c r="AV200" i="44"/>
  <c r="AS200" i="44"/>
  <c r="AN200" i="44"/>
  <c r="AI200" i="44"/>
  <c r="AF200" i="44"/>
  <c r="AC200" i="44"/>
  <c r="AB200" i="44"/>
  <c r="X200" i="44"/>
  <c r="U200" i="44"/>
  <c r="M200" i="44"/>
  <c r="L200" i="44"/>
  <c r="D200" i="44"/>
  <c r="BP199" i="44"/>
  <c r="BM199" i="44"/>
  <c r="BL199" i="44"/>
  <c r="BH199" i="44"/>
  <c r="BF199" i="44"/>
  <c r="BE199" i="44"/>
  <c r="BD199" i="44"/>
  <c r="BA199" i="44"/>
  <c r="AZ199" i="44"/>
  <c r="AX199" i="44"/>
  <c r="AW199" i="44"/>
  <c r="AU199" i="44"/>
  <c r="AP199" i="44"/>
  <c r="AN199" i="44"/>
  <c r="AK199" i="44"/>
  <c r="AG199" i="44"/>
  <c r="AB199" i="44"/>
  <c r="Z199" i="44"/>
  <c r="Y199" i="44"/>
  <c r="T199" i="44"/>
  <c r="R199" i="44"/>
  <c r="Q199" i="44"/>
  <c r="M199" i="44"/>
  <c r="L199" i="44"/>
  <c r="J199" i="44"/>
  <c r="H199" i="44"/>
  <c r="D199" i="44"/>
  <c r="BQ198" i="44"/>
  <c r="BN198" i="44"/>
  <c r="BM198" i="44"/>
  <c r="BK198" i="44"/>
  <c r="BI198" i="44"/>
  <c r="BC198" i="44"/>
  <c r="AW198" i="44"/>
  <c r="AS198" i="44"/>
  <c r="AR198" i="44"/>
  <c r="AO198" i="44"/>
  <c r="AM198" i="44"/>
  <c r="AI198" i="44"/>
  <c r="AH198" i="44"/>
  <c r="AG198" i="44"/>
  <c r="AE198" i="44"/>
  <c r="Y198" i="44"/>
  <c r="U198" i="44"/>
  <c r="T198" i="44"/>
  <c r="O198" i="44"/>
  <c r="I198" i="44"/>
  <c r="G198" i="44"/>
  <c r="BN197" i="44"/>
  <c r="BM197" i="44"/>
  <c r="BH197" i="44"/>
  <c r="BF197" i="44"/>
  <c r="AZ197" i="44"/>
  <c r="AX197" i="44"/>
  <c r="AV197" i="44"/>
  <c r="AR197" i="44"/>
  <c r="AP197" i="44"/>
  <c r="AO197" i="44"/>
  <c r="AH197" i="44"/>
  <c r="AE197" i="44"/>
  <c r="AB197" i="44"/>
  <c r="Z197" i="44"/>
  <c r="X197" i="44"/>
  <c r="Q197" i="44"/>
  <c r="O197" i="44"/>
  <c r="M197" i="44"/>
  <c r="L197" i="44"/>
  <c r="J197" i="44"/>
  <c r="BL196" i="44"/>
  <c r="BI196" i="44"/>
  <c r="BD196" i="44"/>
  <c r="BB196" i="44"/>
  <c r="AV196" i="44"/>
  <c r="AT196" i="44"/>
  <c r="AN196" i="44"/>
  <c r="AF196" i="44"/>
  <c r="AC196" i="44"/>
  <c r="X196" i="44"/>
  <c r="V196" i="44"/>
  <c r="P196" i="44"/>
  <c r="N196" i="44"/>
  <c r="I196" i="44"/>
  <c r="H196" i="44"/>
  <c r="F196" i="44"/>
  <c r="BP195" i="44"/>
  <c r="BM195" i="44"/>
  <c r="BL195" i="44"/>
  <c r="BJ195" i="44"/>
  <c r="BI195" i="44"/>
  <c r="BH195" i="44"/>
  <c r="BD195" i="44"/>
  <c r="AZ195" i="44"/>
  <c r="AW195" i="44"/>
  <c r="AV195" i="44"/>
  <c r="AT195" i="44"/>
  <c r="AR195" i="44"/>
  <c r="AN195" i="44"/>
  <c r="AJ195" i="44"/>
  <c r="AG195" i="44"/>
  <c r="AF195" i="44"/>
  <c r="AE195" i="44"/>
  <c r="AD195" i="44"/>
  <c r="AB195" i="44"/>
  <c r="Y195" i="44"/>
  <c r="X195" i="44"/>
  <c r="T195" i="44"/>
  <c r="P195" i="44"/>
  <c r="L195" i="44"/>
  <c r="H195" i="44"/>
  <c r="D195" i="44"/>
  <c r="BP194" i="44"/>
  <c r="BN194" i="44"/>
  <c r="BM194" i="44"/>
  <c r="BL194" i="44"/>
  <c r="BH194" i="44"/>
  <c r="BE194" i="44"/>
  <c r="BD194" i="44"/>
  <c r="AZ194" i="44"/>
  <c r="AX194" i="44"/>
  <c r="AU194" i="44"/>
  <c r="AR194" i="44"/>
  <c r="AP194" i="44"/>
  <c r="AN194" i="44"/>
  <c r="AJ194" i="44"/>
  <c r="AF194" i="44"/>
  <c r="AB194" i="44"/>
  <c r="Y194" i="44"/>
  <c r="X194" i="44"/>
  <c r="T194" i="44"/>
  <c r="R194" i="44"/>
  <c r="P194" i="44"/>
  <c r="L194" i="44"/>
  <c r="D194" i="44"/>
  <c r="BQ193" i="44"/>
  <c r="BP193" i="44"/>
  <c r="BL193" i="44"/>
  <c r="BJ193" i="44"/>
  <c r="BI193" i="44"/>
  <c r="BH193" i="44"/>
  <c r="BD193" i="44"/>
  <c r="BB193" i="44"/>
  <c r="BA193" i="44"/>
  <c r="AZ193" i="44"/>
  <c r="AV193" i="44"/>
  <c r="AS193" i="44"/>
  <c r="AR193" i="44"/>
  <c r="AQ193" i="44"/>
  <c r="AN193" i="44"/>
  <c r="AK193" i="44"/>
  <c r="AJ193" i="44"/>
  <c r="AF193" i="44"/>
  <c r="AD193" i="44"/>
  <c r="AC193" i="44"/>
  <c r="AB193" i="44"/>
  <c r="X193" i="44"/>
  <c r="V193" i="44"/>
  <c r="U193" i="44"/>
  <c r="T193" i="44"/>
  <c r="P193" i="44"/>
  <c r="N193" i="44"/>
  <c r="M193" i="44"/>
  <c r="L193" i="44"/>
  <c r="H193" i="44"/>
  <c r="F193" i="44"/>
  <c r="E193" i="44"/>
  <c r="D193" i="44"/>
  <c r="BQ192" i="44"/>
  <c r="BI192" i="44"/>
  <c r="BG192" i="44"/>
  <c r="BD192" i="44"/>
  <c r="BA192" i="44"/>
  <c r="AW192" i="44"/>
  <c r="AS192" i="44"/>
  <c r="AQ192" i="44"/>
  <c r="AO192" i="44"/>
  <c r="AM192" i="44"/>
  <c r="AK192" i="44"/>
  <c r="AI192" i="44"/>
  <c r="AG192" i="44"/>
  <c r="AF192" i="44"/>
  <c r="AC192" i="44"/>
  <c r="Y192" i="44"/>
  <c r="U192" i="44"/>
  <c r="P192" i="44"/>
  <c r="M192" i="44"/>
  <c r="J192" i="44"/>
  <c r="I192" i="44"/>
  <c r="E192" i="44"/>
  <c r="BP191" i="44"/>
  <c r="BM191" i="44"/>
  <c r="BK191" i="44"/>
  <c r="BJ191" i="44"/>
  <c r="BI191" i="44"/>
  <c r="BE191" i="44"/>
  <c r="BA191" i="44"/>
  <c r="AW191" i="44"/>
  <c r="AT191" i="44"/>
  <c r="AO191" i="44"/>
  <c r="AM191" i="44"/>
  <c r="AK191" i="44"/>
  <c r="AG191" i="44"/>
  <c r="AE191" i="44"/>
  <c r="AC191" i="44"/>
  <c r="Y191" i="44"/>
  <c r="U191" i="44"/>
  <c r="Q191" i="44"/>
  <c r="M191" i="44"/>
  <c r="I191" i="44"/>
  <c r="G191" i="44"/>
  <c r="E191" i="44"/>
  <c r="BQ190" i="44"/>
  <c r="BO190" i="44"/>
  <c r="BI190" i="44"/>
  <c r="BG190" i="44"/>
  <c r="BE190" i="44"/>
  <c r="BD190" i="44"/>
  <c r="BA190" i="44"/>
  <c r="AW190" i="44"/>
  <c r="AS190" i="44"/>
  <c r="AP190" i="44"/>
  <c r="AK190" i="44"/>
  <c r="AI190" i="44"/>
  <c r="AC190" i="44"/>
  <c r="Y190" i="44"/>
  <c r="U190" i="44"/>
  <c r="S190" i="44"/>
  <c r="Q190" i="44"/>
  <c r="M190" i="44"/>
  <c r="K190" i="44"/>
  <c r="J190" i="44"/>
  <c r="I190" i="44"/>
  <c r="E190" i="44"/>
  <c r="BP189" i="44"/>
  <c r="BM189" i="44"/>
  <c r="BK189" i="44"/>
  <c r="BI189" i="44"/>
  <c r="BE189" i="44"/>
  <c r="BB189" i="44"/>
  <c r="BA189" i="44"/>
  <c r="AW189" i="44"/>
  <c r="AU189" i="44"/>
  <c r="AS189" i="44"/>
  <c r="AO189" i="44"/>
  <c r="AM189" i="44"/>
  <c r="AG189" i="44"/>
  <c r="AD189" i="44"/>
  <c r="Y189" i="44"/>
  <c r="W189" i="44"/>
  <c r="U189" i="44"/>
  <c r="Q189" i="44"/>
  <c r="O189" i="44"/>
  <c r="M189" i="44"/>
  <c r="I189" i="44"/>
  <c r="E189" i="44"/>
  <c r="BQ188" i="44"/>
  <c r="BO188" i="44"/>
  <c r="BI188" i="44"/>
  <c r="BE188" i="44"/>
  <c r="BA188" i="44"/>
  <c r="AY188" i="44"/>
  <c r="AW188" i="44"/>
  <c r="AS188" i="44"/>
  <c r="AQ188" i="44"/>
  <c r="AO188" i="44"/>
  <c r="AK188" i="44"/>
  <c r="AC188" i="44"/>
  <c r="AA188" i="44"/>
  <c r="Y188" i="44"/>
  <c r="U188" i="44"/>
  <c r="Q188" i="44"/>
  <c r="M188" i="44"/>
  <c r="I188" i="44"/>
  <c r="E188" i="44"/>
  <c r="BQ187" i="44"/>
  <c r="BM187" i="44"/>
  <c r="BK187" i="44"/>
  <c r="BI187" i="44"/>
  <c r="BE187" i="44"/>
  <c r="BC187" i="44"/>
  <c r="BA187" i="44"/>
  <c r="AY187" i="44"/>
  <c r="AW187" i="44"/>
  <c r="AO187" i="44"/>
  <c r="AM187" i="44"/>
  <c r="AK187" i="44"/>
  <c r="AG187" i="44"/>
  <c r="AC187" i="44"/>
  <c r="AB187" i="44"/>
  <c r="Y187" i="44"/>
  <c r="U187" i="44"/>
  <c r="Q187" i="44"/>
  <c r="O187" i="44"/>
  <c r="M187" i="44"/>
  <c r="I187" i="44"/>
  <c r="BQ186" i="44"/>
  <c r="BP186" i="44"/>
  <c r="BO186" i="44"/>
  <c r="BK186" i="44"/>
  <c r="BG186" i="44"/>
  <c r="BC186" i="44"/>
  <c r="BA186" i="44"/>
  <c r="AU186" i="44"/>
  <c r="AS186" i="44"/>
  <c r="AR186" i="44"/>
  <c r="AM186" i="44"/>
  <c r="AI186" i="44"/>
  <c r="AE186" i="44"/>
  <c r="AC186" i="44"/>
  <c r="AA186" i="44"/>
  <c r="Z186" i="44"/>
  <c r="W186" i="44"/>
  <c r="O186" i="44"/>
  <c r="M186" i="44"/>
  <c r="L186" i="44"/>
  <c r="J186" i="44"/>
  <c r="G186" i="44"/>
  <c r="E186" i="44"/>
  <c r="BQ185" i="44"/>
  <c r="BO185" i="44"/>
  <c r="BM185" i="44"/>
  <c r="BL185" i="44"/>
  <c r="BK185" i="44"/>
  <c r="BG185" i="44"/>
  <c r="BE185" i="44"/>
  <c r="BC185" i="44"/>
  <c r="AY185" i="44"/>
  <c r="AU185" i="44"/>
  <c r="AQ185" i="44"/>
  <c r="AO185" i="44"/>
  <c r="AM185" i="44"/>
  <c r="AL185" i="44"/>
  <c r="AI185" i="44"/>
  <c r="AG185" i="44"/>
  <c r="AF185" i="44"/>
  <c r="AE185" i="44"/>
  <c r="AA185" i="44"/>
  <c r="X185" i="44"/>
  <c r="W185" i="44"/>
  <c r="S185" i="44"/>
  <c r="P185" i="44"/>
  <c r="N185" i="44"/>
  <c r="K185" i="44"/>
  <c r="I185" i="44"/>
  <c r="BO184" i="44"/>
  <c r="BK184" i="44"/>
  <c r="BI184" i="44"/>
  <c r="BC184" i="44"/>
  <c r="AY184" i="44"/>
  <c r="AU184" i="44"/>
  <c r="AQ184" i="44"/>
  <c r="AP184" i="44"/>
  <c r="AM184" i="44"/>
  <c r="AE184" i="44"/>
  <c r="AC184" i="44"/>
  <c r="AA184" i="44"/>
  <c r="W184" i="44"/>
  <c r="U184" i="44"/>
  <c r="O184" i="44"/>
  <c r="G184" i="44"/>
  <c r="E184" i="44"/>
  <c r="BO183" i="44"/>
  <c r="BM183" i="44"/>
  <c r="BK183" i="44"/>
  <c r="BG183" i="44"/>
  <c r="BE183" i="44"/>
  <c r="BC183" i="44"/>
  <c r="BB183" i="44"/>
  <c r="BA183" i="44"/>
  <c r="AY183" i="44"/>
  <c r="AW183" i="44"/>
  <c r="AQ183" i="44"/>
  <c r="AM183" i="44"/>
  <c r="AI183" i="44"/>
  <c r="AG183" i="44"/>
  <c r="AF183" i="44"/>
  <c r="AE183" i="44"/>
  <c r="AD183" i="44"/>
  <c r="AA183" i="44"/>
  <c r="Y183" i="44"/>
  <c r="W183" i="44"/>
  <c r="S183" i="44"/>
  <c r="N183" i="44"/>
  <c r="K183" i="44"/>
  <c r="I183" i="44"/>
  <c r="H183" i="44"/>
  <c r="G183" i="44"/>
  <c r="BO182" i="44"/>
  <c r="BN182" i="44"/>
  <c r="BK182" i="44"/>
  <c r="BI182" i="44"/>
  <c r="BG182" i="44"/>
  <c r="BC182" i="44"/>
  <c r="BA182" i="44"/>
  <c r="AU182" i="44"/>
  <c r="AS182" i="44"/>
  <c r="AQ182" i="44"/>
  <c r="AM182" i="44"/>
  <c r="AK182" i="44"/>
  <c r="AI182" i="44"/>
  <c r="AE182" i="44"/>
  <c r="AC182" i="44"/>
  <c r="AA182" i="44"/>
  <c r="W182" i="44"/>
  <c r="U182" i="44"/>
  <c r="T182" i="44"/>
  <c r="S182" i="44"/>
  <c r="R182" i="44"/>
  <c r="O182" i="44"/>
  <c r="M182" i="44"/>
  <c r="G182" i="44"/>
  <c r="E182" i="44"/>
  <c r="BO181" i="44"/>
  <c r="BL181" i="44"/>
  <c r="BK181" i="44"/>
  <c r="BG181" i="44"/>
  <c r="BE181" i="44"/>
  <c r="BC181" i="44"/>
  <c r="AY181" i="44"/>
  <c r="AV181" i="44"/>
  <c r="AR181" i="44"/>
  <c r="AQ181" i="44"/>
  <c r="AO181" i="44"/>
  <c r="AM181" i="44"/>
  <c r="AI181" i="44"/>
  <c r="AE181" i="44"/>
  <c r="AA181" i="44"/>
  <c r="X181" i="44"/>
  <c r="W181" i="44"/>
  <c r="S181" i="44"/>
  <c r="P181" i="44"/>
  <c r="K181" i="44"/>
  <c r="D181" i="44"/>
  <c r="BO180" i="44"/>
  <c r="BK180" i="44"/>
  <c r="BI180" i="44"/>
  <c r="BH180" i="44"/>
  <c r="BG180" i="44"/>
  <c r="BC180" i="44"/>
  <c r="AY180" i="44"/>
  <c r="AU180" i="44"/>
  <c r="AQ180" i="44"/>
  <c r="AN180" i="44"/>
  <c r="AM180" i="44"/>
  <c r="AJ180" i="44"/>
  <c r="AE180" i="44"/>
  <c r="AA180" i="44"/>
  <c r="W180" i="44"/>
  <c r="T180" i="44"/>
  <c r="P180" i="44"/>
  <c r="O180" i="44"/>
  <c r="L180" i="44"/>
  <c r="K180" i="44"/>
  <c r="G180" i="44"/>
  <c r="BQ179" i="44"/>
  <c r="BO179" i="44"/>
  <c r="BN179" i="44"/>
  <c r="BM179" i="44"/>
  <c r="BI179" i="44"/>
  <c r="BE179" i="44"/>
  <c r="AX179" i="44"/>
  <c r="AW179" i="44"/>
  <c r="AS179" i="44"/>
  <c r="AQ179" i="44"/>
  <c r="AP179" i="44"/>
  <c r="AK179" i="44"/>
  <c r="AG179" i="44"/>
  <c r="AC179" i="44"/>
  <c r="S179" i="44"/>
  <c r="R179" i="44"/>
  <c r="Q179" i="44"/>
  <c r="M179" i="44"/>
  <c r="K179" i="44"/>
  <c r="I179" i="44"/>
  <c r="E179" i="44"/>
  <c r="BN178" i="44"/>
  <c r="BM178" i="44"/>
  <c r="BJ178" i="44"/>
  <c r="BE178" i="44"/>
  <c r="BB178" i="44"/>
  <c r="BA178" i="44"/>
  <c r="AW178" i="44"/>
  <c r="AU178" i="44"/>
  <c r="AO178" i="44"/>
  <c r="AJ178" i="44"/>
  <c r="AG178" i="44"/>
  <c r="AD178" i="44"/>
  <c r="AC178" i="44"/>
  <c r="Y178" i="44"/>
  <c r="N178" i="44"/>
  <c r="M178" i="44"/>
  <c r="I178" i="44"/>
  <c r="F178" i="44"/>
  <c r="E178" i="44"/>
  <c r="BQ177" i="44"/>
  <c r="BK177" i="44"/>
  <c r="BH177" i="44"/>
  <c r="BG177" i="44"/>
  <c r="BC177" i="44"/>
  <c r="AZ177" i="44"/>
  <c r="AR177" i="44"/>
  <c r="AQ177" i="44"/>
  <c r="AM177" i="44"/>
  <c r="AK177" i="44"/>
  <c r="AJ177" i="44"/>
  <c r="AI177" i="44"/>
  <c r="AE177" i="44"/>
  <c r="AB177" i="44"/>
  <c r="AA177" i="44"/>
  <c r="W177" i="44"/>
  <c r="S177" i="44"/>
  <c r="L177" i="44"/>
  <c r="G177" i="44"/>
  <c r="D177" i="44"/>
  <c r="BM176" i="44"/>
  <c r="BL176" i="44"/>
  <c r="BK176" i="44"/>
  <c r="BD176" i="44"/>
  <c r="BC176" i="44"/>
  <c r="AW176" i="44"/>
  <c r="AR176" i="44"/>
  <c r="AQ176" i="44"/>
  <c r="AN176" i="44"/>
  <c r="AM176" i="44"/>
  <c r="AI176" i="44"/>
  <c r="AF176" i="44"/>
  <c r="X176" i="44"/>
  <c r="W176" i="44"/>
  <c r="P176" i="44"/>
  <c r="N176" i="44"/>
  <c r="K176" i="44"/>
  <c r="I176" i="44"/>
  <c r="G176" i="44"/>
  <c r="BQ175" i="44"/>
  <c r="BK175" i="44"/>
  <c r="BI175" i="44"/>
  <c r="BA175" i="44"/>
  <c r="AT175" i="44"/>
  <c r="AS175" i="44"/>
  <c r="AL175" i="44"/>
  <c r="AK175" i="44"/>
  <c r="AE175" i="44"/>
  <c r="AC175" i="44"/>
  <c r="Z175" i="44"/>
  <c r="W175" i="44"/>
  <c r="U175" i="44"/>
  <c r="M175" i="44"/>
  <c r="G175" i="44"/>
  <c r="F175" i="44"/>
  <c r="E175" i="44"/>
  <c r="BQ174" i="44"/>
  <c r="BM174" i="44"/>
  <c r="BI174" i="44"/>
  <c r="BG174" i="44"/>
  <c r="BE174" i="44"/>
  <c r="BA174" i="44"/>
  <c r="AW174" i="44"/>
  <c r="AQ174" i="44"/>
  <c r="AP174" i="44"/>
  <c r="AC174" i="44"/>
  <c r="AA174" i="44"/>
  <c r="U174" i="44"/>
  <c r="Q174" i="44"/>
  <c r="I174" i="44"/>
  <c r="BN173" i="44"/>
  <c r="BK173" i="44"/>
  <c r="BF173" i="44"/>
  <c r="BB173" i="44"/>
  <c r="AU173" i="44"/>
  <c r="AT173" i="44"/>
  <c r="AL173" i="44"/>
  <c r="AD173" i="44"/>
  <c r="Z173" i="44"/>
  <c r="W173" i="44"/>
  <c r="R173" i="44"/>
  <c r="O173" i="44"/>
  <c r="N173" i="44"/>
  <c r="J173" i="44"/>
  <c r="G173" i="44"/>
  <c r="BN172" i="44"/>
  <c r="BF172" i="44"/>
  <c r="BE172" i="44"/>
  <c r="AY172" i="44"/>
  <c r="AQ172" i="44"/>
  <c r="AP172" i="44"/>
  <c r="AO172" i="44"/>
  <c r="AJ172" i="44"/>
  <c r="AH172" i="44"/>
  <c r="AB172" i="44"/>
  <c r="AA172" i="44"/>
  <c r="Z172" i="44"/>
  <c r="T172" i="44"/>
  <c r="J172" i="44"/>
  <c r="BN171" i="44"/>
  <c r="BB171" i="44"/>
  <c r="AX171" i="44"/>
  <c r="AP171" i="44"/>
  <c r="AL171" i="44"/>
  <c r="AE171" i="44"/>
  <c r="Z171" i="44"/>
  <c r="R171" i="44"/>
  <c r="P171" i="44"/>
  <c r="N171" i="44"/>
  <c r="BP170" i="44"/>
  <c r="BJ170" i="44"/>
  <c r="BH170" i="44"/>
  <c r="AZ170" i="44"/>
  <c r="AN170" i="44"/>
  <c r="AB170" i="44"/>
  <c r="V170" i="44"/>
  <c r="T170" i="44"/>
  <c r="P170" i="44"/>
  <c r="H170" i="44"/>
  <c r="BL169" i="44"/>
  <c r="BH169" i="44"/>
  <c r="BD169" i="44"/>
  <c r="AX169" i="44"/>
  <c r="AW169" i="44"/>
  <c r="AF169" i="44"/>
  <c r="AB169" i="44"/>
  <c r="Y169" i="44"/>
  <c r="X169" i="44"/>
  <c r="T169" i="44"/>
  <c r="R169" i="44"/>
  <c r="Q169" i="44"/>
  <c r="BQ168" i="44"/>
  <c r="BH168" i="44"/>
  <c r="BB168" i="44"/>
  <c r="BA168" i="44"/>
  <c r="AT168" i="44"/>
  <c r="AS168" i="44"/>
  <c r="AL168" i="44"/>
  <c r="AG168" i="44"/>
  <c r="Y168" i="44"/>
  <c r="V168" i="44"/>
  <c r="U168" i="44"/>
  <c r="N168" i="44"/>
  <c r="E168" i="44"/>
  <c r="BQ167" i="44"/>
  <c r="BI167" i="44"/>
  <c r="AX167" i="44"/>
  <c r="AW167" i="44"/>
  <c r="AO167" i="44"/>
  <c r="AH167" i="44"/>
  <c r="AG167" i="44"/>
  <c r="AC167" i="44"/>
  <c r="Y167" i="44"/>
  <c r="BN166" i="44"/>
  <c r="BK166" i="44"/>
  <c r="AZ166" i="44"/>
  <c r="AX166" i="44"/>
  <c r="AU166" i="44"/>
  <c r="AP166" i="44"/>
  <c r="AL166" i="44"/>
  <c r="AE166" i="44"/>
  <c r="V166" i="44"/>
  <c r="F166" i="44"/>
  <c r="BN165" i="44"/>
  <c r="BJ165" i="44"/>
  <c r="BG165" i="44"/>
  <c r="BF165" i="44"/>
  <c r="AQ165" i="44"/>
  <c r="AL165" i="44"/>
  <c r="AH165" i="44"/>
  <c r="AD165" i="44"/>
  <c r="AB165" i="44"/>
  <c r="BN164" i="44"/>
  <c r="BK164" i="44"/>
  <c r="BJ164" i="44"/>
  <c r="AU164" i="44"/>
  <c r="AT164" i="44"/>
  <c r="AL164" i="44"/>
  <c r="AH164" i="44"/>
  <c r="AD164" i="44"/>
  <c r="J164" i="44"/>
  <c r="G164" i="44"/>
  <c r="F164" i="44"/>
  <c r="BN163" i="44"/>
  <c r="BB163" i="44"/>
  <c r="AT163" i="44"/>
  <c r="AQ163" i="44"/>
  <c r="V163" i="44"/>
  <c r="J163" i="44"/>
  <c r="BJ162" i="44"/>
  <c r="BC162" i="44"/>
  <c r="AL162" i="44"/>
  <c r="AE162" i="44"/>
  <c r="W162" i="44"/>
  <c r="V162" i="44"/>
  <c r="N162" i="44"/>
  <c r="G162" i="44"/>
  <c r="BP161" i="44"/>
  <c r="BO161" i="44"/>
  <c r="BH161" i="44"/>
  <c r="AZ161" i="44"/>
  <c r="AI161" i="44"/>
  <c r="T161" i="44"/>
  <c r="BK160" i="44"/>
  <c r="BG160" i="44"/>
  <c r="AV160" i="44"/>
  <c r="AM160" i="44"/>
  <c r="AI160" i="44"/>
  <c r="AF160" i="44"/>
  <c r="AE160" i="44"/>
  <c r="P160" i="44"/>
  <c r="O160" i="44"/>
  <c r="K160" i="44"/>
  <c r="BJ159" i="44"/>
  <c r="BI159" i="44"/>
  <c r="BC159" i="44"/>
  <c r="BA159" i="44"/>
  <c r="AW159" i="44"/>
  <c r="AK159" i="44"/>
  <c r="AG159" i="44"/>
  <c r="U159" i="44"/>
  <c r="N159" i="44"/>
  <c r="M159" i="44"/>
  <c r="BI158" i="44"/>
  <c r="AW158" i="44"/>
  <c r="Y158" i="44"/>
  <c r="K158" i="44"/>
  <c r="BQ157" i="44"/>
  <c r="BI157" i="44"/>
  <c r="BE157" i="44"/>
  <c r="AY157" i="44"/>
  <c r="AX157" i="44"/>
  <c r="AS157" i="44"/>
  <c r="Z157" i="44"/>
  <c r="Y157" i="44"/>
  <c r="U157" i="44"/>
  <c r="E157" i="44"/>
  <c r="AU156" i="44"/>
  <c r="AT156" i="44"/>
  <c r="AN156" i="44"/>
  <c r="N156" i="44"/>
  <c r="BJ155" i="44"/>
  <c r="BG155" i="44"/>
  <c r="BF155" i="44"/>
  <c r="AZ155" i="44"/>
  <c r="AX155" i="44"/>
  <c r="AI155" i="44"/>
  <c r="Z155" i="44"/>
  <c r="V155" i="44"/>
  <c r="S155" i="44"/>
  <c r="N155" i="44"/>
  <c r="BM154" i="44"/>
  <c r="BH154" i="44"/>
  <c r="BD154" i="44"/>
  <c r="AZ154" i="44"/>
  <c r="AN154" i="44"/>
  <c r="R154" i="44"/>
  <c r="BH153" i="44"/>
  <c r="BD153" i="44"/>
  <c r="AZ153" i="44"/>
  <c r="AR153" i="44"/>
  <c r="AP153" i="44"/>
  <c r="K153" i="44"/>
  <c r="BJ152" i="44"/>
  <c r="BB152" i="44"/>
  <c r="AP152" i="44"/>
  <c r="AO152" i="44"/>
  <c r="AH152" i="44"/>
  <c r="AF152" i="44"/>
  <c r="AD152" i="44"/>
  <c r="AA152" i="44"/>
  <c r="Z152" i="44"/>
  <c r="Q152" i="44"/>
  <c r="F152" i="44"/>
  <c r="BJ151" i="44"/>
  <c r="BA151" i="44"/>
  <c r="AU151" i="44"/>
  <c r="AH151" i="44"/>
  <c r="J151" i="44"/>
  <c r="G151" i="44"/>
  <c r="F151" i="44"/>
  <c r="BF150" i="44"/>
  <c r="BD150" i="44"/>
  <c r="BB150" i="44"/>
  <c r="AT150" i="44"/>
  <c r="AD150" i="44"/>
  <c r="K150" i="44"/>
  <c r="J150" i="44"/>
  <c r="AS149" i="44"/>
  <c r="AO149" i="44"/>
  <c r="AN149" i="44"/>
  <c r="AM148" i="44"/>
  <c r="O148" i="44"/>
  <c r="L148" i="44"/>
  <c r="BL147" i="44"/>
  <c r="BH147" i="44"/>
  <c r="AV147" i="44"/>
  <c r="AO147" i="44"/>
  <c r="BP146" i="44"/>
  <c r="BA146" i="44"/>
  <c r="X146" i="44"/>
  <c r="L146" i="44"/>
  <c r="BI145" i="44"/>
  <c r="BF145" i="44"/>
  <c r="AQ145" i="44"/>
  <c r="AC145" i="44"/>
  <c r="M145" i="44"/>
  <c r="BG144" i="44"/>
  <c r="AW144" i="44"/>
  <c r="AR144" i="44"/>
  <c r="Y143" i="44"/>
  <c r="Q143" i="44"/>
  <c r="O143" i="44"/>
  <c r="BP142" i="44"/>
  <c r="AJ142" i="44"/>
  <c r="AB142" i="44"/>
  <c r="W142" i="44"/>
  <c r="BL140" i="44"/>
  <c r="AZ140" i="44"/>
  <c r="AG139" i="44"/>
  <c r="E139" i="44"/>
  <c r="BO137" i="44"/>
  <c r="AS137" i="44"/>
  <c r="BM136" i="44"/>
  <c r="AY136" i="44"/>
  <c r="Q136" i="44"/>
  <c r="X135" i="44"/>
  <c r="AH133" i="44"/>
  <c r="AP127" i="44"/>
  <c r="K125" i="44"/>
  <c r="AC12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D29" i="42" s="1"/>
  <c r="E29" i="42" s="1"/>
  <c r="F29" i="42" s="1"/>
  <c r="Q28" i="42"/>
  <c r="C207" i="46"/>
  <c r="C207" i="44" s="1"/>
  <c r="C206" i="46"/>
  <c r="C206" i="44" s="1"/>
  <c r="C203" i="46"/>
  <c r="C203" i="44" s="1"/>
  <c r="C199" i="46"/>
  <c r="C199" i="44" s="1"/>
  <c r="C197" i="46"/>
  <c r="C197" i="44" s="1"/>
  <c r="C196" i="46"/>
  <c r="C196" i="44" s="1"/>
  <c r="C195" i="46"/>
  <c r="C195" i="44" s="1"/>
  <c r="C194" i="46"/>
  <c r="C194" i="44" s="1"/>
  <c r="C192" i="46"/>
  <c r="C192" i="44" s="1"/>
  <c r="C189" i="46"/>
  <c r="C189" i="44" s="1"/>
  <c r="C186" i="46"/>
  <c r="C186" i="44" s="1"/>
  <c r="C176" i="46"/>
  <c r="C176" i="44" s="1"/>
  <c r="C174" i="46"/>
  <c r="C174" i="44" s="1"/>
  <c r="C173" i="46"/>
  <c r="C173" i="44" s="1"/>
  <c r="C172" i="46"/>
  <c r="C172" i="44" s="1"/>
  <c r="C171" i="46"/>
  <c r="C171" i="44" s="1"/>
  <c r="C167" i="46"/>
  <c r="C167" i="44" s="1"/>
  <c r="C166" i="46"/>
  <c r="C166" i="44" s="1"/>
  <c r="C165" i="46"/>
  <c r="C165" i="44" s="1"/>
  <c r="C163" i="46"/>
  <c r="C163" i="44" s="1"/>
  <c r="C157" i="46"/>
  <c r="C157" i="44" s="1"/>
  <c r="C156" i="46"/>
  <c r="C156" i="44" s="1"/>
  <c r="C151" i="46"/>
  <c r="C151" i="44" s="1"/>
  <c r="C142" i="46"/>
  <c r="C142" i="44" s="1"/>
  <c r="C6" i="46"/>
  <c r="C6" i="44" s="1"/>
  <c r="A207" i="44"/>
  <c r="B206" i="44"/>
  <c r="A206" i="44"/>
  <c r="A203" i="44"/>
  <c r="A198" i="44"/>
  <c r="A197" i="44"/>
  <c r="A194" i="44"/>
  <c r="A193" i="44"/>
  <c r="B192" i="44"/>
  <c r="B188" i="44"/>
  <c r="B187" i="44"/>
  <c r="B186" i="44"/>
  <c r="B185" i="44"/>
  <c r="B184" i="44"/>
  <c r="B183" i="44"/>
  <c r="B182" i="44"/>
  <c r="B181" i="44"/>
  <c r="B179" i="44"/>
  <c r="A179" i="44"/>
  <c r="B178" i="44"/>
  <c r="B177" i="44"/>
  <c r="A176" i="44"/>
  <c r="A174" i="44"/>
  <c r="A173" i="44"/>
  <c r="B172" i="44"/>
  <c r="A172" i="44"/>
  <c r="B169" i="44"/>
  <c r="A169" i="44"/>
  <c r="B168" i="44"/>
  <c r="A166" i="44"/>
  <c r="B165" i="44"/>
  <c r="A165" i="44"/>
  <c r="B161" i="44"/>
  <c r="A157" i="44"/>
  <c r="A156" i="44"/>
  <c r="A154" i="44"/>
  <c r="B152" i="44"/>
  <c r="A152" i="44"/>
  <c r="B148" i="44"/>
  <c r="A147" i="44"/>
  <c r="B145" i="44"/>
  <c r="A142" i="44"/>
  <c r="A131" i="44"/>
  <c r="A6" i="44"/>
  <c r="K29" i="42"/>
  <c r="L29" i="42" s="1"/>
  <c r="M29" i="42" s="1"/>
  <c r="L46" i="41"/>
  <c r="AH12" i="40" a="1"/>
  <c r="AH12" i="40" s="1"/>
  <c r="X7" i="40" a="1"/>
  <c r="X7" i="40" s="1"/>
  <c r="X8" i="40" s="1"/>
  <c r="S15" i="29"/>
  <c r="R15" i="29"/>
  <c r="S9" i="29"/>
  <c r="R9" i="29"/>
  <c r="P9" i="29"/>
  <c r="O9" i="29"/>
  <c r="N9" i="29"/>
  <c r="S34" i="28"/>
  <c r="R34" i="28"/>
  <c r="S12" i="28"/>
  <c r="AM6" i="28"/>
  <c r="AL6" i="28"/>
  <c r="AK6" i="28"/>
  <c r="AJ6" i="28"/>
  <c r="AI6" i="28"/>
  <c r="AH6" i="28"/>
  <c r="AC6" i="28"/>
  <c r="AB6" i="28"/>
  <c r="AA6" i="28"/>
  <c r="Z6" i="28"/>
  <c r="Y6" i="28"/>
  <c r="X6" i="28"/>
  <c r="S6" i="28"/>
  <c r="R6" i="28"/>
  <c r="R12" i="28" s="1"/>
  <c r="Q6" i="28"/>
  <c r="P6" i="28"/>
  <c r="P12" i="28" s="1"/>
  <c r="O6" i="28"/>
  <c r="O12" i="28" s="1"/>
  <c r="N6" i="28"/>
  <c r="N12" i="28" s="1"/>
  <c r="G6" i="28"/>
  <c r="F6" i="28"/>
  <c r="E6" i="28"/>
  <c r="D6" i="28"/>
  <c r="AM5" i="28"/>
  <c r="AL5" i="28"/>
  <c r="AK5" i="28"/>
  <c r="AJ5" i="28"/>
  <c r="AI5" i="28"/>
  <c r="AH5" i="28"/>
  <c r="AC5" i="28"/>
  <c r="AB5" i="28"/>
  <c r="AA5" i="28"/>
  <c r="Z5" i="28"/>
  <c r="Y5" i="28"/>
  <c r="X5" i="28"/>
  <c r="S5" i="28"/>
  <c r="R5" i="28"/>
  <c r="Q5" i="28"/>
  <c r="P5" i="28"/>
  <c r="O5" i="28"/>
  <c r="N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S31" i="27"/>
  <c r="R31" i="27"/>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F5" i="27"/>
  <c r="E5" i="27"/>
  <c r="AM4" i="27"/>
  <c r="AL4" i="27"/>
  <c r="AK4" i="27"/>
  <c r="AJ4" i="27"/>
  <c r="AI4" i="27"/>
  <c r="AH4" i="27"/>
  <c r="AC4" i="27"/>
  <c r="AB4" i="27"/>
  <c r="AA4" i="27"/>
  <c r="Z4" i="27"/>
  <c r="Y4" i="27"/>
  <c r="X4" i="27"/>
  <c r="S4" i="27"/>
  <c r="R4" i="27"/>
  <c r="Q4" i="27"/>
  <c r="P4" i="27"/>
  <c r="O4" i="27"/>
  <c r="N4" i="27"/>
  <c r="I4" i="27"/>
  <c r="H4" i="27"/>
  <c r="G4" i="27"/>
  <c r="F4" i="27"/>
  <c r="E4" i="27"/>
  <c r="D4" i="27"/>
  <c r="AI156" i="44" l="1"/>
  <c r="AG136" i="44"/>
  <c r="V150" i="44"/>
  <c r="BD163" i="44"/>
  <c r="T166" i="44"/>
  <c r="AG184" i="44"/>
  <c r="BE184" i="44"/>
  <c r="AW186" i="44"/>
  <c r="G188" i="44"/>
  <c r="AE188" i="44"/>
  <c r="AQ191" i="44"/>
  <c r="AT194" i="44"/>
  <c r="N195" i="44"/>
  <c r="AL197" i="44"/>
  <c r="AD201" i="44"/>
  <c r="AB205" i="44"/>
  <c r="AB207" i="44"/>
  <c r="BH133" i="44"/>
  <c r="U160" i="44"/>
  <c r="AM167" i="44"/>
  <c r="AZ171" i="44"/>
  <c r="BP151" i="44"/>
  <c r="BB154" i="44"/>
  <c r="I161" i="44"/>
  <c r="AK185" i="44"/>
  <c r="R200" i="44"/>
  <c r="P206" i="44"/>
  <c r="BD206" i="44"/>
  <c r="L207" i="44"/>
  <c r="BL155" i="44"/>
  <c r="X134" i="44"/>
  <c r="AY168" i="44"/>
  <c r="K187" i="44"/>
  <c r="AF134" i="44"/>
  <c r="V142" i="44"/>
  <c r="AU190" i="44"/>
  <c r="AE192" i="44"/>
  <c r="A155" i="44"/>
  <c r="G129" i="44"/>
  <c r="Z141" i="44"/>
  <c r="W145" i="44"/>
  <c r="AO148" i="44"/>
  <c r="BJ169" i="44"/>
  <c r="C202" i="46"/>
  <c r="C202" i="44" s="1"/>
  <c r="BC129" i="44"/>
  <c r="AE143" i="44"/>
  <c r="BM148" i="44"/>
  <c r="BP162" i="44"/>
  <c r="BP166" i="44"/>
  <c r="T171" i="44"/>
  <c r="BG175" i="44"/>
  <c r="Q184" i="44"/>
  <c r="Q204" i="44"/>
  <c r="AR205" i="44"/>
  <c r="BH207" i="44"/>
  <c r="A148" i="44"/>
  <c r="C141" i="46"/>
  <c r="C141" i="44" s="1"/>
  <c r="AH130" i="44"/>
  <c r="AA144" i="44"/>
  <c r="E149" i="44"/>
  <c r="AE158" i="44"/>
  <c r="AI159" i="44"/>
  <c r="BO159" i="44"/>
  <c r="AG161" i="44"/>
  <c r="W167" i="44"/>
  <c r="AN172" i="44"/>
  <c r="I177" i="44"/>
  <c r="W190" i="44"/>
  <c r="F194" i="44"/>
  <c r="V195" i="44"/>
  <c r="BB195" i="44"/>
  <c r="BG198" i="44"/>
  <c r="AX200" i="44"/>
  <c r="BN200" i="44"/>
  <c r="AO204" i="44"/>
  <c r="F154" i="44"/>
  <c r="E160" i="44"/>
  <c r="BC167" i="44"/>
  <c r="BB194" i="44"/>
  <c r="AN150" i="44"/>
  <c r="BD152" i="44"/>
  <c r="J170" i="44"/>
  <c r="P172" i="44"/>
  <c r="O174" i="44"/>
  <c r="AI175" i="44"/>
  <c r="AS183" i="44"/>
  <c r="E185" i="44"/>
  <c r="AA189" i="44"/>
  <c r="AL195" i="44"/>
  <c r="V131" i="44"/>
  <c r="AA136" i="44"/>
  <c r="H155" i="44"/>
  <c r="BC158" i="44"/>
  <c r="AW161" i="44"/>
  <c r="BL165" i="44"/>
  <c r="AI168" i="44"/>
  <c r="K175" i="44"/>
  <c r="Q177" i="44"/>
  <c r="AG182" i="44"/>
  <c r="AW184" i="44"/>
  <c r="AQ187" i="44"/>
  <c r="F195" i="44"/>
  <c r="BN196" i="44"/>
  <c r="AJ205" i="44"/>
  <c r="C170" i="46"/>
  <c r="C170" i="44" s="1"/>
  <c r="AP130" i="44"/>
  <c r="AA139" i="44"/>
  <c r="AI144" i="44"/>
  <c r="AC149" i="44"/>
  <c r="AR156" i="44"/>
  <c r="AK160" i="44"/>
  <c r="L133" i="44"/>
  <c r="AD140" i="44"/>
  <c r="AZ151" i="44"/>
  <c r="AD154" i="44"/>
  <c r="AY159" i="44"/>
  <c r="D171" i="44"/>
  <c r="AZ173" i="44"/>
  <c r="BE182" i="44"/>
  <c r="J196" i="44"/>
  <c r="AP196" i="44"/>
  <c r="J200" i="44"/>
  <c r="AZ205" i="44"/>
  <c r="H206" i="44"/>
  <c r="X206" i="44"/>
  <c r="BP207" i="44"/>
  <c r="BI146" i="44"/>
  <c r="L147" i="44"/>
  <c r="E153" i="44"/>
  <c r="Z158" i="44"/>
  <c r="AD159" i="44"/>
  <c r="AU162" i="44"/>
  <c r="AY163" i="44"/>
  <c r="O164" i="44"/>
  <c r="R167" i="44"/>
  <c r="BE169" i="44"/>
  <c r="BI170" i="44"/>
  <c r="W171" i="44"/>
  <c r="BC171" i="44"/>
  <c r="BC173" i="44"/>
  <c r="Z174" i="44"/>
  <c r="AT178" i="44"/>
  <c r="Z179" i="44"/>
  <c r="AB180" i="44"/>
  <c r="AZ180" i="44"/>
  <c r="H181" i="44"/>
  <c r="BD181" i="44"/>
  <c r="L182" i="44"/>
  <c r="BD183" i="44"/>
  <c r="BN190" i="44"/>
  <c r="BN192" i="44"/>
  <c r="I195" i="44"/>
  <c r="AO195" i="44"/>
  <c r="BE195" i="44"/>
  <c r="BQ200" i="44"/>
  <c r="BM201" i="44"/>
  <c r="U202" i="44"/>
  <c r="BQ202" i="44"/>
  <c r="Y203" i="44"/>
  <c r="AB204" i="44"/>
  <c r="W205" i="44"/>
  <c r="BO206" i="44"/>
  <c r="AM207" i="44"/>
  <c r="P149" i="44"/>
  <c r="BK156" i="44"/>
  <c r="BG163" i="44"/>
  <c r="BF167" i="44"/>
  <c r="AC170" i="44"/>
  <c r="AM173" i="44"/>
  <c r="AH174" i="44"/>
  <c r="V175" i="44"/>
  <c r="H176" i="44"/>
  <c r="BP177" i="44"/>
  <c r="AH179" i="44"/>
  <c r="W151" i="44"/>
  <c r="AQ152" i="44"/>
  <c r="AT159" i="44"/>
  <c r="BC166" i="44"/>
  <c r="AO169" i="44"/>
  <c r="E170" i="44"/>
  <c r="AK170" i="44"/>
  <c r="BM142" i="44"/>
  <c r="AG147" i="44"/>
  <c r="O156" i="44"/>
  <c r="AJ161" i="44"/>
  <c r="O162" i="44"/>
  <c r="BK162" i="44"/>
  <c r="AE164" i="44"/>
  <c r="K165" i="44"/>
  <c r="J167" i="44"/>
  <c r="F168" i="44"/>
  <c r="AS170" i="44"/>
  <c r="O171" i="44"/>
  <c r="AM171" i="44"/>
  <c r="K172" i="44"/>
  <c r="BO172" i="44"/>
  <c r="BF174" i="44"/>
  <c r="AV176" i="44"/>
  <c r="BP180" i="44"/>
  <c r="N189" i="44"/>
  <c r="AH192" i="44"/>
  <c r="Q195" i="44"/>
  <c r="M196" i="44"/>
  <c r="I197" i="44"/>
  <c r="AW197" i="44"/>
  <c r="U146" i="44"/>
  <c r="AM151" i="44"/>
  <c r="BA153" i="44"/>
  <c r="AO170" i="44"/>
  <c r="AQ173" i="44"/>
  <c r="AB176" i="44"/>
  <c r="BD184" i="44"/>
  <c r="AN184" i="44"/>
  <c r="AC199" i="44"/>
  <c r="J185" i="44"/>
  <c r="S203" i="44"/>
  <c r="BF183" i="44"/>
  <c r="BD175" i="44"/>
  <c r="C191" i="46"/>
  <c r="C191" i="44" s="1"/>
  <c r="BN136" i="44"/>
  <c r="AS147" i="44"/>
  <c r="S156" i="44"/>
  <c r="AJ160" i="44"/>
  <c r="AA162" i="44"/>
  <c r="AA164" i="44"/>
  <c r="BB174" i="44"/>
  <c r="D176" i="44"/>
  <c r="X177" i="44"/>
  <c r="AN177" i="44"/>
  <c r="R178" i="44"/>
  <c r="AB181" i="44"/>
  <c r="Q193" i="44"/>
  <c r="BE193" i="44"/>
  <c r="M195" i="44"/>
  <c r="AK195" i="44"/>
  <c r="AC197" i="44"/>
  <c r="AS197" i="44"/>
  <c r="BI197" i="44"/>
  <c r="R198" i="44"/>
  <c r="AX198" i="44"/>
  <c r="Q200" i="44"/>
  <c r="AG200" i="44"/>
  <c r="S205" i="44"/>
  <c r="AQ205" i="44"/>
  <c r="G206" i="44"/>
  <c r="BC206" i="44"/>
  <c r="S207" i="44"/>
  <c r="AI207" i="44"/>
  <c r="AY207" i="44"/>
  <c r="BO207" i="44"/>
  <c r="G165" i="44"/>
  <c r="AG193" i="44"/>
  <c r="AC195" i="44"/>
  <c r="BA195" i="44"/>
  <c r="AO196" i="44"/>
  <c r="BF198" i="44"/>
  <c r="BQ199" i="44"/>
  <c r="E201" i="44"/>
  <c r="BA201" i="44"/>
  <c r="I202" i="44"/>
  <c r="Y202" i="44"/>
  <c r="BI203" i="44"/>
  <c r="X204" i="44"/>
  <c r="AI205" i="44"/>
  <c r="BG205" i="44"/>
  <c r="AM206" i="44"/>
  <c r="A168" i="44"/>
  <c r="G172" i="44"/>
  <c r="V179" i="44"/>
  <c r="BP181" i="44"/>
  <c r="K162" i="44"/>
  <c r="AV184" i="44"/>
  <c r="BM196" i="44"/>
  <c r="AP198" i="44"/>
  <c r="AO200" i="44"/>
  <c r="U201" i="44"/>
  <c r="AN161" i="44"/>
  <c r="BL180" i="44"/>
  <c r="AH187" i="44"/>
  <c r="AU165" i="44"/>
  <c r="BC172" i="44"/>
  <c r="J175" i="44"/>
  <c r="Z178" i="44"/>
  <c r="AZ181" i="44"/>
  <c r="AW170" i="44"/>
  <c r="AT179" i="44"/>
  <c r="BL184" i="44"/>
  <c r="AW193" i="44"/>
  <c r="E195" i="44"/>
  <c r="AK197" i="44"/>
  <c r="E199" i="44"/>
  <c r="U199" i="44"/>
  <c r="K205" i="44"/>
  <c r="K207" i="44"/>
  <c r="BG207" i="44"/>
  <c r="AY162" i="44"/>
  <c r="W165" i="44"/>
  <c r="P177" i="44"/>
  <c r="AV180" i="44"/>
  <c r="T181" i="44"/>
  <c r="U197" i="44"/>
  <c r="Y200" i="44"/>
  <c r="AK201" i="44"/>
  <c r="AW202" i="44"/>
  <c r="BL204" i="44"/>
  <c r="AA205" i="44"/>
  <c r="O206" i="44"/>
  <c r="AU206" i="44"/>
  <c r="AA207" i="44"/>
  <c r="O172" i="44"/>
  <c r="R175" i="44"/>
  <c r="BD177" i="44"/>
  <c r="Y193" i="44"/>
  <c r="BM193" i="44"/>
  <c r="BA197" i="44"/>
  <c r="BI201" i="44"/>
  <c r="E203" i="44"/>
  <c r="AK203" i="44"/>
  <c r="AF204" i="44"/>
  <c r="AY205" i="44"/>
  <c r="AZ176" i="44"/>
  <c r="AA166" i="44"/>
  <c r="N174" i="44"/>
  <c r="AJ181" i="44"/>
  <c r="BQ197" i="44"/>
  <c r="BE200" i="44"/>
  <c r="BQ195" i="44"/>
  <c r="Z198" i="44"/>
  <c r="AS199" i="44"/>
  <c r="I200" i="44"/>
  <c r="AG202" i="44"/>
  <c r="AQ207" i="44"/>
  <c r="BH160" i="44"/>
  <c r="BO166" i="44"/>
  <c r="AT174" i="44"/>
  <c r="U195" i="44"/>
  <c r="AS195" i="44"/>
  <c r="E197" i="44"/>
  <c r="U203" i="44"/>
  <c r="P204" i="44"/>
  <c r="BK206" i="44"/>
  <c r="BG156" i="44"/>
  <c r="K164" i="44"/>
  <c r="M169" i="44"/>
  <c r="AK169" i="44"/>
  <c r="BN175" i="44"/>
  <c r="N179" i="44"/>
  <c r="BB179" i="44"/>
  <c r="AO193" i="44"/>
  <c r="Y196" i="44"/>
  <c r="AW196" i="44"/>
  <c r="J198" i="44"/>
  <c r="AV198" i="44"/>
  <c r="BI199" i="44"/>
  <c r="AW200" i="44"/>
  <c r="Q202" i="44"/>
  <c r="BA203" i="44"/>
  <c r="BQ203" i="44"/>
  <c r="AV204" i="44"/>
  <c r="AE206" i="44"/>
  <c r="AZ174" i="44"/>
  <c r="BP174" i="44"/>
  <c r="P175" i="44"/>
  <c r="AF175" i="44"/>
  <c r="AA195" i="44"/>
  <c r="AE196" i="44"/>
  <c r="R183" i="44"/>
  <c r="BG194" i="44"/>
  <c r="AR190" i="44"/>
  <c r="AG171" i="44"/>
  <c r="AM193" i="44"/>
  <c r="AI199" i="44"/>
  <c r="V186" i="44"/>
  <c r="W202" i="44"/>
  <c r="AO207" i="44"/>
  <c r="AF189" i="44"/>
  <c r="BB204" i="44"/>
  <c r="E206" i="44"/>
  <c r="Z176" i="44"/>
  <c r="BH179" i="44"/>
  <c r="Z185" i="44"/>
  <c r="P189" i="44"/>
  <c r="G200" i="44"/>
  <c r="BE205" i="44"/>
  <c r="L179" i="44"/>
  <c r="AB179" i="44"/>
  <c r="AR179" i="44"/>
  <c r="BJ180" i="44"/>
  <c r="BF181" i="44"/>
  <c r="F182" i="44"/>
  <c r="AX183" i="44"/>
  <c r="N184" i="44"/>
  <c r="AD184" i="44"/>
  <c r="AT184" i="44"/>
  <c r="BF185" i="44"/>
  <c r="F186" i="44"/>
  <c r="BP188" i="44"/>
  <c r="BD189" i="44"/>
  <c r="BH190" i="44"/>
  <c r="H191" i="44"/>
  <c r="BG195" i="44"/>
  <c r="O196" i="44"/>
  <c r="AY199" i="44"/>
  <c r="W200" i="44"/>
  <c r="BC202" i="44"/>
  <c r="AD204" i="44"/>
  <c r="Q205" i="44"/>
  <c r="AC206" i="44"/>
  <c r="AS206" i="44"/>
  <c r="BQ206" i="44"/>
  <c r="Q207" i="44"/>
  <c r="BE207" i="44"/>
  <c r="AS172" i="44"/>
  <c r="AJ174" i="44"/>
  <c r="R181" i="44"/>
  <c r="AH181" i="44"/>
  <c r="BB182" i="44"/>
  <c r="AH183" i="44"/>
  <c r="BJ184" i="44"/>
  <c r="AP185" i="44"/>
  <c r="AF187" i="44"/>
  <c r="AV187" i="44"/>
  <c r="L188" i="44"/>
  <c r="BH192" i="44"/>
  <c r="G193" i="44"/>
  <c r="BK193" i="44"/>
  <c r="AI194" i="44"/>
  <c r="S195" i="44"/>
  <c r="AM196" i="44"/>
  <c r="H198" i="44"/>
  <c r="X198" i="44"/>
  <c r="K199" i="44"/>
  <c r="AM200" i="44"/>
  <c r="BK200" i="44"/>
  <c r="K201" i="44"/>
  <c r="AI201" i="44"/>
  <c r="AY201" i="44"/>
  <c r="BO201" i="44"/>
  <c r="O202" i="44"/>
  <c r="AE202" i="44"/>
  <c r="BG203" i="44"/>
  <c r="AW205" i="44"/>
  <c r="V182" i="44"/>
  <c r="AT186" i="44"/>
  <c r="BL187" i="44"/>
  <c r="AE193" i="44"/>
  <c r="G196" i="44"/>
  <c r="AN198" i="44"/>
  <c r="AL180" i="44"/>
  <c r="AX181" i="44"/>
  <c r="P187" i="44"/>
  <c r="AZ188" i="44"/>
  <c r="AF191" i="44"/>
  <c r="AR192" i="44"/>
  <c r="AY194" i="44"/>
  <c r="AI203" i="44"/>
  <c r="T174" i="44"/>
  <c r="BN183" i="44"/>
  <c r="T192" i="44"/>
  <c r="BC193" i="44"/>
  <c r="W196" i="44"/>
  <c r="BD198" i="44"/>
  <c r="AA199" i="44"/>
  <c r="AQ199" i="44"/>
  <c r="BC200" i="44"/>
  <c r="AA201" i="44"/>
  <c r="AU202" i="44"/>
  <c r="AT204" i="44"/>
  <c r="BJ204" i="44"/>
  <c r="AO205" i="44"/>
  <c r="BI206" i="44"/>
  <c r="AH176" i="44"/>
  <c r="AJ188" i="44"/>
  <c r="AY195" i="44"/>
  <c r="I205" i="44"/>
  <c r="AG207" i="44"/>
  <c r="M172" i="44"/>
  <c r="AL182" i="44"/>
  <c r="Z183" i="44"/>
  <c r="AZ190" i="44"/>
  <c r="K195" i="44"/>
  <c r="E152" i="44"/>
  <c r="AZ167" i="44"/>
  <c r="Y171" i="44"/>
  <c r="AR174" i="44"/>
  <c r="R176" i="44"/>
  <c r="AJ179" i="44"/>
  <c r="BN181" i="44"/>
  <c r="AJ190" i="44"/>
  <c r="BP190" i="44"/>
  <c r="BP192" i="44"/>
  <c r="G202" i="44"/>
  <c r="K203" i="44"/>
  <c r="AA203" i="44"/>
  <c r="V204" i="44"/>
  <c r="AG205" i="44"/>
  <c r="BM205" i="44"/>
  <c r="M206" i="44"/>
  <c r="AW207" i="44"/>
  <c r="AC172" i="44"/>
  <c r="BL191" i="44"/>
  <c r="BK202" i="44"/>
  <c r="U206" i="44"/>
  <c r="AO173" i="44"/>
  <c r="P191" i="44"/>
  <c r="S194" i="44"/>
  <c r="D179" i="44"/>
  <c r="N182" i="44"/>
  <c r="AP183" i="44"/>
  <c r="V184" i="44"/>
  <c r="T188" i="44"/>
  <c r="AQ195" i="44"/>
  <c r="I171" i="44"/>
  <c r="BM173" i="44"/>
  <c r="H187" i="44"/>
  <c r="D188" i="44"/>
  <c r="AZ192" i="44"/>
  <c r="P198" i="44"/>
  <c r="AE200" i="44"/>
  <c r="Y207" i="44"/>
  <c r="BE173" i="44"/>
  <c r="AV191" i="44"/>
  <c r="BC196" i="44"/>
  <c r="A181" i="44"/>
  <c r="A187" i="44"/>
  <c r="BB180" i="44"/>
  <c r="AL184" i="44"/>
  <c r="R185" i="44"/>
  <c r="X189" i="44"/>
  <c r="V180" i="44"/>
  <c r="J183" i="44"/>
  <c r="AX185" i="44"/>
  <c r="W193" i="44"/>
  <c r="BO194" i="44"/>
  <c r="O200" i="44"/>
  <c r="C185" i="46"/>
  <c r="C185" i="44" s="1"/>
  <c r="AV175" i="44"/>
  <c r="F180" i="44"/>
  <c r="N186" i="44"/>
  <c r="X187" i="44"/>
  <c r="BH188" i="44"/>
  <c r="BD191" i="44"/>
  <c r="D192" i="44"/>
  <c r="AJ192" i="44"/>
  <c r="AU193" i="44"/>
  <c r="AQ194" i="44"/>
  <c r="BK196" i="44"/>
  <c r="AF198" i="44"/>
  <c r="AU200" i="44"/>
  <c r="AY203" i="44"/>
  <c r="AL204" i="44"/>
  <c r="Y205" i="44"/>
  <c r="AK206" i="44"/>
  <c r="BA206" i="44"/>
  <c r="A183" i="44"/>
  <c r="BI172" i="44"/>
  <c r="AP176" i="44"/>
  <c r="BF176" i="44"/>
  <c r="AT180" i="44"/>
  <c r="AP181" i="44"/>
  <c r="AD182" i="44"/>
  <c r="F184" i="44"/>
  <c r="AL186" i="44"/>
  <c r="BB186" i="44"/>
  <c r="AN187" i="44"/>
  <c r="BD187" i="44"/>
  <c r="AR188" i="44"/>
  <c r="D190" i="44"/>
  <c r="T190" i="44"/>
  <c r="X191" i="44"/>
  <c r="AN191" i="44"/>
  <c r="AB192" i="44"/>
  <c r="O193" i="44"/>
  <c r="AI195" i="44"/>
  <c r="AU196" i="44"/>
  <c r="S199" i="44"/>
  <c r="BG199" i="44"/>
  <c r="S201" i="44"/>
  <c r="AQ201" i="44"/>
  <c r="BG201" i="44"/>
  <c r="AM202" i="44"/>
  <c r="AQ203" i="44"/>
  <c r="BO203" i="44"/>
  <c r="BM207" i="44"/>
  <c r="AS163" i="44"/>
  <c r="AO164" i="44"/>
  <c r="AC155" i="44"/>
  <c r="E163" i="44"/>
  <c r="AG166" i="44"/>
  <c r="Q171" i="44"/>
  <c r="BE171" i="44"/>
  <c r="BQ172" i="44"/>
  <c r="Y173" i="44"/>
  <c r="J160" i="44"/>
  <c r="P159" i="44"/>
  <c r="AM170" i="44"/>
  <c r="T143" i="44"/>
  <c r="BM164" i="44"/>
  <c r="BQ165" i="44"/>
  <c r="BL175" i="44"/>
  <c r="AR158" i="44"/>
  <c r="BM171" i="44"/>
  <c r="BA172" i="44"/>
  <c r="AO166" i="44"/>
  <c r="BD168" i="44"/>
  <c r="O170" i="44"/>
  <c r="AK172" i="44"/>
  <c r="I173" i="44"/>
  <c r="AW173" i="44"/>
  <c r="BH174" i="44"/>
  <c r="H175" i="44"/>
  <c r="BG169" i="44"/>
  <c r="AW171" i="44"/>
  <c r="E172" i="44"/>
  <c r="U172" i="44"/>
  <c r="AG173" i="44"/>
  <c r="D174" i="44"/>
  <c r="AX176" i="44"/>
  <c r="N180" i="44"/>
  <c r="AD180" i="44"/>
  <c r="J181" i="44"/>
  <c r="Z181" i="44"/>
  <c r="BN185" i="44"/>
  <c r="AD186" i="44"/>
  <c r="H189" i="44"/>
  <c r="AN189" i="44"/>
  <c r="L192" i="44"/>
  <c r="K194" i="44"/>
  <c r="AA194" i="44"/>
  <c r="E155" i="44"/>
  <c r="K140" i="44"/>
  <c r="AI154" i="44"/>
  <c r="D158" i="44"/>
  <c r="BB127" i="44"/>
  <c r="A162" i="44"/>
  <c r="T158" i="44"/>
  <c r="AW162" i="44"/>
  <c r="BG147" i="44"/>
  <c r="BA165" i="44"/>
  <c r="Q166" i="44"/>
  <c r="X168" i="44"/>
  <c r="AV168" i="44"/>
  <c r="AZ158" i="44"/>
  <c r="AT148" i="44"/>
  <c r="BE156" i="44"/>
  <c r="N161" i="44"/>
  <c r="AC152" i="44"/>
  <c r="H159" i="44"/>
  <c r="AX160" i="44"/>
  <c r="AJ167" i="44"/>
  <c r="AA147" i="44"/>
  <c r="BI152" i="44"/>
  <c r="AN159" i="44"/>
  <c r="BE162" i="44"/>
  <c r="AT161" i="44"/>
  <c r="AY147" i="44"/>
  <c r="AW151" i="44"/>
  <c r="Q156" i="44"/>
  <c r="S147" i="44"/>
  <c r="AG156" i="44"/>
  <c r="AD161" i="44"/>
  <c r="M163" i="44"/>
  <c r="Q164" i="44"/>
  <c r="D167" i="44"/>
  <c r="AB135" i="44"/>
  <c r="BF160" i="44"/>
  <c r="Y162" i="44"/>
  <c r="BI163" i="44"/>
  <c r="AC165" i="44"/>
  <c r="AF168" i="44"/>
  <c r="S169" i="44"/>
  <c r="AN138" i="44"/>
  <c r="L157" i="44"/>
  <c r="AJ158" i="44"/>
  <c r="AH160" i="44"/>
  <c r="AE170" i="44"/>
  <c r="BC170" i="44"/>
  <c r="Q173" i="44"/>
  <c r="L174" i="44"/>
  <c r="AB174" i="44"/>
  <c r="X175" i="44"/>
  <c r="AN175" i="44"/>
  <c r="J176" i="44"/>
  <c r="T179" i="44"/>
  <c r="AZ179" i="44"/>
  <c r="BP179" i="44"/>
  <c r="AT182" i="44"/>
  <c r="BJ182" i="44"/>
  <c r="BB184" i="44"/>
  <c r="AH185" i="44"/>
  <c r="BJ186" i="44"/>
  <c r="AB188" i="44"/>
  <c r="AV189" i="44"/>
  <c r="BL189" i="44"/>
  <c r="L190" i="44"/>
  <c r="AB190" i="44"/>
  <c r="BI151" i="44"/>
  <c r="AT176" i="44"/>
  <c r="D178" i="44"/>
  <c r="N181" i="44"/>
  <c r="BP187" i="44"/>
  <c r="AB189" i="44"/>
  <c r="W195" i="44"/>
  <c r="AA196" i="44"/>
  <c r="BE132" i="44"/>
  <c r="AW150" i="44"/>
  <c r="BG153" i="44"/>
  <c r="Z177" i="44"/>
  <c r="P190" i="44"/>
  <c r="K202" i="44"/>
  <c r="D136" i="44"/>
  <c r="BK140" i="44"/>
  <c r="AI153" i="44"/>
  <c r="AB168" i="44"/>
  <c r="F176" i="44"/>
  <c r="BF177" i="44"/>
  <c r="AR178" i="44"/>
  <c r="BF180" i="44"/>
  <c r="BJ181" i="44"/>
  <c r="F183" i="44"/>
  <c r="R184" i="44"/>
  <c r="P188" i="44"/>
  <c r="D191" i="44"/>
  <c r="AR191" i="44"/>
  <c r="BH191" i="44"/>
  <c r="AI193" i="44"/>
  <c r="AM194" i="44"/>
  <c r="BK194" i="44"/>
  <c r="O195" i="44"/>
  <c r="AQ196" i="44"/>
  <c r="BH198" i="44"/>
  <c r="AA200" i="44"/>
  <c r="AY200" i="44"/>
  <c r="G201" i="44"/>
  <c r="AM201" i="44"/>
  <c r="BG202" i="44"/>
  <c r="AM203" i="44"/>
  <c r="BN204" i="44"/>
  <c r="AO206" i="44"/>
  <c r="BN78" i="46"/>
  <c r="J177" i="44"/>
  <c r="AL181" i="44"/>
  <c r="AD185" i="44"/>
  <c r="W194" i="44"/>
  <c r="W199" i="44"/>
  <c r="AI202" i="44"/>
  <c r="C177" i="46"/>
  <c r="C177" i="44" s="1"/>
  <c r="AL123" i="44"/>
  <c r="L136" i="44"/>
  <c r="H137" i="44"/>
  <c r="AB139" i="44"/>
  <c r="AM142" i="44"/>
  <c r="BP144" i="44"/>
  <c r="O147" i="44"/>
  <c r="V149" i="44"/>
  <c r="AK151" i="44"/>
  <c r="AS171" i="44"/>
  <c r="Q172" i="44"/>
  <c r="AG172" i="44"/>
  <c r="D175" i="44"/>
  <c r="AR175" i="44"/>
  <c r="BH175" i="44"/>
  <c r="V176" i="44"/>
  <c r="AL176" i="44"/>
  <c r="AP177" i="44"/>
  <c r="BH178" i="44"/>
  <c r="R180" i="44"/>
  <c r="J182" i="44"/>
  <c r="BF182" i="44"/>
  <c r="V183" i="44"/>
  <c r="AT183" i="44"/>
  <c r="BF186" i="44"/>
  <c r="D187" i="44"/>
  <c r="AR187" i="44"/>
  <c r="T189" i="44"/>
  <c r="BH189" i="44"/>
  <c r="H190" i="44"/>
  <c r="AF190" i="44"/>
  <c r="T191" i="44"/>
  <c r="H192" i="44"/>
  <c r="X192" i="44"/>
  <c r="AA193" i="44"/>
  <c r="G195" i="44"/>
  <c r="BG196" i="44"/>
  <c r="G197" i="44"/>
  <c r="W197" i="44"/>
  <c r="BK197" i="44"/>
  <c r="AJ198" i="44"/>
  <c r="O199" i="44"/>
  <c r="AM199" i="44"/>
  <c r="G203" i="44"/>
  <c r="AP204" i="44"/>
  <c r="BM206" i="44"/>
  <c r="AS207" i="44"/>
  <c r="F149" i="44"/>
  <c r="Y152" i="44"/>
  <c r="AC173" i="44"/>
  <c r="BD179" i="44"/>
  <c r="AP182" i="44"/>
  <c r="AP186" i="44"/>
  <c r="AR189" i="44"/>
  <c r="BO196" i="44"/>
  <c r="AU197" i="44"/>
  <c r="BP198" i="44"/>
  <c r="O203" i="44"/>
  <c r="I206" i="44"/>
  <c r="AD181" i="44"/>
  <c r="AM197" i="44"/>
  <c r="AQ200" i="44"/>
  <c r="A150" i="44"/>
  <c r="BJ176" i="44"/>
  <c r="T178" i="44"/>
  <c r="BN180" i="44"/>
  <c r="BN184" i="44"/>
  <c r="D189" i="44"/>
  <c r="BK201" i="44"/>
  <c r="BF184" i="44"/>
  <c r="T187" i="44"/>
  <c r="BH187" i="44"/>
  <c r="AV188" i="44"/>
  <c r="AV192" i="44"/>
  <c r="BK195" i="44"/>
  <c r="BC201" i="44"/>
  <c r="BK203" i="44"/>
  <c r="AG206" i="44"/>
  <c r="G140" i="44"/>
  <c r="BD143" i="44"/>
  <c r="U173" i="44"/>
  <c r="T175" i="44"/>
  <c r="R177" i="44"/>
  <c r="AH177" i="44"/>
  <c r="L178" i="44"/>
  <c r="X179" i="44"/>
  <c r="BL179" i="44"/>
  <c r="J180" i="44"/>
  <c r="F181" i="44"/>
  <c r="AT185" i="44"/>
  <c r="R186" i="44"/>
  <c r="AH186" i="44"/>
  <c r="AJ187" i="44"/>
  <c r="BL188" i="44"/>
  <c r="L189" i="44"/>
  <c r="AJ189" i="44"/>
  <c r="BL190" i="44"/>
  <c r="K193" i="44"/>
  <c r="BG193" i="44"/>
  <c r="BC194" i="44"/>
  <c r="BC195" i="44"/>
  <c r="AI196" i="44"/>
  <c r="AB198" i="44"/>
  <c r="AZ198" i="44"/>
  <c r="G199" i="44"/>
  <c r="BK199" i="44"/>
  <c r="S200" i="44"/>
  <c r="W201" i="44"/>
  <c r="AA202" i="44"/>
  <c r="AY202" i="44"/>
  <c r="BF204" i="44"/>
  <c r="BE206" i="44"/>
  <c r="M207" i="44"/>
  <c r="AK207" i="44"/>
  <c r="BQ207" i="44"/>
  <c r="BB149" i="44"/>
  <c r="AF179" i="44"/>
  <c r="AP180" i="44"/>
  <c r="BD188" i="44"/>
  <c r="AF143" i="44"/>
  <c r="Q150" i="44"/>
  <c r="BQ151" i="44"/>
  <c r="AZ168" i="44"/>
  <c r="AW172" i="44"/>
  <c r="AK173" i="44"/>
  <c r="AH184" i="44"/>
  <c r="V185" i="44"/>
  <c r="AF188" i="44"/>
  <c r="AV190" i="44"/>
  <c r="AJ191" i="44"/>
  <c r="BL192" i="44"/>
  <c r="O194" i="44"/>
  <c r="S196" i="44"/>
  <c r="AE201" i="44"/>
  <c r="AE203" i="44"/>
  <c r="BD137" i="44"/>
  <c r="AX148" i="44"/>
  <c r="T168" i="44"/>
  <c r="C184" i="46"/>
  <c r="C184" i="44" s="1"/>
  <c r="AZ125" i="44"/>
  <c r="AB136" i="44"/>
  <c r="AQ141" i="44"/>
  <c r="AI146" i="44"/>
  <c r="AE147" i="44"/>
  <c r="BF148" i="44"/>
  <c r="Y172" i="44"/>
  <c r="AX177" i="44"/>
  <c r="BN177" i="44"/>
  <c r="AZ178" i="44"/>
  <c r="AN179" i="44"/>
  <c r="V181" i="44"/>
  <c r="Z182" i="44"/>
  <c r="AX182" i="44"/>
  <c r="AL183" i="44"/>
  <c r="BJ183" i="44"/>
  <c r="J184" i="44"/>
  <c r="Z184" i="44"/>
  <c r="AX184" i="44"/>
  <c r="BJ185" i="44"/>
  <c r="H188" i="44"/>
  <c r="X188" i="44"/>
  <c r="AZ189" i="44"/>
  <c r="AZ191" i="44"/>
  <c r="AY193" i="44"/>
  <c r="AE194" i="44"/>
  <c r="AU195" i="44"/>
  <c r="BC199" i="44"/>
  <c r="BO200" i="44"/>
  <c r="AQ202" i="44"/>
  <c r="BO202" i="44"/>
  <c r="W203" i="44"/>
  <c r="BC203" i="44"/>
  <c r="J204" i="44"/>
  <c r="Y206" i="44"/>
  <c r="AW206" i="44"/>
  <c r="BI207" i="44"/>
  <c r="Z148" i="44"/>
  <c r="AA153" i="44"/>
  <c r="H179" i="44"/>
  <c r="BB185" i="44"/>
  <c r="G194" i="44"/>
  <c r="AA130" i="44"/>
  <c r="BE150" i="44"/>
  <c r="BQ173" i="44"/>
  <c r="AB178" i="44"/>
  <c r="AV179" i="44"/>
  <c r="AH180" i="44"/>
  <c r="BB181" i="44"/>
  <c r="AH182" i="44"/>
  <c r="F185" i="44"/>
  <c r="S193" i="44"/>
  <c r="L198" i="44"/>
  <c r="AH204" i="44"/>
  <c r="AR125" i="44"/>
  <c r="AI141" i="44"/>
  <c r="AD149" i="44"/>
  <c r="AY153" i="44"/>
  <c r="J127" i="44"/>
  <c r="BG130" i="44"/>
  <c r="BE134" i="44"/>
  <c r="T138" i="44"/>
  <c r="O140" i="44"/>
  <c r="P143" i="44"/>
  <c r="AN145" i="44"/>
  <c r="I152" i="44"/>
  <c r="AR168" i="44"/>
  <c r="AJ175" i="44"/>
  <c r="AZ175" i="44"/>
  <c r="P179" i="44"/>
  <c r="Z180" i="44"/>
  <c r="AT181" i="44"/>
  <c r="AX186" i="44"/>
  <c r="BN186" i="44"/>
  <c r="L187" i="44"/>
  <c r="AZ187" i="44"/>
  <c r="AN188" i="44"/>
  <c r="X190" i="44"/>
  <c r="AN190" i="44"/>
  <c r="L191" i="44"/>
  <c r="AB191" i="44"/>
  <c r="AN192" i="44"/>
  <c r="AM195" i="44"/>
  <c r="K196" i="44"/>
  <c r="AY196" i="44"/>
  <c r="BC197" i="44"/>
  <c r="D198" i="44"/>
  <c r="AE199" i="44"/>
  <c r="K200" i="44"/>
  <c r="AU201" i="44"/>
  <c r="S202" i="44"/>
  <c r="Q206" i="44"/>
  <c r="E207" i="44"/>
  <c r="U134" i="44"/>
  <c r="BD138" i="44"/>
  <c r="AY142" i="44"/>
  <c r="AU146" i="44"/>
  <c r="BA150" i="44"/>
  <c r="Y156" i="44"/>
  <c r="AW156" i="44"/>
  <c r="T157" i="44"/>
  <c r="AZ157" i="44"/>
  <c r="L158" i="44"/>
  <c r="BD159" i="44"/>
  <c r="V161" i="44"/>
  <c r="I162" i="44"/>
  <c r="BQ163" i="44"/>
  <c r="Y164" i="44"/>
  <c r="E165" i="44"/>
  <c r="I166" i="44"/>
  <c r="BE166" i="44"/>
  <c r="L167" i="44"/>
  <c r="H168" i="44"/>
  <c r="BL168" i="44"/>
  <c r="AQ169" i="44"/>
  <c r="S140" i="44"/>
  <c r="M150" i="44"/>
  <c r="AK155" i="44"/>
  <c r="AU141" i="44"/>
  <c r="AR145" i="44"/>
  <c r="AU153" i="44"/>
  <c r="AS132" i="44"/>
  <c r="AB137" i="44"/>
  <c r="AS155" i="44"/>
  <c r="BB161" i="44"/>
  <c r="U163" i="44"/>
  <c r="AW164" i="44"/>
  <c r="E132" i="44"/>
  <c r="BL138" i="44"/>
  <c r="BK153" i="44"/>
  <c r="U152" i="44"/>
  <c r="BH157" i="44"/>
  <c r="R160" i="44"/>
  <c r="BA163" i="44"/>
  <c r="BH167" i="44"/>
  <c r="K169" i="44"/>
  <c r="BM151" i="44"/>
  <c r="AV159" i="44"/>
  <c r="W170" i="44"/>
  <c r="Y151" i="44"/>
  <c r="BI165" i="44"/>
  <c r="T167" i="44"/>
  <c r="P168" i="44"/>
  <c r="AA169" i="44"/>
  <c r="BP143" i="44"/>
  <c r="D145" i="44"/>
  <c r="AQ147" i="44"/>
  <c r="BQ155" i="44"/>
  <c r="BH158" i="44"/>
  <c r="BL159" i="44"/>
  <c r="I164" i="44"/>
  <c r="BE164" i="44"/>
  <c r="AY169" i="44"/>
  <c r="AF136" i="44"/>
  <c r="X144" i="44"/>
  <c r="U155" i="44"/>
  <c r="BM156" i="44"/>
  <c r="AB158" i="44"/>
  <c r="F161" i="44"/>
  <c r="BJ161" i="44"/>
  <c r="AO162" i="44"/>
  <c r="BM162" i="44"/>
  <c r="AW166" i="44"/>
  <c r="BP167" i="44"/>
  <c r="G170" i="44"/>
  <c r="AU170" i="44"/>
  <c r="AO171" i="44"/>
  <c r="M155" i="44"/>
  <c r="BH129" i="44"/>
  <c r="AG162" i="44"/>
  <c r="AK165" i="44"/>
  <c r="BM166" i="44"/>
  <c r="G130" i="44"/>
  <c r="W153" i="44"/>
  <c r="X159" i="44"/>
  <c r="M165" i="44"/>
  <c r="BK170" i="44"/>
  <c r="D135" i="44"/>
  <c r="AP149" i="44"/>
  <c r="S154" i="44"/>
  <c r="BG154" i="44"/>
  <c r="AO156" i="44"/>
  <c r="AJ157" i="44"/>
  <c r="BP157" i="44"/>
  <c r="Z160" i="44"/>
  <c r="AP160" i="44"/>
  <c r="Q162" i="44"/>
  <c r="AC163" i="44"/>
  <c r="AG164" i="44"/>
  <c r="U165" i="44"/>
  <c r="Y166" i="44"/>
  <c r="AR167" i="44"/>
  <c r="Y133" i="44"/>
  <c r="AI142" i="44"/>
  <c r="J149" i="44"/>
  <c r="AE153" i="44"/>
  <c r="BC153" i="44"/>
  <c r="AA154" i="44"/>
  <c r="BA155" i="44"/>
  <c r="D157" i="44"/>
  <c r="BP158" i="44"/>
  <c r="AF159" i="44"/>
  <c r="AL161" i="44"/>
  <c r="AK163" i="44"/>
  <c r="AS165" i="44"/>
  <c r="AB167" i="44"/>
  <c r="AN168" i="44"/>
  <c r="AI169" i="44"/>
  <c r="P129" i="44"/>
  <c r="BM78" i="46"/>
  <c r="AQ59" i="46"/>
  <c r="A145" i="44"/>
  <c r="F144" i="44"/>
  <c r="S150" i="44"/>
  <c r="BQ153" i="44"/>
  <c r="AE156" i="44"/>
  <c r="R157" i="44"/>
  <c r="J158" i="44"/>
  <c r="AH158" i="44"/>
  <c r="BB138" i="44"/>
  <c r="AK112" i="44"/>
  <c r="BO78" i="46"/>
  <c r="BN135" i="44"/>
  <c r="J145" i="44"/>
  <c r="BM133" i="44"/>
  <c r="BH135" i="44"/>
  <c r="A123" i="44"/>
  <c r="BF123" i="44"/>
  <c r="I128" i="44"/>
  <c r="BA132" i="44"/>
  <c r="BP137" i="44"/>
  <c r="AQ140" i="44"/>
  <c r="BD141" i="44"/>
  <c r="AZ142" i="44"/>
  <c r="AO144" i="44"/>
  <c r="G146" i="44"/>
  <c r="BC146" i="44"/>
  <c r="AX149" i="44"/>
  <c r="O153" i="44"/>
  <c r="AY154" i="44"/>
  <c r="AF128" i="44"/>
  <c r="P138" i="44"/>
  <c r="F148" i="44"/>
  <c r="BB148" i="44"/>
  <c r="Z149" i="44"/>
  <c r="AS152" i="44"/>
  <c r="BL128" i="44"/>
  <c r="P136" i="44"/>
  <c r="AJ145" i="44"/>
  <c r="O146" i="44"/>
  <c r="AY87" i="46"/>
  <c r="AZ129" i="44"/>
  <c r="L135" i="44"/>
  <c r="D137" i="44"/>
  <c r="S142" i="44"/>
  <c r="P144" i="44"/>
  <c r="W146" i="44"/>
  <c r="N148" i="44"/>
  <c r="BN149" i="44"/>
  <c r="AK150" i="44"/>
  <c r="P125" i="44"/>
  <c r="H128" i="44"/>
  <c r="S131" i="44"/>
  <c r="A128" i="44"/>
  <c r="AH113" i="44"/>
  <c r="R126" i="44"/>
  <c r="BD128" i="44"/>
  <c r="AS126" i="44"/>
  <c r="A140" i="44"/>
  <c r="BA126" i="44"/>
  <c r="AI128" i="44"/>
  <c r="J137" i="44"/>
  <c r="Q142" i="44"/>
  <c r="AT142" i="44"/>
  <c r="R143" i="44"/>
  <c r="AQ138" i="44"/>
  <c r="P120" i="44"/>
  <c r="AX133" i="44"/>
  <c r="AW128" i="44"/>
  <c r="O121" i="44"/>
  <c r="BI138" i="44"/>
  <c r="AJ146" i="44"/>
  <c r="P154" i="44"/>
  <c r="AY122" i="44"/>
  <c r="V138" i="44"/>
  <c r="AL136" i="44"/>
  <c r="BA141" i="44"/>
  <c r="Z145" i="44"/>
  <c r="AS146" i="44"/>
  <c r="Q147" i="44"/>
  <c r="BD149" i="44"/>
  <c r="AA150" i="44"/>
  <c r="AE151" i="44"/>
  <c r="K152" i="44"/>
  <c r="BG152" i="44"/>
  <c r="AC153" i="44"/>
  <c r="I131" i="44"/>
  <c r="Z137" i="44"/>
  <c r="AH143" i="44"/>
  <c r="C145" i="46"/>
  <c r="C145" i="44" s="1"/>
  <c r="J135" i="44"/>
  <c r="T148" i="44"/>
  <c r="AC130" i="44"/>
  <c r="V136" i="44"/>
  <c r="K126" i="44"/>
  <c r="M129" i="44"/>
  <c r="BO91" i="44"/>
  <c r="AZ110" i="46"/>
  <c r="AZ110" i="44"/>
  <c r="BN123" i="46"/>
  <c r="BN123" i="44"/>
  <c r="J126" i="46"/>
  <c r="J126" i="44"/>
  <c r="V127" i="46"/>
  <c r="V127" i="44"/>
  <c r="AR129" i="46"/>
  <c r="AR129" i="44"/>
  <c r="AE130" i="46"/>
  <c r="AE130" i="44"/>
  <c r="E134" i="46"/>
  <c r="E134" i="44"/>
  <c r="AV136" i="46"/>
  <c r="AV136" i="44"/>
  <c r="O141" i="46"/>
  <c r="O141" i="44"/>
  <c r="AB143" i="46"/>
  <c r="AB143" i="44"/>
  <c r="BH145" i="46"/>
  <c r="BH145" i="44"/>
  <c r="V148" i="46"/>
  <c r="V148" i="44"/>
  <c r="AS150" i="46"/>
  <c r="AS150" i="44"/>
  <c r="C123" i="46"/>
  <c r="C123" i="44" s="1"/>
  <c r="H116" i="44"/>
  <c r="P124" i="44"/>
  <c r="AD126" i="44"/>
  <c r="L129" i="44"/>
  <c r="BG131" i="44"/>
  <c r="AG133" i="44"/>
  <c r="AK134" i="44"/>
  <c r="AF135" i="44"/>
  <c r="AZ136" i="44"/>
  <c r="AR137" i="44"/>
  <c r="AE138" i="44"/>
  <c r="W140" i="44"/>
  <c r="BO140" i="44"/>
  <c r="J142" i="44"/>
  <c r="AZ143" i="44"/>
  <c r="T145" i="44"/>
  <c r="AZ145" i="44"/>
  <c r="AL148" i="44"/>
  <c r="AH149" i="44"/>
  <c r="BF149" i="44"/>
  <c r="U150" i="44"/>
  <c r="AF162" i="44"/>
  <c r="AI167" i="44"/>
  <c r="AV171" i="44"/>
  <c r="BH172" i="44"/>
  <c r="AG176" i="44"/>
  <c r="BE176" i="44"/>
  <c r="U177" i="44"/>
  <c r="AS177" i="44"/>
  <c r="BK178" i="44"/>
  <c r="AI179" i="44"/>
  <c r="E180" i="44"/>
  <c r="BA184" i="44"/>
  <c r="Y185" i="44"/>
  <c r="AU187" i="44"/>
  <c r="AQ190" i="44"/>
  <c r="K192" i="44"/>
  <c r="AA192" i="44"/>
  <c r="Z194" i="44"/>
  <c r="AD196" i="44"/>
  <c r="R197" i="44"/>
  <c r="AT118" i="46"/>
  <c r="AT118" i="44"/>
  <c r="A119" i="29"/>
  <c r="A121" i="44"/>
  <c r="L124" i="46"/>
  <c r="L124" i="44"/>
  <c r="AD127" i="46"/>
  <c r="AD127" i="44"/>
  <c r="AB129" i="46"/>
  <c r="AB129" i="44"/>
  <c r="Q133" i="46"/>
  <c r="Q133" i="44"/>
  <c r="BI134" i="46"/>
  <c r="BI134" i="44"/>
  <c r="BQ134" i="46"/>
  <c r="BQ134" i="44"/>
  <c r="AJ135" i="46"/>
  <c r="AJ135" i="44"/>
  <c r="AR135" i="46"/>
  <c r="AR135" i="44"/>
  <c r="T137" i="46"/>
  <c r="T137" i="44"/>
  <c r="H138" i="46"/>
  <c r="H138" i="44"/>
  <c r="BC141" i="46"/>
  <c r="BC141" i="44"/>
  <c r="AV144" i="46"/>
  <c r="AV144" i="44"/>
  <c r="AW117" i="44"/>
  <c r="BP124" i="44"/>
  <c r="X128" i="44"/>
  <c r="BO131" i="44"/>
  <c r="BA134" i="44"/>
  <c r="W136" i="44"/>
  <c r="AF138" i="44"/>
  <c r="AA140" i="44"/>
  <c r="W141" i="44"/>
  <c r="K142" i="44"/>
  <c r="K147" i="44"/>
  <c r="BO147" i="44"/>
  <c r="BM149" i="44"/>
  <c r="D172" i="44"/>
  <c r="AS180" i="44"/>
  <c r="AS184" i="44"/>
  <c r="AK186" i="44"/>
  <c r="W187" i="44"/>
  <c r="S188" i="44"/>
  <c r="BG188" i="44"/>
  <c r="O191" i="44"/>
  <c r="BC191" i="44"/>
  <c r="A120" i="27"/>
  <c r="A122" i="44"/>
  <c r="W131" i="46"/>
  <c r="W131" i="44"/>
  <c r="BC131" i="46"/>
  <c r="BC131" i="44"/>
  <c r="Q134" i="46"/>
  <c r="Q134" i="44"/>
  <c r="AJ139" i="46"/>
  <c r="AJ139" i="44"/>
  <c r="AE140" i="46"/>
  <c r="AE140" i="44"/>
  <c r="K141" i="46"/>
  <c r="K141" i="44"/>
  <c r="BC142" i="46"/>
  <c r="BC142" i="44"/>
  <c r="L144" i="46"/>
  <c r="L144" i="44"/>
  <c r="AA146" i="46"/>
  <c r="AA146" i="44"/>
  <c r="F170" i="44"/>
  <c r="E112" i="44"/>
  <c r="U118" i="46"/>
  <c r="U118" i="44"/>
  <c r="O138" i="46"/>
  <c r="O138" i="44"/>
  <c r="AH142" i="46"/>
  <c r="AH142" i="44"/>
  <c r="A145" i="27"/>
  <c r="C147" i="46"/>
  <c r="C147" i="44" s="1"/>
  <c r="AP154" i="46"/>
  <c r="AP154" i="44"/>
  <c r="P164" i="46"/>
  <c r="P164" i="44"/>
  <c r="AN164" i="46"/>
  <c r="AN164" i="44"/>
  <c r="BL164" i="46"/>
  <c r="BL164" i="44"/>
  <c r="AA167" i="46"/>
  <c r="AA167" i="44"/>
  <c r="BG167" i="46"/>
  <c r="BG167" i="44"/>
  <c r="Z169" i="46"/>
  <c r="Z169" i="44"/>
  <c r="BB170" i="46"/>
  <c r="BB170" i="44"/>
  <c r="X171" i="46"/>
  <c r="X171" i="44"/>
  <c r="BL171" i="46"/>
  <c r="BL171" i="44"/>
  <c r="L172" i="46"/>
  <c r="L172" i="44"/>
  <c r="AZ172" i="46"/>
  <c r="AZ172" i="44"/>
  <c r="BP172" i="46"/>
  <c r="BP172" i="44"/>
  <c r="S174" i="46"/>
  <c r="S174" i="44"/>
  <c r="O175" i="46"/>
  <c r="O175" i="44"/>
  <c r="AM175" i="46"/>
  <c r="AM175" i="44"/>
  <c r="BC175" i="46"/>
  <c r="BC175" i="44"/>
  <c r="AC177" i="46"/>
  <c r="AC177" i="44"/>
  <c r="W178" i="46"/>
  <c r="W178" i="44"/>
  <c r="BC178" i="46"/>
  <c r="BC178" i="44"/>
  <c r="AK180" i="46"/>
  <c r="AK180" i="44"/>
  <c r="BQ180" i="46"/>
  <c r="BQ180" i="44"/>
  <c r="Q181" i="46"/>
  <c r="Q181" i="44"/>
  <c r="BQ182" i="46"/>
  <c r="BQ182" i="44"/>
  <c r="Q183" i="46"/>
  <c r="Q183" i="44"/>
  <c r="AO183" i="46"/>
  <c r="AO183" i="44"/>
  <c r="M184" i="46"/>
  <c r="M184" i="44"/>
  <c r="AK184" i="46"/>
  <c r="AK184" i="44"/>
  <c r="BQ184" i="46"/>
  <c r="BQ184" i="44"/>
  <c r="Q185" i="46"/>
  <c r="Q185" i="44"/>
  <c r="AW185" i="46"/>
  <c r="AW185" i="44"/>
  <c r="U186" i="46"/>
  <c r="U186" i="44"/>
  <c r="BI186" i="46"/>
  <c r="BI186" i="44"/>
  <c r="G187" i="46"/>
  <c r="G187" i="44"/>
  <c r="AE187" i="46"/>
  <c r="AE187" i="44"/>
  <c r="K188" i="46"/>
  <c r="K188" i="44"/>
  <c r="AI188" i="46"/>
  <c r="AI188" i="44"/>
  <c r="G189" i="46"/>
  <c r="G189" i="44"/>
  <c r="AE189" i="46"/>
  <c r="AE189" i="44"/>
  <c r="BC189" i="46"/>
  <c r="BC189" i="44"/>
  <c r="AA190" i="46"/>
  <c r="AA190" i="44"/>
  <c r="AY190" i="46"/>
  <c r="AY190" i="44"/>
  <c r="W191" i="46"/>
  <c r="W191" i="44"/>
  <c r="AU191" i="46"/>
  <c r="AU191" i="44"/>
  <c r="S192" i="46"/>
  <c r="S192" i="44"/>
  <c r="AY192" i="46"/>
  <c r="AY192" i="44"/>
  <c r="BO192" i="46"/>
  <c r="BO192" i="44"/>
  <c r="AL193" i="46"/>
  <c r="AL193" i="44"/>
  <c r="AT193" i="46"/>
  <c r="AT193" i="44"/>
  <c r="J194" i="46"/>
  <c r="J194" i="44"/>
  <c r="AH194" i="46"/>
  <c r="AH194" i="44"/>
  <c r="BF194" i="46"/>
  <c r="BF194" i="44"/>
  <c r="J195" i="46"/>
  <c r="J195" i="44"/>
  <c r="R195" i="46"/>
  <c r="R195" i="44"/>
  <c r="Z195" i="46"/>
  <c r="Z195" i="44"/>
  <c r="AH195" i="46"/>
  <c r="AH195" i="44"/>
  <c r="AP195" i="46"/>
  <c r="AP195" i="44"/>
  <c r="AX195" i="46"/>
  <c r="AX195" i="44"/>
  <c r="BF195" i="46"/>
  <c r="BF195" i="44"/>
  <c r="AL196" i="46"/>
  <c r="AL196" i="44"/>
  <c r="BJ196" i="46"/>
  <c r="BJ196" i="44"/>
  <c r="W198" i="46"/>
  <c r="W198" i="44"/>
  <c r="AU198" i="46"/>
  <c r="AU198" i="44"/>
  <c r="AH199" i="46"/>
  <c r="AH199" i="44"/>
  <c r="BN199" i="46"/>
  <c r="BN199" i="44"/>
  <c r="F202" i="46"/>
  <c r="F202" i="44"/>
  <c r="AD202" i="46"/>
  <c r="AD202" i="44"/>
  <c r="AL202" i="46"/>
  <c r="AL202" i="44"/>
  <c r="BJ202" i="46"/>
  <c r="BJ202" i="44"/>
  <c r="R203" i="46"/>
  <c r="R203" i="44"/>
  <c r="AC204" i="46"/>
  <c r="AC204" i="44"/>
  <c r="BI204" i="46"/>
  <c r="BI204" i="44"/>
  <c r="H205" i="46"/>
  <c r="H205" i="44"/>
  <c r="AV205" i="46"/>
  <c r="AV205" i="44"/>
  <c r="BD205" i="46"/>
  <c r="BD205" i="44"/>
  <c r="D206" i="46"/>
  <c r="D206" i="44"/>
  <c r="L206" i="46"/>
  <c r="L206" i="44"/>
  <c r="AR206" i="46"/>
  <c r="AR206" i="44"/>
  <c r="BI150" i="44"/>
  <c r="AG151" i="44"/>
  <c r="BE151" i="44"/>
  <c r="BQ150" i="44"/>
  <c r="AQ154" i="44"/>
  <c r="BO154" i="44"/>
  <c r="BO95" i="44"/>
  <c r="AK131" i="44"/>
  <c r="AX112" i="44"/>
  <c r="AL139" i="44"/>
  <c r="AB118" i="44"/>
  <c r="AZ120" i="44"/>
  <c r="BI128" i="44"/>
  <c r="AA121" i="44"/>
  <c r="AJ131" i="44"/>
  <c r="BE101" i="44"/>
  <c r="BD49" i="44"/>
  <c r="G122" i="44"/>
  <c r="G64" i="44"/>
  <c r="J133" i="44"/>
  <c r="AC135" i="44"/>
  <c r="I136" i="44"/>
  <c r="W64" i="44"/>
  <c r="AU64" i="44"/>
  <c r="AU89" i="44"/>
  <c r="BM125" i="44"/>
  <c r="Y128" i="44"/>
  <c r="AG98" i="44"/>
  <c r="AM109" i="44"/>
  <c r="M78" i="44"/>
  <c r="BC106" i="44"/>
  <c r="AS87" i="44"/>
  <c r="AR93" i="44"/>
  <c r="A116" i="44"/>
  <c r="M121" i="44"/>
  <c r="BK150" i="44"/>
  <c r="AW146" i="44"/>
  <c r="A159" i="44"/>
  <c r="C111" i="46"/>
  <c r="C111" i="44" s="1"/>
  <c r="C175" i="46"/>
  <c r="C175" i="44" s="1"/>
  <c r="E86" i="44"/>
  <c r="R109" i="44"/>
  <c r="AP125" i="44"/>
  <c r="AS140" i="44"/>
  <c r="G152" i="44"/>
  <c r="BM153" i="44"/>
  <c r="T160" i="44"/>
  <c r="X161" i="44"/>
  <c r="AE163" i="44"/>
  <c r="BC163" i="44"/>
  <c r="AY166" i="44"/>
  <c r="BF168" i="44"/>
  <c r="BQ169" i="44"/>
  <c r="Q170" i="44"/>
  <c r="W172" i="44"/>
  <c r="BK172" i="44"/>
  <c r="AA173" i="44"/>
  <c r="V174" i="44"/>
  <c r="BH181" i="44"/>
  <c r="H184" i="44"/>
  <c r="AF184" i="44"/>
  <c r="AV108" i="44"/>
  <c r="M140" i="44"/>
  <c r="A138" i="44"/>
  <c r="C116" i="46"/>
  <c r="C116" i="44" s="1"/>
  <c r="X87" i="44"/>
  <c r="D121" i="44"/>
  <c r="AP136" i="44"/>
  <c r="BE141" i="44"/>
  <c r="BP94" i="44"/>
  <c r="AN148" i="44"/>
  <c r="BP149" i="44"/>
  <c r="L79" i="44"/>
  <c r="L126" i="44"/>
  <c r="AJ98" i="44"/>
  <c r="AX128" i="44"/>
  <c r="BI140" i="44"/>
  <c r="N143" i="44"/>
  <c r="M154" i="44"/>
  <c r="V129" i="44"/>
  <c r="H161" i="44"/>
  <c r="AT167" i="44"/>
  <c r="AH168" i="44"/>
  <c r="BN168" i="44"/>
  <c r="C130" i="46"/>
  <c r="C130" i="44" s="1"/>
  <c r="BI102" i="44"/>
  <c r="O163" i="44"/>
  <c r="AI164" i="44"/>
  <c r="N167" i="44"/>
  <c r="BM130" i="44"/>
  <c r="AR126" i="44"/>
  <c r="AR149" i="44"/>
  <c r="X148" i="44"/>
  <c r="A111" i="44"/>
  <c r="AV90" i="44"/>
  <c r="V124" i="44"/>
  <c r="BN125" i="44"/>
  <c r="AC140" i="44"/>
  <c r="BC155" i="44"/>
  <c r="AQ166" i="44"/>
  <c r="BI169" i="44"/>
  <c r="Y170" i="44"/>
  <c r="AI173" i="44"/>
  <c r="AI76" i="44"/>
  <c r="Y105" i="44"/>
  <c r="AY151" i="44"/>
  <c r="AD157" i="44"/>
  <c r="BL161" i="44"/>
  <c r="BO173" i="44"/>
  <c r="AD174" i="44"/>
  <c r="BJ174" i="44"/>
  <c r="AH175" i="44"/>
  <c r="T176" i="44"/>
  <c r="H177" i="44"/>
  <c r="AF177" i="44"/>
  <c r="AP178" i="44"/>
  <c r="H180" i="44"/>
  <c r="AF180" i="44"/>
  <c r="P184" i="44"/>
  <c r="AP187" i="44"/>
  <c r="I193" i="44"/>
  <c r="Y122" i="44"/>
  <c r="Y127" i="44"/>
  <c r="AX141" i="44"/>
  <c r="AL142" i="44"/>
  <c r="W143" i="44"/>
  <c r="S144" i="44"/>
  <c r="U149" i="44"/>
  <c r="AM188" i="44"/>
  <c r="BK188" i="44"/>
  <c r="S189" i="44"/>
  <c r="K191" i="44"/>
  <c r="AI191" i="44"/>
  <c r="AL194" i="44"/>
  <c r="AT197" i="44"/>
  <c r="AA198" i="44"/>
  <c r="T205" i="44"/>
  <c r="AZ207" i="44"/>
  <c r="AB133" i="46"/>
  <c r="AB133" i="44"/>
  <c r="K136" i="46"/>
  <c r="K136" i="44"/>
  <c r="C148" i="46"/>
  <c r="C148" i="44" s="1"/>
  <c r="W135" i="44"/>
  <c r="BJ142" i="44"/>
  <c r="F147" i="44"/>
  <c r="I148" i="44"/>
  <c r="AV150" i="44"/>
  <c r="BG159" i="44"/>
  <c r="D166" i="44"/>
  <c r="AQ168" i="44"/>
  <c r="V169" i="44"/>
  <c r="AK126" i="44"/>
  <c r="S136" i="44"/>
  <c r="AI138" i="44"/>
  <c r="O145" i="44"/>
  <c r="AX146" i="44"/>
  <c r="BB147" i="44"/>
  <c r="BE148" i="44"/>
  <c r="V154" i="44"/>
  <c r="AJ156" i="44"/>
  <c r="BQ160" i="44"/>
  <c r="AO161" i="44"/>
  <c r="L162" i="44"/>
  <c r="AR162" i="44"/>
  <c r="D164" i="44"/>
  <c r="BP164" i="44"/>
  <c r="X165" i="44"/>
  <c r="AN165" i="44"/>
  <c r="BK167" i="44"/>
  <c r="S168" i="44"/>
  <c r="AH170" i="44"/>
  <c r="W174" i="44"/>
  <c r="AM174" i="44"/>
  <c r="BK174" i="44"/>
  <c r="Y177" i="44"/>
  <c r="Y182" i="44"/>
  <c r="E183" i="44"/>
  <c r="AK183" i="44"/>
  <c r="A200" i="44"/>
  <c r="C132" i="46"/>
  <c r="C132" i="44" s="1"/>
  <c r="AG122" i="44"/>
  <c r="AM124" i="44"/>
  <c r="N131" i="44"/>
  <c r="D133" i="44"/>
  <c r="AJ133" i="44"/>
  <c r="BL134" i="44"/>
  <c r="K139" i="44"/>
  <c r="BB140" i="44"/>
  <c r="R141" i="44"/>
  <c r="G143" i="44"/>
  <c r="BC143" i="44"/>
  <c r="AY144" i="44"/>
  <c r="J146" i="44"/>
  <c r="AH146" i="44"/>
  <c r="N147" i="44"/>
  <c r="P150" i="44"/>
  <c r="AF150" i="44"/>
  <c r="D151" i="44"/>
  <c r="AB151" i="44"/>
  <c r="P152" i="44"/>
  <c r="AV152" i="44"/>
  <c r="J153" i="44"/>
  <c r="AH153" i="44"/>
  <c r="X155" i="44"/>
  <c r="AV155" i="44"/>
  <c r="K159" i="44"/>
  <c r="BA160" i="44"/>
  <c r="Y161" i="44"/>
  <c r="BM161" i="44"/>
  <c r="AB162" i="44"/>
  <c r="P163" i="44"/>
  <c r="AN163" i="44"/>
  <c r="T164" i="44"/>
  <c r="AJ164" i="44"/>
  <c r="AZ164" i="44"/>
  <c r="BG168" i="44"/>
  <c r="N169" i="44"/>
  <c r="AJ171" i="44"/>
  <c r="BP171" i="44"/>
  <c r="BC174" i="44"/>
  <c r="AQ175" i="44"/>
  <c r="BO175" i="44"/>
  <c r="BM177" i="44"/>
  <c r="Q182" i="44"/>
  <c r="AW182" i="44"/>
  <c r="AS185" i="44"/>
  <c r="Y186" i="44"/>
  <c r="AA187" i="44"/>
  <c r="BK192" i="44"/>
  <c r="Z196" i="44"/>
  <c r="V197" i="44"/>
  <c r="N201" i="44"/>
  <c r="AT201" i="44"/>
  <c r="Y204" i="44"/>
  <c r="BL206" i="44"/>
  <c r="O135" i="46"/>
  <c r="O135" i="44"/>
  <c r="F140" i="46"/>
  <c r="F140" i="44"/>
  <c r="F142" i="46"/>
  <c r="F142" i="44"/>
  <c r="BI149" i="46"/>
  <c r="BI149" i="44"/>
  <c r="L164" i="46"/>
  <c r="L164" i="44"/>
  <c r="L166" i="46"/>
  <c r="L166" i="44"/>
  <c r="AJ166" i="46"/>
  <c r="AJ166" i="44"/>
  <c r="AE167" i="46"/>
  <c r="AE167" i="44"/>
  <c r="AD169" i="46"/>
  <c r="AD169" i="44"/>
  <c r="AT169" i="46"/>
  <c r="AT169" i="44"/>
  <c r="AB171" i="46"/>
  <c r="AB171" i="44"/>
  <c r="H172" i="46"/>
  <c r="H172" i="44"/>
  <c r="BL172" i="46"/>
  <c r="BL172" i="44"/>
  <c r="BH173" i="46"/>
  <c r="BH173" i="44"/>
  <c r="AU174" i="46"/>
  <c r="AU174" i="44"/>
  <c r="AO182" i="46"/>
  <c r="AO182" i="44"/>
  <c r="BI183" i="46"/>
  <c r="BI183" i="44"/>
  <c r="M185" i="46"/>
  <c r="M185" i="44"/>
  <c r="BA185" i="46"/>
  <c r="BA185" i="44"/>
  <c r="BG187" i="46"/>
  <c r="BG187" i="44"/>
  <c r="O188" i="46"/>
  <c r="O188" i="44"/>
  <c r="BO189" i="46"/>
  <c r="BO189" i="44"/>
  <c r="G192" i="46"/>
  <c r="G192" i="44"/>
  <c r="O192" i="46"/>
  <c r="O192" i="44"/>
  <c r="N194" i="46"/>
  <c r="N194" i="44"/>
  <c r="BJ194" i="46"/>
  <c r="BJ194" i="44"/>
  <c r="F197" i="46"/>
  <c r="F197" i="44"/>
  <c r="N197" i="46"/>
  <c r="N197" i="44"/>
  <c r="AD197" i="46"/>
  <c r="AD197" i="44"/>
  <c r="K198" i="46"/>
  <c r="K198" i="44"/>
  <c r="S198" i="46"/>
  <c r="S198" i="44"/>
  <c r="AQ198" i="46"/>
  <c r="AQ198" i="44"/>
  <c r="Z200" i="46"/>
  <c r="Z200" i="44"/>
  <c r="BF200" i="46"/>
  <c r="BF200" i="44"/>
  <c r="V201" i="46"/>
  <c r="V201" i="44"/>
  <c r="AL201" i="46"/>
  <c r="AL201" i="44"/>
  <c r="BJ201" i="46"/>
  <c r="BJ201" i="44"/>
  <c r="AW204" i="46"/>
  <c r="AW204" i="44"/>
  <c r="BE204" i="46"/>
  <c r="BE204" i="44"/>
  <c r="L205" i="46"/>
  <c r="L205" i="44"/>
  <c r="BH205" i="46"/>
  <c r="BH205" i="44"/>
  <c r="AF206" i="46"/>
  <c r="AF206" i="44"/>
  <c r="AN206" i="46"/>
  <c r="AN206" i="44"/>
  <c r="AV206" i="46"/>
  <c r="AV206" i="44"/>
  <c r="D207" i="46"/>
  <c r="D207" i="44"/>
  <c r="T207" i="46"/>
  <c r="T207" i="44"/>
  <c r="AJ207" i="46"/>
  <c r="AJ207" i="44"/>
  <c r="AR207" i="46"/>
  <c r="AR207" i="44"/>
  <c r="AM129" i="46"/>
  <c r="AM129" i="44"/>
  <c r="AY138" i="46"/>
  <c r="AY138" i="44"/>
  <c r="BB142" i="46"/>
  <c r="BB142" i="44"/>
  <c r="H152" i="46"/>
  <c r="H152" i="44"/>
  <c r="T156" i="46"/>
  <c r="T156" i="44"/>
  <c r="BH156" i="46"/>
  <c r="BH156" i="44"/>
  <c r="BH162" i="46"/>
  <c r="BH162" i="44"/>
  <c r="H165" i="46"/>
  <c r="H165" i="44"/>
  <c r="O167" i="46"/>
  <c r="O167" i="44"/>
  <c r="AX170" i="46"/>
  <c r="AX170" i="44"/>
  <c r="BN170" i="46"/>
  <c r="BN170" i="44"/>
  <c r="L173" i="46"/>
  <c r="L173" i="44"/>
  <c r="AJ173" i="46"/>
  <c r="AJ173" i="44"/>
  <c r="G174" i="46"/>
  <c r="G174" i="44"/>
  <c r="AE174" i="46"/>
  <c r="AE174" i="44"/>
  <c r="I182" i="46"/>
  <c r="I182" i="44"/>
  <c r="AC183" i="46"/>
  <c r="AC183" i="44"/>
  <c r="BM184" i="46"/>
  <c r="BM184" i="44"/>
  <c r="Q186" i="46"/>
  <c r="Q186" i="44"/>
  <c r="AO186" i="46"/>
  <c r="AO186" i="44"/>
  <c r="S187" i="46"/>
  <c r="S187" i="44"/>
  <c r="AI187" i="46"/>
  <c r="AI187" i="44"/>
  <c r="AU188" i="46"/>
  <c r="AU188" i="44"/>
  <c r="BC188" i="46"/>
  <c r="BC188" i="44"/>
  <c r="K189" i="46"/>
  <c r="K189" i="44"/>
  <c r="AI189" i="46"/>
  <c r="AI189" i="44"/>
  <c r="AQ189" i="46"/>
  <c r="AQ189" i="44"/>
  <c r="AE190" i="46"/>
  <c r="AE190" i="44"/>
  <c r="BC190" i="46"/>
  <c r="BC190" i="44"/>
  <c r="S191" i="46"/>
  <c r="S191" i="44"/>
  <c r="AA191" i="46"/>
  <c r="AA191" i="44"/>
  <c r="AY191" i="46"/>
  <c r="AY191" i="44"/>
  <c r="BG191" i="46"/>
  <c r="BG191" i="44"/>
  <c r="AU192" i="46"/>
  <c r="AU192" i="44"/>
  <c r="BC192" i="46"/>
  <c r="BC192" i="44"/>
  <c r="AD194" i="46"/>
  <c r="AD194" i="44"/>
  <c r="R196" i="46"/>
  <c r="R196" i="44"/>
  <c r="AX196" i="46"/>
  <c r="AX196" i="44"/>
  <c r="BF196" i="46"/>
  <c r="BF196" i="44"/>
  <c r="AY198" i="46"/>
  <c r="AY198" i="44"/>
  <c r="A132" i="44"/>
  <c r="BE127" i="44"/>
  <c r="AX130" i="44"/>
  <c r="X132" i="44"/>
  <c r="AM135" i="44"/>
  <c r="N140" i="44"/>
  <c r="R146" i="44"/>
  <c r="AP146" i="44"/>
  <c r="BN146" i="44"/>
  <c r="BQ149" i="44"/>
  <c r="X152" i="44"/>
  <c r="AN152" i="44"/>
  <c r="R153" i="44"/>
  <c r="BF153" i="44"/>
  <c r="AF155" i="44"/>
  <c r="AB156" i="44"/>
  <c r="BP156" i="44"/>
  <c r="O158" i="44"/>
  <c r="D162" i="44"/>
  <c r="T162" i="44"/>
  <c r="AZ162" i="44"/>
  <c r="X163" i="44"/>
  <c r="AF165" i="44"/>
  <c r="AV165" i="44"/>
  <c r="G167" i="44"/>
  <c r="Z170" i="44"/>
  <c r="BF170" i="44"/>
  <c r="L171" i="44"/>
  <c r="BP173" i="44"/>
  <c r="BM182" i="44"/>
  <c r="U183" i="44"/>
  <c r="I184" i="44"/>
  <c r="AO184" i="44"/>
  <c r="AC185" i="44"/>
  <c r="BI185" i="44"/>
  <c r="BG189" i="44"/>
  <c r="O190" i="44"/>
  <c r="AM190" i="44"/>
  <c r="V194" i="44"/>
  <c r="BJ197" i="44"/>
  <c r="AP200" i="44"/>
  <c r="E126" i="46"/>
  <c r="E126" i="44"/>
  <c r="AT131" i="46"/>
  <c r="AT131" i="44"/>
  <c r="AT140" i="46"/>
  <c r="AT140" i="44"/>
  <c r="BJ147" i="46"/>
  <c r="BJ147" i="44"/>
  <c r="Q148" i="46"/>
  <c r="Q148" i="44"/>
  <c r="N154" i="46"/>
  <c r="N154" i="44"/>
  <c r="AL154" i="46"/>
  <c r="AL154" i="44"/>
  <c r="AA159" i="46"/>
  <c r="AA159" i="44"/>
  <c r="AB164" i="46"/>
  <c r="AB164" i="44"/>
  <c r="BH164" i="46"/>
  <c r="BH164" i="44"/>
  <c r="K168" i="46"/>
  <c r="K168" i="44"/>
  <c r="BO168" i="46"/>
  <c r="BO168" i="44"/>
  <c r="AR171" i="46"/>
  <c r="AR171" i="44"/>
  <c r="BH171" i="46"/>
  <c r="BH171" i="44"/>
  <c r="M126" i="44"/>
  <c r="I127" i="44"/>
  <c r="O129" i="44"/>
  <c r="AF132" i="44"/>
  <c r="T133" i="44"/>
  <c r="BP133" i="44"/>
  <c r="AV134" i="44"/>
  <c r="BG138" i="44"/>
  <c r="AL140" i="44"/>
  <c r="AP141" i="44"/>
  <c r="BF141" i="44"/>
  <c r="K144" i="44"/>
  <c r="AQ144" i="44"/>
  <c r="G145" i="44"/>
  <c r="AE145" i="44"/>
  <c r="V147" i="44"/>
  <c r="AT147" i="44"/>
  <c r="Y148" i="44"/>
  <c r="AW148" i="44"/>
  <c r="BA149" i="44"/>
  <c r="H150" i="44"/>
  <c r="L151" i="44"/>
  <c r="AJ151" i="44"/>
  <c r="P155" i="44"/>
  <c r="D156" i="44"/>
  <c r="AM158" i="44"/>
  <c r="BK158" i="44"/>
  <c r="S159" i="44"/>
  <c r="AC160" i="44"/>
  <c r="BI160" i="44"/>
  <c r="Q161" i="44"/>
  <c r="BE161" i="44"/>
  <c r="AJ162" i="44"/>
  <c r="H163" i="44"/>
  <c r="AV163" i="44"/>
  <c r="BL163" i="44"/>
  <c r="AR164" i="44"/>
  <c r="P165" i="44"/>
  <c r="AR166" i="44"/>
  <c r="BH166" i="44"/>
  <c r="BB169" i="44"/>
  <c r="AP170" i="44"/>
  <c r="AF172" i="44"/>
  <c r="BD172" i="44"/>
  <c r="AB173" i="44"/>
  <c r="U185" i="44"/>
  <c r="BM186" i="44"/>
  <c r="W188" i="44"/>
  <c r="AY189" i="44"/>
  <c r="G190" i="44"/>
  <c r="BK190" i="44"/>
  <c r="W192" i="44"/>
  <c r="J193" i="44"/>
  <c r="R193" i="44"/>
  <c r="Z193" i="44"/>
  <c r="AH193" i="44"/>
  <c r="AP193" i="44"/>
  <c r="AX193" i="44"/>
  <c r="BF193" i="44"/>
  <c r="BN193" i="44"/>
  <c r="J141" i="46"/>
  <c r="J141" i="44"/>
  <c r="A141" i="27"/>
  <c r="C143" i="46"/>
  <c r="C143" i="44" s="1"/>
  <c r="BC145" i="46"/>
  <c r="BC145" i="44"/>
  <c r="AR151" i="46"/>
  <c r="AR151" i="44"/>
  <c r="Z153" i="46"/>
  <c r="Z153" i="44"/>
  <c r="AU135" i="44"/>
  <c r="M149" i="44"/>
  <c r="BJ154" i="44"/>
  <c r="BD155" i="44"/>
  <c r="AQ159" i="44"/>
  <c r="BD165" i="44"/>
  <c r="AY175" i="44"/>
  <c r="BG136" i="46"/>
  <c r="BG136" i="44"/>
  <c r="S139" i="46"/>
  <c r="S139" i="44"/>
  <c r="G158" i="46"/>
  <c r="G158" i="44"/>
  <c r="BQ121" i="44"/>
  <c r="R130" i="44"/>
  <c r="AM143" i="44"/>
  <c r="AK149" i="44"/>
  <c r="X150" i="44"/>
  <c r="T151" i="44"/>
  <c r="BH151" i="44"/>
  <c r="AX153" i="44"/>
  <c r="L156" i="44"/>
  <c r="W158" i="44"/>
  <c r="M160" i="44"/>
  <c r="AS160" i="44"/>
  <c r="AB166" i="44"/>
  <c r="AA168" i="44"/>
  <c r="F169" i="44"/>
  <c r="AA175" i="44"/>
  <c r="Q120" i="44"/>
  <c r="S128" i="44"/>
  <c r="BG128" i="44"/>
  <c r="AL131" i="44"/>
  <c r="H134" i="44"/>
  <c r="AY139" i="44"/>
  <c r="V140" i="44"/>
  <c r="AU143" i="44"/>
  <c r="AM145" i="44"/>
  <c r="BK145" i="44"/>
  <c r="AD147" i="44"/>
  <c r="AG148" i="44"/>
  <c r="BL150" i="44"/>
  <c r="BL152" i="44"/>
  <c r="AT154" i="44"/>
  <c r="AN155" i="44"/>
  <c r="AZ156" i="44"/>
  <c r="AU158" i="44"/>
  <c r="AF163" i="44"/>
  <c r="AU167" i="44"/>
  <c r="AL169" i="44"/>
  <c r="R170" i="44"/>
  <c r="X172" i="44"/>
  <c r="AV172" i="44"/>
  <c r="D173" i="44"/>
  <c r="T173" i="44"/>
  <c r="AR173" i="44"/>
  <c r="S175" i="44"/>
  <c r="M183" i="44"/>
  <c r="BQ183" i="44"/>
  <c r="Y184" i="44"/>
  <c r="I186" i="44"/>
  <c r="AG186" i="44"/>
  <c r="BE186" i="44"/>
  <c r="BO191" i="44"/>
  <c r="AH196" i="44"/>
  <c r="BB197" i="44"/>
  <c r="AH200" i="44"/>
  <c r="BB201" i="44"/>
  <c r="AG204" i="44"/>
  <c r="BM204" i="44"/>
  <c r="BP205" i="44"/>
  <c r="AN119" i="44"/>
  <c r="BI130" i="44"/>
  <c r="S134" i="44"/>
  <c r="AU138" i="44"/>
  <c r="P156" i="44"/>
  <c r="BD113" i="44"/>
  <c r="BQ89" i="44"/>
  <c r="E114" i="44"/>
  <c r="Z131" i="44"/>
  <c r="AX135" i="44"/>
  <c r="AQ137" i="44"/>
  <c r="F139" i="44"/>
  <c r="A126" i="44"/>
  <c r="BK77" i="44"/>
  <c r="BD111" i="44"/>
  <c r="Z115" i="44"/>
  <c r="AO119" i="44"/>
  <c r="BA122" i="44"/>
  <c r="BD133" i="44"/>
  <c r="BC139" i="44"/>
  <c r="AC141" i="44"/>
  <c r="V144" i="44"/>
  <c r="AW147" i="44"/>
  <c r="E148" i="44"/>
  <c r="BP148" i="44"/>
  <c r="BL149" i="44"/>
  <c r="AS153" i="44"/>
  <c r="R158" i="44"/>
  <c r="AI158" i="44"/>
  <c r="BG158" i="44"/>
  <c r="AS161" i="44"/>
  <c r="BP163" i="44"/>
  <c r="O166" i="44"/>
  <c r="BL166" i="44"/>
  <c r="K167" i="44"/>
  <c r="Z167" i="44"/>
  <c r="AY167" i="44"/>
  <c r="AR172" i="44"/>
  <c r="AY174" i="44"/>
  <c r="AU175" i="44"/>
  <c r="C110" i="46"/>
  <c r="C110" i="44" s="1"/>
  <c r="F125" i="44"/>
  <c r="T120" i="44"/>
  <c r="AK103" i="44"/>
  <c r="AF121" i="44"/>
  <c r="AU113" i="44"/>
  <c r="S122" i="44"/>
  <c r="BK126" i="44"/>
  <c r="T105" i="44"/>
  <c r="O119" i="44"/>
  <c r="M116" i="44"/>
  <c r="R134" i="44"/>
  <c r="AQ108" i="44"/>
  <c r="BN120" i="46"/>
  <c r="V105" i="44"/>
  <c r="AQ115" i="44"/>
  <c r="AA110" i="44"/>
  <c r="S110" i="44"/>
  <c r="L83" i="44"/>
  <c r="O99" i="44"/>
  <c r="AE84" i="44"/>
  <c r="BG100" i="44"/>
  <c r="Y106" i="44"/>
  <c r="BI118" i="44"/>
  <c r="BC121" i="44"/>
  <c r="D130" i="44"/>
  <c r="AP134" i="44"/>
  <c r="X140" i="44"/>
  <c r="AH150" i="44"/>
  <c r="AW91" i="44"/>
  <c r="AG113" i="44"/>
  <c r="S120" i="44"/>
  <c r="BA128" i="44"/>
  <c r="I119" i="44"/>
  <c r="AA127" i="44"/>
  <c r="R102" i="44"/>
  <c r="BK116" i="44"/>
  <c r="I98" i="44"/>
  <c r="M112" i="44"/>
  <c r="AS114" i="44"/>
  <c r="BO120" i="46"/>
  <c r="AS118" i="44"/>
  <c r="C85" i="46"/>
  <c r="C85" i="44" s="1"/>
  <c r="AO86" i="44"/>
  <c r="BD94" i="44"/>
  <c r="AB95" i="44"/>
  <c r="I102" i="44"/>
  <c r="AR62" i="44"/>
  <c r="A139" i="44"/>
  <c r="C137" i="46"/>
  <c r="C137" i="44" s="1"/>
  <c r="P104" i="44"/>
  <c r="AE119" i="44"/>
  <c r="Y120" i="44"/>
  <c r="M123" i="44"/>
  <c r="BC124" i="44"/>
  <c r="BH127" i="44"/>
  <c r="AQ128" i="44"/>
  <c r="AE129" i="44"/>
  <c r="J130" i="44"/>
  <c r="BM131" i="44"/>
  <c r="BG132" i="44"/>
  <c r="AE135" i="44"/>
  <c r="AI136" i="44"/>
  <c r="S138" i="44"/>
  <c r="AT138" i="44"/>
  <c r="BO138" i="44"/>
  <c r="AI139" i="44"/>
  <c r="BI141" i="44"/>
  <c r="BI99" i="44"/>
  <c r="AV104" i="44"/>
  <c r="AK119" i="44"/>
  <c r="AI134" i="46"/>
  <c r="AI134" i="44"/>
  <c r="BJ136" i="46"/>
  <c r="BJ136" i="44"/>
  <c r="AD138" i="46"/>
  <c r="AD138" i="44"/>
  <c r="BJ139" i="46"/>
  <c r="BJ139" i="44"/>
  <c r="X149" i="46"/>
  <c r="X149" i="44"/>
  <c r="AQ150" i="46"/>
  <c r="AQ150" i="44"/>
  <c r="AA155" i="46"/>
  <c r="AA155" i="44"/>
  <c r="A160" i="44"/>
  <c r="C160" i="46"/>
  <c r="C160" i="44" s="1"/>
  <c r="A119" i="44"/>
  <c r="C140" i="46"/>
  <c r="C140" i="44" s="1"/>
  <c r="W81" i="44"/>
  <c r="AR87" i="44"/>
  <c r="AR92" i="44"/>
  <c r="BP97" i="44"/>
  <c r="BP103" i="44"/>
  <c r="AR105" i="44"/>
  <c r="BQ109" i="44"/>
  <c r="L114" i="44"/>
  <c r="AH124" i="44"/>
  <c r="N128" i="44"/>
  <c r="AF129" i="44"/>
  <c r="Q131" i="44"/>
  <c r="AA132" i="44"/>
  <c r="AL138" i="44"/>
  <c r="V139" i="44"/>
  <c r="AG142" i="44"/>
  <c r="Z143" i="44"/>
  <c r="AX143" i="44"/>
  <c r="AL144" i="44"/>
  <c r="BB144" i="44"/>
  <c r="E146" i="44"/>
  <c r="BM147" i="44"/>
  <c r="BC151" i="44"/>
  <c r="S152" i="44"/>
  <c r="AY155" i="44"/>
  <c r="AP157" i="44"/>
  <c r="BN157" i="44"/>
  <c r="AX158" i="44"/>
  <c r="AN160" i="44"/>
  <c r="L161" i="44"/>
  <c r="K163" i="44"/>
  <c r="BO165" i="44"/>
  <c r="T64" i="44"/>
  <c r="T100" i="46"/>
  <c r="T100" i="44"/>
  <c r="X93" i="44"/>
  <c r="T71" i="44"/>
  <c r="F101" i="44"/>
  <c r="A109" i="44"/>
  <c r="C74" i="46"/>
  <c r="C74" i="44" s="1"/>
  <c r="C126" i="46"/>
  <c r="C126" i="44" s="1"/>
  <c r="T75" i="44"/>
  <c r="V84" i="44"/>
  <c r="K89" i="44"/>
  <c r="AE98" i="44"/>
  <c r="AG104" i="44"/>
  <c r="AF106" i="44"/>
  <c r="T110" i="44"/>
  <c r="Z119" i="44"/>
  <c r="H121" i="44"/>
  <c r="AX124" i="44"/>
  <c r="D127" i="44"/>
  <c r="AR127" i="44"/>
  <c r="BB128" i="44"/>
  <c r="AP129" i="44"/>
  <c r="BE131" i="44"/>
  <c r="BC133" i="44"/>
  <c r="W93" i="46"/>
  <c r="W93" i="44"/>
  <c r="W117" i="46"/>
  <c r="W117" i="44"/>
  <c r="AU119" i="46"/>
  <c r="AU119" i="44"/>
  <c r="U126" i="46"/>
  <c r="U126" i="44"/>
  <c r="BQ126" i="46"/>
  <c r="BQ126" i="44"/>
  <c r="BN130" i="46"/>
  <c r="BN130" i="44"/>
  <c r="BJ131" i="46"/>
  <c r="BJ131" i="44"/>
  <c r="AV132" i="46"/>
  <c r="AV132" i="44"/>
  <c r="P134" i="46"/>
  <c r="P134" i="44"/>
  <c r="AJ71" i="46"/>
  <c r="AJ71" i="44"/>
  <c r="L97" i="46"/>
  <c r="L97" i="44"/>
  <c r="AC103" i="46"/>
  <c r="AC103" i="44"/>
  <c r="U105" i="46"/>
  <c r="U105" i="44"/>
  <c r="BE107" i="46"/>
  <c r="BE107" i="44"/>
  <c r="X113" i="46"/>
  <c r="X113" i="44"/>
  <c r="AZ114" i="46"/>
  <c r="AZ114" i="44"/>
  <c r="H119" i="46"/>
  <c r="H119" i="44"/>
  <c r="AX120" i="46"/>
  <c r="AX120" i="44"/>
  <c r="BL124" i="46"/>
  <c r="BL124" i="44"/>
  <c r="L128" i="46"/>
  <c r="L128" i="44"/>
  <c r="AR128" i="46"/>
  <c r="AR128" i="44"/>
  <c r="M133" i="46"/>
  <c r="M133" i="44"/>
  <c r="D139" i="46"/>
  <c r="D139" i="44"/>
  <c r="S141" i="46"/>
  <c r="S141" i="44"/>
  <c r="AE142" i="46"/>
  <c r="AE142" i="44"/>
  <c r="AU142" i="46"/>
  <c r="AU142" i="44"/>
  <c r="D144" i="46"/>
  <c r="D144" i="44"/>
  <c r="H145" i="46"/>
  <c r="H145" i="44"/>
  <c r="BD145" i="46"/>
  <c r="BD145" i="44"/>
  <c r="K146" i="46"/>
  <c r="K146" i="44"/>
  <c r="AY146" i="46"/>
  <c r="AY146" i="44"/>
  <c r="W147" i="46"/>
  <c r="W147" i="44"/>
  <c r="BK147" i="46"/>
  <c r="BK147" i="44"/>
  <c r="I150" i="46"/>
  <c r="I150" i="44"/>
  <c r="BE152" i="46"/>
  <c r="BE152" i="44"/>
  <c r="F138" i="46"/>
  <c r="F138" i="44"/>
  <c r="AD139" i="46"/>
  <c r="AD139" i="44"/>
  <c r="I147" i="46"/>
  <c r="I147" i="44"/>
  <c r="AB148" i="46"/>
  <c r="AB148" i="44"/>
  <c r="M153" i="46"/>
  <c r="M153" i="44"/>
  <c r="X160" i="46"/>
  <c r="X160" i="44"/>
  <c r="D161" i="46"/>
  <c r="D161" i="44"/>
  <c r="S163" i="46"/>
  <c r="S163" i="44"/>
  <c r="AP167" i="46"/>
  <c r="AP167" i="44"/>
  <c r="BM169" i="46"/>
  <c r="BM169" i="44"/>
  <c r="M170" i="46"/>
  <c r="M170" i="44"/>
  <c r="BA170" i="46"/>
  <c r="BA170" i="44"/>
  <c r="N175" i="46"/>
  <c r="N175" i="44"/>
  <c r="BB175" i="46"/>
  <c r="BB175" i="44"/>
  <c r="AL178" i="46"/>
  <c r="AL178" i="44"/>
  <c r="D180" i="46"/>
  <c r="D180" i="44"/>
  <c r="AN181" i="46"/>
  <c r="AN181" i="44"/>
  <c r="AJ186" i="46"/>
  <c r="AJ186" i="44"/>
  <c r="V191" i="46"/>
  <c r="V191" i="44"/>
  <c r="AG194" i="46"/>
  <c r="AG194" i="44"/>
  <c r="AK196" i="46"/>
  <c r="AK196" i="44"/>
  <c r="Y197" i="46"/>
  <c r="Y197" i="44"/>
  <c r="BE197" i="46"/>
  <c r="BE197" i="44"/>
  <c r="I199" i="46"/>
  <c r="I199" i="44"/>
  <c r="AO199" i="46"/>
  <c r="AO199" i="44"/>
  <c r="AC202" i="46"/>
  <c r="AC202" i="44"/>
  <c r="BI202" i="46"/>
  <c r="BI202" i="44"/>
  <c r="L204" i="46"/>
  <c r="L204" i="44"/>
  <c r="G205" i="46"/>
  <c r="G205" i="44"/>
  <c r="BK205" i="46"/>
  <c r="BK205" i="44"/>
  <c r="AQ206" i="46"/>
  <c r="AQ206" i="44"/>
  <c r="BC207" i="46"/>
  <c r="BC207" i="44"/>
  <c r="AB122" i="46"/>
  <c r="AB122" i="44"/>
  <c r="AJ127" i="46"/>
  <c r="AJ127" i="44"/>
  <c r="BF129" i="46"/>
  <c r="BF129" i="44"/>
  <c r="BD160" i="46"/>
  <c r="BD160" i="44"/>
  <c r="AI163" i="46"/>
  <c r="AI163" i="44"/>
  <c r="AA165" i="46"/>
  <c r="AA165" i="44"/>
  <c r="BG172" i="46"/>
  <c r="BG172" i="44"/>
  <c r="AX174" i="46"/>
  <c r="AX174" i="44"/>
  <c r="C117" i="46"/>
  <c r="C117" i="44" s="1"/>
  <c r="C139" i="46"/>
  <c r="C139" i="44" s="1"/>
  <c r="BJ80" i="44"/>
  <c r="AQ87" i="44"/>
  <c r="AM96" i="44"/>
  <c r="BE100" i="44"/>
  <c r="AR103" i="44"/>
  <c r="AM105" i="44"/>
  <c r="BI116" i="44"/>
  <c r="BJ118" i="44"/>
  <c r="AX119" i="44"/>
  <c r="BH120" i="44"/>
  <c r="AV121" i="44"/>
  <c r="AZ122" i="44"/>
  <c r="AI130" i="44"/>
  <c r="E133" i="44"/>
  <c r="AG134" i="44"/>
  <c r="AN137" i="44"/>
  <c r="N138" i="44"/>
  <c r="AT139" i="44"/>
  <c r="BC140" i="44"/>
  <c r="BQ141" i="44"/>
  <c r="AW142" i="44"/>
  <c r="AV143" i="44"/>
  <c r="AJ144" i="44"/>
  <c r="AZ144" i="44"/>
  <c r="BQ146" i="44"/>
  <c r="AJ148" i="44"/>
  <c r="AZ148" i="44"/>
  <c r="H149" i="44"/>
  <c r="AV149" i="44"/>
  <c r="AY150" i="44"/>
  <c r="O151" i="44"/>
  <c r="Q154" i="44"/>
  <c r="BE154" i="44"/>
  <c r="K155" i="44"/>
  <c r="AB161" i="44"/>
  <c r="AR161" i="44"/>
  <c r="AA163" i="44"/>
  <c r="W164" i="44"/>
  <c r="AI165" i="44"/>
  <c r="AY165" i="44"/>
  <c r="AD168" i="44"/>
  <c r="BQ170" i="44"/>
  <c r="BK171" i="44"/>
  <c r="S172" i="44"/>
  <c r="AE173" i="44"/>
  <c r="R174" i="44"/>
  <c r="AD175" i="44"/>
  <c r="BJ175" i="44"/>
  <c r="T177" i="44"/>
  <c r="BF179" i="44"/>
  <c r="BH186" i="44"/>
  <c r="BJ189" i="44"/>
  <c r="AP192" i="44"/>
  <c r="AW194" i="44"/>
  <c r="AG197" i="44"/>
  <c r="E200" i="44"/>
  <c r="AK200" i="44"/>
  <c r="AS78" i="44"/>
  <c r="BA92" i="44"/>
  <c r="AW98" i="44"/>
  <c r="Z104" i="44"/>
  <c r="U108" i="44"/>
  <c r="AC112" i="44"/>
  <c r="BE113" i="44"/>
  <c r="AY115" i="44"/>
  <c r="E118" i="44"/>
  <c r="AC90" i="44"/>
  <c r="BJ105" i="44"/>
  <c r="AU121" i="44"/>
  <c r="BN134" i="44"/>
  <c r="X154" i="44"/>
  <c r="E87" i="44"/>
  <c r="BN150" i="44"/>
  <c r="H154" i="44"/>
  <c r="AW72" i="44"/>
  <c r="BF104" i="44"/>
  <c r="I106" i="44"/>
  <c r="BQ108" i="44"/>
  <c r="I111" i="44"/>
  <c r="AC114" i="44"/>
  <c r="AK118" i="44"/>
  <c r="AI122" i="44"/>
  <c r="H147" i="44"/>
  <c r="BB151" i="44"/>
  <c r="AV154" i="44"/>
  <c r="BG161" i="44"/>
  <c r="F162" i="44"/>
  <c r="AH163" i="44"/>
  <c r="AX163" i="44"/>
  <c r="AX165" i="44"/>
  <c r="N166" i="44"/>
  <c r="AT166" i="44"/>
  <c r="AR170" i="44"/>
  <c r="R172" i="44"/>
  <c r="AX172" i="44"/>
  <c r="BD82" i="44"/>
  <c r="I91" i="44"/>
  <c r="AW94" i="44"/>
  <c r="A81" i="44"/>
  <c r="X109" i="44"/>
  <c r="D38" i="44"/>
  <c r="AV76" i="44"/>
  <c r="I81" i="44"/>
  <c r="K85" i="44"/>
  <c r="E89" i="44"/>
  <c r="Q91" i="44"/>
  <c r="AB77" i="44"/>
  <c r="AK71" i="44"/>
  <c r="AS71" i="44"/>
  <c r="P82" i="44"/>
  <c r="C106" i="46"/>
  <c r="C106" i="44" s="1"/>
  <c r="AC64" i="44"/>
  <c r="I79" i="44"/>
  <c r="AB83" i="44"/>
  <c r="Q93" i="44"/>
  <c r="W109" i="44"/>
  <c r="BO110" i="44"/>
  <c r="G116" i="44"/>
  <c r="F118" i="44"/>
  <c r="AJ120" i="44"/>
  <c r="AV126" i="44"/>
  <c r="L127" i="44"/>
  <c r="J129" i="44"/>
  <c r="BQ130" i="44"/>
  <c r="AG131" i="44"/>
  <c r="AU133" i="44"/>
  <c r="M141" i="44"/>
  <c r="AK141" i="44"/>
  <c r="AP145" i="44"/>
  <c r="AK146" i="44"/>
  <c r="AG154" i="44"/>
  <c r="AW154" i="44"/>
  <c r="AW74" i="44"/>
  <c r="U75" i="44"/>
  <c r="BA90" i="44"/>
  <c r="Q96" i="44"/>
  <c r="AO98" i="44"/>
  <c r="J104" i="44"/>
  <c r="C102" i="46"/>
  <c r="C102" i="44" s="1"/>
  <c r="AA83" i="44"/>
  <c r="AJ89" i="44"/>
  <c r="AJ97" i="44"/>
  <c r="BA103" i="44"/>
  <c r="BH108" i="44"/>
  <c r="P111" i="44"/>
  <c r="D114" i="44"/>
  <c r="AR118" i="44"/>
  <c r="AP122" i="44"/>
  <c r="BJ126" i="44"/>
  <c r="BM132" i="44"/>
  <c r="AS133" i="44"/>
  <c r="AO134" i="44"/>
  <c r="P135" i="44"/>
  <c r="BL135" i="44"/>
  <c r="P137" i="44"/>
  <c r="L138" i="44"/>
  <c r="AR138" i="44"/>
  <c r="X143" i="44"/>
  <c r="AN143" i="44"/>
  <c r="T144" i="44"/>
  <c r="G147" i="44"/>
  <c r="BN148" i="44"/>
  <c r="Y150" i="44"/>
  <c r="AS151" i="44"/>
  <c r="AG152" i="44"/>
  <c r="BM152" i="44"/>
  <c r="AQ153" i="44"/>
  <c r="C124" i="46"/>
  <c r="C124" i="44" s="1"/>
  <c r="BD60" i="44"/>
  <c r="J65" i="44"/>
  <c r="X72" i="44"/>
  <c r="BL79" i="44"/>
  <c r="T95" i="44"/>
  <c r="AR97" i="44"/>
  <c r="BD98" i="44"/>
  <c r="AO102" i="44"/>
  <c r="BQ105" i="44"/>
  <c r="AO107" i="44"/>
  <c r="BP108" i="44"/>
  <c r="AV111" i="44"/>
  <c r="P113" i="44"/>
  <c r="R115" i="44"/>
  <c r="BD119" i="44"/>
  <c r="AP120" i="44"/>
  <c r="R122" i="44"/>
  <c r="BJ123" i="44"/>
  <c r="L125" i="44"/>
  <c r="H129" i="44"/>
  <c r="S130" i="44"/>
  <c r="AY130" i="44"/>
  <c r="AO132" i="44"/>
  <c r="BQ133" i="44"/>
  <c r="AN135" i="44"/>
  <c r="T136" i="44"/>
  <c r="AJ136" i="44"/>
  <c r="AV137" i="44"/>
  <c r="L139" i="44"/>
  <c r="BH139" i="44"/>
  <c r="AA141" i="44"/>
  <c r="AY141" i="44"/>
  <c r="BO141" i="44"/>
  <c r="BH144" i="44"/>
  <c r="P145" i="44"/>
  <c r="AQ146" i="44"/>
  <c r="BG146" i="44"/>
  <c r="BC147" i="44"/>
  <c r="R148" i="44"/>
  <c r="AH148" i="44"/>
  <c r="AL149" i="44"/>
  <c r="M151" i="44"/>
  <c r="L168" i="44"/>
  <c r="AJ168" i="44"/>
  <c r="BM172" i="44"/>
  <c r="BA173" i="44"/>
  <c r="L175" i="44"/>
  <c r="AD176" i="44"/>
  <c r="BB176" i="44"/>
  <c r="BP178" i="44"/>
  <c r="X65" i="44"/>
  <c r="A100" i="44"/>
  <c r="L66" i="44"/>
  <c r="AQ77" i="44"/>
  <c r="AD99" i="44"/>
  <c r="P106" i="44"/>
  <c r="AH115" i="44"/>
  <c r="AF119" i="44"/>
  <c r="H124" i="44"/>
  <c r="AB125" i="44"/>
  <c r="AC133" i="44"/>
  <c r="AW134" i="44"/>
  <c r="BL137" i="44"/>
  <c r="C127" i="46"/>
  <c r="C127" i="44" s="1"/>
  <c r="AS62" i="44"/>
  <c r="T73" i="44"/>
  <c r="V101" i="44"/>
  <c r="E103" i="44"/>
  <c r="D108" i="44"/>
  <c r="F109" i="44"/>
  <c r="BH118" i="44"/>
  <c r="F126" i="44"/>
  <c r="BA133" i="44"/>
  <c r="Y134" i="44"/>
  <c r="T139" i="44"/>
  <c r="A102" i="44"/>
  <c r="A117" i="44"/>
  <c r="A124" i="44"/>
  <c r="H70" i="44"/>
  <c r="AV74" i="44"/>
  <c r="BH87" i="44"/>
  <c r="AR90" i="44"/>
  <c r="D92" i="44"/>
  <c r="AF94" i="44"/>
  <c r="BB99" i="44"/>
  <c r="AT101" i="44"/>
  <c r="U103" i="44"/>
  <c r="T108" i="44"/>
  <c r="AJ114" i="44"/>
  <c r="AP115" i="44"/>
  <c r="AD116" i="44"/>
  <c r="L118" i="44"/>
  <c r="Z122" i="44"/>
  <c r="BN122" i="44"/>
  <c r="BD124" i="44"/>
  <c r="AN129" i="44"/>
  <c r="BL129" i="44"/>
  <c r="AU131" i="44"/>
  <c r="Q132" i="44"/>
  <c r="AW132" i="44"/>
  <c r="I134" i="44"/>
  <c r="H135" i="44"/>
  <c r="BP136" i="44"/>
  <c r="AF137" i="44"/>
  <c r="AJ138" i="44"/>
  <c r="AZ138" i="44"/>
  <c r="BP138" i="44"/>
  <c r="AR139" i="44"/>
  <c r="BP139" i="44"/>
  <c r="AM140" i="44"/>
  <c r="G142" i="44"/>
  <c r="BK142" i="44"/>
  <c r="AB144" i="44"/>
  <c r="X145" i="44"/>
  <c r="AU147" i="44"/>
  <c r="J148" i="44"/>
  <c r="AG150" i="44"/>
  <c r="E151" i="44"/>
  <c r="U151" i="44"/>
  <c r="D168" i="44"/>
  <c r="BP168" i="44"/>
  <c r="AK171" i="44"/>
  <c r="I172" i="44"/>
  <c r="M173" i="44"/>
  <c r="AS173" i="44"/>
  <c r="A60" i="44"/>
  <c r="A127" i="44"/>
  <c r="C100" i="46"/>
  <c r="C100" i="44" s="1"/>
  <c r="C122" i="46"/>
  <c r="C122" i="44" s="1"/>
  <c r="L89" i="44"/>
  <c r="H93" i="44"/>
  <c r="T97" i="44"/>
  <c r="AH100" i="44"/>
  <c r="AW104" i="44"/>
  <c r="BA105" i="44"/>
  <c r="BD106" i="44"/>
  <c r="BP114" i="44"/>
  <c r="BF115" i="44"/>
  <c r="P117" i="44"/>
  <c r="BB123" i="44"/>
  <c r="AF124" i="44"/>
  <c r="BH125" i="44"/>
  <c r="AX127" i="44"/>
  <c r="AV129" i="44"/>
  <c r="AK133" i="44"/>
  <c r="AB138" i="44"/>
  <c r="AZ139" i="44"/>
  <c r="BG141" i="44"/>
  <c r="O142" i="44"/>
  <c r="BL143" i="44"/>
  <c r="AV145" i="44"/>
  <c r="BL145" i="44"/>
  <c r="S146" i="44"/>
  <c r="AM147" i="44"/>
  <c r="AP148" i="44"/>
  <c r="N149" i="44"/>
  <c r="AT149" i="44"/>
  <c r="BJ149" i="44"/>
  <c r="BM150" i="44"/>
  <c r="S153" i="44"/>
  <c r="E173" i="44"/>
  <c r="BI173" i="44"/>
  <c r="AB175" i="44"/>
  <c r="BP175" i="44"/>
  <c r="P91" i="44"/>
  <c r="Y102" i="44"/>
  <c r="BL106" i="44"/>
  <c r="BB109" i="44"/>
  <c r="J115" i="44"/>
  <c r="T128" i="44"/>
  <c r="AG132" i="44"/>
  <c r="U133" i="44"/>
  <c r="BM134" i="44"/>
  <c r="BH136" i="44"/>
  <c r="BH138" i="44"/>
  <c r="AU140" i="44"/>
  <c r="H143" i="44"/>
  <c r="AF145" i="44"/>
  <c r="AO150" i="44"/>
  <c r="AC151" i="44"/>
  <c r="AW152" i="44"/>
  <c r="A76" i="44"/>
  <c r="A90" i="44"/>
  <c r="A129" i="44"/>
  <c r="A137" i="44"/>
  <c r="C129" i="46"/>
  <c r="C129" i="44" s="1"/>
  <c r="BJ71" i="44"/>
  <c r="AF82" i="44"/>
  <c r="AQ85" i="44"/>
  <c r="BI95" i="44"/>
  <c r="BJ97" i="44"/>
  <c r="AX98" i="44"/>
  <c r="AV116" i="44"/>
  <c r="BB118" i="44"/>
  <c r="L120" i="44"/>
  <c r="V125" i="44"/>
  <c r="AZ127" i="44"/>
  <c r="R129" i="44"/>
  <c r="AQ132" i="44"/>
  <c r="K134" i="44"/>
  <c r="AA134" i="44"/>
  <c r="BO134" i="44"/>
  <c r="N136" i="44"/>
  <c r="BJ138" i="44"/>
  <c r="BB139" i="44"/>
  <c r="AT144" i="44"/>
  <c r="BJ144" i="44"/>
  <c r="M146" i="44"/>
  <c r="AC146" i="44"/>
  <c r="Y147" i="44"/>
  <c r="BE147" i="44"/>
  <c r="D148" i="44"/>
  <c r="AR148" i="44"/>
  <c r="BH148" i="44"/>
  <c r="BG150" i="44"/>
  <c r="AI152" i="44"/>
  <c r="AY152" i="44"/>
  <c r="BI153" i="44"/>
  <c r="I154" i="44"/>
  <c r="AO154" i="44"/>
  <c r="AM156" i="44"/>
  <c r="BC156" i="44"/>
  <c r="BF158" i="44"/>
  <c r="F159" i="44"/>
  <c r="V159" i="44"/>
  <c r="AL159" i="44"/>
  <c r="BB159" i="44"/>
  <c r="BL160" i="44"/>
  <c r="AM162" i="44"/>
  <c r="BO163" i="44"/>
  <c r="S165" i="44"/>
  <c r="G166" i="44"/>
  <c r="W166" i="44"/>
  <c r="AM166" i="44"/>
  <c r="BN167" i="44"/>
  <c r="I169" i="44"/>
  <c r="AG169" i="44"/>
  <c r="U170" i="44"/>
  <c r="G171" i="44"/>
  <c r="AU171" i="44"/>
  <c r="AI172" i="44"/>
  <c r="J174" i="44"/>
  <c r="BN174" i="44"/>
  <c r="V178" i="44"/>
  <c r="J179" i="44"/>
  <c r="AR180" i="44"/>
  <c r="AF181" i="44"/>
  <c r="AB182" i="44"/>
  <c r="BH182" i="44"/>
  <c r="C90" i="46"/>
  <c r="C90" i="44" s="1"/>
  <c r="P67" i="44"/>
  <c r="R79" i="44"/>
  <c r="AP94" i="44"/>
  <c r="R111" i="44"/>
  <c r="BJ114" i="44"/>
  <c r="AR120" i="44"/>
  <c r="AF123" i="44"/>
  <c r="E130" i="44"/>
  <c r="W133" i="44"/>
  <c r="AM133" i="44"/>
  <c r="BK133" i="44"/>
  <c r="AY134" i="44"/>
  <c r="AD136" i="44"/>
  <c r="AH137" i="44"/>
  <c r="BN137" i="44"/>
  <c r="N139" i="44"/>
  <c r="U141" i="44"/>
  <c r="I142" i="44"/>
  <c r="Y142" i="44"/>
  <c r="J143" i="44"/>
  <c r="BF143" i="44"/>
  <c r="N144" i="44"/>
  <c r="AD144" i="44"/>
  <c r="R145" i="44"/>
  <c r="AH145" i="44"/>
  <c r="AX145" i="44"/>
  <c r="AF149" i="44"/>
  <c r="AI150" i="44"/>
  <c r="BK151" i="44"/>
  <c r="BO152" i="44"/>
  <c r="U153" i="44"/>
  <c r="AK153" i="44"/>
  <c r="Y154" i="44"/>
  <c r="AQ155" i="44"/>
  <c r="G156" i="44"/>
  <c r="W156" i="44"/>
  <c r="J157" i="44"/>
  <c r="AH157" i="44"/>
  <c r="BF157" i="44"/>
  <c r="AP158" i="44"/>
  <c r="H160" i="44"/>
  <c r="AM164" i="44"/>
  <c r="BC164" i="44"/>
  <c r="BJ168" i="44"/>
  <c r="C91" i="46"/>
  <c r="C91" i="44" s="1"/>
  <c r="AD69" i="44"/>
  <c r="Z79" i="44"/>
  <c r="BJ112" i="44"/>
  <c r="V118" i="44"/>
  <c r="X121" i="44"/>
  <c r="L122" i="44"/>
  <c r="AJ122" i="44"/>
  <c r="R124" i="44"/>
  <c r="AL125" i="44"/>
  <c r="AB127" i="44"/>
  <c r="AX129" i="44"/>
  <c r="Y131" i="44"/>
  <c r="S132" i="44"/>
  <c r="G133" i="44"/>
  <c r="Z135" i="44"/>
  <c r="AP135" i="44"/>
  <c r="E141" i="44"/>
  <c r="AS141" i="44"/>
  <c r="AO142" i="44"/>
  <c r="BE142" i="44"/>
  <c r="AP143" i="44"/>
  <c r="BN145" i="44"/>
  <c r="BL92" i="44"/>
  <c r="C109" i="46"/>
  <c r="C109" i="44" s="1"/>
  <c r="AG43" i="44"/>
  <c r="V80" i="44"/>
  <c r="AQ102" i="44"/>
  <c r="BC103" i="44"/>
  <c r="BB108" i="44"/>
  <c r="AO114" i="44"/>
  <c r="BF117" i="44"/>
  <c r="T122" i="44"/>
  <c r="AR122" i="44"/>
  <c r="H126" i="44"/>
  <c r="AF126" i="44"/>
  <c r="AS129" i="44"/>
  <c r="AO131" i="44"/>
  <c r="AX137" i="44"/>
  <c r="AW139" i="44"/>
  <c r="T140" i="44"/>
  <c r="AJ140" i="44"/>
  <c r="X153" i="44"/>
  <c r="BF156" i="44"/>
  <c r="E158" i="44"/>
  <c r="U158" i="44"/>
  <c r="BM159" i="44"/>
  <c r="R166" i="44"/>
  <c r="U167" i="44"/>
  <c r="Q168" i="44"/>
  <c r="BM168" i="44"/>
  <c r="AZ169" i="44"/>
  <c r="AV170" i="44"/>
  <c r="S80" i="44"/>
  <c r="A68" i="44"/>
  <c r="Y85" i="44"/>
  <c r="AQ89" i="44"/>
  <c r="AE94" i="44"/>
  <c r="BC96" i="44"/>
  <c r="BQ99" i="44"/>
  <c r="L103" i="44"/>
  <c r="BP105" i="44"/>
  <c r="O111" i="44"/>
  <c r="AE117" i="44"/>
  <c r="AQ118" i="44"/>
  <c r="BI126" i="44"/>
  <c r="AO127" i="44"/>
  <c r="W129" i="44"/>
  <c r="BK129" i="44"/>
  <c r="AN132" i="44"/>
  <c r="AZ133" i="44"/>
  <c r="BD134" i="44"/>
  <c r="AQ136" i="44"/>
  <c r="AQ78" i="44"/>
  <c r="BJ76" i="44"/>
  <c r="BD86" i="44"/>
  <c r="BO87" i="44"/>
  <c r="K95" i="44"/>
  <c r="AF102" i="44"/>
  <c r="AZ103" i="44"/>
  <c r="K108" i="44"/>
  <c r="AC109" i="44"/>
  <c r="BC113" i="44"/>
  <c r="AI114" i="44"/>
  <c r="U116" i="44"/>
  <c r="K118" i="44"/>
  <c r="BK119" i="44"/>
  <c r="Q122" i="44"/>
  <c r="AK123" i="44"/>
  <c r="W124" i="44"/>
  <c r="S125" i="44"/>
  <c r="AY125" i="44"/>
  <c r="AC126" i="44"/>
  <c r="Z130" i="44"/>
  <c r="F131" i="44"/>
  <c r="A141" i="44"/>
  <c r="AI73" i="44"/>
  <c r="Z77" i="44"/>
  <c r="AG85" i="44"/>
  <c r="G88" i="44"/>
  <c r="BK96" i="44"/>
  <c r="AC101" i="44"/>
  <c r="AN102" i="44"/>
  <c r="T103" i="44"/>
  <c r="AF104" i="44"/>
  <c r="S108" i="44"/>
  <c r="AK109" i="44"/>
  <c r="O113" i="44"/>
  <c r="Q115" i="44"/>
  <c r="AW115" i="44"/>
  <c r="AM117" i="44"/>
  <c r="G119" i="44"/>
  <c r="I120" i="44"/>
  <c r="AG120" i="44"/>
  <c r="BE120" i="44"/>
  <c r="BA121" i="44"/>
  <c r="BE122" i="44"/>
  <c r="BQ123" i="44"/>
  <c r="AE124" i="44"/>
  <c r="BK124" i="44"/>
  <c r="Q127" i="44"/>
  <c r="AA128" i="44"/>
  <c r="AU129" i="44"/>
  <c r="BF130" i="44"/>
  <c r="AD131" i="44"/>
  <c r="BB131" i="44"/>
  <c r="P132" i="44"/>
  <c r="BL132" i="44"/>
  <c r="AN134" i="44"/>
  <c r="G135" i="44"/>
  <c r="BK135" i="44"/>
  <c r="BO136" i="44"/>
  <c r="K138" i="44"/>
  <c r="AA138" i="44"/>
  <c r="AQ139" i="44"/>
  <c r="BG139" i="44"/>
  <c r="BJ140" i="44"/>
  <c r="AH141" i="44"/>
  <c r="BN141" i="44"/>
  <c r="N142" i="44"/>
  <c r="AD142" i="44"/>
  <c r="BK143" i="44"/>
  <c r="BO144" i="44"/>
  <c r="AU145" i="44"/>
  <c r="Z146" i="44"/>
  <c r="BF146" i="44"/>
  <c r="AL147" i="44"/>
  <c r="G81" i="44"/>
  <c r="W88" i="44"/>
  <c r="BG89" i="44"/>
  <c r="K97" i="44"/>
  <c r="H107" i="44"/>
  <c r="E109" i="44"/>
  <c r="AO110" i="44"/>
  <c r="S112" i="44"/>
  <c r="S118" i="44"/>
  <c r="AO122" i="44"/>
  <c r="AS123" i="44"/>
  <c r="G124" i="44"/>
  <c r="BG125" i="44"/>
  <c r="K128" i="44"/>
  <c r="O79" i="44"/>
  <c r="BE85" i="44"/>
  <c r="AA87" i="44"/>
  <c r="W98" i="44"/>
  <c r="E99" i="44"/>
  <c r="AW100" i="44"/>
  <c r="BA101" i="44"/>
  <c r="AB103" i="44"/>
  <c r="BH103" i="44"/>
  <c r="AN104" i="44"/>
  <c r="O106" i="44"/>
  <c r="AN107" i="44"/>
  <c r="AW110" i="44"/>
  <c r="W111" i="44"/>
  <c r="AA112" i="44"/>
  <c r="W113" i="44"/>
  <c r="Y115" i="44"/>
  <c r="BA116" i="44"/>
  <c r="BC117" i="44"/>
  <c r="AO120" i="44"/>
  <c r="AC121" i="44"/>
  <c r="BI121" i="44"/>
  <c r="E123" i="44"/>
  <c r="BA123" i="44"/>
  <c r="AI125" i="44"/>
  <c r="N82" i="44"/>
  <c r="H86" i="44"/>
  <c r="BK94" i="44"/>
  <c r="AJ103" i="44"/>
  <c r="U109" i="44"/>
  <c r="BE110" i="44"/>
  <c r="BC111" i="44"/>
  <c r="K114" i="44"/>
  <c r="BK117" i="44"/>
  <c r="BG118" i="44"/>
  <c r="W119" i="44"/>
  <c r="E121" i="44"/>
  <c r="AK121" i="44"/>
  <c r="AW122" i="44"/>
  <c r="U123" i="44"/>
  <c r="AU124" i="44"/>
  <c r="AQ90" i="44"/>
  <c r="O96" i="44"/>
  <c r="BL102" i="44"/>
  <c r="H104" i="44"/>
  <c r="AV107" i="44"/>
  <c r="I110" i="44"/>
  <c r="BG114" i="44"/>
  <c r="S78" i="44"/>
  <c r="AK84" i="44"/>
  <c r="AN86" i="44"/>
  <c r="S89" i="44"/>
  <c r="AM93" i="44"/>
  <c r="AQ97" i="44"/>
  <c r="E101" i="44"/>
  <c r="D103" i="44"/>
  <c r="BH105" i="44"/>
  <c r="Q110" i="44"/>
  <c r="AQ112" i="44"/>
  <c r="AO115" i="44"/>
  <c r="AI118" i="44"/>
  <c r="BC119" i="44"/>
  <c r="AW120" i="44"/>
  <c r="AS121" i="44"/>
  <c r="I122" i="44"/>
  <c r="AC123" i="44"/>
  <c r="BI123" i="44"/>
  <c r="AQ125" i="44"/>
  <c r="BO125" i="44"/>
  <c r="R136" i="44"/>
  <c r="BJ143" i="44"/>
  <c r="D149" i="44"/>
  <c r="G134" i="44"/>
  <c r="AM134" i="44"/>
  <c r="Z144" i="44"/>
  <c r="AU152" i="44"/>
  <c r="AJ121" i="44"/>
  <c r="BG133" i="44"/>
  <c r="AA151" i="44"/>
  <c r="N157" i="44"/>
  <c r="AZ160" i="44"/>
  <c r="R125" i="44"/>
  <c r="BQ147" i="44"/>
  <c r="AE150" i="44"/>
  <c r="Y130" i="44"/>
  <c r="V145" i="44"/>
  <c r="BA154" i="44"/>
  <c r="AU155" i="44"/>
  <c r="BD161" i="44"/>
  <c r="AY164" i="44"/>
  <c r="S166" i="44"/>
  <c r="A144" i="44"/>
  <c r="L121" i="44"/>
  <c r="AZ126" i="44"/>
  <c r="AL135" i="44"/>
  <c r="AD137" i="44"/>
  <c r="AQ151" i="44"/>
  <c r="BQ154" i="44"/>
  <c r="K156" i="44"/>
  <c r="AB160" i="44"/>
  <c r="AQ162" i="44"/>
  <c r="BG162" i="44"/>
  <c r="G163" i="44"/>
  <c r="AU163" i="44"/>
  <c r="BK165" i="44"/>
  <c r="AI166" i="44"/>
  <c r="BG166" i="44"/>
  <c r="AL167" i="44"/>
  <c r="Z168" i="44"/>
  <c r="BM170" i="44"/>
  <c r="AU172" i="44"/>
  <c r="BG173" i="44"/>
  <c r="AL174" i="44"/>
  <c r="BF175" i="44"/>
  <c r="BP176" i="44"/>
  <c r="AV177" i="44"/>
  <c r="AH178" i="44"/>
  <c r="F179" i="44"/>
  <c r="X180" i="44"/>
  <c r="C158" i="46"/>
  <c r="C158" i="44" s="1"/>
  <c r="AW130" i="44"/>
  <c r="L123" i="44"/>
  <c r="AL145" i="44"/>
  <c r="AM152" i="44"/>
  <c r="G86" i="44"/>
  <c r="AL129" i="44"/>
  <c r="F135" i="44"/>
  <c r="AK140" i="44"/>
  <c r="F143" i="44"/>
  <c r="R144" i="44"/>
  <c r="W150" i="44"/>
  <c r="O152" i="44"/>
  <c r="BK152" i="44"/>
  <c r="Y153" i="44"/>
  <c r="E154" i="44"/>
  <c r="BP160" i="44"/>
  <c r="AF161" i="44"/>
  <c r="S162" i="44"/>
  <c r="O165" i="44"/>
  <c r="K166" i="44"/>
  <c r="BJ167" i="44"/>
  <c r="R168" i="44"/>
  <c r="I170" i="44"/>
  <c r="AG170" i="44"/>
  <c r="S173" i="44"/>
  <c r="AJ176" i="44"/>
  <c r="BL177" i="44"/>
  <c r="AX178" i="44"/>
  <c r="BD180" i="44"/>
  <c r="D126" i="44"/>
  <c r="J128" i="44"/>
  <c r="AP144" i="44"/>
  <c r="AT145" i="44"/>
  <c r="AG153" i="44"/>
  <c r="F124" i="44"/>
  <c r="R139" i="44"/>
  <c r="Y146" i="44"/>
  <c r="BE153" i="44"/>
  <c r="L160" i="44"/>
  <c r="J136" i="44"/>
  <c r="AH136" i="44"/>
  <c r="BM141" i="44"/>
  <c r="AW153" i="44"/>
  <c r="AY156" i="44"/>
  <c r="BD115" i="44"/>
  <c r="AL119" i="44"/>
  <c r="K133" i="44"/>
  <c r="BB137" i="44"/>
  <c r="BA140" i="44"/>
  <c r="M142" i="44"/>
  <c r="AS154" i="44"/>
  <c r="BO156" i="44"/>
  <c r="P161" i="44"/>
  <c r="AM165" i="44"/>
  <c r="F167" i="44"/>
  <c r="AX168" i="44"/>
  <c r="E169" i="44"/>
  <c r="BA169" i="44"/>
  <c r="AM172" i="44"/>
  <c r="AY173" i="44"/>
  <c r="AX175" i="44"/>
  <c r="AL179" i="44"/>
  <c r="A180" i="44"/>
  <c r="AA78" i="44"/>
  <c r="BF114" i="44"/>
  <c r="AF122" i="44"/>
  <c r="BK132" i="44"/>
  <c r="AU134" i="44"/>
  <c r="BK134" i="44"/>
  <c r="BQ140" i="44"/>
  <c r="AO141" i="44"/>
  <c r="BN144" i="44"/>
  <c r="N145" i="44"/>
  <c r="H148" i="44"/>
  <c r="AV148" i="44"/>
  <c r="BL148" i="44"/>
  <c r="AZ149" i="44"/>
  <c r="S151" i="44"/>
  <c r="AO153" i="44"/>
  <c r="BK155" i="44"/>
  <c r="AA156" i="44"/>
  <c r="AT157" i="44"/>
  <c r="BJ157" i="44"/>
  <c r="D160" i="44"/>
  <c r="W163" i="44"/>
  <c r="BK163" i="44"/>
  <c r="S164" i="44"/>
  <c r="AQ164" i="44"/>
  <c r="BO164" i="44"/>
  <c r="BC165" i="44"/>
  <c r="AD167" i="44"/>
  <c r="AC169" i="44"/>
  <c r="BE170" i="44"/>
  <c r="AE172" i="44"/>
  <c r="K173" i="44"/>
  <c r="F174" i="44"/>
  <c r="AP175" i="44"/>
  <c r="L176" i="44"/>
  <c r="BH176" i="44"/>
  <c r="J178" i="44"/>
  <c r="AD179" i="44"/>
  <c r="BJ179" i="44"/>
  <c r="L181" i="44"/>
  <c r="X184" i="44"/>
  <c r="BB119" i="44"/>
  <c r="AX139" i="44"/>
  <c r="U142" i="44"/>
  <c r="AT143" i="44"/>
  <c r="BC150" i="44"/>
  <c r="I153" i="44"/>
  <c r="O155" i="44"/>
  <c r="A120" i="44"/>
  <c r="AJ126" i="44"/>
  <c r="P127" i="44"/>
  <c r="AN127" i="44"/>
  <c r="I130" i="44"/>
  <c r="N137" i="44"/>
  <c r="AC142" i="44"/>
  <c r="AG146" i="44"/>
  <c r="BA147" i="44"/>
  <c r="L149" i="44"/>
  <c r="AB149" i="44"/>
  <c r="O150" i="44"/>
  <c r="BG151" i="44"/>
  <c r="BC152" i="44"/>
  <c r="Q153" i="44"/>
  <c r="U154" i="44"/>
  <c r="AK154" i="44"/>
  <c r="W155" i="44"/>
  <c r="AM155" i="44"/>
  <c r="AQ156" i="44"/>
  <c r="AR160" i="44"/>
  <c r="AV161" i="44"/>
  <c r="AI162" i="44"/>
  <c r="AM163" i="44"/>
  <c r="BG164" i="44"/>
  <c r="AE165" i="44"/>
  <c r="V167" i="44"/>
  <c r="BB167" i="44"/>
  <c r="J168" i="44"/>
  <c r="AP168" i="44"/>
  <c r="U169" i="44"/>
  <c r="AS169" i="44"/>
  <c r="C93" i="46"/>
  <c r="C93" i="44" s="1"/>
  <c r="C113" i="46"/>
  <c r="C113" i="44" s="1"/>
  <c r="N80" i="44"/>
  <c r="AX117" i="44"/>
  <c r="BF119" i="44"/>
  <c r="D122" i="44"/>
  <c r="W122" i="44"/>
  <c r="P126" i="44"/>
  <c r="BL126" i="44"/>
  <c r="F128" i="44"/>
  <c r="AT128" i="44"/>
  <c r="BJ128" i="44"/>
  <c r="AH129" i="44"/>
  <c r="BN129" i="44"/>
  <c r="U130" i="44"/>
  <c r="AK130" i="44"/>
  <c r="O133" i="44"/>
  <c r="AE133" i="44"/>
  <c r="AQ134" i="44"/>
  <c r="BG134" i="44"/>
  <c r="R135" i="44"/>
  <c r="F136" i="44"/>
  <c r="AT136" i="44"/>
  <c r="R137" i="44"/>
  <c r="AP137" i="44"/>
  <c r="BF137" i="44"/>
  <c r="BB98" i="44"/>
  <c r="A74" i="44"/>
  <c r="A94" i="44"/>
  <c r="A146" i="44"/>
  <c r="C81" i="46"/>
  <c r="C81" i="44" s="1"/>
  <c r="C144" i="46"/>
  <c r="C144" i="44" s="1"/>
  <c r="AT64" i="44"/>
  <c r="Y70" i="44"/>
  <c r="AK78" i="44"/>
  <c r="H82" i="44"/>
  <c r="BP83" i="44"/>
  <c r="AY85" i="44"/>
  <c r="AP86" i="44"/>
  <c r="BB87" i="44"/>
  <c r="M89" i="44"/>
  <c r="U97" i="44"/>
  <c r="Z98" i="44"/>
  <c r="AA100" i="44"/>
  <c r="BG104" i="44"/>
  <c r="BD109" i="44"/>
  <c r="BN113" i="44"/>
  <c r="R119" i="44"/>
  <c r="BD120" i="44"/>
  <c r="AN121" i="44"/>
  <c r="BP121" i="44"/>
  <c r="X123" i="44"/>
  <c r="AL124" i="44"/>
  <c r="BB125" i="44"/>
  <c r="BP127" i="44"/>
  <c r="AT129" i="44"/>
  <c r="M130" i="44"/>
  <c r="BA130" i="44"/>
  <c r="AY133" i="44"/>
  <c r="O134" i="44"/>
  <c r="N135" i="44"/>
  <c r="BJ135" i="44"/>
  <c r="J139" i="44"/>
  <c r="Z139" i="44"/>
  <c r="AP139" i="44"/>
  <c r="E140" i="44"/>
  <c r="AS142" i="44"/>
  <c r="AX144" i="44"/>
  <c r="BB145" i="44"/>
  <c r="U147" i="44"/>
  <c r="BI147" i="44"/>
  <c r="P148" i="44"/>
  <c r="T149" i="44"/>
  <c r="G150" i="44"/>
  <c r="AI151" i="44"/>
  <c r="AE152" i="44"/>
  <c r="AA31" i="46"/>
  <c r="A107" i="44"/>
  <c r="AF100" i="44"/>
  <c r="AP114" i="44"/>
  <c r="AR121" i="44"/>
  <c r="BD122" i="44"/>
  <c r="AB126" i="44"/>
  <c r="X127" i="44"/>
  <c r="G132" i="44"/>
  <c r="AM132" i="44"/>
  <c r="AI133" i="44"/>
  <c r="AE134" i="44"/>
  <c r="AT135" i="44"/>
  <c r="F137" i="44"/>
  <c r="U140" i="44"/>
  <c r="Q141" i="44"/>
  <c r="AG141" i="44"/>
  <c r="BK107" i="44"/>
  <c r="O86" i="44"/>
  <c r="BP101" i="44"/>
  <c r="AM107" i="44"/>
  <c r="X68" i="44"/>
  <c r="AJ73" i="44"/>
  <c r="BC76" i="44"/>
  <c r="H81" i="44"/>
  <c r="BB84" i="44"/>
  <c r="AF68" i="44"/>
  <c r="AZ71" i="44"/>
  <c r="D80" i="44"/>
  <c r="V60" i="44"/>
  <c r="L69" i="44"/>
  <c r="BD74" i="44"/>
  <c r="AI83" i="44"/>
  <c r="Z85" i="44"/>
  <c r="AZ89" i="44"/>
  <c r="BH92" i="44"/>
  <c r="P94" i="44"/>
  <c r="N99" i="44"/>
  <c r="AC94" i="46"/>
  <c r="AC94" i="44"/>
  <c r="I108" i="46"/>
  <c r="I108" i="44"/>
  <c r="BJ134" i="44"/>
  <c r="K123" i="44"/>
  <c r="W127" i="44"/>
  <c r="AS135" i="44"/>
  <c r="BC110" i="44"/>
  <c r="AQ126" i="44"/>
  <c r="BA129" i="44"/>
  <c r="AN130" i="44"/>
  <c r="BP131" i="44"/>
  <c r="BF133" i="44"/>
  <c r="F134" i="44"/>
  <c r="U137" i="44"/>
  <c r="AR140" i="44"/>
  <c r="AV141" i="44"/>
  <c r="Q144" i="44"/>
  <c r="AK88" i="44"/>
  <c r="BM108" i="44"/>
  <c r="BQ113" i="44"/>
  <c r="AA126" i="44"/>
  <c r="O127" i="44"/>
  <c r="AC129" i="44"/>
  <c r="R133" i="44"/>
  <c r="AO136" i="44"/>
  <c r="BH140" i="44"/>
  <c r="H141" i="44"/>
  <c r="M143" i="44"/>
  <c r="BQ143" i="44"/>
  <c r="AK145" i="44"/>
  <c r="AV146" i="44"/>
  <c r="BK148" i="44"/>
  <c r="AI149" i="44"/>
  <c r="BJ150" i="44"/>
  <c r="BN151" i="44"/>
  <c r="AF153" i="44"/>
  <c r="BL153" i="44"/>
  <c r="AL155" i="44"/>
  <c r="AK157" i="44"/>
  <c r="BQ93" i="46"/>
  <c r="BQ93" i="44"/>
  <c r="AU110" i="46"/>
  <c r="AU110" i="44"/>
  <c r="AW114" i="46"/>
  <c r="AW114" i="44"/>
  <c r="AM115" i="46"/>
  <c r="AM115" i="44"/>
  <c r="AS117" i="46"/>
  <c r="AS117" i="44"/>
  <c r="I118" i="46"/>
  <c r="I118" i="44"/>
  <c r="U119" i="46"/>
  <c r="U119" i="44"/>
  <c r="AE120" i="46"/>
  <c r="AE120" i="44"/>
  <c r="AY121" i="46"/>
  <c r="AY121" i="44"/>
  <c r="AU122" i="46"/>
  <c r="AU122" i="44"/>
  <c r="BK122" i="46"/>
  <c r="BK122" i="44"/>
  <c r="AA123" i="46"/>
  <c r="AA123" i="44"/>
  <c r="BA124" i="46"/>
  <c r="BA124" i="44"/>
  <c r="BQ124" i="46"/>
  <c r="BQ124" i="44"/>
  <c r="BE125" i="46"/>
  <c r="BE125" i="44"/>
  <c r="S126" i="46"/>
  <c r="S126" i="44"/>
  <c r="AI126" i="46"/>
  <c r="AI126" i="44"/>
  <c r="AY126" i="46"/>
  <c r="AY126" i="44"/>
  <c r="AE127" i="46"/>
  <c r="AE127" i="44"/>
  <c r="AU127" i="46"/>
  <c r="AU127" i="44"/>
  <c r="Q128" i="46"/>
  <c r="Q128" i="44"/>
  <c r="AO128" i="46"/>
  <c r="AO128" i="44"/>
  <c r="E129" i="46"/>
  <c r="E129" i="44"/>
  <c r="BQ129" i="46"/>
  <c r="BQ129" i="44"/>
  <c r="P130" i="46"/>
  <c r="P130" i="44"/>
  <c r="AF130" i="46"/>
  <c r="AF130" i="44"/>
  <c r="AV130" i="46"/>
  <c r="AV130" i="44"/>
  <c r="BL130" i="46"/>
  <c r="BL130" i="44"/>
  <c r="L131" i="46"/>
  <c r="L131" i="44"/>
  <c r="AB131" i="46"/>
  <c r="AB131" i="44"/>
  <c r="AR131" i="46"/>
  <c r="AR131" i="44"/>
  <c r="BH131" i="46"/>
  <c r="BH131" i="44"/>
  <c r="A131" i="27"/>
  <c r="C133" i="46"/>
  <c r="C133" i="44" s="1"/>
  <c r="Z133" i="46"/>
  <c r="Z133" i="44"/>
  <c r="BN133" i="46"/>
  <c r="BN133" i="44"/>
  <c r="V134" i="46"/>
  <c r="V134" i="44"/>
  <c r="AT134" i="46"/>
  <c r="AT134" i="44"/>
  <c r="A133" i="27"/>
  <c r="A135" i="44"/>
  <c r="BQ135" i="46"/>
  <c r="BQ135" i="44"/>
  <c r="Y136" i="46"/>
  <c r="Y136" i="44"/>
  <c r="BE136" i="46"/>
  <c r="BE136" i="44"/>
  <c r="AK137" i="46"/>
  <c r="AK137" i="44"/>
  <c r="BA137" i="46"/>
  <c r="BA137" i="44"/>
  <c r="BQ137" i="46"/>
  <c r="BQ137" i="44"/>
  <c r="Q138" i="46"/>
  <c r="Q138" i="44"/>
  <c r="BE138" i="46"/>
  <c r="BE138" i="44"/>
  <c r="BE139" i="46"/>
  <c r="BE139" i="44"/>
  <c r="D140" i="46"/>
  <c r="D140" i="44"/>
  <c r="AB140" i="46"/>
  <c r="AB140" i="44"/>
  <c r="BP140" i="46"/>
  <c r="BP140" i="44"/>
  <c r="P141" i="46"/>
  <c r="P141" i="44"/>
  <c r="X141" i="46"/>
  <c r="X141" i="44"/>
  <c r="L142" i="46"/>
  <c r="L142" i="44"/>
  <c r="T142" i="46"/>
  <c r="T142" i="44"/>
  <c r="AR142" i="46"/>
  <c r="AR142" i="44"/>
  <c r="BH142" i="46"/>
  <c r="BH142" i="44"/>
  <c r="U143" i="46"/>
  <c r="U143" i="44"/>
  <c r="AC143" i="46"/>
  <c r="AC143" i="44"/>
  <c r="AS143" i="46"/>
  <c r="AS143" i="44"/>
  <c r="BI143" i="46"/>
  <c r="BI143" i="44"/>
  <c r="I144" i="46"/>
  <c r="I144" i="44"/>
  <c r="AG144" i="46"/>
  <c r="AG144" i="44"/>
  <c r="BE144" i="46"/>
  <c r="BE144" i="44"/>
  <c r="E145" i="46"/>
  <c r="E145" i="44"/>
  <c r="U145" i="46"/>
  <c r="U145" i="44"/>
  <c r="BA145" i="46"/>
  <c r="BA145" i="44"/>
  <c r="P146" i="46"/>
  <c r="P146" i="44"/>
  <c r="AN146" i="46"/>
  <c r="AN146" i="44"/>
  <c r="AJ147" i="46"/>
  <c r="AJ147" i="44"/>
  <c r="BP147" i="46"/>
  <c r="BP147" i="44"/>
  <c r="W148" i="46"/>
  <c r="W148" i="44"/>
  <c r="AU148" i="46"/>
  <c r="AU148" i="44"/>
  <c r="BC148" i="46"/>
  <c r="BC148" i="44"/>
  <c r="S149" i="46"/>
  <c r="S149" i="44"/>
  <c r="AA149" i="46"/>
  <c r="AA149" i="44"/>
  <c r="AY149" i="46"/>
  <c r="AY149" i="44"/>
  <c r="BG149" i="46"/>
  <c r="BG149" i="44"/>
  <c r="F150" i="46"/>
  <c r="F150" i="44"/>
  <c r="N150" i="46"/>
  <c r="N150" i="44"/>
  <c r="AL150" i="46"/>
  <c r="AL150" i="44"/>
  <c r="R151" i="46"/>
  <c r="R151" i="44"/>
  <c r="Z151" i="46"/>
  <c r="Z151" i="44"/>
  <c r="AX151" i="46"/>
  <c r="AX151" i="44"/>
  <c r="BF151" i="46"/>
  <c r="BF151" i="44"/>
  <c r="N152" i="46"/>
  <c r="N152" i="44"/>
  <c r="AL152" i="46"/>
  <c r="AL152" i="44"/>
  <c r="AT152" i="46"/>
  <c r="AT152" i="44"/>
  <c r="A153" i="44"/>
  <c r="C153" i="46"/>
  <c r="C153" i="44" s="1"/>
  <c r="H153" i="46"/>
  <c r="H153" i="44"/>
  <c r="P153" i="46"/>
  <c r="P153" i="44"/>
  <c r="AN153" i="46"/>
  <c r="AN153" i="44"/>
  <c r="AV153" i="46"/>
  <c r="AV153" i="44"/>
  <c r="L154" i="46"/>
  <c r="L154" i="44"/>
  <c r="T154" i="46"/>
  <c r="T154" i="44"/>
  <c r="AJ154" i="46"/>
  <c r="AJ154" i="44"/>
  <c r="AR154" i="46"/>
  <c r="AR154" i="44"/>
  <c r="BP154" i="46"/>
  <c r="BP154" i="44"/>
  <c r="F155" i="46"/>
  <c r="F155" i="44"/>
  <c r="AD155" i="46"/>
  <c r="AD155" i="44"/>
  <c r="AT155" i="46"/>
  <c r="AT155" i="44"/>
  <c r="BB155" i="46"/>
  <c r="BB155" i="44"/>
  <c r="Z156" i="46"/>
  <c r="Z156" i="44"/>
  <c r="AX156" i="46"/>
  <c r="AX156" i="44"/>
  <c r="M157" i="46"/>
  <c r="M157" i="44"/>
  <c r="AC157" i="46"/>
  <c r="AC157" i="44"/>
  <c r="BA157" i="46"/>
  <c r="BA157" i="44"/>
  <c r="M158" i="46"/>
  <c r="M158" i="44"/>
  <c r="AK158" i="46"/>
  <c r="AK158" i="44"/>
  <c r="BQ158" i="46"/>
  <c r="BQ158" i="44"/>
  <c r="Q159" i="46"/>
  <c r="Q159" i="44"/>
  <c r="Y159" i="46"/>
  <c r="Y159" i="44"/>
  <c r="BE159" i="46"/>
  <c r="BE159" i="44"/>
  <c r="S160" i="46"/>
  <c r="S160" i="44"/>
  <c r="AQ160" i="46"/>
  <c r="AQ160" i="44"/>
  <c r="AY160" i="46"/>
  <c r="AY160" i="44"/>
  <c r="F163" i="46"/>
  <c r="F163" i="44"/>
  <c r="N163" i="46"/>
  <c r="N163" i="44"/>
  <c r="AD163" i="46"/>
  <c r="AD163" i="44"/>
  <c r="AL163" i="46"/>
  <c r="AL163" i="44"/>
  <c r="BJ163" i="46"/>
  <c r="BJ163" i="44"/>
  <c r="C164" i="46"/>
  <c r="C164" i="44" s="1"/>
  <c r="A164" i="44"/>
  <c r="R164" i="46"/>
  <c r="R164" i="44"/>
  <c r="AP164" i="46"/>
  <c r="AP164" i="44"/>
  <c r="AX164" i="46"/>
  <c r="AX164" i="44"/>
  <c r="F165" i="46"/>
  <c r="F165" i="44"/>
  <c r="V165" i="46"/>
  <c r="V165" i="44"/>
  <c r="AT165" i="46"/>
  <c r="AT165" i="44"/>
  <c r="BB165" i="46"/>
  <c r="BB165" i="44"/>
  <c r="J166" i="46"/>
  <c r="J166" i="44"/>
  <c r="AH166" i="46"/>
  <c r="AH166" i="44"/>
  <c r="BF166" i="46"/>
  <c r="BF166" i="44"/>
  <c r="M167" i="46"/>
  <c r="M167" i="44"/>
  <c r="AK167" i="46"/>
  <c r="AK167" i="44"/>
  <c r="AS167" i="46"/>
  <c r="AS167" i="44"/>
  <c r="BA167" i="46"/>
  <c r="BA167" i="44"/>
  <c r="I168" i="46"/>
  <c r="I168" i="44"/>
  <c r="AO168" i="46"/>
  <c r="AO168" i="44"/>
  <c r="AW168" i="46"/>
  <c r="AW168" i="44"/>
  <c r="BE168" i="46"/>
  <c r="BE168" i="44"/>
  <c r="W120" i="44"/>
  <c r="AM127" i="44"/>
  <c r="BM128" i="44"/>
  <c r="AL134" i="44"/>
  <c r="E93" i="46"/>
  <c r="E93" i="44"/>
  <c r="A103" i="29"/>
  <c r="A105" i="44"/>
  <c r="BI111" i="44"/>
  <c r="AK124" i="44"/>
  <c r="BO123" i="44"/>
  <c r="G127" i="44"/>
  <c r="J103" i="44"/>
  <c r="AW125" i="44"/>
  <c r="I139" i="44"/>
  <c r="L140" i="44"/>
  <c r="BE95" i="44"/>
  <c r="AD104" i="44"/>
  <c r="Q114" i="44"/>
  <c r="BE114" i="44"/>
  <c r="W115" i="44"/>
  <c r="AA116" i="44"/>
  <c r="AG128" i="44"/>
  <c r="BD130" i="44"/>
  <c r="D131" i="44"/>
  <c r="AD134" i="44"/>
  <c r="U135" i="44"/>
  <c r="Y138" i="44"/>
  <c r="Y139" i="44"/>
  <c r="AF141" i="44"/>
  <c r="D142" i="44"/>
  <c r="AZ147" i="44"/>
  <c r="AE148" i="44"/>
  <c r="D154" i="44"/>
  <c r="AH156" i="44"/>
  <c r="F104" i="46"/>
  <c r="F104" i="44"/>
  <c r="BI124" i="44"/>
  <c r="E135" i="44"/>
  <c r="BI135" i="44"/>
  <c r="AW138" i="44"/>
  <c r="Z103" i="44"/>
  <c r="AK117" i="44"/>
  <c r="E124" i="44"/>
  <c r="AS124" i="44"/>
  <c r="BK127" i="44"/>
  <c r="AP133" i="44"/>
  <c r="BB134" i="44"/>
  <c r="AK135" i="44"/>
  <c r="BM138" i="44"/>
  <c r="AO139" i="44"/>
  <c r="AF146" i="44"/>
  <c r="BD146" i="44"/>
  <c r="D147" i="44"/>
  <c r="AB147" i="44"/>
  <c r="AR147" i="44"/>
  <c r="AQ149" i="44"/>
  <c r="BO149" i="44"/>
  <c r="AP151" i="44"/>
  <c r="V152" i="44"/>
  <c r="J156" i="44"/>
  <c r="AC158" i="44"/>
  <c r="AS158" i="44"/>
  <c r="I159" i="44"/>
  <c r="AW108" i="46"/>
  <c r="AW108" i="44"/>
  <c r="BA113" i="46"/>
  <c r="BA113" i="44"/>
  <c r="AU120" i="44"/>
  <c r="M124" i="44"/>
  <c r="BC127" i="44"/>
  <c r="T131" i="44"/>
  <c r="E137" i="44"/>
  <c r="AO138" i="44"/>
  <c r="AK143" i="44"/>
  <c r="H146" i="44"/>
  <c r="AX173" i="44"/>
  <c r="M174" i="44"/>
  <c r="L169" i="44"/>
  <c r="AR169" i="44"/>
  <c r="AF170" i="44"/>
  <c r="AH171" i="44"/>
  <c r="AS174" i="44"/>
  <c r="AA176" i="44"/>
  <c r="O177" i="44"/>
  <c r="BP169" i="44"/>
  <c r="BL170" i="44"/>
  <c r="J171" i="44"/>
  <c r="AP173" i="44"/>
  <c r="BG176" i="44"/>
  <c r="Q178" i="44"/>
  <c r="U179" i="44"/>
  <c r="BA179" i="44"/>
  <c r="D169" i="44"/>
  <c r="AJ169" i="44"/>
  <c r="X170" i="44"/>
  <c r="BD170" i="44"/>
  <c r="F172" i="44"/>
  <c r="N172" i="44"/>
  <c r="V172" i="44"/>
  <c r="AD172" i="44"/>
  <c r="AL172" i="44"/>
  <c r="AT172" i="44"/>
  <c r="BB172" i="44"/>
  <c r="BJ172" i="44"/>
  <c r="AH173" i="44"/>
  <c r="E174" i="44"/>
  <c r="AK174" i="44"/>
  <c r="I175" i="44"/>
  <c r="Q175" i="44"/>
  <c r="Y175" i="44"/>
  <c r="AG175" i="44"/>
  <c r="AO175" i="44"/>
  <c r="AW175" i="44"/>
  <c r="BE175" i="44"/>
  <c r="BM175" i="44"/>
  <c r="S176" i="44"/>
  <c r="AY176" i="44"/>
  <c r="AU177" i="44"/>
  <c r="AY84" i="44"/>
  <c r="AF83" i="44"/>
  <c r="I92" i="44"/>
  <c r="C103" i="46"/>
  <c r="C103" i="44" s="1"/>
  <c r="M96" i="44"/>
  <c r="Y80" i="44"/>
  <c r="F86" i="44"/>
  <c r="AG92" i="44"/>
  <c r="AK111" i="44"/>
  <c r="E119" i="44"/>
  <c r="AS88" i="44"/>
  <c r="C108" i="46"/>
  <c r="C108" i="44" s="1"/>
  <c r="X77" i="44"/>
  <c r="BG99" i="44"/>
  <c r="G115" i="44"/>
  <c r="S84" i="44"/>
  <c r="AS94" i="44"/>
  <c r="BA79" i="44"/>
  <c r="AR82" i="44"/>
  <c r="AC91" i="44"/>
  <c r="A70" i="44"/>
  <c r="C98" i="46"/>
  <c r="C98" i="44" s="1"/>
  <c r="C135" i="46"/>
  <c r="C135" i="44" s="1"/>
  <c r="N64" i="44"/>
  <c r="AP65" i="44"/>
  <c r="AS91" i="44"/>
  <c r="BB95" i="44"/>
  <c r="AP96" i="44"/>
  <c r="AO97" i="44"/>
  <c r="BQ98" i="44"/>
  <c r="J111" i="44"/>
  <c r="Z113" i="44"/>
  <c r="BI113" i="44"/>
  <c r="V114" i="44"/>
  <c r="O115" i="44"/>
  <c r="BD116" i="44"/>
  <c r="AP117" i="44"/>
  <c r="BE118" i="44"/>
  <c r="AH119" i="44"/>
  <c r="AQ121" i="44"/>
  <c r="BG121" i="44"/>
  <c r="BP122" i="44"/>
  <c r="BG123" i="44"/>
  <c r="AC124" i="44"/>
  <c r="AT125" i="44"/>
  <c r="BJ125" i="44"/>
  <c r="X126" i="44"/>
  <c r="BG126" i="44"/>
  <c r="BE128" i="44"/>
  <c r="U129" i="44"/>
  <c r="AK129" i="44"/>
  <c r="BI129" i="44"/>
  <c r="H130" i="44"/>
  <c r="X130" i="44"/>
  <c r="AZ131" i="44"/>
  <c r="N134" i="44"/>
  <c r="M135" i="44"/>
  <c r="BA135" i="44"/>
  <c r="AW136" i="44"/>
  <c r="M137" i="44"/>
  <c r="AC137" i="44"/>
  <c r="BI137" i="44"/>
  <c r="I138" i="44"/>
  <c r="AG138" i="44"/>
  <c r="Q139" i="44"/>
  <c r="AN141" i="44"/>
  <c r="BL141" i="44"/>
  <c r="E143" i="44"/>
  <c r="BA143" i="44"/>
  <c r="Y144" i="44"/>
  <c r="BM144" i="44"/>
  <c r="AS145" i="44"/>
  <c r="BQ145" i="44"/>
  <c r="BL146" i="44"/>
  <c r="T147" i="44"/>
  <c r="G148" i="44"/>
  <c r="K149" i="44"/>
  <c r="AB154" i="44"/>
  <c r="R156" i="44"/>
  <c r="AP156" i="44"/>
  <c r="BN156" i="44"/>
  <c r="BA158" i="44"/>
  <c r="AO159" i="44"/>
  <c r="AA160" i="44"/>
  <c r="Z164" i="44"/>
  <c r="BF164" i="44"/>
  <c r="N165" i="44"/>
  <c r="Z166" i="44"/>
  <c r="E167" i="44"/>
  <c r="BI65" i="44"/>
  <c r="AN77" i="44"/>
  <c r="V86" i="44"/>
  <c r="AG87" i="44"/>
  <c r="I59" i="44"/>
  <c r="V76" i="44"/>
  <c r="G79" i="44"/>
  <c r="C68" i="46"/>
  <c r="C68" i="44" s="1"/>
  <c r="AX33" i="44"/>
  <c r="K73" i="46"/>
  <c r="K73" i="44"/>
  <c r="A75" i="27"/>
  <c r="A77" i="44"/>
  <c r="K78" i="46"/>
  <c r="K78" i="44"/>
  <c r="AE79" i="46"/>
  <c r="AE79" i="44"/>
  <c r="AC84" i="46"/>
  <c r="AC84" i="44"/>
  <c r="X86" i="46"/>
  <c r="X86" i="44"/>
  <c r="AA89" i="46"/>
  <c r="AA89" i="44"/>
  <c r="BO89" i="46"/>
  <c r="BO89" i="44"/>
  <c r="AE91" i="46"/>
  <c r="AE91" i="44"/>
  <c r="AM91" i="46"/>
  <c r="AM91" i="44"/>
  <c r="K92" i="46"/>
  <c r="K92" i="44"/>
  <c r="AA92" i="46"/>
  <c r="AA92" i="44"/>
  <c r="G93" i="46"/>
  <c r="G93" i="44"/>
  <c r="BC93" i="46"/>
  <c r="BC93" i="44"/>
  <c r="AM94" i="46"/>
  <c r="AM94" i="44"/>
  <c r="G98" i="46"/>
  <c r="G98" i="44"/>
  <c r="AU98" i="46"/>
  <c r="AU98" i="44"/>
  <c r="AC99" i="46"/>
  <c r="AC99" i="44"/>
  <c r="I100" i="46"/>
  <c r="I100" i="44"/>
  <c r="BM100" i="46"/>
  <c r="BM100" i="44"/>
  <c r="AK101" i="46"/>
  <c r="AK101" i="44"/>
  <c r="AS101" i="46"/>
  <c r="AS101" i="44"/>
  <c r="P102" i="46"/>
  <c r="P102" i="44"/>
  <c r="BD102" i="46"/>
  <c r="BD102" i="44"/>
  <c r="X104" i="46"/>
  <c r="X104" i="44"/>
  <c r="BD104" i="46"/>
  <c r="BD104" i="44"/>
  <c r="AB105" i="46"/>
  <c r="AB105" i="44"/>
  <c r="G106" i="46"/>
  <c r="G106" i="44"/>
  <c r="AM106" i="46"/>
  <c r="AM106" i="44"/>
  <c r="AF107" i="46"/>
  <c r="AF107" i="44"/>
  <c r="BL107" i="46"/>
  <c r="BL107" i="44"/>
  <c r="AA108" i="46"/>
  <c r="AA108" i="44"/>
  <c r="AI108" i="46"/>
  <c r="AI108" i="44"/>
  <c r="BO108" i="46"/>
  <c r="BO108" i="44"/>
  <c r="BI109" i="46"/>
  <c r="BI109" i="44"/>
  <c r="AG110" i="46"/>
  <c r="AG110" i="44"/>
  <c r="BM110" i="46"/>
  <c r="BM110" i="44"/>
  <c r="AE111" i="46"/>
  <c r="AE111" i="44"/>
  <c r="AI112" i="46"/>
  <c r="AI112" i="44"/>
  <c r="G113" i="46"/>
  <c r="G113" i="44"/>
  <c r="AM113" i="46"/>
  <c r="AM113" i="44"/>
  <c r="BK113" i="46"/>
  <c r="BK113" i="44"/>
  <c r="S114" i="46"/>
  <c r="S114" i="44"/>
  <c r="AQ114" i="46"/>
  <c r="AQ114" i="44"/>
  <c r="BO114" i="46"/>
  <c r="BO114" i="44"/>
  <c r="E116" i="46"/>
  <c r="E116" i="44"/>
  <c r="AK116" i="46"/>
  <c r="AK116" i="44"/>
  <c r="AS116" i="46"/>
  <c r="AS116" i="44"/>
  <c r="G117" i="46"/>
  <c r="G117" i="44"/>
  <c r="AA118" i="46"/>
  <c r="AA118" i="44"/>
  <c r="AY118" i="46"/>
  <c r="AY118" i="44"/>
  <c r="J59" i="46"/>
  <c r="BQ62" i="46"/>
  <c r="BQ62" i="44"/>
  <c r="AR64" i="46"/>
  <c r="AR64" i="44"/>
  <c r="T69" i="46"/>
  <c r="T69" i="44"/>
  <c r="AF81" i="46"/>
  <c r="AF81" i="44"/>
  <c r="L87" i="46"/>
  <c r="L87" i="44"/>
  <c r="X70" i="44"/>
  <c r="AA75" i="44"/>
  <c r="BF77" i="44"/>
  <c r="BK81" i="44"/>
  <c r="BP89" i="44"/>
  <c r="AE76" i="46"/>
  <c r="AE76" i="44"/>
  <c r="AM82" i="46"/>
  <c r="AM82" i="44"/>
  <c r="A85" i="44"/>
  <c r="BL63" i="44"/>
  <c r="BK76" i="44"/>
  <c r="AX83" i="44"/>
  <c r="AN88" i="44"/>
  <c r="BH90" i="44"/>
  <c r="AB57" i="44"/>
  <c r="D64" i="44"/>
  <c r="BH64" i="44"/>
  <c r="Z66" i="44"/>
  <c r="BP71" i="44"/>
  <c r="BO73" i="44"/>
  <c r="AR75" i="44"/>
  <c r="J77" i="44"/>
  <c r="AV79" i="44"/>
  <c r="BG80" i="44"/>
  <c r="BL81" i="44"/>
  <c r="BJ82" i="44"/>
  <c r="AY83" i="44"/>
  <c r="AX85" i="44"/>
  <c r="P86" i="44"/>
  <c r="AB89" i="44"/>
  <c r="BP90" i="44"/>
  <c r="BO92" i="44"/>
  <c r="AQ95" i="44"/>
  <c r="S97" i="44"/>
  <c r="M101" i="44"/>
  <c r="H102" i="44"/>
  <c r="AV102" i="44"/>
  <c r="AZ105" i="44"/>
  <c r="P107" i="44"/>
  <c r="BA109" i="44"/>
  <c r="Y110" i="44"/>
  <c r="AM111" i="44"/>
  <c r="K112" i="44"/>
  <c r="AY112" i="44"/>
  <c r="AA114" i="44"/>
  <c r="AY114" i="44"/>
  <c r="I115" i="44"/>
  <c r="AG115" i="44"/>
  <c r="BQ116" i="44"/>
  <c r="R85" i="46"/>
  <c r="R85" i="44"/>
  <c r="AZ87" i="46"/>
  <c r="AZ87" i="44"/>
  <c r="BE54" i="44"/>
  <c r="T66" i="44"/>
  <c r="AR73" i="44"/>
  <c r="AR78" i="44"/>
  <c r="AL84" i="44"/>
  <c r="T89" i="44"/>
  <c r="BC91" i="44"/>
  <c r="BP57" i="44"/>
  <c r="H65" i="44"/>
  <c r="L71" i="44"/>
  <c r="H72" i="44"/>
  <c r="P74" i="44"/>
  <c r="BO75" i="44"/>
  <c r="K77" i="44"/>
  <c r="BO77" i="44"/>
  <c r="BP78" i="44"/>
  <c r="BH80" i="44"/>
  <c r="F82" i="44"/>
  <c r="BN83" i="44"/>
  <c r="BA84" i="44"/>
  <c r="Q86" i="44"/>
  <c r="K87" i="44"/>
  <c r="AU88" i="44"/>
  <c r="AI89" i="44"/>
  <c r="S90" i="44"/>
  <c r="O94" i="44"/>
  <c r="AY95" i="44"/>
  <c r="W96" i="44"/>
  <c r="BA99" i="44"/>
  <c r="AG100" i="44"/>
  <c r="U101" i="44"/>
  <c r="D105" i="44"/>
  <c r="W106" i="44"/>
  <c r="X107" i="44"/>
  <c r="AY108" i="44"/>
  <c r="AU111" i="44"/>
  <c r="BG112" i="44"/>
  <c r="BE115" i="44"/>
  <c r="AC116" i="44"/>
  <c r="O117" i="44"/>
  <c r="AU117" i="44"/>
  <c r="BO118" i="44"/>
  <c r="C120" i="46"/>
  <c r="C120" i="44" s="1"/>
  <c r="BB55" i="44"/>
  <c r="BL93" i="44"/>
  <c r="AN94" i="44"/>
  <c r="D95" i="44"/>
  <c r="AV96" i="44"/>
  <c r="AH97" i="44"/>
  <c r="AN106" i="44"/>
  <c r="AG107" i="44"/>
  <c r="BJ109" i="44"/>
  <c r="AF111" i="44"/>
  <c r="H113" i="44"/>
  <c r="H117" i="44"/>
  <c r="BP118" i="44"/>
  <c r="V119" i="44"/>
  <c r="AM119" i="44"/>
  <c r="BM120" i="44"/>
  <c r="U121" i="44"/>
  <c r="P122" i="44"/>
  <c r="BM122" i="44"/>
  <c r="V123" i="44"/>
  <c r="AZ123" i="44"/>
  <c r="O124" i="44"/>
  <c r="BB124" i="44"/>
  <c r="AA125" i="44"/>
  <c r="BH126" i="44"/>
  <c r="AG127" i="44"/>
  <c r="AW127" i="44"/>
  <c r="BM127" i="44"/>
  <c r="AY128" i="44"/>
  <c r="H132" i="44"/>
  <c r="BD132" i="44"/>
  <c r="AR133" i="44"/>
  <c r="AA67" i="44"/>
  <c r="O63" i="44"/>
  <c r="AE65" i="44"/>
  <c r="AB79" i="44"/>
  <c r="AJ91" i="44"/>
  <c r="AV95" i="44"/>
  <c r="Z99" i="44"/>
  <c r="BE103" i="44"/>
  <c r="BH63" i="44"/>
  <c r="BL73" i="44"/>
  <c r="J84" i="44"/>
  <c r="AJ94" i="44"/>
  <c r="F100" i="44"/>
  <c r="AT100" i="44"/>
  <c r="AJ106" i="44"/>
  <c r="U107" i="44"/>
  <c r="R123" i="44"/>
  <c r="AB72" i="44"/>
  <c r="A113" i="44"/>
  <c r="C92" i="46"/>
  <c r="C92" i="44" s="1"/>
  <c r="C128" i="46"/>
  <c r="C128" i="44" s="1"/>
  <c r="E45" i="44"/>
  <c r="BL75" i="44"/>
  <c r="AX77" i="44"/>
  <c r="AF78" i="44"/>
  <c r="AZ79" i="44"/>
  <c r="AY80" i="44"/>
  <c r="BI84" i="44"/>
  <c r="AE88" i="44"/>
  <c r="AI90" i="44"/>
  <c r="O91" i="44"/>
  <c r="G94" i="44"/>
  <c r="BD95" i="44"/>
  <c r="AE96" i="44"/>
  <c r="R97" i="44"/>
  <c r="BK98" i="44"/>
  <c r="AS99" i="44"/>
  <c r="Q100" i="44"/>
  <c r="AZ100" i="44"/>
  <c r="BQ101" i="44"/>
  <c r="L105" i="44"/>
  <c r="AU105" i="44"/>
  <c r="AC107" i="44"/>
  <c r="M109" i="44"/>
  <c r="AS109" i="44"/>
  <c r="L110" i="44"/>
  <c r="AR110" i="44"/>
  <c r="G111" i="44"/>
  <c r="BO112" i="44"/>
  <c r="AE113" i="44"/>
  <c r="AJ115" i="44"/>
  <c r="AL118" i="44"/>
  <c r="AP119" i="44"/>
  <c r="BL121" i="44"/>
  <c r="AV123" i="44"/>
  <c r="BL123" i="44"/>
  <c r="J124" i="44"/>
  <c r="Z124" i="44"/>
  <c r="AP124" i="44"/>
  <c r="BF124" i="44"/>
  <c r="AF125" i="44"/>
  <c r="F127" i="44"/>
  <c r="T127" i="44"/>
  <c r="AD128" i="44"/>
  <c r="AM130" i="44"/>
  <c r="AI131" i="44"/>
  <c r="AY131" i="44"/>
  <c r="BI132" i="44"/>
  <c r="AC134" i="44"/>
  <c r="BP135" i="44"/>
  <c r="L51" i="44"/>
  <c r="AY64" i="44"/>
  <c r="AG83" i="44"/>
  <c r="AL70" i="44"/>
  <c r="G54" i="44"/>
  <c r="AX64" i="44"/>
  <c r="AL65" i="44"/>
  <c r="AP66" i="44"/>
  <c r="AT70" i="44"/>
  <c r="AX75" i="44"/>
  <c r="AU86" i="44"/>
  <c r="N113" i="44"/>
  <c r="BH116" i="44"/>
  <c r="AH66" i="44"/>
  <c r="AX71" i="44"/>
  <c r="V63" i="44"/>
  <c r="J71" i="44"/>
  <c r="BF75" i="44"/>
  <c r="AW83" i="44"/>
  <c r="BC86" i="44"/>
  <c r="BP109" i="44"/>
  <c r="AD63" i="44"/>
  <c r="AP69" i="44"/>
  <c r="A89" i="44"/>
  <c r="C71" i="46"/>
  <c r="C71" i="44" s="1"/>
  <c r="C119" i="46"/>
  <c r="C119" i="44" s="1"/>
  <c r="C138" i="46"/>
  <c r="C138" i="44" s="1"/>
  <c r="C146" i="46"/>
  <c r="C146" i="44" s="1"/>
  <c r="H61" i="44"/>
  <c r="AL63" i="44"/>
  <c r="BJ64" i="44"/>
  <c r="BN65" i="44"/>
  <c r="BI67" i="44"/>
  <c r="AX69" i="44"/>
  <c r="Q75" i="44"/>
  <c r="BD77" i="44"/>
  <c r="AG80" i="44"/>
  <c r="X83" i="44"/>
  <c r="T85" i="44"/>
  <c r="Y90" i="44"/>
  <c r="BF93" i="44"/>
  <c r="N98" i="44"/>
  <c r="D101" i="44"/>
  <c r="K102" i="44"/>
  <c r="O103" i="44"/>
  <c r="P109" i="44"/>
  <c r="D110" i="44"/>
  <c r="AR115" i="44"/>
  <c r="AN116" i="44"/>
  <c r="J119" i="44"/>
  <c r="AT119" i="44"/>
  <c r="D120" i="44"/>
  <c r="BD121" i="44"/>
  <c r="X122" i="44"/>
  <c r="AN122" i="44"/>
  <c r="AB123" i="44"/>
  <c r="BJ124" i="44"/>
  <c r="AH125" i="44"/>
  <c r="AX125" i="44"/>
  <c r="AN126" i="44"/>
  <c r="BP126" i="44"/>
  <c r="V128" i="44"/>
  <c r="AL128" i="44"/>
  <c r="AS130" i="44"/>
  <c r="E131" i="44"/>
  <c r="U131" i="44"/>
  <c r="AW131" i="44"/>
  <c r="BI131" i="44"/>
  <c r="K132" i="44"/>
  <c r="AI132" i="44"/>
  <c r="AY132" i="44"/>
  <c r="AH135" i="44"/>
  <c r="BB136" i="44"/>
  <c r="AT137" i="44"/>
  <c r="BJ137" i="44"/>
  <c r="BQ142" i="44"/>
  <c r="AL143" i="44"/>
  <c r="J144" i="44"/>
  <c r="BE146" i="44"/>
  <c r="M147" i="44"/>
  <c r="BD148" i="44"/>
  <c r="AJ149" i="44"/>
  <c r="BP60" i="44"/>
  <c r="AG57" i="44"/>
  <c r="K62" i="44"/>
  <c r="AS63" i="44"/>
  <c r="V68" i="44"/>
  <c r="N72" i="44"/>
  <c r="AK82" i="44"/>
  <c r="AE86" i="44"/>
  <c r="AV120" i="44"/>
  <c r="AG31" i="44"/>
  <c r="AE52" i="46"/>
  <c r="AE52" i="44"/>
  <c r="BB65" i="46"/>
  <c r="BB65" i="44"/>
  <c r="A64" i="27"/>
  <c r="C66" i="46"/>
  <c r="C66" i="44" s="1"/>
  <c r="Z71" i="46"/>
  <c r="Z71" i="44"/>
  <c r="A71" i="27"/>
  <c r="C73" i="46"/>
  <c r="C73" i="44" s="1"/>
  <c r="A73" i="29"/>
  <c r="A75" i="44"/>
  <c r="A78" i="29"/>
  <c r="A80" i="44"/>
  <c r="A80" i="29"/>
  <c r="C82" i="46"/>
  <c r="C82" i="44" s="1"/>
  <c r="Q83" i="46"/>
  <c r="Q83" i="44"/>
  <c r="AO83" i="46"/>
  <c r="AO83" i="44"/>
  <c r="BM83" i="46"/>
  <c r="BM83" i="44"/>
  <c r="W86" i="46"/>
  <c r="W86" i="44"/>
  <c r="AM86" i="46"/>
  <c r="AM86" i="44"/>
  <c r="A93" i="29"/>
  <c r="A95" i="44"/>
  <c r="A95" i="29"/>
  <c r="C97" i="46"/>
  <c r="C97" i="44" s="1"/>
  <c r="A97" i="29"/>
  <c r="A99" i="44"/>
  <c r="P100" i="46"/>
  <c r="P100" i="44"/>
  <c r="T101" i="46"/>
  <c r="T101" i="44"/>
  <c r="BC102" i="46"/>
  <c r="BC102" i="44"/>
  <c r="AY105" i="46"/>
  <c r="AY105" i="44"/>
  <c r="N106" i="46"/>
  <c r="N106" i="44"/>
  <c r="W107" i="46"/>
  <c r="W107" i="44"/>
  <c r="D109" i="46"/>
  <c r="D109" i="44"/>
  <c r="T109" i="46"/>
  <c r="T109" i="44"/>
  <c r="AV110" i="46"/>
  <c r="AV110" i="44"/>
  <c r="BL110" i="46"/>
  <c r="BL110" i="44"/>
  <c r="A110" i="27"/>
  <c r="A112" i="44"/>
  <c r="AH112" i="46"/>
  <c r="AH112" i="44"/>
  <c r="AN115" i="46"/>
  <c r="AN115" i="44"/>
  <c r="AB116" i="46"/>
  <c r="AB116" i="44"/>
  <c r="AZ116" i="46"/>
  <c r="AZ116" i="44"/>
  <c r="A116" i="27"/>
  <c r="C118" i="46"/>
  <c r="C118" i="44" s="1"/>
  <c r="A118" i="44"/>
  <c r="BJ119" i="46"/>
  <c r="BJ119" i="44"/>
  <c r="H120" i="46"/>
  <c r="H120" i="44"/>
  <c r="X120" i="46"/>
  <c r="X120" i="44"/>
  <c r="BL120" i="46"/>
  <c r="BL120" i="44"/>
  <c r="AZ121" i="46"/>
  <c r="AZ121" i="44"/>
  <c r="BH121" i="46"/>
  <c r="BH121" i="44"/>
  <c r="AV122" i="46"/>
  <c r="AV122" i="44"/>
  <c r="T123" i="46"/>
  <c r="T123" i="44"/>
  <c r="AJ123" i="46"/>
  <c r="AJ123" i="44"/>
  <c r="AR123" i="46"/>
  <c r="AR123" i="44"/>
  <c r="BH123" i="46"/>
  <c r="BH123" i="44"/>
  <c r="BP123" i="46"/>
  <c r="BP123" i="44"/>
  <c r="N124" i="46"/>
  <c r="N124" i="44"/>
  <c r="AD124" i="46"/>
  <c r="AD124" i="44"/>
  <c r="AT124" i="46"/>
  <c r="AT124" i="44"/>
  <c r="A123" i="27"/>
  <c r="C125" i="46"/>
  <c r="C125" i="44" s="1"/>
  <c r="J125" i="46"/>
  <c r="J125" i="44"/>
  <c r="BF125" i="46"/>
  <c r="BF125" i="44"/>
  <c r="T126" i="46"/>
  <c r="T126" i="44"/>
  <c r="H127" i="46"/>
  <c r="H127" i="44"/>
  <c r="AF127" i="46"/>
  <c r="AF127" i="44"/>
  <c r="BD127" i="46"/>
  <c r="BD127" i="44"/>
  <c r="R128" i="46"/>
  <c r="R128" i="44"/>
  <c r="AH128" i="46"/>
  <c r="AH128" i="44"/>
  <c r="BF128" i="46"/>
  <c r="BF128" i="44"/>
  <c r="F129" i="46"/>
  <c r="F129" i="44"/>
  <c r="BB129" i="46"/>
  <c r="BB129" i="44"/>
  <c r="BJ129" i="46"/>
  <c r="BJ129" i="44"/>
  <c r="Q130" i="46"/>
  <c r="Q130" i="44"/>
  <c r="AG130" i="46"/>
  <c r="AG130" i="44"/>
  <c r="AO130" i="46"/>
  <c r="AO130" i="44"/>
  <c r="M131" i="46"/>
  <c r="M131" i="44"/>
  <c r="AC131" i="46"/>
  <c r="AC131" i="44"/>
  <c r="BA131" i="46"/>
  <c r="BA131" i="44"/>
  <c r="O132" i="46"/>
  <c r="O132" i="44"/>
  <c r="AE132" i="46"/>
  <c r="AE132" i="44"/>
  <c r="AU132" i="46"/>
  <c r="AU132" i="44"/>
  <c r="S133" i="46"/>
  <c r="S133" i="44"/>
  <c r="AQ133" i="46"/>
  <c r="AQ133" i="44"/>
  <c r="BO133" i="46"/>
  <c r="BO133" i="44"/>
  <c r="W134" i="46"/>
  <c r="W134" i="44"/>
  <c r="BC134" i="46"/>
  <c r="BC134" i="44"/>
  <c r="AD135" i="46"/>
  <c r="AD135" i="44"/>
  <c r="BB135" i="46"/>
  <c r="BB135" i="44"/>
  <c r="A134" i="27"/>
  <c r="C136" i="46"/>
  <c r="C136" i="44" s="1"/>
  <c r="A136" i="44"/>
  <c r="Z136" i="46"/>
  <c r="Z136" i="44"/>
  <c r="AX136" i="46"/>
  <c r="AX136" i="44"/>
  <c r="BF136" i="46"/>
  <c r="BF136" i="44"/>
  <c r="V137" i="46"/>
  <c r="V137" i="44"/>
  <c r="AL137" i="46"/>
  <c r="AL137" i="44"/>
  <c r="AH139" i="46"/>
  <c r="AH139" i="44"/>
  <c r="BF139" i="46"/>
  <c r="BF139" i="44"/>
  <c r="I141" i="46"/>
  <c r="I141" i="44"/>
  <c r="Y141" i="46"/>
  <c r="Y141" i="44"/>
  <c r="AW141" i="46"/>
  <c r="AW141" i="44"/>
  <c r="E142" i="46"/>
  <c r="E142" i="44"/>
  <c r="BB58" i="46"/>
  <c r="BB58" i="44"/>
  <c r="F65" i="46"/>
  <c r="F65" i="44"/>
  <c r="BA67" i="46"/>
  <c r="BA67" i="44"/>
  <c r="BE77" i="46"/>
  <c r="BE77" i="44"/>
  <c r="F79" i="46"/>
  <c r="F79" i="44"/>
  <c r="V79" i="46"/>
  <c r="V79" i="44"/>
  <c r="C75" i="46"/>
  <c r="C75" i="44" s="1"/>
  <c r="AA55" i="44"/>
  <c r="AD58" i="44"/>
  <c r="AQ62" i="44"/>
  <c r="Z64" i="44"/>
  <c r="AT65" i="44"/>
  <c r="AD68" i="44"/>
  <c r="BN69" i="44"/>
  <c r="AD72" i="44"/>
  <c r="BB79" i="44"/>
  <c r="I83" i="44"/>
  <c r="E41" i="46"/>
  <c r="E41" i="44"/>
  <c r="J64" i="46"/>
  <c r="J64" i="44"/>
  <c r="BF69" i="46"/>
  <c r="BF69" i="44"/>
  <c r="BN64" i="44"/>
  <c r="F70" i="44"/>
  <c r="F39" i="46"/>
  <c r="F39" i="44"/>
  <c r="W52" i="46"/>
  <c r="W52" i="44"/>
  <c r="AU56" i="46"/>
  <c r="AU56" i="44"/>
  <c r="BG62" i="46"/>
  <c r="BG62" i="44"/>
  <c r="M67" i="46"/>
  <c r="M67" i="44"/>
  <c r="AH75" i="46"/>
  <c r="AH75" i="44"/>
  <c r="C80" i="46"/>
  <c r="C80" i="44" s="1"/>
  <c r="AL58" i="44"/>
  <c r="BN71" i="44"/>
  <c r="BJ79" i="44"/>
  <c r="A71" i="44"/>
  <c r="I65" i="46"/>
  <c r="I65" i="44"/>
  <c r="H67" i="46"/>
  <c r="H67" i="44"/>
  <c r="Q68" i="46"/>
  <c r="Q68" i="44"/>
  <c r="Q70" i="46"/>
  <c r="Q70" i="44"/>
  <c r="M71" i="46"/>
  <c r="M71" i="44"/>
  <c r="BI71" i="46"/>
  <c r="BI71" i="44"/>
  <c r="BE72" i="46"/>
  <c r="BE72" i="44"/>
  <c r="BM72" i="46"/>
  <c r="BM72" i="44"/>
  <c r="Q74" i="46"/>
  <c r="Q74" i="44"/>
  <c r="BL76" i="46"/>
  <c r="BL76" i="44"/>
  <c r="U78" i="46"/>
  <c r="U78" i="44"/>
  <c r="A62" i="27"/>
  <c r="C64" i="46"/>
  <c r="C64" i="44" s="1"/>
  <c r="R69" i="46"/>
  <c r="R69" i="44"/>
  <c r="V70" i="46"/>
  <c r="V70" i="44"/>
  <c r="AD70" i="46"/>
  <c r="AD70" i="44"/>
  <c r="R71" i="46"/>
  <c r="R71" i="44"/>
  <c r="V72" i="46"/>
  <c r="V72" i="44"/>
  <c r="AT72" i="44"/>
  <c r="A50" i="27"/>
  <c r="C52" i="46"/>
  <c r="C52" i="44" s="1"/>
  <c r="A64" i="44"/>
  <c r="A73" i="44"/>
  <c r="A82" i="44"/>
  <c r="A130" i="44"/>
  <c r="C59" i="46"/>
  <c r="C59" i="44" s="1"/>
  <c r="C94" i="46"/>
  <c r="C94" i="44" s="1"/>
  <c r="C107" i="46"/>
  <c r="C107" i="44" s="1"/>
  <c r="M21" i="44"/>
  <c r="Z50" i="44"/>
  <c r="U57" i="44"/>
  <c r="AN67" i="44"/>
  <c r="F72" i="44"/>
  <c r="AL79" i="44"/>
  <c r="Y83" i="44"/>
  <c r="AM102" i="44"/>
  <c r="AD113" i="44"/>
  <c r="J114" i="44"/>
  <c r="H115" i="44"/>
  <c r="AD119" i="44"/>
  <c r="Z125" i="44"/>
  <c r="AV127" i="44"/>
  <c r="N129" i="44"/>
  <c r="BC132" i="44"/>
  <c r="AA133" i="44"/>
  <c r="BH60" i="46"/>
  <c r="BH60" i="44"/>
  <c r="E67" i="46"/>
  <c r="E67" i="44"/>
  <c r="BJ68" i="46"/>
  <c r="BJ68" i="44"/>
  <c r="BF71" i="46"/>
  <c r="BF71" i="44"/>
  <c r="AI55" i="44"/>
  <c r="U67" i="44"/>
  <c r="AL72" i="44"/>
  <c r="BN75" i="44"/>
  <c r="AD79" i="44"/>
  <c r="J69" i="44"/>
  <c r="BE65" i="46"/>
  <c r="BE65" i="44"/>
  <c r="BL67" i="46"/>
  <c r="BL67" i="44"/>
  <c r="A40" i="44"/>
  <c r="A92" i="44"/>
  <c r="C89" i="46"/>
  <c r="C89" i="44" s="1"/>
  <c r="C95" i="46"/>
  <c r="C95" i="44" s="1"/>
  <c r="BJ28" i="44"/>
  <c r="BK50" i="44"/>
  <c r="AS67" i="44"/>
  <c r="AP71" i="44"/>
  <c r="BB72" i="44"/>
  <c r="AP75" i="44"/>
  <c r="N79" i="44"/>
  <c r="AT79" i="44"/>
  <c r="AS82" i="44"/>
  <c r="BE83" i="44"/>
  <c r="N96" i="44"/>
  <c r="BB96" i="44"/>
  <c r="AT111" i="44"/>
  <c r="AR116" i="44"/>
  <c r="D123" i="44"/>
  <c r="BL127" i="44"/>
  <c r="Z128" i="44"/>
  <c r="AP128" i="44"/>
  <c r="AD129" i="44"/>
  <c r="BE130" i="44"/>
  <c r="AS131" i="44"/>
  <c r="BQ131" i="44"/>
  <c r="W132" i="44"/>
  <c r="V135" i="44"/>
  <c r="BA142" i="46"/>
  <c r="BA142" i="44"/>
  <c r="V143" i="46"/>
  <c r="V143" i="44"/>
  <c r="F145" i="46"/>
  <c r="F145" i="44"/>
  <c r="AD145" i="46"/>
  <c r="AD145" i="44"/>
  <c r="Q146" i="46"/>
  <c r="Q146" i="44"/>
  <c r="E147" i="46"/>
  <c r="E147" i="44"/>
  <c r="AK147" i="46"/>
  <c r="AK147" i="44"/>
  <c r="AF148" i="46"/>
  <c r="AF148" i="44"/>
  <c r="AM150" i="46"/>
  <c r="AM150" i="44"/>
  <c r="BO151" i="46"/>
  <c r="BO151" i="44"/>
  <c r="W152" i="46"/>
  <c r="W152" i="44"/>
  <c r="AC154" i="46"/>
  <c r="AC154" i="44"/>
  <c r="BI154" i="46"/>
  <c r="BI154" i="44"/>
  <c r="G155" i="46"/>
  <c r="G155" i="44"/>
  <c r="AE155" i="46"/>
  <c r="AE155" i="44"/>
  <c r="F157" i="46"/>
  <c r="F157" i="44"/>
  <c r="V157" i="46"/>
  <c r="V157" i="44"/>
  <c r="AL157" i="46"/>
  <c r="AL157" i="44"/>
  <c r="BB157" i="46"/>
  <c r="BB157" i="44"/>
  <c r="AF39" i="46"/>
  <c r="AF39" i="44"/>
  <c r="AK62" i="46"/>
  <c r="AK62" i="44"/>
  <c r="X63" i="46"/>
  <c r="X63" i="44"/>
  <c r="E80" i="46"/>
  <c r="E80" i="44"/>
  <c r="AN82" i="46"/>
  <c r="AN82" i="44"/>
  <c r="BE93" i="46"/>
  <c r="BE93" i="44"/>
  <c r="BQ95" i="46"/>
  <c r="BQ95" i="44"/>
  <c r="BI97" i="46"/>
  <c r="BI97" i="44"/>
  <c r="AW79" i="44"/>
  <c r="BI142" i="44"/>
  <c r="AH144" i="44"/>
  <c r="BF144" i="44"/>
  <c r="AO146" i="44"/>
  <c r="E53" i="44"/>
  <c r="AK142" i="44"/>
  <c r="AD143" i="44"/>
  <c r="BB143" i="44"/>
  <c r="BJ145" i="44"/>
  <c r="I146" i="44"/>
  <c r="BM146" i="44"/>
  <c r="AC147" i="44"/>
  <c r="BH149" i="44"/>
  <c r="AU150" i="44"/>
  <c r="K151" i="44"/>
  <c r="AG106" i="44"/>
  <c r="Q111" i="44"/>
  <c r="Y113" i="44"/>
  <c r="S115" i="44"/>
  <c r="AM52" i="44"/>
  <c r="AY55" i="44"/>
  <c r="AE64" i="44"/>
  <c r="BO17" i="44"/>
  <c r="AP57" i="44"/>
  <c r="BQ67" i="44"/>
  <c r="AN59" i="44"/>
  <c r="S62" i="44"/>
  <c r="BO62" i="44"/>
  <c r="AH64" i="44"/>
  <c r="AX66" i="44"/>
  <c r="AL68" i="44"/>
  <c r="AB107" i="44"/>
  <c r="AL19" i="44"/>
  <c r="AE56" i="44"/>
  <c r="D60" i="44"/>
  <c r="O64" i="44"/>
  <c r="AC67" i="44"/>
  <c r="BB70" i="44"/>
  <c r="AC32" i="44"/>
  <c r="AH57" i="44"/>
  <c r="BC64" i="44"/>
  <c r="BL59" i="44"/>
  <c r="BF64" i="44"/>
  <c r="V65" i="44"/>
  <c r="Z69" i="44"/>
  <c r="BJ37" i="44"/>
  <c r="AQ53" i="44"/>
  <c r="AA62" i="44"/>
  <c r="AT63" i="44"/>
  <c r="AP64" i="44"/>
  <c r="BF66" i="44"/>
  <c r="F68" i="44"/>
  <c r="AT68" i="44"/>
  <c r="N70" i="44"/>
  <c r="AH71" i="44"/>
  <c r="BJ72" i="44"/>
  <c r="A69" i="44"/>
  <c r="C69" i="46"/>
  <c r="C69" i="44" s="1"/>
  <c r="C131" i="46"/>
  <c r="C131" i="44" s="1"/>
  <c r="AT19" i="44"/>
  <c r="BC50" i="44"/>
  <c r="BO53" i="44"/>
  <c r="AM56" i="44"/>
  <c r="AI62" i="44"/>
  <c r="N63" i="44"/>
  <c r="BB63" i="44"/>
  <c r="R64" i="44"/>
  <c r="J66" i="44"/>
  <c r="BN66" i="44"/>
  <c r="AK67" i="44"/>
  <c r="N68" i="44"/>
  <c r="BB68" i="44"/>
  <c r="AH69" i="44"/>
  <c r="BJ70" i="44"/>
  <c r="AY94" i="44"/>
  <c r="O97" i="44"/>
  <c r="AG116" i="44"/>
  <c r="AI135" i="44"/>
  <c r="Z140" i="44"/>
  <c r="AT141" i="44"/>
  <c r="S145" i="44"/>
  <c r="AX21" i="44"/>
  <c r="W77" i="46"/>
  <c r="W77" i="44"/>
  <c r="BP79" i="46"/>
  <c r="BP79" i="44"/>
  <c r="W83" i="46"/>
  <c r="W83" i="44"/>
  <c r="AP84" i="46"/>
  <c r="AP84" i="44"/>
  <c r="X89" i="46"/>
  <c r="X89" i="44"/>
  <c r="Z101" i="46"/>
  <c r="Z101" i="44"/>
  <c r="Q103" i="46"/>
  <c r="Q103" i="44"/>
  <c r="E104" i="46"/>
  <c r="E104" i="44"/>
  <c r="BQ104" i="46"/>
  <c r="BQ104" i="44"/>
  <c r="AH123" i="46"/>
  <c r="AH123" i="44"/>
  <c r="T124" i="46"/>
  <c r="T124" i="44"/>
  <c r="AP126" i="46"/>
  <c r="AP126" i="44"/>
  <c r="BF126" i="46"/>
  <c r="BF126" i="44"/>
  <c r="BJ127" i="46"/>
  <c r="BJ127" i="44"/>
  <c r="AU130" i="46"/>
  <c r="AU130" i="44"/>
  <c r="AA131" i="46"/>
  <c r="AA131" i="44"/>
  <c r="AC132" i="46"/>
  <c r="AC132" i="44"/>
  <c r="BQ132" i="46"/>
  <c r="BQ132" i="44"/>
  <c r="AW133" i="46"/>
  <c r="AW133" i="44"/>
  <c r="AZ137" i="46"/>
  <c r="AZ137" i="44"/>
  <c r="X138" i="46"/>
  <c r="X138" i="44"/>
  <c r="AI140" i="46"/>
  <c r="AI140" i="44"/>
  <c r="BO142" i="46"/>
  <c r="BO142" i="44"/>
  <c r="L143" i="46"/>
  <c r="L143" i="44"/>
  <c r="BD144" i="46"/>
  <c r="BD144" i="44"/>
  <c r="L145" i="46"/>
  <c r="L145" i="44"/>
  <c r="BK146" i="46"/>
  <c r="BK146" i="44"/>
  <c r="AD148" i="46"/>
  <c r="AD148" i="44"/>
  <c r="BJ148" i="46"/>
  <c r="BJ148" i="44"/>
  <c r="R149" i="46"/>
  <c r="R149" i="44"/>
  <c r="Q151" i="46"/>
  <c r="Q151" i="44"/>
  <c r="M152" i="46"/>
  <c r="M152" i="44"/>
  <c r="BI155" i="46"/>
  <c r="BI155" i="44"/>
  <c r="I156" i="46"/>
  <c r="I156" i="44"/>
  <c r="AB157" i="46"/>
  <c r="AB157" i="44"/>
  <c r="AR157" i="46"/>
  <c r="AR157" i="44"/>
  <c r="Q73" i="46"/>
  <c r="Q73" i="44"/>
  <c r="L82" i="46"/>
  <c r="L82" i="44"/>
  <c r="M88" i="46"/>
  <c r="M88" i="44"/>
  <c r="AC96" i="46"/>
  <c r="AC96" i="44"/>
  <c r="BQ96" i="46"/>
  <c r="BQ96" i="44"/>
  <c r="AA99" i="46"/>
  <c r="AA99" i="44"/>
  <c r="AH105" i="46"/>
  <c r="AH105" i="44"/>
  <c r="AW31" i="46"/>
  <c r="AW31" i="44"/>
  <c r="BC52" i="44"/>
  <c r="BJ58" i="44"/>
  <c r="AY57" i="46"/>
  <c r="AY57" i="44"/>
  <c r="BP62" i="46"/>
  <c r="BP62" i="44"/>
  <c r="AM63" i="46"/>
  <c r="AM63" i="44"/>
  <c r="G65" i="46"/>
  <c r="G65" i="44"/>
  <c r="O74" i="46"/>
  <c r="O74" i="44"/>
  <c r="AL76" i="46"/>
  <c r="AL76" i="44"/>
  <c r="AU79" i="46"/>
  <c r="AU79" i="44"/>
  <c r="AQ80" i="46"/>
  <c r="AQ80" i="44"/>
  <c r="O81" i="46"/>
  <c r="O81" i="44"/>
  <c r="BK88" i="46"/>
  <c r="BK88" i="44"/>
  <c r="AY89" i="46"/>
  <c r="AY89" i="44"/>
  <c r="K90" i="46"/>
  <c r="K90" i="44"/>
  <c r="AY90" i="46"/>
  <c r="AY90" i="44"/>
  <c r="W91" i="46"/>
  <c r="W91" i="44"/>
  <c r="AY92" i="46"/>
  <c r="AY92" i="44"/>
  <c r="BC94" i="46"/>
  <c r="BC94" i="44"/>
  <c r="AA53" i="46"/>
  <c r="AA53" i="44"/>
  <c r="BK54" i="46"/>
  <c r="BK54" i="44"/>
  <c r="BK56" i="46"/>
  <c r="BK56" i="44"/>
  <c r="AV59" i="46"/>
  <c r="AV59" i="44"/>
  <c r="AZ60" i="46"/>
  <c r="AZ60" i="44"/>
  <c r="W54" i="44"/>
  <c r="L60" i="44"/>
  <c r="A86" i="44"/>
  <c r="BE22" i="44"/>
  <c r="AL39" i="44"/>
  <c r="BK52" i="44"/>
  <c r="BG55" i="44"/>
  <c r="J62" i="44"/>
  <c r="AD85" i="44"/>
  <c r="AC86" i="44"/>
  <c r="AR98" i="44"/>
  <c r="AX99" i="44"/>
  <c r="AG103" i="44"/>
  <c r="AM21" i="46"/>
  <c r="AM21" i="44"/>
  <c r="U41" i="46"/>
  <c r="U41" i="44"/>
  <c r="AT58" i="46"/>
  <c r="AT58" i="44"/>
  <c r="AZ47" i="44"/>
  <c r="C18" i="46"/>
  <c r="C18" i="44" s="1"/>
  <c r="BL33" i="44"/>
  <c r="BH47" i="44"/>
  <c r="S51" i="44"/>
  <c r="AM54" i="44"/>
  <c r="R57" i="44"/>
  <c r="AR68" i="44"/>
  <c r="AJ79" i="44"/>
  <c r="BF84" i="44"/>
  <c r="BL87" i="44"/>
  <c r="T94" i="44"/>
  <c r="AS102" i="44"/>
  <c r="A101" i="44"/>
  <c r="C38" i="46"/>
  <c r="C38" i="44" s="1"/>
  <c r="C101" i="46"/>
  <c r="C101" i="44" s="1"/>
  <c r="AR23" i="44"/>
  <c r="AB34" i="44"/>
  <c r="AT39" i="44"/>
  <c r="AA51" i="44"/>
  <c r="G56" i="44"/>
  <c r="P59" i="44"/>
  <c r="AB60" i="44"/>
  <c r="AN75" i="44"/>
  <c r="T76" i="44"/>
  <c r="P78" i="44"/>
  <c r="BC83" i="44"/>
  <c r="BD89" i="44"/>
  <c r="J99" i="44"/>
  <c r="U102" i="44"/>
  <c r="AO105" i="44"/>
  <c r="BH106" i="44"/>
  <c r="J123" i="44"/>
  <c r="AP123" i="44"/>
  <c r="AR124" i="44"/>
  <c r="AN125" i="44"/>
  <c r="BL125" i="44"/>
  <c r="G52" i="46"/>
  <c r="G52" i="44"/>
  <c r="BO55" i="46"/>
  <c r="BO55" i="44"/>
  <c r="BF57" i="44"/>
  <c r="K36" i="44"/>
  <c r="F58" i="44"/>
  <c r="T68" i="44"/>
  <c r="G83" i="44"/>
  <c r="F87" i="46"/>
  <c r="F87" i="44"/>
  <c r="BC105" i="46"/>
  <c r="BC105" i="44"/>
  <c r="S107" i="46"/>
  <c r="S107" i="44"/>
  <c r="AI107" i="46"/>
  <c r="AI107" i="44"/>
  <c r="BJ108" i="46"/>
  <c r="BJ108" i="44"/>
  <c r="BC56" i="44"/>
  <c r="AU15" i="44"/>
  <c r="AE26" i="44"/>
  <c r="BE40" i="44"/>
  <c r="O50" i="44"/>
  <c r="AI51" i="44"/>
  <c r="S53" i="44"/>
  <c r="K55" i="44"/>
  <c r="O56" i="44"/>
  <c r="Z57" i="44"/>
  <c r="X59" i="44"/>
  <c r="AJ60" i="44"/>
  <c r="AJ81" i="44"/>
  <c r="AD64" i="46"/>
  <c r="AD64" i="44"/>
  <c r="A59" i="44"/>
  <c r="A88" i="44"/>
  <c r="C87" i="46"/>
  <c r="C87" i="44" s="1"/>
  <c r="BK26" i="44"/>
  <c r="AQ36" i="44"/>
  <c r="BM40" i="44"/>
  <c r="W50" i="44"/>
  <c r="BG51" i="44"/>
  <c r="AI53" i="44"/>
  <c r="S55" i="44"/>
  <c r="W56" i="44"/>
  <c r="N58" i="44"/>
  <c r="AF59" i="44"/>
  <c r="AR60" i="44"/>
  <c r="AN64" i="44"/>
  <c r="R65" i="44"/>
  <c r="AN66" i="44"/>
  <c r="BG67" i="44"/>
  <c r="AN69" i="44"/>
  <c r="O70" i="44"/>
  <c r="AZ70" i="44"/>
  <c r="AY73" i="44"/>
  <c r="K75" i="44"/>
  <c r="O85" i="44"/>
  <c r="U88" i="44"/>
  <c r="H89" i="44"/>
  <c r="AD89" i="44"/>
  <c r="BM89" i="44"/>
  <c r="AT92" i="44"/>
  <c r="BP106" i="44"/>
  <c r="AH109" i="44"/>
  <c r="BD125" i="44"/>
  <c r="T129" i="44"/>
  <c r="O130" i="44"/>
  <c r="BK130" i="44"/>
  <c r="BE133" i="44"/>
  <c r="M134" i="44"/>
  <c r="AZ135" i="44"/>
  <c r="H136" i="44"/>
  <c r="AN136" i="44"/>
  <c r="BL136" i="44"/>
  <c r="AV138" i="44"/>
  <c r="AY140" i="44"/>
  <c r="AE141" i="44"/>
  <c r="BK141" i="44"/>
  <c r="AA142" i="44"/>
  <c r="BG142" i="44"/>
  <c r="BH143" i="44"/>
  <c r="AN144" i="44"/>
  <c r="AM146" i="44"/>
  <c r="AI147" i="44"/>
  <c r="E150" i="44"/>
  <c r="I151" i="44"/>
  <c r="AK152" i="44"/>
  <c r="BQ152" i="44"/>
  <c r="K154" i="44"/>
  <c r="AA95" i="44"/>
  <c r="AA97" i="44"/>
  <c r="BO97" i="44"/>
  <c r="H109" i="44"/>
  <c r="Z111" i="44"/>
  <c r="AD114" i="44"/>
  <c r="D115" i="44"/>
  <c r="AQ116" i="44"/>
  <c r="U91" i="46"/>
  <c r="U91" i="44"/>
  <c r="AC93" i="46"/>
  <c r="AC93" i="44"/>
  <c r="AT104" i="46"/>
  <c r="AT104" i="44"/>
  <c r="AX105" i="46"/>
  <c r="AX105" i="44"/>
  <c r="Q112" i="46"/>
  <c r="Q112" i="44"/>
  <c r="AO112" i="46"/>
  <c r="AO112" i="44"/>
  <c r="AI116" i="46"/>
  <c r="AI116" i="44"/>
  <c r="U117" i="46"/>
  <c r="U117" i="44"/>
  <c r="Q118" i="46"/>
  <c r="Q118" i="44"/>
  <c r="BM118" i="46"/>
  <c r="BM118" i="44"/>
  <c r="M119" i="46"/>
  <c r="M119" i="44"/>
  <c r="AC119" i="46"/>
  <c r="AC119" i="44"/>
  <c r="BA119" i="46"/>
  <c r="BA119" i="44"/>
  <c r="O120" i="46"/>
  <c r="O120" i="44"/>
  <c r="BO121" i="46"/>
  <c r="BO121" i="44"/>
  <c r="S123" i="46"/>
  <c r="S123" i="44"/>
  <c r="AU85" i="46"/>
  <c r="AU85" i="44"/>
  <c r="AW92" i="46"/>
  <c r="AW92" i="44"/>
  <c r="U96" i="46"/>
  <c r="U96" i="44"/>
  <c r="Y97" i="46"/>
  <c r="Y97" i="44"/>
  <c r="E98" i="46"/>
  <c r="E98" i="44"/>
  <c r="AE110" i="46"/>
  <c r="AE110" i="44"/>
  <c r="U111" i="46"/>
  <c r="U111" i="44"/>
  <c r="AW118" i="46"/>
  <c r="AW118" i="44"/>
  <c r="N61" i="44"/>
  <c r="P83" i="44"/>
  <c r="BI88" i="44"/>
  <c r="AW89" i="44"/>
  <c r="BE90" i="44"/>
  <c r="AG95" i="44"/>
  <c r="I97" i="44"/>
  <c r="Y108" i="44"/>
  <c r="BC115" i="44"/>
  <c r="BQ117" i="44"/>
  <c r="AO118" i="44"/>
  <c r="BQ119" i="44"/>
  <c r="BK120" i="44"/>
  <c r="K121" i="44"/>
  <c r="Q90" i="46"/>
  <c r="Q90" i="44"/>
  <c r="BA91" i="46"/>
  <c r="BA91" i="44"/>
  <c r="AG114" i="46"/>
  <c r="AG114" i="44"/>
  <c r="AY116" i="46"/>
  <c r="AY116" i="44"/>
  <c r="BO116" i="46"/>
  <c r="BO116" i="44"/>
  <c r="C105" i="46"/>
  <c r="C105" i="44" s="1"/>
  <c r="AK81" i="44"/>
  <c r="AI84" i="44"/>
  <c r="AG90" i="44"/>
  <c r="AS93" i="44"/>
  <c r="AS96" i="44"/>
  <c r="A103" i="44"/>
  <c r="AD61" i="44"/>
  <c r="AC72" i="44"/>
  <c r="H77" i="44"/>
  <c r="M81" i="44"/>
  <c r="AG89" i="44"/>
  <c r="Y92" i="44"/>
  <c r="BM95" i="44"/>
  <c r="K99" i="44"/>
  <c r="E106" i="44"/>
  <c r="AL107" i="44"/>
  <c r="E111" i="44"/>
  <c r="E113" i="44"/>
  <c r="AC117" i="44"/>
  <c r="Y118" i="44"/>
  <c r="AC88" i="46"/>
  <c r="AC88" i="44"/>
  <c r="I95" i="46"/>
  <c r="I95" i="44"/>
  <c r="AC98" i="46"/>
  <c r="AC98" i="44"/>
  <c r="Z105" i="46"/>
  <c r="Z105" i="44"/>
  <c r="C55" i="46"/>
  <c r="C55" i="44" s="1"/>
  <c r="AC65" i="44"/>
  <c r="AO80" i="44"/>
  <c r="AM85" i="44"/>
  <c r="AO87" i="44"/>
  <c r="Q92" i="44"/>
  <c r="BQ94" i="44"/>
  <c r="AS111" i="44"/>
  <c r="U113" i="44"/>
  <c r="A108" i="44"/>
  <c r="AU23" i="44"/>
  <c r="BA81" i="44"/>
  <c r="Q89" i="44"/>
  <c r="BE92" i="44"/>
  <c r="BA93" i="44"/>
  <c r="M94" i="44"/>
  <c r="AO95" i="44"/>
  <c r="AW97" i="44"/>
  <c r="BA98" i="44"/>
  <c r="AI99" i="44"/>
  <c r="BJ104" i="44"/>
  <c r="AW112" i="44"/>
  <c r="Y114" i="44"/>
  <c r="AA45" i="44"/>
  <c r="BG59" i="44"/>
  <c r="AY60" i="44"/>
  <c r="BN61" i="44"/>
  <c r="BA64" i="44"/>
  <c r="Y71" i="44"/>
  <c r="AJ77" i="44"/>
  <c r="Y78" i="44"/>
  <c r="M80" i="44"/>
  <c r="BI81" i="44"/>
  <c r="AB82" i="44"/>
  <c r="BH82" i="44"/>
  <c r="AJ83" i="44"/>
  <c r="BD83" i="44"/>
  <c r="O84" i="44"/>
  <c r="BG84" i="44"/>
  <c r="W85" i="44"/>
  <c r="J86" i="44"/>
  <c r="AD86" i="44"/>
  <c r="BM87" i="44"/>
  <c r="AG88" i="44"/>
  <c r="BQ88" i="44"/>
  <c r="I90" i="44"/>
  <c r="BI90" i="44"/>
  <c r="BI91" i="44"/>
  <c r="U93" i="44"/>
  <c r="AK94" i="44"/>
  <c r="E95" i="44"/>
  <c r="BA96" i="44"/>
  <c r="AG97" i="44"/>
  <c r="BE97" i="44"/>
  <c r="M98" i="44"/>
  <c r="AK98" i="44"/>
  <c r="AQ99" i="44"/>
  <c r="R103" i="44"/>
  <c r="BF103" i="44"/>
  <c r="N104" i="44"/>
  <c r="AG108" i="44"/>
  <c r="BE108" i="44"/>
  <c r="G110" i="44"/>
  <c r="AK113" i="44"/>
  <c r="I114" i="44"/>
  <c r="BM114" i="44"/>
  <c r="AE115" i="44"/>
  <c r="K116" i="44"/>
  <c r="E117" i="44"/>
  <c r="BA117" i="44"/>
  <c r="G120" i="44"/>
  <c r="AM120" i="44"/>
  <c r="AI121" i="44"/>
  <c r="O122" i="44"/>
  <c r="AM122" i="44"/>
  <c r="M92" i="46"/>
  <c r="M92" i="44"/>
  <c r="BE94" i="46"/>
  <c r="BE94" i="44"/>
  <c r="AQ100" i="46"/>
  <c r="AQ100" i="44"/>
  <c r="AO106" i="46"/>
  <c r="AO106" i="44"/>
  <c r="BI112" i="46"/>
  <c r="BI112" i="44"/>
  <c r="M114" i="46"/>
  <c r="M114" i="44"/>
  <c r="BM119" i="46"/>
  <c r="BM119" i="44"/>
  <c r="AM121" i="46"/>
  <c r="AM121" i="44"/>
  <c r="BF134" i="46"/>
  <c r="BF134" i="44"/>
  <c r="I143" i="46"/>
  <c r="I143" i="44"/>
  <c r="BD147" i="46"/>
  <c r="BD147" i="44"/>
  <c r="AP150" i="46"/>
  <c r="AP150" i="44"/>
  <c r="N151" i="46"/>
  <c r="N151" i="44"/>
  <c r="D153" i="46"/>
  <c r="D153" i="44"/>
  <c r="BB156" i="46"/>
  <c r="BB156" i="44"/>
  <c r="AO158" i="46"/>
  <c r="AO158" i="44"/>
  <c r="S161" i="46"/>
  <c r="S161" i="44"/>
  <c r="AT162" i="46"/>
  <c r="AT162" i="44"/>
  <c r="AP163" i="46"/>
  <c r="AP163" i="44"/>
  <c r="BB166" i="46"/>
  <c r="BB166" i="44"/>
  <c r="M168" i="46"/>
  <c r="M168" i="44"/>
  <c r="BI168" i="46"/>
  <c r="BI168" i="44"/>
  <c r="AW88" i="46"/>
  <c r="AW88" i="44"/>
  <c r="AS89" i="46"/>
  <c r="AS89" i="44"/>
  <c r="BI89" i="46"/>
  <c r="BI89" i="44"/>
  <c r="BQ92" i="46"/>
  <c r="BQ92" i="44"/>
  <c r="BM98" i="46"/>
  <c r="BM98" i="44"/>
  <c r="K100" i="46"/>
  <c r="K100" i="44"/>
  <c r="Q106" i="46"/>
  <c r="Q106" i="44"/>
  <c r="AS108" i="46"/>
  <c r="AS108" i="44"/>
  <c r="BI108" i="46"/>
  <c r="BI108" i="44"/>
  <c r="BM117" i="46"/>
  <c r="BM117" i="44"/>
  <c r="A87" i="44"/>
  <c r="BM63" i="44"/>
  <c r="BQ66" i="44"/>
  <c r="AC71" i="44"/>
  <c r="BA71" i="44"/>
  <c r="AO72" i="44"/>
  <c r="E73" i="44"/>
  <c r="BE73" i="44"/>
  <c r="AZ76" i="44"/>
  <c r="L77" i="44"/>
  <c r="E78" i="44"/>
  <c r="AC78" i="44"/>
  <c r="AK79" i="44"/>
  <c r="Y81" i="44"/>
  <c r="AR83" i="44"/>
  <c r="BH83" i="44"/>
  <c r="AQ84" i="44"/>
  <c r="AL86" i="44"/>
  <c r="BF86" i="44"/>
  <c r="Q87" i="44"/>
  <c r="AW87" i="44"/>
  <c r="E88" i="44"/>
  <c r="AK89" i="44"/>
  <c r="BE89" i="44"/>
  <c r="M90" i="44"/>
  <c r="BQ90" i="44"/>
  <c r="BQ91" i="44"/>
  <c r="AO92" i="44"/>
  <c r="BM92" i="44"/>
  <c r="BI94" i="44"/>
  <c r="Q95" i="44"/>
  <c r="E96" i="44"/>
  <c r="Q97" i="44"/>
  <c r="U98" i="44"/>
  <c r="BI98" i="44"/>
  <c r="S99" i="44"/>
  <c r="AP103" i="44"/>
  <c r="BN103" i="44"/>
  <c r="V104" i="44"/>
  <c r="F105" i="44"/>
  <c r="AL105" i="44"/>
  <c r="M106" i="44"/>
  <c r="BQ106" i="44"/>
  <c r="AO108" i="44"/>
  <c r="BA111" i="44"/>
  <c r="AG112" i="44"/>
  <c r="BA112" i="44"/>
  <c r="M113" i="44"/>
  <c r="AO113" i="44"/>
  <c r="S116" i="44"/>
  <c r="AM116" i="44"/>
  <c r="AG118" i="44"/>
  <c r="Q119" i="44"/>
  <c r="BC120" i="44"/>
  <c r="S121" i="44"/>
  <c r="AI123" i="44"/>
  <c r="AI127" i="44"/>
  <c r="J134" i="44"/>
  <c r="AG137" i="44"/>
  <c r="E138" i="44"/>
  <c r="AB146" i="44"/>
  <c r="AF147" i="44"/>
  <c r="BF152" i="44"/>
  <c r="AS90" i="46"/>
  <c r="AS90" i="44"/>
  <c r="BC109" i="46"/>
  <c r="BC109" i="44"/>
  <c r="BG115" i="46"/>
  <c r="BG115" i="44"/>
  <c r="W121" i="46"/>
  <c r="W121" i="44"/>
  <c r="C134" i="46"/>
  <c r="C134" i="44" s="1"/>
  <c r="A106" i="44"/>
  <c r="D41" i="44"/>
  <c r="J54" i="44"/>
  <c r="BQ63" i="44"/>
  <c r="AC66" i="44"/>
  <c r="D67" i="44"/>
  <c r="BI69" i="44"/>
  <c r="U72" i="44"/>
  <c r="AS72" i="44"/>
  <c r="E75" i="44"/>
  <c r="AO75" i="44"/>
  <c r="BQ75" i="44"/>
  <c r="T77" i="44"/>
  <c r="AR77" i="44"/>
  <c r="E79" i="44"/>
  <c r="U79" i="44"/>
  <c r="AC81" i="44"/>
  <c r="AV83" i="44"/>
  <c r="BL83" i="44"/>
  <c r="W84" i="44"/>
  <c r="AU84" i="44"/>
  <c r="G85" i="44"/>
  <c r="AA85" i="44"/>
  <c r="BG85" i="44"/>
  <c r="BJ86" i="44"/>
  <c r="AO88" i="44"/>
  <c r="I89" i="44"/>
  <c r="Y89" i="44"/>
  <c r="AO89" i="44"/>
  <c r="AW90" i="44"/>
  <c r="E91" i="44"/>
  <c r="AK93" i="44"/>
  <c r="BI93" i="44"/>
  <c r="U94" i="44"/>
  <c r="AO94" i="44"/>
  <c r="I96" i="44"/>
  <c r="AK96" i="44"/>
  <c r="BI96" i="44"/>
  <c r="AK97" i="44"/>
  <c r="BM97" i="44"/>
  <c r="AS98" i="44"/>
  <c r="V103" i="44"/>
  <c r="BB104" i="44"/>
  <c r="AD107" i="44"/>
  <c r="O110" i="44"/>
  <c r="AQ110" i="44"/>
  <c r="BK110" i="44"/>
  <c r="M111" i="44"/>
  <c r="BQ111" i="44"/>
  <c r="BE112" i="44"/>
  <c r="AC113" i="44"/>
  <c r="AS113" i="44"/>
  <c r="BM113" i="44"/>
  <c r="BQ114" i="44"/>
  <c r="AI115" i="44"/>
  <c r="AU115" i="44"/>
  <c r="BG116" i="44"/>
  <c r="M117" i="44"/>
  <c r="BI117" i="44"/>
  <c r="AG119" i="44"/>
  <c r="AS119" i="44"/>
  <c r="BI119" i="44"/>
  <c r="K120" i="44"/>
  <c r="AQ120" i="44"/>
  <c r="AE122" i="44"/>
  <c r="BC122" i="44"/>
  <c r="J132" i="44"/>
  <c r="U139" i="44"/>
  <c r="BE143" i="44"/>
  <c r="T146" i="44"/>
  <c r="J155" i="44"/>
  <c r="V156" i="44"/>
  <c r="Q157" i="44"/>
  <c r="G160" i="44"/>
  <c r="P169" i="44"/>
  <c r="V171" i="44"/>
  <c r="AG174" i="44"/>
  <c r="K177" i="44"/>
  <c r="AK178" i="44"/>
  <c r="BI178" i="44"/>
  <c r="Y179" i="44"/>
  <c r="S180" i="44"/>
  <c r="O181" i="44"/>
  <c r="K182" i="44"/>
  <c r="AU183" i="44"/>
  <c r="K184" i="44"/>
  <c r="BG184" i="44"/>
  <c r="O185" i="44"/>
  <c r="S186" i="44"/>
  <c r="AF60" i="44"/>
  <c r="BQ40" i="44"/>
  <c r="A58" i="44"/>
  <c r="A65" i="44"/>
  <c r="C67" i="46"/>
  <c r="C67" i="44" s="1"/>
  <c r="C88" i="46"/>
  <c r="C88" i="44" s="1"/>
  <c r="BL60" i="44"/>
  <c r="BK64" i="44"/>
  <c r="V73" i="44"/>
  <c r="BN74" i="44"/>
  <c r="AC77" i="44"/>
  <c r="J79" i="44"/>
  <c r="AV84" i="44"/>
  <c r="AP93" i="44"/>
  <c r="AT95" i="44"/>
  <c r="R96" i="44"/>
  <c r="F97" i="44"/>
  <c r="BF98" i="44"/>
  <c r="G103" i="44"/>
  <c r="BO104" i="44"/>
  <c r="W105" i="44"/>
  <c r="F108" i="44"/>
  <c r="AJ110" i="44"/>
  <c r="BC112" i="44"/>
  <c r="BF113" i="44"/>
  <c r="AH117" i="44"/>
  <c r="BN119" i="44"/>
  <c r="AB120" i="44"/>
  <c r="BP120" i="44"/>
  <c r="P121" i="44"/>
  <c r="BH122" i="44"/>
  <c r="H123" i="44"/>
  <c r="BG135" i="44"/>
  <c r="AN43" i="44"/>
  <c r="A79" i="44"/>
  <c r="H60" i="44"/>
  <c r="AL64" i="44"/>
  <c r="AX65" i="44"/>
  <c r="AB85" i="44"/>
  <c r="Z88" i="44"/>
  <c r="AL18" i="44"/>
  <c r="A72" i="44"/>
  <c r="AQ19" i="44"/>
  <c r="AN60" i="44"/>
  <c r="W62" i="44"/>
  <c r="AD73" i="44"/>
  <c r="A67" i="44"/>
  <c r="A91" i="44"/>
  <c r="A96" i="44"/>
  <c r="C21" i="46"/>
  <c r="C21" i="44" s="1"/>
  <c r="C58" i="46"/>
  <c r="C58" i="44" s="1"/>
  <c r="C79" i="46"/>
  <c r="C79" i="44" s="1"/>
  <c r="C96" i="46"/>
  <c r="C96" i="44" s="1"/>
  <c r="AW14" i="44"/>
  <c r="AB46" i="44"/>
  <c r="AY56" i="44"/>
  <c r="V64" i="44"/>
  <c r="AM64" i="44"/>
  <c r="Z65" i="44"/>
  <c r="F75" i="44"/>
  <c r="F80" i="44"/>
  <c r="AX81" i="44"/>
  <c r="F92" i="44"/>
  <c r="P99" i="44"/>
  <c r="X101" i="44"/>
  <c r="AY104" i="44"/>
  <c r="AY107" i="44"/>
  <c r="AL108" i="44"/>
  <c r="BC108" i="44"/>
  <c r="V112" i="44"/>
  <c r="C76" i="46"/>
  <c r="C76" i="44" s="1"/>
  <c r="C70" i="46"/>
  <c r="C70" i="44" s="1"/>
  <c r="BN14" i="44"/>
  <c r="F42" i="44"/>
  <c r="P60" i="44"/>
  <c r="AV60" i="44"/>
  <c r="F64" i="44"/>
  <c r="BB64" i="44"/>
  <c r="I76" i="44"/>
  <c r="BP85" i="44"/>
  <c r="AT87" i="44"/>
  <c r="N90" i="44"/>
  <c r="AX93" i="44"/>
  <c r="BE21" i="44"/>
  <c r="A10" i="44"/>
  <c r="S15" i="44"/>
  <c r="BI42" i="44"/>
  <c r="BG56" i="44"/>
  <c r="BF65" i="44"/>
  <c r="V69" i="44"/>
  <c r="BB71" i="44"/>
  <c r="AL73" i="44"/>
  <c r="A93" i="44"/>
  <c r="A98" i="44"/>
  <c r="C39" i="46"/>
  <c r="C39" i="44" s="1"/>
  <c r="C65" i="46"/>
  <c r="C65" i="44" s="1"/>
  <c r="C72" i="46"/>
  <c r="C72" i="44" s="1"/>
  <c r="AW21" i="44"/>
  <c r="H28" i="44"/>
  <c r="H43" i="44"/>
  <c r="L48" i="44"/>
  <c r="D54" i="44"/>
  <c r="X60" i="44"/>
  <c r="AH65" i="44"/>
  <c r="AE87" i="44"/>
  <c r="BO88" i="44"/>
  <c r="AI104" i="44"/>
  <c r="BF111" i="44"/>
  <c r="AD112" i="44"/>
  <c r="N118" i="44"/>
  <c r="AD118" i="44"/>
  <c r="BQ122" i="44"/>
  <c r="P123" i="44"/>
  <c r="AN123" i="44"/>
  <c r="BD123" i="44"/>
  <c r="N125" i="44"/>
  <c r="AD125" i="44"/>
  <c r="BD126" i="44"/>
  <c r="Z129" i="44"/>
  <c r="BO145" i="44"/>
  <c r="AJ70" i="46"/>
  <c r="AJ70" i="44"/>
  <c r="AR70" i="46"/>
  <c r="AR70" i="44"/>
  <c r="P71" i="46"/>
  <c r="P71" i="44"/>
  <c r="AF71" i="46"/>
  <c r="AF71" i="44"/>
  <c r="AV71" i="46"/>
  <c r="AV71" i="44"/>
  <c r="BL71" i="46"/>
  <c r="BL71" i="44"/>
  <c r="L72" i="46"/>
  <c r="L72" i="44"/>
  <c r="T72" i="46"/>
  <c r="T72" i="44"/>
  <c r="AJ72" i="46"/>
  <c r="AJ72" i="44"/>
  <c r="AZ72" i="46"/>
  <c r="AZ72" i="44"/>
  <c r="H73" i="46"/>
  <c r="H73" i="44"/>
  <c r="X73" i="46"/>
  <c r="X73" i="44"/>
  <c r="AF73" i="46"/>
  <c r="AF73" i="44"/>
  <c r="AV73" i="46"/>
  <c r="AV73" i="44"/>
  <c r="D74" i="46"/>
  <c r="D74" i="44"/>
  <c r="AB74" i="46"/>
  <c r="AB74" i="44"/>
  <c r="AJ74" i="46"/>
  <c r="AJ74" i="44"/>
  <c r="BH74" i="46"/>
  <c r="BH74" i="44"/>
  <c r="H75" i="46"/>
  <c r="H75" i="44"/>
  <c r="P75" i="46"/>
  <c r="P75" i="44"/>
  <c r="AF75" i="46"/>
  <c r="AF75" i="44"/>
  <c r="BD75" i="46"/>
  <c r="BD75" i="44"/>
  <c r="AA76" i="46"/>
  <c r="AA76" i="44"/>
  <c r="AY76" i="46"/>
  <c r="AY76" i="44"/>
  <c r="G77" i="46"/>
  <c r="G77" i="44"/>
  <c r="AE77" i="46"/>
  <c r="AE77" i="44"/>
  <c r="BC77" i="46"/>
  <c r="BC77" i="44"/>
  <c r="H78" i="46"/>
  <c r="H78" i="44"/>
  <c r="X78" i="46"/>
  <c r="X78" i="44"/>
  <c r="AN78" i="46"/>
  <c r="AN78" i="44"/>
  <c r="BL78" i="46"/>
  <c r="BL78" i="44"/>
  <c r="T79" i="46"/>
  <c r="T79" i="44"/>
  <c r="BH79" i="46"/>
  <c r="BH79" i="44"/>
  <c r="H80" i="46"/>
  <c r="H80" i="44"/>
  <c r="AF80" i="46"/>
  <c r="AF80" i="44"/>
  <c r="AV80" i="46"/>
  <c r="AV80" i="44"/>
  <c r="D81" i="46"/>
  <c r="D81" i="44"/>
  <c r="T81" i="46"/>
  <c r="T81" i="44"/>
  <c r="AB81" i="46"/>
  <c r="AB81" i="44"/>
  <c r="AR81" i="46"/>
  <c r="AR81" i="44"/>
  <c r="AZ81" i="46"/>
  <c r="AZ81" i="44"/>
  <c r="BP81" i="46"/>
  <c r="BP81" i="44"/>
  <c r="O83" i="46"/>
  <c r="O83" i="44"/>
  <c r="AE83" i="46"/>
  <c r="AE83" i="44"/>
  <c r="AU83" i="46"/>
  <c r="AU83" i="44"/>
  <c r="BK83" i="46"/>
  <c r="BK83" i="44"/>
  <c r="R84" i="46"/>
  <c r="R84" i="44"/>
  <c r="AH84" i="46"/>
  <c r="AH84" i="44"/>
  <c r="AX84" i="46"/>
  <c r="AX84" i="44"/>
  <c r="F85" i="46"/>
  <c r="F85" i="44"/>
  <c r="V85" i="46"/>
  <c r="V85" i="44"/>
  <c r="AL85" i="46"/>
  <c r="AL85" i="44"/>
  <c r="BB85" i="46"/>
  <c r="BB85" i="44"/>
  <c r="U86" i="46"/>
  <c r="U86" i="44"/>
  <c r="AK86" i="46"/>
  <c r="AK86" i="44"/>
  <c r="BA86" i="46"/>
  <c r="BA86" i="44"/>
  <c r="BI86" i="46"/>
  <c r="BI86" i="44"/>
  <c r="BQ86" i="46"/>
  <c r="BQ86" i="44"/>
  <c r="P87" i="46"/>
  <c r="P87" i="44"/>
  <c r="AN87" i="46"/>
  <c r="AN87" i="44"/>
  <c r="AV87" i="46"/>
  <c r="AV87" i="44"/>
  <c r="T88" i="46"/>
  <c r="T88" i="44"/>
  <c r="AJ88" i="46"/>
  <c r="AJ88" i="44"/>
  <c r="AZ88" i="46"/>
  <c r="AZ88" i="44"/>
  <c r="P89" i="46"/>
  <c r="P89" i="44"/>
  <c r="AF89" i="46"/>
  <c r="AF89" i="44"/>
  <c r="H90" i="46"/>
  <c r="H90" i="44"/>
  <c r="P90" i="46"/>
  <c r="P90" i="44"/>
  <c r="X90" i="46"/>
  <c r="X90" i="44"/>
  <c r="AN90" i="46"/>
  <c r="AN90" i="44"/>
  <c r="BD90" i="46"/>
  <c r="BD90" i="44"/>
  <c r="D91" i="46"/>
  <c r="D91" i="44"/>
  <c r="L91" i="46"/>
  <c r="L91" i="44"/>
  <c r="T91" i="46"/>
  <c r="T91" i="44"/>
  <c r="AB91" i="46"/>
  <c r="AB91" i="44"/>
  <c r="AR91" i="46"/>
  <c r="AR91" i="44"/>
  <c r="AZ91" i="46"/>
  <c r="AZ91" i="44"/>
  <c r="BP91" i="46"/>
  <c r="BP91" i="44"/>
  <c r="P92" i="46"/>
  <c r="P92" i="44"/>
  <c r="AF92" i="46"/>
  <c r="AF92" i="44"/>
  <c r="AN92" i="46"/>
  <c r="AN92" i="44"/>
  <c r="L93" i="46"/>
  <c r="L93" i="44"/>
  <c r="T93" i="46"/>
  <c r="T93" i="44"/>
  <c r="BH93" i="46"/>
  <c r="BH93" i="44"/>
  <c r="D94" i="46"/>
  <c r="D94" i="44"/>
  <c r="L94" i="46"/>
  <c r="L94" i="44"/>
  <c r="AB94" i="46"/>
  <c r="AB94" i="44"/>
  <c r="AR94" i="46"/>
  <c r="AR94" i="44"/>
  <c r="BH94" i="46"/>
  <c r="BH94" i="44"/>
  <c r="H95" i="46"/>
  <c r="H95" i="44"/>
  <c r="X95" i="46"/>
  <c r="X95" i="44"/>
  <c r="AF95" i="46"/>
  <c r="AF95" i="44"/>
  <c r="D98" i="46"/>
  <c r="D98" i="44"/>
  <c r="T98" i="46"/>
  <c r="T98" i="44"/>
  <c r="AZ98" i="46"/>
  <c r="AZ98" i="44"/>
  <c r="BH98" i="46"/>
  <c r="BH98" i="44"/>
  <c r="BP98" i="46"/>
  <c r="BP98" i="44"/>
  <c r="R99" i="46"/>
  <c r="R99" i="44"/>
  <c r="AP99" i="46"/>
  <c r="AP99" i="44"/>
  <c r="BF99" i="46"/>
  <c r="BF99" i="44"/>
  <c r="N100" i="46"/>
  <c r="N100" i="44"/>
  <c r="V100" i="46"/>
  <c r="V100" i="44"/>
  <c r="AL100" i="46"/>
  <c r="AL100" i="44"/>
  <c r="BJ100" i="46"/>
  <c r="BJ100" i="44"/>
  <c r="R101" i="46"/>
  <c r="R101" i="44"/>
  <c r="AH101" i="46"/>
  <c r="AH101" i="44"/>
  <c r="AX101" i="46"/>
  <c r="AX101" i="44"/>
  <c r="BF101" i="46"/>
  <c r="BF101" i="44"/>
  <c r="BN101" i="46"/>
  <c r="BN101" i="44"/>
  <c r="M102" i="46"/>
  <c r="M102" i="44"/>
  <c r="AK102" i="46"/>
  <c r="AK102" i="44"/>
  <c r="BQ102" i="46"/>
  <c r="BQ102" i="44"/>
  <c r="I103" i="46"/>
  <c r="I103" i="44"/>
  <c r="Y103" i="46"/>
  <c r="Y103" i="44"/>
  <c r="AO103" i="46"/>
  <c r="AO103" i="44"/>
  <c r="BM103" i="46"/>
  <c r="BM103" i="44"/>
  <c r="M104" i="46"/>
  <c r="M104" i="44"/>
  <c r="AC104" i="46"/>
  <c r="AC104" i="44"/>
  <c r="AS104" i="46"/>
  <c r="AS104" i="44"/>
  <c r="BA104" i="46"/>
  <c r="BA104" i="44"/>
  <c r="BI104" i="46"/>
  <c r="BI104" i="44"/>
  <c r="Q105" i="46"/>
  <c r="Q105" i="44"/>
  <c r="AG105" i="46"/>
  <c r="AG105" i="44"/>
  <c r="AW105" i="46"/>
  <c r="AW105" i="44"/>
  <c r="BE105" i="46"/>
  <c r="BE105" i="44"/>
  <c r="BM105" i="46"/>
  <c r="BM105" i="44"/>
  <c r="D106" i="46"/>
  <c r="D106" i="44"/>
  <c r="L106" i="46"/>
  <c r="L106" i="44"/>
  <c r="AB106" i="46"/>
  <c r="AB106" i="44"/>
  <c r="AR106" i="46"/>
  <c r="AR106" i="44"/>
  <c r="AZ106" i="46"/>
  <c r="AZ106" i="44"/>
  <c r="E107" i="46"/>
  <c r="E107" i="44"/>
  <c r="M107" i="46"/>
  <c r="M107" i="44"/>
  <c r="AK107" i="46"/>
  <c r="AK107" i="44"/>
  <c r="BA107" i="46"/>
  <c r="BA107" i="44"/>
  <c r="BI107" i="46"/>
  <c r="BI107" i="44"/>
  <c r="BQ107" i="46"/>
  <c r="BQ107" i="44"/>
  <c r="H108" i="46"/>
  <c r="H108" i="44"/>
  <c r="P108" i="46"/>
  <c r="P108" i="44"/>
  <c r="X108" i="46"/>
  <c r="X108" i="44"/>
  <c r="AF108" i="46"/>
  <c r="AF108" i="44"/>
  <c r="AN108" i="46"/>
  <c r="AN108" i="44"/>
  <c r="BD108" i="46"/>
  <c r="BD108" i="44"/>
  <c r="BL108" i="46"/>
  <c r="BL108" i="44"/>
  <c r="J109" i="46"/>
  <c r="J109" i="44"/>
  <c r="Z109" i="46"/>
  <c r="Z109" i="44"/>
  <c r="AP109" i="46"/>
  <c r="AP109" i="44"/>
  <c r="AX109" i="46"/>
  <c r="AX109" i="44"/>
  <c r="BF109" i="46"/>
  <c r="BF109" i="44"/>
  <c r="H112" i="46"/>
  <c r="H112" i="44"/>
  <c r="AJ65" i="46"/>
  <c r="AJ65" i="44"/>
  <c r="BP65" i="46"/>
  <c r="BP65" i="44"/>
  <c r="H66" i="46"/>
  <c r="H66" i="44"/>
  <c r="D68" i="46"/>
  <c r="D68" i="44"/>
  <c r="AB68" i="46"/>
  <c r="AB68" i="44"/>
  <c r="X69" i="46"/>
  <c r="X69" i="44"/>
  <c r="T70" i="46"/>
  <c r="T70" i="44"/>
  <c r="BB59" i="44"/>
  <c r="AP60" i="44"/>
  <c r="D70" i="44"/>
  <c r="BN62" i="46"/>
  <c r="BN62" i="44"/>
  <c r="BA65" i="46"/>
  <c r="BA65" i="44"/>
  <c r="I66" i="46"/>
  <c r="I66" i="44"/>
  <c r="AZ67" i="46"/>
  <c r="AZ67" i="44"/>
  <c r="AC68" i="46"/>
  <c r="AC68" i="44"/>
  <c r="AS68" i="46"/>
  <c r="AS68" i="44"/>
  <c r="BA68" i="46"/>
  <c r="BA68" i="44"/>
  <c r="I69" i="46"/>
  <c r="I69" i="44"/>
  <c r="BM69" i="46"/>
  <c r="BM69" i="44"/>
  <c r="BI70" i="46"/>
  <c r="BI70" i="44"/>
  <c r="AW73" i="46"/>
  <c r="AW73" i="44"/>
  <c r="BI74" i="46"/>
  <c r="BI74" i="44"/>
  <c r="AG75" i="46"/>
  <c r="AG75" i="44"/>
  <c r="P77" i="46"/>
  <c r="P77" i="44"/>
  <c r="BN60" i="44"/>
  <c r="AB63" i="44"/>
  <c r="C86" i="46"/>
  <c r="C86" i="44" s="1"/>
  <c r="AK16" i="44"/>
  <c r="P64" i="44"/>
  <c r="AV66" i="44"/>
  <c r="BH70" i="44"/>
  <c r="D72" i="44"/>
  <c r="P73" i="44"/>
  <c r="AN73" i="44"/>
  <c r="L74" i="44"/>
  <c r="AZ74" i="44"/>
  <c r="BG76" i="44"/>
  <c r="O77" i="44"/>
  <c r="AM77" i="44"/>
  <c r="D79" i="44"/>
  <c r="X80" i="44"/>
  <c r="BD80" i="44"/>
  <c r="L81" i="44"/>
  <c r="AM83" i="44"/>
  <c r="N85" i="44"/>
  <c r="BD87" i="44"/>
  <c r="L88" i="44"/>
  <c r="BH88" i="44"/>
  <c r="AN89" i="44"/>
  <c r="X92" i="44"/>
  <c r="AV92" i="44"/>
  <c r="AZ94" i="44"/>
  <c r="I62" i="46"/>
  <c r="I62" i="44"/>
  <c r="K67" i="46"/>
  <c r="K67" i="44"/>
  <c r="H69" i="46"/>
  <c r="H69" i="44"/>
  <c r="D63" i="44"/>
  <c r="BD69" i="44"/>
  <c r="AZ63" i="46"/>
  <c r="AZ63" i="44"/>
  <c r="BD66" i="46"/>
  <c r="BD66" i="44"/>
  <c r="Z60" i="44"/>
  <c r="X71" i="44"/>
  <c r="BD71" i="44"/>
  <c r="BD65" i="46"/>
  <c r="BD65" i="44"/>
  <c r="AZ66" i="46"/>
  <c r="AZ66" i="44"/>
  <c r="AE67" i="46"/>
  <c r="AE67" i="44"/>
  <c r="BP69" i="46"/>
  <c r="BP69" i="44"/>
  <c r="AN74" i="46"/>
  <c r="AN74" i="44"/>
  <c r="W76" i="46"/>
  <c r="W76" i="44"/>
  <c r="D78" i="46"/>
  <c r="D78" i="44"/>
  <c r="T78" i="46"/>
  <c r="T78" i="44"/>
  <c r="BH78" i="46"/>
  <c r="BH78" i="44"/>
  <c r="L80" i="46"/>
  <c r="L80" i="44"/>
  <c r="AB80" i="46"/>
  <c r="AB80" i="44"/>
  <c r="BP80" i="46"/>
  <c r="BP80" i="44"/>
  <c r="P81" i="46"/>
  <c r="P81" i="44"/>
  <c r="AE82" i="46"/>
  <c r="AE82" i="44"/>
  <c r="AQ83" i="46"/>
  <c r="AQ83" i="44"/>
  <c r="BG83" i="46"/>
  <c r="BG83" i="44"/>
  <c r="AD84" i="46"/>
  <c r="AD84" i="44"/>
  <c r="I86" i="46"/>
  <c r="I86" i="44"/>
  <c r="D87" i="46"/>
  <c r="D87" i="44"/>
  <c r="T87" i="46"/>
  <c r="T87" i="44"/>
  <c r="AJ87" i="46"/>
  <c r="AJ87" i="44"/>
  <c r="BP87" i="46"/>
  <c r="BP87" i="44"/>
  <c r="P88" i="46"/>
  <c r="P88" i="44"/>
  <c r="X88" i="46"/>
  <c r="X88" i="44"/>
  <c r="BD88" i="46"/>
  <c r="BD88" i="44"/>
  <c r="D89" i="46"/>
  <c r="D89" i="44"/>
  <c r="AR89" i="46"/>
  <c r="AR89" i="44"/>
  <c r="D90" i="46"/>
  <c r="D90" i="44"/>
  <c r="T90" i="46"/>
  <c r="T90" i="44"/>
  <c r="AJ90" i="46"/>
  <c r="AJ90" i="44"/>
  <c r="AZ90" i="46"/>
  <c r="AZ90" i="44"/>
  <c r="AN91" i="46"/>
  <c r="AN91" i="44"/>
  <c r="BL91" i="46"/>
  <c r="BL91" i="44"/>
  <c r="L92" i="46"/>
  <c r="L92" i="44"/>
  <c r="AJ92" i="46"/>
  <c r="AJ92" i="44"/>
  <c r="AZ92" i="46"/>
  <c r="AZ92" i="44"/>
  <c r="BP92" i="46"/>
  <c r="BP92" i="44"/>
  <c r="P93" i="46"/>
  <c r="P93" i="44"/>
  <c r="AF93" i="46"/>
  <c r="AF93" i="44"/>
  <c r="AN93" i="46"/>
  <c r="AN93" i="44"/>
  <c r="AV93" i="46"/>
  <c r="AV93" i="44"/>
  <c r="BD93" i="46"/>
  <c r="BD93" i="44"/>
  <c r="L95" i="46"/>
  <c r="L95" i="44"/>
  <c r="AJ95" i="46"/>
  <c r="AJ95" i="44"/>
  <c r="AR95" i="46"/>
  <c r="AR95" i="44"/>
  <c r="AZ95" i="46"/>
  <c r="AZ95" i="44"/>
  <c r="BH95" i="46"/>
  <c r="BH95" i="44"/>
  <c r="BP95" i="46"/>
  <c r="BP95" i="44"/>
  <c r="H96" i="46"/>
  <c r="H96" i="44"/>
  <c r="P96" i="46"/>
  <c r="P96" i="44"/>
  <c r="BD96" i="46"/>
  <c r="BD96" i="44"/>
  <c r="BL96" i="46"/>
  <c r="BL96" i="44"/>
  <c r="AB97" i="46"/>
  <c r="AB97" i="44"/>
  <c r="AZ97" i="46"/>
  <c r="AZ97" i="44"/>
  <c r="BH97" i="46"/>
  <c r="BH97" i="44"/>
  <c r="H98" i="46"/>
  <c r="H98" i="44"/>
  <c r="P98" i="46"/>
  <c r="P98" i="44"/>
  <c r="X98" i="46"/>
  <c r="X98" i="44"/>
  <c r="AF98" i="46"/>
  <c r="AF98" i="44"/>
  <c r="AN98" i="46"/>
  <c r="AN98" i="44"/>
  <c r="F99" i="46"/>
  <c r="F99" i="44"/>
  <c r="V99" i="46"/>
  <c r="V99" i="44"/>
  <c r="AL99" i="46"/>
  <c r="AL99" i="44"/>
  <c r="R100" i="46"/>
  <c r="R100" i="44"/>
  <c r="Z100" i="46"/>
  <c r="Z100" i="44"/>
  <c r="AP100" i="46"/>
  <c r="AP100" i="44"/>
  <c r="AX100" i="46"/>
  <c r="AX100" i="44"/>
  <c r="BF100" i="46"/>
  <c r="BF100" i="44"/>
  <c r="BN100" i="46"/>
  <c r="BN100" i="44"/>
  <c r="N101" i="46"/>
  <c r="N101" i="44"/>
  <c r="AD101" i="46"/>
  <c r="AD101" i="44"/>
  <c r="AL101" i="46"/>
  <c r="AL101" i="44"/>
  <c r="BB101" i="46"/>
  <c r="BB101" i="44"/>
  <c r="BJ101" i="46"/>
  <c r="BJ101" i="44"/>
  <c r="Q102" i="46"/>
  <c r="Q102" i="44"/>
  <c r="AG102" i="46"/>
  <c r="AG102" i="44"/>
  <c r="AW102" i="46"/>
  <c r="AW102" i="44"/>
  <c r="BE102" i="46"/>
  <c r="BE102" i="44"/>
  <c r="BM102" i="46"/>
  <c r="BM102" i="44"/>
  <c r="M103" i="46"/>
  <c r="M103" i="44"/>
  <c r="AS103" i="46"/>
  <c r="AS103" i="44"/>
  <c r="BI103" i="46"/>
  <c r="BI103" i="44"/>
  <c r="I104" i="46"/>
  <c r="I104" i="44"/>
  <c r="Y104" i="46"/>
  <c r="Y104" i="44"/>
  <c r="AO104" i="46"/>
  <c r="AO104" i="44"/>
  <c r="BE104" i="46"/>
  <c r="BE104" i="44"/>
  <c r="BM104" i="46"/>
  <c r="BM104" i="44"/>
  <c r="E105" i="46"/>
  <c r="E105" i="44"/>
  <c r="M105" i="46"/>
  <c r="M105" i="44"/>
  <c r="AC105" i="46"/>
  <c r="AC105" i="44"/>
  <c r="AK105" i="46"/>
  <c r="AK105" i="44"/>
  <c r="AS105" i="46"/>
  <c r="AS105" i="44"/>
  <c r="BI105" i="46"/>
  <c r="BI105" i="44"/>
  <c r="H106" i="46"/>
  <c r="H106" i="44"/>
  <c r="X106" i="46"/>
  <c r="X106" i="44"/>
  <c r="AV106" i="46"/>
  <c r="AV106" i="44"/>
  <c r="I107" i="46"/>
  <c r="I107" i="44"/>
  <c r="Y107" i="46"/>
  <c r="Y107" i="44"/>
  <c r="AW107" i="46"/>
  <c r="AW107" i="44"/>
  <c r="L108" i="46"/>
  <c r="L108" i="44"/>
  <c r="AJ108" i="46"/>
  <c r="AJ108" i="44"/>
  <c r="AR108" i="46"/>
  <c r="AR108" i="44"/>
  <c r="AZ108" i="46"/>
  <c r="AZ108" i="44"/>
  <c r="N109" i="46"/>
  <c r="N109" i="44"/>
  <c r="V109" i="46"/>
  <c r="V109" i="44"/>
  <c r="AL109" i="46"/>
  <c r="AL109" i="44"/>
  <c r="AT109" i="46"/>
  <c r="AT109" i="44"/>
  <c r="J110" i="46"/>
  <c r="J110" i="44"/>
  <c r="R110" i="46"/>
  <c r="R110" i="44"/>
  <c r="Z110" i="46"/>
  <c r="Z110" i="44"/>
  <c r="AH110" i="46"/>
  <c r="AH110" i="44"/>
  <c r="AP110" i="46"/>
  <c r="AP110" i="44"/>
  <c r="AX110" i="46"/>
  <c r="AX110" i="44"/>
  <c r="BF110" i="46"/>
  <c r="BF110" i="44"/>
  <c r="BN110" i="46"/>
  <c r="BN110" i="44"/>
  <c r="H111" i="46"/>
  <c r="H111" i="44"/>
  <c r="X111" i="46"/>
  <c r="X111" i="44"/>
  <c r="AN111" i="46"/>
  <c r="AN111" i="44"/>
  <c r="D112" i="46"/>
  <c r="D112" i="44"/>
  <c r="L112" i="46"/>
  <c r="L112" i="44"/>
  <c r="T112" i="46"/>
  <c r="T112" i="44"/>
  <c r="AB112" i="46"/>
  <c r="AB112" i="44"/>
  <c r="AJ112" i="46"/>
  <c r="AJ112" i="44"/>
  <c r="AR112" i="46"/>
  <c r="AR112" i="44"/>
  <c r="AZ112" i="46"/>
  <c r="AZ112" i="44"/>
  <c r="BH112" i="46"/>
  <c r="BH112" i="44"/>
  <c r="BP112" i="46"/>
  <c r="BP112" i="44"/>
  <c r="AF113" i="46"/>
  <c r="AF113" i="44"/>
  <c r="AN113" i="46"/>
  <c r="AN113" i="44"/>
  <c r="AV113" i="46"/>
  <c r="AV113" i="44"/>
  <c r="BL113" i="46"/>
  <c r="BL113" i="44"/>
  <c r="T114" i="46"/>
  <c r="T114" i="44"/>
  <c r="AB114" i="46"/>
  <c r="AB114" i="44"/>
  <c r="AR114" i="46"/>
  <c r="AR114" i="44"/>
  <c r="BH114" i="46"/>
  <c r="BH114" i="44"/>
  <c r="AX115" i="46"/>
  <c r="AX115" i="44"/>
  <c r="F116" i="46"/>
  <c r="F116" i="44"/>
  <c r="N116" i="46"/>
  <c r="N116" i="44"/>
  <c r="V116" i="46"/>
  <c r="V116" i="44"/>
  <c r="AF88" i="46"/>
  <c r="AF88" i="44"/>
  <c r="AQ22" i="44"/>
  <c r="BM56" i="44"/>
  <c r="AF58" i="44"/>
  <c r="AW62" i="44"/>
  <c r="D71" i="44"/>
  <c r="K76" i="44"/>
  <c r="O82" i="44"/>
  <c r="K83" i="44"/>
  <c r="BJ85" i="44"/>
  <c r="AS86" i="44"/>
  <c r="AB87" i="44"/>
  <c r="X91" i="44"/>
  <c r="H92" i="44"/>
  <c r="D93" i="44"/>
  <c r="X94" i="44"/>
  <c r="AB98" i="44"/>
  <c r="AH99" i="44"/>
  <c r="AF64" i="44"/>
  <c r="X66" i="44"/>
  <c r="AB70" i="44"/>
  <c r="D69" i="46"/>
  <c r="D69" i="44"/>
  <c r="AZ69" i="46"/>
  <c r="AZ69" i="44"/>
  <c r="BL70" i="46"/>
  <c r="BL70" i="44"/>
  <c r="BP73" i="46"/>
  <c r="BP73" i="44"/>
  <c r="H74" i="46"/>
  <c r="H74" i="44"/>
  <c r="AZ75" i="46"/>
  <c r="AZ75" i="44"/>
  <c r="BP75" i="46"/>
  <c r="BP75" i="44"/>
  <c r="G76" i="46"/>
  <c r="G76" i="44"/>
  <c r="AU76" i="46"/>
  <c r="AU76" i="44"/>
  <c r="S77" i="46"/>
  <c r="S77" i="44"/>
  <c r="AI77" i="46"/>
  <c r="AI77" i="44"/>
  <c r="AF79" i="46"/>
  <c r="AF79" i="44"/>
  <c r="AZ80" i="46"/>
  <c r="AZ80" i="44"/>
  <c r="AV81" i="46"/>
  <c r="AV81" i="44"/>
  <c r="N84" i="46"/>
  <c r="N84" i="44"/>
  <c r="AV30" i="44"/>
  <c r="AO35" i="44"/>
  <c r="BM50" i="44"/>
  <c r="AD52" i="44"/>
  <c r="AD54" i="44"/>
  <c r="AG56" i="44"/>
  <c r="J60" i="44"/>
  <c r="AH60" i="44"/>
  <c r="AK61" i="44"/>
  <c r="BA62" i="44"/>
  <c r="P63" i="44"/>
  <c r="U65" i="44"/>
  <c r="AN65" i="44"/>
  <c r="BL65" i="44"/>
  <c r="S67" i="44"/>
  <c r="AU67" i="44"/>
  <c r="BP68" i="44"/>
  <c r="AF69" i="44"/>
  <c r="H71" i="44"/>
  <c r="AR71" i="44"/>
  <c r="AR72" i="44"/>
  <c r="BD73" i="44"/>
  <c r="T74" i="44"/>
  <c r="D75" i="44"/>
  <c r="O76" i="44"/>
  <c r="AQ76" i="44"/>
  <c r="AU77" i="44"/>
  <c r="AB78" i="44"/>
  <c r="BD78" i="44"/>
  <c r="X79" i="44"/>
  <c r="AN79" i="44"/>
  <c r="AN80" i="44"/>
  <c r="BL80" i="44"/>
  <c r="Z84" i="44"/>
  <c r="BN84" i="44"/>
  <c r="BN85" i="44"/>
  <c r="AR88" i="44"/>
  <c r="BP88" i="44"/>
  <c r="L90" i="44"/>
  <c r="H91" i="44"/>
  <c r="BD91" i="44"/>
  <c r="BD92" i="44"/>
  <c r="AZ93" i="44"/>
  <c r="AF96" i="44"/>
  <c r="J101" i="44"/>
  <c r="E102" i="44"/>
  <c r="AC102" i="44"/>
  <c r="BA102" i="44"/>
  <c r="AW103" i="44"/>
  <c r="Q104" i="44"/>
  <c r="I105" i="44"/>
  <c r="T106" i="44"/>
  <c r="AS107" i="44"/>
  <c r="AB108" i="44"/>
  <c r="T65" i="46"/>
  <c r="T65" i="44"/>
  <c r="AF66" i="46"/>
  <c r="AF66" i="44"/>
  <c r="AI67" i="46"/>
  <c r="AI67" i="44"/>
  <c r="AY67" i="46"/>
  <c r="AY67" i="44"/>
  <c r="L68" i="46"/>
  <c r="L68" i="44"/>
  <c r="AV69" i="46"/>
  <c r="AV69" i="44"/>
  <c r="BQ26" i="44"/>
  <c r="BH68" i="44"/>
  <c r="L65" i="44"/>
  <c r="AQ67" i="44"/>
  <c r="L70" i="44"/>
  <c r="BP70" i="44"/>
  <c r="AN71" i="44"/>
  <c r="BH72" i="44"/>
  <c r="AV75" i="44"/>
  <c r="AB69" i="46"/>
  <c r="AB69" i="44"/>
  <c r="BD72" i="46"/>
  <c r="BD72" i="44"/>
  <c r="D73" i="46"/>
  <c r="D73" i="44"/>
  <c r="BL74" i="46"/>
  <c r="BL74" i="44"/>
  <c r="AY77" i="46"/>
  <c r="AY77" i="44"/>
  <c r="AJ78" i="46"/>
  <c r="AJ78" i="44"/>
  <c r="H79" i="46"/>
  <c r="H79" i="44"/>
  <c r="P79" i="46"/>
  <c r="P79" i="44"/>
  <c r="BD79" i="46"/>
  <c r="BD79" i="44"/>
  <c r="BC82" i="46"/>
  <c r="BC82" i="44"/>
  <c r="AT84" i="46"/>
  <c r="AT84" i="44"/>
  <c r="AH85" i="46"/>
  <c r="AH85" i="44"/>
  <c r="AW86" i="46"/>
  <c r="AW86" i="44"/>
  <c r="BH89" i="46"/>
  <c r="BH89" i="44"/>
  <c r="C60" i="46"/>
  <c r="C60" i="44" s="1"/>
  <c r="Y62" i="44"/>
  <c r="AJ64" i="44"/>
  <c r="BL66" i="44"/>
  <c r="AJ68" i="44"/>
  <c r="BL68" i="44"/>
  <c r="BH69" i="44"/>
  <c r="AZ73" i="44"/>
  <c r="BP74" i="44"/>
  <c r="X75" i="44"/>
  <c r="AM76" i="44"/>
  <c r="AV78" i="44"/>
  <c r="AJ80" i="44"/>
  <c r="BH81" i="44"/>
  <c r="M86" i="44"/>
  <c r="AF90" i="44"/>
  <c r="AB92" i="44"/>
  <c r="AB93" i="44"/>
  <c r="BP93" i="44"/>
  <c r="AN95" i="44"/>
  <c r="C61" i="46"/>
  <c r="C61" i="44" s="1"/>
  <c r="C42" i="46"/>
  <c r="C42" i="44" s="1"/>
  <c r="AK53" i="44"/>
  <c r="BM57" i="44"/>
  <c r="AR58" i="44"/>
  <c r="BA61" i="44"/>
  <c r="AH62" i="44"/>
  <c r="AJ66" i="44"/>
  <c r="BP66" i="44"/>
  <c r="AN68" i="44"/>
  <c r="BL69" i="44"/>
  <c r="AV70" i="44"/>
  <c r="AB71" i="44"/>
  <c r="BP72" i="44"/>
  <c r="AR74" i="44"/>
  <c r="BH75" i="44"/>
  <c r="S76" i="44"/>
  <c r="L78" i="44"/>
  <c r="AR79" i="44"/>
  <c r="P80" i="44"/>
  <c r="W82" i="44"/>
  <c r="AT85" i="44"/>
  <c r="AG86" i="44"/>
  <c r="H87" i="44"/>
  <c r="AF87" i="44"/>
  <c r="D88" i="44"/>
  <c r="AB88" i="44"/>
  <c r="AV89" i="44"/>
  <c r="BL89" i="44"/>
  <c r="BH91" i="44"/>
  <c r="AJ93" i="44"/>
  <c r="P95" i="44"/>
  <c r="BL95" i="44"/>
  <c r="L98" i="44"/>
  <c r="BL98" i="44"/>
  <c r="AD100" i="44"/>
  <c r="BB100" i="44"/>
  <c r="AP101" i="44"/>
  <c r="BQ103" i="44"/>
  <c r="U104" i="44"/>
  <c r="AK104" i="44"/>
  <c r="Q107" i="44"/>
  <c r="AD109" i="44"/>
  <c r="Z123" i="46"/>
  <c r="Z123" i="44"/>
  <c r="AX123" i="46"/>
  <c r="AX123" i="44"/>
  <c r="D124" i="46"/>
  <c r="D124" i="44"/>
  <c r="AB124" i="46"/>
  <c r="AB124" i="44"/>
  <c r="AJ124" i="46"/>
  <c r="AJ124" i="44"/>
  <c r="AZ124" i="46"/>
  <c r="AZ124" i="44"/>
  <c r="BH124" i="46"/>
  <c r="BH124" i="44"/>
  <c r="H125" i="46"/>
  <c r="H125" i="44"/>
  <c r="X125" i="46"/>
  <c r="X125" i="44"/>
  <c r="AL116" i="46"/>
  <c r="AL116" i="44"/>
  <c r="AT116" i="46"/>
  <c r="AT116" i="44"/>
  <c r="BJ116" i="46"/>
  <c r="BJ116" i="44"/>
  <c r="AF117" i="46"/>
  <c r="AF117" i="44"/>
  <c r="AV117" i="46"/>
  <c r="AV117" i="44"/>
  <c r="BL117" i="46"/>
  <c r="BL117" i="44"/>
  <c r="AJ118" i="46"/>
  <c r="AJ118" i="44"/>
  <c r="AZ118" i="46"/>
  <c r="AZ118" i="44"/>
  <c r="P119" i="46"/>
  <c r="P119" i="44"/>
  <c r="X119" i="46"/>
  <c r="X119" i="44"/>
  <c r="AV119" i="46"/>
  <c r="AV119" i="44"/>
  <c r="R120" i="46"/>
  <c r="R120" i="44"/>
  <c r="Z120" i="46"/>
  <c r="Z120" i="44"/>
  <c r="BF120" i="46"/>
  <c r="BF120" i="44"/>
  <c r="N121" i="46"/>
  <c r="N121" i="44"/>
  <c r="V121" i="46"/>
  <c r="V121" i="44"/>
  <c r="AD121" i="46"/>
  <c r="AD121" i="44"/>
  <c r="AT121" i="46"/>
  <c r="AT121" i="44"/>
  <c r="BB121" i="46"/>
  <c r="BB121" i="44"/>
  <c r="BJ121" i="46"/>
  <c r="BJ121" i="44"/>
  <c r="J122" i="46"/>
  <c r="J122" i="44"/>
  <c r="AH122" i="46"/>
  <c r="AH122" i="44"/>
  <c r="BF122" i="46"/>
  <c r="BF122" i="44"/>
  <c r="N123" i="46"/>
  <c r="N123" i="44"/>
  <c r="AT123" i="46"/>
  <c r="AT123" i="44"/>
  <c r="X124" i="46"/>
  <c r="X124" i="44"/>
  <c r="AN124" i="46"/>
  <c r="AN124" i="44"/>
  <c r="AV124" i="46"/>
  <c r="AV124" i="44"/>
  <c r="D125" i="46"/>
  <c r="D125" i="44"/>
  <c r="T125" i="46"/>
  <c r="T125" i="44"/>
  <c r="AJ125" i="46"/>
  <c r="AJ125" i="44"/>
  <c r="BP125" i="46"/>
  <c r="BP125" i="44"/>
  <c r="N126" i="46"/>
  <c r="N126" i="44"/>
  <c r="V126" i="46"/>
  <c r="V126" i="44"/>
  <c r="AL126" i="46"/>
  <c r="AL126" i="44"/>
  <c r="AT126" i="46"/>
  <c r="AT126" i="44"/>
  <c r="BB126" i="46"/>
  <c r="BB126" i="44"/>
  <c r="R127" i="46"/>
  <c r="R127" i="44"/>
  <c r="Z127" i="46"/>
  <c r="Z127" i="44"/>
  <c r="AH127" i="46"/>
  <c r="AH127" i="44"/>
  <c r="BF127" i="46"/>
  <c r="BF127" i="44"/>
  <c r="BN127" i="46"/>
  <c r="BN127" i="44"/>
  <c r="D128" i="46"/>
  <c r="D128" i="44"/>
  <c r="AB128" i="46"/>
  <c r="AB128" i="44"/>
  <c r="AJ128" i="46"/>
  <c r="AJ128" i="44"/>
  <c r="AZ128" i="46"/>
  <c r="AZ128" i="44"/>
  <c r="BH128" i="46"/>
  <c r="BH128" i="44"/>
  <c r="BP128" i="46"/>
  <c r="BP128" i="44"/>
  <c r="X129" i="46"/>
  <c r="X129" i="44"/>
  <c r="BD129" i="46"/>
  <c r="BD129" i="44"/>
  <c r="K130" i="46"/>
  <c r="K130" i="44"/>
  <c r="AQ130" i="46"/>
  <c r="AQ130" i="44"/>
  <c r="G131" i="46"/>
  <c r="G131" i="44"/>
  <c r="O131" i="46"/>
  <c r="O131" i="44"/>
  <c r="AE131" i="46"/>
  <c r="AE131" i="44"/>
  <c r="AM131" i="46"/>
  <c r="AM131" i="44"/>
  <c r="BE78" i="44"/>
  <c r="AS79" i="44"/>
  <c r="AN117" i="44"/>
  <c r="D118" i="44"/>
  <c r="AF118" i="44"/>
  <c r="BD117" i="44"/>
  <c r="T118" i="44"/>
  <c r="AH120" i="44"/>
  <c r="F121" i="44"/>
  <c r="F123" i="44"/>
  <c r="AD123" i="44"/>
  <c r="BB116" i="44"/>
  <c r="X117" i="44"/>
  <c r="AR117" i="44"/>
  <c r="BL119" i="44"/>
  <c r="J120" i="44"/>
  <c r="AL121" i="44"/>
  <c r="AX122" i="44"/>
  <c r="AH126" i="46"/>
  <c r="AH126" i="44"/>
  <c r="AL127" i="46"/>
  <c r="AL127" i="44"/>
  <c r="P128" i="46"/>
  <c r="P128" i="44"/>
  <c r="AV128" i="46"/>
  <c r="AV128" i="44"/>
  <c r="M132" i="46"/>
  <c r="M132" i="44"/>
  <c r="AS134" i="46"/>
  <c r="AS134" i="44"/>
  <c r="X136" i="46"/>
  <c r="X136" i="44"/>
  <c r="BD136" i="46"/>
  <c r="BD136" i="44"/>
  <c r="L137" i="46"/>
  <c r="L137" i="44"/>
  <c r="AJ137" i="46"/>
  <c r="AJ137" i="44"/>
  <c r="BH137" i="46"/>
  <c r="BH137" i="44"/>
  <c r="G141" i="46"/>
  <c r="G141" i="44"/>
  <c r="AM141" i="46"/>
  <c r="AM141" i="44"/>
  <c r="AQ142" i="46"/>
  <c r="AQ142" i="44"/>
  <c r="AJ143" i="46"/>
  <c r="AJ143" i="44"/>
  <c r="AF144" i="46"/>
  <c r="AF144" i="44"/>
  <c r="BL144" i="46"/>
  <c r="BL144" i="44"/>
  <c r="AB145" i="46"/>
  <c r="AB145" i="44"/>
  <c r="BP145" i="46"/>
  <c r="BP145" i="44"/>
  <c r="AE146" i="46"/>
  <c r="AE146" i="44"/>
  <c r="AC150" i="46"/>
  <c r="AC150" i="44"/>
  <c r="AH103" i="46"/>
  <c r="AH103" i="44"/>
  <c r="AX103" i="46"/>
  <c r="AX103" i="44"/>
  <c r="AL104" i="46"/>
  <c r="AL104" i="44"/>
  <c r="AC106" i="46"/>
  <c r="AC106" i="44"/>
  <c r="Q108" i="46"/>
  <c r="Q108" i="44"/>
  <c r="W110" i="46"/>
  <c r="W110" i="44"/>
  <c r="AM110" i="46"/>
  <c r="AM110" i="44"/>
  <c r="AC111" i="46"/>
  <c r="AC111" i="44"/>
  <c r="I112" i="46"/>
  <c r="I112" i="44"/>
  <c r="Y112" i="46"/>
  <c r="Y112" i="44"/>
  <c r="BM112" i="46"/>
  <c r="BM112" i="44"/>
  <c r="Y132" i="46"/>
  <c r="Y132" i="44"/>
  <c r="AV125" i="44"/>
  <c r="Z126" i="44"/>
  <c r="N127" i="44"/>
  <c r="AT127" i="44"/>
  <c r="AN128" i="44"/>
  <c r="D129" i="44"/>
  <c r="AJ129" i="44"/>
  <c r="BP129" i="44"/>
  <c r="W130" i="44"/>
  <c r="BC130" i="44"/>
  <c r="U132" i="44"/>
  <c r="AX126" i="44"/>
  <c r="K131" i="44"/>
  <c r="AQ131" i="44"/>
  <c r="BK131" i="44"/>
  <c r="I132" i="44"/>
  <c r="AK132" i="44"/>
  <c r="I133" i="44"/>
  <c r="AO133" i="44"/>
  <c r="T135" i="44"/>
  <c r="D143" i="44"/>
  <c r="AR143" i="44"/>
  <c r="H144" i="44"/>
  <c r="BI133" i="44"/>
  <c r="AV135" i="44"/>
  <c r="AR136" i="44"/>
  <c r="X137" i="44"/>
  <c r="D138" i="44"/>
  <c r="AO151" i="44"/>
  <c r="BA152" i="44"/>
  <c r="G153" i="44"/>
  <c r="AM153" i="44"/>
  <c r="AS21" i="44"/>
  <c r="BG16" i="44"/>
  <c r="AX29" i="44"/>
  <c r="G26" i="44"/>
  <c r="AY36" i="44"/>
  <c r="BH23" i="44"/>
  <c r="AS32" i="44"/>
  <c r="BF29" i="44"/>
  <c r="Z33" i="44"/>
  <c r="Q40" i="44"/>
  <c r="A38" i="44"/>
  <c r="N11" i="44"/>
  <c r="O26" i="44"/>
  <c r="BO29" i="44"/>
  <c r="AV33" i="44"/>
  <c r="AC37" i="44"/>
  <c r="AO40" i="44"/>
  <c r="AV42" i="44"/>
  <c r="AR47" i="44"/>
  <c r="AS50" i="44"/>
  <c r="AY51" i="44"/>
  <c r="BE52" i="44"/>
  <c r="BA53" i="44"/>
  <c r="BC54" i="44"/>
  <c r="AK56" i="44"/>
  <c r="J57" i="44"/>
  <c r="AX57" i="44"/>
  <c r="V58" i="44"/>
  <c r="H59" i="44"/>
  <c r="BD59" i="44"/>
  <c r="T60" i="44"/>
  <c r="AC62" i="44"/>
  <c r="AY62" i="44"/>
  <c r="F63" i="44"/>
  <c r="AJ63" i="44"/>
  <c r="BJ63" i="44"/>
  <c r="L64" i="44"/>
  <c r="X64" i="44"/>
  <c r="BL64" i="44"/>
  <c r="N65" i="44"/>
  <c r="AD65" i="44"/>
  <c r="AV65" i="44"/>
  <c r="BJ65" i="44"/>
  <c r="R66" i="44"/>
  <c r="O67" i="44"/>
  <c r="BC67" i="44"/>
  <c r="AV68" i="44"/>
  <c r="M72" i="44"/>
  <c r="BQ72" i="44"/>
  <c r="BA74" i="44"/>
  <c r="BH76" i="44"/>
  <c r="Q80" i="44"/>
  <c r="BE80" i="44"/>
  <c r="AA84" i="44"/>
  <c r="A42" i="44"/>
  <c r="AK28" i="44"/>
  <c r="AF56" i="44"/>
  <c r="C36" i="46"/>
  <c r="C36" i="44" s="1"/>
  <c r="BC12" i="44"/>
  <c r="AM12" i="44"/>
  <c r="A33" i="44"/>
  <c r="A35" i="44"/>
  <c r="C57" i="46"/>
  <c r="C57" i="44" s="1"/>
  <c r="BK12" i="44"/>
  <c r="I26" i="44"/>
  <c r="D29" i="44"/>
  <c r="O32" i="44"/>
  <c r="BH34" i="44"/>
  <c r="AZ38" i="44"/>
  <c r="D53" i="44"/>
  <c r="G59" i="44"/>
  <c r="AW59" i="44"/>
  <c r="BE66" i="44"/>
  <c r="BP67" i="44"/>
  <c r="AG69" i="44"/>
  <c r="E70" i="44"/>
  <c r="AA73" i="44"/>
  <c r="BC74" i="44"/>
  <c r="BM75" i="44"/>
  <c r="L76" i="44"/>
  <c r="BB76" i="44"/>
  <c r="BP76" i="44"/>
  <c r="AF77" i="44"/>
  <c r="AV77" i="44"/>
  <c r="BL77" i="44"/>
  <c r="M79" i="44"/>
  <c r="BJ51" i="44"/>
  <c r="AD55" i="44"/>
  <c r="N62" i="44"/>
  <c r="BM65" i="44"/>
  <c r="BI66" i="44"/>
  <c r="AV67" i="44"/>
  <c r="K44" i="44"/>
  <c r="AX54" i="44"/>
  <c r="AH61" i="44"/>
  <c r="AS66" i="44"/>
  <c r="AF67" i="44"/>
  <c r="BE68" i="44"/>
  <c r="AS69" i="44"/>
  <c r="BQ71" i="44"/>
  <c r="Q72" i="44"/>
  <c r="AG72" i="44"/>
  <c r="U73" i="44"/>
  <c r="AK73" i="44"/>
  <c r="BQ73" i="44"/>
  <c r="Y74" i="44"/>
  <c r="P76" i="44"/>
  <c r="AF76" i="44"/>
  <c r="BM79" i="44"/>
  <c r="AS80" i="44"/>
  <c r="BI80" i="44"/>
  <c r="AW81" i="44"/>
  <c r="M87" i="44"/>
  <c r="AC87" i="44"/>
  <c r="BA87" i="44"/>
  <c r="U89" i="44"/>
  <c r="Y91" i="44"/>
  <c r="AO91" i="44"/>
  <c r="BE91" i="44"/>
  <c r="I93" i="44"/>
  <c r="Y93" i="44"/>
  <c r="BM93" i="44"/>
  <c r="U95" i="44"/>
  <c r="AK95" i="44"/>
  <c r="E97" i="44"/>
  <c r="Q98" i="44"/>
  <c r="BE98" i="44"/>
  <c r="BC101" i="44"/>
  <c r="AL55" i="44"/>
  <c r="BK60" i="44"/>
  <c r="AS64" i="44"/>
  <c r="BA73" i="44"/>
  <c r="AK75" i="44"/>
  <c r="BA75" i="44"/>
  <c r="Q79" i="44"/>
  <c r="AO79" i="44"/>
  <c r="AC80" i="44"/>
  <c r="AV82" i="44"/>
  <c r="AZ83" i="44"/>
  <c r="BK84" i="44"/>
  <c r="BQ87" i="44"/>
  <c r="Q88" i="44"/>
  <c r="BM88" i="44"/>
  <c r="E90" i="44"/>
  <c r="AK92" i="44"/>
  <c r="AO93" i="44"/>
  <c r="Q94" i="44"/>
  <c r="AG94" i="44"/>
  <c r="G101" i="44"/>
  <c r="W101" i="44"/>
  <c r="AM101" i="44"/>
  <c r="AX104" i="44"/>
  <c r="I15" i="46"/>
  <c r="I15" i="44"/>
  <c r="P19" i="46"/>
  <c r="P19" i="44"/>
  <c r="Z24" i="46"/>
  <c r="Z24" i="44"/>
  <c r="BJ55" i="46"/>
  <c r="BJ55" i="44"/>
  <c r="AU60" i="46"/>
  <c r="AU60" i="44"/>
  <c r="AW63" i="46"/>
  <c r="AW63" i="44"/>
  <c r="AG65" i="46"/>
  <c r="AG65" i="44"/>
  <c r="AW65" i="46"/>
  <c r="AW65" i="44"/>
  <c r="M66" i="46"/>
  <c r="M66" i="44"/>
  <c r="M69" i="46"/>
  <c r="M69" i="44"/>
  <c r="BE70" i="46"/>
  <c r="BE70" i="44"/>
  <c r="E71" i="46"/>
  <c r="E71" i="44"/>
  <c r="M73" i="46"/>
  <c r="M73" i="44"/>
  <c r="I74" i="46"/>
  <c r="I74" i="44"/>
  <c r="M75" i="46"/>
  <c r="M75" i="44"/>
  <c r="AS75" i="46"/>
  <c r="AS75" i="44"/>
  <c r="AG81" i="46"/>
  <c r="AG81" i="44"/>
  <c r="BM81" i="46"/>
  <c r="BM81" i="44"/>
  <c r="X82" i="46"/>
  <c r="X82" i="44"/>
  <c r="D83" i="46"/>
  <c r="D83" i="44"/>
  <c r="T83" i="46"/>
  <c r="T83" i="44"/>
  <c r="G84" i="46"/>
  <c r="G84" i="44"/>
  <c r="AM84" i="46"/>
  <c r="AM84" i="44"/>
  <c r="BO85" i="46"/>
  <c r="BO85" i="44"/>
  <c r="Z86" i="46"/>
  <c r="Z86" i="44"/>
  <c r="AC89" i="46"/>
  <c r="AC89" i="44"/>
  <c r="U90" i="46"/>
  <c r="U90" i="44"/>
  <c r="U92" i="46"/>
  <c r="U92" i="44"/>
  <c r="BI92" i="46"/>
  <c r="BI92" i="44"/>
  <c r="AW93" i="46"/>
  <c r="AW93" i="44"/>
  <c r="I94" i="46"/>
  <c r="I94" i="44"/>
  <c r="Y94" i="46"/>
  <c r="Y94" i="44"/>
  <c r="Y96" i="46"/>
  <c r="Y96" i="44"/>
  <c r="AG96" i="46"/>
  <c r="AG96" i="44"/>
  <c r="AW96" i="46"/>
  <c r="AW96" i="44"/>
  <c r="BE96" i="46"/>
  <c r="BE96" i="44"/>
  <c r="BM96" i="46"/>
  <c r="BM96" i="44"/>
  <c r="AC97" i="46"/>
  <c r="AC97" i="44"/>
  <c r="AS97" i="46"/>
  <c r="AS97" i="44"/>
  <c r="BA97" i="46"/>
  <c r="BA97" i="44"/>
  <c r="BQ97" i="46"/>
  <c r="BQ97" i="44"/>
  <c r="Y98" i="46"/>
  <c r="Y98" i="44"/>
  <c r="G99" i="46"/>
  <c r="G99" i="44"/>
  <c r="W99" i="46"/>
  <c r="W99" i="44"/>
  <c r="AE99" i="46"/>
  <c r="AE99" i="44"/>
  <c r="AM99" i="46"/>
  <c r="AM99" i="44"/>
  <c r="BC99" i="46"/>
  <c r="BC99" i="44"/>
  <c r="S100" i="46"/>
  <c r="S100" i="44"/>
  <c r="AI100" i="46"/>
  <c r="AI100" i="44"/>
  <c r="AY100" i="46"/>
  <c r="AY100" i="44"/>
  <c r="BO100" i="46"/>
  <c r="BO100" i="44"/>
  <c r="O101" i="46"/>
  <c r="O101" i="44"/>
  <c r="AE101" i="46"/>
  <c r="AE101" i="44"/>
  <c r="AU101" i="46"/>
  <c r="AU101" i="44"/>
  <c r="BK101" i="46"/>
  <c r="BK101" i="44"/>
  <c r="J102" i="46"/>
  <c r="J102" i="44"/>
  <c r="Z102" i="46"/>
  <c r="Z102" i="44"/>
  <c r="AP102" i="46"/>
  <c r="AP102" i="44"/>
  <c r="BF102" i="46"/>
  <c r="BF102" i="44"/>
  <c r="F103" i="46"/>
  <c r="F103" i="44"/>
  <c r="N103" i="46"/>
  <c r="N103" i="44"/>
  <c r="AD103" i="46"/>
  <c r="AD103" i="44"/>
  <c r="AL103" i="46"/>
  <c r="AL103" i="44"/>
  <c r="AT103" i="46"/>
  <c r="AT103" i="44"/>
  <c r="BJ103" i="46"/>
  <c r="BJ103" i="44"/>
  <c r="A102" i="27"/>
  <c r="C104" i="46"/>
  <c r="C104" i="44" s="1"/>
  <c r="A104" i="44"/>
  <c r="R104" i="46"/>
  <c r="R104" i="44"/>
  <c r="AH104" i="46"/>
  <c r="AH104" i="44"/>
  <c r="AP104" i="46"/>
  <c r="AP104" i="44"/>
  <c r="BN104" i="46"/>
  <c r="BN104" i="44"/>
  <c r="N105" i="46"/>
  <c r="N105" i="44"/>
  <c r="AD105" i="46"/>
  <c r="AD105" i="44"/>
  <c r="BB105" i="46"/>
  <c r="BB105" i="44"/>
  <c r="BE106" i="46"/>
  <c r="BE106" i="44"/>
  <c r="BM106" i="46"/>
  <c r="BM106" i="44"/>
  <c r="E108" i="46"/>
  <c r="E108" i="44"/>
  <c r="M108" i="46"/>
  <c r="M108" i="44"/>
  <c r="AC108" i="46"/>
  <c r="AC108" i="44"/>
  <c r="AK108" i="46"/>
  <c r="AK108" i="44"/>
  <c r="BA108" i="46"/>
  <c r="BA108" i="44"/>
  <c r="G109" i="46"/>
  <c r="G109" i="44"/>
  <c r="O109" i="46"/>
  <c r="O109" i="44"/>
  <c r="AE109" i="46"/>
  <c r="AE109" i="44"/>
  <c r="AU109" i="46"/>
  <c r="AU109" i="44"/>
  <c r="BK109" i="46"/>
  <c r="BK109" i="44"/>
  <c r="K110" i="46"/>
  <c r="K110" i="44"/>
  <c r="AI110" i="46"/>
  <c r="AI110" i="44"/>
  <c r="AY110" i="46"/>
  <c r="AY110" i="44"/>
  <c r="BG110" i="46"/>
  <c r="BG110" i="44"/>
  <c r="Y111" i="46"/>
  <c r="Y111" i="44"/>
  <c r="AG111" i="46"/>
  <c r="AG111" i="44"/>
  <c r="AO111" i="46"/>
  <c r="AO111" i="44"/>
  <c r="AW111" i="46"/>
  <c r="AW111" i="44"/>
  <c r="BE111" i="46"/>
  <c r="BE111" i="44"/>
  <c r="U112" i="46"/>
  <c r="U112" i="44"/>
  <c r="AS112" i="46"/>
  <c r="AS112" i="44"/>
  <c r="BQ112" i="46"/>
  <c r="BQ112" i="44"/>
  <c r="I113" i="46"/>
  <c r="I113" i="44"/>
  <c r="Q113" i="46"/>
  <c r="Q113" i="44"/>
  <c r="AW113" i="46"/>
  <c r="AW113" i="44"/>
  <c r="U114" i="46"/>
  <c r="U114" i="44"/>
  <c r="AK114" i="46"/>
  <c r="AK114" i="44"/>
  <c r="BA114" i="46"/>
  <c r="BA114" i="44"/>
  <c r="BI114" i="46"/>
  <c r="BI114" i="44"/>
  <c r="K115" i="46"/>
  <c r="K115" i="44"/>
  <c r="AA115" i="46"/>
  <c r="AA115" i="44"/>
  <c r="O116" i="46"/>
  <c r="O116" i="44"/>
  <c r="W116" i="46"/>
  <c r="W116" i="44"/>
  <c r="AE116" i="46"/>
  <c r="AE116" i="44"/>
  <c r="AU116" i="46"/>
  <c r="AU116" i="44"/>
  <c r="BC116" i="46"/>
  <c r="BC116" i="44"/>
  <c r="I117" i="46"/>
  <c r="I117" i="44"/>
  <c r="Q117" i="46"/>
  <c r="Q117" i="44"/>
  <c r="Y117" i="46"/>
  <c r="Y117" i="44"/>
  <c r="AG117" i="46"/>
  <c r="AG117" i="44"/>
  <c r="AO117" i="46"/>
  <c r="AO117" i="44"/>
  <c r="BE117" i="46"/>
  <c r="BE117" i="44"/>
  <c r="M118" i="46"/>
  <c r="M118" i="44"/>
  <c r="AC118" i="46"/>
  <c r="AC118" i="44"/>
  <c r="BN52" i="46"/>
  <c r="BN52" i="44"/>
  <c r="A54" i="27"/>
  <c r="A56" i="44"/>
  <c r="AG70" i="46"/>
  <c r="AG70" i="44"/>
  <c r="Y72" i="46"/>
  <c r="Y72" i="44"/>
  <c r="AG74" i="46"/>
  <c r="AG74" i="44"/>
  <c r="BM74" i="46"/>
  <c r="BM74" i="44"/>
  <c r="H76" i="46"/>
  <c r="H76" i="44"/>
  <c r="AN76" i="46"/>
  <c r="AN76" i="44"/>
  <c r="BD76" i="46"/>
  <c r="BD76" i="44"/>
  <c r="BI78" i="46"/>
  <c r="BI78" i="44"/>
  <c r="Y79" i="46"/>
  <c r="Y79" i="44"/>
  <c r="AK80" i="46"/>
  <c r="AK80" i="44"/>
  <c r="BA80" i="46"/>
  <c r="BA80" i="44"/>
  <c r="S85" i="46"/>
  <c r="S85" i="44"/>
  <c r="Y88" i="46"/>
  <c r="Y88" i="44"/>
  <c r="BE88" i="46"/>
  <c r="BE88" i="44"/>
  <c r="AK90" i="46"/>
  <c r="AK90" i="44"/>
  <c r="E92" i="46"/>
  <c r="E92" i="44"/>
  <c r="BA95" i="46"/>
  <c r="BA95" i="44"/>
  <c r="AL51" i="44"/>
  <c r="R54" i="44"/>
  <c r="U69" i="44"/>
  <c r="I72" i="44"/>
  <c r="AS73" i="44"/>
  <c r="BI73" i="44"/>
  <c r="AO74" i="44"/>
  <c r="BE74" i="44"/>
  <c r="AZ77" i="44"/>
  <c r="BP77" i="44"/>
  <c r="BA78" i="44"/>
  <c r="BQ78" i="44"/>
  <c r="AG79" i="44"/>
  <c r="BE79" i="44"/>
  <c r="U80" i="44"/>
  <c r="Q81" i="44"/>
  <c r="BE81" i="44"/>
  <c r="AI85" i="44"/>
  <c r="R86" i="44"/>
  <c r="U87" i="44"/>
  <c r="BI87" i="44"/>
  <c r="AG91" i="44"/>
  <c r="BM91" i="44"/>
  <c r="AG93" i="44"/>
  <c r="M95" i="44"/>
  <c r="AC95" i="44"/>
  <c r="AO96" i="44"/>
  <c r="AH102" i="44"/>
  <c r="BB103" i="44"/>
  <c r="BB53" i="46"/>
  <c r="BB53" i="44"/>
  <c r="A52" i="27"/>
  <c r="C54" i="46"/>
  <c r="C54" i="44" s="1"/>
  <c r="BN56" i="46"/>
  <c r="BN56" i="44"/>
  <c r="AP61" i="46"/>
  <c r="AP61" i="44"/>
  <c r="A61" i="27"/>
  <c r="C63" i="46"/>
  <c r="C63" i="44" s="1"/>
  <c r="Y63" i="46"/>
  <c r="Y63" i="44"/>
  <c r="I68" i="46"/>
  <c r="I68" i="44"/>
  <c r="U71" i="46"/>
  <c r="U71" i="44"/>
  <c r="AC73" i="46"/>
  <c r="AC73" i="44"/>
  <c r="BI75" i="46"/>
  <c r="BI75" i="44"/>
  <c r="D77" i="46"/>
  <c r="D77" i="44"/>
  <c r="BH77" i="46"/>
  <c r="BH77" i="44"/>
  <c r="BQ80" i="46"/>
  <c r="BQ80" i="44"/>
  <c r="AX86" i="46"/>
  <c r="AX86" i="44"/>
  <c r="Y58" i="44"/>
  <c r="BM58" i="44"/>
  <c r="AW68" i="44"/>
  <c r="AK69" i="44"/>
  <c r="BM70" i="44"/>
  <c r="AC75" i="44"/>
  <c r="X76" i="44"/>
  <c r="AO81" i="44"/>
  <c r="BC84" i="44"/>
  <c r="AH86" i="44"/>
  <c r="AK87" i="44"/>
  <c r="I88" i="44"/>
  <c r="BA89" i="44"/>
  <c r="AC92" i="44"/>
  <c r="AS92" i="44"/>
  <c r="AS95" i="44"/>
  <c r="M97" i="44"/>
  <c r="AU99" i="44"/>
  <c r="AX102" i="44"/>
  <c r="BN102" i="44"/>
  <c r="AT105" i="44"/>
  <c r="AW106" i="44"/>
  <c r="BP153" i="46"/>
  <c r="BP153" i="44"/>
  <c r="AF154" i="46"/>
  <c r="AF154" i="44"/>
  <c r="R155" i="46"/>
  <c r="R155" i="44"/>
  <c r="AH155" i="46"/>
  <c r="AH155" i="44"/>
  <c r="F156" i="46"/>
  <c r="F156" i="44"/>
  <c r="AD156" i="46"/>
  <c r="AD156" i="44"/>
  <c r="AL156" i="46"/>
  <c r="AL156" i="44"/>
  <c r="AO157" i="46"/>
  <c r="AO157" i="44"/>
  <c r="BM157" i="46"/>
  <c r="BM157" i="44"/>
  <c r="I158" i="46"/>
  <c r="I158" i="44"/>
  <c r="AG158" i="46"/>
  <c r="AG158" i="44"/>
  <c r="BE158" i="46"/>
  <c r="BE158" i="44"/>
  <c r="E159" i="46"/>
  <c r="E159" i="44"/>
  <c r="AC159" i="46"/>
  <c r="AC159" i="44"/>
  <c r="W160" i="46"/>
  <c r="W160" i="44"/>
  <c r="BC160" i="46"/>
  <c r="BC160" i="44"/>
  <c r="K161" i="46"/>
  <c r="K161" i="44"/>
  <c r="AA161" i="46"/>
  <c r="AA161" i="44"/>
  <c r="AY161" i="46"/>
  <c r="AY161" i="44"/>
  <c r="R163" i="46"/>
  <c r="R163" i="44"/>
  <c r="Z163" i="46"/>
  <c r="Z163" i="44"/>
  <c r="BF163" i="46"/>
  <c r="BF163" i="44"/>
  <c r="V164" i="46"/>
  <c r="V164" i="44"/>
  <c r="R165" i="46"/>
  <c r="R165" i="44"/>
  <c r="Z165" i="46"/>
  <c r="Z165" i="44"/>
  <c r="I167" i="46"/>
  <c r="I167" i="44"/>
  <c r="BE167" i="46"/>
  <c r="BE167" i="44"/>
  <c r="AC168" i="46"/>
  <c r="AC168" i="44"/>
  <c r="AK168" i="46"/>
  <c r="AK168" i="44"/>
  <c r="H169" i="46"/>
  <c r="H169" i="44"/>
  <c r="AV169" i="46"/>
  <c r="AV169" i="44"/>
  <c r="L170" i="46"/>
  <c r="L170" i="44"/>
  <c r="F171" i="46"/>
  <c r="F171" i="44"/>
  <c r="AD171" i="46"/>
  <c r="AD171" i="44"/>
  <c r="BJ171" i="46"/>
  <c r="BJ171" i="44"/>
  <c r="F173" i="46"/>
  <c r="F173" i="44"/>
  <c r="V173" i="46"/>
  <c r="V173" i="44"/>
  <c r="BJ173" i="46"/>
  <c r="BJ173" i="44"/>
  <c r="Y174" i="46"/>
  <c r="Y174" i="44"/>
  <c r="AO174" i="46"/>
  <c r="AO174" i="44"/>
  <c r="O176" i="46"/>
  <c r="O176" i="44"/>
  <c r="AE176" i="46"/>
  <c r="AE176" i="44"/>
  <c r="AU176" i="46"/>
  <c r="AU176" i="44"/>
  <c r="AY177" i="46"/>
  <c r="AY177" i="44"/>
  <c r="BO177" i="46"/>
  <c r="BO177" i="44"/>
  <c r="U178" i="46"/>
  <c r="U178" i="44"/>
  <c r="AS178" i="46"/>
  <c r="AS178" i="44"/>
  <c r="BQ178" i="46"/>
  <c r="BQ178" i="44"/>
  <c r="BA118" i="46"/>
  <c r="BA118" i="44"/>
  <c r="BQ118" i="46"/>
  <c r="BQ118" i="44"/>
  <c r="BE119" i="46"/>
  <c r="BE119" i="44"/>
  <c r="AI120" i="46"/>
  <c r="AI120" i="44"/>
  <c r="BG120" i="46"/>
  <c r="BG120" i="44"/>
  <c r="AA122" i="46"/>
  <c r="AA122" i="44"/>
  <c r="BG122" i="46"/>
  <c r="BG122" i="44"/>
  <c r="AG124" i="46"/>
  <c r="AG124" i="44"/>
  <c r="AP132" i="46"/>
  <c r="AP132" i="44"/>
  <c r="AX132" i="46"/>
  <c r="AX132" i="44"/>
  <c r="AW143" i="46"/>
  <c r="AW143" i="44"/>
  <c r="AZ146" i="46"/>
  <c r="AZ146" i="44"/>
  <c r="BH146" i="46"/>
  <c r="BH146" i="44"/>
  <c r="V151" i="46"/>
  <c r="V151" i="44"/>
  <c r="J152" i="46"/>
  <c r="J152" i="44"/>
  <c r="AX152" i="46"/>
  <c r="AX152" i="44"/>
  <c r="L153" i="46"/>
  <c r="L153" i="44"/>
  <c r="C35" i="46"/>
  <c r="C35" i="44" s="1"/>
  <c r="BN18" i="44"/>
  <c r="AA120" i="44"/>
  <c r="AY120" i="44"/>
  <c r="G121" i="44"/>
  <c r="AE121" i="44"/>
  <c r="BK121" i="44"/>
  <c r="AQ122" i="44"/>
  <c r="BC126" i="44"/>
  <c r="AH134" i="44"/>
  <c r="M138" i="44"/>
  <c r="BQ138" i="44"/>
  <c r="M139" i="44"/>
  <c r="X147" i="44"/>
  <c r="Z150" i="44"/>
  <c r="AT151" i="44"/>
  <c r="R152" i="44"/>
  <c r="AB153" i="44"/>
  <c r="AP155" i="44"/>
  <c r="BJ156" i="44"/>
  <c r="AG157" i="44"/>
  <c r="Q158" i="44"/>
  <c r="AQ161" i="44"/>
  <c r="BB164" i="44"/>
  <c r="AP165" i="44"/>
  <c r="AD166" i="44"/>
  <c r="BJ166" i="44"/>
  <c r="BM167" i="44"/>
  <c r="D170" i="44"/>
  <c r="Y119" i="46"/>
  <c r="Y119" i="44"/>
  <c r="Y124" i="46"/>
  <c r="Y124" i="44"/>
  <c r="Z134" i="46"/>
  <c r="Z134" i="44"/>
  <c r="AX134" i="46"/>
  <c r="AX134" i="44"/>
  <c r="BA138" i="46"/>
  <c r="BA138" i="44"/>
  <c r="BI139" i="46"/>
  <c r="BI139" i="44"/>
  <c r="AG143" i="46"/>
  <c r="AG143" i="44"/>
  <c r="D146" i="46"/>
  <c r="D146" i="44"/>
  <c r="AN147" i="46"/>
  <c r="AN147" i="44"/>
  <c r="AX150" i="46"/>
  <c r="AX150" i="44"/>
  <c r="AD151" i="46"/>
  <c r="AD151" i="44"/>
  <c r="AJ153" i="46"/>
  <c r="AJ153" i="44"/>
  <c r="A134" i="44"/>
  <c r="BL39" i="44"/>
  <c r="A11" i="44"/>
  <c r="BL37" i="44"/>
  <c r="Y52" i="44"/>
  <c r="AG54" i="44"/>
  <c r="AW119" i="44"/>
  <c r="K122" i="44"/>
  <c r="BO122" i="44"/>
  <c r="AO143" i="44"/>
  <c r="AR146" i="44"/>
  <c r="P147" i="44"/>
  <c r="R150" i="44"/>
  <c r="AL151" i="44"/>
  <c r="BN152" i="44"/>
  <c r="T153" i="44"/>
  <c r="BL154" i="44"/>
  <c r="I157" i="44"/>
  <c r="AW157" i="44"/>
  <c r="AS159" i="44"/>
  <c r="BQ159" i="44"/>
  <c r="AU160" i="44"/>
  <c r="AD162" i="44"/>
  <c r="BB162" i="44"/>
  <c r="N164" i="44"/>
  <c r="J165" i="44"/>
  <c r="Q167" i="44"/>
  <c r="AN169" i="44"/>
  <c r="AJ170" i="44"/>
  <c r="AT171" i="44"/>
  <c r="AV98" i="46"/>
  <c r="AV98" i="44"/>
  <c r="AT99" i="46"/>
  <c r="AT99" i="44"/>
  <c r="J100" i="46"/>
  <c r="J100" i="44"/>
  <c r="AO179" i="46"/>
  <c r="AO179" i="44"/>
  <c r="AI180" i="46"/>
  <c r="AI180" i="44"/>
  <c r="G181" i="46"/>
  <c r="G181" i="44"/>
  <c r="AU181" i="46"/>
  <c r="AU181" i="44"/>
  <c r="AY182" i="46"/>
  <c r="AY182" i="44"/>
  <c r="O183" i="46"/>
  <c r="O183" i="44"/>
  <c r="S184" i="46"/>
  <c r="S184" i="44"/>
  <c r="AQ186" i="46"/>
  <c r="AQ186" i="44"/>
  <c r="E187" i="46"/>
  <c r="E187" i="44"/>
  <c r="AS187" i="46"/>
  <c r="AS187" i="44"/>
  <c r="AK189" i="46"/>
  <c r="AK189" i="44"/>
  <c r="AO190" i="46"/>
  <c r="AO190" i="44"/>
  <c r="AS191" i="46"/>
  <c r="AS191" i="44"/>
  <c r="Q192" i="46"/>
  <c r="Q192" i="44"/>
  <c r="BE192" i="46"/>
  <c r="BE192" i="44"/>
  <c r="H194" i="46"/>
  <c r="H194" i="44"/>
  <c r="AV194" i="46"/>
  <c r="AV194" i="44"/>
  <c r="AN197" i="46"/>
  <c r="AN197" i="44"/>
  <c r="AF199" i="46"/>
  <c r="AF199" i="44"/>
  <c r="AJ200" i="46"/>
  <c r="AJ200" i="44"/>
  <c r="BH202" i="46"/>
  <c r="BH202" i="44"/>
  <c r="BD203" i="46"/>
  <c r="BD203" i="44"/>
  <c r="AY204" i="46"/>
  <c r="AY204" i="44"/>
  <c r="V205" i="46"/>
  <c r="V205" i="44"/>
  <c r="J206" i="46"/>
  <c r="J206" i="44"/>
  <c r="R206" i="46"/>
  <c r="R206" i="44"/>
  <c r="Z206" i="46"/>
  <c r="Z206" i="44"/>
  <c r="AH206" i="46"/>
  <c r="AH206" i="44"/>
  <c r="AP206" i="46"/>
  <c r="AP206" i="44"/>
  <c r="AX206" i="46"/>
  <c r="AX206" i="44"/>
  <c r="BF206" i="46"/>
  <c r="BF206" i="44"/>
  <c r="BN206" i="46"/>
  <c r="BN206" i="44"/>
  <c r="AD207" i="46"/>
  <c r="AD207" i="44"/>
  <c r="AI184" i="44"/>
  <c r="G185" i="44"/>
  <c r="K186" i="44"/>
  <c r="AY186" i="44"/>
  <c r="AG188" i="44"/>
  <c r="BM188" i="44"/>
  <c r="AC189" i="44"/>
  <c r="BQ189" i="44"/>
  <c r="AG190" i="44"/>
  <c r="BM190" i="44"/>
  <c r="BQ191" i="44"/>
  <c r="BM192" i="44"/>
  <c r="V17" i="44"/>
  <c r="BK14" i="44"/>
  <c r="Q22" i="44"/>
  <c r="BI14" i="44"/>
  <c r="AD17" i="44"/>
  <c r="AY20" i="44"/>
  <c r="AF24" i="44"/>
  <c r="F30" i="44"/>
  <c r="C40" i="46"/>
  <c r="C40" i="44" s="1"/>
  <c r="BN9" i="44"/>
  <c r="BD20" i="44"/>
  <c r="AG22" i="44"/>
  <c r="AN24" i="44"/>
  <c r="AD28" i="44"/>
  <c r="P30" i="44"/>
  <c r="BK32" i="44"/>
  <c r="BM35" i="44"/>
  <c r="AO38" i="44"/>
  <c r="S40" i="44"/>
  <c r="U45" i="44"/>
  <c r="BG49" i="44"/>
  <c r="BN50" i="44"/>
  <c r="BH51" i="44"/>
  <c r="AP52" i="44"/>
  <c r="V53" i="44"/>
  <c r="AO54" i="44"/>
  <c r="AC55" i="44"/>
  <c r="Q58" i="44"/>
  <c r="AO61" i="44"/>
  <c r="AR63" i="44"/>
  <c r="M64" i="44"/>
  <c r="AK64" i="44"/>
  <c r="Y65" i="44"/>
  <c r="AL33" i="46"/>
  <c r="AL33" i="44"/>
  <c r="AS52" i="46"/>
  <c r="AS52" i="44"/>
  <c r="X40" i="46"/>
  <c r="X40" i="44"/>
  <c r="T41" i="46"/>
  <c r="T41" i="44"/>
  <c r="BO49" i="46"/>
  <c r="BO49" i="44"/>
  <c r="Z55" i="46"/>
  <c r="Z55" i="44"/>
  <c r="BC59" i="46"/>
  <c r="BC59" i="44"/>
  <c r="BN20" i="46"/>
  <c r="BN20" i="44"/>
  <c r="Z27" i="46"/>
  <c r="Z27" i="44"/>
  <c r="R29" i="46"/>
  <c r="R29" i="44"/>
  <c r="AM35" i="46"/>
  <c r="AM35" i="44"/>
  <c r="V39" i="46"/>
  <c r="V39" i="44"/>
  <c r="K53" i="46"/>
  <c r="K53" i="44"/>
  <c r="AY53" i="46"/>
  <c r="AY53" i="44"/>
  <c r="O54" i="46"/>
  <c r="O54" i="44"/>
  <c r="AU54" i="46"/>
  <c r="AU54" i="44"/>
  <c r="BN57" i="46"/>
  <c r="BN57" i="44"/>
  <c r="K57" i="46"/>
  <c r="K57" i="44"/>
  <c r="AU58" i="46"/>
  <c r="AU58" i="44"/>
  <c r="AD23" i="46"/>
  <c r="AD23" i="44"/>
  <c r="E25" i="46"/>
  <c r="E25" i="44"/>
  <c r="H30" i="46"/>
  <c r="H30" i="44"/>
  <c r="AY31" i="46"/>
  <c r="AY31" i="44"/>
  <c r="X37" i="46"/>
  <c r="X37" i="44"/>
  <c r="AD47" i="46"/>
  <c r="AD47" i="44"/>
  <c r="BQ51" i="46"/>
  <c r="BQ51" i="44"/>
  <c r="BA55" i="46"/>
  <c r="BA55" i="44"/>
  <c r="X58" i="46"/>
  <c r="X58" i="44"/>
  <c r="Q61" i="46"/>
  <c r="Q61" i="44"/>
  <c r="U62" i="46"/>
  <c r="U62" i="44"/>
  <c r="AN63" i="46"/>
  <c r="AN63" i="44"/>
  <c r="BD63" i="46"/>
  <c r="BD63" i="44"/>
  <c r="BP64" i="46"/>
  <c r="BP64" i="44"/>
  <c r="AR66" i="46"/>
  <c r="AR66" i="44"/>
  <c r="BH66" i="46"/>
  <c r="BH66" i="44"/>
  <c r="G67" i="46"/>
  <c r="G67" i="44"/>
  <c r="W67" i="46"/>
  <c r="W67" i="44"/>
  <c r="BD68" i="46"/>
  <c r="BD68" i="44"/>
  <c r="AJ69" i="46"/>
  <c r="AJ69" i="44"/>
  <c r="P70" i="46"/>
  <c r="P70" i="44"/>
  <c r="AF70" i="46"/>
  <c r="AF70" i="44"/>
  <c r="BH71" i="46"/>
  <c r="BH71" i="44"/>
  <c r="AF72" i="46"/>
  <c r="AF72" i="44"/>
  <c r="AV72" i="46"/>
  <c r="AV72" i="44"/>
  <c r="BL72" i="46"/>
  <c r="BL72" i="44"/>
  <c r="AB73" i="46"/>
  <c r="AB73" i="44"/>
  <c r="X74" i="46"/>
  <c r="X74" i="44"/>
  <c r="AJ75" i="46"/>
  <c r="AJ75" i="44"/>
  <c r="BG77" i="46"/>
  <c r="BG77" i="44"/>
  <c r="T80" i="46"/>
  <c r="T80" i="44"/>
  <c r="X81" i="46"/>
  <c r="X81" i="44"/>
  <c r="AN81" i="46"/>
  <c r="AN81" i="44"/>
  <c r="BD81" i="46"/>
  <c r="BD81" i="44"/>
  <c r="BO83" i="46"/>
  <c r="BO83" i="44"/>
  <c r="J85" i="46"/>
  <c r="J85" i="44"/>
  <c r="Y86" i="46"/>
  <c r="Y86" i="44"/>
  <c r="H88" i="46"/>
  <c r="H88" i="44"/>
  <c r="AV88" i="46"/>
  <c r="AV88" i="44"/>
  <c r="BL88" i="46"/>
  <c r="BL88" i="44"/>
  <c r="AB90" i="46"/>
  <c r="AB90" i="44"/>
  <c r="AF91" i="46"/>
  <c r="AF91" i="44"/>
  <c r="AV91" i="46"/>
  <c r="AV91" i="44"/>
  <c r="BL7" i="44"/>
  <c r="BL17" i="44"/>
  <c r="BF50" i="46"/>
  <c r="BF50" i="44"/>
  <c r="AD51" i="46"/>
  <c r="AD51" i="44"/>
  <c r="R56" i="46"/>
  <c r="R56" i="44"/>
  <c r="AX56" i="46"/>
  <c r="AX56" i="44"/>
  <c r="AK57" i="46"/>
  <c r="AK57" i="44"/>
  <c r="S59" i="46"/>
  <c r="S59" i="44"/>
  <c r="BF61" i="46"/>
  <c r="BF61" i="44"/>
  <c r="BD67" i="46"/>
  <c r="BD67" i="44"/>
  <c r="K22" i="46"/>
  <c r="K22" i="44"/>
  <c r="Y13" i="44"/>
  <c r="BL24" i="44"/>
  <c r="BD30" i="44"/>
  <c r="AD34" i="44"/>
  <c r="AM41" i="44"/>
  <c r="AR57" i="44"/>
  <c r="Z19" i="46"/>
  <c r="Z19" i="44"/>
  <c r="I13" i="44"/>
  <c r="BG22" i="44"/>
  <c r="T29" i="44"/>
  <c r="M8" i="44"/>
  <c r="AF15" i="44"/>
  <c r="AP20" i="44"/>
  <c r="M23" i="44"/>
  <c r="AH27" i="44"/>
  <c r="AH29" i="44"/>
  <c r="BA32" i="44"/>
  <c r="BI36" i="44"/>
  <c r="AG50" i="44"/>
  <c r="BM61" i="44"/>
  <c r="A61" i="44"/>
  <c r="C33" i="46"/>
  <c r="C33" i="44" s="1"/>
  <c r="C45" i="46"/>
  <c r="C45" i="44" s="1"/>
  <c r="BF9" i="44"/>
  <c r="AC14" i="44"/>
  <c r="AO15" i="44"/>
  <c r="Z18" i="44"/>
  <c r="AX20" i="44"/>
  <c r="BC21" i="44"/>
  <c r="N23" i="44"/>
  <c r="AS25" i="44"/>
  <c r="AX27" i="44"/>
  <c r="AW29" i="44"/>
  <c r="S31" i="44"/>
  <c r="BC32" i="44"/>
  <c r="BB34" i="44"/>
  <c r="F37" i="44"/>
  <c r="AD39" i="44"/>
  <c r="AY40" i="44"/>
  <c r="BB41" i="44"/>
  <c r="BK44" i="44"/>
  <c r="F48" i="44"/>
  <c r="AO50" i="44"/>
  <c r="V51" i="44"/>
  <c r="BO51" i="44"/>
  <c r="AU52" i="44"/>
  <c r="U53" i="44"/>
  <c r="BG53" i="44"/>
  <c r="AE54" i="44"/>
  <c r="BN54" i="44"/>
  <c r="AQ55" i="44"/>
  <c r="Q56" i="44"/>
  <c r="T57" i="44"/>
  <c r="AW57" i="44"/>
  <c r="M58" i="44"/>
  <c r="AO58" i="44"/>
  <c r="Y61" i="44"/>
  <c r="AV63" i="44"/>
  <c r="D66" i="44"/>
  <c r="AN70" i="44"/>
  <c r="P72" i="44"/>
  <c r="BH73" i="44"/>
  <c r="AF74" i="44"/>
  <c r="L75" i="44"/>
  <c r="AB75" i="44"/>
  <c r="AA77" i="44"/>
  <c r="AZ78" i="44"/>
  <c r="AR80" i="44"/>
  <c r="G82" i="44"/>
  <c r="AU82" i="44"/>
  <c r="S83" i="44"/>
  <c r="F84" i="44"/>
  <c r="BJ84" i="44"/>
  <c r="AP85" i="44"/>
  <c r="BF85" i="44"/>
  <c r="BE86" i="44"/>
  <c r="S64" i="44"/>
  <c r="Y66" i="44"/>
  <c r="Y68" i="44"/>
  <c r="AO68" i="44"/>
  <c r="BQ69" i="44"/>
  <c r="AW70" i="44"/>
  <c r="T92" i="44"/>
  <c r="H94" i="44"/>
  <c r="AV94" i="44"/>
  <c r="X96" i="44"/>
  <c r="AN96" i="44"/>
  <c r="D97" i="44"/>
  <c r="BG9" i="44"/>
  <c r="L16" i="44"/>
  <c r="P26" i="44"/>
  <c r="AV35" i="44"/>
  <c r="AB16" i="44"/>
  <c r="BO38" i="44"/>
  <c r="D25" i="44"/>
  <c r="BQ47" i="44"/>
  <c r="AU39" i="44"/>
  <c r="U43" i="44"/>
  <c r="AE10" i="44"/>
  <c r="AC21" i="44"/>
  <c r="BQ23" i="44"/>
  <c r="AM26" i="44"/>
  <c r="AK34" i="44"/>
  <c r="AS37" i="44"/>
  <c r="AT41" i="44"/>
  <c r="U47" i="44"/>
  <c r="K64" i="44"/>
  <c r="AO13" i="44"/>
  <c r="BB19" i="44"/>
  <c r="BJ21" i="44"/>
  <c r="D23" i="44"/>
  <c r="K25" i="44"/>
  <c r="N28" i="44"/>
  <c r="W70" i="44"/>
  <c r="AU74" i="44"/>
  <c r="A52" i="44"/>
  <c r="A57" i="44"/>
  <c r="C29" i="46"/>
  <c r="C29" i="44" s="1"/>
  <c r="C56" i="46"/>
  <c r="C56" i="44" s="1"/>
  <c r="AT10" i="44"/>
  <c r="U14" i="44"/>
  <c r="O15" i="44"/>
  <c r="AS16" i="44"/>
  <c r="AO18" i="44"/>
  <c r="BJ19" i="44"/>
  <c r="AL21" i="44"/>
  <c r="BQ21" i="44"/>
  <c r="F23" i="44"/>
  <c r="Q24" i="44"/>
  <c r="S25" i="44"/>
  <c r="BG26" i="44"/>
  <c r="X28" i="44"/>
  <c r="AV29" i="44"/>
  <c r="AL30" i="44"/>
  <c r="E32" i="44"/>
  <c r="AF33" i="44"/>
  <c r="BA34" i="44"/>
  <c r="Y36" i="44"/>
  <c r="BB37" i="44"/>
  <c r="L39" i="44"/>
  <c r="K40" i="44"/>
  <c r="BA41" i="44"/>
  <c r="AB47" i="44"/>
  <c r="AI49" i="44"/>
  <c r="AM50" i="44"/>
  <c r="K51" i="44"/>
  <c r="AQ51" i="44"/>
  <c r="O52" i="44"/>
  <c r="R53" i="44"/>
  <c r="AT54" i="44"/>
  <c r="AT55" i="44"/>
  <c r="H56" i="44"/>
  <c r="AH56" i="44"/>
  <c r="G58" i="44"/>
  <c r="AE58" i="44"/>
  <c r="BC58" i="44"/>
  <c r="U61" i="44"/>
  <c r="BD61" i="44"/>
  <c r="Q62" i="44"/>
  <c r="BB62" i="44"/>
  <c r="AG63" i="44"/>
  <c r="AU63" i="44"/>
  <c r="U64" i="44"/>
  <c r="BQ64" i="44"/>
  <c r="E66" i="44"/>
  <c r="U66" i="44"/>
  <c r="AK66" i="44"/>
  <c r="AM70" i="44"/>
  <c r="AE74" i="44"/>
  <c r="AY75" i="44"/>
  <c r="AW7" i="44"/>
  <c r="AB14" i="44"/>
  <c r="BL57" i="46"/>
  <c r="BL57" i="44"/>
  <c r="AO62" i="46"/>
  <c r="AO62" i="44"/>
  <c r="BE62" i="46"/>
  <c r="BE62" i="44"/>
  <c r="H64" i="46"/>
  <c r="H64" i="44"/>
  <c r="AV64" i="46"/>
  <c r="AV64" i="44"/>
  <c r="D65" i="46"/>
  <c r="D65" i="44"/>
  <c r="AB65" i="46"/>
  <c r="AB65" i="44"/>
  <c r="AZ65" i="46"/>
  <c r="AZ65" i="44"/>
  <c r="S47" i="46"/>
  <c r="S47" i="44"/>
  <c r="AT50" i="46"/>
  <c r="AT50" i="44"/>
  <c r="AT52" i="46"/>
  <c r="AT52" i="44"/>
  <c r="BN53" i="46"/>
  <c r="BN53" i="44"/>
  <c r="AQ25" i="46"/>
  <c r="AQ25" i="44"/>
  <c r="AU26" i="46"/>
  <c r="AU26" i="44"/>
  <c r="AL28" i="46"/>
  <c r="AL28" i="44"/>
  <c r="Y31" i="46"/>
  <c r="Y31" i="44"/>
  <c r="X33" i="46"/>
  <c r="X33" i="44"/>
  <c r="T34" i="46"/>
  <c r="T34" i="44"/>
  <c r="S36" i="46"/>
  <c r="S36" i="44"/>
  <c r="V37" i="46"/>
  <c r="V37" i="44"/>
  <c r="AW40" i="46"/>
  <c r="AW40" i="44"/>
  <c r="M41" i="46"/>
  <c r="M41" i="44"/>
  <c r="BI41" i="46"/>
  <c r="BI41" i="44"/>
  <c r="BP47" i="46"/>
  <c r="BP47" i="44"/>
  <c r="G50" i="46"/>
  <c r="G50" i="44"/>
  <c r="Z22" i="46"/>
  <c r="Z22" i="44"/>
  <c r="E23" i="46"/>
  <c r="E23" i="44"/>
  <c r="BA23" i="46"/>
  <c r="BA23" i="44"/>
  <c r="AY27" i="46"/>
  <c r="AY27" i="44"/>
  <c r="G30" i="46"/>
  <c r="G30" i="44"/>
  <c r="BK37" i="46"/>
  <c r="BK37" i="44"/>
  <c r="G39" i="46"/>
  <c r="G39" i="44"/>
  <c r="BC39" i="46"/>
  <c r="BC39" i="44"/>
  <c r="BG64" i="46"/>
  <c r="BG64" i="44"/>
  <c r="AM65" i="46"/>
  <c r="AM65" i="44"/>
  <c r="BK65" i="46"/>
  <c r="BK65" i="44"/>
  <c r="AQ75" i="46"/>
  <c r="AQ75" i="44"/>
  <c r="N76" i="46"/>
  <c r="N76" i="44"/>
  <c r="AH77" i="46"/>
  <c r="AH77" i="44"/>
  <c r="J83" i="46"/>
  <c r="J83" i="44"/>
  <c r="AH83" i="46"/>
  <c r="AH83" i="44"/>
  <c r="BF83" i="46"/>
  <c r="BF83" i="44"/>
  <c r="U84" i="46"/>
  <c r="U84" i="44"/>
  <c r="I85" i="46"/>
  <c r="I85" i="44"/>
  <c r="AW85" i="46"/>
  <c r="AW85" i="44"/>
  <c r="BM85" i="46"/>
  <c r="BM85" i="44"/>
  <c r="AF86" i="46"/>
  <c r="AF86" i="44"/>
  <c r="O88" i="46"/>
  <c r="O88" i="44"/>
  <c r="AM88" i="46"/>
  <c r="AM88" i="44"/>
  <c r="G91" i="46"/>
  <c r="G91" i="44"/>
  <c r="BK91" i="46"/>
  <c r="BK91" i="44"/>
  <c r="BF24" i="46"/>
  <c r="BF24" i="44"/>
  <c r="AR29" i="46"/>
  <c r="AR29" i="44"/>
  <c r="W32" i="46"/>
  <c r="W32" i="44"/>
  <c r="BJ34" i="46"/>
  <c r="BJ34" i="44"/>
  <c r="Q52" i="46"/>
  <c r="Q52" i="44"/>
  <c r="AW54" i="46"/>
  <c r="AW54" i="44"/>
  <c r="M55" i="46"/>
  <c r="M55" i="44"/>
  <c r="Y56" i="46"/>
  <c r="Y56" i="44"/>
  <c r="AW56" i="46"/>
  <c r="AW56" i="44"/>
  <c r="BL58" i="46"/>
  <c r="BL58" i="44"/>
  <c r="E62" i="46"/>
  <c r="E62" i="44"/>
  <c r="H63" i="46"/>
  <c r="H63" i="44"/>
  <c r="AB64" i="46"/>
  <c r="AB64" i="44"/>
  <c r="AN15" i="44"/>
  <c r="C9" i="46"/>
  <c r="C9" i="44" s="1"/>
  <c r="N51" i="46"/>
  <c r="N51" i="44"/>
  <c r="F53" i="46"/>
  <c r="F53" i="44"/>
  <c r="AD53" i="46"/>
  <c r="AD53" i="44"/>
  <c r="AA59" i="46"/>
  <c r="AA59" i="44"/>
  <c r="J61" i="46"/>
  <c r="J61" i="44"/>
  <c r="V62" i="46"/>
  <c r="V62" i="44"/>
  <c r="BC28" i="44"/>
  <c r="I11" i="44"/>
  <c r="BJ32" i="44"/>
  <c r="J9" i="44"/>
  <c r="K11" i="44"/>
  <c r="F14" i="44"/>
  <c r="M19" i="44"/>
  <c r="AX22" i="44"/>
  <c r="AH25" i="44"/>
  <c r="BG27" i="44"/>
  <c r="BM33" i="44"/>
  <c r="V35" i="44"/>
  <c r="AB36" i="44"/>
  <c r="AE37" i="44"/>
  <c r="C20" i="46"/>
  <c r="C20" i="44" s="1"/>
  <c r="C77" i="46"/>
  <c r="C77" i="44" s="1"/>
  <c r="AA9" i="44"/>
  <c r="M14" i="44"/>
  <c r="BQ14" i="44"/>
  <c r="BK15" i="44"/>
  <c r="BB17" i="44"/>
  <c r="N19" i="44"/>
  <c r="J20" i="44"/>
  <c r="AD21" i="44"/>
  <c r="BI21" i="44"/>
  <c r="BD22" i="44"/>
  <c r="AL23" i="44"/>
  <c r="AM24" i="44"/>
  <c r="AJ25" i="44"/>
  <c r="BD26" i="44"/>
  <c r="BN27" i="44"/>
  <c r="BL28" i="44"/>
  <c r="AZ29" i="44"/>
  <c r="BB30" i="44"/>
  <c r="M32" i="44"/>
  <c r="H33" i="44"/>
  <c r="V34" i="44"/>
  <c r="AG35" i="44"/>
  <c r="AK36" i="44"/>
  <c r="AF37" i="44"/>
  <c r="BH38" i="44"/>
  <c r="AP40" i="44"/>
  <c r="S41" i="44"/>
  <c r="AN42" i="44"/>
  <c r="AM44" i="44"/>
  <c r="AC47" i="44"/>
  <c r="L53" i="44"/>
  <c r="I54" i="44"/>
  <c r="BM54" i="44"/>
  <c r="BH55" i="44"/>
  <c r="U56" i="44"/>
  <c r="BM59" i="44"/>
  <c r="BP63" i="44"/>
  <c r="BD64" i="44"/>
  <c r="AR65" i="44"/>
  <c r="G70" i="44"/>
  <c r="S75" i="44"/>
  <c r="F76" i="44"/>
  <c r="AE81" i="44"/>
  <c r="AU81" i="44"/>
  <c r="AD82" i="44"/>
  <c r="AT82" i="44"/>
  <c r="AI60" i="44"/>
  <c r="AL61" i="44"/>
  <c r="Q65" i="44"/>
  <c r="AM67" i="44"/>
  <c r="AZ68" i="44"/>
  <c r="P69" i="44"/>
  <c r="AR69" i="44"/>
  <c r="S92" i="44"/>
  <c r="AU93" i="44"/>
  <c r="G96" i="44"/>
  <c r="BG97" i="44"/>
  <c r="O98" i="44"/>
  <c r="AM98" i="44"/>
  <c r="U99" i="44"/>
  <c r="Y100" i="44"/>
  <c r="BC22" i="46"/>
  <c r="BC22" i="44"/>
  <c r="N33" i="46"/>
  <c r="N33" i="44"/>
  <c r="AC52" i="46"/>
  <c r="AC52" i="44"/>
  <c r="BF60" i="46"/>
  <c r="BF60" i="44"/>
  <c r="E61" i="46"/>
  <c r="E61" i="44"/>
  <c r="M61" i="46"/>
  <c r="M61" i="44"/>
  <c r="AN18" i="46"/>
  <c r="AN18" i="44"/>
  <c r="N15" i="46"/>
  <c r="N15" i="44"/>
  <c r="F26" i="46"/>
  <c r="F26" i="44"/>
  <c r="AR32" i="46"/>
  <c r="AR32" i="44"/>
  <c r="AQ34" i="46"/>
  <c r="AQ34" i="44"/>
  <c r="P7" i="46"/>
  <c r="P7" i="44"/>
  <c r="AP9" i="46"/>
  <c r="AP9" i="44"/>
  <c r="AL17" i="46"/>
  <c r="AL17" i="44"/>
  <c r="AH20" i="46"/>
  <c r="AH20" i="44"/>
  <c r="L23" i="46"/>
  <c r="L23" i="44"/>
  <c r="P24" i="46"/>
  <c r="P24" i="44"/>
  <c r="AV24" i="46"/>
  <c r="AV24" i="44"/>
  <c r="AA25" i="46"/>
  <c r="AA25" i="44"/>
  <c r="J27" i="46"/>
  <c r="J27" i="44"/>
  <c r="BN29" i="46"/>
  <c r="BN29" i="44"/>
  <c r="N30" i="46"/>
  <c r="N30" i="44"/>
  <c r="AT30" i="46"/>
  <c r="AT30" i="44"/>
  <c r="I31" i="46"/>
  <c r="I31" i="44"/>
  <c r="AO31" i="46"/>
  <c r="AO31" i="44"/>
  <c r="BE31" i="46"/>
  <c r="BE31" i="44"/>
  <c r="AJ34" i="46"/>
  <c r="AJ34" i="44"/>
  <c r="AT14" i="46"/>
  <c r="AT14" i="44"/>
  <c r="AA29" i="46"/>
  <c r="AA29" i="44"/>
  <c r="AD32" i="46"/>
  <c r="AD32" i="44"/>
  <c r="I33" i="46"/>
  <c r="I33" i="44"/>
  <c r="BE33" i="46"/>
  <c r="BE33" i="44"/>
  <c r="H35" i="46"/>
  <c r="H35" i="44"/>
  <c r="L36" i="46"/>
  <c r="L36" i="44"/>
  <c r="AQ38" i="46"/>
  <c r="AQ38" i="44"/>
  <c r="BK39" i="46"/>
  <c r="BK39" i="44"/>
  <c r="Y44" i="46"/>
  <c r="Y44" i="44"/>
  <c r="U49" i="46"/>
  <c r="U49" i="44"/>
  <c r="AK49" i="46"/>
  <c r="AK49" i="44"/>
  <c r="AF50" i="46"/>
  <c r="AF50" i="44"/>
  <c r="AV52" i="46"/>
  <c r="AV52" i="44"/>
  <c r="T55" i="46"/>
  <c r="T55" i="44"/>
  <c r="BP55" i="46"/>
  <c r="BP55" i="44"/>
  <c r="AV56" i="46"/>
  <c r="AV56" i="44"/>
  <c r="BL56" i="46"/>
  <c r="BL56" i="44"/>
  <c r="O58" i="46"/>
  <c r="O58" i="44"/>
  <c r="AO59" i="46"/>
  <c r="AO59" i="44"/>
  <c r="T62" i="46"/>
  <c r="T62" i="44"/>
  <c r="BC63" i="46"/>
  <c r="BC63" i="44"/>
  <c r="BO64" i="46"/>
  <c r="BO64" i="44"/>
  <c r="AU65" i="46"/>
  <c r="AU65" i="44"/>
  <c r="BC70" i="46"/>
  <c r="BC70" i="44"/>
  <c r="S73" i="46"/>
  <c r="S73" i="44"/>
  <c r="AQ73" i="46"/>
  <c r="AQ73" i="44"/>
  <c r="BG73" i="46"/>
  <c r="BG73" i="44"/>
  <c r="G74" i="46"/>
  <c r="G74" i="44"/>
  <c r="W74" i="46"/>
  <c r="W74" i="44"/>
  <c r="AM74" i="46"/>
  <c r="AM74" i="44"/>
  <c r="BK74" i="46"/>
  <c r="BK74" i="44"/>
  <c r="AI75" i="46"/>
  <c r="AI75" i="44"/>
  <c r="BG75" i="46"/>
  <c r="BG75" i="44"/>
  <c r="AD76" i="46"/>
  <c r="AD76" i="44"/>
  <c r="AT76" i="46"/>
  <c r="AT76" i="44"/>
  <c r="R77" i="46"/>
  <c r="R77" i="44"/>
  <c r="AP77" i="46"/>
  <c r="AP77" i="44"/>
  <c r="BN77" i="46"/>
  <c r="BN77" i="44"/>
  <c r="BG78" i="46"/>
  <c r="BG78" i="44"/>
  <c r="W79" i="46"/>
  <c r="W79" i="44"/>
  <c r="BC79" i="46"/>
  <c r="BC79" i="44"/>
  <c r="AA80" i="46"/>
  <c r="AA80" i="44"/>
  <c r="BO80" i="46"/>
  <c r="BO80" i="44"/>
  <c r="AM81" i="46"/>
  <c r="AM81" i="44"/>
  <c r="BC81" i="46"/>
  <c r="BC81" i="44"/>
  <c r="V82" i="46"/>
  <c r="V82" i="44"/>
  <c r="AL82" i="46"/>
  <c r="AL82" i="44"/>
  <c r="BB82" i="46"/>
  <c r="BB82" i="44"/>
  <c r="A81" i="27"/>
  <c r="C83" i="46"/>
  <c r="C83" i="44" s="1"/>
  <c r="R83" i="46"/>
  <c r="R83" i="44"/>
  <c r="Z83" i="46"/>
  <c r="Z83" i="44"/>
  <c r="AP83" i="46"/>
  <c r="AP83" i="44"/>
  <c r="E84" i="46"/>
  <c r="E84" i="44"/>
  <c r="M84" i="46"/>
  <c r="M84" i="44"/>
  <c r="AS84" i="46"/>
  <c r="AS84" i="44"/>
  <c r="BQ84" i="46"/>
  <c r="BQ84" i="44"/>
  <c r="Q85" i="46"/>
  <c r="Q85" i="44"/>
  <c r="AO85" i="46"/>
  <c r="AO85" i="44"/>
  <c r="L19" i="44"/>
  <c r="AE12" i="46"/>
  <c r="AE12" i="44"/>
  <c r="A15" i="44"/>
  <c r="AF26" i="44"/>
  <c r="AN10" i="46"/>
  <c r="AN10" i="44"/>
  <c r="AF19" i="46"/>
  <c r="AF19" i="44"/>
  <c r="BP20" i="46"/>
  <c r="BP20" i="44"/>
  <c r="AG26" i="46"/>
  <c r="AG26" i="44"/>
  <c r="BF33" i="46"/>
  <c r="BF33" i="44"/>
  <c r="H37" i="46"/>
  <c r="H37" i="44"/>
  <c r="AV37" i="46"/>
  <c r="AV37" i="44"/>
  <c r="G28" i="46"/>
  <c r="G28" i="44"/>
  <c r="AZ16" i="44"/>
  <c r="AG24" i="44"/>
  <c r="A22" i="44"/>
  <c r="BI23" i="44"/>
  <c r="BP25" i="44"/>
  <c r="W28" i="44"/>
  <c r="AQ32" i="44"/>
  <c r="BL35" i="44"/>
  <c r="AY38" i="44"/>
  <c r="AR16" i="46"/>
  <c r="AR16" i="44"/>
  <c r="J22" i="46"/>
  <c r="J22" i="44"/>
  <c r="AS23" i="46"/>
  <c r="AS23" i="44"/>
  <c r="AM28" i="46"/>
  <c r="AM28" i="44"/>
  <c r="O10" i="44"/>
  <c r="AF27" i="44"/>
  <c r="Y33" i="44"/>
  <c r="C22" i="46"/>
  <c r="C22" i="44" s="1"/>
  <c r="W10" i="44"/>
  <c r="E16" i="44"/>
  <c r="AB18" i="44"/>
  <c r="S20" i="44"/>
  <c r="H29" i="44"/>
  <c r="AM30" i="44"/>
  <c r="BQ34" i="44"/>
  <c r="AK45" i="44"/>
  <c r="E49" i="44"/>
  <c r="AM58" i="44"/>
  <c r="BF13" i="46"/>
  <c r="BF13" i="44"/>
  <c r="BD15" i="46"/>
  <c r="BD15" i="44"/>
  <c r="AW25" i="44"/>
  <c r="S11" i="44"/>
  <c r="AD14" i="44"/>
  <c r="D16" i="44"/>
  <c r="BO20" i="44"/>
  <c r="U23" i="44"/>
  <c r="W39" i="44"/>
  <c r="AS43" i="44"/>
  <c r="BJ48" i="44"/>
  <c r="AB8" i="44"/>
  <c r="AA11" i="44"/>
  <c r="AX13" i="44"/>
  <c r="Q15" i="44"/>
  <c r="BO16" i="44"/>
  <c r="BN23" i="44"/>
  <c r="T25" i="44"/>
  <c r="AN26" i="44"/>
  <c r="AX43" i="44"/>
  <c r="BA56" i="44"/>
  <c r="C24" i="46"/>
  <c r="C24" i="44" s="1"/>
  <c r="AD8" i="44"/>
  <c r="AD10" i="44"/>
  <c r="AW11" i="44"/>
  <c r="BN13" i="44"/>
  <c r="BA14" i="44"/>
  <c r="K16" i="44"/>
  <c r="N17" i="44"/>
  <c r="AH18" i="44"/>
  <c r="AI20" i="44"/>
  <c r="N21" i="44"/>
  <c r="BA21" i="44"/>
  <c r="Y22" i="44"/>
  <c r="BM22" i="44"/>
  <c r="AJ23" i="44"/>
  <c r="AP24" i="44"/>
  <c r="AG25" i="44"/>
  <c r="H26" i="44"/>
  <c r="P35" i="44"/>
  <c r="BP36" i="44"/>
  <c r="AD41" i="44"/>
  <c r="I44" i="44"/>
  <c r="N46" i="44"/>
  <c r="AQ57" i="44"/>
  <c r="AN61" i="44"/>
  <c r="AA64" i="44"/>
  <c r="AU70" i="44"/>
  <c r="AI78" i="44"/>
  <c r="AY78" i="44"/>
  <c r="AM79" i="44"/>
  <c r="BK79" i="44"/>
  <c r="K80" i="44"/>
  <c r="AI80" i="44"/>
  <c r="BP41" i="46"/>
  <c r="BP41" i="44"/>
  <c r="AI43" i="46"/>
  <c r="AI43" i="44"/>
  <c r="BC44" i="46"/>
  <c r="BC44" i="44"/>
  <c r="BG47" i="46"/>
  <c r="BG47" i="44"/>
  <c r="BC35" i="46"/>
  <c r="BC35" i="44"/>
  <c r="AI36" i="46"/>
  <c r="AI36" i="44"/>
  <c r="N39" i="46"/>
  <c r="N39" i="44"/>
  <c r="AC41" i="46"/>
  <c r="AC41" i="44"/>
  <c r="AV86" i="46"/>
  <c r="AV86" i="44"/>
  <c r="S87" i="46"/>
  <c r="S87" i="44"/>
  <c r="AA90" i="46"/>
  <c r="AA90" i="44"/>
  <c r="AI92" i="46"/>
  <c r="AI92" i="44"/>
  <c r="BG92" i="46"/>
  <c r="BG92" i="44"/>
  <c r="AE93" i="46"/>
  <c r="AE93" i="44"/>
  <c r="AI95" i="46"/>
  <c r="AI95" i="44"/>
  <c r="BG95" i="46"/>
  <c r="BG95" i="44"/>
  <c r="AU96" i="46"/>
  <c r="AU96" i="44"/>
  <c r="AI97" i="46"/>
  <c r="AI97" i="44"/>
  <c r="AY97" i="46"/>
  <c r="AY97" i="44"/>
  <c r="BC98" i="46"/>
  <c r="BC98" i="44"/>
  <c r="M99" i="46"/>
  <c r="M99" i="44"/>
  <c r="AK99" i="46"/>
  <c r="AK99" i="44"/>
  <c r="AR38" i="46"/>
  <c r="AR38" i="44"/>
  <c r="AV39" i="46"/>
  <c r="AV39" i="44"/>
  <c r="AA40" i="46"/>
  <c r="AA40" i="44"/>
  <c r="M51" i="46"/>
  <c r="M51" i="44"/>
  <c r="AS55" i="46"/>
  <c r="AS55" i="44"/>
  <c r="BD58" i="46"/>
  <c r="BD58" i="44"/>
  <c r="R59" i="46"/>
  <c r="R59" i="44"/>
  <c r="AL60" i="46"/>
  <c r="AL60" i="44"/>
  <c r="AX50" i="46"/>
  <c r="AX50" i="44"/>
  <c r="BF52" i="46"/>
  <c r="BF52" i="44"/>
  <c r="AL53" i="46"/>
  <c r="AL53" i="44"/>
  <c r="AP56" i="46"/>
  <c r="AP56" i="44"/>
  <c r="BF56" i="46"/>
  <c r="BF56" i="44"/>
  <c r="W35" i="44"/>
  <c r="BO36" i="44"/>
  <c r="AL37" i="44"/>
  <c r="G41" i="44"/>
  <c r="AU41" i="44"/>
  <c r="AI87" i="44"/>
  <c r="BG87" i="44"/>
  <c r="BC88" i="44"/>
  <c r="BG90" i="44"/>
  <c r="AU91" i="44"/>
  <c r="AQ92" i="44"/>
  <c r="O93" i="44"/>
  <c r="BK93" i="44"/>
  <c r="W94" i="44"/>
  <c r="AU94" i="44"/>
  <c r="S95" i="44"/>
  <c r="L47" i="44"/>
  <c r="AP51" i="44"/>
  <c r="BO59" i="44"/>
  <c r="W60" i="44"/>
  <c r="BC60" i="44"/>
  <c r="Z61" i="44"/>
  <c r="AW61" i="44"/>
  <c r="L63" i="44"/>
  <c r="AO100" i="44"/>
  <c r="BI101" i="44"/>
  <c r="X102" i="44"/>
  <c r="BL104" i="44"/>
  <c r="AJ105" i="44"/>
  <c r="AE106" i="44"/>
  <c r="AU106" i="44"/>
  <c r="BK106" i="44"/>
  <c r="BD107" i="44"/>
  <c r="BL29" i="46"/>
  <c r="BL29" i="44"/>
  <c r="AE31" i="46"/>
  <c r="AE31" i="44"/>
  <c r="AE42" i="46"/>
  <c r="AE42" i="44"/>
  <c r="R43" i="46"/>
  <c r="R43" i="44"/>
  <c r="AX47" i="46"/>
  <c r="AX47" i="44"/>
  <c r="BF49" i="46"/>
  <c r="BF49" i="44"/>
  <c r="BI50" i="46"/>
  <c r="BI50" i="44"/>
  <c r="E56" i="46"/>
  <c r="E56" i="44"/>
  <c r="H31" i="46"/>
  <c r="H31" i="44"/>
  <c r="AM33" i="46"/>
  <c r="AM33" i="44"/>
  <c r="BE38" i="46"/>
  <c r="BE38" i="44"/>
  <c r="Z9" i="46"/>
  <c r="Z9" i="44"/>
  <c r="N10" i="46"/>
  <c r="N10" i="44"/>
  <c r="E14" i="46"/>
  <c r="E14" i="44"/>
  <c r="AS14" i="46"/>
  <c r="AS14" i="44"/>
  <c r="AE15" i="46"/>
  <c r="AE15" i="44"/>
  <c r="AA16" i="46"/>
  <c r="AA16" i="44"/>
  <c r="AP18" i="46"/>
  <c r="AP18" i="44"/>
  <c r="AD19" i="46"/>
  <c r="AD19" i="44"/>
  <c r="R20" i="46"/>
  <c r="R20" i="44"/>
  <c r="I22" i="46"/>
  <c r="I22" i="44"/>
  <c r="T23" i="46"/>
  <c r="T23" i="44"/>
  <c r="BP23" i="46"/>
  <c r="BP23" i="44"/>
  <c r="AI25" i="46"/>
  <c r="AI25" i="44"/>
  <c r="BG25" i="46"/>
  <c r="BG25" i="44"/>
  <c r="W26" i="46"/>
  <c r="W26" i="44"/>
  <c r="BC26" i="46"/>
  <c r="BC26" i="44"/>
  <c r="BF27" i="46"/>
  <c r="BF27" i="44"/>
  <c r="V28" i="46"/>
  <c r="V28" i="44"/>
  <c r="AT28" i="46"/>
  <c r="AT28" i="44"/>
  <c r="AD30" i="46"/>
  <c r="AD30" i="44"/>
  <c r="A29" i="27"/>
  <c r="C31" i="46"/>
  <c r="C31" i="44" s="1"/>
  <c r="U32" i="46"/>
  <c r="U32" i="44"/>
  <c r="BI32" i="46"/>
  <c r="BI32" i="44"/>
  <c r="P33" i="46"/>
  <c r="P33" i="44"/>
  <c r="AN33" i="46"/>
  <c r="AN33" i="44"/>
  <c r="L34" i="46"/>
  <c r="L34" i="44"/>
  <c r="AR34" i="46"/>
  <c r="AR34" i="44"/>
  <c r="BP34" i="46"/>
  <c r="BP34" i="44"/>
  <c r="AU35" i="46"/>
  <c r="AU35" i="44"/>
  <c r="BK35" i="46"/>
  <c r="BK35" i="44"/>
  <c r="AA36" i="46"/>
  <c r="AA36" i="44"/>
  <c r="N37" i="46"/>
  <c r="N37" i="44"/>
  <c r="AT37" i="46"/>
  <c r="AT37" i="44"/>
  <c r="BJ39" i="46"/>
  <c r="BJ39" i="44"/>
  <c r="I40" i="46"/>
  <c r="I40" i="44"/>
  <c r="Y40" i="46"/>
  <c r="Y40" i="44"/>
  <c r="AG40" i="46"/>
  <c r="AG40" i="44"/>
  <c r="AY11" i="46"/>
  <c r="AY11" i="44"/>
  <c r="J13" i="46"/>
  <c r="J13" i="44"/>
  <c r="BP16" i="46"/>
  <c r="BP16" i="44"/>
  <c r="AP22" i="46"/>
  <c r="AP22" i="44"/>
  <c r="BN22" i="46"/>
  <c r="BN22" i="44"/>
  <c r="BM24" i="46"/>
  <c r="BM24" i="44"/>
  <c r="AV26" i="46"/>
  <c r="AV26" i="44"/>
  <c r="K27" i="46"/>
  <c r="K27" i="44"/>
  <c r="AA27" i="46"/>
  <c r="AA27" i="44"/>
  <c r="K29" i="46"/>
  <c r="K29" i="44"/>
  <c r="AQ29" i="46"/>
  <c r="AQ29" i="44"/>
  <c r="W30" i="46"/>
  <c r="W30" i="44"/>
  <c r="BC30" i="46"/>
  <c r="BC30" i="44"/>
  <c r="AT32" i="46"/>
  <c r="AT32" i="44"/>
  <c r="M34" i="46"/>
  <c r="M34" i="44"/>
  <c r="X35" i="46"/>
  <c r="X35" i="44"/>
  <c r="AR36" i="46"/>
  <c r="AR36" i="44"/>
  <c r="O37" i="46"/>
  <c r="O37" i="44"/>
  <c r="AU37" i="46"/>
  <c r="AU37" i="44"/>
  <c r="S38" i="46"/>
  <c r="S38" i="44"/>
  <c r="AI38" i="46"/>
  <c r="AI38" i="44"/>
  <c r="AE39" i="46"/>
  <c r="AE39" i="44"/>
  <c r="AM39" i="46"/>
  <c r="AM39" i="44"/>
  <c r="BF40" i="46"/>
  <c r="BF40" i="44"/>
  <c r="N41" i="46"/>
  <c r="N41" i="44"/>
  <c r="BJ41" i="46"/>
  <c r="BJ41" i="44"/>
  <c r="AK43" i="46"/>
  <c r="AK43" i="44"/>
  <c r="BI43" i="46"/>
  <c r="BI43" i="44"/>
  <c r="AO44" i="46"/>
  <c r="AO44" i="44"/>
  <c r="Q48" i="46"/>
  <c r="Q48" i="44"/>
  <c r="AW48" i="46"/>
  <c r="AW48" i="44"/>
  <c r="BI49" i="46"/>
  <c r="BI49" i="44"/>
  <c r="D51" i="46"/>
  <c r="D51" i="44"/>
  <c r="AX7" i="46"/>
  <c r="AX7" i="44"/>
  <c r="BD10" i="46"/>
  <c r="BD10" i="44"/>
  <c r="BE15" i="46"/>
  <c r="BE15" i="44"/>
  <c r="AZ20" i="46"/>
  <c r="AZ20" i="44"/>
  <c r="O21" i="46"/>
  <c r="O21" i="44"/>
  <c r="AT23" i="46"/>
  <c r="AT23" i="44"/>
  <c r="AH24" i="46"/>
  <c r="AH24" i="44"/>
  <c r="AX24" i="46"/>
  <c r="AX24" i="44"/>
  <c r="M25" i="46"/>
  <c r="M25" i="44"/>
  <c r="AC25" i="46"/>
  <c r="AC25" i="44"/>
  <c r="BQ25" i="46"/>
  <c r="BQ25" i="44"/>
  <c r="Q26" i="46"/>
  <c r="Q26" i="44"/>
  <c r="AF28" i="46"/>
  <c r="AF28" i="44"/>
  <c r="BH29" i="46"/>
  <c r="BH29" i="44"/>
  <c r="AQ31" i="46"/>
  <c r="AQ31" i="44"/>
  <c r="BO31" i="46"/>
  <c r="BO31" i="44"/>
  <c r="AE32" i="46"/>
  <c r="AE32" i="44"/>
  <c r="J33" i="46"/>
  <c r="J33" i="44"/>
  <c r="AL34" i="46"/>
  <c r="AL34" i="44"/>
  <c r="I35" i="46"/>
  <c r="I35" i="44"/>
  <c r="M36" i="46"/>
  <c r="M36" i="44"/>
  <c r="BA36" i="46"/>
  <c r="BA36" i="44"/>
  <c r="BP38" i="46"/>
  <c r="BP38" i="44"/>
  <c r="P39" i="46"/>
  <c r="P39" i="44"/>
  <c r="BG40" i="46"/>
  <c r="BG40" i="44"/>
  <c r="O41" i="46"/>
  <c r="O41" i="44"/>
  <c r="AC51" i="46"/>
  <c r="AC51" i="44"/>
  <c r="AG52" i="46"/>
  <c r="AG52" i="44"/>
  <c r="BI53" i="46"/>
  <c r="BI53" i="44"/>
  <c r="Q54" i="46"/>
  <c r="Q54" i="44"/>
  <c r="AK55" i="46"/>
  <c r="AK55" i="44"/>
  <c r="I56" i="46"/>
  <c r="I56" i="44"/>
  <c r="L57" i="46"/>
  <c r="L57" i="44"/>
  <c r="AZ57" i="46"/>
  <c r="AZ57" i="44"/>
  <c r="BH57" i="46"/>
  <c r="BH57" i="44"/>
  <c r="H58" i="46"/>
  <c r="H58" i="44"/>
  <c r="AN58" i="46"/>
  <c r="AN58" i="44"/>
  <c r="AA46" i="46"/>
  <c r="AA46" i="44"/>
  <c r="AH50" i="46"/>
  <c r="AH50" i="44"/>
  <c r="BB8" i="44"/>
  <c r="AU10" i="44"/>
  <c r="Z13" i="44"/>
  <c r="BB14" i="44"/>
  <c r="AV15" i="44"/>
  <c r="I7" i="44"/>
  <c r="BO9" i="44"/>
  <c r="BG11" i="44"/>
  <c r="Q16" i="44"/>
  <c r="A29" i="44"/>
  <c r="J7" i="44"/>
  <c r="BQ8" i="44"/>
  <c r="F10" i="44"/>
  <c r="BH10" i="44"/>
  <c r="O12" i="44"/>
  <c r="AH13" i="44"/>
  <c r="V14" i="44"/>
  <c r="BE14" i="44"/>
  <c r="P15" i="44"/>
  <c r="BC15" i="44"/>
  <c r="Z16" i="44"/>
  <c r="F17" i="44"/>
  <c r="R18" i="44"/>
  <c r="H19" i="44"/>
  <c r="AJ20" i="44"/>
  <c r="E21" i="44"/>
  <c r="AT21" i="44"/>
  <c r="BK21" i="44"/>
  <c r="AI22" i="44"/>
  <c r="BO22" i="44"/>
  <c r="AC23" i="44"/>
  <c r="BB23" i="44"/>
  <c r="R24" i="44"/>
  <c r="BD24" i="44"/>
  <c r="U25" i="44"/>
  <c r="AZ25" i="44"/>
  <c r="Y26" i="44"/>
  <c r="BE26" i="44"/>
  <c r="AP27" i="44"/>
  <c r="P28" i="44"/>
  <c r="BD28" i="44"/>
  <c r="AB29" i="44"/>
  <c r="BG29" i="44"/>
  <c r="AF30" i="44"/>
  <c r="K31" i="44"/>
  <c r="BD31" i="44"/>
  <c r="AK32" i="44"/>
  <c r="BQ32" i="44"/>
  <c r="AH33" i="44"/>
  <c r="D34" i="44"/>
  <c r="AZ34" i="44"/>
  <c r="Q35" i="44"/>
  <c r="BE35" i="44"/>
  <c r="AC36" i="44"/>
  <c r="BQ36" i="44"/>
  <c r="AG38" i="44"/>
  <c r="AJ39" i="44"/>
  <c r="J40" i="44"/>
  <c r="AV40" i="44"/>
  <c r="AE41" i="44"/>
  <c r="AO52" i="44"/>
  <c r="N54" i="46"/>
  <c r="N54" i="44"/>
  <c r="AK41" i="46"/>
  <c r="AK41" i="44"/>
  <c r="D47" i="46"/>
  <c r="D47" i="44"/>
  <c r="BH53" i="46"/>
  <c r="BH53" i="44"/>
  <c r="AI57" i="46"/>
  <c r="AI57" i="44"/>
  <c r="Q59" i="46"/>
  <c r="Q59" i="44"/>
  <c r="AP59" i="46"/>
  <c r="AP59" i="44"/>
  <c r="AT60" i="46"/>
  <c r="AT60" i="44"/>
  <c r="I61" i="46"/>
  <c r="I61" i="44"/>
  <c r="AF63" i="46"/>
  <c r="AF63" i="44"/>
  <c r="AZ64" i="46"/>
  <c r="AZ64" i="44"/>
  <c r="P65" i="46"/>
  <c r="P65" i="44"/>
  <c r="BB51" i="46"/>
  <c r="BB51" i="44"/>
  <c r="AH52" i="46"/>
  <c r="AH52" i="44"/>
  <c r="AH54" i="46"/>
  <c r="AH54" i="44"/>
  <c r="N55" i="46"/>
  <c r="N55" i="44"/>
  <c r="Z56" i="46"/>
  <c r="Z56" i="44"/>
  <c r="M57" i="46"/>
  <c r="M57" i="44"/>
  <c r="BQ57" i="46"/>
  <c r="BQ57" i="44"/>
  <c r="BE58" i="46"/>
  <c r="BE58" i="44"/>
  <c r="O60" i="46"/>
  <c r="O60" i="44"/>
  <c r="AT29" i="46"/>
  <c r="AT29" i="44"/>
  <c r="BP44" i="46"/>
  <c r="BP44" i="44"/>
  <c r="BN28" i="44"/>
  <c r="AS41" i="44"/>
  <c r="AT51" i="44"/>
  <c r="J52" i="44"/>
  <c r="AP54" i="44"/>
  <c r="BL54" i="44"/>
  <c r="X56" i="44"/>
  <c r="N60" i="44"/>
  <c r="BJ60" i="44"/>
  <c r="BE61" i="44"/>
  <c r="M62" i="44"/>
  <c r="BI62" i="44"/>
  <c r="AE50" i="44"/>
  <c r="AU50" i="44"/>
  <c r="AC61" i="44"/>
  <c r="AS61" i="44"/>
  <c r="BQ61" i="44"/>
  <c r="AG62" i="44"/>
  <c r="AT62" i="44"/>
  <c r="BE63" i="44"/>
  <c r="E64" i="44"/>
  <c r="AQ64" i="44"/>
  <c r="BI64" i="44"/>
  <c r="P68" i="44"/>
  <c r="BD70" i="44"/>
  <c r="AF11" i="46"/>
  <c r="AF11" i="44"/>
  <c r="AS15" i="46"/>
  <c r="AS15" i="44"/>
  <c r="H18" i="46"/>
  <c r="H18" i="44"/>
  <c r="AS26" i="46"/>
  <c r="AS26" i="44"/>
  <c r="P27" i="46"/>
  <c r="P27" i="44"/>
  <c r="S32" i="46"/>
  <c r="S32" i="44"/>
  <c r="AT33" i="46"/>
  <c r="AT33" i="44"/>
  <c r="BJ33" i="46"/>
  <c r="BJ33" i="44"/>
  <c r="R34" i="46"/>
  <c r="R34" i="44"/>
  <c r="BF34" i="46"/>
  <c r="BF34" i="44"/>
  <c r="AC35" i="46"/>
  <c r="AC35" i="44"/>
  <c r="T37" i="46"/>
  <c r="T37" i="44"/>
  <c r="BH37" i="46"/>
  <c r="BH37" i="44"/>
  <c r="P38" i="46"/>
  <c r="P38" i="44"/>
  <c r="T39" i="46"/>
  <c r="T39" i="44"/>
  <c r="BH39" i="46"/>
  <c r="BH39" i="44"/>
  <c r="AI41" i="46"/>
  <c r="AI41" i="44"/>
  <c r="AY41" i="46"/>
  <c r="AY41" i="44"/>
  <c r="G42" i="46"/>
  <c r="G42" i="44"/>
  <c r="O42" i="46"/>
  <c r="O42" i="44"/>
  <c r="AM42" i="46"/>
  <c r="AM42" i="44"/>
  <c r="BC42" i="46"/>
  <c r="BC42" i="44"/>
  <c r="AH43" i="46"/>
  <c r="AH43" i="44"/>
  <c r="BF43" i="46"/>
  <c r="BF43" i="44"/>
  <c r="V44" i="46"/>
  <c r="V44" i="44"/>
  <c r="AD44" i="46"/>
  <c r="AD44" i="44"/>
  <c r="AL44" i="46"/>
  <c r="AL44" i="44"/>
  <c r="BB44" i="46"/>
  <c r="BB44" i="44"/>
  <c r="AH45" i="46"/>
  <c r="AH45" i="44"/>
  <c r="AX45" i="46"/>
  <c r="AX45" i="44"/>
  <c r="BF45" i="46"/>
  <c r="BF45" i="44"/>
  <c r="V46" i="46"/>
  <c r="V46" i="44"/>
  <c r="BB46" i="46"/>
  <c r="BB46" i="44"/>
  <c r="A45" i="27"/>
  <c r="A47" i="44"/>
  <c r="R47" i="46"/>
  <c r="R47" i="44"/>
  <c r="AH47" i="46"/>
  <c r="AH47" i="44"/>
  <c r="AP47" i="46"/>
  <c r="AP47" i="44"/>
  <c r="AD48" i="46"/>
  <c r="AD48" i="44"/>
  <c r="AL48" i="46"/>
  <c r="AL48" i="44"/>
  <c r="AT48" i="46"/>
  <c r="AT48" i="44"/>
  <c r="A47" i="27"/>
  <c r="C49" i="46"/>
  <c r="C49" i="44" s="1"/>
  <c r="J49" i="46"/>
  <c r="J49" i="44"/>
  <c r="R49" i="46"/>
  <c r="R49" i="44"/>
  <c r="Z49" i="46"/>
  <c r="Z49" i="44"/>
  <c r="AP49" i="46"/>
  <c r="AP49" i="44"/>
  <c r="AX49" i="46"/>
  <c r="AX49" i="44"/>
  <c r="BN49" i="46"/>
  <c r="BN49" i="44"/>
  <c r="M50" i="46"/>
  <c r="M50" i="44"/>
  <c r="AC50" i="46"/>
  <c r="AC50" i="44"/>
  <c r="BA50" i="46"/>
  <c r="BA50" i="44"/>
  <c r="BQ50" i="46"/>
  <c r="BQ50" i="44"/>
  <c r="Q51" i="46"/>
  <c r="Q51" i="44"/>
  <c r="AW51" i="46"/>
  <c r="AW51" i="44"/>
  <c r="BE51" i="46"/>
  <c r="BE51" i="44"/>
  <c r="E52" i="46"/>
  <c r="E52" i="44"/>
  <c r="U52" i="46"/>
  <c r="U52" i="44"/>
  <c r="AK52" i="46"/>
  <c r="AK52" i="44"/>
  <c r="BA52" i="46"/>
  <c r="BA52" i="44"/>
  <c r="BQ52" i="46"/>
  <c r="BQ52" i="44"/>
  <c r="AO53" i="46"/>
  <c r="AO53" i="44"/>
  <c r="BE53" i="46"/>
  <c r="BE53" i="44"/>
  <c r="U54" i="46"/>
  <c r="U54" i="44"/>
  <c r="AC54" i="46"/>
  <c r="AC54" i="44"/>
  <c r="AS54" i="46"/>
  <c r="AS54" i="44"/>
  <c r="BI54" i="46"/>
  <c r="BI54" i="44"/>
  <c r="BQ54" i="46"/>
  <c r="BQ54" i="44"/>
  <c r="AW55" i="46"/>
  <c r="AW55" i="44"/>
  <c r="BM55" i="46"/>
  <c r="BM55" i="44"/>
  <c r="M56" i="46"/>
  <c r="M56" i="44"/>
  <c r="AC56" i="46"/>
  <c r="AC56" i="44"/>
  <c r="H57" i="46"/>
  <c r="H57" i="44"/>
  <c r="P57" i="46"/>
  <c r="P57" i="44"/>
  <c r="X57" i="46"/>
  <c r="X57" i="44"/>
  <c r="AN57" i="46"/>
  <c r="AN57" i="44"/>
  <c r="BD57" i="46"/>
  <c r="BD57" i="44"/>
  <c r="D58" i="46"/>
  <c r="D58" i="44"/>
  <c r="L58" i="46"/>
  <c r="L58" i="44"/>
  <c r="T58" i="46"/>
  <c r="T58" i="44"/>
  <c r="AJ58" i="46"/>
  <c r="AJ58" i="44"/>
  <c r="N59" i="46"/>
  <c r="N59" i="44"/>
  <c r="AD59" i="46"/>
  <c r="AD59" i="44"/>
  <c r="AT59" i="46"/>
  <c r="AT59" i="44"/>
  <c r="AQ14" i="46"/>
  <c r="AQ14" i="44"/>
  <c r="E15" i="46"/>
  <c r="E15" i="44"/>
  <c r="BP19" i="46"/>
  <c r="BP19" i="44"/>
  <c r="AM22" i="46"/>
  <c r="AM22" i="44"/>
  <c r="BM25" i="46"/>
  <c r="BM25" i="44"/>
  <c r="BK31" i="46"/>
  <c r="BK31" i="44"/>
  <c r="C25" i="46"/>
  <c r="C25" i="44" s="1"/>
  <c r="BI15" i="44"/>
  <c r="V24" i="44"/>
  <c r="AF29" i="44"/>
  <c r="BE18" i="46"/>
  <c r="BE18" i="44"/>
  <c r="E30" i="46"/>
  <c r="E30" i="44"/>
  <c r="U30" i="46"/>
  <c r="U30" i="44"/>
  <c r="G33" i="46"/>
  <c r="G33" i="44"/>
  <c r="W33" i="46"/>
  <c r="W33" i="44"/>
  <c r="BG34" i="46"/>
  <c r="BG34" i="44"/>
  <c r="BO34" i="46"/>
  <c r="BO34" i="44"/>
  <c r="AD35" i="46"/>
  <c r="AD35" i="44"/>
  <c r="J36" i="46"/>
  <c r="J36" i="44"/>
  <c r="Z36" i="46"/>
  <c r="Z36" i="44"/>
  <c r="AP36" i="46"/>
  <c r="AP36" i="44"/>
  <c r="AX36" i="46"/>
  <c r="AX36" i="44"/>
  <c r="U37" i="46"/>
  <c r="U37" i="44"/>
  <c r="AK37" i="46"/>
  <c r="AK37" i="44"/>
  <c r="BI37" i="46"/>
  <c r="BI37" i="44"/>
  <c r="Q38" i="46"/>
  <c r="Q38" i="44"/>
  <c r="U39" i="46"/>
  <c r="U39" i="44"/>
  <c r="AK39" i="46"/>
  <c r="AK39" i="44"/>
  <c r="AS39" i="46"/>
  <c r="AS39" i="44"/>
  <c r="BI39" i="46"/>
  <c r="BI39" i="44"/>
  <c r="P40" i="46"/>
  <c r="P40" i="44"/>
  <c r="AN40" i="46"/>
  <c r="AN40" i="44"/>
  <c r="AR41" i="46"/>
  <c r="AR41" i="44"/>
  <c r="BH41" i="46"/>
  <c r="BH41" i="44"/>
  <c r="BD42" i="46"/>
  <c r="BD42" i="44"/>
  <c r="AA43" i="46"/>
  <c r="AA43" i="44"/>
  <c r="AY43" i="46"/>
  <c r="AY43" i="44"/>
  <c r="BG43" i="46"/>
  <c r="BG43" i="44"/>
  <c r="O44" i="46"/>
  <c r="O44" i="44"/>
  <c r="K45" i="46"/>
  <c r="K45" i="44"/>
  <c r="S45" i="46"/>
  <c r="S45" i="44"/>
  <c r="AQ45" i="46"/>
  <c r="AQ45" i="44"/>
  <c r="W46" i="46"/>
  <c r="W46" i="44"/>
  <c r="AE46" i="46"/>
  <c r="AE46" i="44"/>
  <c r="BK46" i="46"/>
  <c r="BK46" i="44"/>
  <c r="AI47" i="46"/>
  <c r="AI47" i="44"/>
  <c r="BO47" i="46"/>
  <c r="BO47" i="44"/>
  <c r="W48" i="46"/>
  <c r="W48" i="44"/>
  <c r="BC48" i="46"/>
  <c r="BC48" i="44"/>
  <c r="K49" i="46"/>
  <c r="K49" i="44"/>
  <c r="S49" i="46"/>
  <c r="S49" i="44"/>
  <c r="AY49" i="46"/>
  <c r="AY49" i="44"/>
  <c r="N50" i="46"/>
  <c r="N50" i="44"/>
  <c r="V50" i="46"/>
  <c r="V50" i="44"/>
  <c r="A49" i="27"/>
  <c r="C51" i="46"/>
  <c r="C51" i="44" s="1"/>
  <c r="AH51" i="46"/>
  <c r="AH51" i="44"/>
  <c r="V52" i="46"/>
  <c r="V52" i="44"/>
  <c r="BB52" i="46"/>
  <c r="BB52" i="44"/>
  <c r="A51" i="29"/>
  <c r="A53" i="44"/>
  <c r="Z53" i="46"/>
  <c r="Z53" i="44"/>
  <c r="AP53" i="46"/>
  <c r="AP53" i="44"/>
  <c r="F54" i="46"/>
  <c r="F54" i="44"/>
  <c r="BB54" i="46"/>
  <c r="BB54" i="44"/>
  <c r="AH55" i="46"/>
  <c r="AH55" i="44"/>
  <c r="AP55" i="46"/>
  <c r="AP55" i="44"/>
  <c r="BF55" i="46"/>
  <c r="BF55" i="44"/>
  <c r="I57" i="46"/>
  <c r="I57" i="44"/>
  <c r="AO57" i="46"/>
  <c r="AO57" i="44"/>
  <c r="AS58" i="46"/>
  <c r="AS58" i="44"/>
  <c r="O59" i="46"/>
  <c r="O59" i="44"/>
  <c r="W59" i="46"/>
  <c r="W59" i="44"/>
  <c r="AE59" i="46"/>
  <c r="AE59" i="44"/>
  <c r="AM59" i="46"/>
  <c r="AM59" i="44"/>
  <c r="AQ60" i="46"/>
  <c r="AQ60" i="44"/>
  <c r="BG60" i="46"/>
  <c r="BG60" i="44"/>
  <c r="BO60" i="46"/>
  <c r="BO60" i="44"/>
  <c r="V61" i="46"/>
  <c r="V61" i="44"/>
  <c r="BB61" i="46"/>
  <c r="BB61" i="44"/>
  <c r="BJ61" i="46"/>
  <c r="BJ61" i="44"/>
  <c r="A60" i="27"/>
  <c r="A62" i="44"/>
  <c r="Z62" i="46"/>
  <c r="Z62" i="44"/>
  <c r="AX62" i="46"/>
  <c r="AX62" i="44"/>
  <c r="E63" i="46"/>
  <c r="E63" i="44"/>
  <c r="U63" i="46"/>
  <c r="U63" i="44"/>
  <c r="AK63" i="46"/>
  <c r="AK63" i="44"/>
  <c r="BI63" i="46"/>
  <c r="BI63" i="44"/>
  <c r="M65" i="46"/>
  <c r="M65" i="44"/>
  <c r="AK65" i="46"/>
  <c r="AK65" i="44"/>
  <c r="AS65" i="46"/>
  <c r="AS65" i="44"/>
  <c r="AW66" i="46"/>
  <c r="AW66" i="44"/>
  <c r="BM66" i="46"/>
  <c r="BM66" i="44"/>
  <c r="AB67" i="46"/>
  <c r="AB67" i="44"/>
  <c r="AJ67" i="46"/>
  <c r="AJ67" i="44"/>
  <c r="AR67" i="46"/>
  <c r="AR67" i="44"/>
  <c r="E68" i="46"/>
  <c r="E68" i="44"/>
  <c r="F7" i="46"/>
  <c r="F7" i="44"/>
  <c r="L17" i="44"/>
  <c r="H20" i="44"/>
  <c r="AE22" i="44"/>
  <c r="H27" i="44"/>
  <c r="AP34" i="44"/>
  <c r="BD13" i="46"/>
  <c r="BD13" i="44"/>
  <c r="AW20" i="46"/>
  <c r="AW20" i="44"/>
  <c r="BM27" i="46"/>
  <c r="BM27" i="44"/>
  <c r="AZ17" i="44"/>
  <c r="BA30" i="44"/>
  <c r="Y55" i="44"/>
  <c r="BE55" i="44"/>
  <c r="AY8" i="46"/>
  <c r="AY8" i="44"/>
  <c r="L12" i="46"/>
  <c r="L12" i="44"/>
  <c r="Y16" i="46"/>
  <c r="Y16" i="44"/>
  <c r="AF20" i="46"/>
  <c r="AF20" i="44"/>
  <c r="F24" i="46"/>
  <c r="F24" i="44"/>
  <c r="AC26" i="46"/>
  <c r="AC26" i="44"/>
  <c r="BI26" i="46"/>
  <c r="BI26" i="44"/>
  <c r="BP28" i="46"/>
  <c r="BP28" i="44"/>
  <c r="T30" i="46"/>
  <c r="T30" i="44"/>
  <c r="AR30" i="46"/>
  <c r="AR30" i="44"/>
  <c r="F33" i="46"/>
  <c r="F33" i="44"/>
  <c r="AJ12" i="44"/>
  <c r="Q25" i="44"/>
  <c r="BA12" i="46"/>
  <c r="BA12" i="44"/>
  <c r="AT15" i="46"/>
  <c r="AT15" i="44"/>
  <c r="AS17" i="46"/>
  <c r="AS17" i="44"/>
  <c r="AR21" i="46"/>
  <c r="AR21" i="44"/>
  <c r="BP21" i="46"/>
  <c r="BP21" i="44"/>
  <c r="N26" i="46"/>
  <c r="N26" i="44"/>
  <c r="A49" i="44"/>
  <c r="AI8" i="44"/>
  <c r="T28" i="44"/>
  <c r="AB30" i="44"/>
  <c r="AA32" i="44"/>
  <c r="Z34" i="44"/>
  <c r="BO41" i="44"/>
  <c r="N7" i="44"/>
  <c r="AF13" i="44"/>
  <c r="P20" i="44"/>
  <c r="AH23" i="44"/>
  <c r="AH49" i="44"/>
  <c r="AF57" i="44"/>
  <c r="AL59" i="44"/>
  <c r="AT8" i="46"/>
  <c r="AT8" i="44"/>
  <c r="K9" i="46"/>
  <c r="K9" i="44"/>
  <c r="S9" i="46"/>
  <c r="S9" i="44"/>
  <c r="AQ9" i="46"/>
  <c r="AQ9" i="44"/>
  <c r="G10" i="46"/>
  <c r="G10" i="44"/>
  <c r="AM10" i="46"/>
  <c r="AM10" i="44"/>
  <c r="BK10" i="46"/>
  <c r="BK10" i="44"/>
  <c r="AI11" i="46"/>
  <c r="AI11" i="44"/>
  <c r="G12" i="46"/>
  <c r="G12" i="44"/>
  <c r="R13" i="46"/>
  <c r="R13" i="44"/>
  <c r="N14" i="46"/>
  <c r="N14" i="44"/>
  <c r="AL14" i="46"/>
  <c r="AL14" i="44"/>
  <c r="X15" i="46"/>
  <c r="X15" i="44"/>
  <c r="BL15" i="46"/>
  <c r="BL15" i="44"/>
  <c r="T16" i="46"/>
  <c r="T16" i="44"/>
  <c r="T19" i="46"/>
  <c r="T19" i="44"/>
  <c r="AR19" i="46"/>
  <c r="AR19" i="44"/>
  <c r="Z23" i="46"/>
  <c r="Z23" i="44"/>
  <c r="BF23" i="46"/>
  <c r="BF23" i="44"/>
  <c r="BL27" i="46"/>
  <c r="BL27" i="44"/>
  <c r="BH30" i="46"/>
  <c r="BH30" i="44"/>
  <c r="BP30" i="46"/>
  <c r="BP30" i="44"/>
  <c r="W31" i="46"/>
  <c r="W31" i="44"/>
  <c r="BG32" i="46"/>
  <c r="BG32" i="44"/>
  <c r="AS35" i="44"/>
  <c r="C8" i="46"/>
  <c r="C8" i="44" s="1"/>
  <c r="BB7" i="44"/>
  <c r="BG14" i="44"/>
  <c r="AM31" i="44"/>
  <c r="V33" i="44"/>
  <c r="AT44" i="44"/>
  <c r="N48" i="44"/>
  <c r="AR14" i="44"/>
  <c r="AV18" i="44"/>
  <c r="AY23" i="44"/>
  <c r="O31" i="44"/>
  <c r="BO32" i="44"/>
  <c r="D8" i="44"/>
  <c r="P11" i="44"/>
  <c r="AG16" i="44"/>
  <c r="BH17" i="44"/>
  <c r="BD18" i="44"/>
  <c r="AV20" i="44"/>
  <c r="P22" i="44"/>
  <c r="K32" i="44"/>
  <c r="AG36" i="44"/>
  <c r="AZ37" i="44"/>
  <c r="BQ39" i="44"/>
  <c r="Z47" i="44"/>
  <c r="E50" i="44"/>
  <c r="AW53" i="44"/>
  <c r="K8" i="46"/>
  <c r="K8" i="44"/>
  <c r="AQ21" i="46"/>
  <c r="AQ21" i="44"/>
  <c r="W22" i="46"/>
  <c r="W22" i="44"/>
  <c r="X9" i="44"/>
  <c r="AR17" i="44"/>
  <c r="BL20" i="44"/>
  <c r="BQ19" i="46"/>
  <c r="BQ19" i="44"/>
  <c r="AD26" i="46"/>
  <c r="AD26" i="44"/>
  <c r="AT26" i="46"/>
  <c r="AT26" i="44"/>
  <c r="BE16" i="44"/>
  <c r="I27" i="44"/>
  <c r="P29" i="44"/>
  <c r="BP37" i="44"/>
  <c r="AT24" i="44"/>
  <c r="AA34" i="44"/>
  <c r="D37" i="44"/>
  <c r="AD46" i="44"/>
  <c r="AO51" i="44"/>
  <c r="I55" i="44"/>
  <c r="BH12" i="44"/>
  <c r="N24" i="44"/>
  <c r="AN29" i="44"/>
  <c r="Y53" i="44"/>
  <c r="BA54" i="44"/>
  <c r="AD7" i="44"/>
  <c r="BP8" i="44"/>
  <c r="AO9" i="44"/>
  <c r="I16" i="44"/>
  <c r="AC17" i="44"/>
  <c r="AF18" i="44"/>
  <c r="BL18" i="44"/>
  <c r="AB19" i="44"/>
  <c r="AZ19" i="44"/>
  <c r="AB21" i="44"/>
  <c r="R23" i="44"/>
  <c r="O24" i="44"/>
  <c r="AP25" i="44"/>
  <c r="AK26" i="44"/>
  <c r="Y27" i="44"/>
  <c r="AW27" i="44"/>
  <c r="AS28" i="44"/>
  <c r="AJ30" i="44"/>
  <c r="X31" i="44"/>
  <c r="AU31" i="44"/>
  <c r="L32" i="44"/>
  <c r="BB33" i="44"/>
  <c r="K34" i="44"/>
  <c r="BF36" i="44"/>
  <c r="BA37" i="44"/>
  <c r="AW38" i="44"/>
  <c r="E39" i="44"/>
  <c r="AF40" i="44"/>
  <c r="H42" i="44"/>
  <c r="BO45" i="44"/>
  <c r="AU46" i="44"/>
  <c r="AU48" i="44"/>
  <c r="BB50" i="44"/>
  <c r="J51" i="44"/>
  <c r="Z51" i="44"/>
  <c r="BM51" i="44"/>
  <c r="BI56" i="44"/>
  <c r="AZ58" i="44"/>
  <c r="AA60" i="44"/>
  <c r="L10" i="46"/>
  <c r="L10" i="44"/>
  <c r="AZ12" i="46"/>
  <c r="AZ12" i="44"/>
  <c r="X20" i="46"/>
  <c r="X20" i="44"/>
  <c r="AP16" i="46"/>
  <c r="AP16" i="44"/>
  <c r="BL31" i="46"/>
  <c r="BL31" i="44"/>
  <c r="BD11" i="44"/>
  <c r="BE25" i="44"/>
  <c r="AO27" i="44"/>
  <c r="AG29" i="44"/>
  <c r="BF16" i="44"/>
  <c r="AD24" i="44"/>
  <c r="BF25" i="44"/>
  <c r="AP45" i="44"/>
  <c r="BM53" i="44"/>
  <c r="AN9" i="44"/>
  <c r="E12" i="44"/>
  <c r="Q20" i="44"/>
  <c r="AE24" i="44"/>
  <c r="AO25" i="44"/>
  <c r="BD40" i="44"/>
  <c r="BL42" i="44"/>
  <c r="BN45" i="44"/>
  <c r="A25" i="44"/>
  <c r="A45" i="44"/>
  <c r="C34" i="46"/>
  <c r="C34" i="44" s="1"/>
  <c r="AE7" i="44"/>
  <c r="N8" i="44"/>
  <c r="AB12" i="44"/>
  <c r="H13" i="44"/>
  <c r="BP14" i="44"/>
  <c r="AC15" i="44"/>
  <c r="AO16" i="44"/>
  <c r="AC19" i="44"/>
  <c r="K21" i="44"/>
  <c r="AY21" i="44"/>
  <c r="X22" i="44"/>
  <c r="AU22" i="44"/>
  <c r="S23" i="44"/>
  <c r="AP23" i="44"/>
  <c r="BB24" i="44"/>
  <c r="I25" i="44"/>
  <c r="L28" i="44"/>
  <c r="AB28" i="44"/>
  <c r="BQ28" i="44"/>
  <c r="X29" i="44"/>
  <c r="L30" i="44"/>
  <c r="BQ30" i="44"/>
  <c r="AI32" i="44"/>
  <c r="BC33" i="44"/>
  <c r="AK35" i="44"/>
  <c r="BJ35" i="44"/>
  <c r="Q36" i="44"/>
  <c r="L37" i="44"/>
  <c r="AJ37" i="44"/>
  <c r="X38" i="44"/>
  <c r="AZ39" i="44"/>
  <c r="W42" i="44"/>
  <c r="J43" i="44"/>
  <c r="AP43" i="44"/>
  <c r="N44" i="44"/>
  <c r="F46" i="44"/>
  <c r="BC46" i="44"/>
  <c r="AQ49" i="44"/>
  <c r="AL50" i="44"/>
  <c r="BN51" i="44"/>
  <c r="BN55" i="44"/>
  <c r="BA58" i="44"/>
  <c r="BP58" i="44"/>
  <c r="AZ28" i="46"/>
  <c r="AZ28" i="44"/>
  <c r="BA35" i="46"/>
  <c r="BA35" i="44"/>
  <c r="X18" i="44"/>
  <c r="AN22" i="46"/>
  <c r="AN22" i="44"/>
  <c r="AA23" i="46"/>
  <c r="AA23" i="44"/>
  <c r="AQ23" i="46"/>
  <c r="AQ23" i="44"/>
  <c r="BG23" i="46"/>
  <c r="BG23" i="44"/>
  <c r="AN31" i="46"/>
  <c r="AN31" i="44"/>
  <c r="Y18" i="44"/>
  <c r="R25" i="44"/>
  <c r="BA26" i="44"/>
  <c r="BH28" i="44"/>
  <c r="BQ35" i="44"/>
  <c r="BL38" i="44"/>
  <c r="BN43" i="44"/>
  <c r="K14" i="44"/>
  <c r="AS19" i="44"/>
  <c r="S21" i="44"/>
  <c r="O22" i="44"/>
  <c r="Q29" i="44"/>
  <c r="E35" i="44"/>
  <c r="F44" i="44"/>
  <c r="BF47" i="44"/>
  <c r="M52" i="44"/>
  <c r="AO55" i="44"/>
  <c r="BG8" i="44"/>
  <c r="AR10" i="44"/>
  <c r="AB17" i="44"/>
  <c r="AA21" i="44"/>
  <c r="AV27" i="44"/>
  <c r="AR28" i="44"/>
  <c r="BE29" i="44"/>
  <c r="AY32" i="44"/>
  <c r="J34" i="44"/>
  <c r="F35" i="44"/>
  <c r="BE36" i="44"/>
  <c r="I38" i="44"/>
  <c r="AL46" i="44"/>
  <c r="V48" i="44"/>
  <c r="Y51" i="44"/>
  <c r="AK54" i="44"/>
  <c r="AL7" i="44"/>
  <c r="AA8" i="44"/>
  <c r="H9" i="44"/>
  <c r="BE9" i="44"/>
  <c r="U10" i="44"/>
  <c r="AN11" i="44"/>
  <c r="AC12" i="44"/>
  <c r="AA14" i="44"/>
  <c r="AD15" i="44"/>
  <c r="D17" i="44"/>
  <c r="AJ17" i="44"/>
  <c r="BQ17" i="44"/>
  <c r="BI19" i="44"/>
  <c r="AG20" i="44"/>
  <c r="L21" i="44"/>
  <c r="AZ21" i="44"/>
  <c r="BC24" i="44"/>
  <c r="E26" i="44"/>
  <c r="U26" i="44"/>
  <c r="M28" i="44"/>
  <c r="BA28" i="44"/>
  <c r="G31" i="44"/>
  <c r="BH32" i="44"/>
  <c r="N35" i="44"/>
  <c r="AO36" i="44"/>
  <c r="BM36" i="44"/>
  <c r="AF38" i="44"/>
  <c r="BA39" i="44"/>
  <c r="AJ41" i="44"/>
  <c r="BG41" i="44"/>
  <c r="X42" i="44"/>
  <c r="K43" i="44"/>
  <c r="R45" i="44"/>
  <c r="G46" i="44"/>
  <c r="BJ46" i="44"/>
  <c r="BB48" i="44"/>
  <c r="U50" i="44"/>
  <c r="AX51" i="44"/>
  <c r="BI52" i="44"/>
  <c r="Q53" i="44"/>
  <c r="AH53" i="44"/>
  <c r="E54" i="44"/>
  <c r="Q55" i="44"/>
  <c r="AG55" i="44"/>
  <c r="BE57" i="44"/>
  <c r="U58" i="44"/>
  <c r="BQ58" i="44"/>
  <c r="V59" i="44"/>
  <c r="Y69" i="46"/>
  <c r="Y69" i="44"/>
  <c r="M70" i="46"/>
  <c r="M70" i="44"/>
  <c r="AK70" i="46"/>
  <c r="AK70" i="44"/>
  <c r="AG71" i="46"/>
  <c r="AG71" i="44"/>
  <c r="AO71" i="46"/>
  <c r="AO71" i="44"/>
  <c r="BE71" i="46"/>
  <c r="BE71" i="44"/>
  <c r="AO73" i="46"/>
  <c r="AO73" i="44"/>
  <c r="BM73" i="46"/>
  <c r="BM73" i="44"/>
  <c r="M74" i="46"/>
  <c r="M74" i="44"/>
  <c r="AW75" i="46"/>
  <c r="AW75" i="44"/>
  <c r="D76" i="46"/>
  <c r="D76" i="44"/>
  <c r="O35" i="46"/>
  <c r="O35" i="44"/>
  <c r="AE35" i="46"/>
  <c r="AE35" i="44"/>
  <c r="BG36" i="46"/>
  <c r="BG36" i="44"/>
  <c r="AC34" i="46"/>
  <c r="AC34" i="44"/>
  <c r="AS34" i="46"/>
  <c r="AS34" i="44"/>
  <c r="D36" i="46"/>
  <c r="D36" i="44"/>
  <c r="G37" i="46"/>
  <c r="G37" i="44"/>
  <c r="W37" i="46"/>
  <c r="W37" i="44"/>
  <c r="AM37" i="46"/>
  <c r="AM37" i="44"/>
  <c r="K38" i="46"/>
  <c r="K38" i="44"/>
  <c r="BG38" i="46"/>
  <c r="BG38" i="44"/>
  <c r="F41" i="46"/>
  <c r="F41" i="44"/>
  <c r="V41" i="46"/>
  <c r="V41" i="44"/>
  <c r="BE44" i="46"/>
  <c r="BE44" i="44"/>
  <c r="BA45" i="46"/>
  <c r="BA45" i="44"/>
  <c r="BQ45" i="46"/>
  <c r="BQ45" i="44"/>
  <c r="AG48" i="46"/>
  <c r="AG48" i="44"/>
  <c r="H50" i="46"/>
  <c r="H50" i="44"/>
  <c r="AF52" i="46"/>
  <c r="AF52" i="44"/>
  <c r="AN54" i="46"/>
  <c r="AN54" i="44"/>
  <c r="BD54" i="46"/>
  <c r="BD54" i="44"/>
  <c r="AJ55" i="46"/>
  <c r="AJ55" i="44"/>
  <c r="AR55" i="46"/>
  <c r="AR55" i="44"/>
  <c r="P56" i="46"/>
  <c r="P56" i="44"/>
  <c r="AN56" i="46"/>
  <c r="AN56" i="44"/>
  <c r="S57" i="46"/>
  <c r="S57" i="44"/>
  <c r="BG57" i="46"/>
  <c r="BG57" i="44"/>
  <c r="W58" i="46"/>
  <c r="W58" i="44"/>
  <c r="BK58" i="46"/>
  <c r="BK58" i="44"/>
  <c r="Y59" i="46"/>
  <c r="Y59" i="44"/>
  <c r="BE59" i="46"/>
  <c r="BE59" i="44"/>
  <c r="AJ38" i="46"/>
  <c r="AJ38" i="44"/>
  <c r="H39" i="46"/>
  <c r="H39" i="44"/>
  <c r="X39" i="46"/>
  <c r="X39" i="44"/>
  <c r="AI40" i="46"/>
  <c r="AI40" i="44"/>
  <c r="F43" i="46"/>
  <c r="F43" i="44"/>
  <c r="BE50" i="46"/>
  <c r="BE50" i="44"/>
  <c r="E51" i="46"/>
  <c r="E51" i="44"/>
  <c r="U51" i="46"/>
  <c r="U51" i="44"/>
  <c r="AK51" i="46"/>
  <c r="AK51" i="44"/>
  <c r="BA51" i="46"/>
  <c r="BA51" i="44"/>
  <c r="BI51" i="46"/>
  <c r="BI51" i="44"/>
  <c r="BH42" i="46"/>
  <c r="BH42" i="44"/>
  <c r="AP50" i="46"/>
  <c r="AP50" i="44"/>
  <c r="F51" i="46"/>
  <c r="F51" i="44"/>
  <c r="R52" i="46"/>
  <c r="R52" i="44"/>
  <c r="AX52" i="46"/>
  <c r="AX52" i="44"/>
  <c r="N53" i="46"/>
  <c r="N53" i="44"/>
  <c r="AT53" i="46"/>
  <c r="AT53" i="44"/>
  <c r="BJ53" i="46"/>
  <c r="BJ53" i="44"/>
  <c r="Z54" i="46"/>
  <c r="Z54" i="44"/>
  <c r="F55" i="46"/>
  <c r="F55" i="44"/>
  <c r="V55" i="46"/>
  <c r="V55" i="44"/>
  <c r="J56" i="46"/>
  <c r="J56" i="44"/>
  <c r="E57" i="46"/>
  <c r="E57" i="44"/>
  <c r="AC57" i="46"/>
  <c r="AC57" i="44"/>
  <c r="AS57" i="46"/>
  <c r="AS57" i="44"/>
  <c r="BA57" i="46"/>
  <c r="BA57" i="44"/>
  <c r="AG58" i="46"/>
  <c r="AG58" i="44"/>
  <c r="AW58" i="46"/>
  <c r="AW58" i="44"/>
  <c r="K59" i="46"/>
  <c r="K59" i="44"/>
  <c r="BI68" i="44"/>
  <c r="C11" i="46"/>
  <c r="C11" i="44" s="1"/>
  <c r="E8" i="44"/>
  <c r="AF10" i="44"/>
  <c r="BC14" i="44"/>
  <c r="Y24" i="44"/>
  <c r="AB25" i="44"/>
  <c r="BE69" i="44"/>
  <c r="E72" i="44"/>
  <c r="BI72" i="44"/>
  <c r="AG73" i="44"/>
  <c r="U74" i="44"/>
  <c r="AF7" i="44"/>
  <c r="BJ10" i="44"/>
  <c r="K13" i="44"/>
  <c r="AY13" i="44"/>
  <c r="BH16" i="44"/>
  <c r="V21" i="44"/>
  <c r="R22" i="44"/>
  <c r="BH25" i="44"/>
  <c r="AE28" i="44"/>
  <c r="AU28" i="44"/>
  <c r="C13" i="46"/>
  <c r="C13" i="44" s="1"/>
  <c r="AH7" i="44"/>
  <c r="AX9" i="44"/>
  <c r="O14" i="44"/>
  <c r="G15" i="44"/>
  <c r="Y15" i="44"/>
  <c r="AQ16" i="44"/>
  <c r="BI16" i="44"/>
  <c r="X17" i="44"/>
  <c r="AT17" i="44"/>
  <c r="J18" i="44"/>
  <c r="AK18" i="44"/>
  <c r="BH18" i="44"/>
  <c r="W21" i="44"/>
  <c r="BB21" i="44"/>
  <c r="BF22" i="44"/>
  <c r="I24" i="44"/>
  <c r="AO24" i="44"/>
  <c r="BE24" i="44"/>
  <c r="AR25" i="44"/>
  <c r="S27" i="44"/>
  <c r="AQ27" i="44"/>
  <c r="S29" i="44"/>
  <c r="AI29" i="44"/>
  <c r="AL32" i="44"/>
  <c r="AC70" i="44"/>
  <c r="AW71" i="44"/>
  <c r="I73" i="44"/>
  <c r="AK74" i="44"/>
  <c r="I75" i="44"/>
  <c r="AB76" i="46"/>
  <c r="AB76" i="44"/>
  <c r="AO78" i="46"/>
  <c r="AO78" i="44"/>
  <c r="I80" i="46"/>
  <c r="I80" i="44"/>
  <c r="H83" i="46"/>
  <c r="H83" i="44"/>
  <c r="AN83" i="46"/>
  <c r="AN83" i="44"/>
  <c r="BC85" i="46"/>
  <c r="BC85" i="44"/>
  <c r="BQ41" i="46"/>
  <c r="BQ41" i="44"/>
  <c r="T47" i="46"/>
  <c r="T47" i="44"/>
  <c r="AJ47" i="46"/>
  <c r="AJ47" i="44"/>
  <c r="P61" i="46"/>
  <c r="P61" i="44"/>
  <c r="AF61" i="46"/>
  <c r="AF61" i="44"/>
  <c r="AV61" i="46"/>
  <c r="AV61" i="44"/>
  <c r="BL61" i="46"/>
  <c r="BL61" i="44"/>
  <c r="AJ62" i="46"/>
  <c r="AJ62" i="44"/>
  <c r="G63" i="46"/>
  <c r="G63" i="44"/>
  <c r="AI64" i="46"/>
  <c r="AI64" i="44"/>
  <c r="O65" i="46"/>
  <c r="O65" i="44"/>
  <c r="BC65" i="46"/>
  <c r="BC65" i="44"/>
  <c r="I52" i="46"/>
  <c r="I52" i="44"/>
  <c r="BM52" i="46"/>
  <c r="BM52" i="44"/>
  <c r="M53" i="46"/>
  <c r="M53" i="44"/>
  <c r="BQ53" i="46"/>
  <c r="BQ53" i="44"/>
  <c r="U55" i="46"/>
  <c r="U55" i="44"/>
  <c r="BQ55" i="46"/>
  <c r="BQ55" i="44"/>
  <c r="AO56" i="46"/>
  <c r="AO56" i="44"/>
  <c r="D57" i="46"/>
  <c r="D57" i="44"/>
  <c r="BN59" i="46"/>
  <c r="BN59" i="44"/>
  <c r="AC53" i="44"/>
  <c r="D62" i="44"/>
  <c r="BH62" i="44"/>
  <c r="AG78" i="44"/>
  <c r="BM80" i="44"/>
  <c r="AY59" i="44"/>
  <c r="AE60" i="44"/>
  <c r="BM62" i="44"/>
  <c r="X27" i="46"/>
  <c r="X27" i="44"/>
  <c r="AN27" i="46"/>
  <c r="AN27" i="44"/>
  <c r="BD27" i="46"/>
  <c r="BD27" i="44"/>
  <c r="D28" i="46"/>
  <c r="D28" i="44"/>
  <c r="AZ30" i="46"/>
  <c r="AZ30" i="44"/>
  <c r="AD33" i="46"/>
  <c r="AD33" i="44"/>
  <c r="AX34" i="46"/>
  <c r="AX34" i="44"/>
  <c r="U35" i="46"/>
  <c r="U35" i="44"/>
  <c r="BI35" i="46"/>
  <c r="BI35" i="44"/>
  <c r="I36" i="46"/>
  <c r="I36" i="44"/>
  <c r="AW36" i="46"/>
  <c r="AW36" i="44"/>
  <c r="AR37" i="46"/>
  <c r="AR37" i="44"/>
  <c r="AN38" i="46"/>
  <c r="AN38" i="44"/>
  <c r="BD38" i="46"/>
  <c r="BD38" i="44"/>
  <c r="D39" i="46"/>
  <c r="D39" i="44"/>
  <c r="BP39" i="46"/>
  <c r="BP39" i="44"/>
  <c r="AA41" i="46"/>
  <c r="AA41" i="44"/>
  <c r="AU42" i="46"/>
  <c r="AU42" i="44"/>
  <c r="Z43" i="46"/>
  <c r="Z43" i="44"/>
  <c r="J45" i="46"/>
  <c r="J45" i="44"/>
  <c r="J47" i="46"/>
  <c r="J47" i="44"/>
  <c r="BN47" i="46"/>
  <c r="BN47" i="44"/>
  <c r="AK50" i="46"/>
  <c r="AK50" i="44"/>
  <c r="I51" i="46"/>
  <c r="I51" i="44"/>
  <c r="AG51" i="46"/>
  <c r="AG51" i="44"/>
  <c r="I53" i="46"/>
  <c r="I53" i="44"/>
  <c r="AG53" i="46"/>
  <c r="AG53" i="44"/>
  <c r="M54" i="46"/>
  <c r="M54" i="44"/>
  <c r="AC28" i="46"/>
  <c r="AC28" i="44"/>
  <c r="AO29" i="46"/>
  <c r="AO29" i="44"/>
  <c r="BM29" i="46"/>
  <c r="BM29" i="44"/>
  <c r="AK30" i="46"/>
  <c r="AK30" i="44"/>
  <c r="P31" i="46"/>
  <c r="P31" i="44"/>
  <c r="AF31" i="46"/>
  <c r="AF31" i="44"/>
  <c r="AV31" i="46"/>
  <c r="AV31" i="44"/>
  <c r="AB32" i="46"/>
  <c r="AB32" i="44"/>
  <c r="BP32" i="46"/>
  <c r="BP32" i="44"/>
  <c r="O33" i="46"/>
  <c r="O33" i="44"/>
  <c r="AI34" i="46"/>
  <c r="AI34" i="44"/>
  <c r="AT35" i="46"/>
  <c r="AT35" i="44"/>
  <c r="AH36" i="46"/>
  <c r="AH36" i="44"/>
  <c r="E37" i="46"/>
  <c r="E37" i="44"/>
  <c r="BQ37" i="46"/>
  <c r="BQ37" i="44"/>
  <c r="AC39" i="46"/>
  <c r="AC39" i="44"/>
  <c r="L41" i="46"/>
  <c r="L41" i="44"/>
  <c r="AZ41" i="46"/>
  <c r="AZ41" i="44"/>
  <c r="P42" i="46"/>
  <c r="P42" i="44"/>
  <c r="AQ43" i="46"/>
  <c r="AQ43" i="44"/>
  <c r="W44" i="46"/>
  <c r="W44" i="44"/>
  <c r="AU44" i="46"/>
  <c r="AU44" i="44"/>
  <c r="AI45" i="46"/>
  <c r="AI45" i="44"/>
  <c r="BG45" i="46"/>
  <c r="BG45" i="44"/>
  <c r="AM46" i="46"/>
  <c r="AM46" i="44"/>
  <c r="AA47" i="46"/>
  <c r="AA47" i="44"/>
  <c r="AQ47" i="46"/>
  <c r="AQ47" i="44"/>
  <c r="O48" i="46"/>
  <c r="O48" i="44"/>
  <c r="AM48" i="46"/>
  <c r="AM48" i="44"/>
  <c r="AA49" i="46"/>
  <c r="AA49" i="44"/>
  <c r="F50" i="46"/>
  <c r="F50" i="44"/>
  <c r="BJ50" i="46"/>
  <c r="BJ50" i="44"/>
  <c r="BF51" i="46"/>
  <c r="BF51" i="44"/>
  <c r="N52" i="46"/>
  <c r="N52" i="44"/>
  <c r="AL52" i="46"/>
  <c r="AL52" i="44"/>
  <c r="BJ52" i="46"/>
  <c r="BJ52" i="44"/>
  <c r="BF53" i="46"/>
  <c r="BF53" i="44"/>
  <c r="AL54" i="46"/>
  <c r="AL54" i="44"/>
  <c r="R55" i="46"/>
  <c r="R55" i="44"/>
  <c r="AX55" i="46"/>
  <c r="AX55" i="44"/>
  <c r="Y57" i="46"/>
  <c r="Y57" i="44"/>
  <c r="E58" i="46"/>
  <c r="E58" i="44"/>
  <c r="AC58" i="46"/>
  <c r="AC58" i="44"/>
  <c r="AU59" i="46"/>
  <c r="AU59" i="44"/>
  <c r="S60" i="46"/>
  <c r="S60" i="44"/>
  <c r="F61" i="46"/>
  <c r="F61" i="44"/>
  <c r="AT61" i="46"/>
  <c r="AT61" i="44"/>
  <c r="AP62" i="46"/>
  <c r="AP62" i="44"/>
  <c r="BF62" i="46"/>
  <c r="BF62" i="44"/>
  <c r="AC63" i="46"/>
  <c r="AC63" i="44"/>
  <c r="BA63" i="46"/>
  <c r="BA63" i="44"/>
  <c r="I64" i="46"/>
  <c r="I64" i="44"/>
  <c r="Q64" i="46"/>
  <c r="Q64" i="44"/>
  <c r="Y64" i="46"/>
  <c r="Y64" i="44"/>
  <c r="AG64" i="46"/>
  <c r="AG64" i="44"/>
  <c r="AO64" i="46"/>
  <c r="AO64" i="44"/>
  <c r="AW64" i="46"/>
  <c r="AW64" i="44"/>
  <c r="BE64" i="46"/>
  <c r="BE64" i="44"/>
  <c r="BM64" i="46"/>
  <c r="BM64" i="44"/>
  <c r="E65" i="46"/>
  <c r="E65" i="44"/>
  <c r="BQ65" i="46"/>
  <c r="BQ65" i="44"/>
  <c r="Q66" i="46"/>
  <c r="Q66" i="44"/>
  <c r="AO66" i="46"/>
  <c r="AO66" i="44"/>
  <c r="L67" i="46"/>
  <c r="L67" i="44"/>
  <c r="T67" i="46"/>
  <c r="T67" i="44"/>
  <c r="BH67" i="46"/>
  <c r="BH67" i="44"/>
  <c r="U68" i="46"/>
  <c r="U68" i="44"/>
  <c r="AK68" i="46"/>
  <c r="AK68" i="44"/>
  <c r="AO69" i="46"/>
  <c r="AO69" i="44"/>
  <c r="AW69" i="46"/>
  <c r="AW69" i="44"/>
  <c r="U70" i="46"/>
  <c r="U70" i="44"/>
  <c r="AS70" i="46"/>
  <c r="AS70" i="44"/>
  <c r="BA70" i="46"/>
  <c r="BA70" i="44"/>
  <c r="BQ70" i="46"/>
  <c r="BQ70" i="44"/>
  <c r="I71" i="46"/>
  <c r="I71" i="44"/>
  <c r="Q71" i="46"/>
  <c r="Q71" i="44"/>
  <c r="BM71" i="46"/>
  <c r="BM71" i="44"/>
  <c r="BA72" i="46"/>
  <c r="BA72" i="44"/>
  <c r="AC74" i="46"/>
  <c r="AC74" i="44"/>
  <c r="Y75" i="46"/>
  <c r="Y75" i="44"/>
  <c r="BE75" i="46"/>
  <c r="BE75" i="44"/>
  <c r="AJ76" i="46"/>
  <c r="AJ76" i="44"/>
  <c r="I78" i="46"/>
  <c r="I78" i="44"/>
  <c r="Q78" i="46"/>
  <c r="Q78" i="44"/>
  <c r="AW78" i="46"/>
  <c r="AW78" i="44"/>
  <c r="AC79" i="46"/>
  <c r="AC79" i="44"/>
  <c r="BI79" i="46"/>
  <c r="BI79" i="44"/>
  <c r="BQ79" i="46"/>
  <c r="BQ79" i="44"/>
  <c r="AW80" i="46"/>
  <c r="AW80" i="44"/>
  <c r="E81" i="46"/>
  <c r="E81" i="44"/>
  <c r="U81" i="46"/>
  <c r="U81" i="44"/>
  <c r="AS81" i="46"/>
  <c r="AS81" i="44"/>
  <c r="BB28" i="46"/>
  <c r="BB28" i="44"/>
  <c r="Z29" i="46"/>
  <c r="Z29" i="44"/>
  <c r="V30" i="46"/>
  <c r="V30" i="44"/>
  <c r="BM31" i="46"/>
  <c r="BM31" i="44"/>
  <c r="BD33" i="46"/>
  <c r="BD33" i="44"/>
  <c r="G35" i="46"/>
  <c r="G35" i="44"/>
  <c r="AD37" i="46"/>
  <c r="AD37" i="44"/>
  <c r="BB39" i="46"/>
  <c r="BB39" i="44"/>
  <c r="O28" i="46"/>
  <c r="O28" i="44"/>
  <c r="AY29" i="46"/>
  <c r="AY29" i="44"/>
  <c r="BK30" i="46"/>
  <c r="BK30" i="44"/>
  <c r="N32" i="46"/>
  <c r="N32" i="44"/>
  <c r="BB32" i="46"/>
  <c r="BB32" i="44"/>
  <c r="AO33" i="46"/>
  <c r="AO33" i="44"/>
  <c r="E34" i="46"/>
  <c r="E34" i="44"/>
  <c r="U34" i="46"/>
  <c r="U34" i="44"/>
  <c r="BI34" i="46"/>
  <c r="BI34" i="44"/>
  <c r="AF35" i="46"/>
  <c r="AF35" i="44"/>
  <c r="T36" i="46"/>
  <c r="T36" i="44"/>
  <c r="BH36" i="46"/>
  <c r="BH36" i="44"/>
  <c r="BC37" i="46"/>
  <c r="BC37" i="44"/>
  <c r="O39" i="46"/>
  <c r="O39" i="44"/>
  <c r="R40" i="46"/>
  <c r="R40" i="44"/>
  <c r="AH40" i="46"/>
  <c r="AH40" i="44"/>
  <c r="AX40" i="46"/>
  <c r="AX40" i="44"/>
  <c r="BN40" i="46"/>
  <c r="BN40" i="44"/>
  <c r="AL41" i="46"/>
  <c r="AL41" i="44"/>
  <c r="BN42" i="46"/>
  <c r="BN42" i="44"/>
  <c r="Q46" i="46"/>
  <c r="Q46" i="44"/>
  <c r="BM48" i="46"/>
  <c r="BM48" i="44"/>
  <c r="BA49" i="46"/>
  <c r="BA49" i="44"/>
  <c r="BP51" i="46"/>
  <c r="BP51" i="44"/>
  <c r="Y9" i="44"/>
  <c r="I9" i="44"/>
  <c r="BE11" i="44"/>
  <c r="BK7" i="44"/>
  <c r="Q11" i="44"/>
  <c r="AK12" i="44"/>
  <c r="BA19" i="44"/>
  <c r="AN28" i="46"/>
  <c r="AN28" i="44"/>
  <c r="L29" i="46"/>
  <c r="L29" i="44"/>
  <c r="AM32" i="46"/>
  <c r="AM32" i="44"/>
  <c r="P37" i="46"/>
  <c r="P37" i="44"/>
  <c r="T38" i="46"/>
  <c r="T38" i="44"/>
  <c r="AN39" i="46"/>
  <c r="AN39" i="44"/>
  <c r="BK41" i="46"/>
  <c r="BK41" i="44"/>
  <c r="AW50" i="46"/>
  <c r="AW50" i="44"/>
  <c r="AS51" i="46"/>
  <c r="AS51" i="44"/>
  <c r="AW52" i="46"/>
  <c r="AW52" i="44"/>
  <c r="AS53" i="46"/>
  <c r="AS53" i="44"/>
  <c r="Y54" i="46"/>
  <c r="Y54" i="44"/>
  <c r="E55" i="46"/>
  <c r="E55" i="44"/>
  <c r="BI55" i="46"/>
  <c r="BI55" i="44"/>
  <c r="BE56" i="46"/>
  <c r="BE56" i="44"/>
  <c r="AZ8" i="44"/>
  <c r="AC10" i="44"/>
  <c r="M10" i="44"/>
  <c r="BI12" i="44"/>
  <c r="BL13" i="44"/>
  <c r="T12" i="44"/>
  <c r="BH14" i="44"/>
  <c r="M17" i="44"/>
  <c r="Y20" i="44"/>
  <c r="AI23" i="44"/>
  <c r="G24" i="44"/>
  <c r="M30" i="44"/>
  <c r="AS30" i="44"/>
  <c r="R36" i="44"/>
  <c r="I30" i="46"/>
  <c r="I30" i="44"/>
  <c r="AG11" i="44"/>
  <c r="BC7" i="44"/>
  <c r="AS10" i="44"/>
  <c r="M12" i="44"/>
  <c r="AJ8" i="44"/>
  <c r="AW9" i="44"/>
  <c r="P13" i="44"/>
  <c r="AK19" i="44"/>
  <c r="S8" i="44"/>
  <c r="BH8" i="44"/>
  <c r="AG9" i="44"/>
  <c r="BP10" i="44"/>
  <c r="BL11" i="44"/>
  <c r="I20" i="44"/>
  <c r="J25" i="44"/>
  <c r="V26" i="44"/>
  <c r="BJ26" i="44"/>
  <c r="AG27" i="44"/>
  <c r="BI28" i="44"/>
  <c r="AC30" i="44"/>
  <c r="D32" i="44"/>
  <c r="AE33" i="44"/>
  <c r="AL35" i="44"/>
  <c r="C27" i="46"/>
  <c r="C27" i="44" s="1"/>
  <c r="AT7" i="44"/>
  <c r="T8" i="44"/>
  <c r="BI8" i="44"/>
  <c r="AY9" i="44"/>
  <c r="P10" i="44"/>
  <c r="AZ10" i="44"/>
  <c r="X11" i="44"/>
  <c r="BM11" i="44"/>
  <c r="AS12" i="44"/>
  <c r="S13" i="44"/>
  <c r="AE14" i="44"/>
  <c r="U15" i="44"/>
  <c r="BA15" i="44"/>
  <c r="R16" i="44"/>
  <c r="AX16" i="44"/>
  <c r="BM16" i="44"/>
  <c r="L18" i="44"/>
  <c r="AW18" i="44"/>
  <c r="U19" i="44"/>
  <c r="BD19" i="44"/>
  <c r="AA20" i="44"/>
  <c r="BE20" i="44"/>
  <c r="T21" i="44"/>
  <c r="G22" i="44"/>
  <c r="BK22" i="44"/>
  <c r="BJ24" i="44"/>
  <c r="Y25" i="44"/>
  <c r="AX25" i="44"/>
  <c r="I29" i="44"/>
  <c r="BI30" i="44"/>
  <c r="AJ32" i="44"/>
  <c r="BK33" i="44"/>
  <c r="BN36" i="44"/>
  <c r="AF42" i="44"/>
  <c r="S43" i="44"/>
  <c r="AY45" i="44"/>
  <c r="AE48" i="44"/>
  <c r="BI10" i="44"/>
  <c r="BM9" i="44"/>
  <c r="O7" i="44"/>
  <c r="AN13" i="44"/>
  <c r="I18" i="44"/>
  <c r="BM18" i="44"/>
  <c r="D21" i="44"/>
  <c r="A27" i="44"/>
  <c r="AM7" i="44"/>
  <c r="AL8" i="44"/>
  <c r="AO11" i="44"/>
  <c r="F15" i="44"/>
  <c r="AO20" i="44"/>
  <c r="AF22" i="44"/>
  <c r="AU24" i="44"/>
  <c r="T32" i="44"/>
  <c r="AU33" i="44"/>
  <c r="BB35" i="44"/>
  <c r="A8" i="44"/>
  <c r="C15" i="46"/>
  <c r="C15" i="44" s="1"/>
  <c r="W7" i="44"/>
  <c r="BM7" i="44"/>
  <c r="AQ8" i="44"/>
  <c r="Q9" i="44"/>
  <c r="AH9" i="44"/>
  <c r="D10" i="44"/>
  <c r="AJ10" i="44"/>
  <c r="BQ10" i="44"/>
  <c r="AQ11" i="44"/>
  <c r="U12" i="44"/>
  <c r="BP12" i="44"/>
  <c r="AP13" i="44"/>
  <c r="S14" i="44"/>
  <c r="AY14" i="44"/>
  <c r="AL15" i="44"/>
  <c r="BM15" i="44"/>
  <c r="AH16" i="44"/>
  <c r="BI17" i="44"/>
  <c r="D19" i="44"/>
  <c r="AN19" i="44"/>
  <c r="F21" i="44"/>
  <c r="AI21" i="44"/>
  <c r="BG21" i="44"/>
  <c r="AV22" i="44"/>
  <c r="J23" i="44"/>
  <c r="W24" i="44"/>
  <c r="BN25" i="44"/>
  <c r="Q27" i="44"/>
  <c r="E28" i="44"/>
  <c r="AZ32" i="44"/>
  <c r="Y38" i="44"/>
  <c r="H40" i="44"/>
  <c r="K47" i="44"/>
  <c r="AY47" i="44"/>
  <c r="A9" i="44"/>
  <c r="A36" i="44"/>
  <c r="A55" i="44"/>
  <c r="A16" i="44"/>
  <c r="Z7" i="44"/>
  <c r="AV7" i="44"/>
  <c r="BN7" i="44"/>
  <c r="U8" i="44"/>
  <c r="AR8" i="44"/>
  <c r="BO8" i="44"/>
  <c r="R9" i="44"/>
  <c r="AI9" i="44"/>
  <c r="BD9" i="44"/>
  <c r="E10" i="44"/>
  <c r="T10" i="44"/>
  <c r="AK10" i="44"/>
  <c r="BC10" i="44"/>
  <c r="H11" i="44"/>
  <c r="Y11" i="44"/>
  <c r="AV11" i="44"/>
  <c r="BO11" i="44"/>
  <c r="W12" i="44"/>
  <c r="AU12" i="44"/>
  <c r="BQ12" i="44"/>
  <c r="X13" i="44"/>
  <c r="AV13" i="44"/>
  <c r="D14" i="44"/>
  <c r="T14" i="44"/>
  <c r="AI14" i="44"/>
  <c r="AZ14" i="44"/>
  <c r="BJ14" i="44"/>
  <c r="H15" i="44"/>
  <c r="V15" i="44"/>
  <c r="AM15" i="44"/>
  <c r="BB15" i="44"/>
  <c r="BQ15" i="44"/>
  <c r="S16" i="44"/>
  <c r="AJ16" i="44"/>
  <c r="AY16" i="44"/>
  <c r="BN16" i="44"/>
  <c r="T17" i="44"/>
  <c r="AN17" i="44"/>
  <c r="BJ17" i="44"/>
  <c r="P18" i="44"/>
  <c r="AJ18" i="44"/>
  <c r="AX18" i="44"/>
  <c r="E19" i="44"/>
  <c r="BH19" i="44"/>
  <c r="K20" i="44"/>
  <c r="AB20" i="44"/>
  <c r="AQ20" i="44"/>
  <c r="BG20" i="44"/>
  <c r="G21" i="44"/>
  <c r="U21" i="44"/>
  <c r="AK21" i="44"/>
  <c r="BH21" i="44"/>
  <c r="H22" i="44"/>
  <c r="S22" i="44"/>
  <c r="AH22" i="44"/>
  <c r="AW22" i="44"/>
  <c r="BL22" i="44"/>
  <c r="K23" i="44"/>
  <c r="V23" i="44"/>
  <c r="AK23" i="44"/>
  <c r="AX23" i="44"/>
  <c r="BJ23" i="44"/>
  <c r="J24" i="44"/>
  <c r="X24" i="44"/>
  <c r="AL24" i="44"/>
  <c r="AW24" i="44"/>
  <c r="BK24" i="44"/>
  <c r="L25" i="44"/>
  <c r="Z25" i="44"/>
  <c r="AK25" i="44"/>
  <c r="AY25" i="44"/>
  <c r="M26" i="44"/>
  <c r="X26" i="44"/>
  <c r="AL26" i="44"/>
  <c r="BB26" i="44"/>
  <c r="BL26" i="44"/>
  <c r="R27" i="44"/>
  <c r="AI27" i="44"/>
  <c r="BE27" i="44"/>
  <c r="F28" i="44"/>
  <c r="U28" i="44"/>
  <c r="AJ28" i="44"/>
  <c r="AV28" i="44"/>
  <c r="BK28" i="44"/>
  <c r="J29" i="44"/>
  <c r="Y29" i="44"/>
  <c r="AP29" i="44"/>
  <c r="BD29" i="44"/>
  <c r="D30" i="44"/>
  <c r="O30" i="44"/>
  <c r="AE30" i="44"/>
  <c r="AU30" i="44"/>
  <c r="BJ30" i="44"/>
  <c r="Q31" i="44"/>
  <c r="AI31" i="44"/>
  <c r="BC31" i="44"/>
  <c r="F32" i="44"/>
  <c r="V32" i="44"/>
  <c r="Q33" i="44"/>
  <c r="AG33" i="44"/>
  <c r="AW33" i="44"/>
  <c r="S34" i="44"/>
  <c r="AH34" i="44"/>
  <c r="AY34" i="44"/>
  <c r="BN34" i="44"/>
  <c r="M35" i="44"/>
  <c r="Y35" i="44"/>
  <c r="AN35" i="44"/>
  <c r="BD35" i="44"/>
  <c r="E36" i="44"/>
  <c r="U36" i="44"/>
  <c r="AJ36" i="44"/>
  <c r="AZ36" i="44"/>
  <c r="M37" i="44"/>
  <c r="AB37" i="44"/>
  <c r="AN37" i="44"/>
  <c r="BD37" i="44"/>
  <c r="H38" i="44"/>
  <c r="AA38" i="44"/>
  <c r="AV38" i="44"/>
  <c r="BM38" i="44"/>
  <c r="M39" i="44"/>
  <c r="AB39" i="44"/>
  <c r="AR39" i="44"/>
  <c r="BD39" i="44"/>
  <c r="Z40" i="44"/>
  <c r="AQ40" i="44"/>
  <c r="BL40" i="44"/>
  <c r="K41" i="44"/>
  <c r="AB41" i="44"/>
  <c r="AQ41" i="44"/>
  <c r="BC41" i="44"/>
  <c r="AH42" i="44"/>
  <c r="BK42" i="44"/>
  <c r="G44" i="44"/>
  <c r="AE44" i="44"/>
  <c r="BJ44" i="44"/>
  <c r="Z45" i="44"/>
  <c r="O46" i="44"/>
  <c r="AT46" i="44"/>
  <c r="G48" i="44"/>
  <c r="BK48" i="44"/>
  <c r="AD50" i="44"/>
  <c r="R51" i="44"/>
  <c r="F52" i="44"/>
  <c r="J53" i="44"/>
  <c r="AX53" i="44"/>
  <c r="V54" i="44"/>
  <c r="BJ54" i="44"/>
  <c r="J55" i="44"/>
  <c r="Q57" i="44"/>
  <c r="AK58" i="44"/>
  <c r="BI58" i="44"/>
  <c r="BK59" i="44"/>
  <c r="K60" i="44"/>
  <c r="R62" i="44"/>
  <c r="M63" i="44"/>
  <c r="AG66" i="44"/>
  <c r="M68" i="44"/>
  <c r="BQ68" i="44"/>
  <c r="Q69" i="44"/>
  <c r="AK72" i="44"/>
  <c r="Y73" i="44"/>
  <c r="E74" i="44"/>
  <c r="AS74" i="44"/>
  <c r="BQ74" i="44"/>
  <c r="AR76" i="44"/>
  <c r="AB58" i="46"/>
  <c r="AB58" i="44"/>
  <c r="BH58" i="46"/>
  <c r="BH58" i="44"/>
  <c r="F59" i="46"/>
  <c r="F59" i="44"/>
  <c r="BJ59" i="46"/>
  <c r="BJ59" i="44"/>
  <c r="R60" i="46"/>
  <c r="R60" i="44"/>
  <c r="AX60" i="46"/>
  <c r="AX60" i="44"/>
  <c r="BI61" i="46"/>
  <c r="BI61" i="44"/>
  <c r="T63" i="46"/>
  <c r="T63" i="44"/>
  <c r="D82" i="46"/>
  <c r="D82" i="44"/>
  <c r="T82" i="46"/>
  <c r="T82" i="44"/>
  <c r="AJ82" i="46"/>
  <c r="AJ82" i="44"/>
  <c r="K84" i="46"/>
  <c r="K84" i="44"/>
  <c r="AE85" i="46"/>
  <c r="AE85" i="44"/>
  <c r="N86" i="46"/>
  <c r="N86" i="44"/>
  <c r="AT86" i="46"/>
  <c r="AT86" i="44"/>
  <c r="Y87" i="46"/>
  <c r="Y87" i="44"/>
  <c r="BA88" i="46"/>
  <c r="BA88" i="44"/>
  <c r="AO90" i="46"/>
  <c r="AO90" i="44"/>
  <c r="AK91" i="46"/>
  <c r="AK91" i="44"/>
  <c r="M93" i="46"/>
  <c r="M93" i="44"/>
  <c r="E94" i="46"/>
  <c r="E94" i="44"/>
  <c r="BA94" i="46"/>
  <c r="BA94" i="44"/>
  <c r="Y95" i="46"/>
  <c r="Y95" i="44"/>
  <c r="AW95" i="46"/>
  <c r="AW95" i="44"/>
  <c r="AY99" i="46"/>
  <c r="AY99" i="44"/>
  <c r="AB62" i="46"/>
  <c r="AB62" i="44"/>
  <c r="AZ62" i="46"/>
  <c r="AZ62" i="44"/>
  <c r="AE63" i="46"/>
  <c r="AE63" i="44"/>
  <c r="BK63" i="46"/>
  <c r="BK63" i="44"/>
  <c r="W65" i="46"/>
  <c r="W65" i="44"/>
  <c r="P58" i="46"/>
  <c r="P58" i="44"/>
  <c r="AV58" i="46"/>
  <c r="AV58" i="44"/>
  <c r="Z59" i="46"/>
  <c r="Z59" i="44"/>
  <c r="AX59" i="46"/>
  <c r="AX59" i="44"/>
  <c r="AG61" i="46"/>
  <c r="AG61" i="44"/>
  <c r="AF65" i="46"/>
  <c r="AF65" i="44"/>
  <c r="AB66" i="46"/>
  <c r="AB66" i="44"/>
  <c r="BK67" i="46"/>
  <c r="BK67" i="44"/>
  <c r="H68" i="46"/>
  <c r="H68" i="44"/>
  <c r="AN72" i="46"/>
  <c r="AN72" i="44"/>
  <c r="L73" i="46"/>
  <c r="L73" i="44"/>
  <c r="BI57" i="46"/>
  <c r="BI57" i="44"/>
  <c r="G60" i="46"/>
  <c r="G60" i="44"/>
  <c r="AM60" i="46"/>
  <c r="AM60" i="44"/>
  <c r="R61" i="46"/>
  <c r="R61" i="44"/>
  <c r="F62" i="46"/>
  <c r="F62" i="44"/>
  <c r="BJ62" i="46"/>
  <c r="BJ62" i="44"/>
  <c r="AO63" i="46"/>
  <c r="AO63" i="44"/>
  <c r="AO65" i="46"/>
  <c r="AO65" i="44"/>
  <c r="BA66" i="46"/>
  <c r="BA66" i="44"/>
  <c r="X67" i="46"/>
  <c r="X67" i="44"/>
  <c r="AG68" i="46"/>
  <c r="AG68" i="44"/>
  <c r="Z52" i="44"/>
  <c r="BP53" i="44"/>
  <c r="AV54" i="44"/>
  <c r="BF54" i="44"/>
  <c r="AB55" i="44"/>
  <c r="AS56" i="44"/>
  <c r="BQ56" i="44"/>
  <c r="AJ57" i="44"/>
  <c r="AV57" i="44"/>
  <c r="AH59" i="44"/>
  <c r="BF59" i="44"/>
  <c r="F60" i="44"/>
  <c r="AD60" i="44"/>
  <c r="BB60" i="44"/>
  <c r="BQ81" i="44"/>
  <c r="AZ82" i="44"/>
  <c r="BP82" i="44"/>
  <c r="BK85" i="44"/>
  <c r="BB86" i="44"/>
  <c r="I87" i="44"/>
  <c r="BE87" i="44"/>
  <c r="M91" i="44"/>
  <c r="BH65" i="44"/>
  <c r="P66" i="44"/>
  <c r="E69" i="44"/>
  <c r="AC69" i="44"/>
  <c r="BA69" i="44"/>
  <c r="I70" i="44"/>
  <c r="AE70" i="44"/>
  <c r="AO70" i="44"/>
  <c r="BK70" i="44"/>
  <c r="O11" i="46"/>
  <c r="O11" i="44"/>
  <c r="BG28" i="46"/>
  <c r="BG28" i="44"/>
  <c r="N31" i="46"/>
  <c r="N31" i="44"/>
  <c r="A39" i="27"/>
  <c r="A41" i="44"/>
  <c r="Q45" i="46"/>
  <c r="Q45" i="44"/>
  <c r="BI48" i="46"/>
  <c r="BI48" i="44"/>
  <c r="AO49" i="46"/>
  <c r="AO49" i="44"/>
  <c r="AB50" i="46"/>
  <c r="AB50" i="44"/>
  <c r="H51" i="46"/>
  <c r="H51" i="44"/>
  <c r="BD51" i="46"/>
  <c r="BD51" i="44"/>
  <c r="AB52" i="46"/>
  <c r="AB52" i="44"/>
  <c r="H53" i="46"/>
  <c r="H53" i="44"/>
  <c r="AV53" i="46"/>
  <c r="AV53" i="44"/>
  <c r="AB54" i="46"/>
  <c r="AB54" i="44"/>
  <c r="H55" i="46"/>
  <c r="H55" i="44"/>
  <c r="D56" i="46"/>
  <c r="D56" i="44"/>
  <c r="BH56" i="46"/>
  <c r="BH56" i="44"/>
  <c r="AM57" i="46"/>
  <c r="AM57" i="44"/>
  <c r="K58" i="46"/>
  <c r="K58" i="44"/>
  <c r="BO58" i="46"/>
  <c r="BO58" i="44"/>
  <c r="AC59" i="46"/>
  <c r="AC59" i="44"/>
  <c r="BI59" i="46"/>
  <c r="BI59" i="44"/>
  <c r="AG60" i="46"/>
  <c r="AG60" i="44"/>
  <c r="AJ61" i="46"/>
  <c r="AJ61" i="44"/>
  <c r="AU18" i="44"/>
  <c r="AI19" i="44"/>
  <c r="AC24" i="44"/>
  <c r="BA24" i="44"/>
  <c r="AZ35" i="44"/>
  <c r="AT42" i="44"/>
  <c r="M44" i="44"/>
  <c r="Q47" i="44"/>
  <c r="AU66" i="44"/>
  <c r="AQ70" i="44"/>
  <c r="AQ12" i="46"/>
  <c r="AQ12" i="44"/>
  <c r="Q43" i="46"/>
  <c r="Q43" i="44"/>
  <c r="BE43" i="46"/>
  <c r="BE43" i="44"/>
  <c r="AK44" i="46"/>
  <c r="AK44" i="44"/>
  <c r="Y45" i="46"/>
  <c r="Y45" i="44"/>
  <c r="BQ48" i="46"/>
  <c r="BQ48" i="44"/>
  <c r="BE49" i="46"/>
  <c r="BE49" i="44"/>
  <c r="AJ50" i="46"/>
  <c r="AJ50" i="44"/>
  <c r="P51" i="46"/>
  <c r="P51" i="44"/>
  <c r="BL51" i="46"/>
  <c r="BL51" i="44"/>
  <c r="AR52" i="46"/>
  <c r="AR52" i="44"/>
  <c r="P53" i="46"/>
  <c r="P53" i="44"/>
  <c r="BL53" i="46"/>
  <c r="BL53" i="44"/>
  <c r="X55" i="46"/>
  <c r="X55" i="44"/>
  <c r="L61" i="46"/>
  <c r="L61" i="44"/>
  <c r="BP61" i="46"/>
  <c r="BP61" i="44"/>
  <c r="W73" i="46"/>
  <c r="W73" i="44"/>
  <c r="AM29" i="44"/>
  <c r="AK33" i="44"/>
  <c r="BM43" i="44"/>
  <c r="U48" i="44"/>
  <c r="AJ54" i="44"/>
  <c r="D61" i="44"/>
  <c r="BC75" i="44"/>
  <c r="AX14" i="46"/>
  <c r="AX14" i="44"/>
  <c r="BC29" i="46"/>
  <c r="BC29" i="44"/>
  <c r="AM38" i="46"/>
  <c r="AM38" i="44"/>
  <c r="BA46" i="46"/>
  <c r="BA46" i="44"/>
  <c r="BH50" i="46"/>
  <c r="BH50" i="44"/>
  <c r="AZ54" i="46"/>
  <c r="AZ54" i="44"/>
  <c r="AN55" i="46"/>
  <c r="AN55" i="44"/>
  <c r="L56" i="46"/>
  <c r="L56" i="44"/>
  <c r="BP56" i="46"/>
  <c r="BP56" i="44"/>
  <c r="AU57" i="46"/>
  <c r="AU57" i="44"/>
  <c r="AY58" i="46"/>
  <c r="AY58" i="44"/>
  <c r="AY65" i="46"/>
  <c r="AY65" i="44"/>
  <c r="BO65" i="46"/>
  <c r="BO65" i="44"/>
  <c r="O66" i="46"/>
  <c r="O66" i="44"/>
  <c r="AE66" i="46"/>
  <c r="AE66" i="44"/>
  <c r="AU73" i="46"/>
  <c r="AU73" i="44"/>
  <c r="E48" i="44"/>
  <c r="AU69" i="44"/>
  <c r="AQ74" i="44"/>
  <c r="L86" i="44"/>
  <c r="Z14" i="46"/>
  <c r="Z14" i="44"/>
  <c r="BE23" i="46"/>
  <c r="BE23" i="44"/>
  <c r="U24" i="46"/>
  <c r="U24" i="44"/>
  <c r="L26" i="46"/>
  <c r="L26" i="44"/>
  <c r="BP26" i="46"/>
  <c r="BP26" i="44"/>
  <c r="A30" i="27"/>
  <c r="C32" i="46"/>
  <c r="C32" i="44" s="1"/>
  <c r="A32" i="44"/>
  <c r="AA37" i="46"/>
  <c r="AA37" i="44"/>
  <c r="F40" i="46"/>
  <c r="F40" i="44"/>
  <c r="BI44" i="46"/>
  <c r="BI44" i="44"/>
  <c r="AO45" i="46"/>
  <c r="AO45" i="44"/>
  <c r="M46" i="46"/>
  <c r="M46" i="44"/>
  <c r="AK46" i="46"/>
  <c r="AK46" i="44"/>
  <c r="I47" i="46"/>
  <c r="I47" i="44"/>
  <c r="AW47" i="46"/>
  <c r="AW47" i="44"/>
  <c r="AC48" i="46"/>
  <c r="AC48" i="44"/>
  <c r="Q49" i="46"/>
  <c r="Q49" i="44"/>
  <c r="BM49" i="46"/>
  <c r="BM49" i="44"/>
  <c r="AR50" i="46"/>
  <c r="AR50" i="44"/>
  <c r="AF51" i="46"/>
  <c r="AF51" i="44"/>
  <c r="L52" i="46"/>
  <c r="L52" i="44"/>
  <c r="AZ52" i="46"/>
  <c r="AZ52" i="44"/>
  <c r="AF53" i="46"/>
  <c r="AF53" i="44"/>
  <c r="T54" i="46"/>
  <c r="T54" i="44"/>
  <c r="BP54" i="46"/>
  <c r="BP54" i="44"/>
  <c r="BD55" i="46"/>
  <c r="BD55" i="44"/>
  <c r="AJ56" i="46"/>
  <c r="AJ56" i="44"/>
  <c r="G57" i="46"/>
  <c r="G57" i="44"/>
  <c r="BK57" i="46"/>
  <c r="BK57" i="44"/>
  <c r="AQ58" i="46"/>
  <c r="AQ58" i="44"/>
  <c r="M59" i="46"/>
  <c r="M59" i="44"/>
  <c r="AK59" i="46"/>
  <c r="AK59" i="44"/>
  <c r="I60" i="46"/>
  <c r="I60" i="44"/>
  <c r="AW60" i="46"/>
  <c r="AW60" i="44"/>
  <c r="T61" i="46"/>
  <c r="T61" i="44"/>
  <c r="S65" i="46"/>
  <c r="S65" i="44"/>
  <c r="AE73" i="46"/>
  <c r="AE73" i="44"/>
  <c r="BE45" i="44"/>
  <c r="D52" i="44"/>
  <c r="AR56" i="44"/>
  <c r="AO60" i="44"/>
  <c r="BF21" i="46"/>
  <c r="BF21" i="44"/>
  <c r="AD42" i="46"/>
  <c r="AD42" i="44"/>
  <c r="A41" i="27"/>
  <c r="C43" i="46"/>
  <c r="C43" i="44" s="1"/>
  <c r="A43" i="44"/>
  <c r="AO43" i="46"/>
  <c r="AO43" i="44"/>
  <c r="U44" i="46"/>
  <c r="U44" i="44"/>
  <c r="BQ44" i="46"/>
  <c r="BQ44" i="44"/>
  <c r="AW45" i="46"/>
  <c r="AW45" i="44"/>
  <c r="U46" i="46"/>
  <c r="U46" i="44"/>
  <c r="BI46" i="46"/>
  <c r="BI46" i="44"/>
  <c r="AG47" i="46"/>
  <c r="AG47" i="44"/>
  <c r="BM47" i="46"/>
  <c r="BM47" i="44"/>
  <c r="BA48" i="46"/>
  <c r="BA48" i="44"/>
  <c r="AG49" i="46"/>
  <c r="AG49" i="44"/>
  <c r="T50" i="46"/>
  <c r="T50" i="44"/>
  <c r="BP50" i="46"/>
  <c r="BP50" i="44"/>
  <c r="AV51" i="46"/>
  <c r="AV51" i="44"/>
  <c r="AJ52" i="46"/>
  <c r="AJ52" i="44"/>
  <c r="X53" i="46"/>
  <c r="X53" i="44"/>
  <c r="BD53" i="46"/>
  <c r="BD53" i="44"/>
  <c r="AR54" i="46"/>
  <c r="AR54" i="44"/>
  <c r="AF55" i="46"/>
  <c r="AF55" i="44"/>
  <c r="AB56" i="46"/>
  <c r="AB56" i="44"/>
  <c r="BG58" i="46"/>
  <c r="BG58" i="44"/>
  <c r="U59" i="46"/>
  <c r="U59" i="44"/>
  <c r="BA59" i="46"/>
  <c r="BA59" i="44"/>
  <c r="Q60" i="46"/>
  <c r="Q60" i="44"/>
  <c r="BM60" i="46"/>
  <c r="BM60" i="44"/>
  <c r="AR61" i="46"/>
  <c r="AR61" i="44"/>
  <c r="AQ65" i="46"/>
  <c r="AQ65" i="44"/>
  <c r="BC66" i="46"/>
  <c r="BC66" i="44"/>
  <c r="BK66" i="46"/>
  <c r="BK66" i="44"/>
  <c r="J67" i="46"/>
  <c r="J67" i="44"/>
  <c r="R67" i="46"/>
  <c r="R67" i="44"/>
  <c r="Z67" i="46"/>
  <c r="Z67" i="44"/>
  <c r="AH67" i="46"/>
  <c r="AH67" i="44"/>
  <c r="AP67" i="46"/>
  <c r="AP67" i="44"/>
  <c r="BF67" i="46"/>
  <c r="BF67" i="44"/>
  <c r="BN67" i="46"/>
  <c r="BN67" i="44"/>
  <c r="K68" i="46"/>
  <c r="K68" i="44"/>
  <c r="S68" i="46"/>
  <c r="S68" i="44"/>
  <c r="AA68" i="46"/>
  <c r="AA68" i="44"/>
  <c r="AI68" i="46"/>
  <c r="AI68" i="44"/>
  <c r="AQ68" i="46"/>
  <c r="AQ68" i="44"/>
  <c r="AY68" i="46"/>
  <c r="AY68" i="44"/>
  <c r="BG68" i="46"/>
  <c r="BG68" i="44"/>
  <c r="G69" i="46"/>
  <c r="G69" i="44"/>
  <c r="O69" i="46"/>
  <c r="O69" i="44"/>
  <c r="W69" i="46"/>
  <c r="W69" i="44"/>
  <c r="AE69" i="46"/>
  <c r="AE69" i="44"/>
  <c r="AM69" i="46"/>
  <c r="AM69" i="44"/>
  <c r="BC69" i="46"/>
  <c r="BC69" i="44"/>
  <c r="BK69" i="46"/>
  <c r="BK69" i="44"/>
  <c r="K70" i="46"/>
  <c r="K70" i="44"/>
  <c r="S70" i="46"/>
  <c r="S70" i="44"/>
  <c r="AA70" i="46"/>
  <c r="AA70" i="44"/>
  <c r="AI70" i="46"/>
  <c r="AI70" i="44"/>
  <c r="AY70" i="46"/>
  <c r="AY70" i="44"/>
  <c r="BG70" i="46"/>
  <c r="BG70" i="44"/>
  <c r="BO70" i="46"/>
  <c r="BO70" i="44"/>
  <c r="G71" i="46"/>
  <c r="G71" i="44"/>
  <c r="O71" i="46"/>
  <c r="O71" i="44"/>
  <c r="W71" i="46"/>
  <c r="W71" i="44"/>
  <c r="AE71" i="46"/>
  <c r="AE71" i="44"/>
  <c r="AM71" i="46"/>
  <c r="AM71" i="44"/>
  <c r="AU71" i="46"/>
  <c r="AU71" i="44"/>
  <c r="BC71" i="46"/>
  <c r="BC71" i="44"/>
  <c r="BK71" i="46"/>
  <c r="BK71" i="44"/>
  <c r="K72" i="46"/>
  <c r="K72" i="44"/>
  <c r="S72" i="46"/>
  <c r="S72" i="44"/>
  <c r="AA72" i="46"/>
  <c r="AA72" i="44"/>
  <c r="AI72" i="46"/>
  <c r="AI72" i="44"/>
  <c r="AQ72" i="46"/>
  <c r="AQ72" i="44"/>
  <c r="AY72" i="46"/>
  <c r="AY72" i="44"/>
  <c r="BG72" i="46"/>
  <c r="BG72" i="44"/>
  <c r="BO72" i="46"/>
  <c r="BO72" i="44"/>
  <c r="AM73" i="46"/>
  <c r="AM73" i="44"/>
  <c r="K74" i="46"/>
  <c r="K74" i="44"/>
  <c r="S74" i="46"/>
  <c r="S74" i="44"/>
  <c r="AA74" i="46"/>
  <c r="AA74" i="44"/>
  <c r="AI74" i="46"/>
  <c r="AI74" i="44"/>
  <c r="AY74" i="46"/>
  <c r="AY74" i="44"/>
  <c r="BG74" i="46"/>
  <c r="BG74" i="44"/>
  <c r="BO74" i="46"/>
  <c r="BO74" i="44"/>
  <c r="G75" i="46"/>
  <c r="G75" i="44"/>
  <c r="O75" i="46"/>
  <c r="O75" i="44"/>
  <c r="W75" i="46"/>
  <c r="W75" i="44"/>
  <c r="AE75" i="46"/>
  <c r="AE75" i="44"/>
  <c r="AM75" i="46"/>
  <c r="AM75" i="44"/>
  <c r="AU75" i="46"/>
  <c r="AU75" i="44"/>
  <c r="BK75" i="46"/>
  <c r="BK75" i="44"/>
  <c r="A76" i="27"/>
  <c r="A78" i="44"/>
  <c r="C78" i="46"/>
  <c r="C78" i="44" s="1"/>
  <c r="G78" i="46"/>
  <c r="G78" i="44"/>
  <c r="O78" i="46"/>
  <c r="O78" i="44"/>
  <c r="W78" i="46"/>
  <c r="W78" i="44"/>
  <c r="AE78" i="46"/>
  <c r="AE78" i="44"/>
  <c r="AM78" i="46"/>
  <c r="AM78" i="44"/>
  <c r="AU78" i="46"/>
  <c r="AU78" i="44"/>
  <c r="BC78" i="46"/>
  <c r="BC78" i="44"/>
  <c r="BK78" i="46"/>
  <c r="BK78" i="44"/>
  <c r="K79" i="46"/>
  <c r="K79" i="44"/>
  <c r="S79" i="46"/>
  <c r="S79" i="44"/>
  <c r="AA79" i="46"/>
  <c r="AA79" i="44"/>
  <c r="AI79" i="46"/>
  <c r="AI79" i="44"/>
  <c r="AQ79" i="46"/>
  <c r="AQ79" i="44"/>
  <c r="AY79" i="46"/>
  <c r="AY79" i="44"/>
  <c r="BG79" i="46"/>
  <c r="BG79" i="44"/>
  <c r="BO79" i="46"/>
  <c r="BO79" i="44"/>
  <c r="G80" i="46"/>
  <c r="G80" i="44"/>
  <c r="O80" i="46"/>
  <c r="O80" i="44"/>
  <c r="W80" i="46"/>
  <c r="W80" i="44"/>
  <c r="AE80" i="46"/>
  <c r="AE80" i="44"/>
  <c r="AM80" i="46"/>
  <c r="AM80" i="44"/>
  <c r="AU80" i="46"/>
  <c r="AU80" i="44"/>
  <c r="BC80" i="46"/>
  <c r="BC80" i="44"/>
  <c r="BK80" i="46"/>
  <c r="BK80" i="44"/>
  <c r="K81" i="46"/>
  <c r="K81" i="44"/>
  <c r="S81" i="46"/>
  <c r="S81" i="44"/>
  <c r="AA81" i="46"/>
  <c r="AA81" i="44"/>
  <c r="AI81" i="46"/>
  <c r="AI81" i="44"/>
  <c r="AQ81" i="46"/>
  <c r="AQ81" i="44"/>
  <c r="AY81" i="46"/>
  <c r="AY81" i="44"/>
  <c r="BG81" i="46"/>
  <c r="BG81" i="44"/>
  <c r="BO81" i="46"/>
  <c r="BO81" i="44"/>
  <c r="J82" i="46"/>
  <c r="J82" i="44"/>
  <c r="R82" i="46"/>
  <c r="R82" i="44"/>
  <c r="Z82" i="46"/>
  <c r="Z82" i="44"/>
  <c r="AH82" i="46"/>
  <c r="AH82" i="44"/>
  <c r="AP82" i="46"/>
  <c r="AP82" i="44"/>
  <c r="AX82" i="46"/>
  <c r="AX82" i="44"/>
  <c r="BF82" i="46"/>
  <c r="BF82" i="44"/>
  <c r="F83" i="46"/>
  <c r="F83" i="44"/>
  <c r="N83" i="46"/>
  <c r="N83" i="44"/>
  <c r="V83" i="46"/>
  <c r="V83" i="44"/>
  <c r="AD83" i="46"/>
  <c r="AD83" i="44"/>
  <c r="AL83" i="46"/>
  <c r="AL83" i="44"/>
  <c r="AT83" i="46"/>
  <c r="AT83" i="44"/>
  <c r="BB83" i="46"/>
  <c r="BB83" i="44"/>
  <c r="BJ83" i="46"/>
  <c r="BJ83" i="44"/>
  <c r="A82" i="27"/>
  <c r="A84" i="44"/>
  <c r="C84" i="46"/>
  <c r="C84" i="44" s="1"/>
  <c r="I84" i="46"/>
  <c r="I84" i="44"/>
  <c r="Q84" i="46"/>
  <c r="Q84" i="44"/>
  <c r="Y84" i="46"/>
  <c r="Y84" i="44"/>
  <c r="AG84" i="46"/>
  <c r="AG84" i="44"/>
  <c r="AO84" i="46"/>
  <c r="AO84" i="44"/>
  <c r="AW84" i="46"/>
  <c r="AW84" i="44"/>
  <c r="BE84" i="46"/>
  <c r="BE84" i="44"/>
  <c r="BM84" i="46"/>
  <c r="BM84" i="44"/>
  <c r="E85" i="46"/>
  <c r="E85" i="44"/>
  <c r="M85" i="46"/>
  <c r="M85" i="44"/>
  <c r="U85" i="46"/>
  <c r="U85" i="44"/>
  <c r="AC85" i="46"/>
  <c r="AC85" i="44"/>
  <c r="AK85" i="46"/>
  <c r="AK85" i="44"/>
  <c r="AS85" i="46"/>
  <c r="AS85" i="44"/>
  <c r="BA85" i="46"/>
  <c r="BA85" i="44"/>
  <c r="BI85" i="46"/>
  <c r="BI85" i="44"/>
  <c r="BQ85" i="46"/>
  <c r="BQ85" i="44"/>
  <c r="D86" i="46"/>
  <c r="D86" i="44"/>
  <c r="T86" i="46"/>
  <c r="T86" i="44"/>
  <c r="AB86" i="46"/>
  <c r="AB86" i="44"/>
  <c r="AJ86" i="46"/>
  <c r="AJ86" i="44"/>
  <c r="AR86" i="46"/>
  <c r="AR86" i="44"/>
  <c r="AZ86" i="46"/>
  <c r="AZ86" i="44"/>
  <c r="BH86" i="46"/>
  <c r="BH86" i="44"/>
  <c r="BP86" i="46"/>
  <c r="BP86" i="44"/>
  <c r="G87" i="46"/>
  <c r="G87" i="44"/>
  <c r="O87" i="46"/>
  <c r="O87" i="44"/>
  <c r="W87" i="46"/>
  <c r="W87" i="44"/>
  <c r="AM87" i="46"/>
  <c r="AM87" i="44"/>
  <c r="AU87" i="46"/>
  <c r="AU87" i="44"/>
  <c r="BC87" i="46"/>
  <c r="BC87" i="44"/>
  <c r="BK87" i="46"/>
  <c r="BK87" i="44"/>
  <c r="K88" i="46"/>
  <c r="K88" i="44"/>
  <c r="S88" i="46"/>
  <c r="S88" i="44"/>
  <c r="AA88" i="46"/>
  <c r="AA88" i="44"/>
  <c r="AI88" i="46"/>
  <c r="AI88" i="44"/>
  <c r="AQ88" i="46"/>
  <c r="AQ88" i="44"/>
  <c r="AY88" i="46"/>
  <c r="AY88" i="44"/>
  <c r="BG88" i="46"/>
  <c r="BG88" i="44"/>
  <c r="G89" i="46"/>
  <c r="G89" i="44"/>
  <c r="O89" i="46"/>
  <c r="O89" i="44"/>
  <c r="W89" i="46"/>
  <c r="W89" i="44"/>
  <c r="AE89" i="46"/>
  <c r="AE89" i="44"/>
  <c r="AM89" i="46"/>
  <c r="AM89" i="44"/>
  <c r="BC89" i="46"/>
  <c r="BC89" i="44"/>
  <c r="BK89" i="46"/>
  <c r="BK89" i="44"/>
  <c r="G90" i="46"/>
  <c r="G90" i="44"/>
  <c r="O90" i="46"/>
  <c r="O90" i="44"/>
  <c r="W90" i="46"/>
  <c r="W90" i="44"/>
  <c r="AE90" i="46"/>
  <c r="AE90" i="44"/>
  <c r="AM90" i="46"/>
  <c r="AM90" i="44"/>
  <c r="AU90" i="46"/>
  <c r="AU90" i="44"/>
  <c r="BC90" i="46"/>
  <c r="BC90" i="44"/>
  <c r="BK90" i="46"/>
  <c r="BK90" i="44"/>
  <c r="K91" i="46"/>
  <c r="K91" i="44"/>
  <c r="S91" i="46"/>
  <c r="S91" i="44"/>
  <c r="AA91" i="46"/>
  <c r="AA91" i="44"/>
  <c r="AI91" i="46"/>
  <c r="AI91" i="44"/>
  <c r="AQ91" i="46"/>
  <c r="AQ91" i="44"/>
  <c r="AY91" i="46"/>
  <c r="AY91" i="44"/>
  <c r="BG91" i="46"/>
  <c r="BG91" i="44"/>
  <c r="G92" i="46"/>
  <c r="G92" i="44"/>
  <c r="O92" i="46"/>
  <c r="O92" i="44"/>
  <c r="W92" i="46"/>
  <c r="W92" i="44"/>
  <c r="AE92" i="46"/>
  <c r="AE92" i="44"/>
  <c r="AM92" i="46"/>
  <c r="AM92" i="44"/>
  <c r="AU92" i="46"/>
  <c r="AU92" i="44"/>
  <c r="BC92" i="46"/>
  <c r="BC92" i="44"/>
  <c r="BK92" i="46"/>
  <c r="BK92" i="44"/>
  <c r="K93" i="46"/>
  <c r="K93" i="44"/>
  <c r="S93" i="46"/>
  <c r="S93" i="44"/>
  <c r="AA93" i="46"/>
  <c r="AA93" i="44"/>
  <c r="AI93" i="46"/>
  <c r="AI93" i="44"/>
  <c r="AQ93" i="46"/>
  <c r="AQ93" i="44"/>
  <c r="AY93" i="46"/>
  <c r="AY93" i="44"/>
  <c r="BG93" i="46"/>
  <c r="BG93" i="44"/>
  <c r="BO93" i="46"/>
  <c r="BO93" i="44"/>
  <c r="K94" i="46"/>
  <c r="K94" i="44"/>
  <c r="S94" i="46"/>
  <c r="S94" i="44"/>
  <c r="AA94" i="46"/>
  <c r="AA94" i="44"/>
  <c r="AI94" i="46"/>
  <c r="AI94" i="44"/>
  <c r="AQ94" i="46"/>
  <c r="AQ94" i="44"/>
  <c r="BG94" i="46"/>
  <c r="BG94" i="44"/>
  <c r="G95" i="46"/>
  <c r="G95" i="44"/>
  <c r="O95" i="46"/>
  <c r="O95" i="44"/>
  <c r="W95" i="46"/>
  <c r="W95" i="44"/>
  <c r="AE95" i="46"/>
  <c r="AE95" i="44"/>
  <c r="AM95" i="46"/>
  <c r="AM95" i="44"/>
  <c r="BN21" i="46"/>
  <c r="BN21" i="44"/>
  <c r="AS33" i="46"/>
  <c r="AS33" i="44"/>
  <c r="V42" i="46"/>
  <c r="V42" i="44"/>
  <c r="BB42" i="46"/>
  <c r="BB42" i="44"/>
  <c r="Y43" i="46"/>
  <c r="Y43" i="44"/>
  <c r="AC44" i="46"/>
  <c r="AC44" i="44"/>
  <c r="BE47" i="46"/>
  <c r="BE47" i="44"/>
  <c r="AS48" i="46"/>
  <c r="AS48" i="44"/>
  <c r="Y49" i="46"/>
  <c r="Y49" i="44"/>
  <c r="L50" i="46"/>
  <c r="L50" i="44"/>
  <c r="X51" i="46"/>
  <c r="X51" i="44"/>
  <c r="P55" i="46"/>
  <c r="P55" i="44"/>
  <c r="BL55" i="46"/>
  <c r="BL55" i="44"/>
  <c r="AZ56" i="46"/>
  <c r="AZ56" i="44"/>
  <c r="AE57" i="46"/>
  <c r="AE57" i="44"/>
  <c r="S58" i="46"/>
  <c r="S58" i="44"/>
  <c r="BH61" i="46"/>
  <c r="BH61" i="44"/>
  <c r="K65" i="46"/>
  <c r="K65" i="44"/>
  <c r="O73" i="46"/>
  <c r="O73" i="44"/>
  <c r="AH8" i="44"/>
  <c r="BM23" i="44"/>
  <c r="AY39" i="44"/>
  <c r="AX67" i="44"/>
  <c r="G73" i="44"/>
  <c r="BF14" i="46"/>
  <c r="BF14" i="44"/>
  <c r="K28" i="46"/>
  <c r="K28" i="44"/>
  <c r="BO28" i="46"/>
  <c r="BO28" i="44"/>
  <c r="BN32" i="46"/>
  <c r="BN32" i="44"/>
  <c r="BH35" i="46"/>
  <c r="BH35" i="44"/>
  <c r="N42" i="46"/>
  <c r="N42" i="44"/>
  <c r="AL42" i="46"/>
  <c r="AL42" i="44"/>
  <c r="I43" i="46"/>
  <c r="I43" i="44"/>
  <c r="AW43" i="46"/>
  <c r="AW43" i="44"/>
  <c r="AS44" i="46"/>
  <c r="AS44" i="44"/>
  <c r="I45" i="46"/>
  <c r="I45" i="44"/>
  <c r="BM45" i="46"/>
  <c r="BM45" i="44"/>
  <c r="AC46" i="46"/>
  <c r="AC46" i="44"/>
  <c r="BQ46" i="46"/>
  <c r="BQ46" i="44"/>
  <c r="AO47" i="46"/>
  <c r="AO47" i="44"/>
  <c r="M48" i="46"/>
  <c r="M48" i="44"/>
  <c r="I49" i="46"/>
  <c r="I49" i="44"/>
  <c r="D50" i="46"/>
  <c r="D50" i="44"/>
  <c r="AZ50" i="46"/>
  <c r="AZ50" i="44"/>
  <c r="AN51" i="46"/>
  <c r="AN51" i="44"/>
  <c r="T52" i="46"/>
  <c r="T52" i="44"/>
  <c r="BH52" i="46"/>
  <c r="BH52" i="44"/>
  <c r="AN53" i="46"/>
  <c r="AN53" i="44"/>
  <c r="L54" i="46"/>
  <c r="L54" i="44"/>
  <c r="BH54" i="46"/>
  <c r="BH54" i="44"/>
  <c r="AV55" i="46"/>
  <c r="AV55" i="44"/>
  <c r="T56" i="46"/>
  <c r="T56" i="44"/>
  <c r="O57" i="46"/>
  <c r="O57" i="44"/>
  <c r="BE60" i="46"/>
  <c r="BE60" i="44"/>
  <c r="AB61" i="46"/>
  <c r="AB61" i="44"/>
  <c r="AA65" i="46"/>
  <c r="AA65" i="44"/>
  <c r="BG65" i="46"/>
  <c r="BG65" i="44"/>
  <c r="G66" i="46"/>
  <c r="G66" i="44"/>
  <c r="W66" i="46"/>
  <c r="W66" i="44"/>
  <c r="AM66" i="46"/>
  <c r="AM66" i="44"/>
  <c r="BK73" i="46"/>
  <c r="BK73" i="44"/>
  <c r="BB31" i="44"/>
  <c r="AW49" i="44"/>
  <c r="BQ59" i="44"/>
  <c r="AZ61" i="44"/>
  <c r="BI24" i="46"/>
  <c r="BI24" i="44"/>
  <c r="D26" i="46"/>
  <c r="D26" i="44"/>
  <c r="AU29" i="46"/>
  <c r="AU29" i="44"/>
  <c r="E44" i="46"/>
  <c r="E44" i="44"/>
  <c r="BA44" i="46"/>
  <c r="BA44" i="44"/>
  <c r="AG45" i="46"/>
  <c r="AG45" i="44"/>
  <c r="E46" i="46"/>
  <c r="E46" i="44"/>
  <c r="AS46" i="46"/>
  <c r="AS46" i="44"/>
  <c r="Y47" i="46"/>
  <c r="Y47" i="44"/>
  <c r="AK48" i="46"/>
  <c r="AK48" i="44"/>
  <c r="BP52" i="46"/>
  <c r="BP52" i="44"/>
  <c r="W57" i="46"/>
  <c r="W57" i="44"/>
  <c r="BC57" i="46"/>
  <c r="BC57" i="44"/>
  <c r="AI58" i="46"/>
  <c r="AI58" i="44"/>
  <c r="E59" i="46"/>
  <c r="E59" i="44"/>
  <c r="AS59" i="46"/>
  <c r="AS59" i="44"/>
  <c r="Y60" i="46"/>
  <c r="Y60" i="44"/>
  <c r="AI65" i="46"/>
  <c r="AI65" i="44"/>
  <c r="BC73" i="46"/>
  <c r="BC73" i="44"/>
  <c r="AY28" i="44"/>
  <c r="S37" i="44"/>
  <c r="BJ42" i="44"/>
  <c r="AA58" i="44"/>
  <c r="I101" i="44"/>
  <c r="AI96" i="44"/>
  <c r="AG109" i="44"/>
  <c r="K117" i="44"/>
  <c r="AC122" i="44"/>
  <c r="M100" i="44"/>
  <c r="AZ104" i="44"/>
  <c r="U110" i="44"/>
  <c r="BQ115" i="44"/>
  <c r="Y101" i="44"/>
  <c r="BM109" i="44"/>
  <c r="AS115" i="44"/>
  <c r="AU118" i="44"/>
  <c r="AS120" i="44"/>
  <c r="AZ132" i="44"/>
  <c r="BC95" i="46"/>
  <c r="BC95" i="44"/>
  <c r="S96" i="46"/>
  <c r="S96" i="44"/>
  <c r="AQ96" i="46"/>
  <c r="AQ96" i="44"/>
  <c r="AY96" i="46"/>
  <c r="AY96" i="44"/>
  <c r="BG96" i="46"/>
  <c r="BG96" i="44"/>
  <c r="W97" i="46"/>
  <c r="W97" i="44"/>
  <c r="AE97" i="46"/>
  <c r="AE97" i="44"/>
  <c r="BC97" i="46"/>
  <c r="BC97" i="44"/>
  <c r="BK97" i="46"/>
  <c r="BK97" i="44"/>
  <c r="Q99" i="46"/>
  <c r="Q99" i="44"/>
  <c r="Y99" i="46"/>
  <c r="Y99" i="44"/>
  <c r="AG99" i="46"/>
  <c r="AG99" i="44"/>
  <c r="AO99" i="46"/>
  <c r="AO99" i="44"/>
  <c r="AW99" i="46"/>
  <c r="AW99" i="44"/>
  <c r="BE99" i="46"/>
  <c r="BE99" i="44"/>
  <c r="E100" i="46"/>
  <c r="E100" i="44"/>
  <c r="U100" i="46"/>
  <c r="U100" i="44"/>
  <c r="AK100" i="46"/>
  <c r="AK100" i="44"/>
  <c r="AS100" i="46"/>
  <c r="AS100" i="44"/>
  <c r="BA100" i="46"/>
  <c r="BA100" i="44"/>
  <c r="BI100" i="46"/>
  <c r="BI100" i="44"/>
  <c r="BQ100" i="46"/>
  <c r="BQ100" i="44"/>
  <c r="Q101" i="46"/>
  <c r="Q101" i="44"/>
  <c r="AG101" i="46"/>
  <c r="AG101" i="44"/>
  <c r="AO101" i="46"/>
  <c r="AO101" i="44"/>
  <c r="AW101" i="46"/>
  <c r="AW101" i="44"/>
  <c r="BM101" i="46"/>
  <c r="BM101" i="44"/>
  <c r="D102" i="46"/>
  <c r="D102" i="44"/>
  <c r="L102" i="46"/>
  <c r="L102" i="44"/>
  <c r="AB102" i="46"/>
  <c r="AB102" i="44"/>
  <c r="AJ102" i="46"/>
  <c r="AJ102" i="44"/>
  <c r="AR102" i="46"/>
  <c r="AR102" i="44"/>
  <c r="AZ102" i="46"/>
  <c r="AZ102" i="44"/>
  <c r="BP102" i="46"/>
  <c r="BP102" i="44"/>
  <c r="H103" i="46"/>
  <c r="H103" i="44"/>
  <c r="P103" i="46"/>
  <c r="P103" i="44"/>
  <c r="X103" i="46"/>
  <c r="X103" i="44"/>
  <c r="AF103" i="46"/>
  <c r="AF103" i="44"/>
  <c r="AN103" i="46"/>
  <c r="AN103" i="44"/>
  <c r="AV103" i="46"/>
  <c r="AV103" i="44"/>
  <c r="BL103" i="46"/>
  <c r="BL103" i="44"/>
  <c r="D104" i="46"/>
  <c r="D104" i="44"/>
  <c r="AR104" i="46"/>
  <c r="AR104" i="44"/>
  <c r="BH104" i="46"/>
  <c r="BH104" i="44"/>
  <c r="BP104" i="46"/>
  <c r="BP104" i="44"/>
  <c r="K106" i="46"/>
  <c r="K106" i="44"/>
  <c r="S106" i="46"/>
  <c r="S106" i="44"/>
  <c r="AA106" i="46"/>
  <c r="AA106" i="44"/>
  <c r="AI106" i="46"/>
  <c r="AI106" i="44"/>
  <c r="AQ106" i="46"/>
  <c r="AQ106" i="44"/>
  <c r="AY106" i="46"/>
  <c r="AY106" i="44"/>
  <c r="BG106" i="46"/>
  <c r="BG106" i="44"/>
  <c r="D107" i="46"/>
  <c r="D107" i="44"/>
  <c r="L107" i="46"/>
  <c r="L107" i="44"/>
  <c r="T107" i="46"/>
  <c r="T107" i="44"/>
  <c r="AJ107" i="46"/>
  <c r="AJ107" i="44"/>
  <c r="AZ107" i="46"/>
  <c r="AZ107" i="44"/>
  <c r="BH107" i="46"/>
  <c r="BH107" i="44"/>
  <c r="BP107" i="46"/>
  <c r="BP107" i="44"/>
  <c r="G108" i="46"/>
  <c r="G108" i="44"/>
  <c r="O108" i="46"/>
  <c r="O108" i="44"/>
  <c r="W108" i="46"/>
  <c r="W108" i="44"/>
  <c r="AM108" i="46"/>
  <c r="AM108" i="44"/>
  <c r="AU108" i="46"/>
  <c r="AU108" i="44"/>
  <c r="BK108" i="46"/>
  <c r="BK108" i="44"/>
  <c r="I109" i="46"/>
  <c r="I109" i="44"/>
  <c r="Y109" i="46"/>
  <c r="Y109" i="44"/>
  <c r="AO109" i="46"/>
  <c r="AO109" i="44"/>
  <c r="AW109" i="46"/>
  <c r="AW109" i="44"/>
  <c r="BE109" i="46"/>
  <c r="BE109" i="44"/>
  <c r="E110" i="46"/>
  <c r="E110" i="44"/>
  <c r="M110" i="46"/>
  <c r="M110" i="44"/>
  <c r="AC110" i="46"/>
  <c r="AC110" i="44"/>
  <c r="AK110" i="46"/>
  <c r="AK110" i="44"/>
  <c r="AS110" i="46"/>
  <c r="AS110" i="44"/>
  <c r="BI110" i="46"/>
  <c r="BI110" i="44"/>
  <c r="BQ110" i="46"/>
  <c r="BQ110" i="44"/>
  <c r="K111" i="46"/>
  <c r="K111" i="44"/>
  <c r="S111" i="46"/>
  <c r="S111" i="44"/>
  <c r="AA111" i="46"/>
  <c r="AA111" i="44"/>
  <c r="AI111" i="46"/>
  <c r="AI111" i="44"/>
  <c r="AQ111" i="46"/>
  <c r="AQ111" i="44"/>
  <c r="AY111" i="46"/>
  <c r="AY111" i="44"/>
  <c r="BG111" i="46"/>
  <c r="BG111" i="44"/>
  <c r="G112" i="46"/>
  <c r="G112" i="44"/>
  <c r="O112" i="46"/>
  <c r="O112" i="44"/>
  <c r="W112" i="46"/>
  <c r="W112" i="44"/>
  <c r="AE112" i="46"/>
  <c r="AE112" i="44"/>
  <c r="AM112" i="46"/>
  <c r="AM112" i="44"/>
  <c r="AU112" i="46"/>
  <c r="AU112" i="44"/>
  <c r="BK112" i="46"/>
  <c r="BK112" i="44"/>
  <c r="K113" i="46"/>
  <c r="K113" i="44"/>
  <c r="S113" i="46"/>
  <c r="S113"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AU114" i="46"/>
  <c r="AU114" i="44"/>
  <c r="BK114" i="46"/>
  <c r="BK114" i="44"/>
  <c r="E115" i="46"/>
  <c r="E115" i="44"/>
  <c r="M115" i="46"/>
  <c r="M115" i="44"/>
  <c r="U115" i="46"/>
  <c r="U115" i="44"/>
  <c r="AC115" i="46"/>
  <c r="AC115" i="44"/>
  <c r="AK115" i="46"/>
  <c r="AK115" i="44"/>
  <c r="BA115" i="46"/>
  <c r="BA115" i="44"/>
  <c r="BI115" i="46"/>
  <c r="BI115" i="44"/>
  <c r="I116" i="46"/>
  <c r="I116" i="44"/>
  <c r="Q116" i="46"/>
  <c r="Q116" i="44"/>
  <c r="Y116" i="46"/>
  <c r="Y116" i="44"/>
  <c r="AO116" i="46"/>
  <c r="AO116" i="44"/>
  <c r="AW116" i="46"/>
  <c r="AW116" i="44"/>
  <c r="BE116" i="46"/>
  <c r="BE116" i="44"/>
  <c r="BM116" i="46"/>
  <c r="BM116" i="44"/>
  <c r="S117" i="46"/>
  <c r="S117" i="44"/>
  <c r="AA117" i="46"/>
  <c r="AA117" i="44"/>
  <c r="AQ117" i="46"/>
  <c r="AQ117" i="44"/>
  <c r="AY117" i="46"/>
  <c r="AY117" i="44"/>
  <c r="BG117" i="46"/>
  <c r="BG117" i="44"/>
  <c r="G118" i="46"/>
  <c r="G118" i="44"/>
  <c r="O118" i="46"/>
  <c r="O118" i="44"/>
  <c r="W118" i="46"/>
  <c r="W118" i="44"/>
  <c r="AE118" i="46"/>
  <c r="AE118" i="44"/>
  <c r="AM118" i="46"/>
  <c r="AM118" i="44"/>
  <c r="BC118" i="46"/>
  <c r="BC118" i="44"/>
  <c r="K119" i="46"/>
  <c r="K119" i="44"/>
  <c r="AA119" i="46"/>
  <c r="AA119" i="44"/>
  <c r="AI119" i="46"/>
  <c r="AI119" i="44"/>
  <c r="AQ119" i="46"/>
  <c r="AQ119" i="44"/>
  <c r="BG119" i="46"/>
  <c r="BG119" i="44"/>
  <c r="BO119" i="46"/>
  <c r="BO119" i="44"/>
  <c r="M120" i="46"/>
  <c r="M120" i="44"/>
  <c r="U120" i="46"/>
  <c r="U120" i="44"/>
  <c r="AK120" i="46"/>
  <c r="AK120" i="44"/>
  <c r="BA120" i="46"/>
  <c r="BA120" i="44"/>
  <c r="BI120" i="46"/>
  <c r="BI120" i="44"/>
  <c r="BQ120" i="46"/>
  <c r="BQ120" i="44"/>
  <c r="I121" i="46"/>
  <c r="I121" i="44"/>
  <c r="Q121" i="46"/>
  <c r="Q121" i="44"/>
  <c r="Y121" i="46"/>
  <c r="Y121" i="44"/>
  <c r="AG121" i="46"/>
  <c r="AG121" i="44"/>
  <c r="AO121" i="46"/>
  <c r="AO121" i="44"/>
  <c r="AW121" i="46"/>
  <c r="AW121" i="44"/>
  <c r="BE121" i="46"/>
  <c r="BE121" i="44"/>
  <c r="BM121" i="46"/>
  <c r="BM121" i="44"/>
  <c r="M122" i="46"/>
  <c r="M122" i="44"/>
  <c r="U122" i="46"/>
  <c r="U122" i="44"/>
  <c r="AK122" i="46"/>
  <c r="AK122" i="44"/>
  <c r="AS122" i="46"/>
  <c r="AS122" i="44"/>
  <c r="BI122" i="46"/>
  <c r="BI122" i="44"/>
  <c r="G125" i="46"/>
  <c r="G125" i="44"/>
  <c r="O125" i="46"/>
  <c r="O125" i="44"/>
  <c r="W125" i="46"/>
  <c r="W125" i="44"/>
  <c r="AE125" i="46"/>
  <c r="AE125" i="44"/>
  <c r="AM125" i="46"/>
  <c r="AM125" i="44"/>
  <c r="AU125" i="46"/>
  <c r="AU125" i="44"/>
  <c r="BK125" i="46"/>
  <c r="BK125" i="44"/>
  <c r="J131" i="46"/>
  <c r="J131" i="44"/>
  <c r="R131" i="46"/>
  <c r="R131" i="44"/>
  <c r="AH131" i="46"/>
  <c r="AH131" i="44"/>
  <c r="AP131" i="46"/>
  <c r="AP131" i="44"/>
  <c r="AX131" i="46"/>
  <c r="AX131" i="44"/>
  <c r="BF131" i="46"/>
  <c r="BF131" i="44"/>
  <c r="BN131" i="46"/>
  <c r="BN131" i="44"/>
  <c r="D132" i="46"/>
  <c r="D132" i="44"/>
  <c r="AB132" i="46"/>
  <c r="AB132" i="44"/>
  <c r="AJ132" i="46"/>
  <c r="AJ132" i="44"/>
  <c r="BH132" i="46"/>
  <c r="BH132" i="44"/>
  <c r="H133" i="46"/>
  <c r="H133" i="44"/>
  <c r="P133" i="46"/>
  <c r="P133" i="44"/>
  <c r="X133" i="46"/>
  <c r="X133" i="44"/>
  <c r="AN133" i="46"/>
  <c r="AN133" i="44"/>
  <c r="AV133" i="46"/>
  <c r="AV133" i="44"/>
  <c r="BL133" i="46"/>
  <c r="BL133" i="44"/>
  <c r="D134" i="46"/>
  <c r="D134" i="44"/>
  <c r="L134" i="46"/>
  <c r="L134" i="44"/>
  <c r="T134" i="46"/>
  <c r="T134" i="44"/>
  <c r="AB134" i="46"/>
  <c r="AB134" i="44"/>
  <c r="AJ134" i="46"/>
  <c r="AJ134" i="44"/>
  <c r="AR134" i="46"/>
  <c r="AR134" i="44"/>
  <c r="AZ134" i="46"/>
  <c r="AZ134" i="44"/>
  <c r="BH134" i="46"/>
  <c r="BH134" i="44"/>
  <c r="BP134" i="46"/>
  <c r="BP134" i="44"/>
  <c r="K135" i="46"/>
  <c r="K135" i="44"/>
  <c r="S135" i="46"/>
  <c r="S135" i="44"/>
  <c r="AA135" i="46"/>
  <c r="AA135" i="44"/>
  <c r="AQ135" i="46"/>
  <c r="AQ135" i="44"/>
  <c r="AY135" i="46"/>
  <c r="AY135" i="44"/>
  <c r="G136" i="46"/>
  <c r="G136" i="44"/>
  <c r="O136" i="46"/>
  <c r="O136" i="44"/>
  <c r="AE136" i="46"/>
  <c r="AE136" i="44"/>
  <c r="AM136" i="46"/>
  <c r="AM136" i="44"/>
  <c r="AU136" i="46"/>
  <c r="AU136" i="44"/>
  <c r="BC136" i="46"/>
  <c r="BC136" i="44"/>
  <c r="BK136" i="46"/>
  <c r="BK136" i="44"/>
  <c r="K137" i="46"/>
  <c r="K137" i="44"/>
  <c r="S137" i="46"/>
  <c r="S137" i="44"/>
  <c r="AA137" i="46"/>
  <c r="AA137" i="44"/>
  <c r="AI137" i="46"/>
  <c r="AI137" i="44"/>
  <c r="AY137" i="46"/>
  <c r="AY137" i="44"/>
  <c r="BG137" i="46"/>
  <c r="BG137" i="44"/>
  <c r="G138" i="46"/>
  <c r="G138" i="44"/>
  <c r="W138" i="46"/>
  <c r="W138" i="44"/>
  <c r="AM138" i="46"/>
  <c r="AM138" i="44"/>
  <c r="BC138" i="46"/>
  <c r="BC138" i="44"/>
  <c r="BK138" i="46"/>
  <c r="BK138" i="44"/>
  <c r="G139" i="46"/>
  <c r="G139" i="44"/>
  <c r="O139" i="46"/>
  <c r="O139" i="44"/>
  <c r="W139" i="46"/>
  <c r="W139" i="44"/>
  <c r="AE139" i="46"/>
  <c r="AE139" i="44"/>
  <c r="AM139" i="46"/>
  <c r="AM139" i="44"/>
  <c r="AU139" i="46"/>
  <c r="AU139" i="44"/>
  <c r="BK139" i="46"/>
  <c r="BK139" i="44"/>
  <c r="J140" i="46"/>
  <c r="J140" i="44"/>
  <c r="R140" i="46"/>
  <c r="R140" i="44"/>
  <c r="AH140" i="46"/>
  <c r="AH140" i="44"/>
  <c r="AP140" i="46"/>
  <c r="AP140" i="44"/>
  <c r="AX140" i="46"/>
  <c r="AX140" i="44"/>
  <c r="BF140" i="46"/>
  <c r="BF140" i="44"/>
  <c r="BN140" i="46"/>
  <c r="BN140" i="44"/>
  <c r="F141" i="46"/>
  <c r="F141" i="44"/>
  <c r="N141" i="46"/>
  <c r="N141" i="44"/>
  <c r="V141" i="46"/>
  <c r="V141" i="44"/>
  <c r="AD141" i="46"/>
  <c r="AD141" i="44"/>
  <c r="AL141" i="46"/>
  <c r="AL141" i="44"/>
  <c r="BB141" i="46"/>
  <c r="BB141" i="44"/>
  <c r="BJ141" i="46"/>
  <c r="BJ141" i="44"/>
  <c r="R142" i="46"/>
  <c r="R142" i="44"/>
  <c r="Z142" i="46"/>
  <c r="Z142" i="44"/>
  <c r="AP142" i="46"/>
  <c r="AP142" i="44"/>
  <c r="AX142" i="46"/>
  <c r="AX142" i="44"/>
  <c r="BF142" i="46"/>
  <c r="BF142" i="44"/>
  <c r="BN142" i="46"/>
  <c r="BN142" i="44"/>
  <c r="K143" i="46"/>
  <c r="K143" i="44"/>
  <c r="S143" i="46"/>
  <c r="S143" i="44"/>
  <c r="AA143" i="46"/>
  <c r="AA143" i="44"/>
  <c r="AI143" i="46"/>
  <c r="AI143" i="44"/>
  <c r="AQ143" i="46"/>
  <c r="AQ143" i="44"/>
  <c r="AY143" i="46"/>
  <c r="AY143" i="44"/>
  <c r="BG143" i="46"/>
  <c r="BG143" i="44"/>
  <c r="G144" i="46"/>
  <c r="G144" i="44"/>
  <c r="O144" i="46"/>
  <c r="O144" i="44"/>
  <c r="W144" i="46"/>
  <c r="W144" i="44"/>
  <c r="AE144" i="46"/>
  <c r="AE144" i="44"/>
  <c r="AM144" i="46"/>
  <c r="AM144" i="44"/>
  <c r="AU144" i="46"/>
  <c r="AU144" i="44"/>
  <c r="BC144" i="46"/>
  <c r="BC144" i="44"/>
  <c r="BK144" i="46"/>
  <c r="BK144" i="44"/>
  <c r="AM97" i="46"/>
  <c r="AM97" i="44"/>
  <c r="T104" i="46"/>
  <c r="T104" i="44"/>
  <c r="AC100" i="44"/>
  <c r="T102" i="44"/>
  <c r="BH102" i="44"/>
  <c r="S119" i="44"/>
  <c r="E120" i="44"/>
  <c r="BC125" i="44"/>
  <c r="AF133" i="44"/>
  <c r="BO96" i="46"/>
  <c r="BO96" i="44"/>
  <c r="AU97" i="46"/>
  <c r="AU97" i="44"/>
  <c r="AB104" i="46"/>
  <c r="AB104" i="44"/>
  <c r="AU95" i="44"/>
  <c r="I99" i="44"/>
  <c r="AJ104" i="44"/>
  <c r="AE108" i="44"/>
  <c r="Q109" i="44"/>
  <c r="BK118" i="44"/>
  <c r="AY119" i="44"/>
  <c r="BP132" i="44"/>
  <c r="BK95" i="46"/>
  <c r="BK95" i="44"/>
  <c r="K96" i="46"/>
  <c r="K96" i="44"/>
  <c r="AA96" i="46"/>
  <c r="AA96" i="44"/>
  <c r="G97" i="46"/>
  <c r="G97" i="44"/>
  <c r="L104" i="46"/>
  <c r="L104" i="44"/>
  <c r="BD103" i="44"/>
  <c r="AR107" i="44"/>
  <c r="BA110" i="44"/>
  <c r="BC114" i="44"/>
  <c r="AI117" i="44"/>
  <c r="E122" i="44"/>
  <c r="AI145" i="44"/>
  <c r="BQ148" i="44"/>
  <c r="AG149" i="44"/>
  <c r="D150" i="44"/>
  <c r="L150" i="44"/>
  <c r="T150" i="44"/>
  <c r="AB150" i="44"/>
  <c r="AJ150" i="44"/>
  <c r="AR150" i="44"/>
  <c r="AZ150" i="44"/>
  <c r="BH150" i="44"/>
  <c r="BP150" i="44"/>
  <c r="F153" i="44"/>
  <c r="N153" i="44"/>
  <c r="V153" i="44"/>
  <c r="AD153" i="44"/>
  <c r="AL153" i="44"/>
  <c r="AT153" i="44"/>
  <c r="BB153" i="44"/>
  <c r="BJ153" i="44"/>
  <c r="AR155" i="44"/>
  <c r="H156" i="44"/>
  <c r="AI157" i="44"/>
  <c r="AM159" i="44"/>
  <c r="AC161" i="44"/>
  <c r="L163" i="44"/>
  <c r="BH163" i="44"/>
  <c r="AF164" i="44"/>
  <c r="P166" i="44"/>
  <c r="BI148" i="44"/>
  <c r="Y149" i="44"/>
  <c r="AJ155" i="44"/>
  <c r="BG157" i="44"/>
  <c r="D163" i="44"/>
  <c r="AZ163" i="44"/>
  <c r="AR165" i="44"/>
  <c r="H166" i="44"/>
  <c r="BD166" i="44"/>
  <c r="M148" i="44"/>
  <c r="BA148" i="44"/>
  <c r="Z154" i="44"/>
  <c r="G159" i="44"/>
  <c r="AV162" i="44"/>
  <c r="AJ165" i="44"/>
  <c r="AA145" i="46"/>
  <c r="AA145" i="44"/>
  <c r="AY145" i="46"/>
  <c r="AY145" i="44"/>
  <c r="F146" i="46"/>
  <c r="F146" i="44"/>
  <c r="N146" i="46"/>
  <c r="N146" i="44"/>
  <c r="V146" i="46"/>
  <c r="V146" i="44"/>
  <c r="AD146" i="46"/>
  <c r="AD146" i="44"/>
  <c r="AL146" i="46"/>
  <c r="AL146" i="44"/>
  <c r="AT146" i="46"/>
  <c r="AT146" i="44"/>
  <c r="BB146" i="46"/>
  <c r="BB146" i="44"/>
  <c r="BJ146" i="46"/>
  <c r="BJ146" i="44"/>
  <c r="U148" i="46"/>
  <c r="U148" i="44"/>
  <c r="AC148" i="46"/>
  <c r="AC148" i="44"/>
  <c r="AS148" i="46"/>
  <c r="AS148" i="44"/>
  <c r="I149" i="46"/>
  <c r="I149" i="44"/>
  <c r="Q149" i="46"/>
  <c r="Q149" i="44"/>
  <c r="AW149" i="46"/>
  <c r="AW149" i="44"/>
  <c r="J154" i="46"/>
  <c r="J154" i="44"/>
  <c r="AH154" i="46"/>
  <c r="AH154" i="44"/>
  <c r="BN154" i="46"/>
  <c r="BN154" i="44"/>
  <c r="D155" i="46"/>
  <c r="D155" i="44"/>
  <c r="AB155" i="46"/>
  <c r="AB155" i="44"/>
  <c r="BH155" i="46"/>
  <c r="BH155" i="44"/>
  <c r="BP155" i="46"/>
  <c r="BP155" i="44"/>
  <c r="AF156" i="46"/>
  <c r="AF156" i="44"/>
  <c r="AV156" i="46"/>
  <c r="AV156" i="44"/>
  <c r="BD156" i="46"/>
  <c r="BD156" i="44"/>
  <c r="K157" i="46"/>
  <c r="K157" i="44"/>
  <c r="AA157" i="46"/>
  <c r="AA157" i="44"/>
  <c r="AQ157" i="46"/>
  <c r="AQ157" i="44"/>
  <c r="S158" i="46"/>
  <c r="S158" i="44"/>
  <c r="AA158" i="46"/>
  <c r="AA158" i="44"/>
  <c r="AQ158" i="46"/>
  <c r="AQ158" i="44"/>
  <c r="AY158" i="46"/>
  <c r="AY158" i="44"/>
  <c r="O159" i="46"/>
  <c r="O159" i="44"/>
  <c r="AE159" i="46"/>
  <c r="AE159" i="44"/>
  <c r="AU159" i="46"/>
  <c r="AU159" i="44"/>
  <c r="BK159" i="46"/>
  <c r="BK159" i="44"/>
  <c r="E161" i="46"/>
  <c r="E161" i="44"/>
  <c r="U161" i="46"/>
  <c r="U161" i="44"/>
  <c r="AK161" i="46"/>
  <c r="AK161" i="44"/>
  <c r="BA161" i="46"/>
  <c r="BA161" i="44"/>
  <c r="BQ161" i="46"/>
  <c r="BQ161" i="44"/>
  <c r="H162" i="46"/>
  <c r="H162" i="44"/>
  <c r="X162" i="46"/>
  <c r="X162" i="44"/>
  <c r="AN162" i="46"/>
  <c r="AN162" i="44"/>
  <c r="BD162" i="46"/>
  <c r="BD162" i="44"/>
  <c r="T163" i="46"/>
  <c r="T163" i="44"/>
  <c r="AR163" i="46"/>
  <c r="AR163" i="44"/>
  <c r="X164" i="46"/>
  <c r="X164" i="44"/>
  <c r="AV164" i="46"/>
  <c r="AV164" i="44"/>
  <c r="D165" i="46"/>
  <c r="D165" i="44"/>
  <c r="T165" i="46"/>
  <c r="T165" i="44"/>
  <c r="AZ165" i="46"/>
  <c r="AZ165" i="44"/>
  <c r="BP165" i="46"/>
  <c r="BP165" i="44"/>
  <c r="X166" i="46"/>
  <c r="X166" i="44"/>
  <c r="AV166" i="46"/>
  <c r="AV166" i="44"/>
  <c r="S167" i="46"/>
  <c r="S167" i="44"/>
  <c r="AQ167" i="46"/>
  <c r="AQ167" i="44"/>
  <c r="G168" i="46"/>
  <c r="G168" i="44"/>
  <c r="O168" i="46"/>
  <c r="O168" i="44"/>
  <c r="W168" i="46"/>
  <c r="W168" i="44"/>
  <c r="AE168" i="46"/>
  <c r="AE168" i="44"/>
  <c r="AM168" i="46"/>
  <c r="AM168" i="44"/>
  <c r="AU168" i="46"/>
  <c r="AU168" i="44"/>
  <c r="BC168" i="46"/>
  <c r="BC168" i="44"/>
  <c r="BK168" i="46"/>
  <c r="BK168" i="44"/>
  <c r="J169" i="46"/>
  <c r="J169" i="44"/>
  <c r="AH169" i="46"/>
  <c r="AH169" i="44"/>
  <c r="AP169" i="46"/>
  <c r="AP169" i="44"/>
  <c r="BF169" i="46"/>
  <c r="BF169" i="44"/>
  <c r="BN169" i="46"/>
  <c r="BN169" i="44"/>
  <c r="N170" i="46"/>
  <c r="N170" i="44"/>
  <c r="AD170" i="46"/>
  <c r="AD170" i="44"/>
  <c r="AL170" i="46"/>
  <c r="AL170" i="44"/>
  <c r="AT170" i="46"/>
  <c r="AT170" i="44"/>
  <c r="H171" i="46"/>
  <c r="H171" i="44"/>
  <c r="AF171" i="46"/>
  <c r="AF171" i="44"/>
  <c r="AN171" i="46"/>
  <c r="AN171" i="44"/>
  <c r="BD171" i="46"/>
  <c r="BD171" i="44"/>
  <c r="H173" i="46"/>
  <c r="H173" i="44"/>
  <c r="P173" i="46"/>
  <c r="P173" i="44"/>
  <c r="X173" i="46"/>
  <c r="X173" i="44"/>
  <c r="AF173" i="46"/>
  <c r="AF173" i="44"/>
  <c r="AN173" i="46"/>
  <c r="AN173" i="44"/>
  <c r="AV173" i="46"/>
  <c r="AV173" i="44"/>
  <c r="BD173" i="46"/>
  <c r="BD173" i="44"/>
  <c r="BL173" i="46"/>
  <c r="BL173" i="44"/>
  <c r="K174" i="46"/>
  <c r="K174" i="44"/>
  <c r="AI174" i="46"/>
  <c r="AI174" i="44"/>
  <c r="K145" i="44"/>
  <c r="BG145" i="44"/>
  <c r="BE149" i="44"/>
  <c r="D152" i="44"/>
  <c r="L152" i="44"/>
  <c r="T152" i="44"/>
  <c r="AB152" i="44"/>
  <c r="AJ152" i="44"/>
  <c r="AR152" i="44"/>
  <c r="AZ152" i="44"/>
  <c r="BH152" i="44"/>
  <c r="BP152" i="44"/>
  <c r="T155" i="44"/>
  <c r="P162" i="44"/>
  <c r="AJ163" i="44"/>
  <c r="H164" i="44"/>
  <c r="BD164" i="44"/>
  <c r="AN166" i="44"/>
  <c r="AK148" i="44"/>
  <c r="BF154" i="44"/>
  <c r="L155" i="44"/>
  <c r="S157" i="44"/>
  <c r="W159" i="44"/>
  <c r="M161" i="44"/>
  <c r="BL162" i="44"/>
  <c r="AB163" i="44"/>
  <c r="AF166" i="44"/>
  <c r="J147" i="44"/>
  <c r="R147" i="44"/>
  <c r="Z147" i="44"/>
  <c r="AH147" i="44"/>
  <c r="AP147" i="44"/>
  <c r="AX147" i="44"/>
  <c r="BF147" i="44"/>
  <c r="BN147" i="44"/>
  <c r="H151" i="44"/>
  <c r="P151" i="44"/>
  <c r="X151" i="44"/>
  <c r="AF151" i="44"/>
  <c r="AN151" i="44"/>
  <c r="AV151" i="44"/>
  <c r="BD151" i="44"/>
  <c r="BL151" i="44"/>
  <c r="AX154" i="44"/>
  <c r="X156" i="44"/>
  <c r="BL156" i="44"/>
  <c r="BI161" i="44"/>
  <c r="L165" i="44"/>
  <c r="BH165" i="44"/>
  <c r="Q176" i="44"/>
  <c r="BI177" i="44"/>
  <c r="O178" i="44"/>
  <c r="M180" i="44"/>
  <c r="Y181" i="44"/>
  <c r="AN183" i="44"/>
  <c r="D186" i="44"/>
  <c r="BF190" i="44"/>
  <c r="AD191" i="44"/>
  <c r="Y176" i="46"/>
  <c r="Y176" i="44"/>
  <c r="E177" i="46"/>
  <c r="E177" i="44"/>
  <c r="M177" i="46"/>
  <c r="M177" i="44"/>
  <c r="BA177" i="46"/>
  <c r="BA177" i="44"/>
  <c r="G178" i="46"/>
  <c r="G178" i="44"/>
  <c r="AM178" i="46"/>
  <c r="AM178" i="44"/>
  <c r="AY179" i="46"/>
  <c r="AY179" i="44"/>
  <c r="BG179" i="46"/>
  <c r="BG179" i="44"/>
  <c r="U180" i="46"/>
  <c r="U180" i="44"/>
  <c r="AC180" i="46"/>
  <c r="AC180" i="44"/>
  <c r="BA180" i="46"/>
  <c r="BA180" i="44"/>
  <c r="I181" i="46"/>
  <c r="I181" i="44"/>
  <c r="AG181" i="46"/>
  <c r="AG181" i="44"/>
  <c r="BM181" i="46"/>
  <c r="BM181" i="44"/>
  <c r="D182" i="46"/>
  <c r="D182" i="44"/>
  <c r="AJ182" i="46"/>
  <c r="AJ182" i="44"/>
  <c r="AR182" i="46"/>
  <c r="AR182" i="44"/>
  <c r="BP182" i="46"/>
  <c r="BP182" i="44"/>
  <c r="P183" i="46"/>
  <c r="P183" i="44"/>
  <c r="X183" i="46"/>
  <c r="X183" i="44"/>
  <c r="AV183" i="46"/>
  <c r="AV183" i="44"/>
  <c r="D184" i="46"/>
  <c r="D184" i="44"/>
  <c r="L184" i="46"/>
  <c r="L184" i="44"/>
  <c r="T184" i="46"/>
  <c r="T184" i="44"/>
  <c r="AB184" i="46"/>
  <c r="AB184" i="44"/>
  <c r="AJ184" i="46"/>
  <c r="AJ184" i="44"/>
  <c r="AR184" i="46"/>
  <c r="AR184" i="44"/>
  <c r="AZ184" i="46"/>
  <c r="AZ184" i="44"/>
  <c r="BH184" i="46"/>
  <c r="BH184" i="44"/>
  <c r="BP184" i="46"/>
  <c r="BP184" i="44"/>
  <c r="H185" i="46"/>
  <c r="H185" i="44"/>
  <c r="AN185" i="46"/>
  <c r="AN185" i="44"/>
  <c r="AV185" i="46"/>
  <c r="AV185" i="44"/>
  <c r="T186" i="46"/>
  <c r="T186" i="44"/>
  <c r="AB186" i="46"/>
  <c r="AB186" i="44"/>
  <c r="AZ186" i="46"/>
  <c r="AZ186" i="44"/>
  <c r="F189" i="46"/>
  <c r="F189" i="44"/>
  <c r="AL189" i="46"/>
  <c r="AL189" i="44"/>
  <c r="AT189" i="46"/>
  <c r="AT189" i="44"/>
  <c r="R190" i="46"/>
  <c r="R190" i="44"/>
  <c r="Z190" i="46"/>
  <c r="Z190" i="44"/>
  <c r="AX190" i="46"/>
  <c r="AX190" i="44"/>
  <c r="F191" i="46"/>
  <c r="F191" i="44"/>
  <c r="N191" i="46"/>
  <c r="N191" i="44"/>
  <c r="AL191" i="46"/>
  <c r="AL191" i="44"/>
  <c r="R192" i="46"/>
  <c r="R192" i="44"/>
  <c r="AX192" i="46"/>
  <c r="AX192" i="44"/>
  <c r="BF192" i="46"/>
  <c r="BF192" i="44"/>
  <c r="I194" i="46"/>
  <c r="I194" i="44"/>
  <c r="Q194" i="46"/>
  <c r="Q194" i="44"/>
  <c r="AO194" i="46"/>
  <c r="AO194" i="44"/>
  <c r="E196" i="46"/>
  <c r="E196" i="44"/>
  <c r="U196" i="46"/>
  <c r="U196" i="44"/>
  <c r="AS196" i="46"/>
  <c r="AS196" i="44"/>
  <c r="BA196" i="46"/>
  <c r="BA196" i="44"/>
  <c r="BQ196" i="46"/>
  <c r="BQ196" i="44"/>
  <c r="H197" i="46"/>
  <c r="H197" i="44"/>
  <c r="P197" i="46"/>
  <c r="P197" i="44"/>
  <c r="AF197" i="46"/>
  <c r="AF197" i="44"/>
  <c r="BD197" i="46"/>
  <c r="BD197" i="44"/>
  <c r="BL197" i="46"/>
  <c r="BL197" i="44"/>
  <c r="E198" i="46"/>
  <c r="E198" i="44"/>
  <c r="AC198" i="46"/>
  <c r="AC198" i="44"/>
  <c r="AK198" i="46"/>
  <c r="AK198" i="44"/>
  <c r="X199" i="46"/>
  <c r="X199" i="44"/>
  <c r="AV199" i="46"/>
  <c r="AV199" i="44"/>
  <c r="T200" i="46"/>
  <c r="T200" i="44"/>
  <c r="AR200" i="46"/>
  <c r="AR200" i="44"/>
  <c r="BP200" i="46"/>
  <c r="BP200" i="44"/>
  <c r="P201" i="46"/>
  <c r="P201" i="44"/>
  <c r="AV201" i="46"/>
  <c r="AV201" i="44"/>
  <c r="BL201" i="46"/>
  <c r="BL201" i="44"/>
  <c r="D202" i="46"/>
  <c r="D202" i="44"/>
  <c r="L202" i="46"/>
  <c r="L202" i="44"/>
  <c r="AB202" i="46"/>
  <c r="AB202" i="44"/>
  <c r="AZ202" i="46"/>
  <c r="AZ202" i="44"/>
  <c r="P203" i="46"/>
  <c r="P203" i="44"/>
  <c r="X203" i="46"/>
  <c r="X203" i="44"/>
  <c r="AN203" i="46"/>
  <c r="AN203" i="44"/>
  <c r="BL203" i="46"/>
  <c r="BL203" i="44"/>
  <c r="R204" i="46"/>
  <c r="R204" i="44"/>
  <c r="Z204" i="46"/>
  <c r="Z204" i="44"/>
  <c r="AX204" i="46"/>
  <c r="AX204" i="44"/>
  <c r="E205" i="46"/>
  <c r="E205" i="44"/>
  <c r="M205" i="46"/>
  <c r="M205" i="44"/>
  <c r="U205" i="46"/>
  <c r="U205" i="44"/>
  <c r="AC205" i="46"/>
  <c r="AC205" i="44"/>
  <c r="AK205" i="46"/>
  <c r="AK205" i="44"/>
  <c r="AS205" i="46"/>
  <c r="AS205" i="44"/>
  <c r="BA205" i="46"/>
  <c r="BA205" i="44"/>
  <c r="BI205" i="46"/>
  <c r="BI205" i="44"/>
  <c r="BQ205" i="46"/>
  <c r="BQ205" i="44"/>
  <c r="U207" i="46"/>
  <c r="U207" i="44"/>
  <c r="AC207" i="46"/>
  <c r="AC207" i="44"/>
  <c r="BA207" i="46"/>
  <c r="BA207" i="44"/>
  <c r="AO176" i="44"/>
  <c r="AE178" i="44"/>
  <c r="AA179" i="44"/>
  <c r="AW181" i="44"/>
  <c r="AZ182" i="44"/>
  <c r="BL183" i="44"/>
  <c r="BD185" i="44"/>
  <c r="V189" i="44"/>
  <c r="AH190" i="44"/>
  <c r="BB191" i="44"/>
  <c r="Z192" i="44"/>
  <c r="M198" i="44"/>
  <c r="BA198" i="44"/>
  <c r="P199" i="44"/>
  <c r="BD7" i="44"/>
  <c r="X7" i="44"/>
  <c r="A18" i="44"/>
  <c r="G7" i="44"/>
  <c r="Y7" i="44"/>
  <c r="AN7" i="44"/>
  <c r="BJ7" i="44"/>
  <c r="L8" i="44"/>
  <c r="AC8" i="44"/>
  <c r="AS8" i="44"/>
  <c r="BJ8" i="44"/>
  <c r="P9" i="44"/>
  <c r="AF9" i="44"/>
  <c r="AV9" i="44"/>
  <c r="BL9" i="44"/>
  <c r="H10" i="44"/>
  <c r="V10" i="44"/>
  <c r="AL10" i="44"/>
  <c r="BB10" i="44"/>
  <c r="AI13" i="44"/>
  <c r="BE13" i="44"/>
  <c r="G14" i="44"/>
  <c r="AK14" i="44"/>
  <c r="AC16" i="44"/>
  <c r="H17" i="44"/>
  <c r="AV17" i="44"/>
  <c r="AR20" i="44"/>
  <c r="BF20" i="44"/>
  <c r="AA22" i="44"/>
  <c r="AO22" i="44"/>
  <c r="AB23" i="44"/>
  <c r="AZ23" i="44"/>
  <c r="H24" i="44"/>
  <c r="J42" i="46"/>
  <c r="J42" i="44"/>
  <c r="M47" i="46"/>
  <c r="M47" i="44"/>
  <c r="BQ49" i="46"/>
  <c r="BQ49" i="44"/>
  <c r="AN52" i="46"/>
  <c r="AN52" i="44"/>
  <c r="AO7" i="44"/>
  <c r="AS45" i="44"/>
  <c r="W14" i="46"/>
  <c r="W14" i="44"/>
  <c r="U16" i="46"/>
  <c r="U16" i="44"/>
  <c r="AR18" i="46"/>
  <c r="AR18" i="44"/>
  <c r="AV19" i="46"/>
  <c r="AV19" i="44"/>
  <c r="BL19" i="46"/>
  <c r="BL19" i="44"/>
  <c r="L20" i="46"/>
  <c r="L20" i="44"/>
  <c r="AU21" i="46"/>
  <c r="AU21" i="44"/>
  <c r="AY22" i="46"/>
  <c r="AY22" i="44"/>
  <c r="BI25" i="46"/>
  <c r="BI25" i="44"/>
  <c r="AO26" i="46"/>
  <c r="AO26" i="44"/>
  <c r="BM26" i="46"/>
  <c r="BM26" i="44"/>
  <c r="AN30" i="46"/>
  <c r="AN30" i="44"/>
  <c r="AU32" i="46"/>
  <c r="AU32" i="44"/>
  <c r="R33" i="46"/>
  <c r="R33" i="44"/>
  <c r="AP33" i="46"/>
  <c r="AP33" i="44"/>
  <c r="BN33" i="46"/>
  <c r="BN33" i="44"/>
  <c r="N34" i="46"/>
  <c r="N34" i="44"/>
  <c r="AW35" i="46"/>
  <c r="AW35" i="44"/>
  <c r="AS36" i="46"/>
  <c r="AS36" i="44"/>
  <c r="L38" i="46"/>
  <c r="L38" i="44"/>
  <c r="AB38" i="46"/>
  <c r="AB38" i="44"/>
  <c r="W41" i="46"/>
  <c r="W41" i="44"/>
  <c r="BM46" i="46"/>
  <c r="BM46" i="44"/>
  <c r="AZ51" i="46"/>
  <c r="AZ51" i="44"/>
  <c r="BQ43" i="44"/>
  <c r="BI45" i="44"/>
  <c r="BE46" i="44"/>
  <c r="AR51" i="44"/>
  <c r="X52" i="44"/>
  <c r="AU14" i="46"/>
  <c r="AU14" i="44"/>
  <c r="Q7" i="44"/>
  <c r="AP7" i="44"/>
  <c r="AV10" i="44"/>
  <c r="BG13" i="44"/>
  <c r="BA16" i="44"/>
  <c r="AF17" i="44"/>
  <c r="T18" i="44"/>
  <c r="BP18" i="44"/>
  <c r="AE21" i="44"/>
  <c r="Q44" i="44"/>
  <c r="AG44" i="44"/>
  <c r="AW44" i="44"/>
  <c r="BM44" i="44"/>
  <c r="AO46" i="44"/>
  <c r="Y48" i="44"/>
  <c r="AO48" i="44"/>
  <c r="BE48" i="44"/>
  <c r="P50" i="44"/>
  <c r="BD50" i="44"/>
  <c r="AJ51" i="44"/>
  <c r="P52" i="44"/>
  <c r="AR53" i="44"/>
  <c r="X54" i="44"/>
  <c r="D55" i="44"/>
  <c r="Z42" i="46"/>
  <c r="Z42" i="44"/>
  <c r="AP42" i="46"/>
  <c r="AP42" i="44"/>
  <c r="AK47" i="46"/>
  <c r="AK47" i="44"/>
  <c r="BA43" i="44"/>
  <c r="AC45" i="44"/>
  <c r="Y46" i="44"/>
  <c r="AZ53" i="44"/>
  <c r="AF54" i="44"/>
  <c r="BE7" i="44"/>
  <c r="AG15" i="44"/>
  <c r="D18" i="44"/>
  <c r="D20" i="44"/>
  <c r="BH20" i="44"/>
  <c r="AV50" i="44"/>
  <c r="AJ53" i="44"/>
  <c r="BF42" i="46"/>
  <c r="BF42" i="44"/>
  <c r="AG46" i="46"/>
  <c r="AG46" i="44"/>
  <c r="AW46" i="46"/>
  <c r="AW46" i="44"/>
  <c r="I48" i="46"/>
  <c r="I48" i="44"/>
  <c r="T53" i="46"/>
  <c r="T53" i="44"/>
  <c r="H54" i="46"/>
  <c r="H54" i="44"/>
  <c r="M45" i="44"/>
  <c r="I46" i="44"/>
  <c r="BI47" i="44"/>
  <c r="BL50" i="44"/>
  <c r="L55" i="44"/>
  <c r="R7" i="44"/>
  <c r="X10" i="44"/>
  <c r="AQ13" i="44"/>
  <c r="AM14" i="44"/>
  <c r="P17" i="44"/>
  <c r="AZ18" i="44"/>
  <c r="AB51" i="44"/>
  <c r="H52" i="44"/>
  <c r="BL52" i="44"/>
  <c r="P54" i="44"/>
  <c r="A24" i="44"/>
  <c r="H7" i="44"/>
  <c r="V7" i="44"/>
  <c r="AG7" i="44"/>
  <c r="AU7" i="44"/>
  <c r="BF7" i="44"/>
  <c r="F8" i="44"/>
  <c r="V8" i="44"/>
  <c r="AK8" i="44"/>
  <c r="BA8" i="44"/>
  <c r="AB10" i="44"/>
  <c r="BA10" i="44"/>
  <c r="BL10" i="44"/>
  <c r="AA13" i="44"/>
  <c r="AW15" i="44"/>
  <c r="M16" i="44"/>
  <c r="BQ16" i="44"/>
  <c r="BD17" i="44"/>
  <c r="X19" i="44"/>
  <c r="T20" i="44"/>
  <c r="BN24" i="44"/>
  <c r="BA25" i="44"/>
  <c r="AW26" i="44"/>
  <c r="AJ29" i="44"/>
  <c r="BP29" i="44"/>
  <c r="X30" i="44"/>
  <c r="BL30" i="44"/>
  <c r="BG31" i="44"/>
  <c r="G32" i="44"/>
  <c r="F34" i="44"/>
  <c r="AT34" i="44"/>
  <c r="AX42" i="44"/>
  <c r="M43" i="44"/>
  <c r="AC43" i="44"/>
  <c r="BA47" i="44"/>
  <c r="M49" i="44"/>
  <c r="AC49" i="44"/>
  <c r="AS49" i="44"/>
  <c r="AN50" i="44"/>
  <c r="T51" i="44"/>
  <c r="BD52" i="44"/>
  <c r="AB53" i="44"/>
  <c r="D12" i="46"/>
  <c r="D12" i="44"/>
  <c r="AR12" i="46"/>
  <c r="AR12" i="44"/>
  <c r="BO14" i="46"/>
  <c r="BO14" i="44"/>
  <c r="M15" i="46"/>
  <c r="M15" i="44"/>
  <c r="AK15" i="46"/>
  <c r="AK15" i="44"/>
  <c r="AW16" i="46"/>
  <c r="AW16" i="44"/>
  <c r="BP17" i="46"/>
  <c r="BP17" i="44"/>
  <c r="AJ19" i="46"/>
  <c r="AJ19" i="44"/>
  <c r="R42" i="44"/>
  <c r="E43" i="44"/>
  <c r="L14" i="46"/>
  <c r="L14" i="44"/>
  <c r="AJ14" i="46"/>
  <c r="AJ14" i="44"/>
  <c r="BJ15" i="46"/>
  <c r="BJ15" i="44"/>
  <c r="J16" i="46"/>
  <c r="J16" i="44"/>
  <c r="E17" i="46"/>
  <c r="E17" i="44"/>
  <c r="U17" i="46"/>
  <c r="U17" i="44"/>
  <c r="AK17" i="46"/>
  <c r="AK17" i="44"/>
  <c r="BA17" i="46"/>
  <c r="BA17" i="44"/>
  <c r="Q18" i="46"/>
  <c r="Q18" i="44"/>
  <c r="AG18" i="46"/>
  <c r="AG18" i="44"/>
  <c r="E47" i="44"/>
  <c r="AS47" i="44"/>
  <c r="X50" i="44"/>
  <c r="Q13" i="46"/>
  <c r="Q13" i="44"/>
  <c r="AG13" i="46"/>
  <c r="AG13" i="44"/>
  <c r="AW13" i="46"/>
  <c r="AW13" i="44"/>
  <c r="BM13" i="46"/>
  <c r="BM13" i="44"/>
  <c r="W15" i="46"/>
  <c r="W15" i="44"/>
  <c r="AI16" i="46"/>
  <c r="AI16" i="44"/>
  <c r="BF18" i="46"/>
  <c r="BF18" i="44"/>
  <c r="F19" i="46"/>
  <c r="F19" i="44"/>
  <c r="V19" i="46"/>
  <c r="V19" i="44"/>
  <c r="Z20" i="44"/>
  <c r="AN20" i="44"/>
  <c r="BM20" i="44"/>
  <c r="AJ21" i="44"/>
  <c r="AZ55" i="44"/>
  <c r="BD56" i="44"/>
  <c r="AA57" i="44"/>
  <c r="AG59" i="44"/>
  <c r="E60" i="44"/>
  <c r="M60" i="44"/>
  <c r="U60" i="44"/>
  <c r="AC60" i="44"/>
  <c r="AK60" i="44"/>
  <c r="AS60" i="44"/>
  <c r="BA60" i="44"/>
  <c r="BI60" i="44"/>
  <c r="BQ60" i="44"/>
  <c r="X61" i="44"/>
  <c r="L62" i="44"/>
  <c r="W63" i="44"/>
  <c r="AY7" i="46"/>
  <c r="AY7" i="44"/>
  <c r="P8" i="46"/>
  <c r="P8" i="44"/>
  <c r="AV8" i="46"/>
  <c r="AV8" i="44"/>
  <c r="E9" i="46"/>
  <c r="E9" i="44"/>
  <c r="AC9" i="46"/>
  <c r="AC9" i="44"/>
  <c r="BQ9" i="46"/>
  <c r="BQ9" i="44"/>
  <c r="AG10" i="46"/>
  <c r="AG10" i="44"/>
  <c r="BM10" i="46"/>
  <c r="BM10" i="44"/>
  <c r="AC11" i="46"/>
  <c r="AC11" i="44"/>
  <c r="BE12" i="46"/>
  <c r="BE12" i="44"/>
  <c r="D13" i="46"/>
  <c r="D13" i="44"/>
  <c r="L13" i="46"/>
  <c r="L13" i="44"/>
  <c r="AB13" i="46"/>
  <c r="AB13" i="44"/>
  <c r="BH13" i="46"/>
  <c r="BH13" i="44"/>
  <c r="AP15" i="46"/>
  <c r="AP15" i="44"/>
  <c r="F16" i="46"/>
  <c r="F16" i="44"/>
  <c r="U18" i="46"/>
  <c r="U18" i="44"/>
  <c r="AS18" i="46"/>
  <c r="AS18" i="44"/>
  <c r="AK20" i="46"/>
  <c r="AK20" i="44"/>
  <c r="P21" i="46"/>
  <c r="P21" i="44"/>
  <c r="BD21" i="46"/>
  <c r="BD21" i="44"/>
  <c r="AJ22" i="46"/>
  <c r="AJ22" i="44"/>
  <c r="BH22" i="46"/>
  <c r="BH22" i="44"/>
  <c r="G23" i="46"/>
  <c r="G23" i="44"/>
  <c r="W23" i="46"/>
  <c r="W23" i="44"/>
  <c r="AM23" i="46"/>
  <c r="AM23" i="44"/>
  <c r="AI24" i="46"/>
  <c r="AI24" i="44"/>
  <c r="N25" i="46"/>
  <c r="N25" i="44"/>
  <c r="Q28" i="46"/>
  <c r="Q28" i="44"/>
  <c r="BM28" i="46"/>
  <c r="BM28" i="44"/>
  <c r="BA29" i="46"/>
  <c r="BA29" i="44"/>
  <c r="Y30" i="46"/>
  <c r="Y30" i="44"/>
  <c r="D31" i="46"/>
  <c r="D31" i="44"/>
  <c r="AJ31" i="46"/>
  <c r="AJ31" i="44"/>
  <c r="BH31" i="46"/>
  <c r="BH31" i="44"/>
  <c r="H32" i="46"/>
  <c r="H32" i="44"/>
  <c r="AN32" i="46"/>
  <c r="AN32" i="44"/>
  <c r="X41" i="46"/>
  <c r="X41" i="44"/>
  <c r="BD41" i="46"/>
  <c r="BD41" i="44"/>
  <c r="AA42" i="46"/>
  <c r="AA42" i="44"/>
  <c r="BO42" i="46"/>
  <c r="BO42" i="44"/>
  <c r="AD43" i="46"/>
  <c r="AD43" i="44"/>
  <c r="BJ43" i="46"/>
  <c r="BJ43" i="44"/>
  <c r="Z44" i="46"/>
  <c r="Z44" i="44"/>
  <c r="AX44" i="46"/>
  <c r="AX44" i="44"/>
  <c r="V45" i="46"/>
  <c r="V45" i="44"/>
  <c r="AT45" i="46"/>
  <c r="AT45" i="44"/>
  <c r="J46" i="46"/>
  <c r="J46" i="44"/>
  <c r="AP46" i="46"/>
  <c r="AP46" i="44"/>
  <c r="F47" i="46"/>
  <c r="F47" i="44"/>
  <c r="BB47" i="46"/>
  <c r="BB47" i="44"/>
  <c r="Z48" i="46"/>
  <c r="Z48" i="44"/>
  <c r="BN48" i="46"/>
  <c r="BN48" i="44"/>
  <c r="V49" i="46"/>
  <c r="V49" i="44"/>
  <c r="AT49" i="46"/>
  <c r="AT49" i="44"/>
  <c r="BJ49" i="46"/>
  <c r="BJ49" i="44"/>
  <c r="Y50" i="46"/>
  <c r="Y50" i="44"/>
  <c r="AM154" i="46"/>
  <c r="AM154" i="44"/>
  <c r="AW155" i="46"/>
  <c r="AW155" i="44"/>
  <c r="AL160" i="46"/>
  <c r="AL160" i="44"/>
  <c r="J15" i="44"/>
  <c r="R10" i="46"/>
  <c r="R10" i="44"/>
  <c r="BF10" i="46"/>
  <c r="BF10" i="44"/>
  <c r="AH12" i="46"/>
  <c r="AH12" i="44"/>
  <c r="BF12" i="46"/>
  <c r="BF12" i="44"/>
  <c r="U13" i="46"/>
  <c r="U13" i="44"/>
  <c r="BG15" i="46"/>
  <c r="BG15" i="44"/>
  <c r="W16" i="46"/>
  <c r="W16" i="44"/>
  <c r="BC16" i="46"/>
  <c r="BC16" i="44"/>
  <c r="R17" i="46"/>
  <c r="R17" i="44"/>
  <c r="AP17" i="46"/>
  <c r="AP17" i="44"/>
  <c r="N18" i="46"/>
  <c r="N18" i="44"/>
  <c r="AT18" i="46"/>
  <c r="AT18" i="44"/>
  <c r="M22" i="46"/>
  <c r="M22" i="44"/>
  <c r="AS22" i="46"/>
  <c r="AS22" i="44"/>
  <c r="X23" i="46"/>
  <c r="X23" i="44"/>
  <c r="D24" i="46"/>
  <c r="D24" i="44"/>
  <c r="BH24" i="46"/>
  <c r="BH24" i="44"/>
  <c r="AL27" i="46"/>
  <c r="AL27" i="44"/>
  <c r="A26" i="27"/>
  <c r="C28" i="46"/>
  <c r="C28" i="44" s="1"/>
  <c r="J30" i="46"/>
  <c r="J30" i="44"/>
  <c r="BF30" i="46"/>
  <c r="BF30" i="44"/>
  <c r="AK31" i="46"/>
  <c r="AK31" i="44"/>
  <c r="BI31" i="46"/>
  <c r="BI31" i="44"/>
  <c r="Q32" i="46"/>
  <c r="Q32" i="44"/>
  <c r="AO32" i="46"/>
  <c r="AO32" i="44"/>
  <c r="O36" i="46"/>
  <c r="O36" i="44"/>
  <c r="AU36" i="46"/>
  <c r="AU36" i="44"/>
  <c r="AH37" i="46"/>
  <c r="AH37" i="44"/>
  <c r="BN37" i="46"/>
  <c r="BN37" i="44"/>
  <c r="AL38" i="46"/>
  <c r="AL38" i="44"/>
  <c r="AG41" i="46"/>
  <c r="AG41" i="44"/>
  <c r="D42" i="46"/>
  <c r="D42" i="44"/>
  <c r="AA44" i="46"/>
  <c r="AA44" i="44"/>
  <c r="AQ44" i="46"/>
  <c r="AQ44" i="44"/>
  <c r="G45" i="46"/>
  <c r="G45" i="44"/>
  <c r="AU45" i="46"/>
  <c r="AU45" i="44"/>
  <c r="AA48" i="46"/>
  <c r="AA48" i="44"/>
  <c r="BG48" i="46"/>
  <c r="BG48" i="44"/>
  <c r="AE49" i="46"/>
  <c r="AE49" i="44"/>
  <c r="R50" i="46"/>
  <c r="R50" i="44"/>
  <c r="A39" i="44"/>
  <c r="BA13" i="44"/>
  <c r="AL29" i="44"/>
  <c r="G9" i="46"/>
  <c r="G9" i="44"/>
  <c r="AE9" i="46"/>
  <c r="AE9" i="44"/>
  <c r="AI10" i="46"/>
  <c r="AI10" i="44"/>
  <c r="BG10" i="46"/>
  <c r="BG10" i="44"/>
  <c r="BO10" i="46"/>
  <c r="BO10" i="44"/>
  <c r="W11" i="46"/>
  <c r="W11" i="44"/>
  <c r="AU11" i="46"/>
  <c r="AU11" i="44"/>
  <c r="BC11" i="46"/>
  <c r="BC11" i="44"/>
  <c r="K12" i="46"/>
  <c r="K12" i="44"/>
  <c r="AI12" i="46"/>
  <c r="AI12" i="44"/>
  <c r="F13" i="46"/>
  <c r="F13" i="44"/>
  <c r="AL13" i="46"/>
  <c r="AL13" i="44"/>
  <c r="AT13" i="46"/>
  <c r="AT13" i="44"/>
  <c r="BJ13" i="46"/>
  <c r="BJ13" i="44"/>
  <c r="D15" i="46"/>
  <c r="D15" i="44"/>
  <c r="L15" i="46"/>
  <c r="L15" i="44"/>
  <c r="T15" i="46"/>
  <c r="T15" i="44"/>
  <c r="AB15" i="46"/>
  <c r="AB15" i="44"/>
  <c r="AJ15" i="46"/>
  <c r="AJ15" i="44"/>
  <c r="AR15" i="46"/>
  <c r="AR15" i="44"/>
  <c r="AZ15" i="46"/>
  <c r="AZ15" i="44"/>
  <c r="BH15" i="46"/>
  <c r="BH15" i="44"/>
  <c r="BP15" i="46"/>
  <c r="BP15" i="44"/>
  <c r="H16" i="46"/>
  <c r="H16" i="44"/>
  <c r="P16" i="46"/>
  <c r="P16" i="44"/>
  <c r="X16" i="46"/>
  <c r="X16" i="44"/>
  <c r="AF16" i="46"/>
  <c r="AF16" i="44"/>
  <c r="AN16" i="46"/>
  <c r="AN16" i="44"/>
  <c r="AV16" i="46"/>
  <c r="AV16" i="44"/>
  <c r="BD16" i="46"/>
  <c r="BD16" i="44"/>
  <c r="BL16" i="46"/>
  <c r="BL16" i="44"/>
  <c r="K17" i="46"/>
  <c r="K17" i="44"/>
  <c r="AA17" i="46"/>
  <c r="AA17" i="44"/>
  <c r="AI17" i="46"/>
  <c r="AI17" i="44"/>
  <c r="AQ17" i="46"/>
  <c r="AQ17" i="44"/>
  <c r="AY17" i="46"/>
  <c r="AY17" i="44"/>
  <c r="BG17" i="46"/>
  <c r="BG17" i="44"/>
  <c r="G18" i="46"/>
  <c r="G18" i="44"/>
  <c r="O18" i="46"/>
  <c r="O18" i="44"/>
  <c r="W18" i="46"/>
  <c r="W18" i="44"/>
  <c r="AE18" i="46"/>
  <c r="AE18" i="44"/>
  <c r="AM18" i="46"/>
  <c r="AM18" i="44"/>
  <c r="BC18" i="46"/>
  <c r="BC18" i="44"/>
  <c r="BK18" i="46"/>
  <c r="BK18" i="44"/>
  <c r="K19" i="46"/>
  <c r="K19" i="44"/>
  <c r="S19" i="46"/>
  <c r="S19" i="44"/>
  <c r="AA19" i="46"/>
  <c r="AA19" i="44"/>
  <c r="AY19" i="46"/>
  <c r="AY19" i="44"/>
  <c r="BG19" i="46"/>
  <c r="BG19" i="44"/>
  <c r="BO19" i="46"/>
  <c r="BO19" i="44"/>
  <c r="G20" i="46"/>
  <c r="G20" i="44"/>
  <c r="O20" i="46"/>
  <c r="O20" i="44"/>
  <c r="W20" i="46"/>
  <c r="W20" i="44"/>
  <c r="AE20" i="46"/>
  <c r="AE20" i="44"/>
  <c r="AM20" i="46"/>
  <c r="AM20" i="44"/>
  <c r="AU20" i="46"/>
  <c r="AU20" i="44"/>
  <c r="BC20" i="46"/>
  <c r="BC20" i="44"/>
  <c r="BK20" i="46"/>
  <c r="BK20" i="44"/>
  <c r="J21" i="46"/>
  <c r="J21" i="44"/>
  <c r="R21" i="46"/>
  <c r="R21" i="44"/>
  <c r="Z21" i="46"/>
  <c r="Z21" i="44"/>
  <c r="AH21" i="46"/>
  <c r="AH21" i="44"/>
  <c r="AP21" i="46"/>
  <c r="AP21" i="44"/>
  <c r="F22" i="46"/>
  <c r="F22" i="44"/>
  <c r="N22" i="46"/>
  <c r="N22" i="44"/>
  <c r="V22" i="46"/>
  <c r="V22" i="44"/>
  <c r="AD22" i="46"/>
  <c r="AD22" i="44"/>
  <c r="AL22" i="46"/>
  <c r="AL22" i="44"/>
  <c r="AT22" i="46"/>
  <c r="AT22" i="44"/>
  <c r="BB22" i="46"/>
  <c r="BB22" i="44"/>
  <c r="BJ22" i="46"/>
  <c r="BJ22" i="44"/>
  <c r="A21" i="27"/>
  <c r="A23" i="44"/>
  <c r="I23" i="46"/>
  <c r="I23" i="44"/>
  <c r="Q23" i="46"/>
  <c r="Q23" i="44"/>
  <c r="Y23" i="46"/>
  <c r="Y23" i="44"/>
  <c r="AG23" i="46"/>
  <c r="AG23" i="44"/>
  <c r="AO23" i="46"/>
  <c r="AO23" i="44"/>
  <c r="AW23" i="46"/>
  <c r="AW23" i="44"/>
  <c r="E24" i="46"/>
  <c r="E24" i="44"/>
  <c r="M24" i="46"/>
  <c r="M24" i="44"/>
  <c r="AK24" i="46"/>
  <c r="AK24" i="44"/>
  <c r="AS24" i="46"/>
  <c r="AS24" i="44"/>
  <c r="BQ24" i="46"/>
  <c r="BQ24" i="44"/>
  <c r="H25" i="46"/>
  <c r="H25" i="44"/>
  <c r="P25" i="46"/>
  <c r="P25" i="44"/>
  <c r="X25" i="46"/>
  <c r="X25" i="44"/>
  <c r="AF25" i="46"/>
  <c r="AF25" i="44"/>
  <c r="AN25" i="46"/>
  <c r="AN25" i="44"/>
  <c r="AV25" i="46"/>
  <c r="AV25" i="44"/>
  <c r="BD25" i="46"/>
  <c r="BD25" i="44"/>
  <c r="AI7" i="46"/>
  <c r="AI7" i="44"/>
  <c r="BO7" i="46"/>
  <c r="BO7" i="44"/>
  <c r="X8" i="46"/>
  <c r="X8" i="44"/>
  <c r="AN8" i="46"/>
  <c r="AN8" i="44"/>
  <c r="Y10" i="46"/>
  <c r="Y10" i="44"/>
  <c r="BE10" i="46"/>
  <c r="BE10" i="44"/>
  <c r="U11" i="46"/>
  <c r="U11" i="44"/>
  <c r="Q17" i="46"/>
  <c r="Q17" i="44"/>
  <c r="AO17" i="46"/>
  <c r="AO17" i="44"/>
  <c r="AO19" i="46"/>
  <c r="AO19" i="44"/>
  <c r="AW19" i="46"/>
  <c r="AW19" i="44"/>
  <c r="BM19" i="46"/>
  <c r="BM19" i="44"/>
  <c r="AC20" i="46"/>
  <c r="AC20" i="44"/>
  <c r="H21" i="46"/>
  <c r="H21" i="44"/>
  <c r="AV21" i="46"/>
  <c r="AV21" i="44"/>
  <c r="AB22" i="46"/>
  <c r="AB22" i="44"/>
  <c r="AZ22" i="46"/>
  <c r="AZ22" i="44"/>
  <c r="O23" i="46"/>
  <c r="O23" i="44"/>
  <c r="AT25" i="46"/>
  <c r="AT25" i="44"/>
  <c r="J26" i="46"/>
  <c r="J26" i="44"/>
  <c r="AH26" i="46"/>
  <c r="AH26" i="44"/>
  <c r="BN26" i="46"/>
  <c r="BN26" i="44"/>
  <c r="AK27" i="46"/>
  <c r="AK27" i="44"/>
  <c r="I28" i="46"/>
  <c r="I28" i="44"/>
  <c r="BE28" i="46"/>
  <c r="BE28" i="44"/>
  <c r="BI29" i="46"/>
  <c r="BI29" i="44"/>
  <c r="AO30" i="46"/>
  <c r="AO30" i="44"/>
  <c r="BL32" i="46"/>
  <c r="BL32" i="44"/>
  <c r="AA33" i="46"/>
  <c r="AA33" i="44"/>
  <c r="AY33" i="46"/>
  <c r="AY33" i="44"/>
  <c r="BQ38" i="46"/>
  <c r="BQ38" i="44"/>
  <c r="BB45" i="46"/>
  <c r="BB45" i="44"/>
  <c r="R46" i="46"/>
  <c r="R46" i="44"/>
  <c r="AX46" i="46"/>
  <c r="AX46" i="44"/>
  <c r="N47" i="46"/>
  <c r="N47" i="44"/>
  <c r="BJ47" i="46"/>
  <c r="BJ47" i="44"/>
  <c r="AP48" i="46"/>
  <c r="AP48" i="44"/>
  <c r="AU154" i="46"/>
  <c r="AU154" i="44"/>
  <c r="Q155" i="46"/>
  <c r="Q155" i="44"/>
  <c r="M156" i="46"/>
  <c r="M156" i="44"/>
  <c r="AF158" i="46"/>
  <c r="AF158" i="44"/>
  <c r="BL158" i="46"/>
  <c r="BL158" i="44"/>
  <c r="AJ159" i="46"/>
  <c r="AJ159" i="44"/>
  <c r="F160" i="46"/>
  <c r="F160" i="44"/>
  <c r="BB160" i="46"/>
  <c r="BB160" i="44"/>
  <c r="U162" i="46"/>
  <c r="U162" i="44"/>
  <c r="AZ13" i="44"/>
  <c r="J10" i="46"/>
  <c r="J10" i="44"/>
  <c r="O16" i="46"/>
  <c r="O16" i="44"/>
  <c r="AU16" i="46"/>
  <c r="AU16" i="44"/>
  <c r="A17" i="29"/>
  <c r="C19" i="46"/>
  <c r="C19" i="44" s="1"/>
  <c r="J19" i="46"/>
  <c r="J19" i="44"/>
  <c r="R19" i="46"/>
  <c r="R19" i="44"/>
  <c r="AP19" i="46"/>
  <c r="AP19" i="44"/>
  <c r="AX19" i="46"/>
  <c r="AX19" i="44"/>
  <c r="AD20" i="46"/>
  <c r="AD20" i="44"/>
  <c r="Q21" i="46"/>
  <c r="Q21" i="44"/>
  <c r="AG21" i="46"/>
  <c r="AG21" i="44"/>
  <c r="E22" i="46"/>
  <c r="E22" i="44"/>
  <c r="BA22" i="46"/>
  <c r="BA22" i="44"/>
  <c r="AF23" i="46"/>
  <c r="AF23" i="44"/>
  <c r="L24" i="46"/>
  <c r="L24" i="44"/>
  <c r="AZ24" i="46"/>
  <c r="AZ24" i="44"/>
  <c r="O25" i="46"/>
  <c r="O25" i="44"/>
  <c r="BC25" i="46"/>
  <c r="BC25" i="44"/>
  <c r="K26" i="46"/>
  <c r="K26" i="44"/>
  <c r="AI26" i="46"/>
  <c r="AI26" i="44"/>
  <c r="F27" i="46"/>
  <c r="F27" i="44"/>
  <c r="AT27" i="46"/>
  <c r="AT27" i="44"/>
  <c r="J28" i="46"/>
  <c r="J28" i="44"/>
  <c r="Z30" i="46"/>
  <c r="Z30" i="44"/>
  <c r="M31" i="46"/>
  <c r="M31" i="44"/>
  <c r="H34" i="46"/>
  <c r="H34" i="44"/>
  <c r="AF34" i="46"/>
  <c r="AF34" i="44"/>
  <c r="BD34" i="46"/>
  <c r="BD34" i="44"/>
  <c r="AA35" i="46"/>
  <c r="AA35" i="44"/>
  <c r="BF37" i="46"/>
  <c r="BF37" i="44"/>
  <c r="AD38" i="46"/>
  <c r="AD38" i="44"/>
  <c r="AH39" i="46"/>
  <c r="AH39" i="44"/>
  <c r="AB42" i="46"/>
  <c r="AB42" i="44"/>
  <c r="AZ42" i="46"/>
  <c r="AZ42" i="44"/>
  <c r="O43" i="46"/>
  <c r="O43" i="44"/>
  <c r="AE43" i="46"/>
  <c r="AE43" i="44"/>
  <c r="AI44" i="46"/>
  <c r="AI44" i="44"/>
  <c r="AY44" i="46"/>
  <c r="AY44" i="44"/>
  <c r="O45" i="46"/>
  <c r="O45" i="44"/>
  <c r="BK45" i="46"/>
  <c r="BK45" i="44"/>
  <c r="BK47" i="46"/>
  <c r="BK47" i="44"/>
  <c r="AI48" i="46"/>
  <c r="AI48" i="44"/>
  <c r="BO48" i="46"/>
  <c r="BO48" i="44"/>
  <c r="W49" i="46"/>
  <c r="W49" i="44"/>
  <c r="BK49" i="46"/>
  <c r="BK49" i="44"/>
  <c r="Q12" i="44"/>
  <c r="AO14" i="44"/>
  <c r="R8" i="46"/>
  <c r="R8" i="44"/>
  <c r="BN8" i="46"/>
  <c r="BN8" i="44"/>
  <c r="AA10" i="46"/>
  <c r="AA10" i="44"/>
  <c r="AY10" i="46"/>
  <c r="AY10" i="44"/>
  <c r="A12" i="29"/>
  <c r="A14" i="44"/>
  <c r="A28" i="44"/>
  <c r="AA7" i="44"/>
  <c r="AK11" i="44"/>
  <c r="R12" i="44"/>
  <c r="BO12" i="44"/>
  <c r="AR13" i="44"/>
  <c r="AG14" i="44"/>
  <c r="AP14" i="44"/>
  <c r="BN17" i="44"/>
  <c r="M20" i="44"/>
  <c r="AO21" i="44"/>
  <c r="BQ27" i="44"/>
  <c r="AX28" i="44"/>
  <c r="AI33" i="44"/>
  <c r="AM45" i="44"/>
  <c r="BG7" i="46"/>
  <c r="BG7" i="44"/>
  <c r="BA9" i="46"/>
  <c r="BA9" i="44"/>
  <c r="Q10" i="46"/>
  <c r="Q10" i="44"/>
  <c r="AO10" i="46"/>
  <c r="AO10" i="44"/>
  <c r="M11" i="46"/>
  <c r="M11" i="44"/>
  <c r="AW12" i="46"/>
  <c r="AW12" i="44"/>
  <c r="BM12" i="46"/>
  <c r="BM12" i="44"/>
  <c r="AF14" i="46"/>
  <c r="AF14" i="44"/>
  <c r="BD14" i="46"/>
  <c r="BD14" i="44"/>
  <c r="BB16" i="46"/>
  <c r="BB16" i="44"/>
  <c r="I17" i="46"/>
  <c r="I17" i="44"/>
  <c r="AG17" i="46"/>
  <c r="AG17" i="44"/>
  <c r="E18" i="46"/>
  <c r="E18" i="44"/>
  <c r="AC18" i="46"/>
  <c r="AC18" i="44"/>
  <c r="BI18" i="46"/>
  <c r="BI18" i="44"/>
  <c r="I19" i="46"/>
  <c r="I19" i="44"/>
  <c r="AN21" i="46"/>
  <c r="AN21" i="44"/>
  <c r="T22" i="46"/>
  <c r="T22" i="44"/>
  <c r="AR22" i="46"/>
  <c r="AR22" i="44"/>
  <c r="BP22" i="46"/>
  <c r="BP22" i="44"/>
  <c r="AE23" i="46"/>
  <c r="AE23" i="44"/>
  <c r="A24" i="27"/>
  <c r="A26" i="44"/>
  <c r="C26" i="46"/>
  <c r="C26" i="44" s="1"/>
  <c r="AP26" i="46"/>
  <c r="AP26" i="44"/>
  <c r="E27" i="46"/>
  <c r="E27" i="44"/>
  <c r="AS27" i="46"/>
  <c r="AS27" i="44"/>
  <c r="AG28" i="46"/>
  <c r="AG28" i="44"/>
  <c r="M29" i="46"/>
  <c r="M29" i="44"/>
  <c r="AS29" i="46"/>
  <c r="AS29" i="44"/>
  <c r="AG30" i="46"/>
  <c r="AG30" i="44"/>
  <c r="BD32" i="46"/>
  <c r="BD32" i="44"/>
  <c r="K33" i="46"/>
  <c r="K33" i="44"/>
  <c r="AQ33" i="46"/>
  <c r="AQ33" i="44"/>
  <c r="H41" i="46"/>
  <c r="H41" i="44"/>
  <c r="AN41" i="46"/>
  <c r="AN41" i="44"/>
  <c r="K42" i="46"/>
  <c r="K42" i="44"/>
  <c r="AQ42" i="46"/>
  <c r="AQ42" i="44"/>
  <c r="V43" i="46"/>
  <c r="V43" i="44"/>
  <c r="AT43" i="46"/>
  <c r="AT43" i="44"/>
  <c r="J44" i="46"/>
  <c r="J44" i="44"/>
  <c r="BF44" i="46"/>
  <c r="BF44" i="44"/>
  <c r="R48" i="46"/>
  <c r="R48" i="44"/>
  <c r="F49" i="46"/>
  <c r="F49" i="44"/>
  <c r="A48" i="29"/>
  <c r="C50" i="46"/>
  <c r="C50" i="44" s="1"/>
  <c r="A50" i="44"/>
  <c r="O154" i="46"/>
  <c r="O154" i="44"/>
  <c r="BC154" i="46"/>
  <c r="BC154" i="44"/>
  <c r="Y155" i="46"/>
  <c r="Y155" i="44"/>
  <c r="BM155" i="46"/>
  <c r="BM155" i="44"/>
  <c r="AK156" i="46"/>
  <c r="AK156" i="44"/>
  <c r="BQ156" i="46"/>
  <c r="BQ156" i="44"/>
  <c r="X157" i="46"/>
  <c r="X157" i="44"/>
  <c r="BD157" i="46"/>
  <c r="BD157" i="44"/>
  <c r="X158" i="46"/>
  <c r="X158" i="44"/>
  <c r="D159" i="46"/>
  <c r="D159" i="44"/>
  <c r="N160" i="46"/>
  <c r="N160" i="44"/>
  <c r="BF161" i="46"/>
  <c r="BF161" i="44"/>
  <c r="M9" i="44"/>
  <c r="BB11" i="46"/>
  <c r="BB11" i="44"/>
  <c r="J12" i="46"/>
  <c r="J12" i="44"/>
  <c r="Z12" i="46"/>
  <c r="Z12" i="44"/>
  <c r="AX12" i="46"/>
  <c r="AX12" i="44"/>
  <c r="M13" i="46"/>
  <c r="M13" i="44"/>
  <c r="AK13" i="46"/>
  <c r="AK13" i="44"/>
  <c r="G16" i="46"/>
  <c r="G16" i="44"/>
  <c r="AM16" i="46"/>
  <c r="AM16" i="44"/>
  <c r="Z17" i="46"/>
  <c r="Z17" i="44"/>
  <c r="F18" i="46"/>
  <c r="F18" i="44"/>
  <c r="BF19" i="46"/>
  <c r="BF19" i="44"/>
  <c r="AK22" i="46"/>
  <c r="AK22" i="44"/>
  <c r="P23" i="46"/>
  <c r="P23" i="44"/>
  <c r="BL23" i="46"/>
  <c r="BL23" i="44"/>
  <c r="AR24" i="46"/>
  <c r="AR24" i="44"/>
  <c r="W25" i="46"/>
  <c r="W25" i="44"/>
  <c r="BB27" i="46"/>
  <c r="BB27" i="44"/>
  <c r="AD29" i="46"/>
  <c r="AD29" i="44"/>
  <c r="R30" i="46"/>
  <c r="R30" i="44"/>
  <c r="E31" i="46"/>
  <c r="E31" i="44"/>
  <c r="X34" i="46"/>
  <c r="X34" i="44"/>
  <c r="AV34" i="46"/>
  <c r="AV34" i="44"/>
  <c r="K35" i="46"/>
  <c r="K35" i="44"/>
  <c r="BG35" i="46"/>
  <c r="BG35" i="44"/>
  <c r="V38" i="46"/>
  <c r="V38" i="44"/>
  <c r="BJ38" i="46"/>
  <c r="BJ38" i="44"/>
  <c r="Z39" i="46"/>
  <c r="Z39" i="44"/>
  <c r="BN39" i="46"/>
  <c r="BN39" i="44"/>
  <c r="AK40" i="46"/>
  <c r="AK40" i="44"/>
  <c r="W43" i="46"/>
  <c r="W43" i="44"/>
  <c r="AM43" i="46"/>
  <c r="AM43" i="44"/>
  <c r="BC43" i="46"/>
  <c r="BC43" i="44"/>
  <c r="S44" i="46"/>
  <c r="S44" i="44"/>
  <c r="BG44" i="46"/>
  <c r="BG44" i="44"/>
  <c r="AE45" i="46"/>
  <c r="AE45" i="44"/>
  <c r="S46" i="46"/>
  <c r="S46" i="44"/>
  <c r="BM17" i="44"/>
  <c r="BQ20" i="44"/>
  <c r="BM32" i="44"/>
  <c r="AX8" i="46"/>
  <c r="AX8" i="44"/>
  <c r="A161" i="44"/>
  <c r="C14" i="46"/>
  <c r="C14" i="44" s="1"/>
  <c r="S7" i="44"/>
  <c r="AB7" i="44"/>
  <c r="BI9" i="44"/>
  <c r="E11" i="44"/>
  <c r="AL11" i="44"/>
  <c r="AS13" i="44"/>
  <c r="Y14" i="44"/>
  <c r="AH14" i="44"/>
  <c r="AD16" i="44"/>
  <c r="BE17" i="44"/>
  <c r="E20" i="44"/>
  <c r="N20" i="44"/>
  <c r="BI20" i="44"/>
  <c r="AF32" i="44"/>
  <c r="BE32" i="44"/>
  <c r="AY35" i="44"/>
  <c r="BB38" i="44"/>
  <c r="BE41" i="44"/>
  <c r="BL8" i="46"/>
  <c r="BL8" i="44"/>
  <c r="AL16" i="46"/>
  <c r="AL16" i="44"/>
  <c r="A15" i="27"/>
  <c r="C17" i="46"/>
  <c r="C17" i="44" s="1"/>
  <c r="Y17" i="46"/>
  <c r="Y17" i="44"/>
  <c r="AW17" i="46"/>
  <c r="AW17" i="44"/>
  <c r="M18" i="46"/>
  <c r="M18" i="44"/>
  <c r="BA18" i="46"/>
  <c r="BA18" i="44"/>
  <c r="BA20" i="46"/>
  <c r="BA20" i="44"/>
  <c r="AF21" i="46"/>
  <c r="AF21" i="44"/>
  <c r="L22" i="46"/>
  <c r="L22" i="44"/>
  <c r="AA24" i="46"/>
  <c r="AA24" i="44"/>
  <c r="BG24" i="46"/>
  <c r="BG24" i="44"/>
  <c r="V25" i="46"/>
  <c r="V25" i="44"/>
  <c r="BJ25" i="46"/>
  <c r="BJ25" i="44"/>
  <c r="Z26" i="46"/>
  <c r="Z26" i="44"/>
  <c r="BF26" i="46"/>
  <c r="BF26" i="44"/>
  <c r="U27" i="46"/>
  <c r="U27" i="44"/>
  <c r="BA27" i="46"/>
  <c r="BA27" i="44"/>
  <c r="Y28" i="46"/>
  <c r="Y28" i="44"/>
  <c r="E29" i="46"/>
  <c r="E29" i="44"/>
  <c r="AK29" i="46"/>
  <c r="AK29" i="44"/>
  <c r="Q30" i="46"/>
  <c r="Q30" i="44"/>
  <c r="BM30" i="46"/>
  <c r="BM30" i="44"/>
  <c r="AR31" i="46"/>
  <c r="AR31" i="44"/>
  <c r="BG33" i="46"/>
  <c r="BG33" i="44"/>
  <c r="P41" i="46"/>
  <c r="P41" i="44"/>
  <c r="AV41" i="46"/>
  <c r="AV41" i="44"/>
  <c r="S42" i="46"/>
  <c r="S42" i="44"/>
  <c r="AY42" i="46"/>
  <c r="AY42" i="44"/>
  <c r="N43" i="46"/>
  <c r="N43" i="44"/>
  <c r="BB43" i="46"/>
  <c r="BB43" i="44"/>
  <c r="R44" i="46"/>
  <c r="R44" i="44"/>
  <c r="AP44" i="46"/>
  <c r="AP44" i="44"/>
  <c r="F45" i="46"/>
  <c r="F45" i="44"/>
  <c r="AD45" i="46"/>
  <c r="AD45" i="44"/>
  <c r="BJ45" i="46"/>
  <c r="BJ45" i="44"/>
  <c r="Z46" i="46"/>
  <c r="Z46" i="44"/>
  <c r="BF46" i="46"/>
  <c r="BF46" i="44"/>
  <c r="V47" i="46"/>
  <c r="V47" i="44"/>
  <c r="A46" i="29"/>
  <c r="C48" i="46"/>
  <c r="C48" i="44" s="1"/>
  <c r="AX48" i="46"/>
  <c r="AX48" i="44"/>
  <c r="AD49" i="46"/>
  <c r="AD49" i="44"/>
  <c r="BB49" i="46"/>
  <c r="BB49" i="44"/>
  <c r="AO155" i="46"/>
  <c r="AO155" i="44"/>
  <c r="U156" i="46"/>
  <c r="U156" i="44"/>
  <c r="BA156" i="46"/>
  <c r="BA156" i="44"/>
  <c r="H157" i="46"/>
  <c r="H157" i="44"/>
  <c r="AN157" i="46"/>
  <c r="AN157" i="44"/>
  <c r="BL157" i="46"/>
  <c r="BL157" i="44"/>
  <c r="P158" i="46"/>
  <c r="P158" i="44"/>
  <c r="BD158" i="46"/>
  <c r="BD158" i="44"/>
  <c r="AB159" i="46"/>
  <c r="AB159" i="44"/>
  <c r="AZ159" i="46"/>
  <c r="AZ159" i="44"/>
  <c r="V160" i="46"/>
  <c r="V160" i="44"/>
  <c r="BJ160" i="46"/>
  <c r="BJ160" i="44"/>
  <c r="J161" i="46"/>
  <c r="J161" i="44"/>
  <c r="Z161" i="46"/>
  <c r="Z161" i="44"/>
  <c r="AP161" i="46"/>
  <c r="AP161" i="44"/>
  <c r="BN161" i="46"/>
  <c r="BN161" i="44"/>
  <c r="AC162" i="46"/>
  <c r="AC162" i="44"/>
  <c r="AS162" i="46"/>
  <c r="AS162" i="44"/>
  <c r="BI162" i="46"/>
  <c r="BI162" i="44"/>
  <c r="BQ162" i="46"/>
  <c r="BQ162" i="44"/>
  <c r="Y163" i="46"/>
  <c r="Y163" i="44"/>
  <c r="BJ16" i="44"/>
  <c r="F25" i="44"/>
  <c r="D7" i="46"/>
  <c r="D7" i="44"/>
  <c r="AZ7" i="46"/>
  <c r="AZ7" i="44"/>
  <c r="Z10" i="46"/>
  <c r="Z10" i="44"/>
  <c r="AP10" i="46"/>
  <c r="AP10" i="44"/>
  <c r="BN10" i="46"/>
  <c r="BN10" i="44"/>
  <c r="AD11" i="46"/>
  <c r="AD11" i="44"/>
  <c r="K15" i="46"/>
  <c r="K15" i="44"/>
  <c r="AY15" i="46"/>
  <c r="AY15" i="44"/>
  <c r="AD18" i="46"/>
  <c r="AD18" i="44"/>
  <c r="BJ18" i="46"/>
  <c r="BJ18" i="44"/>
  <c r="AT20" i="46"/>
  <c r="AT20" i="44"/>
  <c r="BB20" i="46"/>
  <c r="BB20" i="44"/>
  <c r="I21" i="46"/>
  <c r="I21" i="44"/>
  <c r="Y21" i="46"/>
  <c r="Y21" i="44"/>
  <c r="BM21" i="46"/>
  <c r="BM21" i="44"/>
  <c r="U22" i="46"/>
  <c r="U22" i="44"/>
  <c r="BI22" i="46"/>
  <c r="BI22" i="44"/>
  <c r="AN23" i="46"/>
  <c r="AN23" i="44"/>
  <c r="AB24" i="46"/>
  <c r="AB24" i="44"/>
  <c r="G25" i="46"/>
  <c r="G25" i="44"/>
  <c r="AM25" i="46"/>
  <c r="AM25" i="44"/>
  <c r="BK25" i="46"/>
  <c r="BK25" i="44"/>
  <c r="S26" i="46"/>
  <c r="S26" i="44"/>
  <c r="AQ26" i="46"/>
  <c r="AQ26" i="44"/>
  <c r="V27" i="46"/>
  <c r="V27" i="44"/>
  <c r="V29" i="46"/>
  <c r="V29" i="44"/>
  <c r="BJ29" i="46"/>
  <c r="BJ29" i="44"/>
  <c r="AP30" i="46"/>
  <c r="AP30" i="44"/>
  <c r="U31" i="46"/>
  <c r="U31" i="44"/>
  <c r="BA31" i="46"/>
  <c r="BA31" i="44"/>
  <c r="I32" i="46"/>
  <c r="I32" i="44"/>
  <c r="AG32" i="46"/>
  <c r="AG32" i="44"/>
  <c r="AW32" i="46"/>
  <c r="AW32" i="44"/>
  <c r="W36" i="46"/>
  <c r="W36" i="44"/>
  <c r="BK36" i="46"/>
  <c r="BK36" i="44"/>
  <c r="Z37" i="46"/>
  <c r="Z37" i="44"/>
  <c r="F38" i="46"/>
  <c r="F38" i="44"/>
  <c r="AP39" i="46"/>
  <c r="AP39" i="44"/>
  <c r="E40" i="46"/>
  <c r="E40" i="44"/>
  <c r="AC40" i="46"/>
  <c r="AC40" i="44"/>
  <c r="BI40" i="46"/>
  <c r="BI40" i="44"/>
  <c r="Y41" i="46"/>
  <c r="Y41" i="44"/>
  <c r="BM41" i="46"/>
  <c r="BM41" i="44"/>
  <c r="AJ42" i="46"/>
  <c r="AJ42" i="44"/>
  <c r="BP42" i="46"/>
  <c r="BP42" i="44"/>
  <c r="W45" i="46"/>
  <c r="W45" i="44"/>
  <c r="BC45" i="46"/>
  <c r="BC45" i="44"/>
  <c r="AI46" i="46"/>
  <c r="AI46" i="44"/>
  <c r="AY46" i="46"/>
  <c r="AY46" i="44"/>
  <c r="G47" i="46"/>
  <c r="G47" i="44"/>
  <c r="W47" i="46"/>
  <c r="W47" i="44"/>
  <c r="BC47" i="46"/>
  <c r="BC47" i="44"/>
  <c r="S48" i="46"/>
  <c r="S48" i="44"/>
  <c r="AQ48" i="46"/>
  <c r="AQ48" i="44"/>
  <c r="G49" i="46"/>
  <c r="G49" i="44"/>
  <c r="A44" i="44"/>
  <c r="AG12" i="44"/>
  <c r="BF28" i="44"/>
  <c r="S10" i="46"/>
  <c r="S10" i="44"/>
  <c r="A19" i="44"/>
  <c r="T7" i="44"/>
  <c r="BD8" i="44"/>
  <c r="BK9" i="44"/>
  <c r="P14" i="44"/>
  <c r="AI15" i="44"/>
  <c r="BF17" i="44"/>
  <c r="AG19" i="44"/>
  <c r="F20" i="44"/>
  <c r="BK23" i="44"/>
  <c r="AC27" i="44"/>
  <c r="AX37" i="44"/>
  <c r="BO44" i="44"/>
  <c r="N45" i="44"/>
  <c r="AU47" i="44"/>
  <c r="AU49" i="44"/>
  <c r="AQ7" i="46"/>
  <c r="AQ7" i="44"/>
  <c r="U9" i="46"/>
  <c r="U9" i="44"/>
  <c r="AS9" i="46"/>
  <c r="AS9" i="44"/>
  <c r="I10" i="46"/>
  <c r="I10" i="44"/>
  <c r="AW10" i="46"/>
  <c r="AW10" i="44"/>
  <c r="AJ13" i="46"/>
  <c r="AJ13" i="44"/>
  <c r="BP13" i="46"/>
  <c r="BP13" i="44"/>
  <c r="X14" i="46"/>
  <c r="X14" i="44"/>
  <c r="AN14" i="46"/>
  <c r="AN14" i="44"/>
  <c r="AV14" i="46"/>
  <c r="AV14" i="44"/>
  <c r="BL14" i="46"/>
  <c r="BL14" i="44"/>
  <c r="AH15" i="46"/>
  <c r="AH15" i="44"/>
  <c r="BF15" i="46"/>
  <c r="BF15" i="44"/>
  <c r="N16" i="46"/>
  <c r="N16" i="44"/>
  <c r="AT16" i="46"/>
  <c r="AT16" i="44"/>
  <c r="BQ18" i="46"/>
  <c r="BQ18" i="44"/>
  <c r="Q19" i="46"/>
  <c r="Q19" i="44"/>
  <c r="BL21" i="46"/>
  <c r="BL21" i="44"/>
  <c r="K24" i="46"/>
  <c r="K24" i="44"/>
  <c r="AY24" i="46"/>
  <c r="AY24" i="44"/>
  <c r="AD25" i="46"/>
  <c r="AD25" i="44"/>
  <c r="AO28" i="46"/>
  <c r="AO28" i="44"/>
  <c r="U29" i="46"/>
  <c r="U29" i="44"/>
  <c r="AC29" i="46"/>
  <c r="AC29" i="44"/>
  <c r="BQ29" i="46"/>
  <c r="BQ29" i="44"/>
  <c r="AW30" i="46"/>
  <c r="AW30" i="44"/>
  <c r="L31" i="46"/>
  <c r="L31" i="44"/>
  <c r="T31" i="46"/>
  <c r="T31" i="44"/>
  <c r="AZ31" i="46"/>
  <c r="AZ31" i="44"/>
  <c r="BP31" i="46"/>
  <c r="BP31" i="44"/>
  <c r="P32" i="46"/>
  <c r="P32" i="44"/>
  <c r="AV32" i="46"/>
  <c r="AV32" i="44"/>
  <c r="S33" i="46"/>
  <c r="S33" i="44"/>
  <c r="AF41" i="46"/>
  <c r="AF41" i="44"/>
  <c r="BL41" i="46"/>
  <c r="BL41" i="44"/>
  <c r="BG42" i="46"/>
  <c r="BG42" i="44"/>
  <c r="AH44" i="46"/>
  <c r="AH44" i="44"/>
  <c r="BN44" i="46"/>
  <c r="BN44" i="44"/>
  <c r="AH48" i="46"/>
  <c r="AH48" i="44"/>
  <c r="N49" i="46"/>
  <c r="N49" i="44"/>
  <c r="Q50" i="46"/>
  <c r="Q50" i="44"/>
  <c r="W154" i="46"/>
  <c r="W154" i="44"/>
  <c r="BK154" i="46"/>
  <c r="BK154" i="44"/>
  <c r="AG155" i="46"/>
  <c r="AG155" i="44"/>
  <c r="E156" i="46"/>
  <c r="E156" i="44"/>
  <c r="AS156" i="46"/>
  <c r="AS156" i="44"/>
  <c r="AF157" i="46"/>
  <c r="AF157" i="44"/>
  <c r="T159" i="46"/>
  <c r="T159" i="44"/>
  <c r="BP159" i="46"/>
  <c r="BP159" i="44"/>
  <c r="AT160" i="46"/>
  <c r="AT160" i="44"/>
  <c r="E162" i="46"/>
  <c r="E162" i="44"/>
  <c r="BH7" i="46"/>
  <c r="BH7" i="44"/>
  <c r="BP7" i="46"/>
  <c r="BP7" i="44"/>
  <c r="E13" i="46"/>
  <c r="E13" i="44"/>
  <c r="AC13" i="46"/>
  <c r="AC13" i="44"/>
  <c r="AQ15" i="46"/>
  <c r="AQ15" i="44"/>
  <c r="BN19" i="46"/>
  <c r="BN19" i="44"/>
  <c r="AC22" i="46"/>
  <c r="AC22" i="44"/>
  <c r="BQ22" i="46"/>
  <c r="BQ22" i="44"/>
  <c r="AV23" i="46"/>
  <c r="AV23" i="44"/>
  <c r="T24" i="46"/>
  <c r="T24" i="44"/>
  <c r="BP24" i="46"/>
  <c r="BP24" i="44"/>
  <c r="AU25" i="46"/>
  <c r="AU25" i="44"/>
  <c r="AA26" i="46"/>
  <c r="AA26" i="44"/>
  <c r="AY26" i="46"/>
  <c r="AY26" i="44"/>
  <c r="N27" i="46"/>
  <c r="N27" i="44"/>
  <c r="BJ27" i="46"/>
  <c r="BJ27" i="44"/>
  <c r="R28" i="46"/>
  <c r="R28" i="44"/>
  <c r="Z28" i="46"/>
  <c r="Z28" i="44"/>
  <c r="AH28" i="46"/>
  <c r="AH28" i="44"/>
  <c r="AP28" i="46"/>
  <c r="AP28" i="44"/>
  <c r="F29" i="46"/>
  <c r="F29" i="44"/>
  <c r="BB29" i="46"/>
  <c r="BB29" i="44"/>
  <c r="AH30" i="46"/>
  <c r="AH30" i="44"/>
  <c r="AC31" i="46"/>
  <c r="AC31" i="44"/>
  <c r="P34" i="46"/>
  <c r="P34" i="44"/>
  <c r="AN34" i="46"/>
  <c r="AN34" i="44"/>
  <c r="BL34" i="46"/>
  <c r="BL34" i="44"/>
  <c r="S35" i="46"/>
  <c r="S35" i="44"/>
  <c r="AI35" i="46"/>
  <c r="AI35" i="44"/>
  <c r="G36" i="46"/>
  <c r="G36" i="44"/>
  <c r="AM36" i="46"/>
  <c r="AM36" i="44"/>
  <c r="BC36" i="46"/>
  <c r="BC36" i="44"/>
  <c r="J37" i="46"/>
  <c r="J37" i="44"/>
  <c r="AP37" i="46"/>
  <c r="AP37" i="44"/>
  <c r="N38" i="46"/>
  <c r="N38" i="44"/>
  <c r="AT38" i="46"/>
  <c r="AT38" i="44"/>
  <c r="R39" i="46"/>
  <c r="R39" i="44"/>
  <c r="BF39" i="46"/>
  <c r="BF39" i="44"/>
  <c r="U40" i="46"/>
  <c r="U40" i="44"/>
  <c r="BA40" i="46"/>
  <c r="BA40" i="44"/>
  <c r="Q41" i="46"/>
  <c r="Q41" i="44"/>
  <c r="AW41" i="46"/>
  <c r="AW41" i="44"/>
  <c r="T42" i="46"/>
  <c r="T42" i="44"/>
  <c r="AR42" i="46"/>
  <c r="AR42" i="44"/>
  <c r="G43" i="46"/>
  <c r="G43" i="44"/>
  <c r="AU43" i="46"/>
  <c r="AU43" i="44"/>
  <c r="K46" i="46"/>
  <c r="K46" i="44"/>
  <c r="AQ46" i="46"/>
  <c r="AQ46" i="44"/>
  <c r="BO46" i="46"/>
  <c r="BO46" i="44"/>
  <c r="O47" i="46"/>
  <c r="O47" i="44"/>
  <c r="AE47" i="46"/>
  <c r="AE47" i="44"/>
  <c r="K48" i="46"/>
  <c r="K48" i="44"/>
  <c r="BC49" i="46"/>
  <c r="BC49" i="44"/>
  <c r="AJ7" i="44"/>
  <c r="V20" i="44"/>
  <c r="AL45" i="44"/>
  <c r="AQ10" i="46"/>
  <c r="AQ10" i="44"/>
  <c r="A7" i="44"/>
  <c r="A21" i="44"/>
  <c r="K7" i="44"/>
  <c r="AK9" i="44"/>
  <c r="BI11" i="44"/>
  <c r="I12" i="44"/>
  <c r="AO12" i="44"/>
  <c r="T13" i="44"/>
  <c r="Q14" i="44"/>
  <c r="Z15" i="44"/>
  <c r="AH19" i="44"/>
  <c r="H23" i="44"/>
  <c r="BC23" i="44"/>
  <c r="AL25" i="44"/>
  <c r="BO26" i="44"/>
  <c r="AD27" i="44"/>
  <c r="X32" i="44"/>
  <c r="AQ35" i="44"/>
  <c r="R37" i="44"/>
  <c r="AL47" i="44"/>
  <c r="AY48" i="44"/>
  <c r="AS11" i="46"/>
  <c r="AS11" i="44"/>
  <c r="BA11" i="46"/>
  <c r="BA11" i="44"/>
  <c r="BQ11" i="46"/>
  <c r="BQ11" i="44"/>
  <c r="Y12" i="46"/>
  <c r="Y12" i="44"/>
  <c r="AX15" i="46"/>
  <c r="AX15" i="44"/>
  <c r="V16" i="46"/>
  <c r="V16" i="44"/>
  <c r="BE19" i="46"/>
  <c r="BE19" i="44"/>
  <c r="U20" i="46"/>
  <c r="U20" i="44"/>
  <c r="AS20" i="46"/>
  <c r="AS20" i="44"/>
  <c r="X21" i="46"/>
  <c r="X21" i="44"/>
  <c r="D22" i="46"/>
  <c r="D22" i="44"/>
  <c r="S24" i="46"/>
  <c r="S24" i="44"/>
  <c r="AQ24" i="46"/>
  <c r="AQ24" i="44"/>
  <c r="BO24" i="46"/>
  <c r="BO24" i="44"/>
  <c r="BB25" i="46"/>
  <c r="BB25" i="44"/>
  <c r="R26" i="46"/>
  <c r="R26" i="44"/>
  <c r="AX26" i="46"/>
  <c r="AX26" i="44"/>
  <c r="M27" i="46"/>
  <c r="M27" i="44"/>
  <c r="BI27" i="46"/>
  <c r="BI27" i="44"/>
  <c r="AW28" i="46"/>
  <c r="AW28" i="44"/>
  <c r="BE30" i="46"/>
  <c r="BE30" i="44"/>
  <c r="AB31" i="46"/>
  <c r="AB31" i="44"/>
  <c r="E38" i="46"/>
  <c r="E38" i="44"/>
  <c r="AB40" i="46"/>
  <c r="AB40" i="44"/>
  <c r="AI42" i="46"/>
  <c r="AI42" i="44"/>
  <c r="AL43" i="46"/>
  <c r="AL43" i="44"/>
  <c r="A44" i="29"/>
  <c r="A46" i="44"/>
  <c r="AH46" i="46"/>
  <c r="AH46" i="44"/>
  <c r="BN46" i="46"/>
  <c r="BN46" i="44"/>
  <c r="AT47" i="46"/>
  <c r="AT47" i="44"/>
  <c r="J48" i="46"/>
  <c r="J48" i="44"/>
  <c r="BF48" i="46"/>
  <c r="BF48" i="44"/>
  <c r="AL49" i="46"/>
  <c r="AL49" i="44"/>
  <c r="I50" i="46"/>
  <c r="I50" i="44"/>
  <c r="G154" i="46"/>
  <c r="G154" i="44"/>
  <c r="AE154" i="46"/>
  <c r="AE154" i="44"/>
  <c r="I155" i="46"/>
  <c r="I155" i="44"/>
  <c r="BE155" i="46"/>
  <c r="BE155" i="44"/>
  <c r="AC156" i="46"/>
  <c r="AC156" i="44"/>
  <c r="BI156" i="46"/>
  <c r="BI156" i="44"/>
  <c r="P157" i="46"/>
  <c r="P157" i="44"/>
  <c r="AV157" i="46"/>
  <c r="AV157" i="44"/>
  <c r="H158" i="46"/>
  <c r="H158" i="44"/>
  <c r="AN158" i="46"/>
  <c r="AN158" i="44"/>
  <c r="L159" i="46"/>
  <c r="L159" i="44"/>
  <c r="AR159" i="46"/>
  <c r="AR159" i="44"/>
  <c r="BH159" i="46"/>
  <c r="BH159" i="44"/>
  <c r="AD160" i="46"/>
  <c r="AD160" i="44"/>
  <c r="R161" i="46"/>
  <c r="R161" i="44"/>
  <c r="AH161" i="46"/>
  <c r="AH161" i="44"/>
  <c r="AX161" i="46"/>
  <c r="AX161" i="44"/>
  <c r="M162" i="46"/>
  <c r="M162" i="44"/>
  <c r="AK162" i="46"/>
  <c r="AK162" i="44"/>
  <c r="BA162" i="46"/>
  <c r="BA162" i="44"/>
  <c r="I163" i="46"/>
  <c r="I163" i="44"/>
  <c r="Q163" i="46"/>
  <c r="Q163" i="44"/>
  <c r="L7" i="46"/>
  <c r="L7" i="44"/>
  <c r="AR7" i="46"/>
  <c r="AR7" i="44"/>
  <c r="AH10" i="46"/>
  <c r="AH10" i="44"/>
  <c r="AX10" i="46"/>
  <c r="AX10" i="44"/>
  <c r="F11" i="46"/>
  <c r="F11" i="44"/>
  <c r="V11" i="46"/>
  <c r="V11" i="44"/>
  <c r="AT11" i="46"/>
  <c r="AT11" i="44"/>
  <c r="A10" i="27"/>
  <c r="C12" i="46"/>
  <c r="C12" i="44" s="1"/>
  <c r="A12" i="44"/>
  <c r="BI13" i="46"/>
  <c r="BI13" i="44"/>
  <c r="BQ13" i="46"/>
  <c r="BQ13" i="44"/>
  <c r="I14" i="46"/>
  <c r="I14" i="44"/>
  <c r="AE16" i="46"/>
  <c r="AE16" i="44"/>
  <c r="BK16" i="46"/>
  <c r="BK16" i="44"/>
  <c r="J17" i="46"/>
  <c r="J17" i="44"/>
  <c r="AH17" i="46"/>
  <c r="AH17" i="44"/>
  <c r="AX17" i="46"/>
  <c r="AX17" i="44"/>
  <c r="V18" i="46"/>
  <c r="V18" i="44"/>
  <c r="BB18" i="46"/>
  <c r="BB18" i="44"/>
  <c r="AL20" i="46"/>
  <c r="AL20" i="44"/>
  <c r="BJ20" i="46"/>
  <c r="BJ20" i="44"/>
  <c r="BD23" i="46"/>
  <c r="BD23" i="44"/>
  <c r="AJ24" i="46"/>
  <c r="AJ24" i="44"/>
  <c r="AE25" i="46"/>
  <c r="AE25" i="44"/>
  <c r="N29" i="46"/>
  <c r="N29" i="44"/>
  <c r="A28" i="27"/>
  <c r="A30" i="44"/>
  <c r="AX30" i="46"/>
  <c r="AX30" i="44"/>
  <c r="BN30" i="46"/>
  <c r="BN30" i="44"/>
  <c r="AS31" i="46"/>
  <c r="AS31" i="44"/>
  <c r="BQ31" i="46"/>
  <c r="BQ31" i="44"/>
  <c r="Y32" i="46"/>
  <c r="Y32" i="44"/>
  <c r="AE36" i="46"/>
  <c r="AE36" i="44"/>
  <c r="J39" i="46"/>
  <c r="J39" i="44"/>
  <c r="AX39" i="46"/>
  <c r="AX39" i="44"/>
  <c r="M40" i="46"/>
  <c r="M40" i="44"/>
  <c r="AS40" i="46"/>
  <c r="AS40" i="44"/>
  <c r="I41" i="46"/>
  <c r="I41" i="44"/>
  <c r="AO41" i="46"/>
  <c r="AO41" i="44"/>
  <c r="L42" i="46"/>
  <c r="L42" i="44"/>
  <c r="BG46" i="46"/>
  <c r="BG46" i="44"/>
  <c r="O49" i="46"/>
  <c r="O49" i="44"/>
  <c r="AM49" i="46"/>
  <c r="AM49" i="44"/>
  <c r="J50" i="46"/>
  <c r="J50" i="44"/>
  <c r="H8" i="44"/>
  <c r="BN12" i="44"/>
  <c r="K10" i="46"/>
  <c r="K10" i="44"/>
  <c r="C7" i="46"/>
  <c r="C7" i="44" s="1"/>
  <c r="C44" i="46"/>
  <c r="C44" i="44" s="1"/>
  <c r="AF8" i="44"/>
  <c r="AM9" i="44"/>
  <c r="BJ11" i="44"/>
  <c r="AP12" i="44"/>
  <c r="H14" i="44"/>
  <c r="BM14" i="44"/>
  <c r="R15" i="44"/>
  <c r="AA15" i="44"/>
  <c r="S17" i="44"/>
  <c r="Y19" i="44"/>
  <c r="BK43" i="44"/>
  <c r="AM47" i="44"/>
  <c r="BL25" i="46"/>
  <c r="BL25" i="44"/>
  <c r="AJ26" i="46"/>
  <c r="AJ26" i="44"/>
  <c r="AR26" i="46"/>
  <c r="AR26" i="44"/>
  <c r="AZ26" i="46"/>
  <c r="AZ26" i="44"/>
  <c r="BH26" i="46"/>
  <c r="BH26" i="44"/>
  <c r="G27" i="46"/>
  <c r="G27" i="44"/>
  <c r="O27" i="46"/>
  <c r="O27" i="44"/>
  <c r="W27" i="46"/>
  <c r="W27" i="44"/>
  <c r="AE27" i="46"/>
  <c r="AE27" i="44"/>
  <c r="AU27" i="46"/>
  <c r="AU27" i="44"/>
  <c r="BC27" i="46"/>
  <c r="BC27" i="44"/>
  <c r="BK27" i="46"/>
  <c r="BK27" i="44"/>
  <c r="G29" i="46"/>
  <c r="G29" i="44"/>
  <c r="O29" i="46"/>
  <c r="O29" i="44"/>
  <c r="W29" i="46"/>
  <c r="W29" i="44"/>
  <c r="AE29" i="46"/>
  <c r="AE29" i="44"/>
  <c r="BK29" i="46"/>
  <c r="BK29" i="44"/>
  <c r="K30" i="46"/>
  <c r="K30" i="44"/>
  <c r="S30" i="46"/>
  <c r="S30" i="44"/>
  <c r="AA30" i="46"/>
  <c r="AA30" i="44"/>
  <c r="AI30" i="46"/>
  <c r="AI30" i="44"/>
  <c r="AQ30" i="46"/>
  <c r="AQ30" i="44"/>
  <c r="AY30" i="46"/>
  <c r="AY30" i="44"/>
  <c r="BG30" i="46"/>
  <c r="BG30" i="44"/>
  <c r="BO30" i="46"/>
  <c r="BO30" i="44"/>
  <c r="V31" i="46"/>
  <c r="V31" i="44"/>
  <c r="AD31" i="46"/>
  <c r="AD31" i="44"/>
  <c r="AL31" i="46"/>
  <c r="AL31" i="44"/>
  <c r="AT31" i="46"/>
  <c r="AT31" i="44"/>
  <c r="BJ31" i="46"/>
  <c r="BJ31" i="44"/>
  <c r="J32" i="46"/>
  <c r="J32" i="44"/>
  <c r="R32" i="46"/>
  <c r="R32" i="44"/>
  <c r="Z32" i="46"/>
  <c r="Z32" i="44"/>
  <c r="AH32" i="46"/>
  <c r="AH32" i="44"/>
  <c r="AP32" i="46"/>
  <c r="AP32" i="44"/>
  <c r="AX32" i="46"/>
  <c r="AX32" i="44"/>
  <c r="BF32" i="46"/>
  <c r="BF32" i="44"/>
  <c r="E33" i="46"/>
  <c r="E33" i="44"/>
  <c r="M33" i="46"/>
  <c r="M33" i="44"/>
  <c r="U33" i="46"/>
  <c r="U33" i="44"/>
  <c r="AC33" i="46"/>
  <c r="AC33" i="44"/>
  <c r="BA33" i="46"/>
  <c r="BA33" i="44"/>
  <c r="BI33" i="46"/>
  <c r="BI33" i="44"/>
  <c r="BQ33" i="46"/>
  <c r="BQ33" i="44"/>
  <c r="I34" i="46"/>
  <c r="I34" i="44"/>
  <c r="Q34" i="46"/>
  <c r="Q34" i="44"/>
  <c r="AG34" i="46"/>
  <c r="AG34" i="44"/>
  <c r="AO34" i="46"/>
  <c r="AO34" i="44"/>
  <c r="AW34" i="46"/>
  <c r="AW34" i="44"/>
  <c r="D35" i="46"/>
  <c r="D35" i="44"/>
  <c r="L35" i="46"/>
  <c r="L35" i="44"/>
  <c r="T35" i="46"/>
  <c r="T35" i="44"/>
  <c r="AB35" i="46"/>
  <c r="AB35" i="44"/>
  <c r="AJ35" i="46"/>
  <c r="AJ35" i="44"/>
  <c r="AR35" i="46"/>
  <c r="AR35" i="44"/>
  <c r="BP35" i="46"/>
  <c r="BP35" i="44"/>
  <c r="H36" i="46"/>
  <c r="H36" i="44"/>
  <c r="AN36" i="46"/>
  <c r="AN36" i="44"/>
  <c r="AV36" i="46"/>
  <c r="AV36" i="44"/>
  <c r="BD36" i="46"/>
  <c r="BD36" i="44"/>
  <c r="BL36" i="46"/>
  <c r="BL36" i="44"/>
  <c r="K37" i="46"/>
  <c r="K37" i="44"/>
  <c r="AI37" i="46"/>
  <c r="AI37" i="44"/>
  <c r="AQ37" i="46"/>
  <c r="AQ37" i="44"/>
  <c r="AY37" i="46"/>
  <c r="AY37" i="44"/>
  <c r="BG37" i="46"/>
  <c r="BG37" i="44"/>
  <c r="G38" i="46"/>
  <c r="G38" i="44"/>
  <c r="O38" i="46"/>
  <c r="O38" i="44"/>
  <c r="W38" i="46"/>
  <c r="W38" i="44"/>
  <c r="AU38" i="46"/>
  <c r="AU38" i="44"/>
  <c r="BC38" i="46"/>
  <c r="BC38" i="44"/>
  <c r="BK38" i="46"/>
  <c r="BK38" i="44"/>
  <c r="K39" i="46"/>
  <c r="K39" i="44"/>
  <c r="S39" i="46"/>
  <c r="S39" i="44"/>
  <c r="AA39" i="46"/>
  <c r="AA39" i="44"/>
  <c r="AI39" i="46"/>
  <c r="AI39" i="44"/>
  <c r="AQ39" i="46"/>
  <c r="AQ39" i="44"/>
  <c r="BG39" i="46"/>
  <c r="BG39" i="44"/>
  <c r="BO39" i="46"/>
  <c r="BO39" i="44"/>
  <c r="N40" i="46"/>
  <c r="N40" i="44"/>
  <c r="V40" i="46"/>
  <c r="V40" i="44"/>
  <c r="AD40" i="46"/>
  <c r="AD40" i="44"/>
  <c r="AL40" i="46"/>
  <c r="AL40" i="44"/>
  <c r="AT40" i="46"/>
  <c r="AT40" i="44"/>
  <c r="BB40" i="46"/>
  <c r="BB40" i="44"/>
  <c r="BJ40" i="46"/>
  <c r="BJ40" i="44"/>
  <c r="J41" i="46"/>
  <c r="J41" i="44"/>
  <c r="R41" i="46"/>
  <c r="R41" i="44"/>
  <c r="Z41" i="46"/>
  <c r="Z41" i="44"/>
  <c r="AH41" i="46"/>
  <c r="AH41" i="44"/>
  <c r="AP41" i="46"/>
  <c r="AP41" i="44"/>
  <c r="AX41" i="46"/>
  <c r="AX41" i="44"/>
  <c r="BF41" i="46"/>
  <c r="BF41" i="44"/>
  <c r="BN41" i="46"/>
  <c r="BN41" i="44"/>
  <c r="E42" i="46"/>
  <c r="E42" i="44"/>
  <c r="M42" i="46"/>
  <c r="M42" i="44"/>
  <c r="U42" i="46"/>
  <c r="U42" i="44"/>
  <c r="AC42" i="46"/>
  <c r="AC42" i="44"/>
  <c r="AK42" i="46"/>
  <c r="AK42" i="44"/>
  <c r="AS42" i="46"/>
  <c r="AS42" i="44"/>
  <c r="BA42" i="46"/>
  <c r="BA42" i="44"/>
  <c r="BQ42" i="46"/>
  <c r="BQ42" i="44"/>
  <c r="P43" i="46"/>
  <c r="P43" i="44"/>
  <c r="X43" i="46"/>
  <c r="X43" i="44"/>
  <c r="AF43" i="46"/>
  <c r="AF43" i="44"/>
  <c r="AV43" i="46"/>
  <c r="AV43" i="44"/>
  <c r="BD43" i="46"/>
  <c r="BD43" i="44"/>
  <c r="BL43" i="46"/>
  <c r="BL43" i="44"/>
  <c r="D44" i="46"/>
  <c r="D44" i="44"/>
  <c r="L44" i="46"/>
  <c r="L44" i="44"/>
  <c r="AB44" i="46"/>
  <c r="AB44" i="44"/>
  <c r="AJ44" i="46"/>
  <c r="AJ44" i="44"/>
  <c r="AR44" i="46"/>
  <c r="AR44" i="44"/>
  <c r="AZ44" i="46"/>
  <c r="AZ44" i="44"/>
  <c r="BH44" i="46"/>
  <c r="BH44" i="44"/>
  <c r="H45" i="46"/>
  <c r="H45" i="44"/>
  <c r="P45" i="46"/>
  <c r="P45" i="44"/>
  <c r="X45" i="46"/>
  <c r="X45" i="44"/>
  <c r="AF45" i="46"/>
  <c r="AF45" i="44"/>
  <c r="AN45" i="46"/>
  <c r="AN45" i="44"/>
  <c r="BD45" i="46"/>
  <c r="BD45" i="44"/>
  <c r="BL45" i="46"/>
  <c r="BL45" i="44"/>
  <c r="D46" i="46"/>
  <c r="D46" i="44"/>
  <c r="L46" i="46"/>
  <c r="L46" i="44"/>
  <c r="T46" i="46"/>
  <c r="T46" i="44"/>
  <c r="AJ46" i="46"/>
  <c r="AJ46" i="44"/>
  <c r="AR46" i="46"/>
  <c r="AR46" i="44"/>
  <c r="AZ46" i="46"/>
  <c r="AZ46" i="44"/>
  <c r="BH46" i="46"/>
  <c r="BH46" i="44"/>
  <c r="BP46" i="46"/>
  <c r="BP46" i="44"/>
  <c r="H47" i="46"/>
  <c r="H47" i="44"/>
  <c r="P47" i="46"/>
  <c r="P47" i="44"/>
  <c r="X47" i="46"/>
  <c r="X47" i="44"/>
  <c r="AF47" i="46"/>
  <c r="AF47" i="44"/>
  <c r="AN47" i="46"/>
  <c r="AN47" i="44"/>
  <c r="AV47" i="46"/>
  <c r="AV47" i="44"/>
  <c r="BD47" i="46"/>
  <c r="BD47" i="44"/>
  <c r="BL47" i="46"/>
  <c r="BL47" i="44"/>
  <c r="D48" i="46"/>
  <c r="D48" i="44"/>
  <c r="T48" i="46"/>
  <c r="T48" i="44"/>
  <c r="AB48" i="46"/>
  <c r="AB48" i="44"/>
  <c r="AJ48" i="46"/>
  <c r="AJ48" i="44"/>
  <c r="AR48" i="46"/>
  <c r="AR48" i="44"/>
  <c r="AZ48" i="46"/>
  <c r="AZ48" i="44"/>
  <c r="BH48" i="46"/>
  <c r="BH48" i="44"/>
  <c r="BP48" i="46"/>
  <c r="BP48" i="44"/>
  <c r="H49" i="46"/>
  <c r="H49" i="44"/>
  <c r="P49" i="46"/>
  <c r="P49" i="44"/>
  <c r="X49" i="46"/>
  <c r="X49" i="44"/>
  <c r="AF49" i="46"/>
  <c r="AF49" i="44"/>
  <c r="AN49" i="46"/>
  <c r="AN49" i="44"/>
  <c r="AV49" i="46"/>
  <c r="AV49" i="44"/>
  <c r="BL49" i="46"/>
  <c r="BL49" i="44"/>
  <c r="K50" i="46"/>
  <c r="K50" i="44"/>
  <c r="S50" i="46"/>
  <c r="S50" i="44"/>
  <c r="AA50" i="46"/>
  <c r="AA50" i="44"/>
  <c r="AI50" i="46"/>
  <c r="AI50" i="44"/>
  <c r="AQ50" i="46"/>
  <c r="AQ50" i="44"/>
  <c r="AY50" i="46"/>
  <c r="AY50" i="44"/>
  <c r="BO50" i="46"/>
  <c r="BO50" i="44"/>
  <c r="G51" i="46"/>
  <c r="G51" i="44"/>
  <c r="O51" i="46"/>
  <c r="O51" i="44"/>
  <c r="W51" i="46"/>
  <c r="W51" i="44"/>
  <c r="AE51" i="46"/>
  <c r="AE51" i="44"/>
  <c r="AM51" i="46"/>
  <c r="AM51" i="44"/>
  <c r="AU51" i="46"/>
  <c r="AU51" i="44"/>
  <c r="BC51" i="46"/>
  <c r="BC51" i="44"/>
  <c r="BK51" i="46"/>
  <c r="BK51" i="44"/>
  <c r="K52" i="46"/>
  <c r="K52" i="44"/>
  <c r="S52" i="46"/>
  <c r="S52" i="44"/>
  <c r="AA52" i="46"/>
  <c r="AA52" i="44"/>
  <c r="AI52" i="46"/>
  <c r="AI52" i="44"/>
  <c r="AQ52" i="46"/>
  <c r="AQ52" i="44"/>
  <c r="AY52" i="46"/>
  <c r="AY52" i="44"/>
  <c r="BG52" i="46"/>
  <c r="BG52" i="44"/>
  <c r="BO52" i="46"/>
  <c r="BO52" i="44"/>
  <c r="G53" i="46"/>
  <c r="G53" i="44"/>
  <c r="O53" i="46"/>
  <c r="O53" i="44"/>
  <c r="W53" i="46"/>
  <c r="W53" i="44"/>
  <c r="AE53" i="46"/>
  <c r="AE53" i="44"/>
  <c r="AM53" i="46"/>
  <c r="AM53" i="44"/>
  <c r="AU53" i="46"/>
  <c r="AU53" i="44"/>
  <c r="BC53" i="46"/>
  <c r="BC53" i="44"/>
  <c r="BK53" i="46"/>
  <c r="BK53" i="44"/>
  <c r="K54" i="46"/>
  <c r="K54" i="44"/>
  <c r="S54" i="46"/>
  <c r="S54" i="44"/>
  <c r="AA54" i="46"/>
  <c r="AA54" i="44"/>
  <c r="AI54" i="46"/>
  <c r="AI54" i="44"/>
  <c r="AQ54" i="46"/>
  <c r="AQ54" i="44"/>
  <c r="AY54" i="46"/>
  <c r="AY54" i="44"/>
  <c r="BG54" i="46"/>
  <c r="BG54" i="44"/>
  <c r="BO54" i="46"/>
  <c r="BO54" i="44"/>
  <c r="G55" i="46"/>
  <c r="G55" i="44"/>
  <c r="O55" i="46"/>
  <c r="O55" i="44"/>
  <c r="W55" i="46"/>
  <c r="W55" i="44"/>
  <c r="AE55" i="46"/>
  <c r="AE55" i="44"/>
  <c r="AM55" i="46"/>
  <c r="AM55" i="44"/>
  <c r="AU55" i="46"/>
  <c r="AU55" i="44"/>
  <c r="BC55" i="46"/>
  <c r="BC55" i="44"/>
  <c r="BK55" i="46"/>
  <c r="BK55" i="44"/>
  <c r="K56" i="46"/>
  <c r="K56" i="44"/>
  <c r="S56" i="46"/>
  <c r="S56" i="44"/>
  <c r="AA56" i="46"/>
  <c r="AA56" i="44"/>
  <c r="AI56" i="46"/>
  <c r="AI56" i="44"/>
  <c r="AQ56" i="46"/>
  <c r="AQ56" i="44"/>
  <c r="BO56" i="46"/>
  <c r="BO56" i="44"/>
  <c r="F57" i="46"/>
  <c r="F57" i="44"/>
  <c r="N57" i="46"/>
  <c r="N57" i="44"/>
  <c r="V57" i="46"/>
  <c r="V57" i="44"/>
  <c r="AD57" i="46"/>
  <c r="AD57" i="44"/>
  <c r="AL57" i="46"/>
  <c r="AL57" i="44"/>
  <c r="AT57" i="46"/>
  <c r="AT57" i="44"/>
  <c r="BB57" i="46"/>
  <c r="BB57" i="44"/>
  <c r="BJ57" i="46"/>
  <c r="BJ57" i="44"/>
  <c r="K61" i="46"/>
  <c r="K61" i="44"/>
  <c r="S61" i="46"/>
  <c r="S61" i="44"/>
  <c r="AA61" i="46"/>
  <c r="AA61" i="44"/>
  <c r="AI61" i="46"/>
  <c r="AI61" i="44"/>
  <c r="AQ61" i="46"/>
  <c r="AQ61" i="44"/>
  <c r="AY61" i="46"/>
  <c r="AY61" i="44"/>
  <c r="BG61" i="46"/>
  <c r="BG61" i="44"/>
  <c r="G62" i="46"/>
  <c r="G62" i="44"/>
  <c r="O62" i="46"/>
  <c r="O62" i="44"/>
  <c r="AE62" i="46"/>
  <c r="AE62" i="44"/>
  <c r="AM62" i="46"/>
  <c r="AM62" i="44"/>
  <c r="AU62" i="46"/>
  <c r="AU62" i="44"/>
  <c r="BC62" i="46"/>
  <c r="BC62" i="44"/>
  <c r="BK62" i="46"/>
  <c r="BK62" i="44"/>
  <c r="J63" i="46"/>
  <c r="J63" i="44"/>
  <c r="R63" i="46"/>
  <c r="R63" i="44"/>
  <c r="Z63" i="46"/>
  <c r="Z63" i="44"/>
  <c r="AH63" i="46"/>
  <c r="AH63" i="44"/>
  <c r="AP63" i="46"/>
  <c r="AP63" i="44"/>
  <c r="AX63" i="46"/>
  <c r="AX63" i="44"/>
  <c r="BF63" i="46"/>
  <c r="BF63" i="44"/>
  <c r="BN63" i="46"/>
  <c r="BN63" i="44"/>
  <c r="F66" i="46"/>
  <c r="F66" i="44"/>
  <c r="N66" i="46"/>
  <c r="N66" i="44"/>
  <c r="V66" i="46"/>
  <c r="V66" i="44"/>
  <c r="AD66" i="46"/>
  <c r="AD66" i="44"/>
  <c r="AL66" i="46"/>
  <c r="AL66" i="44"/>
  <c r="AT66" i="46"/>
  <c r="AT66" i="44"/>
  <c r="BB66" i="46"/>
  <c r="BB66" i="44"/>
  <c r="BJ66" i="46"/>
  <c r="BJ66" i="44"/>
  <c r="I67" i="46"/>
  <c r="I67" i="44"/>
  <c r="Q67" i="46"/>
  <c r="Q67" i="44"/>
  <c r="Y67" i="46"/>
  <c r="Y67" i="44"/>
  <c r="AG67" i="46"/>
  <c r="AG67" i="44"/>
  <c r="AO67" i="46"/>
  <c r="AO67" i="44"/>
  <c r="AW67" i="46"/>
  <c r="AW67" i="44"/>
  <c r="BE67" i="46"/>
  <c r="BE67" i="44"/>
  <c r="BM67" i="46"/>
  <c r="BM67" i="44"/>
  <c r="J68" i="46"/>
  <c r="J68" i="44"/>
  <c r="R68" i="46"/>
  <c r="R68" i="44"/>
  <c r="AQ28" i="44"/>
  <c r="F31" i="44"/>
  <c r="BM34" i="44"/>
  <c r="AF36" i="44"/>
  <c r="AE38" i="44"/>
  <c r="AB26" i="44"/>
  <c r="AI28" i="44"/>
  <c r="AA28" i="44"/>
  <c r="BE34" i="44"/>
  <c r="X36" i="44"/>
  <c r="T44" i="44"/>
  <c r="AV45" i="44"/>
  <c r="T26" i="44"/>
  <c r="AM27" i="44"/>
  <c r="S28" i="44"/>
  <c r="Y34" i="44"/>
  <c r="P36" i="44"/>
  <c r="Z68" i="46"/>
  <c r="Z68" i="44"/>
  <c r="BF68" i="46"/>
  <c r="BF68" i="44"/>
  <c r="F69" i="46"/>
  <c r="F69" i="44"/>
  <c r="N69" i="46"/>
  <c r="N69" i="44"/>
  <c r="AT69" i="46"/>
  <c r="AT69" i="44"/>
  <c r="BB69" i="46"/>
  <c r="BB69" i="44"/>
  <c r="BJ69" i="46"/>
  <c r="BJ69" i="44"/>
  <c r="N71" i="46"/>
  <c r="N71" i="44"/>
  <c r="V71" i="46"/>
  <c r="V71" i="44"/>
  <c r="AD71" i="46"/>
  <c r="AD71" i="44"/>
  <c r="AL71" i="46"/>
  <c r="AL71" i="44"/>
  <c r="AT71" i="46"/>
  <c r="AT71" i="44"/>
  <c r="J72" i="46"/>
  <c r="J72" i="44"/>
  <c r="R72" i="46"/>
  <c r="R72" i="44"/>
  <c r="Z72" i="46"/>
  <c r="Z72" i="44"/>
  <c r="BF72" i="46"/>
  <c r="BF72" i="44"/>
  <c r="BN72" i="46"/>
  <c r="BN72" i="44"/>
  <c r="F73" i="46"/>
  <c r="F73" i="44"/>
  <c r="N73" i="46"/>
  <c r="N73" i="44"/>
  <c r="AT73" i="46"/>
  <c r="AT73" i="44"/>
  <c r="BB73" i="46"/>
  <c r="BB73" i="44"/>
  <c r="BJ73" i="46"/>
  <c r="BJ73" i="44"/>
  <c r="Z74" i="46"/>
  <c r="Z74" i="44"/>
  <c r="AH74" i="46"/>
  <c r="AH74" i="44"/>
  <c r="AP74" i="46"/>
  <c r="AP74" i="44"/>
  <c r="AX74" i="46"/>
  <c r="AX74" i="44"/>
  <c r="BF74" i="46"/>
  <c r="BF74" i="44"/>
  <c r="N75" i="46"/>
  <c r="N75" i="44"/>
  <c r="V75" i="46"/>
  <c r="V75" i="44"/>
  <c r="AD75" i="46"/>
  <c r="AD75" i="44"/>
  <c r="AL75" i="46"/>
  <c r="AL75" i="44"/>
  <c r="AT75" i="46"/>
  <c r="AT75" i="44"/>
  <c r="BB75" i="46"/>
  <c r="BB75" i="44"/>
  <c r="BJ75" i="46"/>
  <c r="BJ75" i="44"/>
  <c r="Q76" i="46"/>
  <c r="Q76" i="44"/>
  <c r="Y76" i="46"/>
  <c r="Y76" i="44"/>
  <c r="AG76" i="46"/>
  <c r="AG76" i="44"/>
  <c r="AW76" i="46"/>
  <c r="AW76" i="44"/>
  <c r="BE76" i="46"/>
  <c r="BE76" i="44"/>
  <c r="BM76" i="46"/>
  <c r="BM76" i="44"/>
  <c r="E77" i="46"/>
  <c r="E77" i="44"/>
  <c r="M77" i="46"/>
  <c r="M77" i="44"/>
  <c r="U77" i="46"/>
  <c r="U77" i="44"/>
  <c r="AK77" i="46"/>
  <c r="AK77" i="44"/>
  <c r="AS77" i="46"/>
  <c r="AS77" i="44"/>
  <c r="BA77" i="46"/>
  <c r="BA77" i="44"/>
  <c r="F78" i="46"/>
  <c r="F78" i="44"/>
  <c r="AL78" i="46"/>
  <c r="AL78" i="44"/>
  <c r="AT78" i="46"/>
  <c r="AT78" i="44"/>
  <c r="BB78" i="46"/>
  <c r="BB78" i="44"/>
  <c r="BJ78" i="46"/>
  <c r="BJ78" i="44"/>
  <c r="AH79" i="46"/>
  <c r="AH79" i="44"/>
  <c r="AP79" i="46"/>
  <c r="AP79" i="44"/>
  <c r="AX79" i="46"/>
  <c r="AX79" i="44"/>
  <c r="BF79" i="46"/>
  <c r="BF79" i="44"/>
  <c r="BN79" i="46"/>
  <c r="BN79" i="44"/>
  <c r="AD80" i="46"/>
  <c r="AD80" i="44"/>
  <c r="AL80" i="46"/>
  <c r="AL80" i="44"/>
  <c r="AT80" i="46"/>
  <c r="AT80" i="44"/>
  <c r="BB80" i="46"/>
  <c r="BB80" i="44"/>
  <c r="J81" i="46"/>
  <c r="J81" i="44"/>
  <c r="R81" i="46"/>
  <c r="R81" i="44"/>
  <c r="Z81" i="46"/>
  <c r="Z81" i="44"/>
  <c r="AH81" i="46"/>
  <c r="AH81" i="44"/>
  <c r="BF81" i="46"/>
  <c r="BF81" i="44"/>
  <c r="BN81" i="46"/>
  <c r="BN81" i="44"/>
  <c r="I82" i="46"/>
  <c r="I82" i="44"/>
  <c r="Q82" i="46"/>
  <c r="Q82" i="44"/>
  <c r="Y82" i="46"/>
  <c r="Y82" i="44"/>
  <c r="AG82" i="46"/>
  <c r="AG82" i="44"/>
  <c r="AO82" i="46"/>
  <c r="AO82" i="44"/>
  <c r="AW82" i="46"/>
  <c r="AW82" i="44"/>
  <c r="BE82" i="46"/>
  <c r="BE82" i="44"/>
  <c r="E83" i="46"/>
  <c r="E83" i="44"/>
  <c r="M83" i="46"/>
  <c r="M83" i="44"/>
  <c r="U83" i="46"/>
  <c r="U83" i="44"/>
  <c r="AC83" i="46"/>
  <c r="AC83" i="44"/>
  <c r="AK83" i="46"/>
  <c r="AK83" i="44"/>
  <c r="AS83" i="46"/>
  <c r="AS83" i="44"/>
  <c r="BA83" i="46"/>
  <c r="BA83" i="44"/>
  <c r="BI83" i="46"/>
  <c r="BI83" i="44"/>
  <c r="BQ83" i="46"/>
  <c r="BQ83" i="44"/>
  <c r="H84" i="46"/>
  <c r="H84" i="44"/>
  <c r="P84" i="46"/>
  <c r="P84" i="44"/>
  <c r="X84" i="46"/>
  <c r="X84" i="44"/>
  <c r="AF84" i="46"/>
  <c r="AF84" i="44"/>
  <c r="AN84" i="46"/>
  <c r="AN84" i="44"/>
  <c r="BD84" i="46"/>
  <c r="BD84" i="44"/>
  <c r="BL84" i="46"/>
  <c r="BL84" i="44"/>
  <c r="D85" i="46"/>
  <c r="D85" i="44"/>
  <c r="L85" i="46"/>
  <c r="L85" i="44"/>
  <c r="AJ85" i="46"/>
  <c r="AJ85" i="44"/>
  <c r="AX68" i="44"/>
  <c r="AP81" i="44"/>
  <c r="AP68" i="44"/>
  <c r="F71" i="44"/>
  <c r="AX72" i="44"/>
  <c r="AD78" i="44"/>
  <c r="AH68" i="44"/>
  <c r="AP72" i="44"/>
  <c r="R74" i="44"/>
  <c r="BQ77" i="44"/>
  <c r="V78" i="44"/>
  <c r="J70" i="44"/>
  <c r="R70" i="44"/>
  <c r="Z70" i="44"/>
  <c r="AH70" i="44"/>
  <c r="AP70" i="44"/>
  <c r="AX70" i="44"/>
  <c r="BF70" i="44"/>
  <c r="BN70" i="44"/>
  <c r="AH72" i="44"/>
  <c r="J74" i="44"/>
  <c r="N78" i="44"/>
  <c r="AL69" i="44"/>
  <c r="AO76" i="44"/>
  <c r="BI77" i="44"/>
  <c r="AE123" i="46"/>
  <c r="AE123" i="44"/>
  <c r="AM123" i="46"/>
  <c r="AM123" i="44"/>
  <c r="AU123" i="46"/>
  <c r="AU123" i="44"/>
  <c r="I124" i="46"/>
  <c r="I124" i="44"/>
  <c r="Q124" i="46"/>
  <c r="Q124" i="44"/>
  <c r="AO124" i="46"/>
  <c r="AO124" i="44"/>
  <c r="AW124" i="46"/>
  <c r="AW124" i="44"/>
  <c r="BE124" i="46"/>
  <c r="BE124" i="44"/>
  <c r="BM124" i="46"/>
  <c r="BM124" i="44"/>
  <c r="U125" i="46"/>
  <c r="U125" i="44"/>
  <c r="AC125" i="46"/>
  <c r="AC125" i="44"/>
  <c r="AK125" i="46"/>
  <c r="AK125" i="44"/>
  <c r="AS125" i="46"/>
  <c r="AS125" i="44"/>
  <c r="BA125" i="46"/>
  <c r="BA125" i="44"/>
  <c r="BI125" i="46"/>
  <c r="BI125" i="44"/>
  <c r="BQ125" i="46"/>
  <c r="BQ125" i="44"/>
  <c r="O126" i="46"/>
  <c r="O126" i="44"/>
  <c r="W126" i="46"/>
  <c r="W126" i="44"/>
  <c r="AE126" i="46"/>
  <c r="AE126" i="44"/>
  <c r="AM126" i="46"/>
  <c r="AM126" i="44"/>
  <c r="AU126" i="46"/>
  <c r="AU126" i="44"/>
  <c r="K127" i="46"/>
  <c r="K127" i="44"/>
  <c r="S127" i="46"/>
  <c r="S127" i="44"/>
  <c r="AY127" i="46"/>
  <c r="AY127" i="44"/>
  <c r="BG127" i="46"/>
  <c r="BG127" i="44"/>
  <c r="BO127" i="46"/>
  <c r="BO127" i="44"/>
  <c r="M128" i="46"/>
  <c r="M128" i="44"/>
  <c r="U128" i="46"/>
  <c r="U128" i="44"/>
  <c r="AC128" i="46"/>
  <c r="AC128" i="44"/>
  <c r="AK128" i="46"/>
  <c r="AK128" i="44"/>
  <c r="AS128" i="46"/>
  <c r="AS128" i="44"/>
  <c r="BQ128" i="46"/>
  <c r="BQ128" i="44"/>
  <c r="I129" i="46"/>
  <c r="I129" i="44"/>
  <c r="Q129" i="46"/>
  <c r="Q129" i="44"/>
  <c r="Y129" i="46"/>
  <c r="Y129" i="44"/>
  <c r="AO129" i="46"/>
  <c r="AO129" i="44"/>
  <c r="AW129" i="46"/>
  <c r="AW129" i="44"/>
  <c r="BE129" i="46"/>
  <c r="BE129" i="44"/>
  <c r="BM129" i="46"/>
  <c r="BM129" i="44"/>
  <c r="L130" i="46"/>
  <c r="L130" i="44"/>
  <c r="T130" i="46"/>
  <c r="T130" i="44"/>
  <c r="AB130" i="46"/>
  <c r="AB130" i="44"/>
  <c r="AJ130" i="46"/>
  <c r="AJ130" i="44"/>
  <c r="AR130" i="46"/>
  <c r="AR130" i="44"/>
  <c r="AZ130" i="46"/>
  <c r="AZ130" i="44"/>
  <c r="BP130" i="46"/>
  <c r="BP130" i="44"/>
  <c r="H131" i="46"/>
  <c r="H131" i="44"/>
  <c r="P131" i="46"/>
  <c r="P131" i="44"/>
  <c r="X131" i="46"/>
  <c r="X131" i="44"/>
  <c r="AF131" i="46"/>
  <c r="AF131" i="44"/>
  <c r="AN131" i="46"/>
  <c r="AN131" i="44"/>
  <c r="AV131" i="46"/>
  <c r="AV131" i="44"/>
  <c r="BD131" i="46"/>
  <c r="BD131" i="44"/>
  <c r="AZ85" i="46"/>
  <c r="AZ85" i="44"/>
  <c r="V87" i="46"/>
  <c r="V87" i="44"/>
  <c r="AL87" i="46"/>
  <c r="AL87" i="44"/>
  <c r="R88" i="46"/>
  <c r="R88" i="44"/>
  <c r="AX88" i="46"/>
  <c r="AX88" i="44"/>
  <c r="BF88" i="46"/>
  <c r="BF88" i="44"/>
  <c r="BN88" i="46"/>
  <c r="BN88" i="44"/>
  <c r="F89" i="46"/>
  <c r="F89" i="44"/>
  <c r="AL89" i="46"/>
  <c r="AL89" i="44"/>
  <c r="AT89" i="46"/>
  <c r="AT89" i="44"/>
  <c r="BB89" i="46"/>
  <c r="BB89" i="44"/>
  <c r="F90" i="46"/>
  <c r="F90" i="44"/>
  <c r="V90" i="46"/>
  <c r="V90" i="44"/>
  <c r="BB90" i="46"/>
  <c r="BB90" i="44"/>
  <c r="BJ90" i="46"/>
  <c r="BJ90" i="44"/>
  <c r="AH91" i="46"/>
  <c r="AH91" i="44"/>
  <c r="AP91" i="46"/>
  <c r="AP91" i="44"/>
  <c r="AX91" i="46"/>
  <c r="AX91" i="44"/>
  <c r="BN91" i="46"/>
  <c r="BN91" i="44"/>
  <c r="V92" i="46"/>
  <c r="V92" i="44"/>
  <c r="AD92" i="46"/>
  <c r="AD92" i="44"/>
  <c r="AL92" i="46"/>
  <c r="AL92" i="44"/>
  <c r="BB92" i="46"/>
  <c r="BB92" i="44"/>
  <c r="J93" i="46"/>
  <c r="J93" i="44"/>
  <c r="R93" i="46"/>
  <c r="R93" i="44"/>
  <c r="AH93" i="46"/>
  <c r="AH93" i="44"/>
  <c r="BN93" i="46"/>
  <c r="BN93" i="44"/>
  <c r="R94" i="46"/>
  <c r="R94" i="44"/>
  <c r="Z94" i="46"/>
  <c r="Z94" i="44"/>
  <c r="AH94" i="46"/>
  <c r="AH94" i="44"/>
  <c r="AX94" i="46"/>
  <c r="AX94" i="44"/>
  <c r="F95" i="46"/>
  <c r="F95" i="44"/>
  <c r="N95" i="46"/>
  <c r="N95" i="44"/>
  <c r="V95" i="46"/>
  <c r="V95" i="44"/>
  <c r="AL95" i="46"/>
  <c r="AL95" i="44"/>
  <c r="J96" i="46"/>
  <c r="J96" i="44"/>
  <c r="AH96" i="46"/>
  <c r="AH96" i="44"/>
  <c r="BN96" i="46"/>
  <c r="BN96" i="44"/>
  <c r="AD97" i="46"/>
  <c r="AD97" i="44"/>
  <c r="AL97" i="46"/>
  <c r="AL97" i="44"/>
  <c r="J98" i="46"/>
  <c r="J98" i="44"/>
  <c r="AH98" i="46"/>
  <c r="AH98" i="44"/>
  <c r="BN98" i="46"/>
  <c r="BN98" i="44"/>
  <c r="H99" i="46"/>
  <c r="H99" i="44"/>
  <c r="X99" i="46"/>
  <c r="X99" i="44"/>
  <c r="BD99" i="46"/>
  <c r="BD99" i="44"/>
  <c r="D100" i="46"/>
  <c r="D100" i="44"/>
  <c r="AB100" i="46"/>
  <c r="AB100" i="44"/>
  <c r="AJ100" i="46"/>
  <c r="AJ100" i="44"/>
  <c r="AR100" i="46"/>
  <c r="AR100" i="44"/>
  <c r="BH100" i="46"/>
  <c r="BH100" i="44"/>
  <c r="BP100" i="46"/>
  <c r="BP100" i="44"/>
  <c r="H101" i="46"/>
  <c r="H101" i="44"/>
  <c r="AF101" i="46"/>
  <c r="AF101" i="44"/>
  <c r="BL101" i="46"/>
  <c r="BL101" i="44"/>
  <c r="S102" i="46"/>
  <c r="S102" i="44"/>
  <c r="AY102" i="46"/>
  <c r="AY102" i="44"/>
  <c r="BG102" i="46"/>
  <c r="BG102" i="44"/>
  <c r="AE103" i="46"/>
  <c r="AE103" i="44"/>
  <c r="AM103" i="46"/>
  <c r="AM103" i="44"/>
  <c r="AU103" i="46"/>
  <c r="AU103" i="44"/>
  <c r="BK103" i="46"/>
  <c r="BK103" i="44"/>
  <c r="K104" i="46"/>
  <c r="K104" i="44"/>
  <c r="S104" i="46"/>
  <c r="S104" i="44"/>
  <c r="AA104" i="46"/>
  <c r="AA104" i="44"/>
  <c r="AQ104" i="46"/>
  <c r="AQ104" i="44"/>
  <c r="G105" i="46"/>
  <c r="G105" i="44"/>
  <c r="O105" i="46"/>
  <c r="O105" i="44"/>
  <c r="AE105" i="46"/>
  <c r="AE105" i="44"/>
  <c r="BK105" i="46"/>
  <c r="BK105" i="44"/>
  <c r="K107" i="46"/>
  <c r="K107" i="44"/>
  <c r="AA107" i="46"/>
  <c r="AA107" i="44"/>
  <c r="AQ107" i="46"/>
  <c r="AQ107" i="44"/>
  <c r="BG107" i="46"/>
  <c r="BG107" i="44"/>
  <c r="N108" i="46"/>
  <c r="N108" i="44"/>
  <c r="V108" i="46"/>
  <c r="V108" i="44"/>
  <c r="AD108" i="46"/>
  <c r="AD108" i="44"/>
  <c r="AT108" i="46"/>
  <c r="AT108" i="44"/>
  <c r="AF109" i="46"/>
  <c r="AF109" i="44"/>
  <c r="AN109" i="46"/>
  <c r="AN109" i="44"/>
  <c r="AV109" i="46"/>
  <c r="AV109" i="44"/>
  <c r="BL109" i="46"/>
  <c r="BL109" i="44"/>
  <c r="AB110" i="46"/>
  <c r="AB110" i="44"/>
  <c r="BH110" i="46"/>
  <c r="BH110" i="44"/>
  <c r="BP110" i="46"/>
  <c r="BP110" i="44"/>
  <c r="AH111" i="46"/>
  <c r="AH111" i="44"/>
  <c r="AP111" i="46"/>
  <c r="AP111" i="44"/>
  <c r="AX111" i="46"/>
  <c r="AX111" i="44"/>
  <c r="F112" i="46"/>
  <c r="F112" i="44"/>
  <c r="N112" i="46"/>
  <c r="N112" i="44"/>
  <c r="AL112" i="46"/>
  <c r="AL112" i="44"/>
  <c r="AT112" i="46"/>
  <c r="AT112" i="44"/>
  <c r="BB112" i="46"/>
  <c r="BB112" i="44"/>
  <c r="J113" i="46"/>
  <c r="J113" i="44"/>
  <c r="R113" i="46"/>
  <c r="R113" i="44"/>
  <c r="AP113" i="46"/>
  <c r="AP113" i="44"/>
  <c r="AX113" i="46"/>
  <c r="AX113" i="44"/>
  <c r="F114" i="46"/>
  <c r="F114" i="44"/>
  <c r="N114" i="46"/>
  <c r="N114" i="44"/>
  <c r="AL114" i="46"/>
  <c r="AL114" i="44"/>
  <c r="AT114" i="46"/>
  <c r="AT114" i="44"/>
  <c r="BB114" i="46"/>
  <c r="BB114" i="44"/>
  <c r="L115" i="46"/>
  <c r="L115" i="44"/>
  <c r="T115" i="46"/>
  <c r="T115" i="44"/>
  <c r="AB115" i="46"/>
  <c r="AB115" i="44"/>
  <c r="AZ115" i="46"/>
  <c r="AZ115" i="44"/>
  <c r="BH115" i="46"/>
  <c r="BH115" i="44"/>
  <c r="BP115" i="46"/>
  <c r="BP115" i="44"/>
  <c r="P116" i="46"/>
  <c r="P116" i="44"/>
  <c r="X116" i="46"/>
  <c r="X116" i="44"/>
  <c r="AF116" i="46"/>
  <c r="AF116" i="44"/>
  <c r="BL116" i="46"/>
  <c r="BL116" i="44"/>
  <c r="J117" i="46"/>
  <c r="J117" i="44"/>
  <c r="R117" i="46"/>
  <c r="R117" i="44"/>
  <c r="Z117" i="46"/>
  <c r="Z117" i="44"/>
  <c r="BH85" i="44"/>
  <c r="K86" i="44"/>
  <c r="S86" i="44"/>
  <c r="AA86" i="44"/>
  <c r="AI86" i="44"/>
  <c r="AQ86" i="44"/>
  <c r="AY86" i="44"/>
  <c r="BG86" i="44"/>
  <c r="J88" i="44"/>
  <c r="V89" i="44"/>
  <c r="BJ89" i="44"/>
  <c r="Z91" i="44"/>
  <c r="R98" i="44"/>
  <c r="L100" i="44"/>
  <c r="BD101" i="44"/>
  <c r="AI102" i="44"/>
  <c r="BK123" i="44"/>
  <c r="AD87" i="44"/>
  <c r="N89" i="44"/>
  <c r="R91" i="44"/>
  <c r="BF91" i="44"/>
  <c r="AD95" i="44"/>
  <c r="BB97" i="44"/>
  <c r="AP98" i="44"/>
  <c r="BC123" i="44"/>
  <c r="M125" i="44"/>
  <c r="E128" i="44"/>
  <c r="AT90" i="44"/>
  <c r="J91" i="44"/>
  <c r="BJ92" i="44"/>
  <c r="Z93" i="44"/>
  <c r="BF94" i="44"/>
  <c r="V97" i="44"/>
  <c r="AV99" i="44"/>
  <c r="P101" i="44"/>
  <c r="AV101" i="44"/>
  <c r="AA102" i="44"/>
  <c r="W123" i="44"/>
  <c r="E125" i="44"/>
  <c r="G126" i="44"/>
  <c r="BH130" i="44"/>
  <c r="AR85" i="44"/>
  <c r="AP88" i="44"/>
  <c r="AL90" i="44"/>
  <c r="Z96" i="44"/>
  <c r="BF96" i="44"/>
  <c r="N97" i="44"/>
  <c r="AT97" i="44"/>
  <c r="AN99" i="44"/>
  <c r="O123" i="44"/>
  <c r="AG129" i="44"/>
  <c r="N87" i="44"/>
  <c r="BJ87" i="44"/>
  <c r="AH88" i="44"/>
  <c r="AD90" i="44"/>
  <c r="N92" i="44"/>
  <c r="J94" i="44"/>
  <c r="BJ95" i="44"/>
  <c r="AX96" i="44"/>
  <c r="AF99" i="44"/>
  <c r="AN101" i="44"/>
  <c r="W103" i="44"/>
  <c r="G123" i="44"/>
  <c r="AQ127" i="44"/>
  <c r="E164" i="46"/>
  <c r="E164" i="44"/>
  <c r="M164" i="46"/>
  <c r="M164" i="44"/>
  <c r="U164" i="46"/>
  <c r="U164" i="44"/>
  <c r="AC164" i="46"/>
  <c r="AC164" i="44"/>
  <c r="AK164" i="46"/>
  <c r="AK164" i="44"/>
  <c r="AS164" i="46"/>
  <c r="AS164" i="44"/>
  <c r="BA164" i="46"/>
  <c r="BA164" i="44"/>
  <c r="BI164" i="46"/>
  <c r="BI164" i="44"/>
  <c r="BQ164" i="46"/>
  <c r="BQ164" i="44"/>
  <c r="I165" i="46"/>
  <c r="I165" i="44"/>
  <c r="Q165" i="46"/>
  <c r="Q165" i="44"/>
  <c r="Y165" i="46"/>
  <c r="Y165" i="44"/>
  <c r="AG165" i="46"/>
  <c r="AG165" i="44"/>
  <c r="AO165" i="46"/>
  <c r="AO165" i="44"/>
  <c r="AW165" i="46"/>
  <c r="AW165" i="44"/>
  <c r="BE165" i="46"/>
  <c r="BE165" i="44"/>
  <c r="BM165" i="46"/>
  <c r="BM165" i="44"/>
  <c r="E166" i="46"/>
  <c r="E166" i="44"/>
  <c r="M166" i="46"/>
  <c r="M166" i="44"/>
  <c r="U166" i="46"/>
  <c r="U166" i="44"/>
  <c r="AC166" i="46"/>
  <c r="AC166" i="44"/>
  <c r="AK166" i="46"/>
  <c r="AK166" i="44"/>
  <c r="AS166" i="46"/>
  <c r="AS166" i="44"/>
  <c r="BA166" i="46"/>
  <c r="BA166" i="44"/>
  <c r="BI166" i="46"/>
  <c r="BI166" i="44"/>
  <c r="BQ166" i="46"/>
  <c r="BQ166" i="44"/>
  <c r="G169" i="46"/>
  <c r="G169" i="44"/>
  <c r="O169" i="46"/>
  <c r="O169" i="44"/>
  <c r="W169" i="46"/>
  <c r="W169" i="44"/>
  <c r="AE169" i="46"/>
  <c r="AE169" i="44"/>
  <c r="AM169" i="46"/>
  <c r="AM169" i="44"/>
  <c r="AU169" i="46"/>
  <c r="AU169" i="44"/>
  <c r="BC169" i="46"/>
  <c r="BC169" i="44"/>
  <c r="BK169" i="46"/>
  <c r="BK169" i="44"/>
  <c r="E171" i="46"/>
  <c r="E171" i="44"/>
  <c r="U171" i="46"/>
  <c r="U171" i="44"/>
  <c r="BA171" i="46"/>
  <c r="BA171" i="44"/>
  <c r="BI171" i="46"/>
  <c r="BI171" i="44"/>
  <c r="H174" i="46"/>
  <c r="H174" i="44"/>
  <c r="P174" i="46"/>
  <c r="P174" i="44"/>
  <c r="X174" i="46"/>
  <c r="X174" i="44"/>
  <c r="AF174" i="46"/>
  <c r="AF174" i="44"/>
  <c r="AN174" i="46"/>
  <c r="AN174" i="44"/>
  <c r="AV174" i="46"/>
  <c r="AV174" i="44"/>
  <c r="BD174" i="46"/>
  <c r="BD174" i="44"/>
  <c r="BL174" i="46"/>
  <c r="BL174" i="44"/>
  <c r="E176" i="46"/>
  <c r="E176" i="44"/>
  <c r="M176" i="46"/>
  <c r="M176" i="44"/>
  <c r="U176" i="46"/>
  <c r="U176" i="44"/>
  <c r="AC176" i="46"/>
  <c r="AC176" i="44"/>
  <c r="AK176" i="46"/>
  <c r="AK176" i="44"/>
  <c r="AS176" i="46"/>
  <c r="AS176" i="44"/>
  <c r="BA176" i="46"/>
  <c r="BA176" i="44"/>
  <c r="BI176" i="46"/>
  <c r="BI176" i="44"/>
  <c r="BQ176" i="46"/>
  <c r="BQ176" i="44"/>
  <c r="AW177" i="46"/>
  <c r="AW177" i="44"/>
  <c r="BE177" i="46"/>
  <c r="BE177" i="44"/>
  <c r="K178" i="46"/>
  <c r="K178" i="44"/>
  <c r="S178" i="46"/>
  <c r="S178" i="44"/>
  <c r="AA178" i="46"/>
  <c r="AA178" i="44"/>
  <c r="G179" i="46"/>
  <c r="G179" i="44"/>
  <c r="O179" i="46"/>
  <c r="O179" i="44"/>
  <c r="W179" i="46"/>
  <c r="W179" i="44"/>
  <c r="AE179" i="46"/>
  <c r="AE179" i="44"/>
  <c r="AM179" i="46"/>
  <c r="AM179" i="44"/>
  <c r="AU179" i="46"/>
  <c r="AU179" i="44"/>
  <c r="BC179" i="46"/>
  <c r="BC179" i="44"/>
  <c r="BK179" i="46"/>
  <c r="BK179" i="44"/>
  <c r="E181" i="46"/>
  <c r="E181" i="44"/>
  <c r="M181" i="46"/>
  <c r="M181" i="44"/>
  <c r="U181" i="46"/>
  <c r="U181" i="44"/>
  <c r="AC181" i="46"/>
  <c r="AC181" i="44"/>
  <c r="AK181" i="46"/>
  <c r="AK181" i="44"/>
  <c r="AS181" i="46"/>
  <c r="AS181" i="44"/>
  <c r="BA181" i="46"/>
  <c r="BA181" i="44"/>
  <c r="BI181" i="46"/>
  <c r="BI181" i="44"/>
  <c r="BQ181" i="46"/>
  <c r="BQ181" i="44"/>
  <c r="H182" i="46"/>
  <c r="H182" i="44"/>
  <c r="P182" i="46"/>
  <c r="P182" i="44"/>
  <c r="X182" i="46"/>
  <c r="X182" i="44"/>
  <c r="AF182" i="46"/>
  <c r="AF182" i="44"/>
  <c r="AN182" i="46"/>
  <c r="AN182" i="44"/>
  <c r="AV182" i="46"/>
  <c r="AV182" i="44"/>
  <c r="BD182" i="46"/>
  <c r="BD182" i="44"/>
  <c r="BL182" i="46"/>
  <c r="BL182" i="44"/>
  <c r="D185" i="46"/>
  <c r="D185" i="44"/>
  <c r="L185" i="46"/>
  <c r="L185" i="44"/>
  <c r="T185" i="46"/>
  <c r="T185" i="44"/>
  <c r="AB185" i="46"/>
  <c r="AB185" i="44"/>
  <c r="AJ185" i="46"/>
  <c r="AJ185" i="44"/>
  <c r="AR185" i="46"/>
  <c r="AR185" i="44"/>
  <c r="AZ185" i="46"/>
  <c r="AZ185" i="44"/>
  <c r="BH185" i="46"/>
  <c r="BH185" i="44"/>
  <c r="BP185" i="46"/>
  <c r="BP185" i="44"/>
  <c r="H186" i="46"/>
  <c r="H186" i="44"/>
  <c r="P186" i="46"/>
  <c r="P186" i="44"/>
  <c r="X186" i="46"/>
  <c r="X186" i="44"/>
  <c r="AF186" i="46"/>
  <c r="AF186" i="44"/>
  <c r="AN186" i="46"/>
  <c r="AN186" i="44"/>
  <c r="AV186" i="46"/>
  <c r="AV186" i="44"/>
  <c r="BD186" i="46"/>
  <c r="BD186" i="44"/>
  <c r="BL186" i="46"/>
  <c r="BL186" i="44"/>
  <c r="J187" i="46"/>
  <c r="J187" i="44"/>
  <c r="R187" i="46"/>
  <c r="R187" i="44"/>
  <c r="Z187" i="46"/>
  <c r="Z187" i="44"/>
  <c r="BF187" i="46"/>
  <c r="BF187" i="44"/>
  <c r="F188" i="46"/>
  <c r="F188" i="44"/>
  <c r="N188" i="46"/>
  <c r="N188" i="44"/>
  <c r="AL188" i="46"/>
  <c r="AL188" i="44"/>
  <c r="AT188" i="46"/>
  <c r="AT188" i="44"/>
  <c r="BB188" i="46"/>
  <c r="BB188" i="44"/>
  <c r="BJ188" i="46"/>
  <c r="BJ188" i="44"/>
  <c r="F190" i="46"/>
  <c r="F190" i="44"/>
  <c r="N190" i="46"/>
  <c r="N190" i="44"/>
  <c r="V190" i="46"/>
  <c r="V190" i="44"/>
  <c r="AD190" i="46"/>
  <c r="AD190" i="44"/>
  <c r="AL190" i="46"/>
  <c r="AL190" i="44"/>
  <c r="AT190" i="46"/>
  <c r="AT190" i="44"/>
  <c r="BB190" i="46"/>
  <c r="BB190" i="44"/>
  <c r="BJ190" i="46"/>
  <c r="BJ190" i="44"/>
  <c r="J191" i="46"/>
  <c r="J191" i="44"/>
  <c r="E136" i="46"/>
  <c r="E136" i="44"/>
  <c r="M136" i="46"/>
  <c r="M136" i="44"/>
  <c r="U136" i="46"/>
  <c r="U136" i="44"/>
  <c r="AC136" i="46"/>
  <c r="AC136" i="44"/>
  <c r="AK136" i="46"/>
  <c r="AK136" i="44"/>
  <c r="AS136" i="46"/>
  <c r="AS136" i="44"/>
  <c r="BA136" i="46"/>
  <c r="BA136" i="44"/>
  <c r="BI136" i="46"/>
  <c r="BI136" i="44"/>
  <c r="BQ136" i="46"/>
  <c r="BQ136" i="44"/>
  <c r="AO137" i="46"/>
  <c r="AO137" i="44"/>
  <c r="AW137" i="46"/>
  <c r="AW137" i="44"/>
  <c r="U138" i="46"/>
  <c r="U138" i="44"/>
  <c r="AK138" i="46"/>
  <c r="AK138" i="44"/>
  <c r="AC139" i="46"/>
  <c r="AC139" i="44"/>
  <c r="AS139" i="46"/>
  <c r="AS139" i="44"/>
  <c r="BA139" i="46"/>
  <c r="BA139" i="44"/>
  <c r="P140" i="46"/>
  <c r="P140" i="44"/>
  <c r="AF140" i="46"/>
  <c r="AF140" i="44"/>
  <c r="BD140" i="46"/>
  <c r="BD140" i="44"/>
  <c r="E144" i="46"/>
  <c r="E144" i="44"/>
  <c r="M144" i="46"/>
  <c r="M144" i="44"/>
  <c r="U144" i="46"/>
  <c r="U144" i="44"/>
  <c r="AC144" i="46"/>
  <c r="AC144" i="44"/>
  <c r="AK144" i="46"/>
  <c r="AK144" i="44"/>
  <c r="AS144" i="46"/>
  <c r="AS144" i="44"/>
  <c r="BA144" i="46"/>
  <c r="BA144" i="44"/>
  <c r="BI144" i="46"/>
  <c r="BI144" i="44"/>
  <c r="BQ144" i="46"/>
  <c r="BQ144" i="44"/>
  <c r="I145" i="46"/>
  <c r="I145" i="44"/>
  <c r="Q145" i="46"/>
  <c r="Q145" i="44"/>
  <c r="Y145" i="46"/>
  <c r="Y145" i="44"/>
  <c r="AG145" i="46"/>
  <c r="AG145" i="44"/>
  <c r="AO145" i="46"/>
  <c r="AO145" i="44"/>
  <c r="AW145" i="46"/>
  <c r="AW145" i="44"/>
  <c r="BE145" i="46"/>
  <c r="BE145" i="44"/>
  <c r="BM145" i="46"/>
  <c r="BM145" i="44"/>
  <c r="K148" i="46"/>
  <c r="K148" i="44"/>
  <c r="S148" i="46"/>
  <c r="S148" i="44"/>
  <c r="AA148" i="46"/>
  <c r="AA148" i="44"/>
  <c r="AI148" i="46"/>
  <c r="AI148" i="44"/>
  <c r="AQ148" i="46"/>
  <c r="AQ148" i="44"/>
  <c r="AY148" i="46"/>
  <c r="AY148" i="44"/>
  <c r="BG148" i="46"/>
  <c r="BG148" i="44"/>
  <c r="G149" i="46"/>
  <c r="G149" i="44"/>
  <c r="O149" i="46"/>
  <c r="O149" i="44"/>
  <c r="W149" i="46"/>
  <c r="W149" i="44"/>
  <c r="AE149" i="46"/>
  <c r="AE149" i="44"/>
  <c r="AM149" i="46"/>
  <c r="AM149" i="44"/>
  <c r="AU149" i="46"/>
  <c r="AU149" i="44"/>
  <c r="BC149" i="46"/>
  <c r="BC149" i="44"/>
  <c r="BK149" i="46"/>
  <c r="BK149" i="44"/>
  <c r="AH132" i="44"/>
  <c r="I135" i="44"/>
  <c r="Q135" i="44"/>
  <c r="Y135" i="44"/>
  <c r="AG135" i="44"/>
  <c r="AO135" i="44"/>
  <c r="AW135" i="44"/>
  <c r="BM135" i="44"/>
  <c r="Y137" i="44"/>
  <c r="AS138" i="44"/>
  <c r="H167" i="44"/>
  <c r="P167" i="44"/>
  <c r="X167" i="44"/>
  <c r="AF167" i="44"/>
  <c r="AN167" i="44"/>
  <c r="AV167" i="44"/>
  <c r="BD167" i="44"/>
  <c r="BL167" i="44"/>
  <c r="AC171" i="44"/>
  <c r="BG178" i="44"/>
  <c r="I180" i="44"/>
  <c r="Q180" i="44"/>
  <c r="Y180" i="44"/>
  <c r="AG180" i="44"/>
  <c r="AO180" i="44"/>
  <c r="AW180" i="44"/>
  <c r="BE180" i="44"/>
  <c r="BM180" i="44"/>
  <c r="D183" i="44"/>
  <c r="L183" i="44"/>
  <c r="T183" i="44"/>
  <c r="AB183" i="44"/>
  <c r="AJ183" i="44"/>
  <c r="AR183" i="44"/>
  <c r="AZ183" i="44"/>
  <c r="BH183" i="44"/>
  <c r="BP183" i="44"/>
  <c r="Z132" i="44"/>
  <c r="F133" i="44"/>
  <c r="N133" i="44"/>
  <c r="V133" i="44"/>
  <c r="AD133" i="44"/>
  <c r="AL133" i="44"/>
  <c r="AT133" i="44"/>
  <c r="BB133" i="44"/>
  <c r="BJ133" i="44"/>
  <c r="Q137" i="44"/>
  <c r="BM137" i="44"/>
  <c r="H140" i="44"/>
  <c r="K170" i="44"/>
  <c r="S170" i="44"/>
  <c r="AA170" i="44"/>
  <c r="AI170" i="44"/>
  <c r="AQ170" i="44"/>
  <c r="AY170" i="44"/>
  <c r="BG170" i="44"/>
  <c r="BO170" i="44"/>
  <c r="BQ171" i="44"/>
  <c r="AY178" i="44"/>
  <c r="AD188" i="44"/>
  <c r="BL131" i="44"/>
  <c r="I137" i="44"/>
  <c r="BE137" i="44"/>
  <c r="AK139" i="44"/>
  <c r="AV140" i="44"/>
  <c r="H142" i="44"/>
  <c r="P142" i="44"/>
  <c r="X142" i="44"/>
  <c r="AF142" i="44"/>
  <c r="AN142" i="44"/>
  <c r="AV142" i="44"/>
  <c r="BD142" i="44"/>
  <c r="BL142" i="44"/>
  <c r="AQ178" i="44"/>
  <c r="V188" i="44"/>
  <c r="R132" i="44"/>
  <c r="AC138" i="44"/>
  <c r="AN140" i="44"/>
  <c r="AG163" i="44"/>
  <c r="AO163" i="44"/>
  <c r="AW163" i="44"/>
  <c r="BE163" i="44"/>
  <c r="BM163" i="44"/>
  <c r="M171" i="44"/>
  <c r="AO177" i="44"/>
  <c r="AI178" i="44"/>
  <c r="BF132" i="44"/>
  <c r="BQ139" i="44"/>
  <c r="D141" i="44"/>
  <c r="L141" i="44"/>
  <c r="T141" i="44"/>
  <c r="AB141" i="44"/>
  <c r="AJ141" i="44"/>
  <c r="AR141" i="44"/>
  <c r="AZ141" i="44"/>
  <c r="BH141" i="44"/>
  <c r="BP141" i="44"/>
  <c r="AG177" i="44"/>
  <c r="AX187" i="44"/>
  <c r="F192" i="44"/>
  <c r="N192" i="44"/>
  <c r="V192" i="44"/>
  <c r="AD192" i="44"/>
  <c r="AL192" i="44"/>
  <c r="AT192" i="44"/>
  <c r="BB192" i="44"/>
  <c r="BJ192" i="44"/>
  <c r="Q196" i="44"/>
  <c r="AJ197" i="44"/>
  <c r="Q198" i="44"/>
  <c r="AR199" i="44"/>
  <c r="BH201" i="44"/>
  <c r="AN202" i="44"/>
  <c r="L203" i="44"/>
  <c r="R191" i="44"/>
  <c r="Z191" i="44"/>
  <c r="AH191" i="44"/>
  <c r="AP191" i="44"/>
  <c r="AX191" i="44"/>
  <c r="BF191" i="44"/>
  <c r="BN191" i="44"/>
  <c r="E194" i="44"/>
  <c r="M194" i="44"/>
  <c r="U194" i="44"/>
  <c r="AC194" i="44"/>
  <c r="AK194" i="44"/>
  <c r="AS194" i="44"/>
  <c r="BA194" i="44"/>
  <c r="BI194" i="44"/>
  <c r="BQ194" i="44"/>
  <c r="BE196" i="44"/>
  <c r="T197" i="44"/>
  <c r="H200" i="44"/>
  <c r="BL200" i="44"/>
  <c r="AR201" i="44"/>
  <c r="X202" i="44"/>
  <c r="AZ203" i="44"/>
  <c r="N204" i="44"/>
  <c r="AG196" i="46"/>
  <c r="AG196" i="44"/>
  <c r="D197" i="46"/>
  <c r="D197" i="44"/>
  <c r="BP197" i="46"/>
  <c r="BP197" i="44"/>
  <c r="BE198" i="46"/>
  <c r="BE198" i="44"/>
  <c r="AJ199" i="46"/>
  <c r="AJ199" i="44"/>
  <c r="P200" i="46"/>
  <c r="P200" i="44"/>
  <c r="D201" i="46"/>
  <c r="D201" i="44"/>
  <c r="BP201" i="46"/>
  <c r="BP201" i="44"/>
  <c r="BD202" i="46"/>
  <c r="BD202" i="44"/>
  <c r="AJ203" i="46"/>
  <c r="AJ203" i="44"/>
  <c r="F204" i="46"/>
  <c r="F204" i="44"/>
  <c r="I207" i="46"/>
  <c r="I207" i="44"/>
  <c r="A20" i="29"/>
  <c r="A28" i="29"/>
  <c r="A36" i="29"/>
  <c r="A52" i="29"/>
  <c r="A60" i="29"/>
  <c r="A68" i="29"/>
  <c r="A76" i="29"/>
  <c r="A84" i="29"/>
  <c r="A100" i="29"/>
  <c r="A108" i="29"/>
  <c r="A116" i="29"/>
  <c r="A124" i="29"/>
  <c r="A132" i="29"/>
  <c r="A140" i="29"/>
  <c r="A5" i="29"/>
  <c r="A13" i="29"/>
  <c r="A21" i="29"/>
  <c r="A29" i="29"/>
  <c r="A37" i="29"/>
  <c r="A45" i="29"/>
  <c r="A53" i="29"/>
  <c r="A61" i="29"/>
  <c r="A69" i="29"/>
  <c r="A77" i="29"/>
  <c r="A85" i="29"/>
  <c r="A117" i="29"/>
  <c r="A125" i="29"/>
  <c r="A133" i="29"/>
  <c r="A141" i="29"/>
  <c r="A6" i="29"/>
  <c r="A14" i="29"/>
  <c r="A30" i="29"/>
  <c r="A38" i="29"/>
  <c r="A54" i="29"/>
  <c r="A62" i="29"/>
  <c r="A70" i="29"/>
  <c r="A86" i="29"/>
  <c r="A94" i="29"/>
  <c r="A102" i="29"/>
  <c r="A110" i="29"/>
  <c r="A118" i="29"/>
  <c r="A126" i="29"/>
  <c r="A134" i="29"/>
  <c r="A142" i="29"/>
  <c r="A7" i="29"/>
  <c r="A15" i="29"/>
  <c r="A23" i="29"/>
  <c r="A31" i="29"/>
  <c r="A39" i="29"/>
  <c r="A47" i="29"/>
  <c r="A55" i="29"/>
  <c r="A71" i="29"/>
  <c r="A79" i="29"/>
  <c r="A111" i="29"/>
  <c r="A127" i="29"/>
  <c r="A135" i="29"/>
  <c r="A143" i="29"/>
  <c r="A8" i="29"/>
  <c r="A16" i="29"/>
  <c r="A24" i="29"/>
  <c r="A32" i="29"/>
  <c r="A40" i="29"/>
  <c r="A64" i="29"/>
  <c r="A72" i="29"/>
  <c r="A88" i="29"/>
  <c r="A96" i="29"/>
  <c r="A104" i="29"/>
  <c r="A112" i="29"/>
  <c r="A120" i="29"/>
  <c r="A128" i="29"/>
  <c r="A136" i="29"/>
  <c r="A144" i="29"/>
  <c r="A9" i="29"/>
  <c r="A25" i="29"/>
  <c r="A33" i="29"/>
  <c r="A41" i="29"/>
  <c r="A49" i="29"/>
  <c r="A57" i="29"/>
  <c r="A65" i="29"/>
  <c r="A81" i="29"/>
  <c r="A89" i="29"/>
  <c r="A105" i="29"/>
  <c r="A113" i="29"/>
  <c r="A129" i="29"/>
  <c r="A137" i="29"/>
  <c r="A145" i="29"/>
  <c r="A10" i="29"/>
  <c r="A18" i="29"/>
  <c r="A26" i="29"/>
  <c r="A34" i="29"/>
  <c r="A50" i="29"/>
  <c r="A58" i="29"/>
  <c r="A66" i="29"/>
  <c r="A74" i="29"/>
  <c r="A82" i="29"/>
  <c r="A98" i="29"/>
  <c r="A122" i="29"/>
  <c r="A130" i="29"/>
  <c r="A138" i="29"/>
  <c r="A146" i="29"/>
  <c r="A11" i="29"/>
  <c r="A19" i="29"/>
  <c r="A27" i="29"/>
  <c r="A35" i="29"/>
  <c r="A43" i="29"/>
  <c r="A59" i="29"/>
  <c r="A67" i="29"/>
  <c r="A75" i="29"/>
  <c r="A83" i="29"/>
  <c r="A91" i="29"/>
  <c r="A99" i="29"/>
  <c r="A107" i="29"/>
  <c r="A115" i="29"/>
  <c r="A123" i="29"/>
  <c r="A131" i="29"/>
  <c r="A139" i="29"/>
  <c r="A147" i="29"/>
  <c r="AZ43" i="44"/>
  <c r="T40" i="44"/>
  <c r="AR43" i="44"/>
  <c r="A37" i="44"/>
  <c r="J8" i="44"/>
  <c r="AP8" i="44"/>
  <c r="BB13" i="44"/>
  <c r="G34" i="44"/>
  <c r="O34" i="44"/>
  <c r="W34" i="44"/>
  <c r="AE34" i="44"/>
  <c r="AM34" i="44"/>
  <c r="AU34" i="44"/>
  <c r="BC34" i="44"/>
  <c r="BK34" i="44"/>
  <c r="I37" i="44"/>
  <c r="Q37" i="44"/>
  <c r="Y37" i="44"/>
  <c r="AG37" i="44"/>
  <c r="AO37" i="44"/>
  <c r="AW37" i="44"/>
  <c r="BE37" i="44"/>
  <c r="BM37" i="44"/>
  <c r="BA38" i="44"/>
  <c r="L40" i="44"/>
  <c r="H46" i="44"/>
  <c r="P46" i="44"/>
  <c r="X46" i="44"/>
  <c r="AF46" i="44"/>
  <c r="AN46" i="44"/>
  <c r="AV46" i="44"/>
  <c r="BD46" i="44"/>
  <c r="BL46" i="44"/>
  <c r="F67" i="44"/>
  <c r="N67" i="44"/>
  <c r="V67" i="44"/>
  <c r="AD67" i="44"/>
  <c r="AL67" i="44"/>
  <c r="AT67" i="44"/>
  <c r="BB67" i="44"/>
  <c r="BJ67" i="44"/>
  <c r="J73" i="44"/>
  <c r="R73" i="44"/>
  <c r="Z73" i="44"/>
  <c r="AH73" i="44"/>
  <c r="AP73" i="44"/>
  <c r="AX73" i="44"/>
  <c r="BF73" i="44"/>
  <c r="BN73" i="44"/>
  <c r="BQ76" i="44"/>
  <c r="AC82" i="44"/>
  <c r="D43" i="44"/>
  <c r="K66" i="46"/>
  <c r="K66" i="44"/>
  <c r="S66" i="46"/>
  <c r="S66" i="44"/>
  <c r="AA66" i="46"/>
  <c r="AA66" i="44"/>
  <c r="AI66" i="46"/>
  <c r="AI66" i="44"/>
  <c r="AQ66" i="46"/>
  <c r="AQ66" i="44"/>
  <c r="AY66" i="46"/>
  <c r="AY66" i="44"/>
  <c r="BG66" i="46"/>
  <c r="BG66" i="44"/>
  <c r="BO66" i="46"/>
  <c r="BO66" i="44"/>
  <c r="G68" i="46"/>
  <c r="G68" i="44"/>
  <c r="O68" i="46"/>
  <c r="O68" i="44"/>
  <c r="W68" i="46"/>
  <c r="W68" i="44"/>
  <c r="AE68" i="46"/>
  <c r="AE68" i="44"/>
  <c r="AM68" i="46"/>
  <c r="AM68" i="44"/>
  <c r="AU68" i="46"/>
  <c r="AU68" i="44"/>
  <c r="BC68" i="46"/>
  <c r="BC68" i="44"/>
  <c r="BK68" i="46"/>
  <c r="BK68" i="44"/>
  <c r="U76" i="46"/>
  <c r="U76" i="44"/>
  <c r="Y77" i="46"/>
  <c r="Y77" i="44"/>
  <c r="BM77" i="46"/>
  <c r="BM77" i="44"/>
  <c r="AP78" i="46"/>
  <c r="AP78" i="44"/>
  <c r="AX78" i="46"/>
  <c r="AX78" i="44"/>
  <c r="BF78" i="46"/>
  <c r="BF78" i="44"/>
  <c r="M82" i="46"/>
  <c r="M82" i="44"/>
  <c r="U82" i="46"/>
  <c r="U82" i="44"/>
  <c r="H85" i="46"/>
  <c r="H85" i="44"/>
  <c r="P85" i="46"/>
  <c r="P85" i="44"/>
  <c r="X85" i="46"/>
  <c r="X85" i="44"/>
  <c r="AF85" i="46"/>
  <c r="AF85" i="44"/>
  <c r="AN85" i="46"/>
  <c r="AN85" i="44"/>
  <c r="AV85" i="46"/>
  <c r="AV85" i="44"/>
  <c r="BD85" i="46"/>
  <c r="BD85" i="44"/>
  <c r="BL85" i="46"/>
  <c r="BL85" i="44"/>
  <c r="J87" i="46"/>
  <c r="J87" i="44"/>
  <c r="R87" i="46"/>
  <c r="R87" i="44"/>
  <c r="Z87" i="46"/>
  <c r="Z87" i="44"/>
  <c r="AH87" i="46"/>
  <c r="AH87" i="44"/>
  <c r="AP87" i="46"/>
  <c r="AP87" i="44"/>
  <c r="AX87" i="46"/>
  <c r="AX87" i="44"/>
  <c r="BF87" i="46"/>
  <c r="BF87" i="44"/>
  <c r="BN87" i="46"/>
  <c r="BN87" i="44"/>
  <c r="F88" i="46"/>
  <c r="F88" i="44"/>
  <c r="N88" i="46"/>
  <c r="N88" i="44"/>
  <c r="V88" i="46"/>
  <c r="V88" i="44"/>
  <c r="AD88" i="46"/>
  <c r="AD88" i="44"/>
  <c r="AL88" i="46"/>
  <c r="AL88" i="44"/>
  <c r="AT88" i="46"/>
  <c r="AT88" i="44"/>
  <c r="BB88" i="46"/>
  <c r="BB88" i="44"/>
  <c r="BJ88" i="46"/>
  <c r="BJ88" i="44"/>
  <c r="J89" i="46"/>
  <c r="J89" i="44"/>
  <c r="R89" i="46"/>
  <c r="R89" i="44"/>
  <c r="Z89" i="46"/>
  <c r="Z89" i="44"/>
  <c r="AH89" i="46"/>
  <c r="AH89" i="44"/>
  <c r="AP89" i="46"/>
  <c r="AP89" i="44"/>
  <c r="AX89" i="46"/>
  <c r="AX89" i="44"/>
  <c r="BF89" i="46"/>
  <c r="BF89" i="44"/>
  <c r="BN89" i="46"/>
  <c r="BN89" i="44"/>
  <c r="F91" i="46"/>
  <c r="F91" i="44"/>
  <c r="N91" i="46"/>
  <c r="N91" i="44"/>
  <c r="V91" i="46"/>
  <c r="V91" i="44"/>
  <c r="AD91" i="46"/>
  <c r="AD91" i="44"/>
  <c r="AL91" i="46"/>
  <c r="AL91" i="44"/>
  <c r="AT91" i="46"/>
  <c r="AT91" i="44"/>
  <c r="BB91" i="46"/>
  <c r="BB91" i="44"/>
  <c r="BJ91" i="46"/>
  <c r="BJ91" i="44"/>
  <c r="J92" i="46"/>
  <c r="J92" i="44"/>
  <c r="R92" i="46"/>
  <c r="R92" i="44"/>
  <c r="Z92" i="46"/>
  <c r="Z92" i="44"/>
  <c r="AH92" i="46"/>
  <c r="AH92" i="44"/>
  <c r="AP92" i="46"/>
  <c r="AP92" i="44"/>
  <c r="AX92" i="46"/>
  <c r="AX92" i="44"/>
  <c r="BF92" i="46"/>
  <c r="BF92" i="44"/>
  <c r="F93" i="46"/>
  <c r="F93" i="44"/>
  <c r="N93" i="46"/>
  <c r="N93" i="44"/>
  <c r="V93" i="46"/>
  <c r="V93" i="44"/>
  <c r="AD93" i="46"/>
  <c r="AD93" i="44"/>
  <c r="AL93" i="46"/>
  <c r="AL93" i="44"/>
  <c r="AT93" i="46"/>
  <c r="AT93" i="44"/>
  <c r="BB93" i="46"/>
  <c r="BB93" i="44"/>
  <c r="BJ93" i="46"/>
  <c r="BJ93" i="44"/>
  <c r="J95" i="46"/>
  <c r="J95" i="44"/>
  <c r="R95" i="46"/>
  <c r="R95" i="44"/>
  <c r="Z95" i="46"/>
  <c r="Z95" i="44"/>
  <c r="AH95" i="46"/>
  <c r="AH95" i="44"/>
  <c r="AP95" i="46"/>
  <c r="AP95" i="44"/>
  <c r="AX95" i="46"/>
  <c r="AX95" i="44"/>
  <c r="BF95" i="46"/>
  <c r="BF95" i="44"/>
  <c r="BN95" i="46"/>
  <c r="BN95" i="44"/>
  <c r="F96" i="46"/>
  <c r="F96" i="44"/>
  <c r="V96" i="46"/>
  <c r="V96" i="44"/>
  <c r="AL96" i="46"/>
  <c r="AL96" i="44"/>
  <c r="AT96" i="46"/>
  <c r="AT96" i="44"/>
  <c r="Z97" i="46"/>
  <c r="Z97" i="44"/>
  <c r="AX97" i="46"/>
  <c r="AX97" i="44"/>
  <c r="BF97" i="46"/>
  <c r="BF97" i="44"/>
  <c r="BN97" i="46"/>
  <c r="BN97" i="44"/>
  <c r="F98" i="46"/>
  <c r="F98" i="44"/>
  <c r="V98" i="46"/>
  <c r="V98" i="44"/>
  <c r="AL98" i="46"/>
  <c r="AL98" i="44"/>
  <c r="AT98" i="46"/>
  <c r="AT98" i="44"/>
  <c r="D99" i="46"/>
  <c r="D99" i="44"/>
  <c r="L99" i="46"/>
  <c r="L99" i="44"/>
  <c r="T99" i="46"/>
  <c r="T99" i="44"/>
  <c r="AB99" i="46"/>
  <c r="AB99" i="44"/>
  <c r="AJ99" i="46"/>
  <c r="AJ99" i="44"/>
  <c r="AR99" i="46"/>
  <c r="AR99" i="44"/>
  <c r="AZ99" i="46"/>
  <c r="AZ99" i="44"/>
  <c r="BH99" i="46"/>
  <c r="BH99" i="44"/>
  <c r="H100" i="46"/>
  <c r="H100" i="44"/>
  <c r="X100" i="46"/>
  <c r="X100" i="44"/>
  <c r="AN100" i="46"/>
  <c r="AN100" i="44"/>
  <c r="AV100" i="46"/>
  <c r="AV100" i="44"/>
  <c r="BD100" i="46"/>
  <c r="BD100" i="44"/>
  <c r="BL100" i="46"/>
  <c r="BL100" i="44"/>
  <c r="L101" i="46"/>
  <c r="L101" i="44"/>
  <c r="AB101" i="46"/>
  <c r="AB101" i="44"/>
  <c r="AJ101" i="46"/>
  <c r="AJ101" i="44"/>
  <c r="AR101" i="46"/>
  <c r="AR101" i="44"/>
  <c r="AZ101" i="46"/>
  <c r="AZ101" i="44"/>
  <c r="BH101" i="46"/>
  <c r="BH101" i="44"/>
  <c r="G102" i="46"/>
  <c r="G102" i="44"/>
  <c r="O102" i="46"/>
  <c r="O102" i="44"/>
  <c r="W102" i="46"/>
  <c r="W102" i="44"/>
  <c r="AE102" i="46"/>
  <c r="AE102" i="44"/>
  <c r="AU102" i="46"/>
  <c r="AU102" i="44"/>
  <c r="BK102" i="46"/>
  <c r="BK102" i="44"/>
  <c r="K103" i="46"/>
  <c r="K103" i="44"/>
  <c r="S103" i="46"/>
  <c r="S103" i="44"/>
  <c r="AA103" i="46"/>
  <c r="AA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K105" i="46"/>
  <c r="K105" i="44"/>
  <c r="S105" i="46"/>
  <c r="S105" i="44"/>
  <c r="AA105" i="46"/>
  <c r="AA105" i="44"/>
  <c r="AI105" i="46"/>
  <c r="AI105" i="44"/>
  <c r="AQ105" i="46"/>
  <c r="AQ105" i="44"/>
  <c r="BG105" i="46"/>
  <c r="BG105" i="44"/>
  <c r="BO105" i="46"/>
  <c r="BO105" i="44"/>
  <c r="F106" i="46"/>
  <c r="F106" i="44"/>
  <c r="V106" i="46"/>
  <c r="V106" i="44"/>
  <c r="AD106" i="46"/>
  <c r="AD106" i="44"/>
  <c r="AL106" i="46"/>
  <c r="AL106" i="44"/>
  <c r="AT106" i="46"/>
  <c r="AT106" i="44"/>
  <c r="BB106" i="46"/>
  <c r="BB106" i="44"/>
  <c r="BJ106" i="46"/>
  <c r="BJ106" i="44"/>
  <c r="G107" i="46"/>
  <c r="G107" i="44"/>
  <c r="O107" i="46"/>
  <c r="O107" i="44"/>
  <c r="AE107" i="46"/>
  <c r="AE107" i="44"/>
  <c r="AU107" i="46"/>
  <c r="AU107" i="44"/>
  <c r="BC107" i="46"/>
  <c r="BC107" i="44"/>
  <c r="J108" i="46"/>
  <c r="J108" i="44"/>
  <c r="R108" i="46"/>
  <c r="R108" i="44"/>
  <c r="Z108" i="46"/>
  <c r="Z108" i="44"/>
  <c r="AH108" i="46"/>
  <c r="AH108" i="44"/>
  <c r="AP108" i="46"/>
  <c r="AP108" i="44"/>
  <c r="AX108" i="46"/>
  <c r="AX108" i="44"/>
  <c r="BF108" i="46"/>
  <c r="BF108" i="44"/>
  <c r="BN108" i="46"/>
  <c r="BN108" i="44"/>
  <c r="L109" i="46"/>
  <c r="L109" i="44"/>
  <c r="AB109" i="46"/>
  <c r="AB109" i="44"/>
  <c r="AJ109" i="46"/>
  <c r="AJ109" i="44"/>
  <c r="AR109" i="46"/>
  <c r="AR109" i="44"/>
  <c r="BI38" i="44"/>
  <c r="AJ43" i="44"/>
  <c r="BP40" i="44"/>
  <c r="AK38" i="44"/>
  <c r="BH40" i="44"/>
  <c r="I42" i="44"/>
  <c r="Q42" i="44"/>
  <c r="Y42" i="44"/>
  <c r="AG42" i="44"/>
  <c r="AO42" i="44"/>
  <c r="AW42" i="44"/>
  <c r="BE42" i="44"/>
  <c r="BM42" i="44"/>
  <c r="D49" i="44"/>
  <c r="L49" i="44"/>
  <c r="T49" i="44"/>
  <c r="AB49" i="44"/>
  <c r="AJ49" i="44"/>
  <c r="AR49" i="44"/>
  <c r="AZ49" i="44"/>
  <c r="BH49" i="44"/>
  <c r="BP49" i="44"/>
  <c r="I58" i="46"/>
  <c r="I58" i="44"/>
  <c r="AI59" i="46"/>
  <c r="AI59" i="44"/>
  <c r="AX61" i="46"/>
  <c r="AX61" i="44"/>
  <c r="AD62" i="46"/>
  <c r="AD62" i="44"/>
  <c r="AL62" i="46"/>
  <c r="AL62" i="44"/>
  <c r="I63" i="46"/>
  <c r="I63" i="44"/>
  <c r="Q63" i="46"/>
  <c r="Q63" i="44"/>
  <c r="L43" i="44"/>
  <c r="BH43" i="44"/>
  <c r="AS38" i="44"/>
  <c r="E7" i="44"/>
  <c r="M7" i="44"/>
  <c r="U7" i="44"/>
  <c r="AC7" i="44"/>
  <c r="AK7" i="44"/>
  <c r="AS7" i="44"/>
  <c r="BA7" i="44"/>
  <c r="BI7" i="44"/>
  <c r="BQ7" i="44"/>
  <c r="W9" i="44"/>
  <c r="BC9" i="44"/>
  <c r="G11" i="44"/>
  <c r="AM11" i="44"/>
  <c r="AA12" i="44"/>
  <c r="BG12" i="44"/>
  <c r="AD13" i="44"/>
  <c r="D33" i="44"/>
  <c r="L33" i="44"/>
  <c r="T33" i="44"/>
  <c r="AB33" i="44"/>
  <c r="AJ33" i="44"/>
  <c r="AR33" i="44"/>
  <c r="AZ33" i="44"/>
  <c r="BH33" i="44"/>
  <c r="BP33" i="44"/>
  <c r="F36" i="44"/>
  <c r="N36" i="44"/>
  <c r="V36" i="44"/>
  <c r="AD36" i="44"/>
  <c r="AL36" i="44"/>
  <c r="AT36" i="44"/>
  <c r="BB36" i="44"/>
  <c r="BJ36" i="44"/>
  <c r="AC38" i="44"/>
  <c r="AZ40" i="44"/>
  <c r="AW77" i="44"/>
  <c r="AB43" i="44"/>
  <c r="BP43" i="44"/>
  <c r="D40" i="44"/>
  <c r="Z8" i="44"/>
  <c r="BF8" i="44"/>
  <c r="V13" i="44"/>
  <c r="J14" i="44"/>
  <c r="R14" i="44"/>
  <c r="U38" i="44"/>
  <c r="I39" i="44"/>
  <c r="Q39" i="44"/>
  <c r="Y39" i="44"/>
  <c r="AG39" i="44"/>
  <c r="AO39" i="44"/>
  <c r="AW39" i="44"/>
  <c r="BE39" i="44"/>
  <c r="BM39" i="44"/>
  <c r="AR40" i="44"/>
  <c r="H48" i="44"/>
  <c r="P48" i="44"/>
  <c r="X48" i="44"/>
  <c r="AF48" i="44"/>
  <c r="AN48" i="44"/>
  <c r="AV48" i="44"/>
  <c r="BD48" i="44"/>
  <c r="BL48" i="44"/>
  <c r="M76" i="44"/>
  <c r="D84" i="44"/>
  <c r="L84" i="44"/>
  <c r="T84" i="44"/>
  <c r="AB84" i="44"/>
  <c r="AJ84" i="44"/>
  <c r="AR84" i="44"/>
  <c r="AZ84" i="44"/>
  <c r="BH84" i="44"/>
  <c r="BP84" i="44"/>
  <c r="T43" i="44"/>
  <c r="C37" i="46"/>
  <c r="C37" i="44" s="1"/>
  <c r="O9" i="44"/>
  <c r="AU9" i="44"/>
  <c r="AE11" i="44"/>
  <c r="BK11" i="44"/>
  <c r="S12" i="44"/>
  <c r="AY12" i="44"/>
  <c r="N13" i="44"/>
  <c r="J35" i="44"/>
  <c r="R35" i="44"/>
  <c r="Z35" i="44"/>
  <c r="AH35" i="44"/>
  <c r="AP35" i="44"/>
  <c r="AX35" i="44"/>
  <c r="BF35" i="44"/>
  <c r="BN35" i="44"/>
  <c r="M38" i="44"/>
  <c r="AJ40" i="44"/>
  <c r="H44" i="44"/>
  <c r="P44" i="44"/>
  <c r="X44" i="44"/>
  <c r="AF44" i="44"/>
  <c r="AN44" i="44"/>
  <c r="AV44" i="44"/>
  <c r="BD44" i="44"/>
  <c r="BL44" i="44"/>
  <c r="AS76" i="44"/>
  <c r="F81" i="44"/>
  <c r="N81" i="44"/>
  <c r="V81" i="44"/>
  <c r="AD81" i="44"/>
  <c r="AL81" i="44"/>
  <c r="AT81" i="44"/>
  <c r="BB81" i="44"/>
  <c r="BJ81" i="44"/>
  <c r="BA82" i="44"/>
  <c r="P110" i="44"/>
  <c r="N111" i="44"/>
  <c r="BN112" i="44"/>
  <c r="AT113" i="44"/>
  <c r="Z114" i="44"/>
  <c r="X115" i="44"/>
  <c r="L116" i="44"/>
  <c r="N119" i="44"/>
  <c r="AN120" i="44"/>
  <c r="AB121" i="44"/>
  <c r="H122" i="44"/>
  <c r="AY123" i="44"/>
  <c r="U124" i="44"/>
  <c r="I125" i="44"/>
  <c r="Q125" i="44"/>
  <c r="Y125" i="44"/>
  <c r="AG125" i="44"/>
  <c r="AO125" i="44"/>
  <c r="A76" i="28"/>
  <c r="H110" i="44"/>
  <c r="F111" i="44"/>
  <c r="BF112" i="44"/>
  <c r="AL113" i="44"/>
  <c r="R114" i="44"/>
  <c r="P115" i="44"/>
  <c r="D116" i="44"/>
  <c r="BP116" i="44"/>
  <c r="F119" i="44"/>
  <c r="AF120" i="44"/>
  <c r="T121" i="44"/>
  <c r="BL122" i="44"/>
  <c r="AQ123" i="44"/>
  <c r="A84" i="28"/>
  <c r="A100" i="28"/>
  <c r="BD110" i="44"/>
  <c r="BB111" i="44"/>
  <c r="AP112" i="44"/>
  <c r="V113" i="44"/>
  <c r="BN114" i="44"/>
  <c r="A108" i="28"/>
  <c r="A116" i="28"/>
  <c r="BH109" i="44"/>
  <c r="AN110" i="44"/>
  <c r="AL111" i="44"/>
  <c r="Z112" i="44"/>
  <c r="F113" i="44"/>
  <c r="AX114" i="44"/>
  <c r="AV115" i="44"/>
  <c r="AJ116" i="44"/>
  <c r="A124" i="28"/>
  <c r="AZ109" i="44"/>
  <c r="AF110" i="44"/>
  <c r="AD111" i="44"/>
  <c r="R112" i="44"/>
  <c r="BJ113" i="44"/>
  <c r="A132" i="28"/>
  <c r="X110" i="44"/>
  <c r="V111" i="44"/>
  <c r="J112" i="44"/>
  <c r="BB113" i="44"/>
  <c r="AH114" i="44"/>
  <c r="AF115" i="44"/>
  <c r="T116" i="44"/>
  <c r="A68" i="28"/>
  <c r="A140" i="28"/>
  <c r="F74" i="44"/>
  <c r="N74" i="44"/>
  <c r="V74" i="44"/>
  <c r="AD74" i="44"/>
  <c r="AL74" i="44"/>
  <c r="AT74" i="44"/>
  <c r="BB74" i="44"/>
  <c r="BJ74" i="44"/>
  <c r="AC76" i="44"/>
  <c r="I77" i="44"/>
  <c r="J80" i="44"/>
  <c r="R80" i="44"/>
  <c r="Z80" i="44"/>
  <c r="AH80" i="44"/>
  <c r="AP80" i="44"/>
  <c r="AX80" i="44"/>
  <c r="BF80" i="44"/>
  <c r="BN80" i="44"/>
  <c r="BI82" i="44"/>
  <c r="A17" i="27"/>
  <c r="A17" i="28"/>
  <c r="F110" i="46"/>
  <c r="F110" i="44"/>
  <c r="N110" i="46"/>
  <c r="N110" i="44"/>
  <c r="V110" i="46"/>
  <c r="V110" i="44"/>
  <c r="AD110" i="46"/>
  <c r="AD110" i="44"/>
  <c r="AL110" i="46"/>
  <c r="AL110" i="44"/>
  <c r="AT110" i="46"/>
  <c r="AT110" i="44"/>
  <c r="BB110" i="46"/>
  <c r="BB110" i="44"/>
  <c r="BJ110" i="46"/>
  <c r="BJ110" i="44"/>
  <c r="A109" i="27"/>
  <c r="A109" i="28"/>
  <c r="D111" i="46"/>
  <c r="D111" i="44"/>
  <c r="L111" i="46"/>
  <c r="L111" i="44"/>
  <c r="T111" i="46"/>
  <c r="T111" i="44"/>
  <c r="AB111" i="46"/>
  <c r="AB111" i="44"/>
  <c r="AJ111" i="46"/>
  <c r="AJ111" i="44"/>
  <c r="AR111" i="46"/>
  <c r="AR111" i="44"/>
  <c r="AZ111" i="46"/>
  <c r="AZ111" i="44"/>
  <c r="BH111" i="46"/>
  <c r="BH111" i="44"/>
  <c r="BP111" i="46"/>
  <c r="BP111" i="44"/>
  <c r="P112" i="46"/>
  <c r="P112" i="44"/>
  <c r="X112" i="46"/>
  <c r="X112" i="44"/>
  <c r="AF112" i="46"/>
  <c r="AF112" i="44"/>
  <c r="AN112" i="46"/>
  <c r="AN112" i="44"/>
  <c r="AV112" i="46"/>
  <c r="AV112" i="44"/>
  <c r="BD112" i="46"/>
  <c r="BD112" i="44"/>
  <c r="BL112" i="46"/>
  <c r="BL112" i="44"/>
  <c r="D113" i="46"/>
  <c r="D113" i="44"/>
  <c r="L113" i="46"/>
  <c r="L113" i="44"/>
  <c r="T113" i="46"/>
  <c r="T113" i="44"/>
  <c r="AB113" i="46"/>
  <c r="AB113" i="44"/>
  <c r="AJ113" i="46"/>
  <c r="AJ113" i="44"/>
  <c r="AR113" i="46"/>
  <c r="AR113" i="44"/>
  <c r="AZ113" i="46"/>
  <c r="AZ113" i="44"/>
  <c r="BH113" i="46"/>
  <c r="BH113" i="44"/>
  <c r="BP113" i="46"/>
  <c r="BP113" i="44"/>
  <c r="H114" i="46"/>
  <c r="H114" i="44"/>
  <c r="P114" i="46"/>
  <c r="P114" i="44"/>
  <c r="X114" i="46"/>
  <c r="X114" i="44"/>
  <c r="AF114" i="46"/>
  <c r="AF114" i="44"/>
  <c r="AN114" i="46"/>
  <c r="AN114" i="44"/>
  <c r="AV114" i="46"/>
  <c r="AV114" i="44"/>
  <c r="BD114" i="46"/>
  <c r="BD114" i="44"/>
  <c r="BL114" i="46"/>
  <c r="BL114" i="44"/>
  <c r="F115" i="46"/>
  <c r="F115" i="44"/>
  <c r="N115" i="46"/>
  <c r="N115" i="44"/>
  <c r="V115" i="46"/>
  <c r="V115" i="44"/>
  <c r="AD115" i="46"/>
  <c r="AD115" i="44"/>
  <c r="AL115" i="46"/>
  <c r="AL115" i="44"/>
  <c r="AT115" i="46"/>
  <c r="AT115" i="44"/>
  <c r="BB115" i="46"/>
  <c r="BB115" i="44"/>
  <c r="A114" i="27"/>
  <c r="A114" i="28"/>
  <c r="J116" i="46"/>
  <c r="J116" i="44"/>
  <c r="R116" i="46"/>
  <c r="R116" i="44"/>
  <c r="Z116" i="46"/>
  <c r="Z116" i="44"/>
  <c r="AH116" i="46"/>
  <c r="AH116" i="44"/>
  <c r="AP116" i="46"/>
  <c r="AP116" i="44"/>
  <c r="AX116" i="46"/>
  <c r="AX116" i="44"/>
  <c r="BF116" i="46"/>
  <c r="BF116" i="44"/>
  <c r="BN116" i="46"/>
  <c r="BN116" i="44"/>
  <c r="D117" i="46"/>
  <c r="D117" i="44"/>
  <c r="L117" i="46"/>
  <c r="L117" i="44"/>
  <c r="T117" i="46"/>
  <c r="T117" i="44"/>
  <c r="AB117" i="46"/>
  <c r="AB117" i="44"/>
  <c r="AJ117" i="46"/>
  <c r="AJ117" i="44"/>
  <c r="AZ117" i="46"/>
  <c r="AZ117" i="44"/>
  <c r="BH117" i="46"/>
  <c r="BH117" i="44"/>
  <c r="BP117" i="46"/>
  <c r="BP117" i="44"/>
  <c r="H118" i="46"/>
  <c r="H118" i="44"/>
  <c r="P118" i="46"/>
  <c r="P118" i="44"/>
  <c r="X118" i="46"/>
  <c r="X118" i="44"/>
  <c r="AN118" i="46"/>
  <c r="AN118" i="44"/>
  <c r="AV118" i="46"/>
  <c r="AV118" i="44"/>
  <c r="BD118" i="46"/>
  <c r="BD118" i="44"/>
  <c r="BL118" i="46"/>
  <c r="BL118" i="44"/>
  <c r="D119" i="46"/>
  <c r="D119" i="44"/>
  <c r="L119" i="46"/>
  <c r="L119" i="44"/>
  <c r="T119" i="46"/>
  <c r="T119" i="44"/>
  <c r="AB119" i="46"/>
  <c r="AB119" i="44"/>
  <c r="AJ119" i="46"/>
  <c r="AJ119" i="44"/>
  <c r="AR119" i="46"/>
  <c r="AR119" i="44"/>
  <c r="AZ119" i="46"/>
  <c r="AZ119" i="44"/>
  <c r="BH119" i="46"/>
  <c r="BH119" i="44"/>
  <c r="BP119" i="46"/>
  <c r="BP119" i="44"/>
  <c r="F120" i="46"/>
  <c r="F120" i="44"/>
  <c r="N120" i="46"/>
  <c r="N120" i="44"/>
  <c r="V120" i="46"/>
  <c r="V120" i="44"/>
  <c r="AD120" i="46"/>
  <c r="AD120" i="44"/>
  <c r="AL120" i="46"/>
  <c r="AL120" i="44"/>
  <c r="AT120" i="46"/>
  <c r="AT120" i="44"/>
  <c r="BB120" i="46"/>
  <c r="BB120" i="44"/>
  <c r="BJ120" i="46"/>
  <c r="BJ120" i="44"/>
  <c r="A119" i="27"/>
  <c r="A119" i="28"/>
  <c r="J121" i="46"/>
  <c r="J121" i="44"/>
  <c r="R121" i="46"/>
  <c r="R121" i="44"/>
  <c r="Z121" i="46"/>
  <c r="Z121" i="44"/>
  <c r="AH121" i="46"/>
  <c r="AH121" i="44"/>
  <c r="AP121" i="46"/>
  <c r="AP121" i="44"/>
  <c r="AX121" i="46"/>
  <c r="AX121" i="44"/>
  <c r="BF121" i="46"/>
  <c r="BF121" i="44"/>
  <c r="BN121" i="46"/>
  <c r="BN121" i="44"/>
  <c r="F122" i="46"/>
  <c r="F122" i="44"/>
  <c r="N122" i="46"/>
  <c r="N122" i="44"/>
  <c r="V122" i="46"/>
  <c r="V122" i="44"/>
  <c r="AD122" i="46"/>
  <c r="AD122" i="44"/>
  <c r="AL122" i="46"/>
  <c r="AL122" i="44"/>
  <c r="AT122" i="46"/>
  <c r="AT122" i="44"/>
  <c r="BB122" i="46"/>
  <c r="BB122" i="44"/>
  <c r="BJ122" i="46"/>
  <c r="BJ122" i="44"/>
  <c r="A121" i="27"/>
  <c r="A121" i="28"/>
  <c r="I123" i="46"/>
  <c r="I123" i="44"/>
  <c r="Q123" i="46"/>
  <c r="Q123" i="44"/>
  <c r="Y123" i="46"/>
  <c r="Y123" i="44"/>
  <c r="AG123" i="46"/>
  <c r="AG123" i="44"/>
  <c r="AO123" i="46"/>
  <c r="AO123" i="44"/>
  <c r="AW123" i="46"/>
  <c r="AW123" i="44"/>
  <c r="BE123" i="46"/>
  <c r="BE123" i="44"/>
  <c r="BM123" i="46"/>
  <c r="BM123" i="44"/>
  <c r="K124" i="46"/>
  <c r="K124" i="44"/>
  <c r="S124" i="46"/>
  <c r="S124" i="44"/>
  <c r="AA124" i="46"/>
  <c r="AA124" i="44"/>
  <c r="AI124" i="46"/>
  <c r="AI124" i="44"/>
  <c r="AQ124" i="46"/>
  <c r="AQ124" i="44"/>
  <c r="AY124" i="46"/>
  <c r="AY124" i="44"/>
  <c r="A12" i="27"/>
  <c r="A12" i="28"/>
  <c r="G100" i="46"/>
  <c r="G100" i="44"/>
  <c r="O100" i="46"/>
  <c r="O100" i="44"/>
  <c r="W100" i="46"/>
  <c r="W100" i="44"/>
  <c r="AE100" i="46"/>
  <c r="AE100" i="44"/>
  <c r="AM100" i="46"/>
  <c r="AM100" i="44"/>
  <c r="AU100" i="46"/>
  <c r="AU100" i="44"/>
  <c r="BC100" i="46"/>
  <c r="BC100" i="44"/>
  <c r="BK100" i="46"/>
  <c r="BK100" i="44"/>
  <c r="K101" i="46"/>
  <c r="K101" i="44"/>
  <c r="S101" i="46"/>
  <c r="S101" i="44"/>
  <c r="AA101" i="46"/>
  <c r="AA101" i="44"/>
  <c r="AI101" i="46"/>
  <c r="AI101" i="44"/>
  <c r="AQ101" i="46"/>
  <c r="AQ101" i="44"/>
  <c r="AY101" i="46"/>
  <c r="AY101" i="44"/>
  <c r="BG101" i="46"/>
  <c r="BG101" i="44"/>
  <c r="BO101" i="46"/>
  <c r="BO101" i="44"/>
  <c r="F102" i="46"/>
  <c r="F102" i="44"/>
  <c r="N102" i="46"/>
  <c r="N102" i="44"/>
  <c r="V102" i="46"/>
  <c r="V102" i="44"/>
  <c r="AD102" i="46"/>
  <c r="AD102" i="44"/>
  <c r="AL102" i="46"/>
  <c r="AL102" i="44"/>
  <c r="AT102" i="46"/>
  <c r="AT102" i="44"/>
  <c r="BB102" i="46"/>
  <c r="BB102" i="44"/>
  <c r="BJ102" i="46"/>
  <c r="BJ102" i="44"/>
  <c r="A101" i="27"/>
  <c r="A101" i="28"/>
  <c r="A103" i="27"/>
  <c r="A103" i="28"/>
  <c r="J105" i="46"/>
  <c r="J105" i="44"/>
  <c r="R105" i="46"/>
  <c r="R105" i="44"/>
  <c r="AP105" i="46"/>
  <c r="AP105" i="44"/>
  <c r="BF105" i="46"/>
  <c r="BF105" i="44"/>
  <c r="BN105" i="46"/>
  <c r="BN105" i="44"/>
  <c r="U106" i="46"/>
  <c r="U106" i="44"/>
  <c r="AK106" i="46"/>
  <c r="AK106" i="44"/>
  <c r="AS106" i="46"/>
  <c r="AS106" i="44"/>
  <c r="BA106" i="46"/>
  <c r="BA106" i="44"/>
  <c r="BI106" i="46"/>
  <c r="BI106" i="44"/>
  <c r="F107" i="46"/>
  <c r="F107" i="44"/>
  <c r="N107" i="46"/>
  <c r="N107" i="44"/>
  <c r="V107" i="46"/>
  <c r="V107" i="44"/>
  <c r="AT107" i="46"/>
  <c r="AT107" i="44"/>
  <c r="BB107" i="46"/>
  <c r="BB107" i="44"/>
  <c r="BJ107" i="46"/>
  <c r="BJ107" i="44"/>
  <c r="A106" i="27"/>
  <c r="A106" i="28"/>
  <c r="K109" i="46"/>
  <c r="K109" i="44"/>
  <c r="S109" i="46"/>
  <c r="S109" i="44"/>
  <c r="AA109" i="46"/>
  <c r="AA109" i="44"/>
  <c r="AI109" i="46"/>
  <c r="AI109" i="44"/>
  <c r="AQ109" i="46"/>
  <c r="AQ109" i="44"/>
  <c r="AY109" i="46"/>
  <c r="AY109" i="44"/>
  <c r="BG109" i="46"/>
  <c r="BG109" i="44"/>
  <c r="A73" i="27"/>
  <c r="A73" i="28"/>
  <c r="A78" i="27"/>
  <c r="A78" i="28"/>
  <c r="A80" i="27"/>
  <c r="A80" i="28"/>
  <c r="A87" i="27"/>
  <c r="A87" i="28"/>
  <c r="J90" i="46"/>
  <c r="J90" i="44"/>
  <c r="R90" i="46"/>
  <c r="R90" i="44"/>
  <c r="Z90" i="46"/>
  <c r="Z90" i="44"/>
  <c r="AH90" i="46"/>
  <c r="AH90" i="44"/>
  <c r="AP90" i="46"/>
  <c r="AP90" i="44"/>
  <c r="AX90" i="46"/>
  <c r="AX90" i="44"/>
  <c r="BF90" i="46"/>
  <c r="BF90" i="44"/>
  <c r="A90" i="27"/>
  <c r="A90" i="28"/>
  <c r="BN92" i="46"/>
  <c r="BN92" i="44"/>
  <c r="A92" i="27"/>
  <c r="A92" i="28"/>
  <c r="A93" i="27"/>
  <c r="A93" i="28"/>
  <c r="AD96" i="46"/>
  <c r="AD96" i="44"/>
  <c r="BJ96" i="46"/>
  <c r="BJ96" i="44"/>
  <c r="A95" i="27"/>
  <c r="A95" i="28"/>
  <c r="J97" i="46"/>
  <c r="J97" i="44"/>
  <c r="AP97" i="46"/>
  <c r="AP97" i="44"/>
  <c r="AD98" i="46"/>
  <c r="AD98" i="44"/>
  <c r="BJ98" i="46"/>
  <c r="BJ98" i="44"/>
  <c r="A97" i="27"/>
  <c r="A97" i="28"/>
  <c r="BP99" i="46"/>
  <c r="BP99" i="44"/>
  <c r="E76" i="44"/>
  <c r="A56" i="27"/>
  <c r="A56" i="28"/>
  <c r="A63" i="27"/>
  <c r="A63" i="28"/>
  <c r="BI76" i="44"/>
  <c r="AO77" i="44"/>
  <c r="J78" i="44"/>
  <c r="R78" i="44"/>
  <c r="Z78" i="44"/>
  <c r="AH78" i="44"/>
  <c r="A42" i="27"/>
  <c r="A42" i="28"/>
  <c r="A44" i="27"/>
  <c r="A44" i="28"/>
  <c r="A46" i="27"/>
  <c r="A46" i="28"/>
  <c r="A48" i="27"/>
  <c r="A48" i="28"/>
  <c r="A51" i="27"/>
  <c r="A51" i="28"/>
  <c r="G72" i="44"/>
  <c r="O72" i="44"/>
  <c r="W72" i="44"/>
  <c r="AE72" i="44"/>
  <c r="AM72" i="44"/>
  <c r="AU72" i="44"/>
  <c r="BC72" i="44"/>
  <c r="BK72" i="44"/>
  <c r="BA76" i="44"/>
  <c r="AG77" i="44"/>
  <c r="J75" i="44"/>
  <c r="R75" i="44"/>
  <c r="Z75" i="44"/>
  <c r="A22" i="27"/>
  <c r="A22" i="28"/>
  <c r="K71" i="44"/>
  <c r="S71" i="44"/>
  <c r="AA71" i="44"/>
  <c r="AI71" i="44"/>
  <c r="AQ71" i="44"/>
  <c r="AY71" i="44"/>
  <c r="BG71" i="44"/>
  <c r="BO71" i="44"/>
  <c r="AK76" i="44"/>
  <c r="Q77" i="44"/>
  <c r="E82" i="44"/>
  <c r="BQ82" i="44"/>
  <c r="A20" i="28"/>
  <c r="A28" i="28"/>
  <c r="A36" i="28"/>
  <c r="A52" i="28"/>
  <c r="A60" i="28"/>
  <c r="F130" i="44"/>
  <c r="N130" i="44"/>
  <c r="V130" i="44"/>
  <c r="AD130" i="44"/>
  <c r="AL130" i="44"/>
  <c r="AT130" i="44"/>
  <c r="BB130" i="44"/>
  <c r="BJ130" i="44"/>
  <c r="T132" i="44"/>
  <c r="A5" i="28"/>
  <c r="A13" i="28"/>
  <c r="A21" i="28"/>
  <c r="A29" i="28"/>
  <c r="A37" i="28"/>
  <c r="A45" i="28"/>
  <c r="A53" i="28"/>
  <c r="A61" i="28"/>
  <c r="A69" i="28"/>
  <c r="A77" i="28"/>
  <c r="A85" i="28"/>
  <c r="A117" i="28"/>
  <c r="A125" i="28"/>
  <c r="A133" i="28"/>
  <c r="A141" i="28"/>
  <c r="BG124" i="44"/>
  <c r="E127" i="44"/>
  <c r="M127" i="44"/>
  <c r="U127" i="44"/>
  <c r="AC127" i="44"/>
  <c r="AK127" i="44"/>
  <c r="AS127" i="44"/>
  <c r="BA127" i="44"/>
  <c r="BI127" i="44"/>
  <c r="BQ127" i="44"/>
  <c r="L132" i="44"/>
  <c r="A6" i="28"/>
  <c r="A14" i="28"/>
  <c r="A30" i="28"/>
  <c r="A38" i="28"/>
  <c r="A54" i="28"/>
  <c r="A62" i="28"/>
  <c r="A70" i="28"/>
  <c r="A86" i="28"/>
  <c r="A94" i="28"/>
  <c r="A102" i="28"/>
  <c r="A110" i="28"/>
  <c r="A118" i="28"/>
  <c r="A126" i="28"/>
  <c r="A134" i="28"/>
  <c r="A142" i="28"/>
  <c r="A7" i="28"/>
  <c r="A15" i="28"/>
  <c r="A23" i="28"/>
  <c r="A31" i="28"/>
  <c r="A39" i="28"/>
  <c r="A47" i="28"/>
  <c r="A55" i="28"/>
  <c r="A71" i="28"/>
  <c r="A79" i="28"/>
  <c r="A111" i="28"/>
  <c r="A127" i="28"/>
  <c r="A135" i="28"/>
  <c r="A143" i="28"/>
  <c r="I126" i="44"/>
  <c r="Q126" i="44"/>
  <c r="Y126" i="44"/>
  <c r="AG126" i="44"/>
  <c r="AO126" i="44"/>
  <c r="AW126" i="44"/>
  <c r="BE126" i="44"/>
  <c r="BM126" i="44"/>
  <c r="K129" i="44"/>
  <c r="S129" i="44"/>
  <c r="AA129" i="44"/>
  <c r="AI129" i="44"/>
  <c r="AQ129" i="44"/>
  <c r="AY129" i="44"/>
  <c r="BG129" i="44"/>
  <c r="BO129" i="44"/>
  <c r="A8" i="28"/>
  <c r="A16" i="28"/>
  <c r="A24" i="28"/>
  <c r="A32" i="28"/>
  <c r="A40" i="28"/>
  <c r="A64" i="28"/>
  <c r="A72" i="28"/>
  <c r="A88" i="28"/>
  <c r="A96" i="28"/>
  <c r="A104" i="28"/>
  <c r="A112" i="28"/>
  <c r="A120" i="28"/>
  <c r="A128" i="28"/>
  <c r="A136" i="28"/>
  <c r="A144" i="28"/>
  <c r="A9" i="28"/>
  <c r="A25" i="28"/>
  <c r="A33" i="28"/>
  <c r="A41" i="28"/>
  <c r="A49" i="28"/>
  <c r="A57" i="28"/>
  <c r="A65" i="28"/>
  <c r="A81" i="28"/>
  <c r="A89" i="28"/>
  <c r="A105" i="28"/>
  <c r="A113" i="28"/>
  <c r="A129" i="28"/>
  <c r="A137" i="28"/>
  <c r="A145" i="28"/>
  <c r="G128" i="44"/>
  <c r="O128" i="44"/>
  <c r="W128" i="44"/>
  <c r="AE128" i="44"/>
  <c r="AM128" i="44"/>
  <c r="AU128" i="44"/>
  <c r="BC128" i="44"/>
  <c r="BK128" i="44"/>
  <c r="AR132" i="44"/>
  <c r="A10" i="28"/>
  <c r="A18" i="28"/>
  <c r="A26" i="28"/>
  <c r="A34" i="28"/>
  <c r="A50" i="28"/>
  <c r="A58" i="28"/>
  <c r="A66" i="28"/>
  <c r="A74" i="28"/>
  <c r="A82" i="28"/>
  <c r="A98" i="28"/>
  <c r="A122" i="28"/>
  <c r="A130" i="28"/>
  <c r="A138" i="28"/>
  <c r="A146" i="28"/>
  <c r="A11" i="28"/>
  <c r="A19" i="28"/>
  <c r="A27" i="28"/>
  <c r="A35" i="28"/>
  <c r="A43" i="28"/>
  <c r="A59" i="28"/>
  <c r="A67" i="28"/>
  <c r="A75" i="28"/>
  <c r="A83" i="28"/>
  <c r="A91" i="28"/>
  <c r="A99" i="28"/>
  <c r="A107" i="28"/>
  <c r="A115" i="28"/>
  <c r="A123" i="28"/>
  <c r="A131" i="28"/>
  <c r="A139" i="28"/>
  <c r="A147" i="28"/>
  <c r="A8" i="27"/>
  <c r="A11" i="27"/>
  <c r="F177" i="46"/>
  <c r="F177" i="44"/>
  <c r="N177" i="46"/>
  <c r="N177" i="44"/>
  <c r="V177" i="46"/>
  <c r="V177" i="44"/>
  <c r="AD177" i="46"/>
  <c r="AD177" i="44"/>
  <c r="AL177" i="46"/>
  <c r="AL177" i="44"/>
  <c r="AT177" i="46"/>
  <c r="AT177" i="44"/>
  <c r="BB177" i="46"/>
  <c r="BB177" i="44"/>
  <c r="BJ177" i="46"/>
  <c r="BJ177" i="44"/>
  <c r="H178" i="46"/>
  <c r="H178" i="44"/>
  <c r="P178" i="46"/>
  <c r="P178" i="44"/>
  <c r="X178" i="46"/>
  <c r="X178" i="44"/>
  <c r="AF178" i="46"/>
  <c r="AF178" i="44"/>
  <c r="AN178" i="46"/>
  <c r="AN178" i="44"/>
  <c r="AV178" i="46"/>
  <c r="AV178" i="44"/>
  <c r="BD178" i="46"/>
  <c r="BD178" i="44"/>
  <c r="BL178" i="46"/>
  <c r="BL178" i="44"/>
  <c r="F200" i="46"/>
  <c r="F200" i="44"/>
  <c r="N200" i="46"/>
  <c r="N200" i="44"/>
  <c r="V200" i="46"/>
  <c r="V200" i="44"/>
  <c r="AD200" i="46"/>
  <c r="AD200" i="44"/>
  <c r="AL200" i="46"/>
  <c r="AL200" i="44"/>
  <c r="AT200" i="46"/>
  <c r="AT200" i="44"/>
  <c r="BB200" i="46"/>
  <c r="BB200" i="44"/>
  <c r="BJ200" i="46"/>
  <c r="BJ200" i="44"/>
  <c r="J201" i="46"/>
  <c r="J201" i="44"/>
  <c r="R201" i="46"/>
  <c r="R201" i="44"/>
  <c r="Z201" i="46"/>
  <c r="Z201" i="44"/>
  <c r="AH201" i="46"/>
  <c r="AH201" i="44"/>
  <c r="AP201" i="46"/>
  <c r="AP201" i="44"/>
  <c r="AX201" i="46"/>
  <c r="AX201" i="44"/>
  <c r="BF201" i="46"/>
  <c r="BF201" i="44"/>
  <c r="BN201" i="46"/>
  <c r="BN201" i="44"/>
  <c r="J202" i="46"/>
  <c r="J202" i="44"/>
  <c r="R202" i="46"/>
  <c r="R202" i="44"/>
  <c r="Z202" i="46"/>
  <c r="Z202" i="44"/>
  <c r="AH202" i="46"/>
  <c r="AH202" i="44"/>
  <c r="AP202" i="46"/>
  <c r="AP202" i="44"/>
  <c r="AX202" i="46"/>
  <c r="AX202" i="44"/>
  <c r="BF202" i="46"/>
  <c r="BF202" i="44"/>
  <c r="BN202" i="46"/>
  <c r="BN202" i="44"/>
  <c r="F203" i="46"/>
  <c r="F203" i="44"/>
  <c r="N203" i="46"/>
  <c r="N203" i="44"/>
  <c r="V203" i="46"/>
  <c r="V203" i="44"/>
  <c r="AD203" i="46"/>
  <c r="AD203" i="44"/>
  <c r="AL203" i="46"/>
  <c r="AL203" i="44"/>
  <c r="AT203" i="46"/>
  <c r="AT203" i="44"/>
  <c r="BB203" i="46"/>
  <c r="BB203" i="44"/>
  <c r="BJ203" i="46"/>
  <c r="BJ203" i="44"/>
  <c r="G204" i="46"/>
  <c r="G204" i="44"/>
  <c r="O204" i="46"/>
  <c r="O204" i="44"/>
  <c r="W204" i="46"/>
  <c r="W204" i="44"/>
  <c r="AE204" i="46"/>
  <c r="AE204" i="44"/>
  <c r="AM204" i="46"/>
  <c r="AM204" i="44"/>
  <c r="AU204" i="46"/>
  <c r="AU204" i="44"/>
  <c r="BC204" i="46"/>
  <c r="BC204" i="44"/>
  <c r="BK204" i="46"/>
  <c r="BK204" i="44"/>
  <c r="C201" i="46"/>
  <c r="C201" i="44" s="1"/>
  <c r="F132" i="46"/>
  <c r="F132" i="44"/>
  <c r="N132" i="46"/>
  <c r="N132" i="44"/>
  <c r="V132" i="46"/>
  <c r="V132" i="44"/>
  <c r="AD132" i="46"/>
  <c r="AD132" i="44"/>
  <c r="AL132" i="46"/>
  <c r="AL132" i="44"/>
  <c r="AT132" i="46"/>
  <c r="AT132" i="44"/>
  <c r="BB132" i="46"/>
  <c r="BB132" i="44"/>
  <c r="BJ132" i="46"/>
  <c r="BJ132" i="44"/>
  <c r="G157" i="46"/>
  <c r="G157" i="44"/>
  <c r="O157" i="46"/>
  <c r="O157" i="44"/>
  <c r="W157" i="46"/>
  <c r="W157" i="44"/>
  <c r="AE157" i="46"/>
  <c r="AE157" i="44"/>
  <c r="AM157" i="46"/>
  <c r="AM157" i="44"/>
  <c r="AU157" i="46"/>
  <c r="AU157" i="44"/>
  <c r="BC157" i="46"/>
  <c r="BC157" i="44"/>
  <c r="BK157" i="46"/>
  <c r="BK157" i="44"/>
  <c r="F158" i="46"/>
  <c r="F158" i="44"/>
  <c r="N158" i="46"/>
  <c r="N158" i="44"/>
  <c r="V158" i="46"/>
  <c r="V158" i="44"/>
  <c r="AD158" i="46"/>
  <c r="AD158" i="44"/>
  <c r="AL158" i="46"/>
  <c r="AL158" i="44"/>
  <c r="AT158" i="46"/>
  <c r="AT158" i="44"/>
  <c r="BB158" i="46"/>
  <c r="BB158" i="44"/>
  <c r="BJ158" i="46"/>
  <c r="BJ158" i="44"/>
  <c r="J159" i="46"/>
  <c r="J159" i="44"/>
  <c r="R159" i="46"/>
  <c r="R159" i="44"/>
  <c r="Z159" i="46"/>
  <c r="Z159" i="44"/>
  <c r="AH159" i="46"/>
  <c r="AH159" i="44"/>
  <c r="AP159" i="46"/>
  <c r="AP159" i="44"/>
  <c r="AX159" i="46"/>
  <c r="AX159" i="44"/>
  <c r="BF159" i="46"/>
  <c r="BF159" i="44"/>
  <c r="BN159" i="46"/>
  <c r="BN159" i="44"/>
  <c r="I160" i="46"/>
  <c r="I160" i="44"/>
  <c r="Q160" i="46"/>
  <c r="Q160" i="44"/>
  <c r="Y160" i="46"/>
  <c r="Y160" i="44"/>
  <c r="AG160" i="46"/>
  <c r="AG160" i="44"/>
  <c r="AO160" i="46"/>
  <c r="AO160" i="44"/>
  <c r="AW160" i="46"/>
  <c r="AW160" i="44"/>
  <c r="BE160" i="46"/>
  <c r="BE160" i="44"/>
  <c r="BM160" i="46"/>
  <c r="BM160" i="44"/>
  <c r="G161" i="46"/>
  <c r="G161" i="44"/>
  <c r="O161" i="46"/>
  <c r="O161" i="44"/>
  <c r="W161" i="46"/>
  <c r="W161" i="44"/>
  <c r="AE161" i="46"/>
  <c r="AE161" i="44"/>
  <c r="AM161" i="46"/>
  <c r="AM161" i="44"/>
  <c r="AU161" i="46"/>
  <c r="AU161" i="44"/>
  <c r="BC161" i="46"/>
  <c r="BC161" i="44"/>
  <c r="BK161" i="46"/>
  <c r="BK161" i="44"/>
  <c r="J162" i="46"/>
  <c r="J162" i="44"/>
  <c r="R162" i="46"/>
  <c r="R162" i="44"/>
  <c r="Z162" i="46"/>
  <c r="Z162" i="44"/>
  <c r="AH162" i="46"/>
  <c r="AH162" i="44"/>
  <c r="AP162" i="46"/>
  <c r="AP162" i="44"/>
  <c r="AX162" i="46"/>
  <c r="AX162" i="44"/>
  <c r="BF162" i="46"/>
  <c r="BF162" i="44"/>
  <c r="BN162" i="46"/>
  <c r="BN162" i="44"/>
  <c r="AM19" i="44"/>
  <c r="G61" i="46"/>
  <c r="G61" i="44"/>
  <c r="O61" i="46"/>
  <c r="O61" i="44"/>
  <c r="W61" i="46"/>
  <c r="W61" i="44"/>
  <c r="AE61" i="46"/>
  <c r="AE61" i="44"/>
  <c r="AM61" i="46"/>
  <c r="AM61" i="44"/>
  <c r="AU61" i="46"/>
  <c r="AU61" i="44"/>
  <c r="BC61" i="46"/>
  <c r="BC61" i="44"/>
  <c r="BK61" i="46"/>
  <c r="BK61" i="44"/>
  <c r="H62" i="46"/>
  <c r="H62" i="44"/>
  <c r="P62" i="46"/>
  <c r="P62" i="44"/>
  <c r="X62" i="46"/>
  <c r="X62" i="44"/>
  <c r="AF62" i="46"/>
  <c r="AF62" i="44"/>
  <c r="AN62" i="46"/>
  <c r="AN62" i="44"/>
  <c r="AV62" i="46"/>
  <c r="AV62" i="44"/>
  <c r="BD62" i="46"/>
  <c r="BD62" i="44"/>
  <c r="BL62" i="46"/>
  <c r="BL62" i="44"/>
  <c r="K63" i="46"/>
  <c r="K63" i="44"/>
  <c r="S63" i="46"/>
  <c r="S63" i="44"/>
  <c r="AA63" i="46"/>
  <c r="AA63" i="44"/>
  <c r="AI63" i="46"/>
  <c r="AI63" i="44"/>
  <c r="AQ63" i="46"/>
  <c r="AQ63" i="44"/>
  <c r="AY63" i="46"/>
  <c r="AY63" i="44"/>
  <c r="BO63" i="46"/>
  <c r="BO63" i="44"/>
  <c r="J76" i="46"/>
  <c r="J76" i="44"/>
  <c r="R76" i="46"/>
  <c r="R76" i="44"/>
  <c r="Z76" i="46"/>
  <c r="Z76" i="44"/>
  <c r="AH76" i="46"/>
  <c r="AH76" i="44"/>
  <c r="AP76" i="46"/>
  <c r="AP76" i="44"/>
  <c r="AX76" i="46"/>
  <c r="AX76" i="44"/>
  <c r="BF76" i="46"/>
  <c r="BF76" i="44"/>
  <c r="BN76" i="46"/>
  <c r="BN76" i="44"/>
  <c r="F77" i="46"/>
  <c r="F77" i="44"/>
  <c r="N77" i="46"/>
  <c r="N77" i="44"/>
  <c r="V77" i="46"/>
  <c r="V77" i="44"/>
  <c r="AD77" i="46"/>
  <c r="AD77" i="44"/>
  <c r="AL77" i="46"/>
  <c r="AL77" i="44"/>
  <c r="AT77" i="46"/>
  <c r="AT77" i="44"/>
  <c r="BB77" i="46"/>
  <c r="BB77" i="44"/>
  <c r="BJ77" i="46"/>
  <c r="BJ77" i="44"/>
  <c r="K82" i="46"/>
  <c r="K82" i="44"/>
  <c r="S82" i="46"/>
  <c r="S82" i="44"/>
  <c r="AA82" i="46"/>
  <c r="AA82" i="44"/>
  <c r="AI82" i="46"/>
  <c r="AI82" i="44"/>
  <c r="AQ82" i="46"/>
  <c r="AQ82" i="44"/>
  <c r="AY82" i="46"/>
  <c r="AY82" i="44"/>
  <c r="BG82" i="46"/>
  <c r="BG82" i="44"/>
  <c r="D96" i="46"/>
  <c r="D96" i="44"/>
  <c r="L96" i="46"/>
  <c r="L96" i="44"/>
  <c r="T96" i="46"/>
  <c r="T96" i="44"/>
  <c r="AB96" i="46"/>
  <c r="AB96" i="44"/>
  <c r="AJ96" i="46"/>
  <c r="AJ96" i="44"/>
  <c r="AR96" i="46"/>
  <c r="AR96" i="44"/>
  <c r="AZ96" i="46"/>
  <c r="AZ96" i="44"/>
  <c r="BH96" i="46"/>
  <c r="BH96" i="44"/>
  <c r="BP96" i="46"/>
  <c r="BP96" i="44"/>
  <c r="H97" i="46"/>
  <c r="H97" i="44"/>
  <c r="P97" i="46"/>
  <c r="P97" i="44"/>
  <c r="X97" i="46"/>
  <c r="X97" i="44"/>
  <c r="AF97" i="46"/>
  <c r="AF97" i="44"/>
  <c r="AN97" i="46"/>
  <c r="AN97" i="44"/>
  <c r="AV97" i="46"/>
  <c r="AV97" i="44"/>
  <c r="BD97" i="46"/>
  <c r="BD97" i="44"/>
  <c r="BL97" i="46"/>
  <c r="BL97" i="44"/>
  <c r="K98" i="46"/>
  <c r="K98" i="44"/>
  <c r="S98" i="46"/>
  <c r="S98" i="44"/>
  <c r="AA98" i="46"/>
  <c r="AA98" i="44"/>
  <c r="AI98" i="46"/>
  <c r="AI98" i="44"/>
  <c r="AQ98" i="46"/>
  <c r="AQ98" i="44"/>
  <c r="AY98" i="46"/>
  <c r="AY98" i="44"/>
  <c r="BG98" i="46"/>
  <c r="BG98" i="44"/>
  <c r="BO98" i="46"/>
  <c r="BO98" i="44"/>
  <c r="K171" i="46"/>
  <c r="K171" i="44"/>
  <c r="S171" i="46"/>
  <c r="S171" i="44"/>
  <c r="AA171" i="46"/>
  <c r="AA171" i="44"/>
  <c r="AI171" i="46"/>
  <c r="AI171" i="44"/>
  <c r="AQ171" i="46"/>
  <c r="AQ171" i="44"/>
  <c r="AY171" i="46"/>
  <c r="AY171" i="44"/>
  <c r="BG171" i="46"/>
  <c r="BG171" i="44"/>
  <c r="F187" i="46"/>
  <c r="F187" i="44"/>
  <c r="N187" i="46"/>
  <c r="N187" i="44"/>
  <c r="V187" i="46"/>
  <c r="V187" i="44"/>
  <c r="AD187" i="44"/>
  <c r="AD187" i="46"/>
  <c r="AL187" i="46"/>
  <c r="AL187" i="44"/>
  <c r="AT187" i="46"/>
  <c r="AT187" i="44"/>
  <c r="BB187" i="46"/>
  <c r="BB187" i="44"/>
  <c r="BJ187" i="46"/>
  <c r="BJ187" i="44"/>
  <c r="K197" i="46"/>
  <c r="K197" i="44"/>
  <c r="S197" i="46"/>
  <c r="S197" i="44"/>
  <c r="AA197" i="46"/>
  <c r="AA197" i="44"/>
  <c r="AI197" i="46"/>
  <c r="AI197" i="44"/>
  <c r="AQ197" i="46"/>
  <c r="AQ197" i="44"/>
  <c r="AY197" i="46"/>
  <c r="AY197" i="44"/>
  <c r="BG197" i="46"/>
  <c r="BG197" i="44"/>
  <c r="BO197" i="46"/>
  <c r="BO197" i="44"/>
  <c r="F198" i="46"/>
  <c r="F198" i="44"/>
  <c r="N198" i="46"/>
  <c r="N198" i="44"/>
  <c r="V198" i="46"/>
  <c r="V198" i="44"/>
  <c r="AD198" i="46"/>
  <c r="AD198" i="44"/>
  <c r="AL198" i="46"/>
  <c r="AL198" i="44"/>
  <c r="AT198" i="46"/>
  <c r="AT198" i="44"/>
  <c r="BB198" i="46"/>
  <c r="BB198" i="44"/>
  <c r="F199" i="46"/>
  <c r="F199" i="44"/>
  <c r="N199" i="46"/>
  <c r="N199" i="44"/>
  <c r="V199" i="46"/>
  <c r="V199" i="44"/>
  <c r="AD199" i="46"/>
  <c r="AD199" i="44"/>
  <c r="AL199" i="46"/>
  <c r="AL199" i="44"/>
  <c r="AT199" i="46"/>
  <c r="AT199" i="44"/>
  <c r="BB199" i="46"/>
  <c r="BB199" i="44"/>
  <c r="BJ199" i="46"/>
  <c r="BJ199" i="44"/>
  <c r="H207" i="46"/>
  <c r="H207" i="44"/>
  <c r="P207" i="46"/>
  <c r="P207" i="44"/>
  <c r="X207" i="46"/>
  <c r="X207" i="44"/>
  <c r="AF207" i="46"/>
  <c r="AF207" i="44"/>
  <c r="AN207" i="46"/>
  <c r="AN207" i="44"/>
  <c r="AV207" i="46"/>
  <c r="AV207" i="44"/>
  <c r="BD207" i="46"/>
  <c r="BD207" i="44"/>
  <c r="BL207" i="46"/>
  <c r="BL207" i="44"/>
  <c r="O19" i="44"/>
  <c r="BK19" i="44"/>
  <c r="C178" i="46"/>
  <c r="C178" i="44" s="1"/>
  <c r="D9" i="44"/>
  <c r="L9" i="44"/>
  <c r="T9" i="44"/>
  <c r="AB9" i="44"/>
  <c r="AJ9" i="44"/>
  <c r="AR9" i="44"/>
  <c r="AZ9" i="44"/>
  <c r="BH9" i="44"/>
  <c r="BP9" i="44"/>
  <c r="F12" i="44"/>
  <c r="N12" i="44"/>
  <c r="V12" i="44"/>
  <c r="AD12" i="44"/>
  <c r="AL12" i="44"/>
  <c r="AT12" i="44"/>
  <c r="BB12" i="44"/>
  <c r="BJ12" i="44"/>
  <c r="J188" i="44"/>
  <c r="R188" i="44"/>
  <c r="Z188" i="44"/>
  <c r="AH188" i="44"/>
  <c r="AP188" i="44"/>
  <c r="AX188" i="44"/>
  <c r="BF188" i="44"/>
  <c r="BN188" i="44"/>
  <c r="D27" i="46"/>
  <c r="D27" i="44"/>
  <c r="L27" i="46"/>
  <c r="L27" i="44"/>
  <c r="T27" i="46"/>
  <c r="T27" i="44"/>
  <c r="AB27" i="46"/>
  <c r="AB27" i="44"/>
  <c r="AJ27" i="46"/>
  <c r="AJ27" i="44"/>
  <c r="AR27" i="46"/>
  <c r="AR27" i="44"/>
  <c r="AZ27" i="46"/>
  <c r="AZ27" i="44"/>
  <c r="BH27" i="46"/>
  <c r="BH27" i="44"/>
  <c r="BP27" i="46"/>
  <c r="BP27" i="44"/>
  <c r="J31" i="46"/>
  <c r="J31" i="44"/>
  <c r="R31" i="46"/>
  <c r="R31" i="44"/>
  <c r="Z31" i="46"/>
  <c r="Z31" i="44"/>
  <c r="AH31" i="46"/>
  <c r="AH31" i="44"/>
  <c r="AP31" i="46"/>
  <c r="AP31" i="44"/>
  <c r="AX31" i="46"/>
  <c r="AX31" i="44"/>
  <c r="BF31" i="46"/>
  <c r="BF31" i="44"/>
  <c r="BN31" i="46"/>
  <c r="BN31" i="44"/>
  <c r="J38" i="46"/>
  <c r="J38" i="44"/>
  <c r="R38" i="46"/>
  <c r="R38" i="44"/>
  <c r="Z38" i="46"/>
  <c r="Z38" i="44"/>
  <c r="AH38" i="46"/>
  <c r="AH38" i="44"/>
  <c r="AP38" i="46"/>
  <c r="AP38" i="44"/>
  <c r="AX38" i="46"/>
  <c r="AX38" i="44"/>
  <c r="BF38" i="46"/>
  <c r="BF38" i="44"/>
  <c r="BN38" i="46"/>
  <c r="BN38" i="44"/>
  <c r="G40" i="46"/>
  <c r="G40" i="44"/>
  <c r="O40" i="46"/>
  <c r="O40" i="44"/>
  <c r="W40" i="46"/>
  <c r="W40" i="44"/>
  <c r="AE40" i="46"/>
  <c r="AE40" i="44"/>
  <c r="AM40" i="46"/>
  <c r="AM40" i="44"/>
  <c r="AU40" i="46"/>
  <c r="AU40" i="44"/>
  <c r="BC40" i="46"/>
  <c r="BC40" i="44"/>
  <c r="BK40" i="46"/>
  <c r="BK40" i="44"/>
  <c r="F117" i="46"/>
  <c r="F117" i="44"/>
  <c r="N117" i="46"/>
  <c r="N117" i="44"/>
  <c r="V117" i="46"/>
  <c r="V117" i="44"/>
  <c r="AD117" i="46"/>
  <c r="AD117" i="44"/>
  <c r="AL117" i="46"/>
  <c r="AL117" i="44"/>
  <c r="AT117" i="46"/>
  <c r="AT117" i="44"/>
  <c r="BB117" i="46"/>
  <c r="BB117" i="44"/>
  <c r="BJ117" i="46"/>
  <c r="BJ117" i="44"/>
  <c r="J118" i="46"/>
  <c r="J118" i="44"/>
  <c r="R118" i="46"/>
  <c r="R118" i="44"/>
  <c r="Z118" i="46"/>
  <c r="Z118" i="44"/>
  <c r="AH118" i="46"/>
  <c r="AH118" i="44"/>
  <c r="AP118" i="46"/>
  <c r="AP118" i="44"/>
  <c r="AX118" i="46"/>
  <c r="AX118" i="44"/>
  <c r="BF118" i="46"/>
  <c r="BF118" i="44"/>
  <c r="BN118" i="46"/>
  <c r="BN118" i="44"/>
  <c r="G137" i="46"/>
  <c r="G137" i="44"/>
  <c r="O137" i="46"/>
  <c r="O137" i="44"/>
  <c r="W137" i="46"/>
  <c r="W137" i="44"/>
  <c r="AE137" i="46"/>
  <c r="AE137" i="44"/>
  <c r="AM137" i="46"/>
  <c r="AM137" i="44"/>
  <c r="AU137" i="46"/>
  <c r="AU137" i="44"/>
  <c r="BC137" i="46"/>
  <c r="BC137" i="44"/>
  <c r="BK137" i="46"/>
  <c r="BK137" i="44"/>
  <c r="J138" i="46"/>
  <c r="J138" i="44"/>
  <c r="R138" i="46"/>
  <c r="R138" i="44"/>
  <c r="Z138" i="46"/>
  <c r="Z138" i="44"/>
  <c r="AH138" i="46"/>
  <c r="AH138" i="44"/>
  <c r="AP138" i="46"/>
  <c r="AP138" i="44"/>
  <c r="AX138" i="46"/>
  <c r="AX138" i="44"/>
  <c r="BF138" i="46"/>
  <c r="BF138" i="44"/>
  <c r="BN138" i="46"/>
  <c r="BN138" i="44"/>
  <c r="H139" i="46"/>
  <c r="H139" i="44"/>
  <c r="P139" i="46"/>
  <c r="P139" i="44"/>
  <c r="X139" i="46"/>
  <c r="X139" i="44"/>
  <c r="AF139" i="46"/>
  <c r="AF139" i="44"/>
  <c r="AN139" i="46"/>
  <c r="AN139" i="44"/>
  <c r="AV139" i="46"/>
  <c r="AV139" i="44"/>
  <c r="BD139" i="46"/>
  <c r="BD139" i="44"/>
  <c r="I140" i="46"/>
  <c r="I140" i="44"/>
  <c r="Q140" i="46"/>
  <c r="Q140" i="44"/>
  <c r="Y140" i="46"/>
  <c r="Y140" i="44"/>
  <c r="AG140" i="46"/>
  <c r="AG140" i="44"/>
  <c r="AO140" i="46"/>
  <c r="AO140" i="44"/>
  <c r="AW140" i="46"/>
  <c r="AW140" i="44"/>
  <c r="BE140" i="46"/>
  <c r="BE140" i="44"/>
  <c r="BM140" i="46"/>
  <c r="BM140" i="44"/>
  <c r="BC19" i="44"/>
  <c r="W8" i="44"/>
  <c r="AM8" i="44"/>
  <c r="BC8" i="44"/>
  <c r="AA18" i="44"/>
  <c r="AQ18" i="44"/>
  <c r="BG18" i="44"/>
  <c r="F56" i="46"/>
  <c r="F56" i="44"/>
  <c r="N56" i="46"/>
  <c r="N56" i="44"/>
  <c r="V56" i="46"/>
  <c r="V56" i="44"/>
  <c r="AD56" i="46"/>
  <c r="AD56" i="44"/>
  <c r="AL56" i="46"/>
  <c r="AL56" i="44"/>
  <c r="AT56" i="46"/>
  <c r="AT56" i="44"/>
  <c r="BB56" i="46"/>
  <c r="BB56" i="44"/>
  <c r="BJ56" i="46"/>
  <c r="BJ56" i="44"/>
  <c r="J58" i="46"/>
  <c r="J58" i="44"/>
  <c r="R58" i="46"/>
  <c r="R58" i="44"/>
  <c r="Z58" i="46"/>
  <c r="Z58" i="44"/>
  <c r="AH58" i="46"/>
  <c r="AH58" i="44"/>
  <c r="AP58" i="46"/>
  <c r="AP58" i="44"/>
  <c r="AX58" i="46"/>
  <c r="AX58" i="44"/>
  <c r="BF58" i="46"/>
  <c r="BF58" i="44"/>
  <c r="BN58" i="46"/>
  <c r="BN58" i="44"/>
  <c r="D59" i="46"/>
  <c r="D59" i="44"/>
  <c r="L59" i="46"/>
  <c r="L59" i="44"/>
  <c r="T59" i="46"/>
  <c r="T59" i="44"/>
  <c r="AB59" i="46"/>
  <c r="AB59" i="44"/>
  <c r="AJ59" i="46"/>
  <c r="AJ59" i="44"/>
  <c r="AR59" i="46"/>
  <c r="AR59" i="44"/>
  <c r="AZ59" i="46"/>
  <c r="AZ59" i="44"/>
  <c r="BH59" i="46"/>
  <c r="BH59" i="44"/>
  <c r="BP59" i="46"/>
  <c r="BP59" i="44"/>
  <c r="F94" i="46"/>
  <c r="F94" i="44"/>
  <c r="N94" i="46"/>
  <c r="N94" i="44"/>
  <c r="V94" i="46"/>
  <c r="V94" i="44"/>
  <c r="AD94" i="46"/>
  <c r="AD94" i="44"/>
  <c r="AL94" i="46"/>
  <c r="AL94" i="44"/>
  <c r="AT94" i="46"/>
  <c r="AT94" i="44"/>
  <c r="BB94" i="46"/>
  <c r="BB94" i="44"/>
  <c r="BJ94" i="46"/>
  <c r="BJ94" i="44"/>
  <c r="H105" i="46"/>
  <c r="H105" i="44"/>
  <c r="P105" i="46"/>
  <c r="P105" i="44"/>
  <c r="X105" i="46"/>
  <c r="X105" i="44"/>
  <c r="AF105" i="46"/>
  <c r="AF105" i="44"/>
  <c r="AN105" i="46"/>
  <c r="AN105" i="44"/>
  <c r="AV105" i="46"/>
  <c r="AV105" i="44"/>
  <c r="BD105" i="46"/>
  <c r="BD105" i="44"/>
  <c r="BL105" i="46"/>
  <c r="BL105" i="44"/>
  <c r="J106" i="46"/>
  <c r="J106" i="44"/>
  <c r="R106" i="46"/>
  <c r="R106" i="44"/>
  <c r="Z106" i="46"/>
  <c r="Z106" i="44"/>
  <c r="AH106" i="46"/>
  <c r="AH106" i="44"/>
  <c r="AP106" i="46"/>
  <c r="AP106" i="44"/>
  <c r="AX106" i="46"/>
  <c r="AX106" i="44"/>
  <c r="BF106" i="46"/>
  <c r="BF106" i="44"/>
  <c r="BN106" i="46"/>
  <c r="BN106" i="44"/>
  <c r="J107" i="46"/>
  <c r="J107" i="44"/>
  <c r="R107" i="46"/>
  <c r="R107" i="44"/>
  <c r="Z107" i="46"/>
  <c r="Z107" i="44"/>
  <c r="AH107" i="46"/>
  <c r="AH107" i="44"/>
  <c r="AP107" i="46"/>
  <c r="AP107" i="44"/>
  <c r="AX107" i="46"/>
  <c r="AX107" i="44"/>
  <c r="BF107" i="46"/>
  <c r="BF107" i="44"/>
  <c r="G19" i="44"/>
  <c r="AU19" i="44"/>
  <c r="G8" i="44"/>
  <c r="O8" i="44"/>
  <c r="AE8" i="44"/>
  <c r="AU8" i="44"/>
  <c r="BK8" i="44"/>
  <c r="K18" i="44"/>
  <c r="S18" i="44"/>
  <c r="AI18" i="44"/>
  <c r="AY18" i="44"/>
  <c r="BO18" i="44"/>
  <c r="F9" i="44"/>
  <c r="N9" i="44"/>
  <c r="V9" i="44"/>
  <c r="AD9" i="44"/>
  <c r="AL9" i="44"/>
  <c r="AT9" i="44"/>
  <c r="BB9" i="44"/>
  <c r="BJ9" i="44"/>
  <c r="J11" i="44"/>
  <c r="R11" i="44"/>
  <c r="Z11" i="44"/>
  <c r="AH11" i="44"/>
  <c r="AP11" i="44"/>
  <c r="AX11" i="44"/>
  <c r="BF11" i="44"/>
  <c r="BN11" i="44"/>
  <c r="H12" i="44"/>
  <c r="P12" i="44"/>
  <c r="X12" i="44"/>
  <c r="AF12" i="44"/>
  <c r="AN12" i="44"/>
  <c r="AV12" i="44"/>
  <c r="BD12" i="44"/>
  <c r="BL12" i="44"/>
  <c r="D45" i="46"/>
  <c r="D45" i="44"/>
  <c r="L45" i="46"/>
  <c r="L45" i="44"/>
  <c r="T45" i="46"/>
  <c r="T45" i="44"/>
  <c r="AB45" i="46"/>
  <c r="AB45" i="44"/>
  <c r="AJ45" i="46"/>
  <c r="AJ45" i="44"/>
  <c r="AR45" i="46"/>
  <c r="AR45" i="44"/>
  <c r="AZ45" i="46"/>
  <c r="AZ45" i="44"/>
  <c r="BH45" i="46"/>
  <c r="BH45" i="44"/>
  <c r="BP45" i="46"/>
  <c r="BP45" i="44"/>
  <c r="AE19" i="44"/>
  <c r="I8" i="44"/>
  <c r="AG8" i="44"/>
  <c r="AW8" i="44"/>
  <c r="BM8" i="44"/>
  <c r="G13" i="44"/>
  <c r="W13" i="44"/>
  <c r="AM13" i="44"/>
  <c r="BC13" i="44"/>
  <c r="G17" i="44"/>
  <c r="W17" i="44"/>
  <c r="AM17" i="44"/>
  <c r="BC17" i="44"/>
  <c r="W19" i="44"/>
  <c r="Q8" i="44"/>
  <c r="Y8" i="44"/>
  <c r="AO8" i="44"/>
  <c r="BE8" i="44"/>
  <c r="O13" i="44"/>
  <c r="AE13" i="44"/>
  <c r="AU13" i="44"/>
  <c r="BK13" i="44"/>
  <c r="O17" i="44"/>
  <c r="AE17" i="44"/>
  <c r="AU17" i="44"/>
  <c r="BK17" i="44"/>
  <c r="D11" i="44"/>
  <c r="L11" i="44"/>
  <c r="T11" i="44"/>
  <c r="AB11" i="44"/>
  <c r="AJ11" i="44"/>
  <c r="AR11" i="44"/>
  <c r="AZ11" i="44"/>
  <c r="BH11" i="44"/>
  <c r="BP11" i="44"/>
  <c r="K69" i="44"/>
  <c r="S69" i="44"/>
  <c r="AA69" i="44"/>
  <c r="AI69" i="44"/>
  <c r="AQ69" i="44"/>
  <c r="AY69" i="44"/>
  <c r="BG69" i="44"/>
  <c r="BO69" i="44"/>
  <c r="J189" i="46"/>
  <c r="J189" i="44"/>
  <c r="R189" i="46"/>
  <c r="R189" i="44"/>
  <c r="Z189" i="46"/>
  <c r="Z189" i="44"/>
  <c r="AH189" i="46"/>
  <c r="AH189" i="44"/>
  <c r="AP189" i="46"/>
  <c r="AP189" i="44"/>
  <c r="AX189" i="44"/>
  <c r="AX189" i="46"/>
  <c r="BF189" i="46"/>
  <c r="BF189" i="44"/>
  <c r="BN189" i="46"/>
  <c r="BN189" i="44"/>
  <c r="D196" i="46"/>
  <c r="D196" i="44"/>
  <c r="L196" i="46"/>
  <c r="L196" i="44"/>
  <c r="T196" i="46"/>
  <c r="T196" i="44"/>
  <c r="AB196" i="46"/>
  <c r="AB196" i="44"/>
  <c r="AJ196" i="46"/>
  <c r="AJ196" i="44"/>
  <c r="AR196" i="46"/>
  <c r="AR196" i="44"/>
  <c r="AZ196" i="46"/>
  <c r="AZ196" i="44"/>
  <c r="BH196" i="46"/>
  <c r="BH196" i="44"/>
  <c r="BP196" i="46"/>
  <c r="BP196" i="44"/>
  <c r="C114" i="46"/>
  <c r="C114" i="44" s="1"/>
  <c r="A114" i="44"/>
  <c r="C149" i="46"/>
  <c r="C149" i="44" s="1"/>
  <c r="A149" i="44"/>
  <c r="C182" i="46"/>
  <c r="C182" i="44" s="1"/>
  <c r="A182" i="44"/>
  <c r="C188" i="46"/>
  <c r="C188" i="44" s="1"/>
  <c r="A188" i="44"/>
  <c r="C205" i="46"/>
  <c r="C205" i="44" s="1"/>
  <c r="A205" i="44"/>
  <c r="A163" i="44"/>
  <c r="C190" i="46"/>
  <c r="C190" i="44" s="1"/>
  <c r="A190" i="44"/>
  <c r="C204" i="46"/>
  <c r="C204" i="44" s="1"/>
  <c r="A204" i="44"/>
  <c r="A34" i="44"/>
  <c r="A17" i="44"/>
  <c r="A20" i="44"/>
  <c r="A110" i="44"/>
  <c r="C115" i="46"/>
  <c r="C115" i="44" s="1"/>
  <c r="A115" i="44"/>
  <c r="G29" i="42"/>
  <c r="H29" i="42"/>
  <c r="O29" i="42"/>
  <c r="N29" i="42"/>
  <c r="V29" i="42"/>
  <c r="U29" i="42"/>
  <c r="C16" i="46"/>
  <c r="C16" i="44" s="1"/>
  <c r="A148" i="29"/>
  <c r="A148" i="27"/>
  <c r="A148" i="28"/>
  <c r="A150" i="29"/>
  <c r="A150" i="27"/>
  <c r="A150" i="28"/>
  <c r="A149" i="29"/>
  <c r="A149" i="27"/>
  <c r="A149" i="28"/>
  <c r="A151" i="29"/>
  <c r="A151" i="27"/>
  <c r="A151" i="28"/>
  <c r="G4" i="41" l="1"/>
  <c r="B39" i="30" l="1"/>
  <c r="C4" i="30"/>
  <c r="B38" i="30"/>
  <c r="B4" i="30"/>
  <c r="B37" i="30"/>
  <c r="B3" i="30"/>
  <c r="B36" i="30"/>
  <c r="D4" i="30"/>
  <c r="G4" i="30"/>
  <c r="F4" i="30"/>
  <c r="E4" i="30"/>
  <c r="AG15" i="29"/>
  <c r="AG13" i="29"/>
  <c r="AG11" i="29"/>
  <c r="AG9" i="29"/>
  <c r="AG7" i="29"/>
  <c r="AG5" i="29"/>
  <c r="AM3" i="29"/>
  <c r="AC3" i="29"/>
  <c r="S3" i="29"/>
  <c r="I3" i="29"/>
  <c r="AF1" i="29"/>
  <c r="C4" i="29"/>
  <c r="W15" i="29"/>
  <c r="W13" i="29"/>
  <c r="W11" i="29"/>
  <c r="W9" i="29"/>
  <c r="W7" i="29"/>
  <c r="W5" i="29"/>
  <c r="AL3" i="29"/>
  <c r="AB3" i="29"/>
  <c r="R3" i="29"/>
  <c r="H3" i="29"/>
  <c r="V1" i="29"/>
  <c r="B10" i="29"/>
  <c r="V3" i="29"/>
  <c r="B3" i="29"/>
  <c r="M15" i="29"/>
  <c r="M13" i="29"/>
  <c r="M11" i="29"/>
  <c r="M9" i="29"/>
  <c r="M7" i="29"/>
  <c r="M5" i="29"/>
  <c r="AK3" i="29"/>
  <c r="AA3" i="29"/>
  <c r="Q3" i="29"/>
  <c r="G3" i="29"/>
  <c r="L1" i="29"/>
  <c r="C14" i="29"/>
  <c r="C15" i="29"/>
  <c r="C13" i="29"/>
  <c r="C11" i="29"/>
  <c r="C9" i="29"/>
  <c r="C7" i="29"/>
  <c r="C5" i="29"/>
  <c r="AJ3" i="29"/>
  <c r="Z3" i="29"/>
  <c r="P3" i="29"/>
  <c r="F3" i="29"/>
  <c r="B1" i="29"/>
  <c r="C12" i="29"/>
  <c r="AG14" i="29"/>
  <c r="AG12" i="29"/>
  <c r="AF10" i="29"/>
  <c r="AG8" i="29"/>
  <c r="AG6" i="29"/>
  <c r="AG4" i="29"/>
  <c r="AI3" i="29"/>
  <c r="Y3" i="29"/>
  <c r="O3" i="29"/>
  <c r="E3" i="29"/>
  <c r="C8" i="29"/>
  <c r="W14" i="29"/>
  <c r="W12" i="29"/>
  <c r="V10" i="29"/>
  <c r="W8" i="29"/>
  <c r="W6" i="29"/>
  <c r="W4" i="29"/>
  <c r="AH3" i="29"/>
  <c r="X3" i="29"/>
  <c r="N3" i="29"/>
  <c r="D3" i="29"/>
  <c r="C6" i="29"/>
  <c r="L3" i="29"/>
  <c r="M14" i="29"/>
  <c r="M12" i="29"/>
  <c r="L10" i="29"/>
  <c r="M8" i="29"/>
  <c r="M6" i="29"/>
  <c r="M4" i="29"/>
  <c r="AG3" i="29"/>
  <c r="W3" i="29"/>
  <c r="M3" i="29"/>
  <c r="C3" i="29"/>
  <c r="AF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DZ4" i="46"/>
  <c r="DR4" i="46"/>
  <c r="DJ4" i="46"/>
  <c r="DB4" i="46"/>
  <c r="CT4" i="46"/>
  <c r="CL4" i="46"/>
  <c r="CD4" i="46"/>
  <c r="BV4" i="46"/>
  <c r="BM4" i="46"/>
  <c r="BE4" i="46"/>
  <c r="AW4" i="46"/>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DU4" i="46"/>
  <c r="CO4" i="46"/>
  <c r="BH4" i="46"/>
  <c r="AI4" i="46"/>
  <c r="L4" i="46"/>
  <c r="V2" i="46"/>
  <c r="C171" i="45"/>
  <c r="C163" i="45"/>
  <c r="C155" i="45"/>
  <c r="C147" i="45"/>
  <c r="C139" i="45"/>
  <c r="C131" i="45"/>
  <c r="C123" i="45"/>
  <c r="C115" i="45"/>
  <c r="C107" i="45"/>
  <c r="C99" i="45"/>
  <c r="C91" i="45"/>
  <c r="C83" i="45"/>
  <c r="C75" i="45"/>
  <c r="C67" i="45"/>
  <c r="C59" i="45"/>
  <c r="C51" i="45"/>
  <c r="C43" i="45"/>
  <c r="C35" i="45"/>
  <c r="C11" i="45"/>
  <c r="N3" i="45"/>
  <c r="C3" i="45"/>
  <c r="A1" i="44"/>
  <c r="J27" i="42"/>
  <c r="DT4" i="46"/>
  <c r="CN4" i="46"/>
  <c r="BG4" i="46"/>
  <c r="AG4" i="46"/>
  <c r="K4" i="46"/>
  <c r="C175" i="45"/>
  <c r="C167" i="45"/>
  <c r="C159" i="45"/>
  <c r="C151" i="45"/>
  <c r="C143" i="45"/>
  <c r="C135" i="45"/>
  <c r="C127" i="45"/>
  <c r="C119" i="45"/>
  <c r="C111" i="45"/>
  <c r="C103" i="45"/>
  <c r="C95" i="45"/>
  <c r="C87" i="45"/>
  <c r="C79" i="45"/>
  <c r="C71" i="45"/>
  <c r="C63" i="45"/>
  <c r="C55" i="45"/>
  <c r="C47" i="45"/>
  <c r="C39" i="45"/>
  <c r="C31" i="45"/>
  <c r="C27" i="45"/>
  <c r="M3" i="45"/>
  <c r="A3" i="45"/>
  <c r="A65" i="43"/>
  <c r="C39" i="42"/>
  <c r="Q37" i="42"/>
  <c r="J36" i="42"/>
  <c r="C27" i="42"/>
  <c r="P4" i="42"/>
  <c r="DM4" i="46"/>
  <c r="CG4" i="46"/>
  <c r="AZ4" i="46"/>
  <c r="AB4" i="46"/>
  <c r="I4" i="46"/>
  <c r="C170" i="45"/>
  <c r="C162" i="45"/>
  <c r="C154" i="45"/>
  <c r="C146" i="45"/>
  <c r="C138" i="45"/>
  <c r="C130" i="45"/>
  <c r="C122" i="45"/>
  <c r="C114" i="45"/>
  <c r="C106" i="45"/>
  <c r="C98" i="45"/>
  <c r="C90" i="45"/>
  <c r="C82" i="45"/>
  <c r="C74" i="45"/>
  <c r="C66" i="45"/>
  <c r="C58" i="45"/>
  <c r="C50" i="45"/>
  <c r="C42" i="45"/>
  <c r="C34" i="45"/>
  <c r="C20" i="45"/>
  <c r="C17" i="45"/>
  <c r="C4" i="45"/>
  <c r="K3" i="45"/>
  <c r="O1" i="45"/>
  <c r="B4" i="44"/>
  <c r="A44" i="43"/>
  <c r="I4" i="42"/>
  <c r="DL4" i="46"/>
  <c r="CF4" i="46"/>
  <c r="AY4" i="46"/>
  <c r="AA4" i="46"/>
  <c r="D4" i="46"/>
  <c r="C183" i="45"/>
  <c r="C178" i="45"/>
  <c r="C23" i="45"/>
  <c r="C13" i="45"/>
  <c r="C10" i="45"/>
  <c r="C7" i="45"/>
  <c r="I3" i="45"/>
  <c r="J1" i="45"/>
  <c r="A23" i="43"/>
  <c r="Q38" i="42"/>
  <c r="J37" i="42"/>
  <c r="C36" i="42"/>
  <c r="B4" i="42"/>
  <c r="DE4" i="46"/>
  <c r="BY4" i="46"/>
  <c r="AR4" i="46"/>
  <c r="Y4" i="46"/>
  <c r="C4" i="46"/>
  <c r="C169" i="45"/>
  <c r="C161" i="45"/>
  <c r="C153" i="45"/>
  <c r="C145" i="45"/>
  <c r="C137" i="45"/>
  <c r="C129" i="45"/>
  <c r="C121" i="45"/>
  <c r="C113" i="45"/>
  <c r="C105" i="45"/>
  <c r="C97" i="45"/>
  <c r="C89" i="45"/>
  <c r="C81" i="45"/>
  <c r="C73" i="45"/>
  <c r="C65" i="45"/>
  <c r="C57" i="45"/>
  <c r="C49" i="45"/>
  <c r="C41" i="45"/>
  <c r="C33" i="45"/>
  <c r="C26" i="45"/>
  <c r="C19" i="45"/>
  <c r="S3" i="45"/>
  <c r="H3" i="45"/>
  <c r="E1" i="45"/>
  <c r="A2" i="43"/>
  <c r="A1" i="42"/>
  <c r="DD4" i="46"/>
  <c r="BX4" i="46"/>
  <c r="AQ4" i="46"/>
  <c r="T4" i="46"/>
  <c r="A4" i="46"/>
  <c r="C186" i="45"/>
  <c r="C177" i="45"/>
  <c r="C29" i="45"/>
  <c r="Q3" i="45"/>
  <c r="G3" i="45"/>
  <c r="A1" i="45"/>
  <c r="AZ2" i="44"/>
  <c r="Q39" i="42"/>
  <c r="J38" i="42"/>
  <c r="C37" i="42"/>
  <c r="B34" i="42"/>
  <c r="EC4" i="46"/>
  <c r="CW4" i="46"/>
  <c r="BP4" i="46"/>
  <c r="AO4" i="46"/>
  <c r="S4" i="46"/>
  <c r="CK2" i="46"/>
  <c r="C25" i="45"/>
  <c r="C12" i="45"/>
  <c r="C9" i="45"/>
  <c r="P3" i="45"/>
  <c r="F3" i="45"/>
  <c r="V2" i="44"/>
  <c r="EB4" i="46"/>
  <c r="CV4" i="46"/>
  <c r="BO4" i="46"/>
  <c r="AJ4" i="46"/>
  <c r="Q4" i="46"/>
  <c r="BS2" i="46"/>
  <c r="C185" i="45"/>
  <c r="C21" i="45"/>
  <c r="C18" i="45"/>
  <c r="C15" i="45"/>
  <c r="C5" i="45"/>
  <c r="O3" i="45"/>
  <c r="E3" i="45"/>
  <c r="D2" i="44"/>
  <c r="J39" i="42"/>
  <c r="C38" i="42"/>
  <c r="Q36" i="42"/>
  <c r="Q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7" i="46" s="1"/>
  <c r="I83" i="40"/>
  <c r="I75" i="40"/>
  <c r="I57" i="40"/>
  <c r="I49" i="40"/>
  <c r="I27" i="40"/>
  <c r="I11" i="40"/>
  <c r="C18" i="41"/>
  <c r="A5" i="40"/>
  <c r="I109" i="40"/>
  <c r="I82" i="40"/>
  <c r="I74" i="40"/>
  <c r="I56" i="40"/>
  <c r="I48" i="40"/>
  <c r="I25" i="40"/>
  <c r="C16" i="41"/>
  <c r="C6" i="41"/>
  <c r="I89" i="40"/>
  <c r="I81" i="40"/>
  <c r="I73" i="40"/>
  <c r="I55" i="40"/>
  <c r="I47" i="40"/>
  <c r="I17" i="40"/>
  <c r="C15" i="41"/>
  <c r="C4" i="41"/>
  <c r="I88" i="40"/>
  <c r="I80" i="40"/>
  <c r="I72" i="40"/>
  <c r="I54" i="40"/>
  <c r="I46" i="40"/>
  <c r="I16" i="40"/>
  <c r="X1" i="29" l="1"/>
  <c r="AH1" i="29"/>
  <c r="D1" i="29"/>
  <c r="N1" i="29"/>
  <c r="X1" i="28"/>
  <c r="AH1" i="28"/>
  <c r="D1" i="28"/>
  <c r="N1" i="28"/>
  <c r="X1" i="27"/>
  <c r="AH1" i="27"/>
  <c r="D1" i="27"/>
  <c r="N1" i="27"/>
  <c r="P36" i="42"/>
  <c r="A30" i="42"/>
  <c r="I36" i="42"/>
  <c r="B36" i="42"/>
  <c r="P37" i="42"/>
  <c r="I37" i="42"/>
  <c r="A31" i="42"/>
  <c r="B37" i="42"/>
  <c r="B38" i="42"/>
  <c r="A32" i="42"/>
  <c r="P38" i="42"/>
  <c r="I38" i="42"/>
  <c r="DU3" i="46"/>
  <c r="BY3" i="46"/>
  <c r="CU3" i="46"/>
  <c r="J3" i="46"/>
  <c r="AF3" i="46"/>
  <c r="E28" i="42"/>
  <c r="BF3" i="46"/>
  <c r="S28" i="42"/>
  <c r="L28" i="42"/>
  <c r="AA3" i="46"/>
  <c r="CP3" i="46"/>
  <c r="G3" i="46"/>
  <c r="R28" i="42"/>
  <c r="BV3" i="46"/>
  <c r="DR3" i="46"/>
  <c r="BC3" i="46"/>
  <c r="D28" i="42"/>
  <c r="K28" i="42"/>
  <c r="I39" i="42"/>
  <c r="A33" i="42"/>
  <c r="B39" i="42"/>
  <c r="P39" i="42"/>
  <c r="BI3" i="46"/>
  <c r="AK3" i="46"/>
  <c r="DX3" i="46"/>
  <c r="CZ3" i="46"/>
  <c r="CB3" i="46"/>
  <c r="M3" i="46"/>
  <c r="F28" i="42"/>
  <c r="M28" i="42"/>
  <c r="T28" i="42"/>
  <c r="DE3" i="46"/>
  <c r="P3" i="46"/>
  <c r="AP3" i="46"/>
  <c r="EA3" i="46"/>
  <c r="BL3" i="46"/>
  <c r="CE3" i="46"/>
  <c r="N28" i="42"/>
  <c r="G28" i="42"/>
  <c r="U28" i="42"/>
  <c r="CH3" i="46"/>
  <c r="ED3" i="46"/>
  <c r="BO3" i="46"/>
  <c r="AU3" i="46"/>
  <c r="H28" i="42"/>
  <c r="S3" i="46"/>
  <c r="O28" i="42"/>
  <c r="V28" i="42"/>
  <c r="B8" i="46"/>
  <c r="B6" i="46"/>
  <c r="B9" i="46"/>
  <c r="B2" i="30"/>
  <c r="A187" i="45"/>
  <c r="A179" i="45"/>
  <c r="A171" i="45"/>
  <c r="A163" i="45"/>
  <c r="A155" i="45"/>
  <c r="A147" i="45"/>
  <c r="A139" i="45"/>
  <c r="A131" i="45"/>
  <c r="A123" i="45"/>
  <c r="A115" i="45"/>
  <c r="A107" i="45"/>
  <c r="A99" i="45"/>
  <c r="A91" i="45"/>
  <c r="A83" i="45"/>
  <c r="A75" i="45"/>
  <c r="A67" i="45"/>
  <c r="A59" i="45"/>
  <c r="A51" i="45"/>
  <c r="A43" i="45"/>
  <c r="A35" i="45"/>
  <c r="A186" i="45"/>
  <c r="A178" i="45"/>
  <c r="A170" i="45"/>
  <c r="A162" i="45"/>
  <c r="A154" i="45"/>
  <c r="A146" i="45"/>
  <c r="A138" i="45"/>
  <c r="A130" i="45"/>
  <c r="A122" i="45"/>
  <c r="A114" i="45"/>
  <c r="A106" i="45"/>
  <c r="A98" i="45"/>
  <c r="A90" i="45"/>
  <c r="A82" i="45"/>
  <c r="A74" i="45"/>
  <c r="A66" i="45"/>
  <c r="A58" i="45"/>
  <c r="A50" i="45"/>
  <c r="A42" i="45"/>
  <c r="A34" i="45"/>
  <c r="A26"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82" i="45"/>
  <c r="A174" i="45"/>
  <c r="A166" i="45"/>
  <c r="A158" i="45"/>
  <c r="A150" i="45"/>
  <c r="A142" i="45"/>
  <c r="A134" i="45"/>
  <c r="A126" i="45"/>
  <c r="A118" i="45"/>
  <c r="A110" i="45"/>
  <c r="A102" i="45"/>
  <c r="A94" i="45"/>
  <c r="A86" i="45"/>
  <c r="A78" i="45"/>
  <c r="A70" i="45"/>
  <c r="A62" i="45"/>
  <c r="A54" i="45"/>
  <c r="A46" i="45"/>
  <c r="A38" i="45"/>
  <c r="A30" i="45"/>
  <c r="A22" i="45"/>
  <c r="A14" i="45"/>
  <c r="A6" i="45"/>
  <c r="A181" i="45"/>
  <c r="A176" i="45"/>
  <c r="A168" i="45"/>
  <c r="A160" i="45"/>
  <c r="A152" i="45"/>
  <c r="A144" i="45"/>
  <c r="A136" i="45"/>
  <c r="A128" i="45"/>
  <c r="A120" i="45"/>
  <c r="A112" i="45"/>
  <c r="A104" i="45"/>
  <c r="A96" i="45"/>
  <c r="A88" i="45"/>
  <c r="A80" i="45"/>
  <c r="A72" i="45"/>
  <c r="A64" i="45"/>
  <c r="A56" i="45"/>
  <c r="A48" i="45"/>
  <c r="A40" i="45"/>
  <c r="A32" i="45"/>
  <c r="A25" i="45"/>
  <c r="A9" i="45"/>
  <c r="A21" i="45"/>
  <c r="A18" i="45"/>
  <c r="A15" i="45"/>
  <c r="A5" i="45"/>
  <c r="B27" i="42"/>
  <c r="A189" i="45"/>
  <c r="A184" i="45"/>
  <c r="A24" i="45"/>
  <c r="A11" i="45"/>
  <c r="A8" i="45"/>
  <c r="A175" i="45"/>
  <c r="A167" i="45"/>
  <c r="A159" i="45"/>
  <c r="A151" i="45"/>
  <c r="A143" i="45"/>
  <c r="A135" i="45"/>
  <c r="A127" i="45"/>
  <c r="A119" i="45"/>
  <c r="A111" i="45"/>
  <c r="A103" i="45"/>
  <c r="A95" i="45"/>
  <c r="A87" i="45"/>
  <c r="A79" i="45"/>
  <c r="A71" i="45"/>
  <c r="A63" i="45"/>
  <c r="A55" i="45"/>
  <c r="A47" i="45"/>
  <c r="A39" i="45"/>
  <c r="A31" i="45"/>
  <c r="A27" i="45"/>
  <c r="A17" i="45"/>
  <c r="A183" i="45"/>
  <c r="A23" i="45"/>
  <c r="A13" i="45"/>
  <c r="A10" i="45"/>
  <c r="A7" i="45"/>
  <c r="A173" i="45"/>
  <c r="A169" i="45"/>
  <c r="A165" i="45"/>
  <c r="A161" i="45"/>
  <c r="A157" i="45"/>
  <c r="A153" i="45"/>
  <c r="A149" i="45"/>
  <c r="A145" i="45"/>
  <c r="A141" i="45"/>
  <c r="A137" i="45"/>
  <c r="A133" i="45"/>
  <c r="A129" i="45"/>
  <c r="A125" i="45"/>
  <c r="A121" i="45"/>
  <c r="A117" i="45"/>
  <c r="A113" i="45"/>
  <c r="A109" i="45"/>
  <c r="A105" i="45"/>
  <c r="A101" i="45"/>
  <c r="A97" i="45"/>
  <c r="A93" i="45"/>
  <c r="A89" i="45"/>
  <c r="A85" i="45"/>
  <c r="A81" i="45"/>
  <c r="A77" i="45"/>
  <c r="A73" i="45"/>
  <c r="A69" i="45"/>
  <c r="A65" i="45"/>
  <c r="A61" i="45"/>
  <c r="A57" i="45"/>
  <c r="A53" i="45"/>
  <c r="A49" i="45"/>
  <c r="A45" i="45"/>
  <c r="A41" i="45"/>
  <c r="A37" i="45"/>
  <c r="A33" i="45"/>
  <c r="A19" i="45"/>
  <c r="A16" i="45"/>
  <c r="A29" i="45"/>
  <c r="B5" i="40"/>
  <c r="D5" i="40"/>
  <c r="C5" i="40"/>
  <c r="F5" i="40"/>
  <c r="E5" i="40"/>
  <c r="G3" i="30" l="1"/>
  <c r="F3" i="30"/>
  <c r="E3" i="30"/>
  <c r="D3" i="30"/>
  <c r="C3" i="30"/>
  <c r="J26" i="42"/>
  <c r="J25" i="42"/>
  <c r="C25" i="42"/>
  <c r="C26" i="42"/>
  <c r="Q26" i="42"/>
  <c r="Q25" i="42"/>
  <c r="C15" i="47"/>
  <c r="C2" i="47"/>
  <c r="B2" i="45"/>
  <c r="B1" i="45"/>
  <c r="U27" i="42"/>
  <c r="M27" i="42"/>
  <c r="E27" i="42"/>
  <c r="S2" i="42"/>
  <c r="K2" i="42"/>
  <c r="C2" i="42"/>
  <c r="Q1" i="42"/>
  <c r="I1" i="42"/>
  <c r="T27" i="42"/>
  <c r="L27" i="42"/>
  <c r="D27" i="42"/>
  <c r="R2" i="42"/>
  <c r="B2" i="42"/>
  <c r="P1" i="42"/>
  <c r="H1" i="42"/>
  <c r="K27" i="42"/>
  <c r="Q2" i="42"/>
  <c r="O1" i="42"/>
  <c r="F27" i="42"/>
  <c r="D2" i="42"/>
  <c r="D2" i="45"/>
  <c r="J2" i="42"/>
  <c r="A2" i="42"/>
  <c r="N27" i="42"/>
  <c r="T2" i="42"/>
  <c r="J1" i="42"/>
  <c r="C2" i="45"/>
  <c r="S27" i="42"/>
  <c r="I2" i="42"/>
  <c r="G1" i="42"/>
  <c r="A2" i="45"/>
  <c r="R27" i="42"/>
  <c r="P2" i="42"/>
  <c r="H2" i="42"/>
  <c r="V1" i="42"/>
  <c r="N1" i="42"/>
  <c r="F1" i="42"/>
  <c r="G2" i="42"/>
  <c r="M1" i="42"/>
  <c r="V27" i="42"/>
  <c r="R1" i="42"/>
  <c r="O2" i="42"/>
  <c r="U1" i="42"/>
  <c r="E1" i="42"/>
  <c r="L2" i="42"/>
  <c r="H27" i="42"/>
  <c r="V2" i="42"/>
  <c r="N2" i="42"/>
  <c r="F2" i="42"/>
  <c r="T1" i="42"/>
  <c r="L1" i="42"/>
  <c r="D1" i="42"/>
  <c r="G27" i="42"/>
  <c r="U2" i="42"/>
  <c r="M2" i="42"/>
  <c r="S1" i="42"/>
  <c r="C1" i="42"/>
  <c r="B1" i="42"/>
  <c r="D1" i="45"/>
  <c r="O27" i="42"/>
  <c r="E2" i="42"/>
  <c r="K1" i="42"/>
  <c r="C1" i="45"/>
  <c r="B21" i="44" l="1"/>
  <c r="B26" i="44"/>
  <c r="B27" i="44"/>
  <c r="B19" i="44"/>
  <c r="B23" i="44"/>
  <c r="B8" i="44"/>
  <c r="B11" i="44"/>
  <c r="B12" i="44"/>
  <c r="B13" i="44"/>
  <c r="B17" i="44"/>
  <c r="B9" i="44"/>
  <c r="B6" i="44"/>
  <c r="B10" i="44"/>
  <c r="B7" i="44"/>
  <c r="B20" i="44"/>
  <c r="B25" i="44"/>
  <c r="B16" i="44"/>
  <c r="B22" i="44"/>
  <c r="B18" i="44"/>
  <c r="B28"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<sst xmlns="http://schemas.openxmlformats.org/spreadsheetml/2006/main" count="3681" uniqueCount="2233">
  <si>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</si>
  <si>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</si>
  <si>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</si>
  <si>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</si>
  <si>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</si>
  <si>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</si>
  <si>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</si>
  <si>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</si>
  <si>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</si>
  <si>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</si>
  <si>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</si>
  <si>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</si>
  <si>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</si>
  <si>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</si>
  <si>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</si>
  <si>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</si>
  <si>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</si>
  <si>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</si>
  <si>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</si>
  <si>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</si>
  <si>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</si>
  <si>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</si>
  <si>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</si>
  <si>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</si>
  <si>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</si>
  <si>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</si>
  <si>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</si>
  <si>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</si>
  <si>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</si>
  <si>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</si>
  <si>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</si>
  <si>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</si>
  <si>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</si>
  <si>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</si>
  <si>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</si>
  <si>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</si>
  <si>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</si>
  <si>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</si>
  <si>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</si>
  <si>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</si>
  <si>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</si>
  <si>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</si>
  <si>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</si>
  <si>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</si>
  <si>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</si>
  <si>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</si>
  <si>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</si>
  <si>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</si>
  <si>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</si>
  <si>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</si>
  <si>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</si>
  <si>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</si>
  <si>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</si>
  <si>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</si>
  <si>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</si>
  <si>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</si>
  <si>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</si>
  <si>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</si>
  <si>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</si>
  <si>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</si>
  <si>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</si>
  <si>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</si>
  <si>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</si>
  <si>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</si>
  <si>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</si>
  <si>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</si>
  <si>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</si>
  <si>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</si>
  <si>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</si>
  <si>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</si>
  <si>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</si>
  <si>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</si>
  <si>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</si>
  <si>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</si>
  <si>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</si>
  <si>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</si>
  <si>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</si>
  <si>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</si>
  <si>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</si>
  <si>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</si>
  <si>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</si>
  <si>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</si>
  <si>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</si>
  <si>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</si>
  <si>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</si>
  <si>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</si>
  <si>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</si>
  <si>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</si>
  <si>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</si>
  <si>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</si>
  <si>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</si>
  <si>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</si>
  <si>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</si>
  <si>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</si>
  <si>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</si>
  <si>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</si>
  <si>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</si>
  <si>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</si>
  <si>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</si>
  <si>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</si>
  <si>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</si>
  <si>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</si>
  <si>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</si>
  <si>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</si>
  <si>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</si>
  <si>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</si>
  <si>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</si>
  <si>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</si>
  <si>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</si>
  <si>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</si>
  <si>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</si>
  <si>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</si>
  <si>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</si>
  <si>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</si>
  <si>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</si>
  <si>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</si>
  <si>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</si>
  <si>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</si>
  <si>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</si>
  <si>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</si>
  <si>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</si>
  <si>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</si>
  <si>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</si>
  <si>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</si>
  <si>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</si>
  <si>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</si>
  <si>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</si>
  <si>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</si>
  <si>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</si>
  <si>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</si>
  <si>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</si>
  <si>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</si>
  <si>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</si>
  <si>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</si>
  <si>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</si>
  <si>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</si>
  <si>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</si>
  <si>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</si>
  <si>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</si>
  <si>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</si>
  <si>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</si>
  <si>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</si>
  <si>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</si>
  <si>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</si>
  <si>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Survey</t>
  </si>
  <si>
    <t>Other</t>
  </si>
  <si>
    <t>Mongolia</t>
  </si>
  <si>
    <t>WASH baseline assessment in schools, kindergartens and dormitories in Mongolia, 2017</t>
  </si>
  <si>
    <t>Water utility kiosks</t>
  </si>
  <si>
    <t>Centralized water supply</t>
  </si>
  <si>
    <t>Portable water service</t>
  </si>
  <si>
    <t>Protected shallow wells</t>
  </si>
  <si>
    <t>Protected wells</t>
  </si>
  <si>
    <t>Open (river, lake, pond, river, irrigation channel)</t>
  </si>
  <si>
    <t>Sufficient water for drinking and handwashing</t>
  </si>
  <si>
    <t>Improved &amp; sufficient water for drinking and handwashing</t>
  </si>
  <si>
    <t>Flush toilets</t>
  </si>
  <si>
    <t>Both flush and pit toilets</t>
  </si>
  <si>
    <t>Separate toilet for boys and girls</t>
  </si>
  <si>
    <t>Estimated from usable and single-sex</t>
  </si>
  <si>
    <t>Always soap for handwashing at bathroom sink</t>
  </si>
  <si>
    <t>Estimated from always soap at sink</t>
  </si>
  <si>
    <t>Protected springs</t>
  </si>
  <si>
    <t>Protected deep wells</t>
  </si>
  <si>
    <t>VIP latrines</t>
  </si>
  <si>
    <t>Traditional pit latrines</t>
  </si>
  <si>
    <t xml:space="preserve">50% of the traditional pit latrines are assumed to have a slab (improved). Estimates for basic are calculated by applying the proportions of schools with usable and single-sex toilets to the proportion of schools with improved facilities. </t>
  </si>
  <si>
    <t>Toilet with lockable door</t>
  </si>
  <si>
    <t xml:space="preserve">Handwashing facilities have warm water at 56.9% of schools nationally, 77.7% of urban schools, 45.5% of rural schools, 66.7% of primary schools and 54.9% of secondary schools. </t>
  </si>
  <si>
    <t>wat_fac_</t>
  </si>
  <si>
    <t>san_fac_</t>
  </si>
  <si>
    <t>Definition</t>
  </si>
  <si>
    <t>Basic (improved &amp; available)</t>
  </si>
  <si>
    <t>Limited</t>
  </si>
  <si>
    <t>UNESCO UIS (http://data.uis.unesco.org/)</t>
  </si>
  <si>
    <t>No drinking water data available.</t>
  </si>
  <si>
    <t>No sanitation data available.</t>
  </si>
  <si>
    <t>Basic handwashing facilities</t>
  </si>
  <si>
    <t xml:space="preserve">The secondary school estimate is based on coverage in lower and upper secondary schools and the school age population for each level. The estimate is not used since it does not agree with more recent data from a primary data source. </t>
  </si>
  <si>
    <t>POPULATION OF SCHOOL AGE CHILDREN</t>
  </si>
  <si>
    <t xml:space="preserve">Schools with both primary and secondary school levels are counted within each school level category.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</si>
  <si>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</si>
  <si>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</si>
  <si>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</si>
  <si>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</si>
  <si>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</si>
  <si>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</si>
  <si>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</si>
  <si>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</si>
  <si>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</si>
  <si>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</si>
  <si>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</si>
  <si>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</si>
  <si>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</si>
  <si>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</si>
  <si>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</si>
  <si>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</si>
  <si>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</si>
  <si>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</si>
  <si>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</si>
  <si>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</si>
  <si>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</si>
  <si>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</si>
  <si>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</si>
  <si>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</si>
  <si>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</si>
  <si>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MNG_2016_UIS</t>
  </si>
  <si>
    <t>MNG_2017_SUR</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</si>
  <si>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</si>
  <si>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</si>
  <si>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</si>
  <si>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</si>
  <si>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</si>
  <si>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</si>
  <si>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</si>
  <si>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</si>
  <si>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</si>
  <si>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</si>
  <si>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</si>
  <si>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</si>
  <si>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</si>
  <si>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</si>
  <si>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</si>
  <si>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</si>
  <si>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</si>
  <si>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</si>
  <si>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No</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</si>
  <si>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</si>
  <si>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</si>
  <si>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</si>
  <si>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</si>
  <si>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</si>
  <si>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</si>
  <si>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</si>
  <si>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</si>
  <si>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</si>
  <si>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</si>
  <si>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</si>
  <si>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</si>
  <si>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From basic100%</t>
  </si>
  <si>
    <t>MNG_2023_UIS</t>
  </si>
  <si>
    <t>MNG_2024_UIS</t>
  </si>
  <si>
    <t>Based on basic 100%</t>
  </si>
  <si>
    <t>Set to not used in comparison with primary data</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</si>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</sst>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style="medium">
        <color indexed="64"/>
      </right>
      <top style="thin">
        <color indexed="64"/>
      </top>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7"/>
    <xf numFmtId="0" fontId="15" fillId="0" borderId="87"/>
    <xf numFmtId="0" fontId="19" fillId="0" borderId="87"/>
    <xf numFmtId="0" fontId="15" fillId="0" borderId="245"/>
    <xf numFmtId="0" fontId="15" fillId="0" borderId="245"/>
    <xf numFmtId="0" fontId="15" fillId="0" borderId="245"/>
    <xf numFmtId="0" fontId="19" fillId="0" borderId="245"/>
    <xf numFmtId="0" fontId="15" fillId="0" borderId="245"/>
    <xf numFmtId="0" fontId="15" fillId="0" borderId="245"/>
    <xf numFmtId="0" fontId="45" fillId="0" borderId="245" applyNumberFormat="0" applyFill="0" applyBorder="0" applyAlignment="0" applyProtection="0"/>
    <xf numFmtId="0" fontId="22" fillId="0" borderId="245" applyNumberFormat="0" applyFill="0" applyBorder="0" applyAlignment="0" applyProtection="0"/>
    <xf numFmtId="0" fontId="53" fillId="6" borderId="245">
      <alignment horizontal="center" vertical="center"/>
    </xf>
    <xf numFmtId="0" fontId="19" fillId="0" borderId="245"/>
    <xf numFmtId="0" fontId="19" fillId="0" borderId="245"/>
    <xf numFmtId="0" fontId="15" fillId="0" borderId="245"/>
    <xf numFmtId="0" fontId="81" fillId="0" borderId="245" applyNumberFormat="0" applyFill="0" applyBorder="0" applyAlignment="0" applyProtection="0"/>
  </cellStyleXfs>
  <cellXfs count="64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2"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3"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4"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3" fillId="0" borderId="24"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164" fontId="3" fillId="0" borderId="10" xfId="0" applyNumberFormat="1" applyFont="1" applyBorder="1" applyAlignment="1">
      <alignment horizontal="center" vertical="center"/>
    </xf>
    <xf numFmtId="164" fontId="3" fillId="0" borderId="8" xfId="0" applyNumberFormat="1" applyFont="1" applyBorder="1" applyAlignment="1">
      <alignment horizontal="center" vertical="center"/>
    </xf>
    <xf numFmtId="164" fontId="3" fillId="0" borderId="25" xfId="0" applyNumberFormat="1" applyFont="1" applyBorder="1" applyAlignment="1">
      <alignment horizontal="center" vertical="center"/>
    </xf>
    <xf numFmtId="164" fontId="3" fillId="0" borderId="21" xfId="0" applyNumberFormat="1" applyFont="1" applyBorder="1" applyAlignment="1">
      <alignment horizontal="center" vertical="center"/>
    </xf>
    <xf numFmtId="164" fontId="3" fillId="0" borderId="24" xfId="0" applyNumberFormat="1" applyFont="1" applyBorder="1" applyAlignment="1">
      <alignment horizontal="center" vertical="center"/>
    </xf>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164" fontId="3" fillId="2" borderId="21" xfId="0" applyNumberFormat="1" applyFont="1" applyFill="1" applyBorder="1" applyAlignment="1">
      <alignment horizontal="center" vertical="center"/>
    </xf>
    <xf numFmtId="164" fontId="3" fillId="2" borderId="53" xfId="0" applyNumberFormat="1" applyFont="1" applyFill="1" applyBorder="1" applyAlignment="1">
      <alignment horizontal="center" vertical="center"/>
    </xf>
    <xf numFmtId="0" fontId="3" fillId="0" borderId="10" xfId="0" applyFont="1" applyBorder="1" applyAlignment="1">
      <alignment horizontal="left" vertical="center" wrapText="1"/>
    </xf>
    <xf numFmtId="164" fontId="3" fillId="0" borderId="10" xfId="0" applyNumberFormat="1" applyFont="1" applyBorder="1" applyAlignment="1">
      <alignment horizontal="center" vertical="center" wrapText="1"/>
    </xf>
    <xf numFmtId="0" fontId="0" fillId="2" borderId="8" xfId="0"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69"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89" xfId="0" applyNumberFormat="1" applyFont="1" applyFill="1" applyBorder="1" applyAlignment="1">
      <alignment horizontal="center" vertical="center"/>
    </xf>
    <xf numFmtId="1" fontId="95" fillId="37" borderId="90" xfId="0" applyNumberFormat="1" applyFont="1" applyFill="1" applyBorder="1" applyAlignment="1">
      <alignment horizontal="center" vertical="center"/>
    </xf>
    <xf numFmtId="1" fontId="96" fillId="38" borderId="91" xfId="0" applyNumberFormat="1" applyFont="1" applyFill="1" applyBorder="1" applyAlignment="1">
      <alignment horizontal="center" vertical="center"/>
    </xf>
    <xf numFmtId="1" fontId="97" fillId="39" borderId="92" xfId="0" applyNumberFormat="1" applyFont="1" applyFill="1" applyBorder="1" applyAlignment="1">
      <alignment horizontal="center" vertical="center"/>
    </xf>
    <xf numFmtId="1" fontId="98" fillId="40" borderId="93" xfId="0" applyNumberFormat="1" applyFont="1" applyFill="1" applyBorder="1" applyAlignment="1">
      <alignment horizontal="center" vertical="center"/>
    </xf>
    <xf numFmtId="1" fontId="99" fillId="41" borderId="94" xfId="0" applyNumberFormat="1" applyFont="1" applyFill="1" applyBorder="1" applyAlignment="1">
      <alignment horizontal="center" vertical="center"/>
    </xf>
    <xf numFmtId="1" fontId="100" fillId="42" borderId="95" xfId="0" applyNumberFormat="1" applyFont="1" applyFill="1" applyBorder="1" applyAlignment="1">
      <alignment horizontal="center" vertical="center"/>
    </xf>
    <xf numFmtId="1" fontId="101" fillId="43" borderId="96" xfId="0" applyNumberFormat="1" applyFont="1" applyFill="1" applyBorder="1" applyAlignment="1">
      <alignment horizontal="center" vertical="center"/>
    </xf>
    <xf numFmtId="1" fontId="102" fillId="44" borderId="97" xfId="0" applyNumberFormat="1" applyFont="1" applyFill="1" applyBorder="1" applyAlignment="1">
      <alignment horizontal="center" vertical="center"/>
    </xf>
    <xf numFmtId="1" fontId="103" fillId="45" borderId="98" xfId="0" applyNumberFormat="1" applyFont="1" applyFill="1" applyBorder="1" applyAlignment="1">
      <alignment horizontal="center" vertical="center"/>
    </xf>
    <xf numFmtId="1" fontId="104" fillId="46" borderId="99" xfId="0" applyNumberFormat="1" applyFont="1" applyFill="1" applyBorder="1" applyAlignment="1">
      <alignment horizontal="center" vertical="center"/>
    </xf>
    <xf numFmtId="1" fontId="105" fillId="47" borderId="100" xfId="0" applyNumberFormat="1" applyFont="1" applyFill="1" applyBorder="1" applyAlignment="1">
      <alignment horizontal="center" vertical="center"/>
    </xf>
    <xf numFmtId="1" fontId="106" fillId="48" borderId="101" xfId="0" applyNumberFormat="1" applyFont="1" applyFill="1" applyBorder="1" applyAlignment="1">
      <alignment horizontal="center" vertical="center"/>
    </xf>
    <xf numFmtId="1" fontId="107" fillId="49" borderId="102" xfId="0" applyNumberFormat="1" applyFont="1" applyFill="1" applyBorder="1" applyAlignment="1">
      <alignment horizontal="center" vertical="center"/>
    </xf>
    <xf numFmtId="1" fontId="108" fillId="50" borderId="103" xfId="0" applyNumberFormat="1" applyFont="1" applyFill="1" applyBorder="1" applyAlignment="1">
      <alignment horizontal="center" vertical="center"/>
    </xf>
    <xf numFmtId="1" fontId="109" fillId="51" borderId="104" xfId="0" applyNumberFormat="1" applyFont="1" applyFill="1" applyBorder="1" applyAlignment="1">
      <alignment horizontal="center" vertical="center"/>
    </xf>
    <xf numFmtId="1" fontId="110" fillId="52" borderId="105" xfId="0" applyNumberFormat="1" applyFont="1" applyFill="1" applyBorder="1" applyAlignment="1">
      <alignment horizontal="center" vertical="center"/>
    </xf>
    <xf numFmtId="1" fontId="111" fillId="53" borderId="106" xfId="0" applyNumberFormat="1" applyFont="1" applyFill="1" applyBorder="1" applyAlignment="1">
      <alignment horizontal="center" vertical="center"/>
    </xf>
    <xf numFmtId="1" fontId="112" fillId="54" borderId="107" xfId="0" applyNumberFormat="1" applyFont="1" applyFill="1" applyBorder="1" applyAlignment="1">
      <alignment horizontal="center" vertical="center"/>
    </xf>
    <xf numFmtId="1" fontId="113" fillId="55" borderId="108" xfId="0" applyNumberFormat="1" applyFont="1" applyFill="1" applyBorder="1" applyAlignment="1">
      <alignment horizontal="center" vertical="center"/>
    </xf>
    <xf numFmtId="1" fontId="114" fillId="56" borderId="109" xfId="0" applyNumberFormat="1" applyFont="1" applyFill="1" applyBorder="1" applyAlignment="1">
      <alignment horizontal="center" vertical="center"/>
    </xf>
    <xf numFmtId="1" fontId="115" fillId="57" borderId="110" xfId="0" applyNumberFormat="1" applyFont="1" applyFill="1" applyBorder="1" applyAlignment="1">
      <alignment horizontal="center" vertical="center"/>
    </xf>
    <xf numFmtId="1" fontId="116" fillId="58" borderId="111" xfId="0" applyNumberFormat="1" applyFont="1" applyFill="1" applyBorder="1" applyAlignment="1">
      <alignment horizontal="center" vertical="center"/>
    </xf>
    <xf numFmtId="1" fontId="117" fillId="59" borderId="112" xfId="0" applyNumberFormat="1" applyFont="1" applyFill="1" applyBorder="1" applyAlignment="1">
      <alignment horizontal="center" vertical="center"/>
    </xf>
    <xf numFmtId="1" fontId="118" fillId="60" borderId="113" xfId="0" applyNumberFormat="1" applyFont="1" applyFill="1" applyBorder="1" applyAlignment="1">
      <alignment horizontal="center" vertical="center"/>
    </xf>
    <xf numFmtId="1" fontId="119" fillId="61" borderId="114" xfId="0" applyNumberFormat="1" applyFont="1" applyFill="1" applyBorder="1" applyAlignment="1">
      <alignment horizontal="center" vertical="center"/>
    </xf>
    <xf numFmtId="0" fontId="120" fillId="62" borderId="115" xfId="0" applyFont="1" applyFill="1" applyBorder="1" applyAlignment="1">
      <alignment horizontal="center" vertical="center"/>
    </xf>
    <xf numFmtId="164" fontId="121" fillId="63" borderId="116" xfId="0" applyNumberFormat="1" applyFont="1" applyFill="1" applyBorder="1" applyAlignment="1">
      <alignment horizontal="center" vertical="center"/>
    </xf>
    <xf numFmtId="0" fontId="122" fillId="64" borderId="117" xfId="0" applyFont="1" applyFill="1" applyBorder="1" applyAlignment="1">
      <alignment horizontal="center" vertical="center"/>
    </xf>
    <xf numFmtId="0" fontId="123" fillId="65" borderId="118" xfId="0" applyFont="1" applyFill="1" applyBorder="1" applyAlignment="1">
      <alignment horizontal="center" vertical="center"/>
    </xf>
    <xf numFmtId="0" fontId="124" fillId="66" borderId="119" xfId="0" applyFont="1" applyFill="1" applyBorder="1" applyAlignment="1">
      <alignment horizontal="center" vertical="center"/>
    </xf>
    <xf numFmtId="0" fontId="125" fillId="67" borderId="120" xfId="0" applyFont="1" applyFill="1" applyBorder="1" applyAlignment="1">
      <alignment horizontal="center" vertical="center"/>
    </xf>
    <xf numFmtId="164" fontId="126" fillId="68" borderId="121" xfId="0" applyNumberFormat="1" applyFont="1" applyFill="1" applyBorder="1" applyAlignment="1">
      <alignment horizontal="center" vertical="center"/>
    </xf>
    <xf numFmtId="0" fontId="127" fillId="69" borderId="122" xfId="0" applyFont="1" applyFill="1" applyBorder="1" applyAlignment="1">
      <alignment horizontal="center" vertical="center"/>
    </xf>
    <xf numFmtId="0" fontId="128" fillId="70" borderId="123" xfId="0" applyFont="1" applyFill="1" applyBorder="1" applyAlignment="1">
      <alignment horizontal="center" vertical="center"/>
    </xf>
    <xf numFmtId="0" fontId="129" fillId="71" borderId="124" xfId="0" applyFont="1" applyFill="1" applyBorder="1" applyAlignment="1">
      <alignment horizontal="center" vertical="center"/>
    </xf>
    <xf numFmtId="0" fontId="130" fillId="72" borderId="125" xfId="0" applyFont="1" applyFill="1" applyBorder="1" applyAlignment="1">
      <alignment horizontal="center" vertical="center"/>
    </xf>
    <xf numFmtId="164" fontId="131" fillId="73" borderId="126" xfId="0" applyNumberFormat="1" applyFont="1" applyFill="1" applyBorder="1" applyAlignment="1">
      <alignment horizontal="center" vertical="center"/>
    </xf>
    <xf numFmtId="0" fontId="132" fillId="74" borderId="127" xfId="0" applyFont="1" applyFill="1" applyBorder="1" applyAlignment="1">
      <alignment horizontal="center" vertical="center"/>
    </xf>
    <xf numFmtId="0" fontId="133" fillId="75" borderId="128" xfId="0" applyFont="1" applyFill="1" applyBorder="1" applyAlignment="1">
      <alignment horizontal="center" vertical="center"/>
    </xf>
    <xf numFmtId="0" fontId="134" fillId="76" borderId="129" xfId="0" applyFont="1" applyFill="1" applyBorder="1" applyAlignment="1">
      <alignment horizontal="center" vertical="center"/>
    </xf>
    <xf numFmtId="0" fontId="135" fillId="77" borderId="130" xfId="0" applyFont="1" applyFill="1" applyBorder="1" applyAlignment="1">
      <alignment horizontal="center" vertical="center"/>
    </xf>
    <xf numFmtId="164" fontId="136" fillId="78" borderId="131" xfId="0" applyNumberFormat="1" applyFont="1" applyFill="1" applyBorder="1" applyAlignment="1">
      <alignment horizontal="center" vertical="center"/>
    </xf>
    <xf numFmtId="0" fontId="137" fillId="79" borderId="132" xfId="0" applyFont="1" applyFill="1" applyBorder="1" applyAlignment="1">
      <alignment horizontal="center" vertical="center"/>
    </xf>
    <xf numFmtId="0" fontId="138" fillId="80" borderId="133" xfId="0" applyFont="1" applyFill="1" applyBorder="1" applyAlignment="1">
      <alignment horizontal="center" vertical="center"/>
    </xf>
    <xf numFmtId="0" fontId="139" fillId="81" borderId="134" xfId="0" applyFont="1" applyFill="1" applyBorder="1" applyAlignment="1">
      <alignment horizontal="center" vertical="center"/>
    </xf>
    <xf numFmtId="0" fontId="140" fillId="82" borderId="135" xfId="0" applyFont="1" applyFill="1" applyBorder="1" applyAlignment="1">
      <alignment horizontal="center" vertical="center"/>
    </xf>
    <xf numFmtId="164" fontId="141" fillId="83" borderId="136" xfId="0" applyNumberFormat="1" applyFont="1" applyFill="1" applyBorder="1" applyAlignment="1">
      <alignment horizontal="center" vertical="center"/>
    </xf>
    <xf numFmtId="0" fontId="142" fillId="84" borderId="137" xfId="0" applyFont="1" applyFill="1" applyBorder="1" applyAlignment="1">
      <alignment horizontal="center" vertical="center"/>
    </xf>
    <xf numFmtId="0" fontId="143" fillId="85" borderId="138" xfId="0" applyFont="1" applyFill="1" applyBorder="1" applyAlignment="1">
      <alignment horizontal="center" vertical="center"/>
    </xf>
    <xf numFmtId="0" fontId="144" fillId="86" borderId="139" xfId="0" applyFont="1" applyFill="1" applyBorder="1" applyAlignment="1">
      <alignment horizontal="center" vertical="center"/>
    </xf>
    <xf numFmtId="0" fontId="145" fillId="87" borderId="140" xfId="0" applyFont="1" applyFill="1" applyBorder="1" applyAlignment="1">
      <alignment horizontal="center" vertical="center"/>
    </xf>
    <xf numFmtId="164" fontId="146" fillId="88" borderId="141" xfId="0" applyNumberFormat="1" applyFont="1" applyFill="1" applyBorder="1" applyAlignment="1">
      <alignment horizontal="center" vertical="center"/>
    </xf>
    <xf numFmtId="0" fontId="147" fillId="89" borderId="142" xfId="0" applyFont="1" applyFill="1" applyBorder="1" applyAlignment="1">
      <alignment horizontal="center" vertical="center"/>
    </xf>
    <xf numFmtId="0" fontId="148" fillId="90" borderId="143" xfId="0" applyFont="1" applyFill="1" applyBorder="1" applyAlignment="1">
      <alignment horizontal="center" vertical="center"/>
    </xf>
    <xf numFmtId="0" fontId="149" fillId="91" borderId="144" xfId="0" applyFont="1" applyFill="1" applyBorder="1" applyAlignment="1">
      <alignment horizontal="center" vertical="center"/>
    </xf>
    <xf numFmtId="0" fontId="150" fillId="92" borderId="145" xfId="0" applyFont="1" applyFill="1" applyBorder="1" applyAlignment="1">
      <alignment horizontal="center" vertical="center"/>
    </xf>
    <xf numFmtId="164" fontId="151" fillId="93" borderId="146" xfId="0" applyNumberFormat="1" applyFont="1" applyFill="1" applyBorder="1" applyAlignment="1">
      <alignment horizontal="center" vertical="center"/>
    </xf>
    <xf numFmtId="0" fontId="152" fillId="94" borderId="147" xfId="0" applyFont="1" applyFill="1" applyBorder="1" applyAlignment="1">
      <alignment horizontal="center" vertical="center"/>
    </xf>
    <xf numFmtId="0" fontId="153" fillId="95" borderId="148" xfId="0" applyFont="1" applyFill="1" applyBorder="1" applyAlignment="1">
      <alignment horizontal="center" vertical="center"/>
    </xf>
    <xf numFmtId="0" fontId="154" fillId="96" borderId="149" xfId="0" applyFont="1" applyFill="1" applyBorder="1" applyAlignment="1">
      <alignment horizontal="center" vertical="center"/>
    </xf>
    <xf numFmtId="0" fontId="155" fillId="97" borderId="150" xfId="0" applyFont="1" applyFill="1" applyBorder="1" applyAlignment="1">
      <alignment horizontal="center" vertical="center"/>
    </xf>
    <xf numFmtId="164" fontId="156" fillId="98" borderId="151" xfId="0" applyNumberFormat="1" applyFont="1" applyFill="1" applyBorder="1" applyAlignment="1">
      <alignment horizontal="center" vertical="center"/>
    </xf>
    <xf numFmtId="0" fontId="157" fillId="99" borderId="152" xfId="0" applyFont="1" applyFill="1" applyBorder="1" applyAlignment="1">
      <alignment horizontal="center" vertical="center"/>
    </xf>
    <xf numFmtId="0" fontId="158" fillId="100" borderId="153" xfId="0" applyFont="1" applyFill="1" applyBorder="1" applyAlignment="1">
      <alignment horizontal="center" vertical="center"/>
    </xf>
    <xf numFmtId="0" fontId="159" fillId="101" borderId="154" xfId="0" applyFont="1" applyFill="1" applyBorder="1" applyAlignment="1">
      <alignment horizontal="center" vertical="center"/>
    </xf>
    <xf numFmtId="0" fontId="160" fillId="102" borderId="155" xfId="0" applyFont="1" applyFill="1" applyBorder="1" applyAlignment="1">
      <alignment horizontal="center" vertical="center"/>
    </xf>
    <xf numFmtId="164" fontId="161" fillId="103" borderId="156" xfId="0" applyNumberFormat="1" applyFont="1" applyFill="1" applyBorder="1" applyAlignment="1">
      <alignment horizontal="center" vertical="center"/>
    </xf>
    <xf numFmtId="0" fontId="162" fillId="104" borderId="157" xfId="0" applyFont="1" applyFill="1" applyBorder="1" applyAlignment="1">
      <alignment horizontal="center" vertical="center"/>
    </xf>
    <xf numFmtId="0" fontId="163" fillId="105" borderId="158" xfId="0" applyFont="1" applyFill="1" applyBorder="1" applyAlignment="1">
      <alignment horizontal="center" vertical="center"/>
    </xf>
    <xf numFmtId="0" fontId="164" fillId="106" borderId="159" xfId="0" applyFont="1" applyFill="1" applyBorder="1" applyAlignment="1">
      <alignment horizontal="center" vertical="center"/>
    </xf>
    <xf numFmtId="0" fontId="165" fillId="107" borderId="160" xfId="0" applyFont="1" applyFill="1" applyBorder="1" applyAlignment="1">
      <alignment horizontal="center" vertical="center"/>
    </xf>
    <xf numFmtId="164" fontId="166" fillId="108" borderId="161" xfId="0" applyNumberFormat="1" applyFont="1" applyFill="1" applyBorder="1" applyAlignment="1">
      <alignment horizontal="center" vertical="center"/>
    </xf>
    <xf numFmtId="0" fontId="167" fillId="109" borderId="162" xfId="0" applyFont="1" applyFill="1" applyBorder="1" applyAlignment="1">
      <alignment horizontal="center" vertical="center"/>
    </xf>
    <xf numFmtId="0" fontId="168" fillId="110" borderId="163" xfId="0" applyFont="1" applyFill="1" applyBorder="1" applyAlignment="1">
      <alignment horizontal="center" vertical="center"/>
    </xf>
    <xf numFmtId="0" fontId="169" fillId="111" borderId="164" xfId="0" applyFont="1" applyFill="1" applyBorder="1" applyAlignment="1">
      <alignment horizontal="center" vertical="center"/>
    </xf>
    <xf numFmtId="0" fontId="170" fillId="112" borderId="165" xfId="0" applyFont="1" applyFill="1" applyBorder="1" applyAlignment="1">
      <alignment horizontal="center" vertical="center"/>
    </xf>
    <xf numFmtId="164" fontId="171" fillId="113" borderId="166" xfId="0" applyNumberFormat="1" applyFont="1" applyFill="1" applyBorder="1" applyAlignment="1">
      <alignment horizontal="center" vertical="center"/>
    </xf>
    <xf numFmtId="0" fontId="172" fillId="114" borderId="167" xfId="0" applyFont="1" applyFill="1" applyBorder="1" applyAlignment="1">
      <alignment horizontal="center" vertical="center"/>
    </xf>
    <xf numFmtId="0" fontId="173" fillId="115" borderId="168" xfId="0" applyFont="1" applyFill="1" applyBorder="1" applyAlignment="1">
      <alignment horizontal="center" vertical="center"/>
    </xf>
    <xf numFmtId="0" fontId="174" fillId="116" borderId="169" xfId="0" applyFont="1" applyFill="1" applyBorder="1" applyAlignment="1">
      <alignment horizontal="center" vertical="center"/>
    </xf>
    <xf numFmtId="0" fontId="175" fillId="117" borderId="170" xfId="0" applyFont="1" applyFill="1" applyBorder="1" applyAlignment="1">
      <alignment horizontal="center" vertical="center"/>
    </xf>
    <xf numFmtId="164" fontId="176" fillId="118" borderId="171" xfId="0" applyNumberFormat="1" applyFont="1" applyFill="1" applyBorder="1" applyAlignment="1">
      <alignment horizontal="center" vertical="center"/>
    </xf>
    <xf numFmtId="0" fontId="177" fillId="119" borderId="172" xfId="0" applyFont="1" applyFill="1" applyBorder="1" applyAlignment="1">
      <alignment horizontal="center" vertical="center"/>
    </xf>
    <xf numFmtId="0" fontId="178" fillId="120" borderId="173" xfId="0" applyFont="1" applyFill="1" applyBorder="1" applyAlignment="1">
      <alignment horizontal="center" vertical="center"/>
    </xf>
    <xf numFmtId="0" fontId="179" fillId="121" borderId="174" xfId="0" applyFont="1" applyFill="1" applyBorder="1" applyAlignment="1">
      <alignment horizontal="center" vertical="center"/>
    </xf>
    <xf numFmtId="0" fontId="180" fillId="122" borderId="175" xfId="0" applyFont="1" applyFill="1" applyBorder="1" applyAlignment="1">
      <alignment horizontal="center" vertical="center"/>
    </xf>
    <xf numFmtId="164" fontId="181" fillId="123" borderId="176" xfId="0" applyNumberFormat="1" applyFont="1" applyFill="1" applyBorder="1" applyAlignment="1">
      <alignment horizontal="center" vertical="center"/>
    </xf>
    <xf numFmtId="0" fontId="182" fillId="124" borderId="177" xfId="0" applyFont="1" applyFill="1" applyBorder="1" applyAlignment="1">
      <alignment horizontal="center" vertical="center"/>
    </xf>
    <xf numFmtId="0" fontId="183" fillId="125" borderId="178" xfId="0" applyFont="1" applyFill="1" applyBorder="1" applyAlignment="1">
      <alignment horizontal="center" vertical="center"/>
    </xf>
    <xf numFmtId="0" fontId="184" fillId="126" borderId="179" xfId="0" applyFont="1" applyFill="1" applyBorder="1" applyAlignment="1">
      <alignment horizontal="center" vertical="center"/>
    </xf>
    <xf numFmtId="0" fontId="185" fillId="127" borderId="180" xfId="0" applyFont="1" applyFill="1" applyBorder="1" applyAlignment="1">
      <alignment horizontal="center" vertical="center"/>
    </xf>
    <xf numFmtId="164" fontId="186" fillId="128" borderId="181" xfId="0" applyNumberFormat="1" applyFont="1" applyFill="1" applyBorder="1" applyAlignment="1">
      <alignment horizontal="center" vertical="center"/>
    </xf>
    <xf numFmtId="0" fontId="187" fillId="129" borderId="182" xfId="0" applyFont="1" applyFill="1" applyBorder="1" applyAlignment="1">
      <alignment horizontal="center" vertical="center"/>
    </xf>
    <xf numFmtId="0" fontId="188" fillId="130" borderId="183" xfId="0" applyFont="1" applyFill="1" applyBorder="1" applyAlignment="1">
      <alignment horizontal="center" vertical="center"/>
    </xf>
    <xf numFmtId="0" fontId="189" fillId="131" borderId="184" xfId="0" applyFont="1" applyFill="1" applyBorder="1" applyAlignment="1">
      <alignment horizontal="center" vertical="center"/>
    </xf>
    <xf numFmtId="0" fontId="190" fillId="132" borderId="185" xfId="0" applyFont="1" applyFill="1" applyBorder="1" applyAlignment="1">
      <alignment horizontal="center" vertical="center"/>
    </xf>
    <xf numFmtId="164" fontId="191" fillId="133" borderId="186" xfId="0" applyNumberFormat="1" applyFont="1" applyFill="1" applyBorder="1" applyAlignment="1">
      <alignment horizontal="center" vertical="center"/>
    </xf>
    <xf numFmtId="0" fontId="192" fillId="134" borderId="187" xfId="0" applyFont="1" applyFill="1" applyBorder="1" applyAlignment="1">
      <alignment horizontal="center" vertical="center"/>
    </xf>
    <xf numFmtId="0" fontId="193" fillId="135" borderId="188" xfId="0" applyFont="1" applyFill="1" applyBorder="1" applyAlignment="1">
      <alignment horizontal="center" vertical="center"/>
    </xf>
    <xf numFmtId="0" fontId="194" fillId="136" borderId="189" xfId="0" applyFont="1" applyFill="1" applyBorder="1" applyAlignment="1">
      <alignment horizontal="center" vertical="center"/>
    </xf>
    <xf numFmtId="0" fontId="195" fillId="137" borderId="190" xfId="0" applyFont="1" applyFill="1" applyBorder="1" applyAlignment="1">
      <alignment horizontal="center" vertical="center"/>
    </xf>
    <xf numFmtId="164" fontId="196" fillId="138" borderId="191" xfId="0" applyNumberFormat="1" applyFont="1" applyFill="1" applyBorder="1" applyAlignment="1">
      <alignment horizontal="center" vertical="center"/>
    </xf>
    <xf numFmtId="0" fontId="197" fillId="139" borderId="192" xfId="0" applyFont="1" applyFill="1" applyBorder="1" applyAlignment="1">
      <alignment horizontal="center" vertical="center"/>
    </xf>
    <xf numFmtId="0" fontId="198" fillId="140" borderId="193" xfId="0" applyFont="1" applyFill="1" applyBorder="1" applyAlignment="1">
      <alignment horizontal="center" vertical="center"/>
    </xf>
    <xf numFmtId="0" fontId="199" fillId="141" borderId="194" xfId="0" applyFont="1" applyFill="1" applyBorder="1" applyAlignment="1">
      <alignment horizontal="center" vertical="center"/>
    </xf>
    <xf numFmtId="0" fontId="200" fillId="142" borderId="195" xfId="0" applyFont="1" applyFill="1" applyBorder="1" applyAlignment="1">
      <alignment horizontal="center" vertical="center"/>
    </xf>
    <xf numFmtId="164" fontId="201" fillId="143" borderId="196" xfId="0" applyNumberFormat="1" applyFont="1" applyFill="1" applyBorder="1" applyAlignment="1">
      <alignment horizontal="center" vertical="center"/>
    </xf>
    <xf numFmtId="0" fontId="202" fillId="144" borderId="197" xfId="0" applyFont="1" applyFill="1" applyBorder="1" applyAlignment="1">
      <alignment horizontal="center" vertical="center"/>
    </xf>
    <xf numFmtId="0" fontId="203" fillId="145" borderId="198" xfId="0" applyFont="1" applyFill="1" applyBorder="1" applyAlignment="1">
      <alignment horizontal="center" vertical="center"/>
    </xf>
    <xf numFmtId="0" fontId="204" fillId="146" borderId="199" xfId="0" applyFont="1" applyFill="1" applyBorder="1" applyAlignment="1">
      <alignment horizontal="center" vertical="center"/>
    </xf>
    <xf numFmtId="0" fontId="205" fillId="147" borderId="200" xfId="0" applyFont="1" applyFill="1" applyBorder="1" applyAlignment="1">
      <alignment horizontal="center" vertical="center"/>
    </xf>
    <xf numFmtId="164" fontId="206" fillId="148" borderId="201" xfId="0" applyNumberFormat="1" applyFont="1" applyFill="1" applyBorder="1" applyAlignment="1">
      <alignment horizontal="center" vertical="center"/>
    </xf>
    <xf numFmtId="0" fontId="207" fillId="149" borderId="202" xfId="0" applyFont="1" applyFill="1" applyBorder="1" applyAlignment="1">
      <alignment horizontal="center" vertical="center"/>
    </xf>
    <xf numFmtId="0" fontId="208" fillId="150" borderId="203" xfId="0" applyFont="1" applyFill="1" applyBorder="1" applyAlignment="1">
      <alignment horizontal="center" vertical="center"/>
    </xf>
    <xf numFmtId="0" fontId="209" fillId="151" borderId="204" xfId="0" applyFont="1" applyFill="1" applyBorder="1" applyAlignment="1">
      <alignment horizontal="center" vertical="center"/>
    </xf>
    <xf numFmtId="0" fontId="210" fillId="152" borderId="205" xfId="0" applyFont="1" applyFill="1" applyBorder="1" applyAlignment="1">
      <alignment horizontal="center" vertical="center"/>
    </xf>
    <xf numFmtId="164" fontId="211" fillId="153" borderId="206" xfId="0" applyNumberFormat="1" applyFont="1" applyFill="1" applyBorder="1" applyAlignment="1">
      <alignment horizontal="center" vertical="center"/>
    </xf>
    <xf numFmtId="0" fontId="212" fillId="154" borderId="207" xfId="0" applyFont="1" applyFill="1" applyBorder="1" applyAlignment="1">
      <alignment horizontal="center" vertical="center"/>
    </xf>
    <xf numFmtId="0" fontId="213" fillId="155" borderId="208" xfId="0" applyFont="1" applyFill="1" applyBorder="1" applyAlignment="1">
      <alignment horizontal="center" vertical="center"/>
    </xf>
    <xf numFmtId="0" fontId="214" fillId="156" borderId="209" xfId="0" applyFont="1" applyFill="1" applyBorder="1" applyAlignment="1">
      <alignment horizontal="center" vertical="center"/>
    </xf>
    <xf numFmtId="0" fontId="215" fillId="157" borderId="210" xfId="0" applyFont="1" applyFill="1" applyBorder="1" applyAlignment="1">
      <alignment horizontal="center" vertical="center"/>
    </xf>
    <xf numFmtId="164" fontId="216" fillId="158" borderId="211" xfId="0" applyNumberFormat="1" applyFont="1" applyFill="1" applyBorder="1" applyAlignment="1">
      <alignment horizontal="center" vertical="center"/>
    </xf>
    <xf numFmtId="0" fontId="217" fillId="159" borderId="212" xfId="0" applyFont="1" applyFill="1" applyBorder="1" applyAlignment="1">
      <alignment horizontal="center" vertical="center"/>
    </xf>
    <xf numFmtId="0" fontId="218" fillId="160" borderId="213" xfId="0" applyFont="1" applyFill="1" applyBorder="1" applyAlignment="1">
      <alignment horizontal="center" vertical="center"/>
    </xf>
    <xf numFmtId="0" fontId="219" fillId="161" borderId="214" xfId="0" applyFont="1" applyFill="1" applyBorder="1" applyAlignment="1">
      <alignment horizontal="center" vertical="center"/>
    </xf>
    <xf numFmtId="0" fontId="220" fillId="162" borderId="215" xfId="0" applyFont="1" applyFill="1" applyBorder="1" applyAlignment="1">
      <alignment horizontal="center" vertical="center"/>
    </xf>
    <xf numFmtId="164" fontId="221" fillId="163" borderId="216" xfId="0" applyNumberFormat="1" applyFont="1" applyFill="1" applyBorder="1" applyAlignment="1">
      <alignment horizontal="center" vertical="center"/>
    </xf>
    <xf numFmtId="0" fontId="222" fillId="164" borderId="217" xfId="0" applyFont="1" applyFill="1" applyBorder="1" applyAlignment="1">
      <alignment horizontal="center" vertical="center"/>
    </xf>
    <xf numFmtId="0" fontId="223" fillId="165" borderId="218" xfId="0" applyFont="1" applyFill="1" applyBorder="1" applyAlignment="1">
      <alignment horizontal="center" vertical="center"/>
    </xf>
    <xf numFmtId="0" fontId="224" fillId="166" borderId="219" xfId="0" applyFont="1" applyFill="1" applyBorder="1" applyAlignment="1">
      <alignment horizontal="center" vertical="center"/>
    </xf>
    <xf numFmtId="0" fontId="225" fillId="167" borderId="220" xfId="0" applyFont="1" applyFill="1" applyBorder="1" applyAlignment="1">
      <alignment horizontal="center" vertical="center"/>
    </xf>
    <xf numFmtId="164" fontId="226" fillId="168" borderId="221" xfId="0" applyNumberFormat="1" applyFont="1" applyFill="1" applyBorder="1" applyAlignment="1">
      <alignment horizontal="center" vertical="center"/>
    </xf>
    <xf numFmtId="0" fontId="227" fillId="169" borderId="222" xfId="0" applyFont="1" applyFill="1" applyBorder="1" applyAlignment="1">
      <alignment horizontal="center" vertical="center"/>
    </xf>
    <xf numFmtId="0" fontId="228" fillId="170" borderId="223" xfId="0" applyFont="1" applyFill="1" applyBorder="1" applyAlignment="1">
      <alignment horizontal="center" vertical="center"/>
    </xf>
    <xf numFmtId="0" fontId="229" fillId="171" borderId="224" xfId="0" applyFont="1" applyFill="1" applyBorder="1" applyAlignment="1">
      <alignment horizontal="center" vertical="center"/>
    </xf>
    <xf numFmtId="0" fontId="230" fillId="172" borderId="225" xfId="0" applyFont="1" applyFill="1" applyBorder="1" applyAlignment="1">
      <alignment horizontal="center" vertical="center"/>
    </xf>
    <xf numFmtId="164" fontId="231" fillId="173" borderId="226" xfId="0" applyNumberFormat="1" applyFont="1" applyFill="1" applyBorder="1" applyAlignment="1">
      <alignment horizontal="center" vertical="center"/>
    </xf>
    <xf numFmtId="0" fontId="232" fillId="174" borderId="227" xfId="0" applyFont="1" applyFill="1" applyBorder="1" applyAlignment="1">
      <alignment horizontal="center" vertical="center"/>
    </xf>
    <xf numFmtId="0" fontId="233" fillId="175" borderId="228" xfId="0" applyFont="1" applyFill="1" applyBorder="1" applyAlignment="1">
      <alignment horizontal="center" vertical="center"/>
    </xf>
    <xf numFmtId="0" fontId="234" fillId="176" borderId="229" xfId="0" applyFont="1" applyFill="1" applyBorder="1" applyAlignment="1">
      <alignment horizontal="center" vertical="center"/>
    </xf>
    <xf numFmtId="0" fontId="235" fillId="177" borderId="230" xfId="0" applyFont="1" applyFill="1" applyBorder="1" applyAlignment="1">
      <alignment horizontal="center" vertical="center"/>
    </xf>
    <xf numFmtId="164" fontId="236" fillId="178" borderId="231" xfId="0" applyNumberFormat="1" applyFont="1" applyFill="1" applyBorder="1" applyAlignment="1">
      <alignment horizontal="center" vertical="center"/>
    </xf>
    <xf numFmtId="0" fontId="237" fillId="179" borderId="232" xfId="0" applyFont="1" applyFill="1" applyBorder="1" applyAlignment="1">
      <alignment horizontal="center" vertical="center"/>
    </xf>
    <xf numFmtId="0" fontId="238" fillId="180" borderId="233" xfId="0" applyFont="1" applyFill="1" applyBorder="1" applyAlignment="1">
      <alignment horizontal="center" vertical="center"/>
    </xf>
    <xf numFmtId="0" fontId="239" fillId="181" borderId="234" xfId="0" applyFont="1" applyFill="1" applyBorder="1" applyAlignment="1">
      <alignment horizontal="center" vertical="center"/>
    </xf>
    <xf numFmtId="0" fontId="240" fillId="182" borderId="235" xfId="0" applyFont="1" applyFill="1" applyBorder="1" applyAlignment="1">
      <alignment horizontal="center" vertical="center"/>
    </xf>
    <xf numFmtId="164" fontId="241" fillId="183" borderId="236" xfId="0" applyNumberFormat="1" applyFont="1" applyFill="1" applyBorder="1" applyAlignment="1">
      <alignment horizontal="center" vertical="center"/>
    </xf>
    <xf numFmtId="0" fontId="242" fillId="184" borderId="237" xfId="0" applyFont="1" applyFill="1" applyBorder="1" applyAlignment="1">
      <alignment horizontal="center" vertical="center"/>
    </xf>
    <xf numFmtId="0" fontId="243" fillId="185" borderId="238" xfId="0" applyFont="1" applyFill="1" applyBorder="1" applyAlignment="1">
      <alignment horizontal="center" vertical="center"/>
    </xf>
    <xf numFmtId="0" fontId="244" fillId="186" borderId="239" xfId="0" applyFont="1" applyFill="1" applyBorder="1" applyAlignment="1">
      <alignment horizontal="center" vertical="center"/>
    </xf>
    <xf numFmtId="164" fontId="245" fillId="187" borderId="240" xfId="0" applyNumberFormat="1" applyFont="1" applyFill="1" applyBorder="1" applyAlignment="1">
      <alignment horizontal="center" vertical="center"/>
    </xf>
    <xf numFmtId="0" fontId="246" fillId="188" borderId="241" xfId="0" applyFont="1" applyFill="1" applyBorder="1" applyAlignment="1">
      <alignment horizontal="center" vertical="center"/>
    </xf>
    <xf numFmtId="0" fontId="247" fillId="189" borderId="242" xfId="0" applyFont="1" applyFill="1" applyBorder="1" applyAlignment="1">
      <alignment horizontal="center" vertical="center"/>
    </xf>
    <xf numFmtId="0" fontId="248" fillId="190" borderId="243" xfId="0" applyFont="1" applyFill="1" applyBorder="1" applyAlignment="1">
      <alignment horizontal="center" vertical="center"/>
    </xf>
    <xf numFmtId="0" fontId="249" fillId="191" borderId="244"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6" fillId="33" borderId="17"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5" xfId="23" applyFont="1"/>
    <xf numFmtId="0" fontId="7" fillId="0" borderId="245" xfId="23" applyFont="1"/>
    <xf numFmtId="0" fontId="24" fillId="192" borderId="245" xfId="23" applyFont="1" applyFill="1"/>
    <xf numFmtId="0" fontId="251" fillId="0" borderId="245" xfId="23" applyFont="1"/>
    <xf numFmtId="0" fontId="7" fillId="192" borderId="245" xfId="23" applyFont="1" applyFill="1"/>
    <xf numFmtId="0" fontId="19" fillId="192" borderId="245" xfId="23" applyFont="1" applyFill="1"/>
    <xf numFmtId="0" fontId="19" fillId="0" borderId="245" xfId="23" applyFont="1"/>
    <xf numFmtId="0" fontId="7" fillId="0" borderId="245" xfId="23" applyFont="1" applyAlignment="1">
      <alignment horizontal="left" vertical="center"/>
    </xf>
    <xf numFmtId="0" fontId="19" fillId="2" borderId="245" xfId="23" applyFont="1" applyFill="1"/>
    <xf numFmtId="0" fontId="9" fillId="192" borderId="245" xfId="23" applyFont="1" applyFill="1"/>
    <xf numFmtId="0" fontId="7" fillId="34" borderId="245" xfId="23" applyFont="1" applyFill="1"/>
    <xf numFmtId="0" fontId="7" fillId="0" borderId="245" xfId="23" applyFont="1" applyAlignment="1">
      <alignment wrapText="1"/>
    </xf>
    <xf numFmtId="0" fontId="7" fillId="0" borderId="245" xfId="23" applyFont="1" applyAlignment="1">
      <alignment horizontal="left" vertical="center" wrapText="1"/>
    </xf>
    <xf numFmtId="0" fontId="19" fillId="0" borderId="245" xfId="23" applyFont="1" applyAlignment="1">
      <alignment wrapText="1"/>
    </xf>
    <xf numFmtId="0" fontId="7" fillId="2" borderId="245" xfId="24" applyFont="1" applyFill="1" applyAlignment="1">
      <alignment vertical="center"/>
    </xf>
    <xf numFmtId="0" fontId="5" fillId="2" borderId="245" xfId="25" applyFont="1" applyFill="1"/>
    <xf numFmtId="0" fontId="11" fillId="2" borderId="245" xfId="25" applyFont="1" applyFill="1"/>
    <xf numFmtId="0" fontId="19" fillId="2" borderId="245" xfId="26" applyFill="1"/>
    <xf numFmtId="0" fontId="19" fillId="0" borderId="245" xfId="26"/>
    <xf numFmtId="0" fontId="20" fillId="2" borderId="245" xfId="25" applyFont="1" applyFill="1" applyAlignment="1">
      <alignment horizontal="center"/>
    </xf>
    <xf numFmtId="0" fontId="252" fillId="193" borderId="246" xfId="27" applyFont="1" applyFill="1" applyBorder="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38" fillId="2" borderId="245" xfId="25" applyFont="1" applyFill="1" applyAlignment="1">
      <alignment horizontal="center" vertical="center" wrapText="1"/>
    </xf>
    <xf numFmtId="0" fontId="7" fillId="2" borderId="245" xfId="25" applyFont="1" applyFill="1" applyAlignment="1">
      <alignment horizontal="left" indent="1"/>
    </xf>
    <xf numFmtId="0" fontId="28" fillId="193" borderId="249" xfId="25" applyFont="1" applyFill="1" applyBorder="1" applyAlignment="1">
      <alignment horizontal="center" vertical="center"/>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42" fillId="2" borderId="245" xfId="25" applyFont="1" applyFill="1" applyAlignment="1">
      <alignment horizontal="center" vertical="center" wrapText="1"/>
    </xf>
    <xf numFmtId="0" fontId="21" fillId="2" borderId="245" xfId="25" applyFont="1" applyFill="1" applyAlignment="1">
      <alignment horizontal="center" wrapText="1"/>
    </xf>
    <xf numFmtId="0" fontId="253" fillId="2" borderId="245" xfId="23" applyFont="1" applyFill="1" applyAlignment="1">
      <alignment horizontal="center"/>
    </xf>
    <xf numFmtId="0" fontId="24" fillId="2" borderId="245" xfId="26" applyFont="1" applyFill="1" applyAlignment="1">
      <alignment horizontal="center"/>
    </xf>
    <xf numFmtId="0" fontId="60" fillId="191" borderId="245" xfId="28" applyFont="1" applyFill="1" applyAlignment="1">
      <alignment horizontal="center"/>
    </xf>
    <xf numFmtId="0" fontId="21" fillId="2" borderId="245" xfId="25" applyFont="1" applyFill="1" applyAlignment="1">
      <alignment horizontal="center"/>
    </xf>
    <xf numFmtId="0" fontId="77" fillId="2" borderId="245" xfId="25" applyFont="1" applyFill="1" applyAlignment="1">
      <alignment horizontal="center"/>
    </xf>
    <xf numFmtId="0" fontId="6" fillId="2" borderId="245" xfId="25" applyFont="1" applyFill="1" applyAlignment="1">
      <alignment horizontal="center"/>
    </xf>
    <xf numFmtId="0" fontId="28" fillId="2" borderId="245" xfId="25" applyFont="1" applyFill="1" applyAlignment="1">
      <alignment horizontal="center"/>
    </xf>
    <xf numFmtId="0" fontId="44" fillId="2" borderId="245" xfId="25" applyFont="1" applyFill="1"/>
    <xf numFmtId="0" fontId="46" fillId="2" borderId="245" xfId="29" applyFont="1" applyFill="1" applyBorder="1" applyAlignment="1">
      <alignment horizontal="center"/>
    </xf>
    <xf numFmtId="0" fontId="46" fillId="2" borderId="245" xfId="30" applyFont="1" applyFill="1" applyBorder="1" applyAlignment="1">
      <alignment horizontal="center"/>
    </xf>
    <xf numFmtId="0" fontId="23" fillId="2" borderId="245" xfId="29" applyFont="1" applyFill="1" applyBorder="1" applyAlignment="1">
      <alignment horizontal="center"/>
    </xf>
    <xf numFmtId="0" fontId="27" fillId="2" borderId="245" xfId="25" applyFont="1" applyFill="1" applyAlignment="1">
      <alignment horizontal="center"/>
    </xf>
    <xf numFmtId="0" fontId="47" fillId="2" borderId="245" xfId="25" applyFont="1" applyFill="1"/>
    <xf numFmtId="0" fontId="48" fillId="2" borderId="245" xfId="29" applyFont="1" applyFill="1" applyBorder="1" applyAlignment="1">
      <alignment horizontal="center"/>
    </xf>
    <xf numFmtId="0" fontId="49" fillId="2" borderId="245" xfId="25" applyFont="1" applyFill="1"/>
    <xf numFmtId="0" fontId="78" fillId="2" borderId="245" xfId="29" applyFont="1" applyFill="1" applyBorder="1" applyAlignment="1">
      <alignment horizontal="center"/>
    </xf>
    <xf numFmtId="0" fontId="50" fillId="2" borderId="245" xfId="25" applyFont="1" applyFill="1"/>
    <xf numFmtId="0" fontId="79" fillId="2" borderId="245" xfId="29" applyFont="1" applyFill="1" applyBorder="1" applyAlignment="1">
      <alignment horizontal="center"/>
    </xf>
    <xf numFmtId="0" fontId="51" fillId="2" borderId="245" xfId="25" applyFont="1" applyFill="1"/>
    <xf numFmtId="0" fontId="80" fillId="2" borderId="245" xfId="29" applyFont="1" applyFill="1" applyBorder="1" applyAlignment="1">
      <alignment horizontal="center"/>
    </xf>
    <xf numFmtId="0" fontId="52" fillId="2" borderId="245" xfId="29" applyFont="1" applyFill="1" applyBorder="1" applyAlignment="1">
      <alignment horizontal="center"/>
    </xf>
    <xf numFmtId="0" fontId="53" fillId="2" borderId="245" xfId="31" applyFill="1">
      <alignment horizontal="center" vertical="center"/>
    </xf>
    <xf numFmtId="0" fontId="54" fillId="30" borderId="245" xfId="31" applyFont="1" applyFill="1">
      <alignment horizontal="center" vertical="center"/>
    </xf>
    <xf numFmtId="0" fontId="2" fillId="2" borderId="245" xfId="25" applyFont="1" applyFill="1"/>
    <xf numFmtId="0" fontId="24" fillId="2" borderId="245" xfId="25" applyFont="1" applyFill="1" applyAlignment="1">
      <alignment horizontal="left" indent="1"/>
    </xf>
    <xf numFmtId="0" fontId="23" fillId="2" borderId="245" xfId="29" applyFont="1" applyFill="1" applyAlignment="1">
      <alignment horizontal="left" indent="1"/>
    </xf>
    <xf numFmtId="0" fontId="25" fillId="2" borderId="245" xfId="25" applyFont="1" applyFill="1" applyAlignment="1">
      <alignment horizontal="left" indent="1"/>
    </xf>
    <xf numFmtId="0" fontId="23" fillId="2" borderId="245" xfId="29" applyFont="1" applyFill="1" applyAlignment="1">
      <alignment horizontal="left" indent="2"/>
    </xf>
    <xf numFmtId="0" fontId="33" fillId="0" borderId="245" xfId="26" applyFont="1"/>
    <xf numFmtId="0" fontId="43" fillId="2" borderId="245" xfId="25" applyFont="1" applyFill="1" applyAlignment="1">
      <alignment horizontal="center" wrapText="1"/>
    </xf>
    <xf numFmtId="0" fontId="11" fillId="2" borderId="245" xfId="25" applyFont="1" applyFill="1" applyAlignment="1">
      <alignment wrapText="1"/>
    </xf>
    <xf numFmtId="0" fontId="56" fillId="10" borderId="245" xfId="32" applyFont="1" applyFill="1" applyAlignment="1">
      <alignment horizontal="center" vertical="center"/>
    </xf>
    <xf numFmtId="0" fontId="11" fillId="2" borderId="245" xfId="32" applyFont="1" applyFill="1"/>
    <xf numFmtId="0" fontId="56" fillId="2" borderId="245" xfId="32" applyFont="1" applyFill="1" applyAlignment="1">
      <alignment horizontal="center" vertical="center"/>
    </xf>
    <xf numFmtId="0" fontId="73" fillId="2" borderId="245" xfId="32" applyFont="1" applyFill="1"/>
    <xf numFmtId="0" fontId="26" fillId="2" borderId="245" xfId="32" applyFont="1" applyFill="1"/>
    <xf numFmtId="0" fontId="74" fillId="2" borderId="245" xfId="32" applyFont="1" applyFill="1"/>
    <xf numFmtId="0" fontId="59" fillId="2" borderId="245" xfId="32" applyFont="1" applyFill="1"/>
    <xf numFmtId="0" fontId="11" fillId="2" borderId="245" xfId="32" applyFont="1" applyFill="1" applyAlignment="1">
      <alignment vertical="center" wrapText="1"/>
    </xf>
    <xf numFmtId="0" fontId="5" fillId="2" borderId="245" xfId="32" applyFont="1" applyFill="1" applyAlignment="1">
      <alignment vertical="center" wrapText="1"/>
    </xf>
    <xf numFmtId="0" fontId="11" fillId="0" borderId="245" xfId="32" applyFont="1"/>
    <xf numFmtId="0" fontId="7" fillId="2" borderId="245" xfId="32" applyFont="1" applyFill="1"/>
    <xf numFmtId="0" fontId="3" fillId="2" borderId="245"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5"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5"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5" xfId="32" applyFont="1" applyFill="1"/>
    <xf numFmtId="0" fontId="16" fillId="2" borderId="72" xfId="32" applyFont="1" applyFill="1" applyBorder="1"/>
    <xf numFmtId="165" fontId="3" fillId="2" borderId="245"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5" xfId="26" applyFont="1" applyFill="1" applyAlignment="1">
      <alignment horizontal="left"/>
    </xf>
    <xf numFmtId="0" fontId="16" fillId="2" borderId="245" xfId="32" applyFont="1" applyFill="1" applyAlignment="1">
      <alignment horizontal="left" vertical="center" wrapText="1"/>
    </xf>
    <xf numFmtId="0" fontId="93" fillId="27" borderId="245" xfId="33" applyFont="1" applyFill="1" applyAlignment="1">
      <alignment horizontal="left" vertical="center" wrapText="1"/>
    </xf>
    <xf numFmtId="0" fontId="93" fillId="28" borderId="88" xfId="33" applyFont="1" applyFill="1" applyBorder="1" applyAlignment="1">
      <alignment horizontal="left" vertical="center" wrapText="1"/>
    </xf>
    <xf numFmtId="0" fontId="93" fillId="28" borderId="245" xfId="33" applyFont="1" applyFill="1" applyAlignment="1">
      <alignment horizontal="left" vertical="center" wrapText="1"/>
    </xf>
    <xf numFmtId="0" fontId="93" fillId="13" borderId="245" xfId="33" applyFont="1" applyFill="1" applyAlignment="1">
      <alignment horizontal="left" vertical="center" wrapText="1"/>
    </xf>
    <xf numFmtId="0" fontId="16" fillId="34" borderId="245" xfId="33" applyFont="1" applyFill="1" applyAlignment="1">
      <alignment horizontal="left" vertical="center" wrapText="1"/>
    </xf>
    <xf numFmtId="0" fontId="16" fillId="29" borderId="245" xfId="33" applyFont="1" applyFill="1" applyAlignment="1">
      <alignment horizontal="left" vertical="center" wrapText="1"/>
    </xf>
    <xf numFmtId="0" fontId="16" fillId="35" borderId="245" xfId="33" applyFont="1" applyFill="1" applyAlignment="1">
      <alignment horizontal="left" vertical="center" wrapText="1"/>
    </xf>
    <xf numFmtId="0" fontId="27" fillId="2" borderId="245" xfId="26" applyFont="1" applyFill="1"/>
    <xf numFmtId="0" fontId="19" fillId="8" borderId="245" xfId="26" applyFill="1"/>
    <xf numFmtId="0" fontId="1" fillId="2" borderId="245" xfId="26" applyFont="1" applyFill="1"/>
    <xf numFmtId="0" fontId="19" fillId="9" borderId="245" xfId="26" applyFill="1"/>
    <xf numFmtId="0" fontId="19" fillId="7" borderId="245" xfId="26" applyFill="1"/>
    <xf numFmtId="0" fontId="28" fillId="2" borderId="245" xfId="34" applyFont="1" applyFill="1"/>
    <xf numFmtId="0" fontId="3" fillId="2" borderId="245" xfId="34" applyFont="1" applyFill="1"/>
    <xf numFmtId="0" fontId="29" fillId="2" borderId="245" xfId="34" applyFont="1" applyFill="1"/>
    <xf numFmtId="0" fontId="73" fillId="2" borderId="245" xfId="34" applyFont="1" applyFill="1"/>
    <xf numFmtId="0" fontId="36" fillId="2" borderId="245" xfId="34" applyFont="1" applyFill="1"/>
    <xf numFmtId="0" fontId="18" fillId="2" borderId="245" xfId="34" applyFont="1" applyFill="1"/>
    <xf numFmtId="0" fontId="74" fillId="2" borderId="245" xfId="34" applyFont="1" applyFill="1"/>
    <xf numFmtId="0" fontId="35" fillId="2" borderId="245" xfId="34" applyFont="1" applyFill="1"/>
    <xf numFmtId="0" fontId="59" fillId="2" borderId="245" xfId="34" applyFont="1" applyFill="1"/>
    <xf numFmtId="0" fontId="19" fillId="2" borderId="245" xfId="26" applyFill="1" applyAlignment="1">
      <alignment wrapText="1"/>
    </xf>
    <xf numFmtId="0" fontId="30" fillId="2" borderId="245" xfId="34" applyFont="1" applyFill="1"/>
    <xf numFmtId="0" fontId="15" fillId="2" borderId="245" xfId="34" applyFill="1"/>
    <xf numFmtId="0" fontId="12" fillId="2" borderId="245" xfId="34" applyFont="1" applyFill="1"/>
    <xf numFmtId="0" fontId="3" fillId="2" borderId="245" xfId="34" applyFont="1" applyFill="1" applyAlignment="1">
      <alignment wrapText="1"/>
    </xf>
    <xf numFmtId="0" fontId="4" fillId="2" borderId="245" xfId="34" applyFont="1" applyFill="1"/>
    <xf numFmtId="0" fontId="4" fillId="8" borderId="42" xfId="34" applyFont="1" applyFill="1" applyBorder="1" applyAlignment="1">
      <alignment horizontal="center" textRotation="90"/>
    </xf>
    <xf numFmtId="0" fontId="10" fillId="11"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4" fillId="9" borderId="46" xfId="34" applyFont="1" applyFill="1" applyBorder="1" applyAlignment="1">
      <alignment horizontal="center" textRotation="90"/>
    </xf>
    <xf numFmtId="0" fontId="10" fillId="12"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4" fillId="7" borderId="50" xfId="34" applyFont="1" applyFill="1" applyBorder="1" applyAlignment="1">
      <alignment horizontal="center" textRotation="90"/>
    </xf>
    <xf numFmtId="0" fontId="10" fillId="13" borderId="51" xfId="34" applyFont="1" applyFill="1" applyBorder="1" applyAlignment="1">
      <alignment horizontal="center" textRotation="90"/>
    </xf>
    <xf numFmtId="0" fontId="10" fillId="13" borderId="52" xfId="34" applyFont="1" applyFill="1" applyBorder="1" applyAlignment="1">
      <alignment horizontal="center" textRotation="90"/>
    </xf>
    <xf numFmtId="0" fontId="4" fillId="12" borderId="47" xfId="34" applyFont="1" applyFill="1" applyBorder="1" applyAlignment="1">
      <alignment horizontal="center" textRotation="90"/>
    </xf>
    <xf numFmtId="0" fontId="3" fillId="2" borderId="245" xfId="33" applyFont="1" applyFill="1" applyAlignment="1">
      <alignment horizontal="left"/>
    </xf>
    <xf numFmtId="0" fontId="3" fillId="2" borderId="245" xfId="34" applyFont="1" applyFill="1" applyAlignment="1">
      <alignment horizontal="center"/>
    </xf>
    <xf numFmtId="1" fontId="3" fillId="8" borderId="245" xfId="34" applyNumberFormat="1" applyFont="1" applyFill="1" applyAlignment="1">
      <alignment horizontal="center"/>
    </xf>
    <xf numFmtId="1" fontId="3" fillId="9" borderId="245" xfId="34" applyNumberFormat="1" applyFont="1" applyFill="1" applyAlignment="1">
      <alignment horizontal="center"/>
    </xf>
    <xf numFmtId="1" fontId="3" fillId="7" borderId="245" xfId="34" applyNumberFormat="1" applyFont="1" applyFill="1" applyAlignment="1">
      <alignment horizontal="center"/>
    </xf>
    <xf numFmtId="0" fontId="4" fillId="2" borderId="245" xfId="25" applyFont="1" applyFill="1" applyAlignment="1">
      <alignment horizontal="left" vertical="center" wrapText="1"/>
    </xf>
    <xf numFmtId="0" fontId="254" fillId="2" borderId="245" xfId="25" applyFont="1" applyFill="1" applyAlignment="1">
      <alignment horizontal="left" vertical="center"/>
    </xf>
    <xf numFmtId="0" fontId="55" fillId="27" borderId="37" xfId="25" applyFont="1" applyFill="1" applyBorder="1" applyAlignment="1">
      <alignment horizontal="center" vertical="center"/>
    </xf>
    <xf numFmtId="0" fontId="55" fillId="27" borderId="245" xfId="25" applyFont="1" applyFill="1" applyAlignment="1">
      <alignment horizontal="center" vertical="center"/>
    </xf>
    <xf numFmtId="0" fontId="55" fillId="27" borderId="38" xfId="25" applyFont="1" applyFill="1" applyBorder="1" applyAlignment="1">
      <alignment horizontal="center" vertical="center"/>
    </xf>
    <xf numFmtId="0" fontId="55" fillId="28" borderId="245" xfId="25" applyFont="1" applyFill="1" applyAlignment="1">
      <alignment horizontal="center" vertical="center"/>
    </xf>
    <xf numFmtId="0" fontId="55" fillId="13" borderId="37" xfId="25" applyFont="1" applyFill="1" applyBorder="1" applyAlignment="1">
      <alignment horizontal="center" vertical="center"/>
    </xf>
    <xf numFmtId="0" fontId="55" fillId="13" borderId="245" xfId="25" applyFont="1" applyFill="1" applyAlignment="1">
      <alignment horizontal="center" vertical="center"/>
    </xf>
    <xf numFmtId="0" fontId="55" fillId="13" borderId="38" xfId="25" applyFont="1" applyFill="1" applyBorder="1" applyAlignment="1">
      <alignment horizontal="center" vertical="center"/>
    </xf>
    <xf numFmtId="0" fontId="19" fillId="0" borderId="245" xfId="33"/>
    <xf numFmtId="0" fontId="3" fillId="194" borderId="37" xfId="25" applyFont="1" applyFill="1" applyBorder="1" applyAlignment="1">
      <alignment horizontal="center"/>
    </xf>
    <xf numFmtId="0" fontId="3" fillId="3" borderId="245" xfId="25" applyFont="1" applyFill="1" applyAlignment="1">
      <alignment horizontal="center"/>
    </xf>
    <xf numFmtId="0" fontId="10" fillId="27" borderId="252" xfId="25" applyFont="1" applyFill="1" applyBorder="1" applyAlignment="1">
      <alignment vertical="center" textRotation="90" wrapText="1"/>
    </xf>
    <xf numFmtId="0" fontId="3" fillId="14" borderId="245" xfId="25" applyFont="1" applyFill="1" applyAlignment="1">
      <alignment horizontal="center"/>
    </xf>
    <xf numFmtId="0" fontId="3" fillId="29" borderId="38" xfId="25" applyFont="1" applyFill="1" applyBorder="1" applyAlignment="1">
      <alignment horizontal="center"/>
    </xf>
    <xf numFmtId="0" fontId="3" fillId="194" borderId="245" xfId="25" applyFont="1" applyFill="1" applyAlignment="1">
      <alignment horizontal="center"/>
    </xf>
    <xf numFmtId="0" fontId="10" fillId="28" borderId="252" xfId="25" applyFont="1" applyFill="1" applyBorder="1" applyAlignment="1">
      <alignment vertical="center" textRotation="90" wrapText="1"/>
    </xf>
    <xf numFmtId="0" fontId="3" fillId="29" borderId="245" xfId="25" applyFont="1" applyFill="1" applyAlignment="1">
      <alignment horizontal="center"/>
    </xf>
    <xf numFmtId="0" fontId="10" fillId="13" borderId="252" xfId="25" applyFont="1" applyFill="1" applyBorder="1" applyAlignment="1">
      <alignment vertical="center" textRotation="90" wrapText="1"/>
    </xf>
    <xf numFmtId="0" fontId="31" fillId="2" borderId="41" xfId="25" applyFont="1" applyFill="1" applyBorder="1" applyAlignment="1">
      <alignment horizontal="left"/>
    </xf>
    <xf numFmtId="0" fontId="31" fillId="2" borderId="36" xfId="25" applyFont="1" applyFill="1" applyBorder="1" applyAlignment="1">
      <alignment horizontal="center"/>
    </xf>
    <xf numFmtId="0" fontId="31" fillId="2" borderId="245" xfId="25" applyFont="1" applyFill="1" applyAlignment="1">
      <alignment horizontal="left"/>
    </xf>
    <xf numFmtId="0" fontId="31" fillId="2" borderId="36" xfId="25" applyFont="1" applyFill="1" applyBorder="1" applyAlignment="1">
      <alignment horizontal="center" wrapText="1"/>
    </xf>
    <xf numFmtId="0" fontId="4" fillId="194" borderId="39" xfId="25" applyFont="1" applyFill="1" applyBorder="1" applyAlignment="1">
      <alignment horizontal="center" textRotation="90" wrapText="1"/>
    </xf>
    <xf numFmtId="0" fontId="4" fillId="3" borderId="36" xfId="25" applyFont="1" applyFill="1" applyBorder="1" applyAlignment="1">
      <alignment horizontal="center" textRotation="90" wrapText="1"/>
    </xf>
    <xf numFmtId="0" fontId="10" fillId="27" borderId="253" xfId="25" applyFont="1" applyFill="1" applyBorder="1" applyAlignment="1">
      <alignment horizontal="center" textRotation="90" wrapText="1"/>
    </xf>
    <xf numFmtId="0" fontId="4" fillId="14" borderId="36" xfId="25" applyFont="1" applyFill="1" applyBorder="1" applyAlignment="1">
      <alignment horizontal="center" textRotation="90" wrapText="1"/>
    </xf>
    <xf numFmtId="0" fontId="31" fillId="29" borderId="40" xfId="25" applyFont="1" applyFill="1" applyBorder="1" applyAlignment="1">
      <alignment horizontal="center" textRotation="90" wrapText="1"/>
    </xf>
    <xf numFmtId="0" fontId="4" fillId="194" borderId="36" xfId="25" applyFont="1" applyFill="1" applyBorder="1" applyAlignment="1">
      <alignment horizontal="center" textRotation="90" wrapText="1"/>
    </xf>
    <xf numFmtId="0" fontId="31" fillId="3" borderId="36" xfId="25" applyFont="1" applyFill="1" applyBorder="1" applyAlignment="1">
      <alignment horizontal="center" textRotation="90" wrapText="1"/>
    </xf>
    <xf numFmtId="0" fontId="10" fillId="28" borderId="253" xfId="25" applyFont="1" applyFill="1" applyBorder="1" applyAlignment="1">
      <alignment horizontal="center" textRotation="90" wrapText="1"/>
    </xf>
    <xf numFmtId="0" fontId="10" fillId="13" borderId="253" xfId="25" applyFont="1" applyFill="1" applyBorder="1" applyAlignment="1">
      <alignment horizontal="center" textRotation="90" wrapText="1"/>
    </xf>
    <xf numFmtId="0" fontId="3" fillId="2" borderId="245" xfId="25" applyFont="1" applyFill="1" applyAlignment="1">
      <alignment horizontal="left"/>
    </xf>
    <xf numFmtId="0" fontId="3" fillId="2" borderId="245" xfId="25" applyFont="1" applyFill="1" applyAlignment="1">
      <alignment horizontal="center"/>
    </xf>
    <xf numFmtId="0" fontId="3" fillId="2" borderId="55" xfId="25" applyFont="1" applyFill="1" applyBorder="1" applyAlignment="1">
      <alignment horizontal="left"/>
    </xf>
    <xf numFmtId="1" fontId="3" fillId="2" borderId="245" xfId="25" applyNumberFormat="1" applyFont="1" applyFill="1"/>
    <xf numFmtId="164" fontId="3" fillId="194" borderId="37" xfId="25" applyNumberFormat="1" applyFont="1" applyFill="1" applyBorder="1" applyAlignment="1">
      <alignment horizontal="center"/>
    </xf>
    <xf numFmtId="164" fontId="3" fillId="3" borderId="245" xfId="25" applyNumberFormat="1" applyFont="1" applyFill="1" applyAlignment="1">
      <alignment horizontal="center"/>
    </xf>
    <xf numFmtId="164" fontId="8" fillId="27" borderId="252" xfId="25" applyNumberFormat="1" applyFont="1" applyFill="1" applyBorder="1" applyAlignment="1">
      <alignment horizontal="center" wrapText="1"/>
    </xf>
    <xf numFmtId="164" fontId="3" fillId="14" borderId="245" xfId="25" applyNumberFormat="1" applyFont="1" applyFill="1" applyAlignment="1">
      <alignment horizontal="center"/>
    </xf>
    <xf numFmtId="164" fontId="3" fillId="29" borderId="38" xfId="25" applyNumberFormat="1" applyFont="1" applyFill="1" applyBorder="1" applyAlignment="1">
      <alignment horizontal="center"/>
    </xf>
    <xf numFmtId="164" fontId="3" fillId="194" borderId="245" xfId="25" applyNumberFormat="1" applyFont="1" applyFill="1" applyAlignment="1">
      <alignment horizontal="center"/>
    </xf>
    <xf numFmtId="164" fontId="8" fillId="28" borderId="252" xfId="25" applyNumberFormat="1" applyFont="1" applyFill="1" applyBorder="1" applyAlignment="1">
      <alignment horizontal="center" wrapText="1"/>
    </xf>
    <xf numFmtId="164" fontId="8" fillId="13" borderId="252" xfId="25" applyNumberFormat="1" applyFont="1" applyFill="1" applyBorder="1" applyAlignment="1">
      <alignment horizontal="center" wrapText="1"/>
    </xf>
    <xf numFmtId="164" fontId="3" fillId="3" borderId="254" xfId="25" applyNumberFormat="1" applyFont="1" applyFill="1" applyBorder="1" applyAlignment="1">
      <alignment horizontal="center"/>
    </xf>
    <xf numFmtId="164" fontId="8" fillId="27" borderId="245" xfId="25" applyNumberFormat="1" applyFont="1" applyFill="1" applyAlignment="1">
      <alignment horizontal="center" wrapText="1"/>
    </xf>
    <xf numFmtId="164" fontId="8" fillId="28" borderId="245" xfId="25" applyNumberFormat="1" applyFont="1" applyFill="1" applyAlignment="1">
      <alignment horizontal="center" wrapText="1"/>
    </xf>
    <xf numFmtId="164" fontId="8" fillId="13" borderId="245" xfId="25" applyNumberFormat="1" applyFont="1" applyFill="1" applyAlignment="1">
      <alignment horizontal="center" wrapText="1"/>
    </xf>
    <xf numFmtId="0" fontId="3" fillId="2" borderId="36" xfId="25" applyFont="1" applyFill="1" applyBorder="1" applyAlignment="1">
      <alignment horizontal="left"/>
    </xf>
    <xf numFmtId="0" fontId="3" fillId="2" borderId="36" xfId="25" applyFont="1" applyFill="1" applyBorder="1" applyAlignment="1">
      <alignment horizontal="center"/>
    </xf>
    <xf numFmtId="1" fontId="3" fillId="2" borderId="36" xfId="25" applyNumberFormat="1" applyFont="1" applyFill="1" applyBorder="1"/>
    <xf numFmtId="164" fontId="3" fillId="194" borderId="39" xfId="25" applyNumberFormat="1" applyFont="1" applyFill="1" applyBorder="1" applyAlignment="1">
      <alignment horizontal="center"/>
    </xf>
    <xf numFmtId="164" fontId="3" fillId="3" borderId="36" xfId="25" applyNumberFormat="1" applyFont="1" applyFill="1" applyBorder="1" applyAlignment="1">
      <alignment horizontal="center"/>
    </xf>
    <xf numFmtId="164" fontId="8" fillId="27" borderId="253" xfId="25" applyNumberFormat="1" applyFont="1" applyFill="1" applyBorder="1" applyAlignment="1">
      <alignment horizontal="center" wrapText="1"/>
    </xf>
    <xf numFmtId="164" fontId="3" fillId="14" borderId="36" xfId="25" applyNumberFormat="1" applyFont="1" applyFill="1" applyBorder="1" applyAlignment="1">
      <alignment horizontal="center"/>
    </xf>
    <xf numFmtId="164" fontId="3" fillId="29" borderId="40" xfId="25" applyNumberFormat="1" applyFont="1" applyFill="1" applyBorder="1" applyAlignment="1">
      <alignment horizontal="center"/>
    </xf>
    <xf numFmtId="164" fontId="3" fillId="194" borderId="36" xfId="25" applyNumberFormat="1" applyFont="1" applyFill="1" applyBorder="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0" fontId="19" fillId="0" borderId="245" xfId="33" applyAlignment="1">
      <alignment horizontal="left"/>
    </xf>
    <xf numFmtId="0" fontId="19" fillId="0" borderId="245" xfId="33" applyAlignment="1">
      <alignment horizontal="center"/>
    </xf>
    <xf numFmtId="0" fontId="19" fillId="0" borderId="245" xfId="33" applyAlignment="1">
      <alignment horizontal="right"/>
    </xf>
    <xf numFmtId="0" fontId="7" fillId="0" borderId="245" xfId="33" applyFont="1"/>
    <xf numFmtId="0" fontId="33" fillId="0" borderId="245"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3" xfId="34" applyFont="1" applyFill="1" applyBorder="1" applyAlignment="1">
      <alignment horizontal="center" textRotation="90"/>
    </xf>
    <xf numFmtId="0" fontId="10" fillId="27" borderId="44" xfId="34" applyFont="1" applyFill="1" applyBorder="1" applyAlignment="1">
      <alignment horizontal="center" textRotation="90" wrapText="1"/>
    </xf>
    <xf numFmtId="0" fontId="10" fillId="12" borderId="47"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3" borderId="51" xfId="34" applyFont="1" applyFill="1" applyBorder="1" applyAlignment="1">
      <alignment horizontal="center" textRotation="90" wrapText="1"/>
    </xf>
    <xf numFmtId="0" fontId="7" fillId="0" borderId="245" xfId="26" applyFont="1"/>
    <xf numFmtId="0" fontId="10" fillId="27" borderId="44" xfId="34" applyFont="1" applyFill="1" applyBorder="1" applyAlignment="1">
      <alignment horizontal="center" textRotation="90"/>
    </xf>
    <xf numFmtId="1" fontId="3" fillId="7" borderId="245" xfId="34" applyNumberFormat="1" applyFont="1" applyFill="1" applyAlignment="1">
      <alignment horizontal="center" wrapText="1"/>
    </xf>
    <xf numFmtId="0" fontId="19" fillId="7" borderId="245" xfId="26" applyFill="1" applyAlignment="1">
      <alignment wrapText="1"/>
    </xf>
    <xf numFmtId="0" fontId="24" fillId="4" borderId="244" xfId="8" applyFont="1" applyFill="1" applyBorder="1" applyAlignment="1">
      <alignment horizontal="center" vertical="center" wrapText="1"/>
    </xf>
    <xf numFmtId="0" fontId="19" fillId="4" borderId="244" xfId="8" applyFill="1" applyBorder="1" applyAlignment="1">
      <alignment vertical="center"/>
    </xf>
    <xf numFmtId="0" fontId="40" fillId="4" borderId="244" xfId="8" applyFont="1" applyFill="1" applyBorder="1" applyAlignment="1">
      <alignment horizontal="center" vertical="center" wrapText="1"/>
    </xf>
    <xf numFmtId="0" fontId="4" fillId="0" borderId="245" xfId="34" applyFont="1" applyAlignment="1">
      <alignment horizontal="left" vertical="top" wrapText="1"/>
    </xf>
    <xf numFmtId="0" fontId="15" fillId="0" borderId="245" xfId="34"/>
    <xf numFmtId="0" fontId="4" fillId="0" borderId="245" xfId="34" applyFont="1"/>
    <xf numFmtId="0" fontId="3" fillId="0" borderId="245"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5" xfId="34" applyFont="1"/>
    <xf numFmtId="0" fontId="83" fillId="0" borderId="245" xfId="34" applyFont="1" applyAlignment="1">
      <alignment vertical="top" wrapText="1"/>
    </xf>
    <xf numFmtId="0" fontId="84" fillId="0" borderId="245" xfId="34" applyFont="1"/>
    <xf numFmtId="0" fontId="85" fillId="0" borderId="245" xfId="35" applyFont="1" applyAlignment="1">
      <alignment vertical="top"/>
    </xf>
    <xf numFmtId="0" fontId="6" fillId="0" borderId="245" xfId="34" applyFont="1"/>
    <xf numFmtId="0" fontId="4" fillId="0" borderId="245" xfId="34" applyFont="1" applyAlignment="1">
      <alignment vertical="top"/>
    </xf>
    <xf numFmtId="0" fontId="3" fillId="0" borderId="245" xfId="34" applyFont="1" applyAlignment="1">
      <alignment horizontal="left" vertical="top" wrapText="1"/>
    </xf>
    <xf numFmtId="0" fontId="87" fillId="0" borderId="245" xfId="35" applyFont="1" applyAlignment="1">
      <alignment vertical="center"/>
    </xf>
    <xf numFmtId="0" fontId="89" fillId="0" borderId="245" xfId="35" applyFont="1" applyAlignment="1">
      <alignment vertical="center"/>
    </xf>
    <xf numFmtId="0" fontId="91" fillId="0" borderId="245"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5"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2" borderId="2" xfId="0" applyNumberFormat="1" applyFont="1" applyFill="1" applyBorder="1" applyAlignment="1">
      <alignment horizontal="center" vertical="center" wrapText="1"/>
    </xf>
    <xf numFmtId="164" fontId="57" fillId="0" borderId="2" xfId="0" applyNumberFormat="1" applyFont="1" applyBorder="1" applyAlignment="1">
      <alignment horizontal="center" vertical="center" wrapText="1"/>
    </xf>
    <xf numFmtId="0" fontId="89" fillId="0" borderId="245" xfId="35" applyFont="1" applyAlignment="1">
      <alignment vertical="center" wrapText="1"/>
    </xf>
    <xf numFmtId="0" fontId="4" fillId="0" borderId="2" xfId="0" applyFont="1" applyBorder="1" applyAlignment="1">
      <alignment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164" fontId="3" fillId="2" borderId="10"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5" xfId="35" applyFont="1" applyAlignment="1">
      <alignment vertical="center" wrapText="1"/>
    </xf>
    <xf numFmtId="0" fontId="4" fillId="2" borderId="12" xfId="0" applyFont="1" applyFill="1" applyBorder="1" applyAlignment="1">
      <alignment horizontal="left" vertical="center" wrapText="1"/>
    </xf>
    <xf numFmtId="0" fontId="87" fillId="0" borderId="245" xfId="19" applyFont="1" applyBorder="1" applyAlignment="1">
      <alignment vertical="center"/>
    </xf>
    <xf numFmtId="0" fontId="89" fillId="0" borderId="245" xfId="19" applyFont="1" applyBorder="1" applyAlignment="1">
      <alignment vertical="center"/>
    </xf>
    <xf numFmtId="0" fontId="91" fillId="0" borderId="245" xfId="19" applyFont="1" applyBorder="1" applyAlignment="1">
      <alignment vertical="center"/>
    </xf>
    <xf numFmtId="0" fontId="39" fillId="0" borderId="0" xfId="8" applyFont="1" applyAlignment="1">
      <alignment horizontal="left"/>
    </xf>
    <xf numFmtId="0" fontId="250" fillId="0" borderId="245"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AD5249E-C405-42AA-BDF2-B81D867FEE96}"/>
    <cellStyle name="Hyperlink" xfId="19" builtinId="8"/>
    <cellStyle name="Hyperlink 2" xfId="6" xr:uid="{00000000-0005-0000-0000-000003000000}"/>
    <cellStyle name="Hyperlink 2 2" xfId="16" xr:uid="{00000000-0005-0000-0000-000004000000}"/>
    <cellStyle name="Hyperlink 2 2 2" xfId="29" xr:uid="{68FF96E5-8F1A-4C45-89D9-A1F071D6C6BF}"/>
    <cellStyle name="Hyperlink 3" xfId="17" xr:uid="{00000000-0005-0000-0000-000005000000}"/>
    <cellStyle name="Hyperlink 3 2" xfId="30" xr:uid="{AD849644-6B29-4CCD-8AAB-05D21DD77CFC}"/>
    <cellStyle name="Hyperlink 4" xfId="35" xr:uid="{6539116F-463D-4C48-A07B-724C8AA1B04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E1D1D47B-E679-4E65-8924-C42DDC1DB66D}"/>
    <cellStyle name="Normal 2 2 3" xfId="34" xr:uid="{7464377B-2D1D-4317-86B6-81A602DD5A22}"/>
    <cellStyle name="Normal 2 3" xfId="9" xr:uid="{00000000-0005-0000-0000-00000B000000}"/>
    <cellStyle name="Normal 2 3 2" xfId="12" xr:uid="{00000000-0005-0000-0000-00000C000000}"/>
    <cellStyle name="Normal 2 3 2 2" xfId="22" xr:uid="{00000000-0005-0000-0000-00000D000000}"/>
    <cellStyle name="Normal 2 3 2 2 2" xfId="33" xr:uid="{6B8B7BDF-9005-481A-A4CA-452DE617118D}"/>
    <cellStyle name="Normal 2 3 3" xfId="20" xr:uid="{00000000-0005-0000-0000-00000E000000}"/>
    <cellStyle name="Normal 2 3 4" xfId="32" xr:uid="{2C9F6ACA-DA7A-4CA4-A5A1-5A8CCDA68B0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1818F2F-A77A-4E39-A6C3-8CB81A2FD97D}"/>
    <cellStyle name="Normal 4 3" xfId="21" xr:uid="{00000000-0005-0000-0000-000013000000}"/>
    <cellStyle name="Normal 5" xfId="23" xr:uid="{B18D9E9C-83DB-415B-913E-35D08BFA5D9D}"/>
    <cellStyle name="Normal 6" xfId="1" xr:uid="{00000000-0005-0000-0000-000014000000}"/>
    <cellStyle name="Normal 6 2" xfId="11" xr:uid="{00000000-0005-0000-0000-000015000000}"/>
    <cellStyle name="Normal 6 2 2" xfId="14" xr:uid="{00000000-0005-0000-0000-000016000000}"/>
    <cellStyle name="Normal 6 2 2 2" xfId="25" xr:uid="{9F77F400-9ACF-4786-A49E-F59C7333022B}"/>
    <cellStyle name="Normal 6 2 3" xfId="24" xr:uid="{DFB94A31-7797-4702-AD07-98A9FFC03CFC}"/>
    <cellStyle name="Normal 6 3" xfId="27" xr:uid="{68F83D96-D7AB-4DE0-B9A1-43E5CC0184F3}"/>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41.4</c:v>
                </c:pt>
                <c:pt idx="1">
                  <c:v>52.7</c:v>
                </c:pt>
                <c:pt idx="2">
                  <c:v>35.200000000000003</c:v>
                </c:pt>
                <c:pt idx="3">
                  <c:v>1E-10</c:v>
                </c:pt>
                <c:pt idx="4">
                  <c:v>43.6</c:v>
                </c:pt>
                <c:pt idx="5">
                  <c:v>39.9</c:v>
                </c:pt>
              </c:numCache>
            </c:numRef>
          </c:val>
          <c:extLst>
            <c:ext xmlns:c16="http://schemas.microsoft.com/office/drawing/2014/chart" uri="{C3380CC4-5D6E-409C-BE32-E72D297353CC}">
              <c16:uniqueId val="{00000000-5ADE-44E5-8805-222935DF3CF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DE-44E5-8805-222935DF3CF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ADE-44E5-8805-222935DF3CF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ADE-44E5-8805-222935DF3CF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ADE-44E5-8805-222935DF3CF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ADE-44E5-8805-222935DF3CF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ADE-44E5-8805-222935DF3CF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35.9</c:v>
                </c:pt>
                <c:pt idx="1">
                  <c:v>34.299999999999997</c:v>
                </c:pt>
                <c:pt idx="2">
                  <c:v>40.700000000000003</c:v>
                </c:pt>
                <c:pt idx="3">
                  <c:v>1E-10</c:v>
                </c:pt>
                <c:pt idx="4">
                  <c:v>36.4</c:v>
                </c:pt>
                <c:pt idx="5">
                  <c:v>35.9</c:v>
                </c:pt>
              </c:numCache>
            </c:numRef>
          </c:val>
          <c:extLst>
            <c:ext xmlns:c16="http://schemas.microsoft.com/office/drawing/2014/chart" uri="{C3380CC4-5D6E-409C-BE32-E72D297353CC}">
              <c16:uniqueId val="{00000007-5ADE-44E5-8805-222935DF3CF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0</c:v>
                </c:pt>
                <c:pt idx="2">
                  <c:v>0</c:v>
                </c:pt>
                <c:pt idx="3">
                  <c:v>100</c:v>
                </c:pt>
                <c:pt idx="4">
                  <c:v>0</c:v>
                </c:pt>
                <c:pt idx="5">
                  <c:v>0</c:v>
                </c:pt>
              </c:numCache>
            </c:numRef>
          </c:val>
          <c:extLst>
            <c:ext xmlns:c16="http://schemas.microsoft.com/office/drawing/2014/chart" uri="{C3380CC4-5D6E-409C-BE32-E72D297353CC}">
              <c16:uniqueId val="{00000008-5ADE-44E5-8805-222935DF3CF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22.7</c:v>
                </c:pt>
                <c:pt idx="1">
                  <c:v>13</c:v>
                </c:pt>
                <c:pt idx="2">
                  <c:v>24.1</c:v>
                </c:pt>
                <c:pt idx="3">
                  <c:v>1E-10</c:v>
                </c:pt>
                <c:pt idx="4">
                  <c:v>20</c:v>
                </c:pt>
                <c:pt idx="5">
                  <c:v>24.2</c:v>
                </c:pt>
              </c:numCache>
            </c:numRef>
          </c:val>
          <c:extLst>
            <c:ext xmlns:c16="http://schemas.microsoft.com/office/drawing/2014/chart" uri="{C3380CC4-5D6E-409C-BE32-E72D297353CC}">
              <c16:uniqueId val="{00000009-5ADE-44E5-8805-222935DF3CF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8FEC-4CFA-850D-ABBE9E162B2F}"/>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74.400000000000006</c:v>
                </c:pt>
                <c:pt idx="1">
                  <c:v>84.8</c:v>
                </c:pt>
                <c:pt idx="2">
                  <c:v>72.900000000000006</c:v>
                </c:pt>
                <c:pt idx="3">
                  <c:v>1E-10</c:v>
                </c:pt>
                <c:pt idx="4">
                  <c:v>72.7</c:v>
                </c:pt>
                <c:pt idx="5">
                  <c:v>73.400000000000006</c:v>
                </c:pt>
              </c:numCache>
            </c:numRef>
          </c:val>
          <c:extLst>
            <c:ext xmlns:c16="http://schemas.microsoft.com/office/drawing/2014/chart" uri="{C3380CC4-5D6E-409C-BE32-E72D297353CC}">
              <c16:uniqueId val="{00000002-8FEC-4CFA-850D-ABBE9E162B2F}"/>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23.85</c:v>
                </c:pt>
                <c:pt idx="1">
                  <c:v>14.8</c:v>
                </c:pt>
                <c:pt idx="2">
                  <c:v>24.7</c:v>
                </c:pt>
                <c:pt idx="3">
                  <c:v>1E-10</c:v>
                </c:pt>
                <c:pt idx="4">
                  <c:v>23.8</c:v>
                </c:pt>
                <c:pt idx="5">
                  <c:v>25.35</c:v>
                </c:pt>
              </c:numCache>
            </c:numRef>
          </c:val>
          <c:extLst>
            <c:ext xmlns:c16="http://schemas.microsoft.com/office/drawing/2014/chart" uri="{C3380CC4-5D6E-409C-BE32-E72D297353CC}">
              <c16:uniqueId val="{00000003-8FEC-4CFA-850D-ABBE9E162B2F}"/>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0</c:v>
                </c:pt>
                <c:pt idx="3">
                  <c:v>100</c:v>
                </c:pt>
                <c:pt idx="4">
                  <c:v>0</c:v>
                </c:pt>
                <c:pt idx="5">
                  <c:v>0</c:v>
                </c:pt>
              </c:numCache>
            </c:numRef>
          </c:val>
          <c:extLst>
            <c:ext xmlns:c16="http://schemas.microsoft.com/office/drawing/2014/chart" uri="{C3380CC4-5D6E-409C-BE32-E72D297353CC}">
              <c16:uniqueId val="{00000004-8FEC-4CFA-850D-ABBE9E162B2F}"/>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1.75</c:v>
                </c:pt>
                <c:pt idx="1">
                  <c:v>0.4</c:v>
                </c:pt>
                <c:pt idx="2">
                  <c:v>2.4</c:v>
                </c:pt>
                <c:pt idx="3">
                  <c:v>1E-10</c:v>
                </c:pt>
                <c:pt idx="4">
                  <c:v>3.5</c:v>
                </c:pt>
                <c:pt idx="5">
                  <c:v>1.25</c:v>
                </c:pt>
              </c:numCache>
            </c:numRef>
          </c:val>
          <c:extLst>
            <c:ext xmlns:c16="http://schemas.microsoft.com/office/drawing/2014/chart" uri="{C3380CC4-5D6E-409C-BE32-E72D297353CC}">
              <c16:uniqueId val="{00000005-8FEC-4CFA-850D-ABBE9E162B2F}"/>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63.242255999999998</c:v>
                </c:pt>
                <c:pt idx="1">
                  <c:v>70.232600000000005</c:v>
                </c:pt>
                <c:pt idx="2">
                  <c:v>57.686151000000002</c:v>
                </c:pt>
                <c:pt idx="3">
                  <c:v>1E-10</c:v>
                </c:pt>
                <c:pt idx="4">
                  <c:v>70.151217500000001</c:v>
                </c:pt>
                <c:pt idx="5">
                  <c:v>63.4749798</c:v>
                </c:pt>
              </c:numCache>
            </c:numRef>
          </c:val>
          <c:extLst>
            <c:ext xmlns:c16="http://schemas.microsoft.com/office/drawing/2014/chart" uri="{C3380CC4-5D6E-409C-BE32-E72D297353CC}">
              <c16:uniqueId val="{00000000-36F2-41EA-9C85-8A30EAD97EB3}"/>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21.107744</c:v>
                </c:pt>
                <c:pt idx="1">
                  <c:v>29.767399999999999</c:v>
                </c:pt>
                <c:pt idx="2">
                  <c:v>17.963849</c:v>
                </c:pt>
                <c:pt idx="3">
                  <c:v>1E-10</c:v>
                </c:pt>
                <c:pt idx="4">
                  <c:v>15.5987825</c:v>
                </c:pt>
                <c:pt idx="5">
                  <c:v>21.475020199999999</c:v>
                </c:pt>
              </c:numCache>
            </c:numRef>
          </c:val>
          <c:extLst>
            <c:ext xmlns:c16="http://schemas.microsoft.com/office/drawing/2014/chart" uri="{C3380CC4-5D6E-409C-BE32-E72D297353CC}">
              <c16:uniqueId val="{00000001-36F2-41EA-9C85-8A30EAD97EB3}"/>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0</c:v>
                </c:pt>
                <c:pt idx="2">
                  <c:v>0</c:v>
                </c:pt>
                <c:pt idx="3">
                  <c:v>100</c:v>
                </c:pt>
                <c:pt idx="4">
                  <c:v>0</c:v>
                </c:pt>
                <c:pt idx="5">
                  <c:v>0</c:v>
                </c:pt>
              </c:numCache>
            </c:numRef>
          </c:val>
          <c:extLst>
            <c:ext xmlns:c16="http://schemas.microsoft.com/office/drawing/2014/chart" uri="{C3380CC4-5D6E-409C-BE32-E72D297353CC}">
              <c16:uniqueId val="{00000002-36F2-41EA-9C85-8A30EAD97EB3}"/>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15.65</c:v>
                </c:pt>
                <c:pt idx="1">
                  <c:v>0</c:v>
                </c:pt>
                <c:pt idx="2">
                  <c:v>24.35</c:v>
                </c:pt>
                <c:pt idx="3">
                  <c:v>1E-10</c:v>
                </c:pt>
                <c:pt idx="4">
                  <c:v>14.25</c:v>
                </c:pt>
                <c:pt idx="5">
                  <c:v>15.05</c:v>
                </c:pt>
              </c:numCache>
            </c:numRef>
          </c:val>
          <c:extLst>
            <c:ext xmlns:c16="http://schemas.microsoft.com/office/drawing/2014/chart" uri="{C3380CC4-5D6E-409C-BE32-E72D297353CC}">
              <c16:uniqueId val="{00000003-36F2-41EA-9C85-8A30EAD97EB3}"/>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00-9520-4516-B3A6-A2F75B911AC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20-4516-B3A6-A2F75B911AC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20-4516-B3A6-A2F75B911A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20-4516-B3A6-A2F75B911A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20-4516-B3A6-A2F75B911AC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20-4516-B3A6-A2F75B911A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20-4516-B3A6-A2F75B911A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20-4516-B3A6-A2F75B911A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20-4516-B3A6-A2F75B911A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20-4516-B3A6-A2F75B911A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20-4516-B3A6-A2F75B911A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20-4516-B3A6-A2F75B911A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20-4516-B3A6-A2F75B911A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20-4516-B3A6-A2F75B911A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20-4516-B3A6-A2F75B911A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20-4516-B3A6-A2F75B911A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20-4516-B3A6-A2F75B911A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20-4516-B3A6-A2F75B911A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20-4516-B3A6-A2F75B911A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20-4516-B3A6-A2F75B911A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20-4516-B3A6-A2F75B911A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20-4516-B3A6-A2F75B911A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20-4516-B3A6-A2F75B911A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20-4516-B3A6-A2F75B911A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520-4516-B3A6-A2F75B911A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20-4516-B3A6-A2F75B911A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20-4516-B3A6-A2F75B911A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20-4516-B3A6-A2F75B911A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20-4516-B3A6-A2F75B911A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20-4516-B3A6-A2F75B911A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20-4516-B3A6-A2F75B911A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20-4516-B3A6-A2F75B911A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20-4516-B3A6-A2F75B911A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20-4516-B3A6-A2F75B911A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20-4516-B3A6-A2F75B911A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20-4516-B3A6-A2F75B911A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20-4516-B3A6-A2F75B911A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20-4516-B3A6-A2F75B911A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20-4516-B3A6-A2F75B911A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20-4516-B3A6-A2F75B911A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20-4516-B3A6-A2F75B911A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20-4516-B3A6-A2F75B911A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20-4516-B3A6-A2F75B911A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20-4516-B3A6-A2F75B911A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20-4516-B3A6-A2F75B911A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20-4516-B3A6-A2F75B911A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20-4516-B3A6-A2F75B911A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20-4516-B3A6-A2F75B911A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20-4516-B3A6-A2F75B911A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20-4516-B3A6-A2F75B911A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20-4516-B3A6-A2F75B911A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20-4516-B3A6-A2F75B911A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20-4516-B3A6-A2F75B911A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20-4516-B3A6-A2F75B911A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20-4516-B3A6-A2F75B911A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20-4516-B3A6-A2F75B911A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20-4516-B3A6-A2F75B911A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20-4516-B3A6-A2F75B911A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20-4516-B3A6-A2F75B911A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20-4516-B3A6-A2F75B911A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20-4516-B3A6-A2F75B911A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20-4516-B3A6-A2F75B911A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20-4516-B3A6-A2F75B911A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20-4516-B3A6-A2F75B911A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20-4516-B3A6-A2F75B911A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20-4516-B3A6-A2F75B911A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20-4516-B3A6-A2F75B911A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20-4516-B3A6-A2F75B911A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20-4516-B3A6-A2F75B911A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20-4516-B3A6-A2F75B911A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20-4516-B3A6-A2F75B911A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20-4516-B3A6-A2F75B911A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20-4516-B3A6-A2F75B911A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20-4516-B3A6-A2F75B911A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20-4516-B3A6-A2F75B911A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20-4516-B3A6-A2F75B911A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20-4516-B3A6-A2F75B911A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20-4516-B3A6-A2F75B911A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20-4516-B3A6-A2F75B911A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20-4516-B3A6-A2F75B911A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20-4516-B3A6-A2F75B911A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20-4516-B3A6-A2F75B911A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20-4516-B3A6-A2F75B911A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20-4516-B3A6-A2F75B911A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20-4516-B3A6-A2F75B911A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20-4516-B3A6-A2F75B911A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20-4516-B3A6-A2F75B911A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20-4516-B3A6-A2F75B911A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20-4516-B3A6-A2F75B911A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20-4516-B3A6-A2F75B911A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20-4516-B3A6-A2F75B911A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20-4516-B3A6-A2F75B911A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20-4516-B3A6-A2F75B911A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20-4516-B3A6-A2F75B911A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20-4516-B3A6-A2F75B911A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520-4516-B3A6-A2F75B911A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99.6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520-4516-B3A6-A2F75B911AC8}"/>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98.3</c:v>
                </c:pt>
                <c:pt idx="14">
                  <c:v>98.3</c:v>
                </c:pt>
                <c:pt idx="15">
                  <c:v>98.3</c:v>
                </c:pt>
                <c:pt idx="16">
                  <c:v>98.3</c:v>
                </c:pt>
                <c:pt idx="17">
                  <c:v>98.3</c:v>
                </c:pt>
                <c:pt idx="18">
                  <c:v>98.3</c:v>
                </c:pt>
                <c:pt idx="19">
                  <c:v>98.3</c:v>
                </c:pt>
                <c:pt idx="20">
                  <c:v>98.3</c:v>
                </c:pt>
                <c:pt idx="21">
                  <c:v>98.3</c:v>
                </c:pt>
                <c:pt idx="22">
                  <c:v>#N/A</c:v>
                </c:pt>
                <c:pt idx="23">
                  <c:v>#N/A</c:v>
                </c:pt>
                <c:pt idx="24">
                  <c:v>#N/A</c:v>
                </c:pt>
                <c:pt idx="25">
                  <c:v>#N/A</c:v>
                </c:pt>
              </c:numCache>
            </c:numRef>
          </c:yVal>
          <c:smooth val="0"/>
          <c:extLst>
            <c:ext xmlns:c16="http://schemas.microsoft.com/office/drawing/2014/chart" uri="{C3380CC4-5D6E-409C-BE32-E72D297353CC}">
              <c16:uniqueId val="{00000061-9520-4516-B3A6-A2F75B911AC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520-4516-B3A6-A2F75B911AC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520-4516-B3A6-A2F75B911AC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520-4516-B3A6-A2F75B911AC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520-4516-B3A6-A2F75B911AC8}"/>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9520-4516-B3A6-A2F75B911AC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520-4516-B3A6-A2F75B911AC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520-4516-B3A6-A2F75B911AC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520-4516-B3A6-A2F75B911AC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520-4516-B3A6-A2F75B911AC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520-4516-B3A6-A2F75B911AC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520-4516-B3A6-A2F75B911AC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520-4516-B3A6-A2F75B911AC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520-4516-B3A6-A2F75B911AC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520-4516-B3A6-A2F75B911AC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520-4516-B3A6-A2F75B911AC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520-4516-B3A6-A2F75B911AC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520-4516-B3A6-A2F75B911AC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520-4516-B3A6-A2F75B911AC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520-4516-B3A6-A2F75B911AC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520-4516-B3A6-A2F75B911AC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520-4516-B3A6-A2F75B911AC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520-4516-B3A6-A2F75B911AC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520-4516-B3A6-A2F75B911AC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520-4516-B3A6-A2F75B911AC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98.25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520-4516-B3A6-A2F75B911AC8}"/>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74.400000000000006</c:v>
                </c:pt>
                <c:pt idx="14">
                  <c:v>74.400000000000006</c:v>
                </c:pt>
                <c:pt idx="15">
                  <c:v>74.400000000000006</c:v>
                </c:pt>
                <c:pt idx="16">
                  <c:v>74.400000000000006</c:v>
                </c:pt>
                <c:pt idx="17">
                  <c:v>74.400000000000006</c:v>
                </c:pt>
                <c:pt idx="18">
                  <c:v>74.400000000000006</c:v>
                </c:pt>
                <c:pt idx="19">
                  <c:v>74.400000000000006</c:v>
                </c:pt>
                <c:pt idx="20">
                  <c:v>74.400000000000006</c:v>
                </c:pt>
                <c:pt idx="21">
                  <c:v>74.400000000000006</c:v>
                </c:pt>
                <c:pt idx="22">
                  <c:v>#N/A</c:v>
                </c:pt>
                <c:pt idx="23">
                  <c:v>#N/A</c:v>
                </c:pt>
                <c:pt idx="24">
                  <c:v>#N/A</c:v>
                </c:pt>
                <c:pt idx="25">
                  <c:v>#N/A</c:v>
                </c:pt>
              </c:numCache>
            </c:numRef>
          </c:yVal>
          <c:smooth val="0"/>
          <c:extLst>
            <c:ext xmlns:c16="http://schemas.microsoft.com/office/drawing/2014/chart" uri="{C3380CC4-5D6E-409C-BE32-E72D297353CC}">
              <c16:uniqueId val="{0000007B-9520-4516-B3A6-A2F75B911AC8}"/>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520-4516-B3A6-A2F75B911AC8}"/>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520-4516-B3A6-A2F75B911A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520-4516-B3A6-A2F75B911A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520-4516-B3A6-A2F75B911AC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520-4516-B3A6-A2F75B911A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520-4516-B3A6-A2F75B911A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520-4516-B3A6-A2F75B911A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520-4516-B3A6-A2F75B911A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520-4516-B3A6-A2F75B911A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520-4516-B3A6-A2F75B911A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520-4516-B3A6-A2F75B911A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520-4516-B3A6-A2F75B911A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520-4516-B3A6-A2F75B911A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520-4516-B3A6-A2F75B911A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520-4516-B3A6-A2F75B911A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520-4516-B3A6-A2F75B911A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520-4516-B3A6-A2F75B911A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520-4516-B3A6-A2F75B911A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520-4516-B3A6-A2F75B911A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520-4516-B3A6-A2F75B911A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520-4516-B3A6-A2F75B911A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520-4516-B3A6-A2F75B911A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520-4516-B3A6-A2F75B911A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520-4516-B3A6-A2F75B911A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20-4516-B3A6-A2F75B911A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20-4516-B3A6-A2F75B911A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20-4516-B3A6-A2F75B911A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20-4516-B3A6-A2F75B911A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20-4516-B3A6-A2F75B911A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20-4516-B3A6-A2F75B911A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20-4516-B3A6-A2F75B911A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20-4516-B3A6-A2F75B911A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20-4516-B3A6-A2F75B911A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20-4516-B3A6-A2F75B911A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20-4516-B3A6-A2F75B911A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20-4516-B3A6-A2F75B911A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20-4516-B3A6-A2F75B911A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20-4516-B3A6-A2F75B911A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20-4516-B3A6-A2F75B911A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20-4516-B3A6-A2F75B911A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20-4516-B3A6-A2F75B911A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20-4516-B3A6-A2F75B911A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20-4516-B3A6-A2F75B911A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20-4516-B3A6-A2F75B911A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20-4516-B3A6-A2F75B911A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20-4516-B3A6-A2F75B911A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20-4516-B3A6-A2F75B911A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20-4516-B3A6-A2F75B911A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20-4516-B3A6-A2F75B911A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20-4516-B3A6-A2F75B911A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20-4516-B3A6-A2F75B911A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20-4516-B3A6-A2F75B911A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20-4516-B3A6-A2F75B911A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20-4516-B3A6-A2F75B911A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20-4516-B3A6-A2F75B911A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20-4516-B3A6-A2F75B911A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20-4516-B3A6-A2F75B911A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20-4516-B3A6-A2F75B911A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20-4516-B3A6-A2F75B911A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20-4516-B3A6-A2F75B911A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20-4516-B3A6-A2F75B911A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20-4516-B3A6-A2F75B911A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20-4516-B3A6-A2F75B911A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20-4516-B3A6-A2F75B911A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20-4516-B3A6-A2F75B911A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20-4516-B3A6-A2F75B911A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20-4516-B3A6-A2F75B911A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20-4516-B3A6-A2F75B911A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20-4516-B3A6-A2F75B911A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520-4516-B3A6-A2F75B911A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520-4516-B3A6-A2F75B911A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520-4516-B3A6-A2F75B911A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520-4516-B3A6-A2F75B911A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520-4516-B3A6-A2F75B911A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520-4516-B3A6-A2F75B911A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520-4516-B3A6-A2F75B911A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520-4516-B3A6-A2F75B911A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520-4516-B3A6-A2F75B911A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520-4516-B3A6-A2F75B911A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520-4516-B3A6-A2F75B911A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520-4516-B3A6-A2F75B911A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520-4516-B3A6-A2F75B911A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520-4516-B3A6-A2F75B911A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520-4516-B3A6-A2F75B911A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520-4516-B3A6-A2F75B911A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520-4516-B3A6-A2F75B911A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520-4516-B3A6-A2F75B911A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520-4516-B3A6-A2F75B911A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520-4516-B3A6-A2F75B911A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520-4516-B3A6-A2F75B911A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520-4516-B3A6-A2F75B911A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520-4516-B3A6-A2F75B911A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520-4516-B3A6-A2F75B911A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520-4516-B3A6-A2F75B911A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520-4516-B3A6-A2F75B911A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74.400000000000006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520-4516-B3A6-A2F75B911AC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00-7AAC-4572-85B0-73CEA5493DAC}"/>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AAC-4572-85B0-73CEA5493DA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AC-4572-85B0-73CEA5493D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AC-4572-85B0-73CEA5493D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AC-4572-85B0-73CEA5493DA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AC-4572-85B0-73CEA5493DA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AC-4572-85B0-73CEA5493DA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AC-4572-85B0-73CEA5493D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AC-4572-85B0-73CEA5493D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AC-4572-85B0-73CEA5493D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AC-4572-85B0-73CEA5493D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AC-4572-85B0-73CEA5493D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AC-4572-85B0-73CEA5493D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AC-4572-85B0-73CEA5493D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AC-4572-85B0-73CEA5493D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AC-4572-85B0-73CEA5493D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AC-4572-85B0-73CEA5493D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AC-4572-85B0-73CEA5493D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AC-4572-85B0-73CEA5493D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AC-4572-85B0-73CEA5493D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AC-4572-85B0-73CEA5493D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AC-4572-85B0-73CEA5493D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AC-4572-85B0-73CEA5493D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AC-4572-85B0-73CEA5493D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AC-4572-85B0-73CEA5493D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AC-4572-85B0-73CEA5493D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AC-4572-85B0-73CEA5493D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AC-4572-85B0-73CEA5493D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AC-4572-85B0-73CEA5493D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AC-4572-85B0-73CEA5493D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AC-4572-85B0-73CEA5493D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AC-4572-85B0-73CEA5493D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AC-4572-85B0-73CEA5493D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AC-4572-85B0-73CEA5493D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AC-4572-85B0-73CEA5493D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AC-4572-85B0-73CEA5493D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AC-4572-85B0-73CEA5493D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AC-4572-85B0-73CEA5493D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AC-4572-85B0-73CEA5493D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AC-4572-85B0-73CEA5493D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AC-4572-85B0-73CEA5493D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AC-4572-85B0-73CEA5493D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AC-4572-85B0-73CEA5493D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AC-4572-85B0-73CEA5493D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AC-4572-85B0-73CEA5493D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AC-4572-85B0-73CEA5493D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AC-4572-85B0-73CEA5493D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AC-4572-85B0-73CEA5493D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AC-4572-85B0-73CEA5493D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AC-4572-85B0-73CEA5493D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AC-4572-85B0-73CEA5493D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AC-4572-85B0-73CEA5493D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AC-4572-85B0-73CEA5493D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AC-4572-85B0-73CEA5493D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AC-4572-85B0-73CEA5493D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AC-4572-85B0-73CEA5493D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AC-4572-85B0-73CEA5493D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AC-4572-85B0-73CEA5493D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AC-4572-85B0-73CEA5493D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AC-4572-85B0-73CEA5493D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AC-4572-85B0-73CEA5493D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AC-4572-85B0-73CEA5493D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AC-4572-85B0-73CEA5493D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AC-4572-85B0-73CEA5493D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AC-4572-85B0-73CEA5493D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AC-4572-85B0-73CEA5493D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AC-4572-85B0-73CEA5493D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AC-4572-85B0-73CEA5493D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AC-4572-85B0-73CEA5493D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AC-4572-85B0-73CEA5493D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AC-4572-85B0-73CEA5493D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AC-4572-85B0-73CEA5493D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AC-4572-85B0-73CEA5493D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AC-4572-85B0-73CEA5493D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AC-4572-85B0-73CEA5493D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AC-4572-85B0-73CEA5493D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AC-4572-85B0-73CEA5493D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AC-4572-85B0-73CEA5493D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AC-4572-85B0-73CEA5493D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AC-4572-85B0-73CEA5493D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AC-4572-85B0-73CEA5493D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AC-4572-85B0-73CEA5493D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AC-4572-85B0-73CEA5493D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AC-4572-85B0-73CEA5493D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AC-4572-85B0-73CEA5493D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AC-4572-85B0-73CEA5493D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AC-4572-85B0-73CEA5493D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AC-4572-85B0-73CEA5493D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AC-4572-85B0-73CEA5493D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AC-4572-85B0-73CEA5493D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AC-4572-85B0-73CEA5493D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AC-4572-85B0-73CEA5493D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AC-4572-85B0-73CEA5493D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AC-4572-85B0-73CEA5493D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AC-4572-85B0-73CEA5493D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AC-4572-85B0-73CEA5493D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99.6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AAC-4572-85B0-73CEA5493DAC}"/>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84.8</c:v>
                </c:pt>
                <c:pt idx="14">
                  <c:v>84.8</c:v>
                </c:pt>
                <c:pt idx="15">
                  <c:v>84.8</c:v>
                </c:pt>
                <c:pt idx="16">
                  <c:v>84.8</c:v>
                </c:pt>
                <c:pt idx="17">
                  <c:v>84.8</c:v>
                </c:pt>
                <c:pt idx="18">
                  <c:v>84.8</c:v>
                </c:pt>
                <c:pt idx="19">
                  <c:v>84.8</c:v>
                </c:pt>
                <c:pt idx="20">
                  <c:v>84.8</c:v>
                </c:pt>
                <c:pt idx="21">
                  <c:v>84.8</c:v>
                </c:pt>
                <c:pt idx="22">
                  <c:v>#N/A</c:v>
                </c:pt>
                <c:pt idx="23">
                  <c:v>#N/A</c:v>
                </c:pt>
                <c:pt idx="24">
                  <c:v>#N/A</c:v>
                </c:pt>
                <c:pt idx="25">
                  <c:v>#N/A</c:v>
                </c:pt>
              </c:numCache>
            </c:numRef>
          </c:yVal>
          <c:smooth val="0"/>
          <c:extLst>
            <c:ext xmlns:c16="http://schemas.microsoft.com/office/drawing/2014/chart" uri="{C3380CC4-5D6E-409C-BE32-E72D297353CC}">
              <c16:uniqueId val="{00000061-7AAC-4572-85B0-73CEA5493DAC}"/>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AAC-4572-85B0-73CEA5493DA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AAC-4572-85B0-73CEA5493D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AAC-4572-85B0-73CEA5493D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AAC-4572-85B0-73CEA5493DA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AAC-4572-85B0-73CEA5493DA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AAC-4572-85B0-73CEA5493DA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AAC-4572-85B0-73CEA5493D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AAC-4572-85B0-73CEA5493D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AAC-4572-85B0-73CEA5493D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AAC-4572-85B0-73CEA5493D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AAC-4572-85B0-73CEA5493D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AAC-4572-85B0-73CEA5493D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AAC-4572-85B0-73CEA5493D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AAC-4572-85B0-73CEA5493D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AAC-4572-85B0-73CEA5493D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AAC-4572-85B0-73CEA5493D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AAC-4572-85B0-73CEA5493D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AAC-4572-85B0-73CEA5493D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AAC-4572-85B0-73CEA5493D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AAC-4572-85B0-73CEA5493D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AAC-4572-85B0-73CEA5493D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AAC-4572-85B0-73CEA5493D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AAC-4572-85B0-73CEA5493D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AAC-4572-85B0-73CEA5493D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AAC-4572-85B0-73CEA5493D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AAC-4572-85B0-73CEA5493D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AAC-4572-85B0-73CEA5493D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AAC-4572-85B0-73CEA5493D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AAC-4572-85B0-73CEA5493D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AAC-4572-85B0-73CEA5493D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AAC-4572-85B0-73CEA5493D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AAC-4572-85B0-73CEA5493D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AAC-4572-85B0-73CEA5493D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AAC-4572-85B0-73CEA5493D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AAC-4572-85B0-73CEA5493D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AAC-4572-85B0-73CEA5493D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AAC-4572-85B0-73CEA5493D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AAC-4572-85B0-73CEA5493D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AAC-4572-85B0-73CEA5493D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AAC-4572-85B0-73CEA5493D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AAC-4572-85B0-73CEA5493D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AAC-4572-85B0-73CEA5493D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AAC-4572-85B0-73CEA5493D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AAC-4572-85B0-73CEA5493D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AAC-4572-85B0-73CEA5493D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AAC-4572-85B0-73CEA5493D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AAC-4572-85B0-73CEA5493D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AAC-4572-85B0-73CEA5493D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AAC-4572-85B0-73CEA5493D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AAC-4572-85B0-73CEA5493D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AAC-4572-85B0-73CEA5493D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AAC-4572-85B0-73CEA5493D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AAC-4572-85B0-73CEA5493D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AAC-4572-85B0-73CEA5493D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AAC-4572-85B0-73CEA5493D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AAC-4572-85B0-73CEA5493D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AAC-4572-85B0-73CEA5493D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AAC-4572-85B0-73CEA5493D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AAC-4572-85B0-73CEA5493D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AAC-4572-85B0-73CEA5493D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AAC-4572-85B0-73CEA5493D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AAC-4572-85B0-73CEA5493D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AAC-4572-85B0-73CEA5493D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AAC-4572-85B0-73CEA5493D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AAC-4572-85B0-73CEA5493D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AAC-4572-85B0-73CEA5493D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AAC-4572-85B0-73CEA5493D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AAC-4572-85B0-73CEA5493D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AAC-4572-85B0-73CEA5493D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AAC-4572-85B0-73CEA5493D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AAC-4572-85B0-73CEA5493D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AAC-4572-85B0-73CEA5493D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AC-4572-85B0-73CEA5493D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AC-4572-85B0-73CEA5493D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AC-4572-85B0-73CEA5493D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AC-4572-85B0-73CEA5493D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AC-4572-85B0-73CEA5493D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AC-4572-85B0-73CEA5493D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AC-4572-85B0-73CEA5493D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AC-4572-85B0-73CEA5493D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AC-4572-85B0-73CEA5493D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AC-4572-85B0-73CEA5493D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AC-4572-85B0-73CEA5493D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AC-4572-85B0-73CEA5493D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AC-4572-85B0-73CEA5493D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AC-4572-85B0-73CEA5493D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AC-4572-85B0-73CEA5493D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AC-4572-85B0-73CEA5493D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AC-4572-85B0-73CEA5493D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AC-4572-85B0-73CEA5493D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AC-4572-85B0-73CEA5493D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AC-4572-85B0-73CEA5493D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AC-4572-85B0-73CEA5493D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AC-4572-85B0-73CEA5493D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AC-4572-85B0-73CEA5493D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84.8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AAC-4572-85B0-73CEA5493DA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C2-7AAC-4572-85B0-73CEA5493DA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AAC-4572-85B0-73CEA5493DA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AAC-4572-85B0-73CEA5493D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AAC-4572-85B0-73CEA5493D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AAC-4572-85B0-73CEA5493DA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AAC-4572-85B0-73CEA5493DA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AAC-4572-85B0-73CEA5493DA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AAC-4572-85B0-73CEA5493DA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AAC-4572-85B0-73CEA5493DA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AAC-4572-85B0-73CEA5493D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AAC-4572-85B0-73CEA5493D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AAC-4572-85B0-73CEA5493D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AAC-4572-85B0-73CEA5493D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AAC-4572-85B0-73CEA5493D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AAC-4572-85B0-73CEA5493D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AAC-4572-85B0-73CEA5493D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AAC-4572-85B0-73CEA5493D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AAC-4572-85B0-73CEA5493D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AAC-4572-85B0-73CEA5493D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AAC-4572-85B0-73CEA5493D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AAC-4572-85B0-73CEA5493D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AAC-4572-85B0-73CEA5493D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AAC-4572-85B0-73CEA5493D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AAC-4572-85B0-73CEA5493D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AAC-4572-85B0-73CEA5493D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AAC-4572-85B0-73CEA5493D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AC-4572-85B0-73CEA5493D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AC-4572-85B0-73CEA5493D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AC-4572-85B0-73CEA5493D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AC-4572-85B0-73CEA5493D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AC-4572-85B0-73CEA5493D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AC-4572-85B0-73CEA5493D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AC-4572-85B0-73CEA5493D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AC-4572-85B0-73CEA5493D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AC-4572-85B0-73CEA5493D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AC-4572-85B0-73CEA5493D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AC-4572-85B0-73CEA5493D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AC-4572-85B0-73CEA5493D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AC-4572-85B0-73CEA5493D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AC-4572-85B0-73CEA5493D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AC-4572-85B0-73CEA5493D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AC-4572-85B0-73CEA5493D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AC-4572-85B0-73CEA5493D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AC-4572-85B0-73CEA5493D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AC-4572-85B0-73CEA5493D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AC-4572-85B0-73CEA5493D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AC-4572-85B0-73CEA5493D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AAC-4572-85B0-73CEA5493D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AAC-4572-85B0-73CEA5493D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AAC-4572-85B0-73CEA5493D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AAC-4572-85B0-73CEA5493D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AAC-4572-85B0-73CEA5493D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AAC-4572-85B0-73CEA5493D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AAC-4572-85B0-73CEA5493D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AAC-4572-85B0-73CEA5493D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AAC-4572-85B0-73CEA5493D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AAC-4572-85B0-73CEA5493D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AAC-4572-85B0-73CEA5493D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AAC-4572-85B0-73CEA5493D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AAC-4572-85B0-73CEA5493D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AAC-4572-85B0-73CEA5493D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AAC-4572-85B0-73CEA5493D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AAC-4572-85B0-73CEA5493D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AAC-4572-85B0-73CEA5493D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AAC-4572-85B0-73CEA5493D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AAC-4572-85B0-73CEA5493D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AAC-4572-85B0-73CEA5493D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AAC-4572-85B0-73CEA5493D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AAC-4572-85B0-73CEA5493D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AAC-4572-85B0-73CEA5493D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AAC-4572-85B0-73CEA5493D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AAC-4572-85B0-73CEA5493D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AAC-4572-85B0-73CEA5493D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AC-4572-85B0-73CEA5493D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AC-4572-85B0-73CEA5493D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AC-4572-85B0-73CEA5493D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AC-4572-85B0-73CEA5493D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AC-4572-85B0-73CEA5493D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AC-4572-85B0-73CEA5493D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AC-4572-85B0-73CEA5493D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AC-4572-85B0-73CEA5493D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AC-4572-85B0-73CEA5493D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AC-4572-85B0-73CEA5493D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AC-4572-85B0-73CEA5493D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AC-4572-85B0-73CEA5493D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AC-4572-85B0-73CEA5493D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AC-4572-85B0-73CEA5493D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AC-4572-85B0-73CEA5493D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AC-4572-85B0-73CEA5493D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AC-4572-85B0-73CEA5493D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AC-4572-85B0-73CEA5493D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AC-4572-85B0-73CEA5493D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AC-4572-85B0-73CEA5493D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AC-4572-85B0-73CEA5493D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AC-4572-85B0-73CEA5493D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AC-4572-85B0-73CEA5493D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99.6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AAC-4572-85B0-73CEA5493DA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97.6</c:v>
                </c:pt>
                <c:pt idx="14">
                  <c:v>97.6</c:v>
                </c:pt>
                <c:pt idx="15">
                  <c:v>97.6</c:v>
                </c:pt>
                <c:pt idx="16">
                  <c:v>97.6</c:v>
                </c:pt>
                <c:pt idx="17">
                  <c:v>97.6</c:v>
                </c:pt>
                <c:pt idx="18">
                  <c:v>97.6</c:v>
                </c:pt>
                <c:pt idx="19">
                  <c:v>97.6</c:v>
                </c:pt>
                <c:pt idx="20">
                  <c:v>97.6</c:v>
                </c:pt>
                <c:pt idx="21">
                  <c:v>97.6</c:v>
                </c:pt>
                <c:pt idx="22">
                  <c:v>#N/A</c:v>
                </c:pt>
                <c:pt idx="23">
                  <c:v>#N/A</c:v>
                </c:pt>
                <c:pt idx="24">
                  <c:v>#N/A</c:v>
                </c:pt>
                <c:pt idx="25">
                  <c:v>#N/A</c:v>
                </c:pt>
              </c:numCache>
            </c:numRef>
          </c:yVal>
          <c:smooth val="0"/>
          <c:extLst>
            <c:ext xmlns:c16="http://schemas.microsoft.com/office/drawing/2014/chart" uri="{C3380CC4-5D6E-409C-BE32-E72D297353CC}">
              <c16:uniqueId val="{00000000-7547-4725-B1DE-B7644C2ABC2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547-4725-B1DE-B7644C2ABC2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547-4725-B1DE-B7644C2ABC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547-4725-B1DE-B7644C2ABC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547-4725-B1DE-B7644C2ABC2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547-4725-B1DE-B7644C2ABC2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547-4725-B1DE-B7644C2ABC2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547-4725-B1DE-B7644C2ABC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547-4725-B1DE-B7644C2ABC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547-4725-B1DE-B7644C2ABC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547-4725-B1DE-B7644C2ABC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547-4725-B1DE-B7644C2ABC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547-4725-B1DE-B7644C2ABC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547-4725-B1DE-B7644C2ABC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547-4725-B1DE-B7644C2ABC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547-4725-B1DE-B7644C2ABC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547-4725-B1DE-B7644C2ABC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547-4725-B1DE-B7644C2ABC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547-4725-B1DE-B7644C2ABC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547-4725-B1DE-B7644C2ABC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547-4725-B1DE-B7644C2ABC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547-4725-B1DE-B7644C2ABC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547-4725-B1DE-B7644C2ABC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547-4725-B1DE-B7644C2ABC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547-4725-B1DE-B7644C2ABC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47-4725-B1DE-B7644C2ABC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547-4725-B1DE-B7644C2ABC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547-4725-B1DE-B7644C2ABC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547-4725-B1DE-B7644C2ABC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547-4725-B1DE-B7644C2ABC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547-4725-B1DE-B7644C2ABC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547-4725-B1DE-B7644C2ABC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547-4725-B1DE-B7644C2ABC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547-4725-B1DE-B7644C2ABC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547-4725-B1DE-B7644C2ABC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547-4725-B1DE-B7644C2ABC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547-4725-B1DE-B7644C2ABC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547-4725-B1DE-B7644C2ABC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547-4725-B1DE-B7644C2ABC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547-4725-B1DE-B7644C2ABC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547-4725-B1DE-B7644C2ABC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547-4725-B1DE-B7644C2ABC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547-4725-B1DE-B7644C2ABC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547-4725-B1DE-B7644C2ABC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547-4725-B1DE-B7644C2ABC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547-4725-B1DE-B7644C2ABC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547-4725-B1DE-B7644C2ABC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547-4725-B1DE-B7644C2ABC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547-4725-B1DE-B7644C2ABC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547-4725-B1DE-B7644C2ABC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547-4725-B1DE-B7644C2ABC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547-4725-B1DE-B7644C2ABC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547-4725-B1DE-B7644C2ABC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547-4725-B1DE-B7644C2ABC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547-4725-B1DE-B7644C2ABC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547-4725-B1DE-B7644C2ABC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547-4725-B1DE-B7644C2ABC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547-4725-B1DE-B7644C2ABC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547-4725-B1DE-B7644C2ABC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547-4725-B1DE-B7644C2ABC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547-4725-B1DE-B7644C2ABC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547-4725-B1DE-B7644C2ABC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547-4725-B1DE-B7644C2ABC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547-4725-B1DE-B7644C2ABC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547-4725-B1DE-B7644C2ABC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547-4725-B1DE-B7644C2ABC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547-4725-B1DE-B7644C2ABC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547-4725-B1DE-B7644C2ABC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547-4725-B1DE-B7644C2ABC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547-4725-B1DE-B7644C2ABC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547-4725-B1DE-B7644C2ABC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547-4725-B1DE-B7644C2ABC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547-4725-B1DE-B7644C2ABC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547-4725-B1DE-B7644C2ABC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547-4725-B1DE-B7644C2ABC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547-4725-B1DE-B7644C2ABC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547-4725-B1DE-B7644C2ABC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547-4725-B1DE-B7644C2ABC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547-4725-B1DE-B7644C2ABC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547-4725-B1DE-B7644C2ABC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547-4725-B1DE-B7644C2ABC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547-4725-B1DE-B7644C2ABC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547-4725-B1DE-B7644C2ABC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547-4725-B1DE-B7644C2ABC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547-4725-B1DE-B7644C2ABC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547-4725-B1DE-B7644C2ABC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547-4725-B1DE-B7644C2ABC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547-4725-B1DE-B7644C2ABC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547-4725-B1DE-B7644C2ABC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547-4725-B1DE-B7644C2ABC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547-4725-B1DE-B7644C2ABC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547-4725-B1DE-B7644C2ABC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547-4725-B1DE-B7644C2ABC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547-4725-B1DE-B7644C2ABC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547-4725-B1DE-B7644C2ABC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547-4725-B1DE-B7644C2ABC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97.6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547-4725-B1DE-B7644C2ABC2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72.900000000000006</c:v>
                </c:pt>
                <c:pt idx="14">
                  <c:v>72.900000000000006</c:v>
                </c:pt>
                <c:pt idx="15">
                  <c:v>72.900000000000006</c:v>
                </c:pt>
                <c:pt idx="16">
                  <c:v>72.900000000000006</c:v>
                </c:pt>
                <c:pt idx="17">
                  <c:v>72.900000000000006</c:v>
                </c:pt>
                <c:pt idx="18">
                  <c:v>72.900000000000006</c:v>
                </c:pt>
                <c:pt idx="19">
                  <c:v>72.900000000000006</c:v>
                </c:pt>
                <c:pt idx="20">
                  <c:v>72.900000000000006</c:v>
                </c:pt>
                <c:pt idx="21">
                  <c:v>72.900000000000006</c:v>
                </c:pt>
                <c:pt idx="22">
                  <c:v>#N/A</c:v>
                </c:pt>
                <c:pt idx="23">
                  <c:v>#N/A</c:v>
                </c:pt>
                <c:pt idx="24">
                  <c:v>#N/A</c:v>
                </c:pt>
                <c:pt idx="25">
                  <c:v>#N/A</c:v>
                </c:pt>
              </c:numCache>
            </c:numRef>
          </c:yVal>
          <c:smooth val="0"/>
          <c:extLst>
            <c:ext xmlns:c16="http://schemas.microsoft.com/office/drawing/2014/chart" uri="{C3380CC4-5D6E-409C-BE32-E72D297353CC}">
              <c16:uniqueId val="{00000061-7547-4725-B1DE-B7644C2ABC2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547-4725-B1DE-B7644C2ABC2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547-4725-B1DE-B7644C2ABC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547-4725-B1DE-B7644C2ABC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547-4725-B1DE-B7644C2ABC2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547-4725-B1DE-B7644C2ABC2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547-4725-B1DE-B7644C2ABC2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547-4725-B1DE-B7644C2ABC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547-4725-B1DE-B7644C2ABC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547-4725-B1DE-B7644C2ABC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547-4725-B1DE-B7644C2ABC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547-4725-B1DE-B7644C2ABC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547-4725-B1DE-B7644C2ABC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547-4725-B1DE-B7644C2ABC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547-4725-B1DE-B7644C2ABC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547-4725-B1DE-B7644C2ABC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547-4725-B1DE-B7644C2ABC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547-4725-B1DE-B7644C2ABC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547-4725-B1DE-B7644C2ABC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547-4725-B1DE-B7644C2ABC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547-4725-B1DE-B7644C2ABC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547-4725-B1DE-B7644C2ABC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547-4725-B1DE-B7644C2ABC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547-4725-B1DE-B7644C2ABC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547-4725-B1DE-B7644C2ABC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547-4725-B1DE-B7644C2ABC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547-4725-B1DE-B7644C2ABC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547-4725-B1DE-B7644C2ABC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547-4725-B1DE-B7644C2ABC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547-4725-B1DE-B7644C2ABC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547-4725-B1DE-B7644C2ABC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547-4725-B1DE-B7644C2ABC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547-4725-B1DE-B7644C2ABC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547-4725-B1DE-B7644C2ABC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547-4725-B1DE-B7644C2ABC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547-4725-B1DE-B7644C2ABC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547-4725-B1DE-B7644C2ABC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547-4725-B1DE-B7644C2ABC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547-4725-B1DE-B7644C2ABC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547-4725-B1DE-B7644C2ABC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547-4725-B1DE-B7644C2ABC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547-4725-B1DE-B7644C2ABC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547-4725-B1DE-B7644C2ABC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547-4725-B1DE-B7644C2ABC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547-4725-B1DE-B7644C2ABC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547-4725-B1DE-B7644C2ABC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547-4725-B1DE-B7644C2ABC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547-4725-B1DE-B7644C2ABC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547-4725-B1DE-B7644C2ABC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547-4725-B1DE-B7644C2ABC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547-4725-B1DE-B7644C2ABC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547-4725-B1DE-B7644C2ABC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547-4725-B1DE-B7644C2ABC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547-4725-B1DE-B7644C2ABC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547-4725-B1DE-B7644C2ABC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547-4725-B1DE-B7644C2ABC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547-4725-B1DE-B7644C2ABC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547-4725-B1DE-B7644C2ABC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547-4725-B1DE-B7644C2ABC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547-4725-B1DE-B7644C2ABC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547-4725-B1DE-B7644C2ABC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547-4725-B1DE-B7644C2ABC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547-4725-B1DE-B7644C2ABC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547-4725-B1DE-B7644C2ABC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547-4725-B1DE-B7644C2ABC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547-4725-B1DE-B7644C2ABC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547-4725-B1DE-B7644C2ABC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547-4725-B1DE-B7644C2ABC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547-4725-B1DE-B7644C2ABC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547-4725-B1DE-B7644C2ABC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547-4725-B1DE-B7644C2ABC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547-4725-B1DE-B7644C2ABC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547-4725-B1DE-B7644C2ABC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547-4725-B1DE-B7644C2ABC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547-4725-B1DE-B7644C2ABC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547-4725-B1DE-B7644C2ABC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547-4725-B1DE-B7644C2ABC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547-4725-B1DE-B7644C2ABC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547-4725-B1DE-B7644C2ABC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547-4725-B1DE-B7644C2ABC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547-4725-B1DE-B7644C2ABC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547-4725-B1DE-B7644C2ABC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547-4725-B1DE-B7644C2ABC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547-4725-B1DE-B7644C2ABC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547-4725-B1DE-B7644C2ABC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547-4725-B1DE-B7644C2ABC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547-4725-B1DE-B7644C2ABC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547-4725-B1DE-B7644C2ABC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547-4725-B1DE-B7644C2ABC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547-4725-B1DE-B7644C2ABC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547-4725-B1DE-B7644C2ABC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547-4725-B1DE-B7644C2ABC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547-4725-B1DE-B7644C2ABC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547-4725-B1DE-B7644C2ABC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547-4725-B1DE-B7644C2ABC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547-4725-B1DE-B7644C2ABC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72.900000000000006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547-4725-B1DE-B7644C2ABC2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C2-7547-4725-B1DE-B7644C2ABC2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547-4725-B1DE-B7644C2ABC2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547-4725-B1DE-B7644C2ABC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547-4725-B1DE-B7644C2ABC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547-4725-B1DE-B7644C2ABC2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547-4725-B1DE-B7644C2ABC2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547-4725-B1DE-B7644C2ABC2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547-4725-B1DE-B7644C2ABC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547-4725-B1DE-B7644C2ABC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547-4725-B1DE-B7644C2ABC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547-4725-B1DE-B7644C2ABC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547-4725-B1DE-B7644C2ABC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547-4725-B1DE-B7644C2ABC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547-4725-B1DE-B7644C2ABC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547-4725-B1DE-B7644C2ABC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547-4725-B1DE-B7644C2ABC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547-4725-B1DE-B7644C2ABC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547-4725-B1DE-B7644C2ABC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547-4725-B1DE-B7644C2ABC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547-4725-B1DE-B7644C2ABC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547-4725-B1DE-B7644C2ABC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547-4725-B1DE-B7644C2ABC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547-4725-B1DE-B7644C2ABC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547-4725-B1DE-B7644C2ABC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547-4725-B1DE-B7644C2ABC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547-4725-B1DE-B7644C2ABC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547-4725-B1DE-B7644C2ABC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547-4725-B1DE-B7644C2ABC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547-4725-B1DE-B7644C2ABC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547-4725-B1DE-B7644C2ABC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547-4725-B1DE-B7644C2ABC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547-4725-B1DE-B7644C2ABC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547-4725-B1DE-B7644C2ABC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547-4725-B1DE-B7644C2ABC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547-4725-B1DE-B7644C2ABC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547-4725-B1DE-B7644C2ABC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547-4725-B1DE-B7644C2ABC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547-4725-B1DE-B7644C2ABC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547-4725-B1DE-B7644C2ABC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547-4725-B1DE-B7644C2ABC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547-4725-B1DE-B7644C2ABC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547-4725-B1DE-B7644C2ABC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547-4725-B1DE-B7644C2ABC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547-4725-B1DE-B7644C2ABC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547-4725-B1DE-B7644C2ABC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547-4725-B1DE-B7644C2ABC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547-4725-B1DE-B7644C2ABC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547-4725-B1DE-B7644C2ABC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547-4725-B1DE-B7644C2ABC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547-4725-B1DE-B7644C2ABC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547-4725-B1DE-B7644C2ABC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547-4725-B1DE-B7644C2ABC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547-4725-B1DE-B7644C2ABC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547-4725-B1DE-B7644C2ABC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547-4725-B1DE-B7644C2ABC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547-4725-B1DE-B7644C2ABC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547-4725-B1DE-B7644C2ABC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547-4725-B1DE-B7644C2ABC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547-4725-B1DE-B7644C2ABC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547-4725-B1DE-B7644C2ABC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547-4725-B1DE-B7644C2ABC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547-4725-B1DE-B7644C2ABC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547-4725-B1DE-B7644C2ABC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547-4725-B1DE-B7644C2ABC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547-4725-B1DE-B7644C2ABC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547-4725-B1DE-B7644C2ABC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547-4725-B1DE-B7644C2ABC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547-4725-B1DE-B7644C2ABC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547-4725-B1DE-B7644C2ABC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547-4725-B1DE-B7644C2ABC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547-4725-B1DE-B7644C2ABC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547-4725-B1DE-B7644C2ABC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547-4725-B1DE-B7644C2ABC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547-4725-B1DE-B7644C2ABC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547-4725-B1DE-B7644C2ABC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547-4725-B1DE-B7644C2ABC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547-4725-B1DE-B7644C2ABC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547-4725-B1DE-B7644C2ABC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547-4725-B1DE-B7644C2ABC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547-4725-B1DE-B7644C2ABC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547-4725-B1DE-B7644C2ABC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547-4725-B1DE-B7644C2ABC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547-4725-B1DE-B7644C2ABC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547-4725-B1DE-B7644C2ABC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547-4725-B1DE-B7644C2ABC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547-4725-B1DE-B7644C2ABC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547-4725-B1DE-B7644C2ABC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547-4725-B1DE-B7644C2ABC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547-4725-B1DE-B7644C2ABC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547-4725-B1DE-B7644C2ABC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547-4725-B1DE-B7644C2ABC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547-4725-B1DE-B7644C2ABC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547-4725-B1DE-B7644C2ABC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547-4725-B1DE-B7644C2ABC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547-4725-B1DE-B7644C2ABC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547-4725-B1DE-B7644C2ABC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99.6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547-4725-B1DE-B7644C2ABC2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4C1-4302-AC3E-FE9078F397B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C1-4302-AC3E-FE9078F397B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C1-4302-AC3E-FE9078F397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C1-4302-AC3E-FE9078F397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C1-4302-AC3E-FE9078F397B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C1-4302-AC3E-FE9078F397B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C1-4302-AC3E-FE9078F397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C1-4302-AC3E-FE9078F397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C1-4302-AC3E-FE9078F397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C1-4302-AC3E-FE9078F397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C1-4302-AC3E-FE9078F397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C1-4302-AC3E-FE9078F397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C1-4302-AC3E-FE9078F397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C1-4302-AC3E-FE9078F397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C1-4302-AC3E-FE9078F397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C1-4302-AC3E-FE9078F397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C1-4302-AC3E-FE9078F397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C1-4302-AC3E-FE9078F397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C1-4302-AC3E-FE9078F397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C1-4302-AC3E-FE9078F397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C1-4302-AC3E-FE9078F397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C1-4302-AC3E-FE9078F397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C1-4302-AC3E-FE9078F397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C1-4302-AC3E-FE9078F397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C1-4302-AC3E-FE9078F397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C1-4302-AC3E-FE9078F397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C1-4302-AC3E-FE9078F397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C1-4302-AC3E-FE9078F397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C1-4302-AC3E-FE9078F397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C1-4302-AC3E-FE9078F397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C1-4302-AC3E-FE9078F397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C1-4302-AC3E-FE9078F397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C1-4302-AC3E-FE9078F397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C1-4302-AC3E-FE9078F397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C1-4302-AC3E-FE9078F397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C1-4302-AC3E-FE9078F397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C1-4302-AC3E-FE9078F397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C1-4302-AC3E-FE9078F397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C1-4302-AC3E-FE9078F397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C1-4302-AC3E-FE9078F397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C1-4302-AC3E-FE9078F397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C1-4302-AC3E-FE9078F397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C1-4302-AC3E-FE9078F397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C1-4302-AC3E-FE9078F397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C1-4302-AC3E-FE9078F397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C1-4302-AC3E-FE9078F397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C1-4302-AC3E-FE9078F397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C1-4302-AC3E-FE9078F397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C1-4302-AC3E-FE9078F397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C1-4302-AC3E-FE9078F397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C1-4302-AC3E-FE9078F397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C1-4302-AC3E-FE9078F397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C1-4302-AC3E-FE9078F397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C1-4302-AC3E-FE9078F397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C1-4302-AC3E-FE9078F397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C1-4302-AC3E-FE9078F397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C1-4302-AC3E-FE9078F397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C1-4302-AC3E-FE9078F397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C1-4302-AC3E-FE9078F397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C1-4302-AC3E-FE9078F397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C1-4302-AC3E-FE9078F397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C1-4302-AC3E-FE9078F397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C1-4302-AC3E-FE9078F397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C1-4302-AC3E-FE9078F397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C1-4302-AC3E-FE9078F397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C1-4302-AC3E-FE9078F397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C1-4302-AC3E-FE9078F397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C1-4302-AC3E-FE9078F397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C1-4302-AC3E-FE9078F397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C1-4302-AC3E-FE9078F397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C1-4302-AC3E-FE9078F397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C1-4302-AC3E-FE9078F397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C1-4302-AC3E-FE9078F397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C1-4302-AC3E-FE9078F397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C1-4302-AC3E-FE9078F397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C1-4302-AC3E-FE9078F397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C1-4302-AC3E-FE9078F397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C1-4302-AC3E-FE9078F397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C1-4302-AC3E-FE9078F397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C1-4302-AC3E-FE9078F397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C1-4302-AC3E-FE9078F397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C1-4302-AC3E-FE9078F397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C1-4302-AC3E-FE9078F397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C1-4302-AC3E-FE9078F397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C1-4302-AC3E-FE9078F397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C1-4302-AC3E-FE9078F397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C1-4302-AC3E-FE9078F397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C1-4302-AC3E-FE9078F397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C1-4302-AC3E-FE9078F397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C1-4302-AC3E-FE9078F397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C1-4302-AC3E-FE9078F397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C1-4302-AC3E-FE9078F397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C1-4302-AC3E-FE9078F397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C1-4302-AC3E-FE9078F397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C1-4302-AC3E-FE9078F397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C1-4302-AC3E-FE9078F397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4C1-4302-AC3E-FE9078F397BE}"/>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84.4</c:v>
                </c:pt>
                <c:pt idx="14">
                  <c:v>84.4</c:v>
                </c:pt>
                <c:pt idx="15">
                  <c:v>84.4</c:v>
                </c:pt>
                <c:pt idx="16">
                  <c:v>84.4</c:v>
                </c:pt>
                <c:pt idx="17">
                  <c:v>84.4</c:v>
                </c:pt>
                <c:pt idx="18">
                  <c:v>84.4</c:v>
                </c:pt>
                <c:pt idx="19">
                  <c:v>84.4</c:v>
                </c:pt>
                <c:pt idx="20">
                  <c:v>84.4</c:v>
                </c:pt>
                <c:pt idx="21">
                  <c:v>84.4</c:v>
                </c:pt>
                <c:pt idx="22">
                  <c:v>#N/A</c:v>
                </c:pt>
                <c:pt idx="23">
                  <c:v>#N/A</c:v>
                </c:pt>
                <c:pt idx="24">
                  <c:v>#N/A</c:v>
                </c:pt>
                <c:pt idx="25">
                  <c:v>#N/A</c:v>
                </c:pt>
              </c:numCache>
            </c:numRef>
          </c:yVal>
          <c:smooth val="0"/>
          <c:extLst>
            <c:ext xmlns:c16="http://schemas.microsoft.com/office/drawing/2014/chart" uri="{C3380CC4-5D6E-409C-BE32-E72D297353CC}">
              <c16:uniqueId val="{00000061-34C1-4302-AC3E-FE9078F397B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C1-4302-AC3E-FE9078F397B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C1-4302-AC3E-FE9078F397B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C1-4302-AC3E-FE9078F397B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C1-4302-AC3E-FE9078F397B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C1-4302-AC3E-FE9078F397B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C1-4302-AC3E-FE9078F397B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C1-4302-AC3E-FE9078F397B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C1-4302-AC3E-FE9078F397B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C1-4302-AC3E-FE9078F397B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C1-4302-AC3E-FE9078F397B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C1-4302-AC3E-FE9078F397B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C1-4302-AC3E-FE9078F397B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C1-4302-AC3E-FE9078F397B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C1-4302-AC3E-FE9078F397B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C1-4302-AC3E-FE9078F397B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C1-4302-AC3E-FE9078F397B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C1-4302-AC3E-FE9078F397B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C1-4302-AC3E-FE9078F397B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C1-4302-AC3E-FE9078F397B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C1-4302-AC3E-FE9078F397B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C1-4302-AC3E-FE9078F397B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C1-4302-AC3E-FE9078F397B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C1-4302-AC3E-FE9078F397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C1-4302-AC3E-FE9078F397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C1-4302-AC3E-FE9078F397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C1-4302-AC3E-FE9078F397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C1-4302-AC3E-FE9078F397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C1-4302-AC3E-FE9078F397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C1-4302-AC3E-FE9078F397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C1-4302-AC3E-FE9078F397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C1-4302-AC3E-FE9078F397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C1-4302-AC3E-FE9078F397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C1-4302-AC3E-FE9078F397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C1-4302-AC3E-FE9078F397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C1-4302-AC3E-FE9078F397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C1-4302-AC3E-FE9078F397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C1-4302-AC3E-FE9078F397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C1-4302-AC3E-FE9078F397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C1-4302-AC3E-FE9078F397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C1-4302-AC3E-FE9078F397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C1-4302-AC3E-FE9078F397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C1-4302-AC3E-FE9078F397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C1-4302-AC3E-FE9078F397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C1-4302-AC3E-FE9078F397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C1-4302-AC3E-FE9078F397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C1-4302-AC3E-FE9078F397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C1-4302-AC3E-FE9078F397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C1-4302-AC3E-FE9078F397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C1-4302-AC3E-FE9078F397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C1-4302-AC3E-FE9078F397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C1-4302-AC3E-FE9078F397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C1-4302-AC3E-FE9078F397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C1-4302-AC3E-FE9078F397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C1-4302-AC3E-FE9078F397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C1-4302-AC3E-FE9078F397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C1-4302-AC3E-FE9078F397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C1-4302-AC3E-FE9078F397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C1-4302-AC3E-FE9078F397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C1-4302-AC3E-FE9078F397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C1-4302-AC3E-FE9078F397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C1-4302-AC3E-FE9078F397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C1-4302-AC3E-FE9078F397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C1-4302-AC3E-FE9078F397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C1-4302-AC3E-FE9078F397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C1-4302-AC3E-FE9078F397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C1-4302-AC3E-FE9078F397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C1-4302-AC3E-FE9078F397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C1-4302-AC3E-FE9078F397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C1-4302-AC3E-FE9078F397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C1-4302-AC3E-FE9078F397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C1-4302-AC3E-FE9078F397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C1-4302-AC3E-FE9078F397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C1-4302-AC3E-FE9078F397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C1-4302-AC3E-FE9078F397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C1-4302-AC3E-FE9078F397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C1-4302-AC3E-FE9078F397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C1-4302-AC3E-FE9078F397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C1-4302-AC3E-FE9078F397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C1-4302-AC3E-FE9078F397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C1-4302-AC3E-FE9078F397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C1-4302-AC3E-FE9078F397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C1-4302-AC3E-FE9078F397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C1-4302-AC3E-FE9078F397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C1-4302-AC3E-FE9078F397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C1-4302-AC3E-FE9078F397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C1-4302-AC3E-FE9078F397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C1-4302-AC3E-FE9078F397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C1-4302-AC3E-FE9078F397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C1-4302-AC3E-FE9078F397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C1-4302-AC3E-FE9078F397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C1-4302-AC3E-FE9078F397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C1-4302-AC3E-FE9078F397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C1-4302-AC3E-FE9078F397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C1-4302-AC3E-FE9078F397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C1-4302-AC3E-FE9078F397B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84.350000000000009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C1-4302-AC3E-FE9078F397BE}"/>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63.2</c:v>
                </c:pt>
                <c:pt idx="14">
                  <c:v>63.2</c:v>
                </c:pt>
                <c:pt idx="15">
                  <c:v>63.2</c:v>
                </c:pt>
                <c:pt idx="16">
                  <c:v>63.2</c:v>
                </c:pt>
                <c:pt idx="17">
                  <c:v>63.2</c:v>
                </c:pt>
                <c:pt idx="18">
                  <c:v>63.2</c:v>
                </c:pt>
                <c:pt idx="19">
                  <c:v>63.2</c:v>
                </c:pt>
                <c:pt idx="20">
                  <c:v>63.2</c:v>
                </c:pt>
                <c:pt idx="21">
                  <c:v>63.2</c:v>
                </c:pt>
                <c:pt idx="22">
                  <c:v>#N/A</c:v>
                </c:pt>
                <c:pt idx="23">
                  <c:v>#N/A</c:v>
                </c:pt>
                <c:pt idx="24">
                  <c:v>#N/A</c:v>
                </c:pt>
                <c:pt idx="25">
                  <c:v>#N/A</c:v>
                </c:pt>
              </c:numCache>
            </c:numRef>
          </c:yVal>
          <c:smooth val="0"/>
          <c:extLst>
            <c:ext xmlns:c16="http://schemas.microsoft.com/office/drawing/2014/chart" uri="{C3380CC4-5D6E-409C-BE32-E72D297353CC}">
              <c16:uniqueId val="{000000C2-34C1-4302-AC3E-FE9078F397BE}"/>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C1-4302-AC3E-FE9078F397B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C1-4302-AC3E-FE9078F397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C1-4302-AC3E-FE9078F397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C1-4302-AC3E-FE9078F397B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C1-4302-AC3E-FE9078F397B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C1-4302-AC3E-FE9078F397B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C1-4302-AC3E-FE9078F397B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C1-4302-AC3E-FE9078F397B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C1-4302-AC3E-FE9078F397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C1-4302-AC3E-FE9078F397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C1-4302-AC3E-FE9078F397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C1-4302-AC3E-FE9078F397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C1-4302-AC3E-FE9078F397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C1-4302-AC3E-FE9078F397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C1-4302-AC3E-FE9078F397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C1-4302-AC3E-FE9078F397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C1-4302-AC3E-FE9078F397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C1-4302-AC3E-FE9078F397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C1-4302-AC3E-FE9078F397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C1-4302-AC3E-FE9078F397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C1-4302-AC3E-FE9078F397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C1-4302-AC3E-FE9078F397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C1-4302-AC3E-FE9078F397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C1-4302-AC3E-FE9078F397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C1-4302-AC3E-FE9078F397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C1-4302-AC3E-FE9078F397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C1-4302-AC3E-FE9078F397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C1-4302-AC3E-FE9078F397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C1-4302-AC3E-FE9078F397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C1-4302-AC3E-FE9078F397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C1-4302-AC3E-FE9078F397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C1-4302-AC3E-FE9078F397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C1-4302-AC3E-FE9078F397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C1-4302-AC3E-FE9078F397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C1-4302-AC3E-FE9078F397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C1-4302-AC3E-FE9078F397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C1-4302-AC3E-FE9078F397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C1-4302-AC3E-FE9078F397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C1-4302-AC3E-FE9078F397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C1-4302-AC3E-FE9078F397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C1-4302-AC3E-FE9078F397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C1-4302-AC3E-FE9078F397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C1-4302-AC3E-FE9078F397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C1-4302-AC3E-FE9078F397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C1-4302-AC3E-FE9078F397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C1-4302-AC3E-FE9078F397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C1-4302-AC3E-FE9078F397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C1-4302-AC3E-FE9078F397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C1-4302-AC3E-FE9078F397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C1-4302-AC3E-FE9078F397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C1-4302-AC3E-FE9078F397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C1-4302-AC3E-FE9078F397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C1-4302-AC3E-FE9078F397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C1-4302-AC3E-FE9078F397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C1-4302-AC3E-FE9078F397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C1-4302-AC3E-FE9078F397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C1-4302-AC3E-FE9078F397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C1-4302-AC3E-FE9078F397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C1-4302-AC3E-FE9078F397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C1-4302-AC3E-FE9078F397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C1-4302-AC3E-FE9078F397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C1-4302-AC3E-FE9078F397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C1-4302-AC3E-FE9078F397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C1-4302-AC3E-FE9078F397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C1-4302-AC3E-FE9078F397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C1-4302-AC3E-FE9078F397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C1-4302-AC3E-FE9078F397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C1-4302-AC3E-FE9078F397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C1-4302-AC3E-FE9078F397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C1-4302-AC3E-FE9078F397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C1-4302-AC3E-FE9078F397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C1-4302-AC3E-FE9078F397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C1-4302-AC3E-FE9078F397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C1-4302-AC3E-FE9078F397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C1-4302-AC3E-FE9078F397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C1-4302-AC3E-FE9078F397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C1-4302-AC3E-FE9078F397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C1-4302-AC3E-FE9078F397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C1-4302-AC3E-FE9078F397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C1-4302-AC3E-FE9078F397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C1-4302-AC3E-FE9078F397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C1-4302-AC3E-FE9078F397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C1-4302-AC3E-FE9078F397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C1-4302-AC3E-FE9078F397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C1-4302-AC3E-FE9078F397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C1-4302-AC3E-FE9078F397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C1-4302-AC3E-FE9078F397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C1-4302-AC3E-FE9078F397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C1-4302-AC3E-FE9078F397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C1-4302-AC3E-FE9078F397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C1-4302-AC3E-FE9078F397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C1-4302-AC3E-FE9078F397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C1-4302-AC3E-FE9078F397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C1-4302-AC3E-FE9078F397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C1-4302-AC3E-FE9078F397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63.242256000000005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C1-4302-AC3E-FE9078F397B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73A-4BCF-837A-8FB872A0297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73A-4BCF-837A-8FB872A0297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3A-4BCF-837A-8FB872A029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3A-4BCF-837A-8FB872A029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3A-4BCF-837A-8FB872A0297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3A-4BCF-837A-8FB872A0297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3A-4BCF-837A-8FB872A029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3A-4BCF-837A-8FB872A029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3A-4BCF-837A-8FB872A029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3A-4BCF-837A-8FB872A029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3A-4BCF-837A-8FB872A029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3A-4BCF-837A-8FB872A029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3A-4BCF-837A-8FB872A029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3A-4BCF-837A-8FB872A029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3A-4BCF-837A-8FB872A029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3A-4BCF-837A-8FB872A029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3A-4BCF-837A-8FB872A029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3A-4BCF-837A-8FB872A029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3A-4BCF-837A-8FB872A029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3A-4BCF-837A-8FB872A029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3A-4BCF-837A-8FB872A029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3A-4BCF-837A-8FB872A029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3A-4BCF-837A-8FB872A029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3A-4BCF-837A-8FB872A029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73A-4BCF-837A-8FB872A029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73A-4BCF-837A-8FB872A029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3A-4BCF-837A-8FB872A029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3A-4BCF-837A-8FB872A029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3A-4BCF-837A-8FB872A029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3A-4BCF-837A-8FB872A029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3A-4BCF-837A-8FB872A029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3A-4BCF-837A-8FB872A029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3A-4BCF-837A-8FB872A029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3A-4BCF-837A-8FB872A029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3A-4BCF-837A-8FB872A029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3A-4BCF-837A-8FB872A029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3A-4BCF-837A-8FB872A029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3A-4BCF-837A-8FB872A029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3A-4BCF-837A-8FB872A029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3A-4BCF-837A-8FB872A029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3A-4BCF-837A-8FB872A029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3A-4BCF-837A-8FB872A029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3A-4BCF-837A-8FB872A029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3A-4BCF-837A-8FB872A029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3A-4BCF-837A-8FB872A029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3A-4BCF-837A-8FB872A029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3A-4BCF-837A-8FB872A029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3A-4BCF-837A-8FB872A029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3A-4BCF-837A-8FB872A029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3A-4BCF-837A-8FB872A029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3A-4BCF-837A-8FB872A029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3A-4BCF-837A-8FB872A029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3A-4BCF-837A-8FB872A029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3A-4BCF-837A-8FB872A029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3A-4BCF-837A-8FB872A029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3A-4BCF-837A-8FB872A029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3A-4BCF-837A-8FB872A029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3A-4BCF-837A-8FB872A029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3A-4BCF-837A-8FB872A029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3A-4BCF-837A-8FB872A029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3A-4BCF-837A-8FB872A029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3A-4BCF-837A-8FB872A029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3A-4BCF-837A-8FB872A029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3A-4BCF-837A-8FB872A029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3A-4BCF-837A-8FB872A029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3A-4BCF-837A-8FB872A029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3A-4BCF-837A-8FB872A029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3A-4BCF-837A-8FB872A029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3A-4BCF-837A-8FB872A029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3A-4BCF-837A-8FB872A029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3A-4BCF-837A-8FB872A029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3A-4BCF-837A-8FB872A029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3A-4BCF-837A-8FB872A029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3A-4BCF-837A-8FB872A029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3A-4BCF-837A-8FB872A029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3A-4BCF-837A-8FB872A029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3A-4BCF-837A-8FB872A029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3A-4BCF-837A-8FB872A029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3A-4BCF-837A-8FB872A029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3A-4BCF-837A-8FB872A029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3A-4BCF-837A-8FB872A029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3A-4BCF-837A-8FB872A029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3A-4BCF-837A-8FB872A029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3A-4BCF-837A-8FB872A029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3A-4BCF-837A-8FB872A029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3A-4BCF-837A-8FB872A029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3A-4BCF-837A-8FB872A029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3A-4BCF-837A-8FB872A029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3A-4BCF-837A-8FB872A029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3A-4BCF-837A-8FB872A029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3A-4BCF-837A-8FB872A029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3A-4BCF-837A-8FB872A029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3A-4BCF-837A-8FB872A029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3A-4BCF-837A-8FB872A029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3A-4BCF-837A-8FB872A029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73A-4BCF-837A-8FB872A029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73A-4BCF-837A-8FB872A0297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70.2</c:v>
                </c:pt>
                <c:pt idx="14">
                  <c:v>70.2</c:v>
                </c:pt>
                <c:pt idx="15">
                  <c:v>70.2</c:v>
                </c:pt>
                <c:pt idx="16">
                  <c:v>70.2</c:v>
                </c:pt>
                <c:pt idx="17">
                  <c:v>70.2</c:v>
                </c:pt>
                <c:pt idx="18">
                  <c:v>70.2</c:v>
                </c:pt>
                <c:pt idx="19">
                  <c:v>70.2</c:v>
                </c:pt>
                <c:pt idx="20">
                  <c:v>70.2</c:v>
                </c:pt>
                <c:pt idx="21">
                  <c:v>70.2</c:v>
                </c:pt>
                <c:pt idx="22">
                  <c:v>#N/A</c:v>
                </c:pt>
                <c:pt idx="23">
                  <c:v>#N/A</c:v>
                </c:pt>
                <c:pt idx="24">
                  <c:v>#N/A</c:v>
                </c:pt>
                <c:pt idx="25">
                  <c:v>#N/A</c:v>
                </c:pt>
              </c:numCache>
            </c:numRef>
          </c:yVal>
          <c:smooth val="0"/>
          <c:extLst>
            <c:ext xmlns:c16="http://schemas.microsoft.com/office/drawing/2014/chart" uri="{C3380CC4-5D6E-409C-BE32-E72D297353CC}">
              <c16:uniqueId val="{00000061-273A-4BCF-837A-8FB872A0297C}"/>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73A-4BCF-837A-8FB872A0297C}"/>
              </c:ext>
            </c:extLst>
          </c:dPt>
          <c:dPt>
            <c:idx val="2"/>
            <c:bubble3D val="0"/>
            <c:extLst>
              <c:ext xmlns:c16="http://schemas.microsoft.com/office/drawing/2014/chart" uri="{C3380CC4-5D6E-409C-BE32-E72D297353CC}">
                <c16:uniqueId val="{00000063-273A-4BCF-837A-8FB872A0297C}"/>
              </c:ext>
            </c:extLst>
          </c:dPt>
          <c:dPt>
            <c:idx val="3"/>
            <c:bubble3D val="0"/>
            <c:extLst>
              <c:ext xmlns:c16="http://schemas.microsoft.com/office/drawing/2014/chart" uri="{C3380CC4-5D6E-409C-BE32-E72D297353CC}">
                <c16:uniqueId val="{00000064-273A-4BCF-837A-8FB872A0297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73A-4BCF-837A-8FB872A0297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73A-4BCF-837A-8FB872A029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73A-4BCF-837A-8FB872A029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73A-4BCF-837A-8FB872A0297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73A-4BCF-837A-8FB872A0297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73A-4BCF-837A-8FB872A029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73A-4BCF-837A-8FB872A029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73A-4BCF-837A-8FB872A029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73A-4BCF-837A-8FB872A029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73A-4BCF-837A-8FB872A029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73A-4BCF-837A-8FB872A029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73A-4BCF-837A-8FB872A029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73A-4BCF-837A-8FB872A029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73A-4BCF-837A-8FB872A029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73A-4BCF-837A-8FB872A029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73A-4BCF-837A-8FB872A029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73A-4BCF-837A-8FB872A029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73A-4BCF-837A-8FB872A029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73A-4BCF-837A-8FB872A029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73A-4BCF-837A-8FB872A029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73A-4BCF-837A-8FB872A029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73A-4BCF-837A-8FB872A029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73A-4BCF-837A-8FB872A029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73A-4BCF-837A-8FB872A029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73A-4BCF-837A-8FB872A029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73A-4BCF-837A-8FB872A029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73A-4BCF-837A-8FB872A029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73A-4BCF-837A-8FB872A029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73A-4BCF-837A-8FB872A029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73A-4BCF-837A-8FB872A029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73A-4BCF-837A-8FB872A029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73A-4BCF-837A-8FB872A029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73A-4BCF-837A-8FB872A029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73A-4BCF-837A-8FB872A029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73A-4BCF-837A-8FB872A029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73A-4BCF-837A-8FB872A029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73A-4BCF-837A-8FB872A029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73A-4BCF-837A-8FB872A029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73A-4BCF-837A-8FB872A029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73A-4BCF-837A-8FB872A029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73A-4BCF-837A-8FB872A029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73A-4BCF-837A-8FB872A029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73A-4BCF-837A-8FB872A029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73A-4BCF-837A-8FB872A029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73A-4BCF-837A-8FB872A029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73A-4BCF-837A-8FB872A029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73A-4BCF-837A-8FB872A029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73A-4BCF-837A-8FB872A029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73A-4BCF-837A-8FB872A029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73A-4BCF-837A-8FB872A029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3A-4BCF-837A-8FB872A029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3A-4BCF-837A-8FB872A029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3A-4BCF-837A-8FB872A029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3A-4BCF-837A-8FB872A029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3A-4BCF-837A-8FB872A029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3A-4BCF-837A-8FB872A029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3A-4BCF-837A-8FB872A029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3A-4BCF-837A-8FB872A029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3A-4BCF-837A-8FB872A029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3A-4BCF-837A-8FB872A029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3A-4BCF-837A-8FB872A029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3A-4BCF-837A-8FB872A029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3A-4BCF-837A-8FB872A029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3A-4BCF-837A-8FB872A029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3A-4BCF-837A-8FB872A029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3A-4BCF-837A-8FB872A029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3A-4BCF-837A-8FB872A029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3A-4BCF-837A-8FB872A029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3A-4BCF-837A-8FB872A029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3A-4BCF-837A-8FB872A029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3A-4BCF-837A-8FB872A029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3A-4BCF-837A-8FB872A029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3A-4BCF-837A-8FB872A029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3A-4BCF-837A-8FB872A029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3A-4BCF-837A-8FB872A029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3A-4BCF-837A-8FB872A029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3A-4BCF-837A-8FB872A029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3A-4BCF-837A-8FB872A029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3A-4BCF-837A-8FB872A029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3A-4BCF-837A-8FB872A029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3A-4BCF-837A-8FB872A029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3A-4BCF-837A-8FB872A029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3A-4BCF-837A-8FB872A029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3A-4BCF-837A-8FB872A029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3A-4BCF-837A-8FB872A029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3A-4BCF-837A-8FB872A029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3A-4BCF-837A-8FB872A029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3A-4BCF-837A-8FB872A029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3A-4BCF-837A-8FB872A029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3A-4BCF-837A-8FB872A029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3A-4BCF-837A-8FB872A029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3A-4BCF-837A-8FB872A029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3A-4BCF-837A-8FB872A029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3A-4BCF-837A-8FB872A029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3A-4BCF-837A-8FB872A029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70.232599999999991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73A-4BCF-837A-8FB872A0297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73A-4BCF-837A-8FB872A0297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73A-4BCF-837A-8FB872A0297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73A-4BCF-837A-8FB872A029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73A-4BCF-837A-8FB872A029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73A-4BCF-837A-8FB872A0297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73A-4BCF-837A-8FB872A0297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73A-4BCF-837A-8FB872A0297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73A-4BCF-837A-8FB872A0297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73A-4BCF-837A-8FB872A029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73A-4BCF-837A-8FB872A029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73A-4BCF-837A-8FB872A029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73A-4BCF-837A-8FB872A029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73A-4BCF-837A-8FB872A029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73A-4BCF-837A-8FB872A029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73A-4BCF-837A-8FB872A029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73A-4BCF-837A-8FB872A029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73A-4BCF-837A-8FB872A029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73A-4BCF-837A-8FB872A029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73A-4BCF-837A-8FB872A029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73A-4BCF-837A-8FB872A029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73A-4BCF-837A-8FB872A029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73A-4BCF-837A-8FB872A029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73A-4BCF-837A-8FB872A029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73A-4BCF-837A-8FB872A029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73A-4BCF-837A-8FB872A029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73A-4BCF-837A-8FB872A029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73A-4BCF-837A-8FB872A029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73A-4BCF-837A-8FB872A029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73A-4BCF-837A-8FB872A029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73A-4BCF-837A-8FB872A029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73A-4BCF-837A-8FB872A029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73A-4BCF-837A-8FB872A029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73A-4BCF-837A-8FB872A029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73A-4BCF-837A-8FB872A029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73A-4BCF-837A-8FB872A029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73A-4BCF-837A-8FB872A029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73A-4BCF-837A-8FB872A029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73A-4BCF-837A-8FB872A029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73A-4BCF-837A-8FB872A029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73A-4BCF-837A-8FB872A029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73A-4BCF-837A-8FB872A029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73A-4BCF-837A-8FB872A029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73A-4BCF-837A-8FB872A029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73A-4BCF-837A-8FB872A029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73A-4BCF-837A-8FB872A029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73A-4BCF-837A-8FB872A029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73A-4BCF-837A-8FB872A029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73A-4BCF-837A-8FB872A029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73A-4BCF-837A-8FB872A029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73A-4BCF-837A-8FB872A029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73A-4BCF-837A-8FB872A029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73A-4BCF-837A-8FB872A029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73A-4BCF-837A-8FB872A029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73A-4BCF-837A-8FB872A029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73A-4BCF-837A-8FB872A029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73A-4BCF-837A-8FB872A029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73A-4BCF-837A-8FB872A029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73A-4BCF-837A-8FB872A029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73A-4BCF-837A-8FB872A029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73A-4BCF-837A-8FB872A029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73A-4BCF-837A-8FB872A029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73A-4BCF-837A-8FB872A029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73A-4BCF-837A-8FB872A029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73A-4BCF-837A-8FB872A029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73A-4BCF-837A-8FB872A029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73A-4BCF-837A-8FB872A029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73A-4BCF-837A-8FB872A029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73A-4BCF-837A-8FB872A029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73A-4BCF-837A-8FB872A029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73A-4BCF-837A-8FB872A029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73A-4BCF-837A-8FB872A029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73A-4BCF-837A-8FB872A029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73A-4BCF-837A-8FB872A029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73A-4BCF-837A-8FB872A029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73A-4BCF-837A-8FB872A029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73A-4BCF-837A-8FB872A029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73A-4BCF-837A-8FB872A029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73A-4BCF-837A-8FB872A029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73A-4BCF-837A-8FB872A029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73A-4BCF-837A-8FB872A029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73A-4BCF-837A-8FB872A029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73A-4BCF-837A-8FB872A029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73A-4BCF-837A-8FB872A029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73A-4BCF-837A-8FB872A029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73A-4BCF-837A-8FB872A029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73A-4BCF-837A-8FB872A029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73A-4BCF-837A-8FB872A029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73A-4BCF-837A-8FB872A029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73A-4BCF-837A-8FB872A029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73A-4BCF-837A-8FB872A029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73A-4BCF-837A-8FB872A029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73A-4BCF-837A-8FB872A029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73A-4BCF-837A-8FB872A029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73A-4BCF-837A-8FB872A029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73A-4BCF-837A-8FB872A029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73A-4BCF-837A-8FB872A029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73A-4BCF-837A-8FB872A0297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75.7</c:v>
                </c:pt>
                <c:pt idx="14">
                  <c:v>75.7</c:v>
                </c:pt>
                <c:pt idx="15">
                  <c:v>75.7</c:v>
                </c:pt>
                <c:pt idx="16">
                  <c:v>75.7</c:v>
                </c:pt>
                <c:pt idx="17">
                  <c:v>75.7</c:v>
                </c:pt>
                <c:pt idx="18">
                  <c:v>75.7</c:v>
                </c:pt>
                <c:pt idx="19">
                  <c:v>75.7</c:v>
                </c:pt>
                <c:pt idx="20">
                  <c:v>75.7</c:v>
                </c:pt>
                <c:pt idx="21">
                  <c:v>75.7</c:v>
                </c:pt>
                <c:pt idx="22">
                  <c:v>#N/A</c:v>
                </c:pt>
                <c:pt idx="23">
                  <c:v>#N/A</c:v>
                </c:pt>
                <c:pt idx="24">
                  <c:v>#N/A</c:v>
                </c:pt>
                <c:pt idx="25">
                  <c:v>#N/A</c:v>
                </c:pt>
              </c:numCache>
            </c:numRef>
          </c:yVal>
          <c:smooth val="0"/>
          <c:extLst>
            <c:ext xmlns:c16="http://schemas.microsoft.com/office/drawing/2014/chart" uri="{C3380CC4-5D6E-409C-BE32-E72D297353CC}">
              <c16:uniqueId val="{00000000-E2FC-4215-A908-908A518D1B3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FC-4215-A908-908A518D1B3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FC-4215-A908-908A518D1B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FC-4215-A908-908A518D1B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FC-4215-A908-908A518D1B3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FC-4215-A908-908A518D1B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FC-4215-A908-908A518D1B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FC-4215-A908-908A518D1B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FC-4215-A908-908A518D1B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FC-4215-A908-908A518D1B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FC-4215-A908-908A518D1B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FC-4215-A908-908A518D1B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FC-4215-A908-908A518D1B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FC-4215-A908-908A518D1B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FC-4215-A908-908A518D1B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FC-4215-A908-908A518D1B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FC-4215-A908-908A518D1B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FC-4215-A908-908A518D1B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FC-4215-A908-908A518D1B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FC-4215-A908-908A518D1B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FC-4215-A908-908A518D1B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FC-4215-A908-908A518D1B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FC-4215-A908-908A518D1B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FC-4215-A908-908A518D1B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FC-4215-A908-908A518D1B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FC-4215-A908-908A518D1B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FC-4215-A908-908A518D1B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FC-4215-A908-908A518D1B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FC-4215-A908-908A518D1B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FC-4215-A908-908A518D1B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FC-4215-A908-908A518D1B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FC-4215-A908-908A518D1B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FC-4215-A908-908A518D1B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FC-4215-A908-908A518D1B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FC-4215-A908-908A518D1B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FC-4215-A908-908A518D1B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FC-4215-A908-908A518D1B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FC-4215-A908-908A518D1B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FC-4215-A908-908A518D1B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FC-4215-A908-908A518D1B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FC-4215-A908-908A518D1B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FC-4215-A908-908A518D1B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FC-4215-A908-908A518D1B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FC-4215-A908-908A518D1B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FC-4215-A908-908A518D1B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FC-4215-A908-908A518D1B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FC-4215-A908-908A518D1B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FC-4215-A908-908A518D1B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FC-4215-A908-908A518D1B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FC-4215-A908-908A518D1B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FC-4215-A908-908A518D1B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FC-4215-A908-908A518D1B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FC-4215-A908-908A518D1B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FC-4215-A908-908A518D1B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FC-4215-A908-908A518D1B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FC-4215-A908-908A518D1B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FC-4215-A908-908A518D1B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FC-4215-A908-908A518D1B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FC-4215-A908-908A518D1B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FC-4215-A908-908A518D1B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FC-4215-A908-908A518D1B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FC-4215-A908-908A518D1B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FC-4215-A908-908A518D1B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FC-4215-A908-908A518D1B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FC-4215-A908-908A518D1B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FC-4215-A908-908A518D1B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FC-4215-A908-908A518D1B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FC-4215-A908-908A518D1B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FC-4215-A908-908A518D1B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FC-4215-A908-908A518D1B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FC-4215-A908-908A518D1B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FC-4215-A908-908A518D1B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FC-4215-A908-908A518D1B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FC-4215-A908-908A518D1B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FC-4215-A908-908A518D1B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FC-4215-A908-908A518D1B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FC-4215-A908-908A518D1B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FC-4215-A908-908A518D1B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FC-4215-A908-908A518D1B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FC-4215-A908-908A518D1B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FC-4215-A908-908A518D1B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FC-4215-A908-908A518D1B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FC-4215-A908-908A518D1B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FC-4215-A908-908A518D1B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FC-4215-A908-908A518D1B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FC-4215-A908-908A518D1B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FC-4215-A908-908A518D1B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FC-4215-A908-908A518D1B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FC-4215-A908-908A518D1B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FC-4215-A908-908A518D1B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FC-4215-A908-908A518D1B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FC-4215-A908-908A518D1B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FC-4215-A908-908A518D1B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FC-4215-A908-908A518D1B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FC-4215-A908-908A518D1B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FC-4215-A908-908A518D1B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75.650000000000006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2FC-4215-A908-908A518D1B3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57.7</c:v>
                </c:pt>
                <c:pt idx="14">
                  <c:v>57.7</c:v>
                </c:pt>
                <c:pt idx="15">
                  <c:v>57.7</c:v>
                </c:pt>
                <c:pt idx="16">
                  <c:v>57.7</c:v>
                </c:pt>
                <c:pt idx="17">
                  <c:v>57.7</c:v>
                </c:pt>
                <c:pt idx="18">
                  <c:v>57.7</c:v>
                </c:pt>
                <c:pt idx="19">
                  <c:v>57.7</c:v>
                </c:pt>
                <c:pt idx="20">
                  <c:v>57.7</c:v>
                </c:pt>
                <c:pt idx="21">
                  <c:v>57.7</c:v>
                </c:pt>
                <c:pt idx="22">
                  <c:v>#N/A</c:v>
                </c:pt>
                <c:pt idx="23">
                  <c:v>#N/A</c:v>
                </c:pt>
                <c:pt idx="24">
                  <c:v>#N/A</c:v>
                </c:pt>
                <c:pt idx="25">
                  <c:v>#N/A</c:v>
                </c:pt>
              </c:numCache>
            </c:numRef>
          </c:yVal>
          <c:smooth val="0"/>
          <c:extLst>
            <c:ext xmlns:c16="http://schemas.microsoft.com/office/drawing/2014/chart" uri="{C3380CC4-5D6E-409C-BE32-E72D297353CC}">
              <c16:uniqueId val="{00000061-E2FC-4215-A908-908A518D1B3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2FC-4215-A908-908A518D1B3B}"/>
              </c:ext>
            </c:extLst>
          </c:dPt>
          <c:dPt>
            <c:idx val="2"/>
            <c:bubble3D val="0"/>
            <c:extLst>
              <c:ext xmlns:c16="http://schemas.microsoft.com/office/drawing/2014/chart" uri="{C3380CC4-5D6E-409C-BE32-E72D297353CC}">
                <c16:uniqueId val="{00000063-E2FC-4215-A908-908A518D1B3B}"/>
              </c:ext>
            </c:extLst>
          </c:dPt>
          <c:dPt>
            <c:idx val="3"/>
            <c:bubble3D val="0"/>
            <c:extLst>
              <c:ext xmlns:c16="http://schemas.microsoft.com/office/drawing/2014/chart" uri="{C3380CC4-5D6E-409C-BE32-E72D297353CC}">
                <c16:uniqueId val="{00000064-E2FC-4215-A908-908A518D1B3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FC-4215-A908-908A518D1B3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FC-4215-A908-908A518D1B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FC-4215-A908-908A518D1B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FC-4215-A908-908A518D1B3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FC-4215-A908-908A518D1B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FC-4215-A908-908A518D1B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FC-4215-A908-908A518D1B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FC-4215-A908-908A518D1B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FC-4215-A908-908A518D1B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FC-4215-A908-908A518D1B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FC-4215-A908-908A518D1B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FC-4215-A908-908A518D1B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FC-4215-A908-908A518D1B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FC-4215-A908-908A518D1B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FC-4215-A908-908A518D1B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FC-4215-A908-908A518D1B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FC-4215-A908-908A518D1B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FC-4215-A908-908A518D1B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FC-4215-A908-908A518D1B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FC-4215-A908-908A518D1B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FC-4215-A908-908A518D1B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FC-4215-A908-908A518D1B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FC-4215-A908-908A518D1B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FC-4215-A908-908A518D1B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FC-4215-A908-908A518D1B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FC-4215-A908-908A518D1B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FC-4215-A908-908A518D1B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FC-4215-A908-908A518D1B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FC-4215-A908-908A518D1B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FC-4215-A908-908A518D1B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FC-4215-A908-908A518D1B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FC-4215-A908-908A518D1B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FC-4215-A908-908A518D1B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FC-4215-A908-908A518D1B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FC-4215-A908-908A518D1B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FC-4215-A908-908A518D1B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FC-4215-A908-908A518D1B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FC-4215-A908-908A518D1B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FC-4215-A908-908A518D1B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FC-4215-A908-908A518D1B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FC-4215-A908-908A518D1B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FC-4215-A908-908A518D1B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FC-4215-A908-908A518D1B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FC-4215-A908-908A518D1B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FC-4215-A908-908A518D1B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FC-4215-A908-908A518D1B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FC-4215-A908-908A518D1B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FC-4215-A908-908A518D1B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FC-4215-A908-908A518D1B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FC-4215-A908-908A518D1B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FC-4215-A908-908A518D1B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FC-4215-A908-908A518D1B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FC-4215-A908-908A518D1B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FC-4215-A908-908A518D1B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FC-4215-A908-908A518D1B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FC-4215-A908-908A518D1B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FC-4215-A908-908A518D1B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FC-4215-A908-908A518D1B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FC-4215-A908-908A518D1B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FC-4215-A908-908A518D1B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FC-4215-A908-908A518D1B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FC-4215-A908-908A518D1B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FC-4215-A908-908A518D1B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FC-4215-A908-908A518D1B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FC-4215-A908-908A518D1B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FC-4215-A908-908A518D1B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FC-4215-A908-908A518D1B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FC-4215-A908-908A518D1B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FC-4215-A908-908A518D1B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FC-4215-A908-908A518D1B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FC-4215-A908-908A518D1B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FC-4215-A908-908A518D1B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FC-4215-A908-908A518D1B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FC-4215-A908-908A518D1B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FC-4215-A908-908A518D1B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FC-4215-A908-908A518D1B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FC-4215-A908-908A518D1B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FC-4215-A908-908A518D1B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FC-4215-A908-908A518D1B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FC-4215-A908-908A518D1B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FC-4215-A908-908A518D1B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FC-4215-A908-908A518D1B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FC-4215-A908-908A518D1B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FC-4215-A908-908A518D1B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FC-4215-A908-908A518D1B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FC-4215-A908-908A518D1B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FC-4215-A908-908A518D1B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FC-4215-A908-908A518D1B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FC-4215-A908-908A518D1B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FC-4215-A908-908A518D1B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FC-4215-A908-908A518D1B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FC-4215-A908-908A518D1B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FC-4215-A908-908A518D1B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FC-4215-A908-908A518D1B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FC-4215-A908-908A518D1B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57.686151000000002</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FC-4215-A908-908A518D1B3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2FC-4215-A908-908A518D1B3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FC-4215-A908-908A518D1B3B}"/>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FC-4215-A908-908A518D1B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FC-4215-A908-908A518D1B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FC-4215-A908-908A518D1B3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FC-4215-A908-908A518D1B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FC-4215-A908-908A518D1B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FC-4215-A908-908A518D1B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FC-4215-A908-908A518D1B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FC-4215-A908-908A518D1B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FC-4215-A908-908A518D1B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FC-4215-A908-908A518D1B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FC-4215-A908-908A518D1B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FC-4215-A908-908A518D1B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FC-4215-A908-908A518D1B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FC-4215-A908-908A518D1B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FC-4215-A908-908A518D1B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FC-4215-A908-908A518D1B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FC-4215-A908-908A518D1B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FC-4215-A908-908A518D1B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FC-4215-A908-908A518D1B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FC-4215-A908-908A518D1B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FC-4215-A908-908A518D1B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FC-4215-A908-908A518D1B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FC-4215-A908-908A518D1B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FC-4215-A908-908A518D1B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FC-4215-A908-908A518D1B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FC-4215-A908-908A518D1B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FC-4215-A908-908A518D1B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FC-4215-A908-908A518D1B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FC-4215-A908-908A518D1B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FC-4215-A908-908A518D1B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FC-4215-A908-908A518D1B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FC-4215-A908-908A518D1B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FC-4215-A908-908A518D1B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FC-4215-A908-908A518D1B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FC-4215-A908-908A518D1B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FC-4215-A908-908A518D1B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FC-4215-A908-908A518D1B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FC-4215-A908-908A518D1B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FC-4215-A908-908A518D1B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FC-4215-A908-908A518D1B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FC-4215-A908-908A518D1B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FC-4215-A908-908A518D1B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FC-4215-A908-908A518D1B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FC-4215-A908-908A518D1B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FC-4215-A908-908A518D1B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FC-4215-A908-908A518D1B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FC-4215-A908-908A518D1B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FC-4215-A908-908A518D1B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FC-4215-A908-908A518D1B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FC-4215-A908-908A518D1B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FC-4215-A908-908A518D1B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FC-4215-A908-908A518D1B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FC-4215-A908-908A518D1B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FC-4215-A908-908A518D1B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FC-4215-A908-908A518D1B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FC-4215-A908-908A518D1B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FC-4215-A908-908A518D1B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FC-4215-A908-908A518D1B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FC-4215-A908-908A518D1B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FC-4215-A908-908A518D1B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FC-4215-A908-908A518D1B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FC-4215-A908-908A518D1B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FC-4215-A908-908A518D1B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FC-4215-A908-908A518D1B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FC-4215-A908-908A518D1B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FC-4215-A908-908A518D1B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FC-4215-A908-908A518D1B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FC-4215-A908-908A518D1B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FC-4215-A908-908A518D1B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FC-4215-A908-908A518D1B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FC-4215-A908-908A518D1B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FC-4215-A908-908A518D1B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FC-4215-A908-908A518D1B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FC-4215-A908-908A518D1B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FC-4215-A908-908A518D1B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FC-4215-A908-908A518D1B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FC-4215-A908-908A518D1B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FC-4215-A908-908A518D1B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FC-4215-A908-908A518D1B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FC-4215-A908-908A518D1B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FC-4215-A908-908A518D1B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FC-4215-A908-908A518D1B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FC-4215-A908-908A518D1B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FC-4215-A908-908A518D1B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FC-4215-A908-908A518D1B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FC-4215-A908-908A518D1B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FC-4215-A908-908A518D1B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FC-4215-A908-908A518D1B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FC-4215-A908-908A518D1B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FC-4215-A908-908A518D1B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FC-4215-A908-908A518D1B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FC-4215-A908-908A518D1B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FC-4215-A908-908A518D1B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FC-4215-A908-908A518D1B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FC-4215-A908-908A518D1B3B}"/>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E45-4681-AD12-9B38288CD5F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45-4681-AD12-9B38288CD5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45-4681-AD12-9B38288CD5F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45-4681-AD12-9B38288CD5F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45-4681-AD12-9B38288CD5F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45-4681-AD12-9B38288CD5F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45-4681-AD12-9B38288CD5F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45-4681-AD12-9B38288CD5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45-4681-AD12-9B38288CD5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45-4681-AD12-9B38288CD5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45-4681-AD12-9B38288CD5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45-4681-AD12-9B38288CD5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45-4681-AD12-9B38288CD5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45-4681-AD12-9B38288CD5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45-4681-AD12-9B38288CD5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45-4681-AD12-9B38288CD5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45-4681-AD12-9B38288CD5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45-4681-AD12-9B38288CD5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45-4681-AD12-9B38288CD5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45-4681-AD12-9B38288CD5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45-4681-AD12-9B38288CD5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45-4681-AD12-9B38288CD5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45-4681-AD12-9B38288CD5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45-4681-AD12-9B38288CD5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E45-4681-AD12-9B38288CD5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45-4681-AD12-9B38288CD5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45-4681-AD12-9B38288CD5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45-4681-AD12-9B38288CD5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45-4681-AD12-9B38288CD5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45-4681-AD12-9B38288CD5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45-4681-AD12-9B38288CD5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45-4681-AD12-9B38288CD5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45-4681-AD12-9B38288CD5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45-4681-AD12-9B38288CD5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45-4681-AD12-9B38288CD5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45-4681-AD12-9B38288CD5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45-4681-AD12-9B38288CD5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45-4681-AD12-9B38288CD5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45-4681-AD12-9B38288CD5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45-4681-AD12-9B38288CD5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45-4681-AD12-9B38288CD5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45-4681-AD12-9B38288CD5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45-4681-AD12-9B38288CD5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45-4681-AD12-9B38288CD5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45-4681-AD12-9B38288CD5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45-4681-AD12-9B38288CD5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45-4681-AD12-9B38288CD5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45-4681-AD12-9B38288CD5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45-4681-AD12-9B38288CD5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45-4681-AD12-9B38288CD5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45-4681-AD12-9B38288CD5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45-4681-AD12-9B38288CD5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45-4681-AD12-9B38288CD5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45-4681-AD12-9B38288CD5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45-4681-AD12-9B38288CD5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45-4681-AD12-9B38288CD5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45-4681-AD12-9B38288CD5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45-4681-AD12-9B38288CD5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45-4681-AD12-9B38288CD5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45-4681-AD12-9B38288CD5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45-4681-AD12-9B38288CD5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45-4681-AD12-9B38288CD5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45-4681-AD12-9B38288CD5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45-4681-AD12-9B38288CD5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45-4681-AD12-9B38288CD5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45-4681-AD12-9B38288CD5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45-4681-AD12-9B38288CD5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45-4681-AD12-9B38288CD5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45-4681-AD12-9B38288CD5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45-4681-AD12-9B38288CD5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45-4681-AD12-9B38288CD5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45-4681-AD12-9B38288CD5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45-4681-AD12-9B38288CD5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45-4681-AD12-9B38288CD5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45-4681-AD12-9B38288CD5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45-4681-AD12-9B38288CD5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45-4681-AD12-9B38288CD5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45-4681-AD12-9B38288CD5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45-4681-AD12-9B38288CD5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45-4681-AD12-9B38288CD5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45-4681-AD12-9B38288CD5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45-4681-AD12-9B38288CD5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45-4681-AD12-9B38288CD5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45-4681-AD12-9B38288CD5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45-4681-AD12-9B38288CD5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45-4681-AD12-9B38288CD5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45-4681-AD12-9B38288CD5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45-4681-AD12-9B38288CD5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45-4681-AD12-9B38288CD5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45-4681-AD12-9B38288CD5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45-4681-AD12-9B38288CD5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45-4681-AD12-9B38288CD5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45-4681-AD12-9B38288CD5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45-4681-AD12-9B38288CD5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45-4681-AD12-9B38288CD5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98.749999999999986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E45-4681-AD12-9B38288CD5F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98.8</c:v>
                </c:pt>
                <c:pt idx="14">
                  <c:v>98.8</c:v>
                </c:pt>
                <c:pt idx="15">
                  <c:v>98.8</c:v>
                </c:pt>
                <c:pt idx="16">
                  <c:v>98.8</c:v>
                </c:pt>
                <c:pt idx="17">
                  <c:v>98.8</c:v>
                </c:pt>
                <c:pt idx="18">
                  <c:v>98.8</c:v>
                </c:pt>
                <c:pt idx="19">
                  <c:v>98.8</c:v>
                </c:pt>
                <c:pt idx="20">
                  <c:v>98.8</c:v>
                </c:pt>
                <c:pt idx="21">
                  <c:v>98.8</c:v>
                </c:pt>
                <c:pt idx="22">
                  <c:v>#N/A</c:v>
                </c:pt>
                <c:pt idx="23">
                  <c:v>#N/A</c:v>
                </c:pt>
                <c:pt idx="24">
                  <c:v>#N/A</c:v>
                </c:pt>
                <c:pt idx="25">
                  <c:v>#N/A</c:v>
                </c:pt>
              </c:numCache>
            </c:numRef>
          </c:yVal>
          <c:smooth val="0"/>
          <c:extLst>
            <c:ext xmlns:c16="http://schemas.microsoft.com/office/drawing/2014/chart" uri="{C3380CC4-5D6E-409C-BE32-E72D297353CC}">
              <c16:uniqueId val="{00000060-DE45-4681-AD12-9B38288CD5FA}"/>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73.400000000000006</c:v>
                </c:pt>
                <c:pt idx="14">
                  <c:v>73.400000000000006</c:v>
                </c:pt>
                <c:pt idx="15">
                  <c:v>73.400000000000006</c:v>
                </c:pt>
                <c:pt idx="16">
                  <c:v>73.400000000000006</c:v>
                </c:pt>
                <c:pt idx="17">
                  <c:v>73.400000000000006</c:v>
                </c:pt>
                <c:pt idx="18">
                  <c:v>73.400000000000006</c:v>
                </c:pt>
                <c:pt idx="19">
                  <c:v>73.400000000000006</c:v>
                </c:pt>
                <c:pt idx="20">
                  <c:v>73.400000000000006</c:v>
                </c:pt>
                <c:pt idx="21">
                  <c:v>73.400000000000006</c:v>
                </c:pt>
                <c:pt idx="22">
                  <c:v>#N/A</c:v>
                </c:pt>
                <c:pt idx="23">
                  <c:v>#N/A</c:v>
                </c:pt>
                <c:pt idx="24">
                  <c:v>#N/A</c:v>
                </c:pt>
                <c:pt idx="25">
                  <c:v>#N/A</c:v>
                </c:pt>
              </c:numCache>
            </c:numRef>
          </c:yVal>
          <c:smooth val="0"/>
          <c:extLst>
            <c:ext xmlns:c16="http://schemas.microsoft.com/office/drawing/2014/chart" uri="{C3380CC4-5D6E-409C-BE32-E72D297353CC}">
              <c16:uniqueId val="{00000061-DE45-4681-AD12-9B38288CD5F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E45-4681-AD12-9B38288CD5F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45-4681-AD12-9B38288CD5F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45-4681-AD12-9B38288CD5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45-4681-AD12-9B38288CD5F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45-4681-AD12-9B38288CD5F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45-4681-AD12-9B38288CD5F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45-4681-AD12-9B38288CD5FA}"/>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45-4681-AD12-9B38288CD5FA}"/>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45-4681-AD12-9B38288CD5FA}"/>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45-4681-AD12-9B38288CD5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45-4681-AD12-9B38288CD5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45-4681-AD12-9B38288CD5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45-4681-AD12-9B38288CD5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45-4681-AD12-9B38288CD5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45-4681-AD12-9B38288CD5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45-4681-AD12-9B38288CD5F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45-4681-AD12-9B38288CD5F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45-4681-AD12-9B38288CD5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45-4681-AD12-9B38288CD5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45-4681-AD12-9B38288CD5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45-4681-AD12-9B38288CD5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45-4681-AD12-9B38288CD5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45-4681-AD12-9B38288CD5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45-4681-AD12-9B38288CD5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45-4681-AD12-9B38288CD5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45-4681-AD12-9B38288CD5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45-4681-AD12-9B38288CD5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45-4681-AD12-9B38288CD5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45-4681-AD12-9B38288CD5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45-4681-AD12-9B38288CD5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45-4681-AD12-9B38288CD5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45-4681-AD12-9B38288CD5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45-4681-AD12-9B38288CD5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45-4681-AD12-9B38288CD5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45-4681-AD12-9B38288CD5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45-4681-AD12-9B38288CD5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45-4681-AD12-9B38288CD5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45-4681-AD12-9B38288CD5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45-4681-AD12-9B38288CD5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45-4681-AD12-9B38288CD5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45-4681-AD12-9B38288CD5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45-4681-AD12-9B38288CD5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45-4681-AD12-9B38288CD5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45-4681-AD12-9B38288CD5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45-4681-AD12-9B38288CD5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45-4681-AD12-9B38288CD5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45-4681-AD12-9B38288CD5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45-4681-AD12-9B38288CD5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45-4681-AD12-9B38288CD5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45-4681-AD12-9B38288CD5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45-4681-AD12-9B38288CD5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45-4681-AD12-9B38288CD5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45-4681-AD12-9B38288CD5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45-4681-AD12-9B38288CD5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45-4681-AD12-9B38288CD5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45-4681-AD12-9B38288CD5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45-4681-AD12-9B38288CD5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45-4681-AD12-9B38288CD5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45-4681-AD12-9B38288CD5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45-4681-AD12-9B38288CD5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45-4681-AD12-9B38288CD5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45-4681-AD12-9B38288CD5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45-4681-AD12-9B38288CD5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45-4681-AD12-9B38288CD5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45-4681-AD12-9B38288CD5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45-4681-AD12-9B38288CD5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45-4681-AD12-9B38288CD5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45-4681-AD12-9B38288CD5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45-4681-AD12-9B38288CD5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45-4681-AD12-9B38288CD5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45-4681-AD12-9B38288CD5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45-4681-AD12-9B38288CD5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45-4681-AD12-9B38288CD5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45-4681-AD12-9B38288CD5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45-4681-AD12-9B38288CD5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45-4681-AD12-9B38288CD5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45-4681-AD12-9B38288CD5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45-4681-AD12-9B38288CD5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45-4681-AD12-9B38288CD5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45-4681-AD12-9B38288CD5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45-4681-AD12-9B38288CD5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45-4681-AD12-9B38288CD5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45-4681-AD12-9B38288CD5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45-4681-AD12-9B38288CD5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45-4681-AD12-9B38288CD5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45-4681-AD12-9B38288CD5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45-4681-AD12-9B38288CD5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45-4681-AD12-9B38288CD5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45-4681-AD12-9B38288CD5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45-4681-AD12-9B38288CD5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45-4681-AD12-9B38288CD5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45-4681-AD12-9B38288CD5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45-4681-AD12-9B38288CD5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45-4681-AD12-9B38288CD5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45-4681-AD12-9B38288CD5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45-4681-AD12-9B38288CD5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73.400000000000006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45-4681-AD12-9B38288CD5F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C2-DE45-4681-AD12-9B38288CD5F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45-4681-AD12-9B38288CD5F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45-4681-AD12-9B38288CD5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45-4681-AD12-9B38288CD5F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45-4681-AD12-9B38288CD5F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45-4681-AD12-9B38288CD5F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45-4681-AD12-9B38288CD5F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45-4681-AD12-9B38288CD5F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45-4681-AD12-9B38288CD5F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45-4681-AD12-9B38288CD5F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45-4681-AD12-9B38288CD5F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45-4681-AD12-9B38288CD5F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45-4681-AD12-9B38288CD5F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45-4681-AD12-9B38288CD5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45-4681-AD12-9B38288CD5F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45-4681-AD12-9B38288CD5F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45-4681-AD12-9B38288CD5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45-4681-AD12-9B38288CD5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45-4681-AD12-9B38288CD5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45-4681-AD12-9B38288CD5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45-4681-AD12-9B38288CD5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45-4681-AD12-9B38288CD5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45-4681-AD12-9B38288CD5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45-4681-AD12-9B38288CD5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45-4681-AD12-9B38288CD5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45-4681-AD12-9B38288CD5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45-4681-AD12-9B38288CD5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45-4681-AD12-9B38288CD5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45-4681-AD12-9B38288CD5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45-4681-AD12-9B38288CD5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45-4681-AD12-9B38288CD5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45-4681-AD12-9B38288CD5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45-4681-AD12-9B38288CD5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45-4681-AD12-9B38288CD5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45-4681-AD12-9B38288CD5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45-4681-AD12-9B38288CD5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45-4681-AD12-9B38288CD5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45-4681-AD12-9B38288CD5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45-4681-AD12-9B38288CD5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45-4681-AD12-9B38288CD5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45-4681-AD12-9B38288CD5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45-4681-AD12-9B38288CD5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45-4681-AD12-9B38288CD5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45-4681-AD12-9B38288CD5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45-4681-AD12-9B38288CD5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45-4681-AD12-9B38288CD5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45-4681-AD12-9B38288CD5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45-4681-AD12-9B38288CD5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45-4681-AD12-9B38288CD5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45-4681-AD12-9B38288CD5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45-4681-AD12-9B38288CD5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45-4681-AD12-9B38288CD5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45-4681-AD12-9B38288CD5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45-4681-AD12-9B38288CD5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45-4681-AD12-9B38288CD5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45-4681-AD12-9B38288CD5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45-4681-AD12-9B38288CD5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45-4681-AD12-9B38288CD5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45-4681-AD12-9B38288CD5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45-4681-AD12-9B38288CD5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45-4681-AD12-9B38288CD5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45-4681-AD12-9B38288CD5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45-4681-AD12-9B38288CD5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45-4681-AD12-9B38288CD5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45-4681-AD12-9B38288CD5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45-4681-AD12-9B38288CD5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45-4681-AD12-9B38288CD5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45-4681-AD12-9B38288CD5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45-4681-AD12-9B38288CD5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45-4681-AD12-9B38288CD5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45-4681-AD12-9B38288CD5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45-4681-AD12-9B38288CD5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45-4681-AD12-9B38288CD5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45-4681-AD12-9B38288CD5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45-4681-AD12-9B38288CD5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45-4681-AD12-9B38288CD5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45-4681-AD12-9B38288CD5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45-4681-AD12-9B38288CD5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45-4681-AD12-9B38288CD5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45-4681-AD12-9B38288CD5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45-4681-AD12-9B38288CD5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45-4681-AD12-9B38288CD5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45-4681-AD12-9B38288CD5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45-4681-AD12-9B38288CD5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45-4681-AD12-9B38288CD5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45-4681-AD12-9B38288CD5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45-4681-AD12-9B38288CD5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45-4681-AD12-9B38288CD5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45-4681-AD12-9B38288CD5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45-4681-AD12-9B38288CD5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45-4681-AD12-9B38288CD5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45-4681-AD12-9B38288CD5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45-4681-AD12-9B38288CD5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45-4681-AD12-9B38288CD5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45-4681-AD12-9B38288CD5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45-4681-AD12-9B38288CD5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99.6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45-4681-AD12-9B38288CD5F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3C9-4406-9CEA-6DF41E5929E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3C9-4406-9CEA-6DF41E5929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3C9-4406-9CEA-6DF41E5929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3C9-4406-9CEA-6DF41E5929E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3C9-4406-9CEA-6DF41E5929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3C9-4406-9CEA-6DF41E5929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3C9-4406-9CEA-6DF41E5929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3C9-4406-9CEA-6DF41E5929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3C9-4406-9CEA-6DF41E5929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3C9-4406-9CEA-6DF41E5929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3C9-4406-9CEA-6DF41E5929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3C9-4406-9CEA-6DF41E5929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3C9-4406-9CEA-6DF41E5929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3C9-4406-9CEA-6DF41E5929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3C9-4406-9CEA-6DF41E5929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3C9-4406-9CEA-6DF41E5929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3C9-4406-9CEA-6DF41E5929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3C9-4406-9CEA-6DF41E5929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3C9-4406-9CEA-6DF41E5929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3C9-4406-9CEA-6DF41E5929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3C9-4406-9CEA-6DF41E5929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3C9-4406-9CEA-6DF41E5929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3C9-4406-9CEA-6DF41E5929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3C9-4406-9CEA-6DF41E5929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3C9-4406-9CEA-6DF41E5929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3C9-4406-9CEA-6DF41E5929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3C9-4406-9CEA-6DF41E5929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3C9-4406-9CEA-6DF41E5929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3C9-4406-9CEA-6DF41E5929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3C9-4406-9CEA-6DF41E5929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3C9-4406-9CEA-6DF41E5929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3C9-4406-9CEA-6DF41E5929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3C9-4406-9CEA-6DF41E5929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3C9-4406-9CEA-6DF41E5929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3C9-4406-9CEA-6DF41E5929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3C9-4406-9CEA-6DF41E5929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3C9-4406-9CEA-6DF41E5929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3C9-4406-9CEA-6DF41E5929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3C9-4406-9CEA-6DF41E5929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3C9-4406-9CEA-6DF41E5929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3C9-4406-9CEA-6DF41E5929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3C9-4406-9CEA-6DF41E5929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3C9-4406-9CEA-6DF41E5929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3C9-4406-9CEA-6DF41E5929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3C9-4406-9CEA-6DF41E5929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3C9-4406-9CEA-6DF41E5929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3C9-4406-9CEA-6DF41E5929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3C9-4406-9CEA-6DF41E5929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3C9-4406-9CEA-6DF41E5929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3C9-4406-9CEA-6DF41E5929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3C9-4406-9CEA-6DF41E5929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3C9-4406-9CEA-6DF41E5929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3C9-4406-9CEA-6DF41E5929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3C9-4406-9CEA-6DF41E5929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3C9-4406-9CEA-6DF41E5929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3C9-4406-9CEA-6DF41E5929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3C9-4406-9CEA-6DF41E5929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3C9-4406-9CEA-6DF41E5929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3C9-4406-9CEA-6DF41E5929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3C9-4406-9CEA-6DF41E5929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3C9-4406-9CEA-6DF41E5929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3C9-4406-9CEA-6DF41E5929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3C9-4406-9CEA-6DF41E5929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3C9-4406-9CEA-6DF41E5929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3C9-4406-9CEA-6DF41E5929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3C9-4406-9CEA-6DF41E5929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3C9-4406-9CEA-6DF41E5929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3C9-4406-9CEA-6DF41E5929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3C9-4406-9CEA-6DF41E5929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3C9-4406-9CEA-6DF41E5929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3C9-4406-9CEA-6DF41E5929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3C9-4406-9CEA-6DF41E5929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3C9-4406-9CEA-6DF41E5929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3C9-4406-9CEA-6DF41E5929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3C9-4406-9CEA-6DF41E5929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3C9-4406-9CEA-6DF41E5929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3C9-4406-9CEA-6DF41E5929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3C9-4406-9CEA-6DF41E5929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3C9-4406-9CEA-6DF41E5929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3C9-4406-9CEA-6DF41E5929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3C9-4406-9CEA-6DF41E5929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3C9-4406-9CEA-6DF41E5929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3C9-4406-9CEA-6DF41E5929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3C9-4406-9CEA-6DF41E5929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3C9-4406-9CEA-6DF41E5929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3C9-4406-9CEA-6DF41E5929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3C9-4406-9CEA-6DF41E5929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3C9-4406-9CEA-6DF41E5929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3C9-4406-9CEA-6DF41E5929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3C9-4406-9CEA-6DF41E5929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3C9-4406-9CEA-6DF41E5929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3C9-4406-9CEA-6DF41E5929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3C9-4406-9CEA-6DF41E5929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3C9-4406-9CEA-6DF41E5929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3C9-4406-9CEA-6DF41E5929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3C9-4406-9CEA-6DF41E5929E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3C9-4406-9CEA-6DF41E5929E4}"/>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3C9-4406-9CEA-6DF41E5929E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3C9-4406-9CEA-6DF41E5929E4}"/>
              </c:ext>
            </c:extLst>
          </c:dPt>
          <c:dPt>
            <c:idx val="3"/>
            <c:bubble3D val="0"/>
            <c:extLst>
              <c:ext xmlns:c16="http://schemas.microsoft.com/office/drawing/2014/chart" uri="{C3380CC4-5D6E-409C-BE32-E72D297353CC}">
                <c16:uniqueId val="{00000063-63C9-4406-9CEA-6DF41E5929E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3C9-4406-9CEA-6DF41E5929E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3C9-4406-9CEA-6DF41E5929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3C9-4406-9CEA-6DF41E5929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3C9-4406-9CEA-6DF41E5929E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3C9-4406-9CEA-6DF41E5929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3C9-4406-9CEA-6DF41E5929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3C9-4406-9CEA-6DF41E5929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3C9-4406-9CEA-6DF41E5929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3C9-4406-9CEA-6DF41E5929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3C9-4406-9CEA-6DF41E5929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3C9-4406-9CEA-6DF41E5929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3C9-4406-9CEA-6DF41E5929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3C9-4406-9CEA-6DF41E5929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3C9-4406-9CEA-6DF41E5929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3C9-4406-9CEA-6DF41E5929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3C9-4406-9CEA-6DF41E5929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3C9-4406-9CEA-6DF41E5929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3C9-4406-9CEA-6DF41E5929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3C9-4406-9CEA-6DF41E5929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3C9-4406-9CEA-6DF41E5929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3C9-4406-9CEA-6DF41E5929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3C9-4406-9CEA-6DF41E5929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3C9-4406-9CEA-6DF41E5929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3C9-4406-9CEA-6DF41E5929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3C9-4406-9CEA-6DF41E5929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3C9-4406-9CEA-6DF41E5929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3C9-4406-9CEA-6DF41E5929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3C9-4406-9CEA-6DF41E5929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3C9-4406-9CEA-6DF41E5929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3C9-4406-9CEA-6DF41E5929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3C9-4406-9CEA-6DF41E5929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3C9-4406-9CEA-6DF41E5929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3C9-4406-9CEA-6DF41E5929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3C9-4406-9CEA-6DF41E5929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3C9-4406-9CEA-6DF41E5929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3C9-4406-9CEA-6DF41E5929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3C9-4406-9CEA-6DF41E5929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3C9-4406-9CEA-6DF41E5929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3C9-4406-9CEA-6DF41E5929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3C9-4406-9CEA-6DF41E5929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3C9-4406-9CEA-6DF41E5929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3C9-4406-9CEA-6DF41E5929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3C9-4406-9CEA-6DF41E5929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3C9-4406-9CEA-6DF41E5929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3C9-4406-9CEA-6DF41E5929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3C9-4406-9CEA-6DF41E5929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3C9-4406-9CEA-6DF41E5929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3C9-4406-9CEA-6DF41E5929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3C9-4406-9CEA-6DF41E5929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3C9-4406-9CEA-6DF41E5929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3C9-4406-9CEA-6DF41E5929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3C9-4406-9CEA-6DF41E5929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3C9-4406-9CEA-6DF41E5929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3C9-4406-9CEA-6DF41E5929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3C9-4406-9CEA-6DF41E5929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3C9-4406-9CEA-6DF41E5929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3C9-4406-9CEA-6DF41E5929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3C9-4406-9CEA-6DF41E5929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3C9-4406-9CEA-6DF41E5929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3C9-4406-9CEA-6DF41E5929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3C9-4406-9CEA-6DF41E5929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3C9-4406-9CEA-6DF41E5929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3C9-4406-9CEA-6DF41E5929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3C9-4406-9CEA-6DF41E5929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3C9-4406-9CEA-6DF41E5929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3C9-4406-9CEA-6DF41E5929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3C9-4406-9CEA-6DF41E5929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3C9-4406-9CEA-6DF41E5929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3C9-4406-9CEA-6DF41E5929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3C9-4406-9CEA-6DF41E5929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3C9-4406-9CEA-6DF41E5929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3C9-4406-9CEA-6DF41E5929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3C9-4406-9CEA-6DF41E5929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3C9-4406-9CEA-6DF41E5929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3C9-4406-9CEA-6DF41E5929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3C9-4406-9CEA-6DF41E5929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3C9-4406-9CEA-6DF41E5929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3C9-4406-9CEA-6DF41E5929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3C9-4406-9CEA-6DF41E5929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3C9-4406-9CEA-6DF41E5929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3C9-4406-9CEA-6DF41E5929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3C9-4406-9CEA-6DF41E5929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3C9-4406-9CEA-6DF41E5929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3C9-4406-9CEA-6DF41E5929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3C9-4406-9CEA-6DF41E5929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3C9-4406-9CEA-6DF41E5929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3C9-4406-9CEA-6DF41E5929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3C9-4406-9CEA-6DF41E5929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3C9-4406-9CEA-6DF41E5929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3C9-4406-9CEA-6DF41E5929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3C9-4406-9CEA-6DF41E5929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3C9-4406-9CEA-6DF41E5929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3C9-4406-9CEA-6DF41E5929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3C9-4406-9CEA-6DF41E5929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3C9-4406-9CEA-6DF41E5929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3C9-4406-9CEA-6DF41E5929E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3C9-4406-9CEA-6DF41E5929E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3C9-4406-9CEA-6DF41E5929E4}"/>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3C9-4406-9CEA-6DF41E5929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3C9-4406-9CEA-6DF41E5929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3C9-4406-9CEA-6DF41E5929E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3C9-4406-9CEA-6DF41E5929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3C9-4406-9CEA-6DF41E5929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3C9-4406-9CEA-6DF41E5929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3C9-4406-9CEA-6DF41E5929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3C9-4406-9CEA-6DF41E5929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3C9-4406-9CEA-6DF41E5929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3C9-4406-9CEA-6DF41E5929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3C9-4406-9CEA-6DF41E5929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3C9-4406-9CEA-6DF41E5929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3C9-4406-9CEA-6DF41E5929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3C9-4406-9CEA-6DF41E5929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3C9-4406-9CEA-6DF41E5929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3C9-4406-9CEA-6DF41E5929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3C9-4406-9CEA-6DF41E5929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3C9-4406-9CEA-6DF41E5929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3C9-4406-9CEA-6DF41E5929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3C9-4406-9CEA-6DF41E5929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3C9-4406-9CEA-6DF41E5929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3C9-4406-9CEA-6DF41E5929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3C9-4406-9CEA-6DF41E5929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3C9-4406-9CEA-6DF41E5929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3C9-4406-9CEA-6DF41E5929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3C9-4406-9CEA-6DF41E5929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3C9-4406-9CEA-6DF41E5929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3C9-4406-9CEA-6DF41E5929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3C9-4406-9CEA-6DF41E5929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3C9-4406-9CEA-6DF41E5929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3C9-4406-9CEA-6DF41E5929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3C9-4406-9CEA-6DF41E5929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3C9-4406-9CEA-6DF41E5929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3C9-4406-9CEA-6DF41E5929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3C9-4406-9CEA-6DF41E5929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3C9-4406-9CEA-6DF41E5929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3C9-4406-9CEA-6DF41E5929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3C9-4406-9CEA-6DF41E5929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3C9-4406-9CEA-6DF41E5929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3C9-4406-9CEA-6DF41E5929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3C9-4406-9CEA-6DF41E5929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3C9-4406-9CEA-6DF41E5929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3C9-4406-9CEA-6DF41E5929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3C9-4406-9CEA-6DF41E5929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3C9-4406-9CEA-6DF41E5929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3C9-4406-9CEA-6DF41E5929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3C9-4406-9CEA-6DF41E5929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3C9-4406-9CEA-6DF41E5929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3C9-4406-9CEA-6DF41E5929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3C9-4406-9CEA-6DF41E5929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3C9-4406-9CEA-6DF41E5929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3C9-4406-9CEA-6DF41E5929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3C9-4406-9CEA-6DF41E5929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3C9-4406-9CEA-6DF41E5929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3C9-4406-9CEA-6DF41E5929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3C9-4406-9CEA-6DF41E5929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3C9-4406-9CEA-6DF41E5929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3C9-4406-9CEA-6DF41E5929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3C9-4406-9CEA-6DF41E5929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3C9-4406-9CEA-6DF41E5929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3C9-4406-9CEA-6DF41E5929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3C9-4406-9CEA-6DF41E5929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3C9-4406-9CEA-6DF41E5929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3C9-4406-9CEA-6DF41E5929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3C9-4406-9CEA-6DF41E5929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3C9-4406-9CEA-6DF41E5929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3C9-4406-9CEA-6DF41E5929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3C9-4406-9CEA-6DF41E5929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3C9-4406-9CEA-6DF41E5929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3C9-4406-9CEA-6DF41E5929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3C9-4406-9CEA-6DF41E5929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3C9-4406-9CEA-6DF41E5929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3C9-4406-9CEA-6DF41E5929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3C9-4406-9CEA-6DF41E5929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3C9-4406-9CEA-6DF41E5929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3C9-4406-9CEA-6DF41E5929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3C9-4406-9CEA-6DF41E5929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3C9-4406-9CEA-6DF41E5929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3C9-4406-9CEA-6DF41E5929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3C9-4406-9CEA-6DF41E5929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3C9-4406-9CEA-6DF41E5929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3C9-4406-9CEA-6DF41E5929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3C9-4406-9CEA-6DF41E5929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3C9-4406-9CEA-6DF41E5929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3C9-4406-9CEA-6DF41E5929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3C9-4406-9CEA-6DF41E5929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3C9-4406-9CEA-6DF41E5929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3C9-4406-9CEA-6DF41E5929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3C9-4406-9CEA-6DF41E5929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3C9-4406-9CEA-6DF41E5929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3C9-4406-9CEA-6DF41E5929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3C9-4406-9CEA-6DF41E5929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3C9-4406-9CEA-6DF41E5929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3C9-4406-9CEA-6DF41E5929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3C9-4406-9CEA-6DF41E5929E4}"/>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936-4EC6-95B1-8F28C3EA643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936-4EC6-95B1-8F28C3EA64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936-4EC6-95B1-8F28C3EA64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936-4EC6-95B1-8F28C3EA643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936-4EC6-95B1-8F28C3EA643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936-4EC6-95B1-8F28C3EA64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936-4EC6-95B1-8F28C3EA64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936-4EC6-95B1-8F28C3EA64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936-4EC6-95B1-8F28C3EA64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936-4EC6-95B1-8F28C3EA64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936-4EC6-95B1-8F28C3EA64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936-4EC6-95B1-8F28C3EA64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936-4EC6-95B1-8F28C3EA64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936-4EC6-95B1-8F28C3EA64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936-4EC6-95B1-8F28C3EA64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936-4EC6-95B1-8F28C3EA643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936-4EC6-95B1-8F28C3EA64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936-4EC6-95B1-8F28C3EA64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936-4EC6-95B1-8F28C3EA64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936-4EC6-95B1-8F28C3EA64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936-4EC6-95B1-8F28C3EA64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936-4EC6-95B1-8F28C3EA64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936-4EC6-95B1-8F28C3EA64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936-4EC6-95B1-8F28C3EA64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936-4EC6-95B1-8F28C3EA64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936-4EC6-95B1-8F28C3EA64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936-4EC6-95B1-8F28C3EA64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936-4EC6-95B1-8F28C3EA64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936-4EC6-95B1-8F28C3EA64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936-4EC6-95B1-8F28C3EA64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936-4EC6-95B1-8F28C3EA64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936-4EC6-95B1-8F28C3EA64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936-4EC6-95B1-8F28C3EA64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936-4EC6-95B1-8F28C3EA64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936-4EC6-95B1-8F28C3EA64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936-4EC6-95B1-8F28C3EA64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936-4EC6-95B1-8F28C3EA64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936-4EC6-95B1-8F28C3EA64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936-4EC6-95B1-8F28C3EA64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936-4EC6-95B1-8F28C3EA64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936-4EC6-95B1-8F28C3EA64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936-4EC6-95B1-8F28C3EA64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936-4EC6-95B1-8F28C3EA64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936-4EC6-95B1-8F28C3EA64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936-4EC6-95B1-8F28C3EA64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936-4EC6-95B1-8F28C3EA64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936-4EC6-95B1-8F28C3EA64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936-4EC6-95B1-8F28C3EA64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936-4EC6-95B1-8F28C3EA64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936-4EC6-95B1-8F28C3EA64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936-4EC6-95B1-8F28C3EA64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936-4EC6-95B1-8F28C3EA64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936-4EC6-95B1-8F28C3EA64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936-4EC6-95B1-8F28C3EA64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936-4EC6-95B1-8F28C3EA64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936-4EC6-95B1-8F28C3EA64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936-4EC6-95B1-8F28C3EA64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936-4EC6-95B1-8F28C3EA64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936-4EC6-95B1-8F28C3EA64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936-4EC6-95B1-8F28C3EA64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936-4EC6-95B1-8F28C3EA64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936-4EC6-95B1-8F28C3EA64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936-4EC6-95B1-8F28C3EA64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936-4EC6-95B1-8F28C3EA64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936-4EC6-95B1-8F28C3EA64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936-4EC6-95B1-8F28C3EA64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936-4EC6-95B1-8F28C3EA64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936-4EC6-95B1-8F28C3EA64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936-4EC6-95B1-8F28C3EA64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936-4EC6-95B1-8F28C3EA64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936-4EC6-95B1-8F28C3EA64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936-4EC6-95B1-8F28C3EA64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936-4EC6-95B1-8F28C3EA64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936-4EC6-95B1-8F28C3EA64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936-4EC6-95B1-8F28C3EA64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936-4EC6-95B1-8F28C3EA64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936-4EC6-95B1-8F28C3EA64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936-4EC6-95B1-8F28C3EA64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936-4EC6-95B1-8F28C3EA64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936-4EC6-95B1-8F28C3EA64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936-4EC6-95B1-8F28C3EA64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936-4EC6-95B1-8F28C3EA64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936-4EC6-95B1-8F28C3EA64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936-4EC6-95B1-8F28C3EA64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936-4EC6-95B1-8F28C3EA64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936-4EC6-95B1-8F28C3EA64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936-4EC6-95B1-8F28C3EA64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936-4EC6-95B1-8F28C3EA64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936-4EC6-95B1-8F28C3EA64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936-4EC6-95B1-8F28C3EA64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936-4EC6-95B1-8F28C3EA64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936-4EC6-95B1-8F28C3EA64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936-4EC6-95B1-8F28C3EA64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936-4EC6-95B1-8F28C3EA64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936-4EC6-95B1-8F28C3EA64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96.500000000000014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936-4EC6-95B1-8F28C3EA643E}"/>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936-4EC6-95B1-8F28C3EA643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96.5</c:v>
                </c:pt>
                <c:pt idx="14">
                  <c:v>96.5</c:v>
                </c:pt>
                <c:pt idx="15">
                  <c:v>96.5</c:v>
                </c:pt>
                <c:pt idx="16">
                  <c:v>96.5</c:v>
                </c:pt>
                <c:pt idx="17">
                  <c:v>96.5</c:v>
                </c:pt>
                <c:pt idx="18">
                  <c:v>96.5</c:v>
                </c:pt>
                <c:pt idx="19">
                  <c:v>96.5</c:v>
                </c:pt>
                <c:pt idx="20">
                  <c:v>96.5</c:v>
                </c:pt>
                <c:pt idx="21">
                  <c:v>96.5</c:v>
                </c:pt>
                <c:pt idx="22">
                  <c:v>#N/A</c:v>
                </c:pt>
                <c:pt idx="23">
                  <c:v>#N/A</c:v>
                </c:pt>
                <c:pt idx="24">
                  <c:v>#N/A</c:v>
                </c:pt>
                <c:pt idx="25">
                  <c:v>#N/A</c:v>
                </c:pt>
              </c:numCache>
            </c:numRef>
          </c:yVal>
          <c:smooth val="0"/>
          <c:extLst>
            <c:ext xmlns:c16="http://schemas.microsoft.com/office/drawing/2014/chart" uri="{C3380CC4-5D6E-409C-BE32-E72D297353CC}">
              <c16:uniqueId val="{00000061-2936-4EC6-95B1-8F28C3EA643E}"/>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72.7</c:v>
                </c:pt>
                <c:pt idx="14">
                  <c:v>72.7</c:v>
                </c:pt>
                <c:pt idx="15">
                  <c:v>72.7</c:v>
                </c:pt>
                <c:pt idx="16">
                  <c:v>72.7</c:v>
                </c:pt>
                <c:pt idx="17">
                  <c:v>72.7</c:v>
                </c:pt>
                <c:pt idx="18">
                  <c:v>72.7</c:v>
                </c:pt>
                <c:pt idx="19">
                  <c:v>72.7</c:v>
                </c:pt>
                <c:pt idx="20">
                  <c:v>72.7</c:v>
                </c:pt>
                <c:pt idx="21">
                  <c:v>72.7</c:v>
                </c:pt>
                <c:pt idx="22">
                  <c:v>#N/A</c:v>
                </c:pt>
                <c:pt idx="23">
                  <c:v>#N/A</c:v>
                </c:pt>
                <c:pt idx="24">
                  <c:v>#N/A</c:v>
                </c:pt>
                <c:pt idx="25">
                  <c:v>#N/A</c:v>
                </c:pt>
              </c:numCache>
            </c:numRef>
          </c:yVal>
          <c:smooth val="0"/>
          <c:extLst>
            <c:ext xmlns:c16="http://schemas.microsoft.com/office/drawing/2014/chart" uri="{C3380CC4-5D6E-409C-BE32-E72D297353CC}">
              <c16:uniqueId val="{00000062-2936-4EC6-95B1-8F28C3EA643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936-4EC6-95B1-8F28C3EA643E}"/>
              </c:ext>
            </c:extLst>
          </c:dPt>
          <c:dPt>
            <c:idx val="3"/>
            <c:bubble3D val="0"/>
            <c:extLst>
              <c:ext xmlns:c16="http://schemas.microsoft.com/office/drawing/2014/chart" uri="{C3380CC4-5D6E-409C-BE32-E72D297353CC}">
                <c16:uniqueId val="{00000064-2936-4EC6-95B1-8F28C3EA643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936-4EC6-95B1-8F28C3EA643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936-4EC6-95B1-8F28C3EA64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936-4EC6-95B1-8F28C3EA64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936-4EC6-95B1-8F28C3EA643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936-4EC6-95B1-8F28C3EA643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936-4EC6-95B1-8F28C3EA64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936-4EC6-95B1-8F28C3EA64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936-4EC6-95B1-8F28C3EA64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936-4EC6-95B1-8F28C3EA64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936-4EC6-95B1-8F28C3EA64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936-4EC6-95B1-8F28C3EA64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936-4EC6-95B1-8F28C3EA64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936-4EC6-95B1-8F28C3EA64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936-4EC6-95B1-8F28C3EA64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936-4EC6-95B1-8F28C3EA64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936-4EC6-95B1-8F28C3EA643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936-4EC6-95B1-8F28C3EA64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936-4EC6-95B1-8F28C3EA64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936-4EC6-95B1-8F28C3EA64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936-4EC6-95B1-8F28C3EA64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936-4EC6-95B1-8F28C3EA64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936-4EC6-95B1-8F28C3EA64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936-4EC6-95B1-8F28C3EA64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936-4EC6-95B1-8F28C3EA64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936-4EC6-95B1-8F28C3EA64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936-4EC6-95B1-8F28C3EA64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936-4EC6-95B1-8F28C3EA64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936-4EC6-95B1-8F28C3EA64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936-4EC6-95B1-8F28C3EA64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936-4EC6-95B1-8F28C3EA64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936-4EC6-95B1-8F28C3EA64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936-4EC6-95B1-8F28C3EA64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936-4EC6-95B1-8F28C3EA64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936-4EC6-95B1-8F28C3EA64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936-4EC6-95B1-8F28C3EA64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936-4EC6-95B1-8F28C3EA64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936-4EC6-95B1-8F28C3EA64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936-4EC6-95B1-8F28C3EA64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936-4EC6-95B1-8F28C3EA64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936-4EC6-95B1-8F28C3EA64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936-4EC6-95B1-8F28C3EA64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936-4EC6-95B1-8F28C3EA64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936-4EC6-95B1-8F28C3EA64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936-4EC6-95B1-8F28C3EA64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936-4EC6-95B1-8F28C3EA64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936-4EC6-95B1-8F28C3EA64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936-4EC6-95B1-8F28C3EA64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936-4EC6-95B1-8F28C3EA64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936-4EC6-95B1-8F28C3EA64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936-4EC6-95B1-8F28C3EA64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936-4EC6-95B1-8F28C3EA64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936-4EC6-95B1-8F28C3EA64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936-4EC6-95B1-8F28C3EA64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936-4EC6-95B1-8F28C3EA64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936-4EC6-95B1-8F28C3EA64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936-4EC6-95B1-8F28C3EA64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936-4EC6-95B1-8F28C3EA64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936-4EC6-95B1-8F28C3EA64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936-4EC6-95B1-8F28C3EA64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936-4EC6-95B1-8F28C3EA64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936-4EC6-95B1-8F28C3EA64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936-4EC6-95B1-8F28C3EA64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936-4EC6-95B1-8F28C3EA64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936-4EC6-95B1-8F28C3EA64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936-4EC6-95B1-8F28C3EA64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936-4EC6-95B1-8F28C3EA64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936-4EC6-95B1-8F28C3EA64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936-4EC6-95B1-8F28C3EA64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936-4EC6-95B1-8F28C3EA64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936-4EC6-95B1-8F28C3EA64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936-4EC6-95B1-8F28C3EA64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936-4EC6-95B1-8F28C3EA64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936-4EC6-95B1-8F28C3EA64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936-4EC6-95B1-8F28C3EA64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936-4EC6-95B1-8F28C3EA64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936-4EC6-95B1-8F28C3EA64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936-4EC6-95B1-8F28C3EA64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936-4EC6-95B1-8F28C3EA64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936-4EC6-95B1-8F28C3EA64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936-4EC6-95B1-8F28C3EA64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936-4EC6-95B1-8F28C3EA64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936-4EC6-95B1-8F28C3EA64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936-4EC6-95B1-8F28C3EA64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936-4EC6-95B1-8F28C3EA64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936-4EC6-95B1-8F28C3EA64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936-4EC6-95B1-8F28C3EA64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936-4EC6-95B1-8F28C3EA64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936-4EC6-95B1-8F28C3EA64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936-4EC6-95B1-8F28C3EA64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936-4EC6-95B1-8F28C3EA64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936-4EC6-95B1-8F28C3EA64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936-4EC6-95B1-8F28C3EA64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936-4EC6-95B1-8F28C3EA64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936-4EC6-95B1-8F28C3EA64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936-4EC6-95B1-8F28C3EA64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72.7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936-4EC6-95B1-8F28C3EA643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99.1</c:v>
                </c:pt>
                <c:pt idx="14">
                  <c:v>99.1</c:v>
                </c:pt>
                <c:pt idx="15">
                  <c:v>99.1</c:v>
                </c:pt>
                <c:pt idx="16">
                  <c:v>99.1</c:v>
                </c:pt>
                <c:pt idx="17">
                  <c:v>99.1</c:v>
                </c:pt>
                <c:pt idx="18">
                  <c:v>99.1</c:v>
                </c:pt>
                <c:pt idx="19">
                  <c:v>99.1</c:v>
                </c:pt>
                <c:pt idx="20">
                  <c:v>99.1</c:v>
                </c:pt>
                <c:pt idx="21">
                  <c:v>99.1</c:v>
                </c:pt>
                <c:pt idx="22">
                  <c:v>#N/A</c:v>
                </c:pt>
                <c:pt idx="23">
                  <c:v>#N/A</c:v>
                </c:pt>
                <c:pt idx="24">
                  <c:v>#N/A</c:v>
                </c:pt>
                <c:pt idx="25">
                  <c:v>#N/A</c:v>
                </c:pt>
              </c:numCache>
            </c:numRef>
          </c:yVal>
          <c:smooth val="0"/>
          <c:extLst>
            <c:ext xmlns:c16="http://schemas.microsoft.com/office/drawing/2014/chart" uri="{C3380CC4-5D6E-409C-BE32-E72D297353CC}">
              <c16:uniqueId val="{000000C3-2936-4EC6-95B1-8F28C3EA643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936-4EC6-95B1-8F28C3EA643E}"/>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936-4EC6-95B1-8F28C3EA64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936-4EC6-95B1-8F28C3EA64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936-4EC6-95B1-8F28C3EA643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936-4EC6-95B1-8F28C3EA643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936-4EC6-95B1-8F28C3EA643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936-4EC6-95B1-8F28C3EA64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936-4EC6-95B1-8F28C3EA64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936-4EC6-95B1-8F28C3EA64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936-4EC6-95B1-8F28C3EA64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936-4EC6-95B1-8F28C3EA64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936-4EC6-95B1-8F28C3EA64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936-4EC6-95B1-8F28C3EA64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936-4EC6-95B1-8F28C3EA64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936-4EC6-95B1-8F28C3EA64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936-4EC6-95B1-8F28C3EA643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936-4EC6-95B1-8F28C3EA64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936-4EC6-95B1-8F28C3EA64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936-4EC6-95B1-8F28C3EA64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936-4EC6-95B1-8F28C3EA64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936-4EC6-95B1-8F28C3EA64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936-4EC6-95B1-8F28C3EA64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936-4EC6-95B1-8F28C3EA64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936-4EC6-95B1-8F28C3EA64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936-4EC6-95B1-8F28C3EA64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936-4EC6-95B1-8F28C3EA64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936-4EC6-95B1-8F28C3EA64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936-4EC6-95B1-8F28C3EA64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936-4EC6-95B1-8F28C3EA64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936-4EC6-95B1-8F28C3EA64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936-4EC6-95B1-8F28C3EA64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936-4EC6-95B1-8F28C3EA64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936-4EC6-95B1-8F28C3EA64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936-4EC6-95B1-8F28C3EA64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936-4EC6-95B1-8F28C3EA64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936-4EC6-95B1-8F28C3EA64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936-4EC6-95B1-8F28C3EA64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936-4EC6-95B1-8F28C3EA64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936-4EC6-95B1-8F28C3EA64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936-4EC6-95B1-8F28C3EA64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936-4EC6-95B1-8F28C3EA64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936-4EC6-95B1-8F28C3EA64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936-4EC6-95B1-8F28C3EA64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936-4EC6-95B1-8F28C3EA64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936-4EC6-95B1-8F28C3EA64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936-4EC6-95B1-8F28C3EA64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936-4EC6-95B1-8F28C3EA64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936-4EC6-95B1-8F28C3EA64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936-4EC6-95B1-8F28C3EA64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936-4EC6-95B1-8F28C3EA64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936-4EC6-95B1-8F28C3EA64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936-4EC6-95B1-8F28C3EA64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936-4EC6-95B1-8F28C3EA64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936-4EC6-95B1-8F28C3EA64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936-4EC6-95B1-8F28C3EA64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936-4EC6-95B1-8F28C3EA64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936-4EC6-95B1-8F28C3EA64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936-4EC6-95B1-8F28C3EA64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936-4EC6-95B1-8F28C3EA64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936-4EC6-95B1-8F28C3EA64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936-4EC6-95B1-8F28C3EA64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936-4EC6-95B1-8F28C3EA64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936-4EC6-95B1-8F28C3EA64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936-4EC6-95B1-8F28C3EA64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936-4EC6-95B1-8F28C3EA64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936-4EC6-95B1-8F28C3EA64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936-4EC6-95B1-8F28C3EA64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936-4EC6-95B1-8F28C3EA64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936-4EC6-95B1-8F28C3EA64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936-4EC6-95B1-8F28C3EA64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936-4EC6-95B1-8F28C3EA64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936-4EC6-95B1-8F28C3EA64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936-4EC6-95B1-8F28C3EA64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936-4EC6-95B1-8F28C3EA64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936-4EC6-95B1-8F28C3EA64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936-4EC6-95B1-8F28C3EA64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936-4EC6-95B1-8F28C3EA64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936-4EC6-95B1-8F28C3EA64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936-4EC6-95B1-8F28C3EA64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936-4EC6-95B1-8F28C3EA64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936-4EC6-95B1-8F28C3EA64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936-4EC6-95B1-8F28C3EA64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936-4EC6-95B1-8F28C3EA64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936-4EC6-95B1-8F28C3EA64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936-4EC6-95B1-8F28C3EA64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936-4EC6-95B1-8F28C3EA64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936-4EC6-95B1-8F28C3EA64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936-4EC6-95B1-8F28C3EA64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936-4EC6-95B1-8F28C3EA64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936-4EC6-95B1-8F28C3EA64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936-4EC6-95B1-8F28C3EA64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936-4EC6-95B1-8F28C3EA64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936-4EC6-95B1-8F28C3EA64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936-4EC6-95B1-8F28C3EA64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936-4EC6-95B1-8F28C3EA64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99.1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936-4EC6-95B1-8F28C3EA643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7CD-4B45-B9DA-9421FF8683C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CD-4B45-B9DA-9421FF8683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CD-4B45-B9DA-9421FF8683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CD-4B45-B9DA-9421FF8683C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CD-4B45-B9DA-9421FF8683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CD-4B45-B9DA-9421FF8683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CD-4B45-B9DA-9421FF8683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CD-4B45-B9DA-9421FF8683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CD-4B45-B9DA-9421FF8683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CD-4B45-B9DA-9421FF8683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CD-4B45-B9DA-9421FF8683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CD-4B45-B9DA-9421FF8683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CD-4B45-B9DA-9421FF8683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CD-4B45-B9DA-9421FF8683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CD-4B45-B9DA-9421FF8683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CD-4B45-B9DA-9421FF8683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CD-4B45-B9DA-9421FF8683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CD-4B45-B9DA-9421FF8683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CD-4B45-B9DA-9421FF8683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CD-4B45-B9DA-9421FF8683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CD-4B45-B9DA-9421FF8683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CD-4B45-B9DA-9421FF8683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CD-4B45-B9DA-9421FF8683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CD-4B45-B9DA-9421FF8683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7CD-4B45-B9DA-9421FF8683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CD-4B45-B9DA-9421FF8683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CD-4B45-B9DA-9421FF8683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CD-4B45-B9DA-9421FF8683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CD-4B45-B9DA-9421FF8683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CD-4B45-B9DA-9421FF8683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CD-4B45-B9DA-9421FF8683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CD-4B45-B9DA-9421FF8683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CD-4B45-B9DA-9421FF8683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CD-4B45-B9DA-9421FF8683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CD-4B45-B9DA-9421FF8683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CD-4B45-B9DA-9421FF8683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CD-4B45-B9DA-9421FF8683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CD-4B45-B9DA-9421FF8683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CD-4B45-B9DA-9421FF8683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CD-4B45-B9DA-9421FF8683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CD-4B45-B9DA-9421FF8683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CD-4B45-B9DA-9421FF8683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CD-4B45-B9DA-9421FF8683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CD-4B45-B9DA-9421FF8683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CD-4B45-B9DA-9421FF8683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CD-4B45-B9DA-9421FF8683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CD-4B45-B9DA-9421FF8683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CD-4B45-B9DA-9421FF8683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CD-4B45-B9DA-9421FF8683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CD-4B45-B9DA-9421FF8683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CD-4B45-B9DA-9421FF8683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CD-4B45-B9DA-9421FF8683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CD-4B45-B9DA-9421FF8683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CD-4B45-B9DA-9421FF8683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CD-4B45-B9DA-9421FF8683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CD-4B45-B9DA-9421FF8683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CD-4B45-B9DA-9421FF8683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CD-4B45-B9DA-9421FF8683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CD-4B45-B9DA-9421FF8683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CD-4B45-B9DA-9421FF8683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CD-4B45-B9DA-9421FF8683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CD-4B45-B9DA-9421FF8683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CD-4B45-B9DA-9421FF8683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CD-4B45-B9DA-9421FF8683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CD-4B45-B9DA-9421FF8683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CD-4B45-B9DA-9421FF8683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CD-4B45-B9DA-9421FF8683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CD-4B45-B9DA-9421FF8683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CD-4B45-B9DA-9421FF8683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CD-4B45-B9DA-9421FF8683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CD-4B45-B9DA-9421FF8683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CD-4B45-B9DA-9421FF8683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CD-4B45-B9DA-9421FF8683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CD-4B45-B9DA-9421FF8683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CD-4B45-B9DA-9421FF8683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CD-4B45-B9DA-9421FF8683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CD-4B45-B9DA-9421FF8683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CD-4B45-B9DA-9421FF8683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CD-4B45-B9DA-9421FF8683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CD-4B45-B9DA-9421FF8683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CD-4B45-B9DA-9421FF8683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CD-4B45-B9DA-9421FF8683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CD-4B45-B9DA-9421FF8683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CD-4B45-B9DA-9421FF8683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CD-4B45-B9DA-9421FF8683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CD-4B45-B9DA-9421FF8683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CD-4B45-B9DA-9421FF8683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CD-4B45-B9DA-9421FF8683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CD-4B45-B9DA-9421FF8683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CD-4B45-B9DA-9421FF8683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CD-4B45-B9DA-9421FF8683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CD-4B45-B9DA-9421FF8683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CD-4B45-B9DA-9421FF8683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CD-4B45-B9DA-9421FF8683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CD-4B45-B9DA-9421FF8683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84.95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7CD-4B45-B9DA-9421FF8683C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85</c:v>
                </c:pt>
                <c:pt idx="14">
                  <c:v>85</c:v>
                </c:pt>
                <c:pt idx="15">
                  <c:v>85</c:v>
                </c:pt>
                <c:pt idx="16">
                  <c:v>85</c:v>
                </c:pt>
                <c:pt idx="17">
                  <c:v>85</c:v>
                </c:pt>
                <c:pt idx="18">
                  <c:v>85</c:v>
                </c:pt>
                <c:pt idx="19">
                  <c:v>85</c:v>
                </c:pt>
                <c:pt idx="20">
                  <c:v>85</c:v>
                </c:pt>
                <c:pt idx="21">
                  <c:v>85</c:v>
                </c:pt>
                <c:pt idx="22">
                  <c:v>#N/A</c:v>
                </c:pt>
                <c:pt idx="23">
                  <c:v>#N/A</c:v>
                </c:pt>
                <c:pt idx="24">
                  <c:v>#N/A</c:v>
                </c:pt>
                <c:pt idx="25">
                  <c:v>#N/A</c:v>
                </c:pt>
              </c:numCache>
            </c:numRef>
          </c:yVal>
          <c:smooth val="0"/>
          <c:extLst>
            <c:ext xmlns:c16="http://schemas.microsoft.com/office/drawing/2014/chart" uri="{C3380CC4-5D6E-409C-BE32-E72D297353CC}">
              <c16:uniqueId val="{00000060-97CD-4B45-B9DA-9421FF8683C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63.5</c:v>
                </c:pt>
                <c:pt idx="14">
                  <c:v>63.5</c:v>
                </c:pt>
                <c:pt idx="15">
                  <c:v>63.5</c:v>
                </c:pt>
                <c:pt idx="16">
                  <c:v>63.5</c:v>
                </c:pt>
                <c:pt idx="17">
                  <c:v>63.5</c:v>
                </c:pt>
                <c:pt idx="18">
                  <c:v>63.5</c:v>
                </c:pt>
                <c:pt idx="19">
                  <c:v>63.5</c:v>
                </c:pt>
                <c:pt idx="20">
                  <c:v>63.5</c:v>
                </c:pt>
                <c:pt idx="21">
                  <c:v>63.5</c:v>
                </c:pt>
                <c:pt idx="22">
                  <c:v>#N/A</c:v>
                </c:pt>
                <c:pt idx="23">
                  <c:v>#N/A</c:v>
                </c:pt>
                <c:pt idx="24">
                  <c:v>#N/A</c:v>
                </c:pt>
                <c:pt idx="25">
                  <c:v>#N/A</c:v>
                </c:pt>
              </c:numCache>
            </c:numRef>
          </c:yVal>
          <c:smooth val="0"/>
          <c:extLst>
            <c:ext xmlns:c16="http://schemas.microsoft.com/office/drawing/2014/chart" uri="{C3380CC4-5D6E-409C-BE32-E72D297353CC}">
              <c16:uniqueId val="{00000061-97CD-4B45-B9DA-9421FF8683C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97CD-4B45-B9DA-9421FF8683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7CD-4B45-B9DA-9421FF8683C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7CD-4B45-B9DA-9421FF8683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7CD-4B45-B9DA-9421FF8683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7CD-4B45-B9DA-9421FF8683C3}"/>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97CD-4B45-B9DA-9421FF8683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7CD-4B45-B9DA-9421FF8683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7CD-4B45-B9DA-9421FF8683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7CD-4B45-B9DA-9421FF8683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7CD-4B45-B9DA-9421FF8683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7CD-4B45-B9DA-9421FF8683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7CD-4B45-B9DA-9421FF8683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7CD-4B45-B9DA-9421FF8683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7CD-4B45-B9DA-9421FF8683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7CD-4B45-B9DA-9421FF8683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7CD-4B45-B9DA-9421FF8683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7CD-4B45-B9DA-9421FF8683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7CD-4B45-B9DA-9421FF8683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7CD-4B45-B9DA-9421FF8683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7CD-4B45-B9DA-9421FF8683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7CD-4B45-B9DA-9421FF8683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7CD-4B45-B9DA-9421FF8683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7CD-4B45-B9DA-9421FF8683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7CD-4B45-B9DA-9421FF8683C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7CD-4B45-B9DA-9421FF8683C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63.4749798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7CD-4B45-B9DA-9421FF8683C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97CD-4B45-B9DA-9421FF8683C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7CD-4B45-B9DA-9421FF8683C3}"/>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7CD-4B45-B9DA-9421FF8683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7CD-4B45-B9DA-9421FF8683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7CD-4B45-B9DA-9421FF8683C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7CD-4B45-B9DA-9421FF8683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7CD-4B45-B9DA-9421FF8683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7CD-4B45-B9DA-9421FF8683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7CD-4B45-B9DA-9421FF8683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7CD-4B45-B9DA-9421FF8683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7CD-4B45-B9DA-9421FF8683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7CD-4B45-B9DA-9421FF8683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7CD-4B45-B9DA-9421FF8683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7CD-4B45-B9DA-9421FF8683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7CD-4B45-B9DA-9421FF8683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7CD-4B45-B9DA-9421FF8683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7CD-4B45-B9DA-9421FF8683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7CD-4B45-B9DA-9421FF8683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7CD-4B45-B9DA-9421FF8683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7CD-4B45-B9DA-9421FF8683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7CD-4B45-B9DA-9421FF8683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7CD-4B45-B9DA-9421FF8683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7CD-4B45-B9DA-9421FF8683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7CD-4B45-B9DA-9421FF8683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7CD-4B45-B9DA-9421FF8683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CD-4B45-B9DA-9421FF8683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CD-4B45-B9DA-9421FF8683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CD-4B45-B9DA-9421FF8683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CD-4B45-B9DA-9421FF8683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CD-4B45-B9DA-9421FF8683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CD-4B45-B9DA-9421FF8683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CD-4B45-B9DA-9421FF8683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CD-4B45-B9DA-9421FF8683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CD-4B45-B9DA-9421FF8683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CD-4B45-B9DA-9421FF8683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CD-4B45-B9DA-9421FF8683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CD-4B45-B9DA-9421FF8683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CD-4B45-B9DA-9421FF8683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CD-4B45-B9DA-9421FF8683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CD-4B45-B9DA-9421FF8683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CD-4B45-B9DA-9421FF8683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CD-4B45-B9DA-9421FF8683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CD-4B45-B9DA-9421FF8683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CD-4B45-B9DA-9421FF8683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CD-4B45-B9DA-9421FF8683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CD-4B45-B9DA-9421FF8683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CD-4B45-B9DA-9421FF8683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CD-4B45-B9DA-9421FF8683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CD-4B45-B9DA-9421FF8683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CD-4B45-B9DA-9421FF8683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CD-4B45-B9DA-9421FF8683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CD-4B45-B9DA-9421FF8683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CD-4B45-B9DA-9421FF8683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CD-4B45-B9DA-9421FF8683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CD-4B45-B9DA-9421FF8683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CD-4B45-B9DA-9421FF8683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CD-4B45-B9DA-9421FF8683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CD-4B45-B9DA-9421FF8683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CD-4B45-B9DA-9421FF8683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CD-4B45-B9DA-9421FF8683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CD-4B45-B9DA-9421FF8683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CD-4B45-B9DA-9421FF8683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CD-4B45-B9DA-9421FF8683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CD-4B45-B9DA-9421FF8683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CD-4B45-B9DA-9421FF8683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CD-4B45-B9DA-9421FF8683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CD-4B45-B9DA-9421FF8683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CD-4B45-B9DA-9421FF8683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CD-4B45-B9DA-9421FF8683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CD-4B45-B9DA-9421FF8683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7CD-4B45-B9DA-9421FF8683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7CD-4B45-B9DA-9421FF8683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7CD-4B45-B9DA-9421FF8683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7CD-4B45-B9DA-9421FF8683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7CD-4B45-B9DA-9421FF8683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7CD-4B45-B9DA-9421FF8683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7CD-4B45-B9DA-9421FF8683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7CD-4B45-B9DA-9421FF8683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7CD-4B45-B9DA-9421FF8683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7CD-4B45-B9DA-9421FF8683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7CD-4B45-B9DA-9421FF8683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7CD-4B45-B9DA-9421FF8683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7CD-4B45-B9DA-9421FF8683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7CD-4B45-B9DA-9421FF8683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7CD-4B45-B9DA-9421FF8683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7CD-4B45-B9DA-9421FF8683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7CD-4B45-B9DA-9421FF8683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7CD-4B45-B9DA-9421FF8683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7CD-4B45-B9DA-9421FF8683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7CD-4B45-B9DA-9421FF8683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7CD-4B45-B9DA-9421FF8683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7CD-4B45-B9DA-9421FF8683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7CD-4B45-B9DA-9421FF8683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7CD-4B45-B9DA-9421FF8683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7CD-4B45-B9DA-9421FF8683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7CD-4B45-B9DA-9421FF8683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7CD-4B45-B9DA-9421FF8683C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F47-4108-802C-E44F6A74550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47-4108-802C-E44F6A7455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47-4108-802C-E44F6A7455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47-4108-802C-E44F6A7455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47-4108-802C-E44F6A7455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47-4108-802C-E44F6A7455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47-4108-802C-E44F6A7455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47-4108-802C-E44F6A7455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47-4108-802C-E44F6A7455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47-4108-802C-E44F6A7455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47-4108-802C-E44F6A7455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47-4108-802C-E44F6A7455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47-4108-802C-E44F6A7455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47-4108-802C-E44F6A7455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47-4108-802C-E44F6A7455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47-4108-802C-E44F6A7455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47-4108-802C-E44F6A7455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47-4108-802C-E44F6A7455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47-4108-802C-E44F6A7455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47-4108-802C-E44F6A7455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47-4108-802C-E44F6A7455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47-4108-802C-E44F6A7455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47-4108-802C-E44F6A7455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47-4108-802C-E44F6A7455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47-4108-802C-E44F6A7455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47-4108-802C-E44F6A7455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47-4108-802C-E44F6A7455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47-4108-802C-E44F6A7455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47-4108-802C-E44F6A7455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47-4108-802C-E44F6A7455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47-4108-802C-E44F6A7455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47-4108-802C-E44F6A7455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47-4108-802C-E44F6A7455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47-4108-802C-E44F6A7455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47-4108-802C-E44F6A7455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47-4108-802C-E44F6A7455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47-4108-802C-E44F6A7455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47-4108-802C-E44F6A7455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47-4108-802C-E44F6A7455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47-4108-802C-E44F6A7455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47-4108-802C-E44F6A7455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47-4108-802C-E44F6A7455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47-4108-802C-E44F6A7455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47-4108-802C-E44F6A7455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47-4108-802C-E44F6A7455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47-4108-802C-E44F6A7455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47-4108-802C-E44F6A7455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47-4108-802C-E44F6A7455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47-4108-802C-E44F6A7455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47-4108-802C-E44F6A7455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47-4108-802C-E44F6A7455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47-4108-802C-E44F6A7455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47-4108-802C-E44F6A7455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47-4108-802C-E44F6A7455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47-4108-802C-E44F6A7455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47-4108-802C-E44F6A7455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47-4108-802C-E44F6A7455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47-4108-802C-E44F6A7455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47-4108-802C-E44F6A7455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47-4108-802C-E44F6A7455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47-4108-802C-E44F6A7455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47-4108-802C-E44F6A7455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47-4108-802C-E44F6A7455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47-4108-802C-E44F6A7455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47-4108-802C-E44F6A7455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47-4108-802C-E44F6A7455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47-4108-802C-E44F6A7455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47-4108-802C-E44F6A7455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47-4108-802C-E44F6A7455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47-4108-802C-E44F6A7455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47-4108-802C-E44F6A7455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47-4108-802C-E44F6A7455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47-4108-802C-E44F6A7455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47-4108-802C-E44F6A7455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47-4108-802C-E44F6A7455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47-4108-802C-E44F6A7455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47-4108-802C-E44F6A7455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47-4108-802C-E44F6A7455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47-4108-802C-E44F6A7455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47-4108-802C-E44F6A7455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47-4108-802C-E44F6A7455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47-4108-802C-E44F6A7455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47-4108-802C-E44F6A7455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47-4108-802C-E44F6A7455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47-4108-802C-E44F6A7455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47-4108-802C-E44F6A7455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47-4108-802C-E44F6A7455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47-4108-802C-E44F6A7455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47-4108-802C-E44F6A7455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47-4108-802C-E44F6A7455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47-4108-802C-E44F6A7455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47-4108-802C-E44F6A7455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47-4108-802C-E44F6A7455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47-4108-802C-E44F6A7455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47-4108-802C-E44F6A7455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F47-4108-802C-E44F6A74550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F47-4108-802C-E44F6A74550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F47-4108-802C-E44F6A74550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F47-4108-802C-E44F6A745507}"/>
              </c:ext>
            </c:extLst>
          </c:dPt>
          <c:dPt>
            <c:idx val="3"/>
            <c:bubble3D val="0"/>
            <c:extLst>
              <c:ext xmlns:c16="http://schemas.microsoft.com/office/drawing/2014/chart" uri="{C3380CC4-5D6E-409C-BE32-E72D297353CC}">
                <c16:uniqueId val="{00000063-6F47-4108-802C-E44F6A74550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47-4108-802C-E44F6A74550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47-4108-802C-E44F6A7455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47-4108-802C-E44F6A7455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47-4108-802C-E44F6A7455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47-4108-802C-E44F6A7455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47-4108-802C-E44F6A7455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47-4108-802C-E44F6A7455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47-4108-802C-E44F6A7455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47-4108-802C-E44F6A7455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47-4108-802C-E44F6A7455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47-4108-802C-E44F6A7455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47-4108-802C-E44F6A7455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47-4108-802C-E44F6A7455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47-4108-802C-E44F6A7455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47-4108-802C-E44F6A7455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47-4108-802C-E44F6A7455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47-4108-802C-E44F6A7455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47-4108-802C-E44F6A7455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47-4108-802C-E44F6A7455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47-4108-802C-E44F6A7455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47-4108-802C-E44F6A7455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47-4108-802C-E44F6A7455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47-4108-802C-E44F6A7455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47-4108-802C-E44F6A7455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47-4108-802C-E44F6A7455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47-4108-802C-E44F6A7455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47-4108-802C-E44F6A7455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47-4108-802C-E44F6A7455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47-4108-802C-E44F6A7455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47-4108-802C-E44F6A7455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47-4108-802C-E44F6A7455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47-4108-802C-E44F6A7455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47-4108-802C-E44F6A7455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47-4108-802C-E44F6A7455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47-4108-802C-E44F6A7455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47-4108-802C-E44F6A7455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47-4108-802C-E44F6A7455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47-4108-802C-E44F6A7455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47-4108-802C-E44F6A7455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47-4108-802C-E44F6A7455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47-4108-802C-E44F6A7455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47-4108-802C-E44F6A7455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47-4108-802C-E44F6A7455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47-4108-802C-E44F6A7455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47-4108-802C-E44F6A7455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47-4108-802C-E44F6A7455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47-4108-802C-E44F6A7455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47-4108-802C-E44F6A7455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47-4108-802C-E44F6A7455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47-4108-802C-E44F6A7455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47-4108-802C-E44F6A7455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47-4108-802C-E44F6A7455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47-4108-802C-E44F6A7455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47-4108-802C-E44F6A7455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47-4108-802C-E44F6A7455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47-4108-802C-E44F6A7455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47-4108-802C-E44F6A7455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47-4108-802C-E44F6A7455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47-4108-802C-E44F6A7455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47-4108-802C-E44F6A7455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47-4108-802C-E44F6A7455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47-4108-802C-E44F6A7455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47-4108-802C-E44F6A7455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47-4108-802C-E44F6A7455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47-4108-802C-E44F6A7455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47-4108-802C-E44F6A7455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47-4108-802C-E44F6A7455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47-4108-802C-E44F6A7455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47-4108-802C-E44F6A7455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47-4108-802C-E44F6A7455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47-4108-802C-E44F6A7455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47-4108-802C-E44F6A7455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47-4108-802C-E44F6A7455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47-4108-802C-E44F6A7455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47-4108-802C-E44F6A7455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47-4108-802C-E44F6A7455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47-4108-802C-E44F6A7455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47-4108-802C-E44F6A7455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47-4108-802C-E44F6A7455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47-4108-802C-E44F6A7455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47-4108-802C-E44F6A7455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47-4108-802C-E44F6A7455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47-4108-802C-E44F6A7455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47-4108-802C-E44F6A7455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47-4108-802C-E44F6A7455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47-4108-802C-E44F6A7455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47-4108-802C-E44F6A7455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47-4108-802C-E44F6A7455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47-4108-802C-E44F6A7455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47-4108-802C-E44F6A7455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47-4108-802C-E44F6A7455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47-4108-802C-E44F6A7455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47-4108-802C-E44F6A7455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47-4108-802C-E44F6A7455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47-4108-802C-E44F6A7455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47-4108-802C-E44F6A74550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F47-4108-802C-E44F6A74550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47-4108-802C-E44F6A745507}"/>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47-4108-802C-E44F6A74550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47-4108-802C-E44F6A74550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47-4108-802C-E44F6A74550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47-4108-802C-E44F6A74550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47-4108-802C-E44F6A74550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47-4108-802C-E44F6A74550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47-4108-802C-E44F6A74550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47-4108-802C-E44F6A74550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47-4108-802C-E44F6A7455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47-4108-802C-E44F6A7455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47-4108-802C-E44F6A7455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47-4108-802C-E44F6A7455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47-4108-802C-E44F6A7455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47-4108-802C-E44F6A7455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47-4108-802C-E44F6A7455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47-4108-802C-E44F6A7455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47-4108-802C-E44F6A7455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47-4108-802C-E44F6A7455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47-4108-802C-E44F6A7455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47-4108-802C-E44F6A7455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47-4108-802C-E44F6A7455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47-4108-802C-E44F6A7455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47-4108-802C-E44F6A7455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47-4108-802C-E44F6A7455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47-4108-802C-E44F6A7455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47-4108-802C-E44F6A7455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47-4108-802C-E44F6A7455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47-4108-802C-E44F6A7455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47-4108-802C-E44F6A7455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47-4108-802C-E44F6A7455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47-4108-802C-E44F6A7455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47-4108-802C-E44F6A7455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47-4108-802C-E44F6A7455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47-4108-802C-E44F6A7455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47-4108-802C-E44F6A7455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47-4108-802C-E44F6A7455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47-4108-802C-E44F6A7455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47-4108-802C-E44F6A7455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47-4108-802C-E44F6A7455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47-4108-802C-E44F6A7455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47-4108-802C-E44F6A7455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47-4108-802C-E44F6A7455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47-4108-802C-E44F6A7455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47-4108-802C-E44F6A7455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47-4108-802C-E44F6A7455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47-4108-802C-E44F6A7455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47-4108-802C-E44F6A7455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47-4108-802C-E44F6A7455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47-4108-802C-E44F6A7455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47-4108-802C-E44F6A7455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47-4108-802C-E44F6A7455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47-4108-802C-E44F6A7455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47-4108-802C-E44F6A7455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47-4108-802C-E44F6A7455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47-4108-802C-E44F6A7455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47-4108-802C-E44F6A7455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47-4108-802C-E44F6A7455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47-4108-802C-E44F6A7455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47-4108-802C-E44F6A7455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47-4108-802C-E44F6A7455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47-4108-802C-E44F6A7455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47-4108-802C-E44F6A7455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47-4108-802C-E44F6A7455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47-4108-802C-E44F6A7455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47-4108-802C-E44F6A7455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47-4108-802C-E44F6A7455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47-4108-802C-E44F6A7455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47-4108-802C-E44F6A7455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47-4108-802C-E44F6A7455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47-4108-802C-E44F6A7455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47-4108-802C-E44F6A7455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47-4108-802C-E44F6A7455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47-4108-802C-E44F6A7455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47-4108-802C-E44F6A7455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47-4108-802C-E44F6A7455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47-4108-802C-E44F6A7455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47-4108-802C-E44F6A7455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47-4108-802C-E44F6A7455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47-4108-802C-E44F6A7455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47-4108-802C-E44F6A7455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47-4108-802C-E44F6A7455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47-4108-802C-E44F6A7455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47-4108-802C-E44F6A7455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47-4108-802C-E44F6A7455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47-4108-802C-E44F6A7455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47-4108-802C-E44F6A7455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47-4108-802C-E44F6A7455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47-4108-802C-E44F6A7455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47-4108-802C-E44F6A7455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47-4108-802C-E44F6A7455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47-4108-802C-E44F6A7455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47-4108-802C-E44F6A7455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47-4108-802C-E44F6A7455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47-4108-802C-E44F6A7455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47-4108-802C-E44F6A74550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4B4-4A8D-A0C6-A5E54887C5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4B4-4A8D-A0C6-A5E54887C5D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B4-4A8D-A0C6-A5E54887C5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B4-4A8D-A0C6-A5E54887C5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B4-4A8D-A0C6-A5E54887C5D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4B4-4A8D-A0C6-A5E54887C5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B4-4A8D-A0C6-A5E54887C5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B4-4A8D-A0C6-A5E54887C5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B4-4A8D-A0C6-A5E54887C5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B4-4A8D-A0C6-A5E54887C5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B4-4A8D-A0C6-A5E54887C5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B4-4A8D-A0C6-A5E54887C5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B4-4A8D-A0C6-A5E54887C5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B4-4A8D-A0C6-A5E54887C5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B4-4A8D-A0C6-A5E54887C5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B4-4A8D-A0C6-A5E54887C5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B4-4A8D-A0C6-A5E54887C5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B4-4A8D-A0C6-A5E54887C5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B4-4A8D-A0C6-A5E54887C5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B4-4A8D-A0C6-A5E54887C5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B4-4A8D-A0C6-A5E54887C5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B4-4A8D-A0C6-A5E54887C5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B4-4A8D-A0C6-A5E54887C5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B4-4A8D-A0C6-A5E54887C5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B4-4A8D-A0C6-A5E54887C5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4B4-4A8D-A0C6-A5E54887C5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4B4-4A8D-A0C6-A5E54887C5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B4-4A8D-A0C6-A5E54887C5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B4-4A8D-A0C6-A5E54887C5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B4-4A8D-A0C6-A5E54887C5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B4-4A8D-A0C6-A5E54887C5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B4-4A8D-A0C6-A5E54887C5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B4-4A8D-A0C6-A5E54887C5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B4-4A8D-A0C6-A5E54887C5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B4-4A8D-A0C6-A5E54887C5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B4-4A8D-A0C6-A5E54887C5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B4-4A8D-A0C6-A5E54887C5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B4-4A8D-A0C6-A5E54887C5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B4-4A8D-A0C6-A5E54887C5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B4-4A8D-A0C6-A5E54887C5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B4-4A8D-A0C6-A5E54887C5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B4-4A8D-A0C6-A5E54887C5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B4-4A8D-A0C6-A5E54887C5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B4-4A8D-A0C6-A5E54887C5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B4-4A8D-A0C6-A5E54887C5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B4-4A8D-A0C6-A5E54887C5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B4-4A8D-A0C6-A5E54887C5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B4-4A8D-A0C6-A5E54887C5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B4-4A8D-A0C6-A5E54887C5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B4-4A8D-A0C6-A5E54887C5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B4-4A8D-A0C6-A5E54887C5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B4-4A8D-A0C6-A5E54887C5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B4-4A8D-A0C6-A5E54887C5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B4-4A8D-A0C6-A5E54887C5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B4-4A8D-A0C6-A5E54887C5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B4-4A8D-A0C6-A5E54887C5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B4-4A8D-A0C6-A5E54887C5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B4-4A8D-A0C6-A5E54887C5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B4-4A8D-A0C6-A5E54887C5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B4-4A8D-A0C6-A5E54887C5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B4-4A8D-A0C6-A5E54887C5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B4-4A8D-A0C6-A5E54887C5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B4-4A8D-A0C6-A5E54887C5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B4-4A8D-A0C6-A5E54887C5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B4-4A8D-A0C6-A5E54887C5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B4-4A8D-A0C6-A5E54887C5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B4-4A8D-A0C6-A5E54887C5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B4-4A8D-A0C6-A5E54887C5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B4-4A8D-A0C6-A5E54887C5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B4-4A8D-A0C6-A5E54887C5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B4-4A8D-A0C6-A5E54887C5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B4-4A8D-A0C6-A5E54887C5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B4-4A8D-A0C6-A5E54887C5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B4-4A8D-A0C6-A5E54887C5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B4-4A8D-A0C6-A5E54887C5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B4-4A8D-A0C6-A5E54887C5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B4-4A8D-A0C6-A5E54887C5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B4-4A8D-A0C6-A5E54887C5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B4-4A8D-A0C6-A5E54887C5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B4-4A8D-A0C6-A5E54887C5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B4-4A8D-A0C6-A5E54887C5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B4-4A8D-A0C6-A5E54887C5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B4-4A8D-A0C6-A5E54887C5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B4-4A8D-A0C6-A5E54887C5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B4-4A8D-A0C6-A5E54887C5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B4-4A8D-A0C6-A5E54887C5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B4-4A8D-A0C6-A5E54887C5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B4-4A8D-A0C6-A5E54887C5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B4-4A8D-A0C6-A5E54887C5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B4-4A8D-A0C6-A5E54887C5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B4-4A8D-A0C6-A5E54887C5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B4-4A8D-A0C6-A5E54887C5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B4-4A8D-A0C6-A5E54887C5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B4-4A8D-A0C6-A5E54887C5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B4-4A8D-A0C6-A5E54887C5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B4-4A8D-A0C6-A5E54887C5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85.75</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4B4-4A8D-A0C6-A5E54887C5D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85.8</c:v>
                </c:pt>
                <c:pt idx="14">
                  <c:v>85.8</c:v>
                </c:pt>
                <c:pt idx="15">
                  <c:v>85.8</c:v>
                </c:pt>
                <c:pt idx="16">
                  <c:v>85.8</c:v>
                </c:pt>
                <c:pt idx="17">
                  <c:v>85.8</c:v>
                </c:pt>
                <c:pt idx="18">
                  <c:v>85.8</c:v>
                </c:pt>
                <c:pt idx="19">
                  <c:v>85.8</c:v>
                </c:pt>
                <c:pt idx="20">
                  <c:v>85.8</c:v>
                </c:pt>
                <c:pt idx="21">
                  <c:v>85.8</c:v>
                </c:pt>
                <c:pt idx="22">
                  <c:v>#N/A</c:v>
                </c:pt>
                <c:pt idx="23">
                  <c:v>#N/A</c:v>
                </c:pt>
                <c:pt idx="24">
                  <c:v>#N/A</c:v>
                </c:pt>
                <c:pt idx="25">
                  <c:v>#N/A</c:v>
                </c:pt>
              </c:numCache>
            </c:numRef>
          </c:yVal>
          <c:smooth val="0"/>
          <c:extLst>
            <c:ext xmlns:c16="http://schemas.microsoft.com/office/drawing/2014/chart" uri="{C3380CC4-5D6E-409C-BE32-E72D297353CC}">
              <c16:uniqueId val="{00000060-04B4-4A8D-A0C6-A5E54887C5D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70.2</c:v>
                </c:pt>
                <c:pt idx="14">
                  <c:v>70.2</c:v>
                </c:pt>
                <c:pt idx="15">
                  <c:v>70.2</c:v>
                </c:pt>
                <c:pt idx="16">
                  <c:v>70.2</c:v>
                </c:pt>
                <c:pt idx="17">
                  <c:v>70.2</c:v>
                </c:pt>
                <c:pt idx="18">
                  <c:v>70.2</c:v>
                </c:pt>
                <c:pt idx="19">
                  <c:v>70.2</c:v>
                </c:pt>
                <c:pt idx="20">
                  <c:v>70.2</c:v>
                </c:pt>
                <c:pt idx="21">
                  <c:v>70.2</c:v>
                </c:pt>
                <c:pt idx="22">
                  <c:v>#N/A</c:v>
                </c:pt>
                <c:pt idx="23">
                  <c:v>#N/A</c:v>
                </c:pt>
                <c:pt idx="24">
                  <c:v>#N/A</c:v>
                </c:pt>
                <c:pt idx="25">
                  <c:v>#N/A</c:v>
                </c:pt>
              </c:numCache>
            </c:numRef>
          </c:yVal>
          <c:smooth val="0"/>
          <c:extLst>
            <c:ext xmlns:c16="http://schemas.microsoft.com/office/drawing/2014/chart" uri="{C3380CC4-5D6E-409C-BE32-E72D297353CC}">
              <c16:uniqueId val="{00000061-04B4-4A8D-A0C6-A5E54887C5D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4B4-4A8D-A0C6-A5E54887C5D0}"/>
              </c:ext>
            </c:extLst>
          </c:dPt>
          <c:dPt>
            <c:idx val="3"/>
            <c:bubble3D val="0"/>
            <c:extLst>
              <c:ext xmlns:c16="http://schemas.microsoft.com/office/drawing/2014/chart" uri="{C3380CC4-5D6E-409C-BE32-E72D297353CC}">
                <c16:uniqueId val="{00000063-04B4-4A8D-A0C6-A5E54887C5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B4-4A8D-A0C6-A5E54887C5D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B4-4A8D-A0C6-A5E54887C5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B4-4A8D-A0C6-A5E54887C5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B4-4A8D-A0C6-A5E54887C5D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B4-4A8D-A0C6-A5E54887C5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B4-4A8D-A0C6-A5E54887C5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B4-4A8D-A0C6-A5E54887C5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B4-4A8D-A0C6-A5E54887C5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B4-4A8D-A0C6-A5E54887C5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B4-4A8D-A0C6-A5E54887C5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B4-4A8D-A0C6-A5E54887C5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B4-4A8D-A0C6-A5E54887C5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B4-4A8D-A0C6-A5E54887C5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B4-4A8D-A0C6-A5E54887C5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B4-4A8D-A0C6-A5E54887C5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B4-4A8D-A0C6-A5E54887C5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B4-4A8D-A0C6-A5E54887C5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B4-4A8D-A0C6-A5E54887C5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B4-4A8D-A0C6-A5E54887C5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B4-4A8D-A0C6-A5E54887C5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B4-4A8D-A0C6-A5E54887C5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B4-4A8D-A0C6-A5E54887C5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B4-4A8D-A0C6-A5E54887C5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B4-4A8D-A0C6-A5E54887C5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B4-4A8D-A0C6-A5E54887C5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B4-4A8D-A0C6-A5E54887C5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B4-4A8D-A0C6-A5E54887C5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B4-4A8D-A0C6-A5E54887C5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B4-4A8D-A0C6-A5E54887C5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B4-4A8D-A0C6-A5E54887C5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B4-4A8D-A0C6-A5E54887C5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B4-4A8D-A0C6-A5E54887C5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B4-4A8D-A0C6-A5E54887C5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B4-4A8D-A0C6-A5E54887C5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B4-4A8D-A0C6-A5E54887C5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B4-4A8D-A0C6-A5E54887C5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B4-4A8D-A0C6-A5E54887C5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B4-4A8D-A0C6-A5E54887C5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B4-4A8D-A0C6-A5E54887C5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B4-4A8D-A0C6-A5E54887C5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B4-4A8D-A0C6-A5E54887C5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B4-4A8D-A0C6-A5E54887C5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B4-4A8D-A0C6-A5E54887C5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B4-4A8D-A0C6-A5E54887C5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B4-4A8D-A0C6-A5E54887C5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B4-4A8D-A0C6-A5E54887C5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B4-4A8D-A0C6-A5E54887C5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B4-4A8D-A0C6-A5E54887C5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B4-4A8D-A0C6-A5E54887C5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B4-4A8D-A0C6-A5E54887C5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B4-4A8D-A0C6-A5E54887C5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B4-4A8D-A0C6-A5E54887C5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B4-4A8D-A0C6-A5E54887C5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B4-4A8D-A0C6-A5E54887C5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B4-4A8D-A0C6-A5E54887C5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B4-4A8D-A0C6-A5E54887C5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B4-4A8D-A0C6-A5E54887C5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B4-4A8D-A0C6-A5E54887C5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B4-4A8D-A0C6-A5E54887C5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B4-4A8D-A0C6-A5E54887C5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B4-4A8D-A0C6-A5E54887C5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B4-4A8D-A0C6-A5E54887C5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B4-4A8D-A0C6-A5E54887C5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B4-4A8D-A0C6-A5E54887C5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B4-4A8D-A0C6-A5E54887C5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B4-4A8D-A0C6-A5E54887C5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B4-4A8D-A0C6-A5E54887C5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B4-4A8D-A0C6-A5E54887C5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B4-4A8D-A0C6-A5E54887C5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B4-4A8D-A0C6-A5E54887C5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B4-4A8D-A0C6-A5E54887C5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B4-4A8D-A0C6-A5E54887C5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B4-4A8D-A0C6-A5E54887C5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B4-4A8D-A0C6-A5E54887C5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B4-4A8D-A0C6-A5E54887C5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B4-4A8D-A0C6-A5E54887C5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B4-4A8D-A0C6-A5E54887C5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B4-4A8D-A0C6-A5E54887C5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B4-4A8D-A0C6-A5E54887C5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B4-4A8D-A0C6-A5E54887C5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B4-4A8D-A0C6-A5E54887C5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B4-4A8D-A0C6-A5E54887C5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B4-4A8D-A0C6-A5E54887C5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B4-4A8D-A0C6-A5E54887C5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B4-4A8D-A0C6-A5E54887C5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B4-4A8D-A0C6-A5E54887C5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B4-4A8D-A0C6-A5E54887C5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B4-4A8D-A0C6-A5E54887C5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B4-4A8D-A0C6-A5E54887C5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B4-4A8D-A0C6-A5E54887C5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B4-4A8D-A0C6-A5E54887C5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B4-4A8D-A0C6-A5E54887C5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B4-4A8D-A0C6-A5E54887C5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B4-4A8D-A0C6-A5E54887C5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B4-4A8D-A0C6-A5E54887C5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70.151217500000001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B4-4A8D-A0C6-A5E54887C5D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4B4-4A8D-A0C6-A5E54887C5D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B4-4A8D-A0C6-A5E54887C5D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B4-4A8D-A0C6-A5E54887C5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B4-4A8D-A0C6-A5E54887C5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B4-4A8D-A0C6-A5E54887C5D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B4-4A8D-A0C6-A5E54887C5D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B4-4A8D-A0C6-A5E54887C5D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B4-4A8D-A0C6-A5E54887C5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B4-4A8D-A0C6-A5E54887C5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B4-4A8D-A0C6-A5E54887C5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B4-4A8D-A0C6-A5E54887C5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B4-4A8D-A0C6-A5E54887C5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B4-4A8D-A0C6-A5E54887C5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B4-4A8D-A0C6-A5E54887C5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B4-4A8D-A0C6-A5E54887C5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B4-4A8D-A0C6-A5E54887C5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B4-4A8D-A0C6-A5E54887C5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B4-4A8D-A0C6-A5E54887C5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B4-4A8D-A0C6-A5E54887C5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B4-4A8D-A0C6-A5E54887C5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B4-4A8D-A0C6-A5E54887C5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B4-4A8D-A0C6-A5E54887C5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B4-4A8D-A0C6-A5E54887C5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B4-4A8D-A0C6-A5E54887C5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B4-4A8D-A0C6-A5E54887C5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B4-4A8D-A0C6-A5E54887C5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B4-4A8D-A0C6-A5E54887C5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B4-4A8D-A0C6-A5E54887C5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B4-4A8D-A0C6-A5E54887C5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B4-4A8D-A0C6-A5E54887C5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B4-4A8D-A0C6-A5E54887C5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B4-4A8D-A0C6-A5E54887C5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B4-4A8D-A0C6-A5E54887C5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B4-4A8D-A0C6-A5E54887C5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B4-4A8D-A0C6-A5E54887C5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B4-4A8D-A0C6-A5E54887C5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B4-4A8D-A0C6-A5E54887C5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B4-4A8D-A0C6-A5E54887C5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B4-4A8D-A0C6-A5E54887C5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B4-4A8D-A0C6-A5E54887C5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B4-4A8D-A0C6-A5E54887C5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B4-4A8D-A0C6-A5E54887C5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B4-4A8D-A0C6-A5E54887C5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B4-4A8D-A0C6-A5E54887C5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B4-4A8D-A0C6-A5E54887C5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B4-4A8D-A0C6-A5E54887C5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B4-4A8D-A0C6-A5E54887C5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B4-4A8D-A0C6-A5E54887C5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B4-4A8D-A0C6-A5E54887C5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B4-4A8D-A0C6-A5E54887C5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B4-4A8D-A0C6-A5E54887C5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B4-4A8D-A0C6-A5E54887C5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B4-4A8D-A0C6-A5E54887C5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B4-4A8D-A0C6-A5E54887C5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B4-4A8D-A0C6-A5E54887C5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B4-4A8D-A0C6-A5E54887C5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B4-4A8D-A0C6-A5E54887C5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B4-4A8D-A0C6-A5E54887C5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B4-4A8D-A0C6-A5E54887C5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B4-4A8D-A0C6-A5E54887C5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B4-4A8D-A0C6-A5E54887C5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B4-4A8D-A0C6-A5E54887C5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B4-4A8D-A0C6-A5E54887C5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B4-4A8D-A0C6-A5E54887C5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B4-4A8D-A0C6-A5E54887C5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B4-4A8D-A0C6-A5E54887C5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B4-4A8D-A0C6-A5E54887C5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B4-4A8D-A0C6-A5E54887C5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B4-4A8D-A0C6-A5E54887C5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B4-4A8D-A0C6-A5E54887C5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B4-4A8D-A0C6-A5E54887C5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B4-4A8D-A0C6-A5E54887C5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B4-4A8D-A0C6-A5E54887C5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B4-4A8D-A0C6-A5E54887C5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B4-4A8D-A0C6-A5E54887C5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B4-4A8D-A0C6-A5E54887C5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B4-4A8D-A0C6-A5E54887C5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B4-4A8D-A0C6-A5E54887C5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B4-4A8D-A0C6-A5E54887C5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B4-4A8D-A0C6-A5E54887C5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B4-4A8D-A0C6-A5E54887C5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B4-4A8D-A0C6-A5E54887C5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B4-4A8D-A0C6-A5E54887C5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B4-4A8D-A0C6-A5E54887C5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B4-4A8D-A0C6-A5E54887C5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B4-4A8D-A0C6-A5E54887C5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B4-4A8D-A0C6-A5E54887C5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B4-4A8D-A0C6-A5E54887C5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B4-4A8D-A0C6-A5E54887C5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B4-4A8D-A0C6-A5E54887C5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B4-4A8D-A0C6-A5E54887C5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B4-4A8D-A0C6-A5E54887C5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B4-4A8D-A0C6-A5E54887C5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B4-4A8D-A0C6-A5E54887C5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B4-4A8D-A0C6-A5E54887C5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B4-4A8D-A0C6-A5E54887C5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B4-4A8D-A0C6-A5E54887C5D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8F2-4FF2-A959-2272B56B75F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8F2-4FF2-A959-2272B56B75FF}"/>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F2-4FF2-A959-2272B56B75F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F2-4FF2-A959-2272B56B7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F2-4FF2-A959-2272B56B7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F2-4FF2-A959-2272B56B75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F2-4FF2-A959-2272B56B75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F2-4FF2-A959-2272B56B75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F2-4FF2-A959-2272B56B75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F2-4FF2-A959-2272B56B75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F2-4FF2-A959-2272B56B75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F2-4FF2-A959-2272B56B75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F2-4FF2-A959-2272B56B7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F2-4FF2-A959-2272B56B7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F2-4FF2-A959-2272B56B7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F2-4FF2-A959-2272B56B7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F2-4FF2-A959-2272B56B7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F2-4FF2-A959-2272B56B75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F2-4FF2-A959-2272B56B7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F2-4FF2-A959-2272B56B7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F2-4FF2-A959-2272B56B7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F2-4FF2-A959-2272B56B7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F2-4FF2-A959-2272B56B7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F2-4FF2-A959-2272B56B7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8F2-4FF2-A959-2272B56B7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8F2-4FF2-A959-2272B56B7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F2-4FF2-A959-2272B56B7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F2-4FF2-A959-2272B56B7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F2-4FF2-A959-2272B56B7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F2-4FF2-A959-2272B56B7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F2-4FF2-A959-2272B56B7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F2-4FF2-A959-2272B56B7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F2-4FF2-A959-2272B56B7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F2-4FF2-A959-2272B56B7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F2-4FF2-A959-2272B56B7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F2-4FF2-A959-2272B56B7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F2-4FF2-A959-2272B56B7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F2-4FF2-A959-2272B56B7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F2-4FF2-A959-2272B56B7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F2-4FF2-A959-2272B56B7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F2-4FF2-A959-2272B56B7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F2-4FF2-A959-2272B56B7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F2-4FF2-A959-2272B56B7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F2-4FF2-A959-2272B56B7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F2-4FF2-A959-2272B56B7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F2-4FF2-A959-2272B56B7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F2-4FF2-A959-2272B56B7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F2-4FF2-A959-2272B56B7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F2-4FF2-A959-2272B56B7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F2-4FF2-A959-2272B56B7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F2-4FF2-A959-2272B56B7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F2-4FF2-A959-2272B56B7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F2-4FF2-A959-2272B56B7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F2-4FF2-A959-2272B56B7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F2-4FF2-A959-2272B56B7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F2-4FF2-A959-2272B56B7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F2-4FF2-A959-2272B56B7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F2-4FF2-A959-2272B56B7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F2-4FF2-A959-2272B56B7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F2-4FF2-A959-2272B56B7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F2-4FF2-A959-2272B56B7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F2-4FF2-A959-2272B56B7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F2-4FF2-A959-2272B56B7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F2-4FF2-A959-2272B56B7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F2-4FF2-A959-2272B56B7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F2-4FF2-A959-2272B56B7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F2-4FF2-A959-2272B56B7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F2-4FF2-A959-2272B56B7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F2-4FF2-A959-2272B56B7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F2-4FF2-A959-2272B56B7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F2-4FF2-A959-2272B56B7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F2-4FF2-A959-2272B56B7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F2-4FF2-A959-2272B56B7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F2-4FF2-A959-2272B56B7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F2-4FF2-A959-2272B56B7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F2-4FF2-A959-2272B56B7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F2-4FF2-A959-2272B56B7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F2-4FF2-A959-2272B56B7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F2-4FF2-A959-2272B56B7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F2-4FF2-A959-2272B56B7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F2-4FF2-A959-2272B56B7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F2-4FF2-A959-2272B56B7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F2-4FF2-A959-2272B56B7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F2-4FF2-A959-2272B56B7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F2-4FF2-A959-2272B56B7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F2-4FF2-A959-2272B56B7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F2-4FF2-A959-2272B56B7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F2-4FF2-A959-2272B56B7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F2-4FF2-A959-2272B56B7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F2-4FF2-A959-2272B56B7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F2-4FF2-A959-2272B56B7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F2-4FF2-A959-2272B56B7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F2-4FF2-A959-2272B56B7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F2-4FF2-A959-2272B56B7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F2-4FF2-A959-2272B56B7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8F2-4FF2-A959-2272B56B7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8F2-4FF2-A959-2272B56B7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8F2-4FF2-A959-2272B56B75FF}"/>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8F2-4FF2-A959-2272B56B75F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8F2-4FF2-A959-2272B56B75F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8F2-4FF2-A959-2272B56B75F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8F2-4FF2-A959-2272B56B75F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8F2-4FF2-A959-2272B56B75F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8F2-4FF2-A959-2272B56B75F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8F2-4FF2-A959-2272B56B75F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8F2-4FF2-A959-2272B56B75F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8F2-4FF2-A959-2272B56B75F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8F2-4FF2-A959-2272B56B75F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8F2-4FF2-A959-2272B56B75F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8F2-4FF2-A959-2272B56B75F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8F2-4FF2-A959-2272B56B75F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8F2-4FF2-A959-2272B56B75F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8F2-4FF2-A959-2272B56B75F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8F2-4FF2-A959-2272B56B75F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8F2-4FF2-A959-2272B56B75F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8F2-4FF2-A959-2272B56B75F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8F2-4FF2-A959-2272B56B75F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8F2-4FF2-A959-2272B56B75F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8F2-4FF2-A959-2272B56B75F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8F2-4FF2-A959-2272B56B75F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8F2-4FF2-A959-2272B56B75F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8F2-4FF2-A959-2272B56B75F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8F2-4FF2-A959-2272B56B75F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8F2-4FF2-A959-2272B56B75F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8F2-4FF2-A959-2272B56B75F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8F2-4FF2-A959-2272B56B75F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8F2-4FF2-A959-2272B56B75F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8F2-4FF2-A959-2272B56B75F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8F2-4FF2-A959-2272B56B75F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8F2-4FF2-A959-2272B56B75F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8F2-4FF2-A959-2272B56B75F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8F2-4FF2-A959-2272B56B75F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8F2-4FF2-A959-2272B56B75F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8F2-4FF2-A959-2272B56B75F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8F2-4FF2-A959-2272B56B75F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8F2-4FF2-A959-2272B56B75F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8F2-4FF2-A959-2272B56B75F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8F2-4FF2-A959-2272B56B75F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8F2-4FF2-A959-2272B56B75F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8F2-4FF2-A959-2272B56B75F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8F2-4FF2-A959-2272B56B75F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8F2-4FF2-A959-2272B56B75F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8F2-4FF2-A959-2272B56B75F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8F2-4FF2-A959-2272B56B75F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8F2-4FF2-A959-2272B56B75F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77.3</c:v>
                </c:pt>
                <c:pt idx="14">
                  <c:v>77.3</c:v>
                </c:pt>
                <c:pt idx="15">
                  <c:v>77.3</c:v>
                </c:pt>
                <c:pt idx="16">
                  <c:v>77.3</c:v>
                </c:pt>
                <c:pt idx="17">
                  <c:v>77.3</c:v>
                </c:pt>
                <c:pt idx="18">
                  <c:v>77.3</c:v>
                </c:pt>
                <c:pt idx="19">
                  <c:v>77.3</c:v>
                </c:pt>
                <c:pt idx="20">
                  <c:v>77.3</c:v>
                </c:pt>
                <c:pt idx="21">
                  <c:v>77.3</c:v>
                </c:pt>
                <c:pt idx="22">
                  <c:v>#N/A</c:v>
                </c:pt>
                <c:pt idx="23">
                  <c:v>#N/A</c:v>
                </c:pt>
                <c:pt idx="24">
                  <c:v>#N/A</c:v>
                </c:pt>
                <c:pt idx="25">
                  <c:v>#N/A</c:v>
                </c:pt>
              </c:numCache>
            </c:numRef>
          </c:yVal>
          <c:smooth val="0"/>
          <c:extLst>
            <c:ext xmlns:c16="http://schemas.microsoft.com/office/drawing/2014/chart" uri="{C3380CC4-5D6E-409C-BE32-E72D297353CC}">
              <c16:uniqueId val="{00000091-88F2-4FF2-A959-2272B56B75FF}"/>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8F2-4FF2-A959-2272B56B75F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8F2-4FF2-A959-2272B56B7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8F2-4FF2-A959-2272B56B7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8F2-4FF2-A959-2272B56B75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8F2-4FF2-A959-2272B56B75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8F2-4FF2-A959-2272B56B75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8F2-4FF2-A959-2272B56B75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8F2-4FF2-A959-2272B56B75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8F2-4FF2-A959-2272B56B75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8F2-4FF2-A959-2272B56B75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8F2-4FF2-A959-2272B56B7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8F2-4FF2-A959-2272B56B7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8F2-4FF2-A959-2272B56B7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8F2-4FF2-A959-2272B56B7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8F2-4FF2-A959-2272B56B7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8F2-4FF2-A959-2272B56B75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8F2-4FF2-A959-2272B56B7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8F2-4FF2-A959-2272B56B7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8F2-4FF2-A959-2272B56B7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8F2-4FF2-A959-2272B56B7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8F2-4FF2-A959-2272B56B7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8F2-4FF2-A959-2272B56B7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8F2-4FF2-A959-2272B56B7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8F2-4FF2-A959-2272B56B7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F2-4FF2-A959-2272B56B7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F2-4FF2-A959-2272B56B7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F2-4FF2-A959-2272B56B7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F2-4FF2-A959-2272B56B7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F2-4FF2-A959-2272B56B7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F2-4FF2-A959-2272B56B7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F2-4FF2-A959-2272B56B7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F2-4FF2-A959-2272B56B7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F2-4FF2-A959-2272B56B7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F2-4FF2-A959-2272B56B7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F2-4FF2-A959-2272B56B7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F2-4FF2-A959-2272B56B7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F2-4FF2-A959-2272B56B7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F2-4FF2-A959-2272B56B7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F2-4FF2-A959-2272B56B7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F2-4FF2-A959-2272B56B7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F2-4FF2-A959-2272B56B7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F2-4FF2-A959-2272B56B7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F2-4FF2-A959-2272B56B7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F2-4FF2-A959-2272B56B7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F2-4FF2-A959-2272B56B7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F2-4FF2-A959-2272B56B7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F2-4FF2-A959-2272B56B7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8F2-4FF2-A959-2272B56B7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8F2-4FF2-A959-2272B56B7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8F2-4FF2-A959-2272B56B7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8F2-4FF2-A959-2272B56B7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8F2-4FF2-A959-2272B56B7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8F2-4FF2-A959-2272B56B7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8F2-4FF2-A959-2272B56B7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8F2-4FF2-A959-2272B56B7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8F2-4FF2-A959-2272B56B7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8F2-4FF2-A959-2272B56B7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8F2-4FF2-A959-2272B56B7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8F2-4FF2-A959-2272B56B7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8F2-4FF2-A959-2272B56B7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8F2-4FF2-A959-2272B56B7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8F2-4FF2-A959-2272B56B7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8F2-4FF2-A959-2272B56B7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8F2-4FF2-A959-2272B56B7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8F2-4FF2-A959-2272B56B7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8F2-4FF2-A959-2272B56B7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8F2-4FF2-A959-2272B56B7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8F2-4FF2-A959-2272B56B7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8F2-4FF2-A959-2272B56B7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8F2-4FF2-A959-2272B56B7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8F2-4FF2-A959-2272B56B7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8F2-4FF2-A959-2272B56B7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8F2-4FF2-A959-2272B56B7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F2-4FF2-A959-2272B56B7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F2-4FF2-A959-2272B56B7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F2-4FF2-A959-2272B56B7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F2-4FF2-A959-2272B56B7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F2-4FF2-A959-2272B56B7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F2-4FF2-A959-2272B56B7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F2-4FF2-A959-2272B56B7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F2-4FF2-A959-2272B56B7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F2-4FF2-A959-2272B56B7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F2-4FF2-A959-2272B56B7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F2-4FF2-A959-2272B56B7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F2-4FF2-A959-2272B56B7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F2-4FF2-A959-2272B56B7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F2-4FF2-A959-2272B56B7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F2-4FF2-A959-2272B56B7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F2-4FF2-A959-2272B56B7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F2-4FF2-A959-2272B56B7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F2-4FF2-A959-2272B56B7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F2-4FF2-A959-2272B56B7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F2-4FF2-A959-2272B56B7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F2-4FF2-A959-2272B56B7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F2-4FF2-A959-2272B56B7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77.3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8F2-4FF2-A959-2272B56B75FF}"/>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41.4</c:v>
                </c:pt>
                <c:pt idx="14">
                  <c:v>41.4</c:v>
                </c:pt>
                <c:pt idx="15">
                  <c:v>41.4</c:v>
                </c:pt>
                <c:pt idx="16">
                  <c:v>41.4</c:v>
                </c:pt>
                <c:pt idx="17">
                  <c:v>41.4</c:v>
                </c:pt>
                <c:pt idx="18">
                  <c:v>41.4</c:v>
                </c:pt>
                <c:pt idx="19">
                  <c:v>41.4</c:v>
                </c:pt>
                <c:pt idx="20">
                  <c:v>41.4</c:v>
                </c:pt>
                <c:pt idx="21">
                  <c:v>41.4</c:v>
                </c:pt>
                <c:pt idx="22">
                  <c:v>#N/A</c:v>
                </c:pt>
                <c:pt idx="23">
                  <c:v>#N/A</c:v>
                </c:pt>
                <c:pt idx="24">
                  <c:v>#N/A</c:v>
                </c:pt>
                <c:pt idx="25">
                  <c:v>#N/A</c:v>
                </c:pt>
              </c:numCache>
            </c:numRef>
          </c:yVal>
          <c:smooth val="0"/>
          <c:extLst>
            <c:ext xmlns:c16="http://schemas.microsoft.com/office/drawing/2014/chart" uri="{C3380CC4-5D6E-409C-BE32-E72D297353CC}">
              <c16:uniqueId val="{000000F2-88F2-4FF2-A959-2272B56B75FF}"/>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8F2-4FF2-A959-2272B56B75FF}"/>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8F2-4FF2-A959-2272B56B75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8F2-4FF2-A959-2272B56B75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8F2-4FF2-A959-2272B56B75F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8F2-4FF2-A959-2272B56B75F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8F2-4FF2-A959-2272B56B75F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8F2-4FF2-A959-2272B56B75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8F2-4FF2-A959-2272B56B75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8F2-4FF2-A959-2272B56B75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8F2-4FF2-A959-2272B56B75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8F2-4FF2-A959-2272B56B75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8F2-4FF2-A959-2272B56B75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8F2-4FF2-A959-2272B56B75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8F2-4FF2-A959-2272B56B75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8F2-4FF2-A959-2272B56B75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8F2-4FF2-A959-2272B56B75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8F2-4FF2-A959-2272B56B75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8F2-4FF2-A959-2272B56B75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8F2-4FF2-A959-2272B56B75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8F2-4FF2-A959-2272B56B75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8F2-4FF2-A959-2272B56B75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8F2-4FF2-A959-2272B56B75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8F2-4FF2-A959-2272B56B75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8F2-4FF2-A959-2272B56B75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F2-4FF2-A959-2272B56B75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F2-4FF2-A959-2272B56B75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F2-4FF2-A959-2272B56B75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F2-4FF2-A959-2272B56B75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F2-4FF2-A959-2272B56B75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F2-4FF2-A959-2272B56B75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F2-4FF2-A959-2272B56B75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F2-4FF2-A959-2272B56B75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F2-4FF2-A959-2272B56B75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F2-4FF2-A959-2272B56B75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F2-4FF2-A959-2272B56B75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F2-4FF2-A959-2272B56B75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F2-4FF2-A959-2272B56B75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F2-4FF2-A959-2272B56B75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F2-4FF2-A959-2272B56B75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F2-4FF2-A959-2272B56B75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F2-4FF2-A959-2272B56B75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F2-4FF2-A959-2272B56B75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F2-4FF2-A959-2272B56B75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F2-4FF2-A959-2272B56B75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F2-4FF2-A959-2272B56B75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F2-4FF2-A959-2272B56B75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F2-4FF2-A959-2272B56B75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8F2-4FF2-A959-2272B56B75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8F2-4FF2-A959-2272B56B75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8F2-4FF2-A959-2272B56B75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8F2-4FF2-A959-2272B56B75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8F2-4FF2-A959-2272B56B75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8F2-4FF2-A959-2272B56B75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8F2-4FF2-A959-2272B56B75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8F2-4FF2-A959-2272B56B75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8F2-4FF2-A959-2272B56B75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8F2-4FF2-A959-2272B56B75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8F2-4FF2-A959-2272B56B75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8F2-4FF2-A959-2272B56B75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8F2-4FF2-A959-2272B56B75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8F2-4FF2-A959-2272B56B75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8F2-4FF2-A959-2272B56B75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8F2-4FF2-A959-2272B56B75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8F2-4FF2-A959-2272B56B75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8F2-4FF2-A959-2272B56B75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8F2-4FF2-A959-2272B56B75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8F2-4FF2-A959-2272B56B75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8F2-4FF2-A959-2272B56B75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8F2-4FF2-A959-2272B56B75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8F2-4FF2-A959-2272B56B75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8F2-4FF2-A959-2272B56B75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8F2-4FF2-A959-2272B56B75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8F2-4FF2-A959-2272B56B75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8F2-4FF2-A959-2272B56B75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8F2-4FF2-A959-2272B56B75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8F2-4FF2-A959-2272B56B75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8F2-4FF2-A959-2272B56B75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8F2-4FF2-A959-2272B56B75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8F2-4FF2-A959-2272B56B75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8F2-4FF2-A959-2272B56B75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8F2-4FF2-A959-2272B56B75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8F2-4FF2-A959-2272B56B75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8F2-4FF2-A959-2272B56B75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8F2-4FF2-A959-2272B56B75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8F2-4FF2-A959-2272B56B75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8F2-4FF2-A959-2272B56B75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8F2-4FF2-A959-2272B56B75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8F2-4FF2-A959-2272B56B75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8F2-4FF2-A959-2272B56B75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8F2-4FF2-A959-2272B56B75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8F2-4FF2-A959-2272B56B75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8F2-4FF2-A959-2272B56B75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8F2-4FF2-A959-2272B56B75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8F2-4FF2-A959-2272B56B75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8F2-4FF2-A959-2272B56B75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41.4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8F2-4FF2-A959-2272B56B75F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87</c:v>
                </c:pt>
                <c:pt idx="14">
                  <c:v>87</c:v>
                </c:pt>
                <c:pt idx="15">
                  <c:v>87</c:v>
                </c:pt>
                <c:pt idx="16">
                  <c:v>87</c:v>
                </c:pt>
                <c:pt idx="17">
                  <c:v>87</c:v>
                </c:pt>
                <c:pt idx="18">
                  <c:v>87</c:v>
                </c:pt>
                <c:pt idx="19">
                  <c:v>87</c:v>
                </c:pt>
                <c:pt idx="20">
                  <c:v>87</c:v>
                </c:pt>
                <c:pt idx="21">
                  <c:v>87</c:v>
                </c:pt>
                <c:pt idx="22">
                  <c:v>#N/A</c:v>
                </c:pt>
                <c:pt idx="23">
                  <c:v>#N/A</c:v>
                </c:pt>
                <c:pt idx="24">
                  <c:v>#N/A</c:v>
                </c:pt>
                <c:pt idx="25">
                  <c:v>#N/A</c:v>
                </c:pt>
              </c:numCache>
            </c:numRef>
          </c:yVal>
          <c:smooth val="0"/>
          <c:extLst>
            <c:ext xmlns:c16="http://schemas.microsoft.com/office/drawing/2014/chart" uri="{C3380CC4-5D6E-409C-BE32-E72D297353CC}">
              <c16:uniqueId val="{00000000-C1C3-40FE-B4B8-121F15877D7A}"/>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1C3-40FE-B4B8-121F15877D7A}"/>
              </c:ext>
            </c:extLst>
          </c:dPt>
          <c:dPt>
            <c:idx val="3"/>
            <c:bubble3D val="0"/>
            <c:extLst>
              <c:ext xmlns:c16="http://schemas.microsoft.com/office/drawing/2014/chart" uri="{C3380CC4-5D6E-409C-BE32-E72D297353CC}">
                <c16:uniqueId val="{00000002-C1C3-40FE-B4B8-121F15877D7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C3-40FE-B4B8-121F15877D7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C3-40FE-B4B8-121F15877D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C3-40FE-B4B8-121F15877D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C3-40FE-B4B8-121F15877D7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C3-40FE-B4B8-121F15877D7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C3-40FE-B4B8-121F15877D7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C3-40FE-B4B8-121F15877D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C3-40FE-B4B8-121F15877D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C3-40FE-B4B8-121F15877D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C3-40FE-B4B8-121F15877D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C3-40FE-B4B8-121F15877D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C3-40FE-B4B8-121F15877D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C3-40FE-B4B8-121F15877D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C3-40FE-B4B8-121F15877D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C3-40FE-B4B8-121F15877D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C3-40FE-B4B8-121F15877D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C3-40FE-B4B8-121F15877D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C3-40FE-B4B8-121F15877D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C3-40FE-B4B8-121F15877D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C3-40FE-B4B8-121F15877D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C3-40FE-B4B8-121F15877D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C3-40FE-B4B8-121F15877D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C3-40FE-B4B8-121F15877D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1C3-40FE-B4B8-121F15877D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C3-40FE-B4B8-121F15877D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C3-40FE-B4B8-121F15877D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C3-40FE-B4B8-121F15877D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C3-40FE-B4B8-121F15877D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C3-40FE-B4B8-121F15877D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C3-40FE-B4B8-121F15877D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C3-40FE-B4B8-121F15877D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C3-40FE-B4B8-121F15877D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C3-40FE-B4B8-121F15877D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C3-40FE-B4B8-121F15877D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C3-40FE-B4B8-121F15877D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C3-40FE-B4B8-121F15877D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C3-40FE-B4B8-121F15877D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C3-40FE-B4B8-121F15877D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C3-40FE-B4B8-121F15877D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C3-40FE-B4B8-121F15877D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C3-40FE-B4B8-121F15877D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C3-40FE-B4B8-121F15877D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C3-40FE-B4B8-121F15877D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C3-40FE-B4B8-121F15877D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C3-40FE-B4B8-121F15877D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C3-40FE-B4B8-121F15877D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C3-40FE-B4B8-121F15877D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C3-40FE-B4B8-121F15877D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C3-40FE-B4B8-121F15877D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C3-40FE-B4B8-121F15877D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C3-40FE-B4B8-121F15877D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C3-40FE-B4B8-121F15877D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C3-40FE-B4B8-121F15877D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C3-40FE-B4B8-121F15877D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C3-40FE-B4B8-121F15877D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C3-40FE-B4B8-121F15877D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C3-40FE-B4B8-121F15877D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C3-40FE-B4B8-121F15877D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C3-40FE-B4B8-121F15877D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C3-40FE-B4B8-121F15877D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C3-40FE-B4B8-121F15877D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C3-40FE-B4B8-121F15877D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C3-40FE-B4B8-121F15877D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C3-40FE-B4B8-121F15877D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C3-40FE-B4B8-121F15877D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C3-40FE-B4B8-121F15877D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C3-40FE-B4B8-121F15877D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C3-40FE-B4B8-121F15877D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C3-40FE-B4B8-121F15877D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C3-40FE-B4B8-121F15877D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C3-40FE-B4B8-121F15877D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C3-40FE-B4B8-121F15877D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C3-40FE-B4B8-121F15877D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C3-40FE-B4B8-121F15877D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C3-40FE-B4B8-121F15877D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C3-40FE-B4B8-121F15877D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C3-40FE-B4B8-121F15877D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C3-40FE-B4B8-121F15877D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C3-40FE-B4B8-121F15877D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C3-40FE-B4B8-121F15877D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C3-40FE-B4B8-121F15877D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C3-40FE-B4B8-121F15877D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C3-40FE-B4B8-121F15877D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C3-40FE-B4B8-121F15877D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C3-40FE-B4B8-121F15877D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C3-40FE-B4B8-121F15877D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C3-40FE-B4B8-121F15877D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C3-40FE-B4B8-121F15877D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C3-40FE-B4B8-121F15877D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C3-40FE-B4B8-121F15877D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C3-40FE-B4B8-121F15877D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C3-40FE-B4B8-121F15877D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C3-40FE-B4B8-121F15877D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C3-40FE-B4B8-121F15877D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1C3-40FE-B4B8-121F15877D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87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1C3-40FE-B4B8-121F15877D7A}"/>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52.7</c:v>
                </c:pt>
                <c:pt idx="14">
                  <c:v>52.7</c:v>
                </c:pt>
                <c:pt idx="15">
                  <c:v>52.7</c:v>
                </c:pt>
                <c:pt idx="16">
                  <c:v>52.7</c:v>
                </c:pt>
                <c:pt idx="17">
                  <c:v>52.7</c:v>
                </c:pt>
                <c:pt idx="18">
                  <c:v>52.7</c:v>
                </c:pt>
                <c:pt idx="19">
                  <c:v>52.7</c:v>
                </c:pt>
                <c:pt idx="20">
                  <c:v>52.7</c:v>
                </c:pt>
                <c:pt idx="21">
                  <c:v>52.7</c:v>
                </c:pt>
                <c:pt idx="22">
                  <c:v>#N/A</c:v>
                </c:pt>
                <c:pt idx="23">
                  <c:v>#N/A</c:v>
                </c:pt>
                <c:pt idx="24">
                  <c:v>#N/A</c:v>
                </c:pt>
                <c:pt idx="25">
                  <c:v>#N/A</c:v>
                </c:pt>
              </c:numCache>
            </c:numRef>
          </c:yVal>
          <c:smooth val="0"/>
          <c:extLst>
            <c:ext xmlns:c16="http://schemas.microsoft.com/office/drawing/2014/chart" uri="{C3380CC4-5D6E-409C-BE32-E72D297353CC}">
              <c16:uniqueId val="{00000061-C1C3-40FE-B4B8-121F15877D7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C3-40FE-B4B8-121F15877D7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C3-40FE-B4B8-121F15877D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C3-40FE-B4B8-121F15877D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C3-40FE-B4B8-121F15877D7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C3-40FE-B4B8-121F15877D7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C3-40FE-B4B8-121F15877D7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C3-40FE-B4B8-121F15877D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C3-40FE-B4B8-121F15877D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C3-40FE-B4B8-121F15877D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C3-40FE-B4B8-121F15877D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C3-40FE-B4B8-121F15877D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C3-40FE-B4B8-121F15877D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C3-40FE-B4B8-121F15877D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C3-40FE-B4B8-121F15877D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C3-40FE-B4B8-121F15877D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C3-40FE-B4B8-121F15877D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C3-40FE-B4B8-121F15877D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C3-40FE-B4B8-121F15877D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C3-40FE-B4B8-121F15877D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C3-40FE-B4B8-121F15877D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C3-40FE-B4B8-121F15877D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C3-40FE-B4B8-121F15877D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C3-40FE-B4B8-121F15877D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C3-40FE-B4B8-121F15877D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C3-40FE-B4B8-121F15877D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C3-40FE-B4B8-121F15877D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C3-40FE-B4B8-121F15877D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C3-40FE-B4B8-121F15877D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C3-40FE-B4B8-121F15877D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C3-40FE-B4B8-121F15877D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C3-40FE-B4B8-121F15877D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C3-40FE-B4B8-121F15877D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C3-40FE-B4B8-121F15877D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C3-40FE-B4B8-121F15877D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C3-40FE-B4B8-121F15877D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C3-40FE-B4B8-121F15877D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C3-40FE-B4B8-121F15877D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C3-40FE-B4B8-121F15877D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C3-40FE-B4B8-121F15877D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C3-40FE-B4B8-121F15877D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C3-40FE-B4B8-121F15877D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C3-40FE-B4B8-121F15877D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C3-40FE-B4B8-121F15877D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C3-40FE-B4B8-121F15877D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C3-40FE-B4B8-121F15877D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C3-40FE-B4B8-121F15877D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C3-40FE-B4B8-121F15877D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C3-40FE-B4B8-121F15877D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C3-40FE-B4B8-121F15877D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C3-40FE-B4B8-121F15877D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C3-40FE-B4B8-121F15877D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C3-40FE-B4B8-121F15877D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C3-40FE-B4B8-121F15877D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C3-40FE-B4B8-121F15877D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C3-40FE-B4B8-121F15877D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C3-40FE-B4B8-121F15877D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C3-40FE-B4B8-121F15877D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C3-40FE-B4B8-121F15877D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C3-40FE-B4B8-121F15877D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C3-40FE-B4B8-121F15877D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C3-40FE-B4B8-121F15877D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C3-40FE-B4B8-121F15877D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C3-40FE-B4B8-121F15877D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C3-40FE-B4B8-121F15877D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C3-40FE-B4B8-121F15877D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C3-40FE-B4B8-121F15877D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C3-40FE-B4B8-121F15877D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C3-40FE-B4B8-121F15877D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C3-40FE-B4B8-121F15877D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C3-40FE-B4B8-121F15877D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C3-40FE-B4B8-121F15877D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C3-40FE-B4B8-121F15877D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C3-40FE-B4B8-121F15877D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C3-40FE-B4B8-121F15877D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C3-40FE-B4B8-121F15877D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C3-40FE-B4B8-121F15877D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C3-40FE-B4B8-121F15877D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C3-40FE-B4B8-121F15877D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C3-40FE-B4B8-121F15877D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C3-40FE-B4B8-121F15877D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C3-40FE-B4B8-121F15877D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C3-40FE-B4B8-121F15877D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C3-40FE-B4B8-121F15877D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C3-40FE-B4B8-121F15877D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C3-40FE-B4B8-121F15877D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C3-40FE-B4B8-121F15877D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C3-40FE-B4B8-121F15877D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C3-40FE-B4B8-121F15877D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C3-40FE-B4B8-121F15877D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C3-40FE-B4B8-121F15877D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C3-40FE-B4B8-121F15877D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C3-40FE-B4B8-121F15877D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C3-40FE-B4B8-121F15877D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C3-40FE-B4B8-121F15877D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C3-40FE-B4B8-121F15877D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52.7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C3-40FE-B4B8-121F15877D7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1C3-40FE-B4B8-121F15877D7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1C3-40FE-B4B8-121F15877D7A}"/>
              </c:ext>
            </c:extLst>
          </c:dPt>
          <c:dPt>
            <c:idx val="3"/>
            <c:bubble3D val="0"/>
            <c:extLst>
              <c:ext xmlns:c16="http://schemas.microsoft.com/office/drawing/2014/chart" uri="{C3380CC4-5D6E-409C-BE32-E72D297353CC}">
                <c16:uniqueId val="{000000C4-C1C3-40FE-B4B8-121F15877D7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C3-40FE-B4B8-121F15877D7A}"/>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C3-40FE-B4B8-121F15877D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C3-40FE-B4B8-121F15877D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C3-40FE-B4B8-121F15877D7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C3-40FE-B4B8-121F15877D7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C3-40FE-B4B8-121F15877D7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C3-40FE-B4B8-121F15877D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C3-40FE-B4B8-121F15877D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C3-40FE-B4B8-121F15877D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C3-40FE-B4B8-121F15877D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C3-40FE-B4B8-121F15877D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C3-40FE-B4B8-121F15877D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C3-40FE-B4B8-121F15877D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C3-40FE-B4B8-121F15877D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C3-40FE-B4B8-121F15877D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C3-40FE-B4B8-121F15877D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C3-40FE-B4B8-121F15877D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C3-40FE-B4B8-121F15877D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C3-40FE-B4B8-121F15877D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C3-40FE-B4B8-121F15877D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C3-40FE-B4B8-121F15877D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C3-40FE-B4B8-121F15877D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C3-40FE-B4B8-121F15877D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C3-40FE-B4B8-121F15877D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C3-40FE-B4B8-121F15877D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C3-40FE-B4B8-121F15877D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C3-40FE-B4B8-121F15877D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C3-40FE-B4B8-121F15877D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C3-40FE-B4B8-121F15877D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C3-40FE-B4B8-121F15877D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C3-40FE-B4B8-121F15877D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C3-40FE-B4B8-121F15877D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C3-40FE-B4B8-121F15877D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C3-40FE-B4B8-121F15877D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C3-40FE-B4B8-121F15877D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C3-40FE-B4B8-121F15877D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C3-40FE-B4B8-121F15877D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C3-40FE-B4B8-121F15877D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C3-40FE-B4B8-121F15877D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C3-40FE-B4B8-121F15877D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C3-40FE-B4B8-121F15877D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C3-40FE-B4B8-121F15877D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C3-40FE-B4B8-121F15877D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C3-40FE-B4B8-121F15877D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C3-40FE-B4B8-121F15877D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C3-40FE-B4B8-121F15877D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C3-40FE-B4B8-121F15877D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C3-40FE-B4B8-121F15877D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C3-40FE-B4B8-121F15877D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C3-40FE-B4B8-121F15877D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C3-40FE-B4B8-121F15877D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C3-40FE-B4B8-121F15877D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C3-40FE-B4B8-121F15877D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C3-40FE-B4B8-121F15877D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C3-40FE-B4B8-121F15877D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C3-40FE-B4B8-121F15877D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C3-40FE-B4B8-121F15877D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C3-40FE-B4B8-121F15877D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C3-40FE-B4B8-121F15877D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C3-40FE-B4B8-121F15877D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C3-40FE-B4B8-121F15877D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C3-40FE-B4B8-121F15877D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C3-40FE-B4B8-121F15877D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C3-40FE-B4B8-121F15877D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C3-40FE-B4B8-121F15877D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C3-40FE-B4B8-121F15877D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C3-40FE-B4B8-121F15877D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C3-40FE-B4B8-121F15877D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C3-40FE-B4B8-121F15877D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C3-40FE-B4B8-121F15877D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C3-40FE-B4B8-121F15877D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C3-40FE-B4B8-121F15877D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C3-40FE-B4B8-121F15877D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C3-40FE-B4B8-121F15877D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C3-40FE-B4B8-121F15877D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C3-40FE-B4B8-121F15877D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C3-40FE-B4B8-121F15877D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C3-40FE-B4B8-121F15877D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C3-40FE-B4B8-121F15877D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C3-40FE-B4B8-121F15877D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C3-40FE-B4B8-121F15877D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C3-40FE-B4B8-121F15877D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C3-40FE-B4B8-121F15877D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C3-40FE-B4B8-121F15877D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C3-40FE-B4B8-121F15877D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C3-40FE-B4B8-121F15877D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C3-40FE-B4B8-121F15877D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C3-40FE-B4B8-121F15877D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C3-40FE-B4B8-121F15877D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C3-40FE-B4B8-121F15877D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C3-40FE-B4B8-121F15877D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C3-40FE-B4B8-121F15877D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C3-40FE-B4B8-121F15877D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C3-40FE-B4B8-121F15877D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C3-40FE-B4B8-121F15877D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C3-40FE-B4B8-121F15877D7A}"/>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75.900000000000006</c:v>
                </c:pt>
                <c:pt idx="14">
                  <c:v>75.900000000000006</c:v>
                </c:pt>
                <c:pt idx="15">
                  <c:v>75.900000000000006</c:v>
                </c:pt>
                <c:pt idx="16">
                  <c:v>75.900000000000006</c:v>
                </c:pt>
                <c:pt idx="17">
                  <c:v>75.900000000000006</c:v>
                </c:pt>
                <c:pt idx="18">
                  <c:v>75.900000000000006</c:v>
                </c:pt>
                <c:pt idx="19">
                  <c:v>75.900000000000006</c:v>
                </c:pt>
                <c:pt idx="20">
                  <c:v>75.900000000000006</c:v>
                </c:pt>
                <c:pt idx="21">
                  <c:v>75.900000000000006</c:v>
                </c:pt>
                <c:pt idx="22">
                  <c:v>#N/A</c:v>
                </c:pt>
                <c:pt idx="23">
                  <c:v>#N/A</c:v>
                </c:pt>
                <c:pt idx="24">
                  <c:v>#N/A</c:v>
                </c:pt>
                <c:pt idx="25">
                  <c:v>#N/A</c:v>
                </c:pt>
              </c:numCache>
            </c:numRef>
          </c:yVal>
          <c:smooth val="0"/>
          <c:extLst>
            <c:ext xmlns:c16="http://schemas.microsoft.com/office/drawing/2014/chart" uri="{C3380CC4-5D6E-409C-BE32-E72D297353CC}">
              <c16:uniqueId val="{00000000-126C-4A66-AFFE-1E31AA4A6E40}"/>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35.200000000000003</c:v>
                </c:pt>
                <c:pt idx="14">
                  <c:v>35.200000000000003</c:v>
                </c:pt>
                <c:pt idx="15">
                  <c:v>35.200000000000003</c:v>
                </c:pt>
                <c:pt idx="16">
                  <c:v>35.200000000000003</c:v>
                </c:pt>
                <c:pt idx="17">
                  <c:v>35.200000000000003</c:v>
                </c:pt>
                <c:pt idx="18">
                  <c:v>35.200000000000003</c:v>
                </c:pt>
                <c:pt idx="19">
                  <c:v>35.200000000000003</c:v>
                </c:pt>
                <c:pt idx="20">
                  <c:v>35.200000000000003</c:v>
                </c:pt>
                <c:pt idx="21">
                  <c:v>35.200000000000003</c:v>
                </c:pt>
                <c:pt idx="22">
                  <c:v>#N/A</c:v>
                </c:pt>
                <c:pt idx="23">
                  <c:v>#N/A</c:v>
                </c:pt>
                <c:pt idx="24">
                  <c:v>#N/A</c:v>
                </c:pt>
                <c:pt idx="25">
                  <c:v>#N/A</c:v>
                </c:pt>
              </c:numCache>
            </c:numRef>
          </c:yVal>
          <c:smooth val="0"/>
          <c:extLst>
            <c:ext xmlns:c16="http://schemas.microsoft.com/office/drawing/2014/chart" uri="{C3380CC4-5D6E-409C-BE32-E72D297353CC}">
              <c16:uniqueId val="{00000001-126C-4A66-AFFE-1E31AA4A6E4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26C-4A66-AFFE-1E31AA4A6E40}"/>
              </c:ext>
            </c:extLst>
          </c:dPt>
          <c:dPt>
            <c:idx val="3"/>
            <c:bubble3D val="0"/>
            <c:extLst>
              <c:ext xmlns:c16="http://schemas.microsoft.com/office/drawing/2014/chart" uri="{C3380CC4-5D6E-409C-BE32-E72D297353CC}">
                <c16:uniqueId val="{00000003-126C-4A66-AFFE-1E31AA4A6E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6C-4A66-AFFE-1E31AA4A6E4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6C-4A66-AFFE-1E31AA4A6E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6C-4A66-AFFE-1E31AA4A6E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6C-4A66-AFFE-1E31AA4A6E4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6C-4A66-AFFE-1E31AA4A6E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6C-4A66-AFFE-1E31AA4A6E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6C-4A66-AFFE-1E31AA4A6E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6C-4A66-AFFE-1E31AA4A6E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6C-4A66-AFFE-1E31AA4A6E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6C-4A66-AFFE-1E31AA4A6E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6C-4A66-AFFE-1E31AA4A6E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6C-4A66-AFFE-1E31AA4A6E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6C-4A66-AFFE-1E31AA4A6E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6C-4A66-AFFE-1E31AA4A6E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6C-4A66-AFFE-1E31AA4A6E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6C-4A66-AFFE-1E31AA4A6E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6C-4A66-AFFE-1E31AA4A6E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6C-4A66-AFFE-1E31AA4A6E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6C-4A66-AFFE-1E31AA4A6E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6C-4A66-AFFE-1E31AA4A6E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6C-4A66-AFFE-1E31AA4A6E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6C-4A66-AFFE-1E31AA4A6E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6C-4A66-AFFE-1E31AA4A6E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26C-4A66-AFFE-1E31AA4A6E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6C-4A66-AFFE-1E31AA4A6E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6C-4A66-AFFE-1E31AA4A6E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6C-4A66-AFFE-1E31AA4A6E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6C-4A66-AFFE-1E31AA4A6E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6C-4A66-AFFE-1E31AA4A6E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6C-4A66-AFFE-1E31AA4A6E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6C-4A66-AFFE-1E31AA4A6E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6C-4A66-AFFE-1E31AA4A6E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6C-4A66-AFFE-1E31AA4A6E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6C-4A66-AFFE-1E31AA4A6E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6C-4A66-AFFE-1E31AA4A6E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6C-4A66-AFFE-1E31AA4A6E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6C-4A66-AFFE-1E31AA4A6E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6C-4A66-AFFE-1E31AA4A6E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6C-4A66-AFFE-1E31AA4A6E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6C-4A66-AFFE-1E31AA4A6E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6C-4A66-AFFE-1E31AA4A6E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6C-4A66-AFFE-1E31AA4A6E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6C-4A66-AFFE-1E31AA4A6E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6C-4A66-AFFE-1E31AA4A6E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6C-4A66-AFFE-1E31AA4A6E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6C-4A66-AFFE-1E31AA4A6E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6C-4A66-AFFE-1E31AA4A6E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6C-4A66-AFFE-1E31AA4A6E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6C-4A66-AFFE-1E31AA4A6E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6C-4A66-AFFE-1E31AA4A6E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6C-4A66-AFFE-1E31AA4A6E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6C-4A66-AFFE-1E31AA4A6E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6C-4A66-AFFE-1E31AA4A6E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6C-4A66-AFFE-1E31AA4A6E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6C-4A66-AFFE-1E31AA4A6E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6C-4A66-AFFE-1E31AA4A6E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6C-4A66-AFFE-1E31AA4A6E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6C-4A66-AFFE-1E31AA4A6E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6C-4A66-AFFE-1E31AA4A6E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6C-4A66-AFFE-1E31AA4A6E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6C-4A66-AFFE-1E31AA4A6E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6C-4A66-AFFE-1E31AA4A6E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6C-4A66-AFFE-1E31AA4A6E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6C-4A66-AFFE-1E31AA4A6E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6C-4A66-AFFE-1E31AA4A6E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6C-4A66-AFFE-1E31AA4A6E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6C-4A66-AFFE-1E31AA4A6E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6C-4A66-AFFE-1E31AA4A6E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6C-4A66-AFFE-1E31AA4A6E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6C-4A66-AFFE-1E31AA4A6E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6C-4A66-AFFE-1E31AA4A6E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6C-4A66-AFFE-1E31AA4A6E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6C-4A66-AFFE-1E31AA4A6E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6C-4A66-AFFE-1E31AA4A6E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6C-4A66-AFFE-1E31AA4A6E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6C-4A66-AFFE-1E31AA4A6E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6C-4A66-AFFE-1E31AA4A6E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6C-4A66-AFFE-1E31AA4A6E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6C-4A66-AFFE-1E31AA4A6E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6C-4A66-AFFE-1E31AA4A6E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6C-4A66-AFFE-1E31AA4A6E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6C-4A66-AFFE-1E31AA4A6E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6C-4A66-AFFE-1E31AA4A6E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6C-4A66-AFFE-1E31AA4A6E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6C-4A66-AFFE-1E31AA4A6E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6C-4A66-AFFE-1E31AA4A6E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6C-4A66-AFFE-1E31AA4A6E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6C-4A66-AFFE-1E31AA4A6E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6C-4A66-AFFE-1E31AA4A6E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6C-4A66-AFFE-1E31AA4A6E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6C-4A66-AFFE-1E31AA4A6E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6C-4A66-AFFE-1E31AA4A6E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6C-4A66-AFFE-1E31AA4A6E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6C-4A66-AFFE-1E31AA4A6E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26C-4A66-AFFE-1E31AA4A6E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75.900000000000006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26C-4A66-AFFE-1E31AA4A6E4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6C-4A66-AFFE-1E31AA4A6E4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6C-4A66-AFFE-1E31AA4A6E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6C-4A66-AFFE-1E31AA4A6E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6C-4A66-AFFE-1E31AA4A6E4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6C-4A66-AFFE-1E31AA4A6E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6C-4A66-AFFE-1E31AA4A6E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6C-4A66-AFFE-1E31AA4A6E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6C-4A66-AFFE-1E31AA4A6E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6C-4A66-AFFE-1E31AA4A6E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6C-4A66-AFFE-1E31AA4A6E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6C-4A66-AFFE-1E31AA4A6E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6C-4A66-AFFE-1E31AA4A6E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6C-4A66-AFFE-1E31AA4A6E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6C-4A66-AFFE-1E31AA4A6E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6C-4A66-AFFE-1E31AA4A6E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6C-4A66-AFFE-1E31AA4A6E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6C-4A66-AFFE-1E31AA4A6E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6C-4A66-AFFE-1E31AA4A6E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6C-4A66-AFFE-1E31AA4A6E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6C-4A66-AFFE-1E31AA4A6E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6C-4A66-AFFE-1E31AA4A6E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6C-4A66-AFFE-1E31AA4A6E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6C-4A66-AFFE-1E31AA4A6E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6C-4A66-AFFE-1E31AA4A6E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6C-4A66-AFFE-1E31AA4A6E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6C-4A66-AFFE-1E31AA4A6E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6C-4A66-AFFE-1E31AA4A6E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6C-4A66-AFFE-1E31AA4A6E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6C-4A66-AFFE-1E31AA4A6E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6C-4A66-AFFE-1E31AA4A6E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6C-4A66-AFFE-1E31AA4A6E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6C-4A66-AFFE-1E31AA4A6E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6C-4A66-AFFE-1E31AA4A6E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6C-4A66-AFFE-1E31AA4A6E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6C-4A66-AFFE-1E31AA4A6E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6C-4A66-AFFE-1E31AA4A6E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6C-4A66-AFFE-1E31AA4A6E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6C-4A66-AFFE-1E31AA4A6E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6C-4A66-AFFE-1E31AA4A6E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6C-4A66-AFFE-1E31AA4A6E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6C-4A66-AFFE-1E31AA4A6E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6C-4A66-AFFE-1E31AA4A6E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6C-4A66-AFFE-1E31AA4A6E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6C-4A66-AFFE-1E31AA4A6E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6C-4A66-AFFE-1E31AA4A6E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6C-4A66-AFFE-1E31AA4A6E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6C-4A66-AFFE-1E31AA4A6E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6C-4A66-AFFE-1E31AA4A6E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6C-4A66-AFFE-1E31AA4A6E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6C-4A66-AFFE-1E31AA4A6E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6C-4A66-AFFE-1E31AA4A6E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6C-4A66-AFFE-1E31AA4A6E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6C-4A66-AFFE-1E31AA4A6E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6C-4A66-AFFE-1E31AA4A6E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6C-4A66-AFFE-1E31AA4A6E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6C-4A66-AFFE-1E31AA4A6E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6C-4A66-AFFE-1E31AA4A6E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6C-4A66-AFFE-1E31AA4A6E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6C-4A66-AFFE-1E31AA4A6E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6C-4A66-AFFE-1E31AA4A6E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6C-4A66-AFFE-1E31AA4A6E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6C-4A66-AFFE-1E31AA4A6E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6C-4A66-AFFE-1E31AA4A6E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6C-4A66-AFFE-1E31AA4A6E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6C-4A66-AFFE-1E31AA4A6E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6C-4A66-AFFE-1E31AA4A6E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6C-4A66-AFFE-1E31AA4A6E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6C-4A66-AFFE-1E31AA4A6E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6C-4A66-AFFE-1E31AA4A6E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6C-4A66-AFFE-1E31AA4A6E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6C-4A66-AFFE-1E31AA4A6E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6C-4A66-AFFE-1E31AA4A6E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6C-4A66-AFFE-1E31AA4A6E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6C-4A66-AFFE-1E31AA4A6E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6C-4A66-AFFE-1E31AA4A6E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6C-4A66-AFFE-1E31AA4A6E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6C-4A66-AFFE-1E31AA4A6E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6C-4A66-AFFE-1E31AA4A6E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6C-4A66-AFFE-1E31AA4A6E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6C-4A66-AFFE-1E31AA4A6E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6C-4A66-AFFE-1E31AA4A6E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6C-4A66-AFFE-1E31AA4A6E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6C-4A66-AFFE-1E31AA4A6E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6C-4A66-AFFE-1E31AA4A6E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6C-4A66-AFFE-1E31AA4A6E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6C-4A66-AFFE-1E31AA4A6E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6C-4A66-AFFE-1E31AA4A6E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6C-4A66-AFFE-1E31AA4A6E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6C-4A66-AFFE-1E31AA4A6E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6C-4A66-AFFE-1E31AA4A6E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6C-4A66-AFFE-1E31AA4A6E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6C-4A66-AFFE-1E31AA4A6E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6C-4A66-AFFE-1E31AA4A6E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6C-4A66-AFFE-1E31AA4A6E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6C-4A66-AFFE-1E31AA4A6E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35.200000000000003</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6C-4A66-AFFE-1E31AA4A6E4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26C-4A66-AFFE-1E31AA4A6E4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26C-4A66-AFFE-1E31AA4A6E40}"/>
              </c:ext>
            </c:extLst>
          </c:dPt>
          <c:dPt>
            <c:idx val="3"/>
            <c:bubble3D val="0"/>
            <c:extLst>
              <c:ext xmlns:c16="http://schemas.microsoft.com/office/drawing/2014/chart" uri="{C3380CC4-5D6E-409C-BE32-E72D297353CC}">
                <c16:uniqueId val="{000000C4-126C-4A66-AFFE-1E31AA4A6E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6C-4A66-AFFE-1E31AA4A6E4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26C-4A66-AFFE-1E31AA4A6E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6C-4A66-AFFE-1E31AA4A6E4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6C-4A66-AFFE-1E31AA4A6E4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6C-4A66-AFFE-1E31AA4A6E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6C-4A66-AFFE-1E31AA4A6E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6C-4A66-AFFE-1E31AA4A6E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6C-4A66-AFFE-1E31AA4A6E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6C-4A66-AFFE-1E31AA4A6E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6C-4A66-AFFE-1E31AA4A6E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6C-4A66-AFFE-1E31AA4A6E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6C-4A66-AFFE-1E31AA4A6E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6C-4A66-AFFE-1E31AA4A6E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6C-4A66-AFFE-1E31AA4A6E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6C-4A66-AFFE-1E31AA4A6E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6C-4A66-AFFE-1E31AA4A6E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6C-4A66-AFFE-1E31AA4A6E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6C-4A66-AFFE-1E31AA4A6E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6C-4A66-AFFE-1E31AA4A6E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6C-4A66-AFFE-1E31AA4A6E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6C-4A66-AFFE-1E31AA4A6E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6C-4A66-AFFE-1E31AA4A6E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6C-4A66-AFFE-1E31AA4A6E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6C-4A66-AFFE-1E31AA4A6E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26C-4A66-AFFE-1E31AA4A6E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6C-4A66-AFFE-1E31AA4A6E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6C-4A66-AFFE-1E31AA4A6E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6C-4A66-AFFE-1E31AA4A6E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6C-4A66-AFFE-1E31AA4A6E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6C-4A66-AFFE-1E31AA4A6E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6C-4A66-AFFE-1E31AA4A6E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6C-4A66-AFFE-1E31AA4A6E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6C-4A66-AFFE-1E31AA4A6E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6C-4A66-AFFE-1E31AA4A6E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6C-4A66-AFFE-1E31AA4A6E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6C-4A66-AFFE-1E31AA4A6E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6C-4A66-AFFE-1E31AA4A6E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6C-4A66-AFFE-1E31AA4A6E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6C-4A66-AFFE-1E31AA4A6E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6C-4A66-AFFE-1E31AA4A6E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6C-4A66-AFFE-1E31AA4A6E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6C-4A66-AFFE-1E31AA4A6E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6C-4A66-AFFE-1E31AA4A6E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6C-4A66-AFFE-1E31AA4A6E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6C-4A66-AFFE-1E31AA4A6E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6C-4A66-AFFE-1E31AA4A6E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6C-4A66-AFFE-1E31AA4A6E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6C-4A66-AFFE-1E31AA4A6E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6C-4A66-AFFE-1E31AA4A6E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6C-4A66-AFFE-1E31AA4A6E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6C-4A66-AFFE-1E31AA4A6E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6C-4A66-AFFE-1E31AA4A6E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6C-4A66-AFFE-1E31AA4A6E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6C-4A66-AFFE-1E31AA4A6E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6C-4A66-AFFE-1E31AA4A6E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6C-4A66-AFFE-1E31AA4A6E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6C-4A66-AFFE-1E31AA4A6E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6C-4A66-AFFE-1E31AA4A6E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6C-4A66-AFFE-1E31AA4A6E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6C-4A66-AFFE-1E31AA4A6E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6C-4A66-AFFE-1E31AA4A6E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6C-4A66-AFFE-1E31AA4A6E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6C-4A66-AFFE-1E31AA4A6E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6C-4A66-AFFE-1E31AA4A6E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6C-4A66-AFFE-1E31AA4A6E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6C-4A66-AFFE-1E31AA4A6E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6C-4A66-AFFE-1E31AA4A6E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6C-4A66-AFFE-1E31AA4A6E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6C-4A66-AFFE-1E31AA4A6E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6C-4A66-AFFE-1E31AA4A6E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6C-4A66-AFFE-1E31AA4A6E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6C-4A66-AFFE-1E31AA4A6E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6C-4A66-AFFE-1E31AA4A6E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6C-4A66-AFFE-1E31AA4A6E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6C-4A66-AFFE-1E31AA4A6E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6C-4A66-AFFE-1E31AA4A6E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6C-4A66-AFFE-1E31AA4A6E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6C-4A66-AFFE-1E31AA4A6E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6C-4A66-AFFE-1E31AA4A6E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6C-4A66-AFFE-1E31AA4A6E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6C-4A66-AFFE-1E31AA4A6E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6C-4A66-AFFE-1E31AA4A6E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6C-4A66-AFFE-1E31AA4A6E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6C-4A66-AFFE-1E31AA4A6E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6C-4A66-AFFE-1E31AA4A6E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6C-4A66-AFFE-1E31AA4A6E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6C-4A66-AFFE-1E31AA4A6E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6C-4A66-AFFE-1E31AA4A6E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6C-4A66-AFFE-1E31AA4A6E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6C-4A66-AFFE-1E31AA4A6E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6C-4A66-AFFE-1E31AA4A6E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6C-4A66-AFFE-1E31AA4A6E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6C-4A66-AFFE-1E31AA4A6E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6C-4A66-AFFE-1E31AA4A6E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6C-4A66-AFFE-1E31AA4A6E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26C-4A66-AFFE-1E31AA4A6E40}"/>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75.8</c:v>
                </c:pt>
                <c:pt idx="14">
                  <c:v>75.8</c:v>
                </c:pt>
                <c:pt idx="15">
                  <c:v>75.8</c:v>
                </c:pt>
                <c:pt idx="16">
                  <c:v>75.8</c:v>
                </c:pt>
                <c:pt idx="17">
                  <c:v>75.8</c:v>
                </c:pt>
                <c:pt idx="18">
                  <c:v>75.8</c:v>
                </c:pt>
                <c:pt idx="19">
                  <c:v>75.8</c:v>
                </c:pt>
                <c:pt idx="20">
                  <c:v>75.8</c:v>
                </c:pt>
                <c:pt idx="21">
                  <c:v>75.8</c:v>
                </c:pt>
                <c:pt idx="22">
                  <c:v>#N/A</c:v>
                </c:pt>
                <c:pt idx="23">
                  <c:v>#N/A</c:v>
                </c:pt>
                <c:pt idx="24">
                  <c:v>#N/A</c:v>
                </c:pt>
                <c:pt idx="25">
                  <c:v>#N/A</c:v>
                </c:pt>
              </c:numCache>
            </c:numRef>
          </c:yVal>
          <c:smooth val="0"/>
          <c:extLst>
            <c:ext xmlns:c16="http://schemas.microsoft.com/office/drawing/2014/chart" uri="{C3380CC4-5D6E-409C-BE32-E72D297353CC}">
              <c16:uniqueId val="{00000000-9B38-4A1E-916C-CCAB59E7119C}"/>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39.9</c:v>
                </c:pt>
                <c:pt idx="14">
                  <c:v>39.9</c:v>
                </c:pt>
                <c:pt idx="15">
                  <c:v>39.9</c:v>
                </c:pt>
                <c:pt idx="16">
                  <c:v>39.9</c:v>
                </c:pt>
                <c:pt idx="17">
                  <c:v>39.9</c:v>
                </c:pt>
                <c:pt idx="18">
                  <c:v>39.9</c:v>
                </c:pt>
                <c:pt idx="19">
                  <c:v>39.9</c:v>
                </c:pt>
                <c:pt idx="20">
                  <c:v>39.9</c:v>
                </c:pt>
                <c:pt idx="21">
                  <c:v>39.9</c:v>
                </c:pt>
                <c:pt idx="22">
                  <c:v>#N/A</c:v>
                </c:pt>
                <c:pt idx="23">
                  <c:v>#N/A</c:v>
                </c:pt>
                <c:pt idx="24">
                  <c:v>#N/A</c:v>
                </c:pt>
                <c:pt idx="25">
                  <c:v>#N/A</c:v>
                </c:pt>
              </c:numCache>
            </c:numRef>
          </c:yVal>
          <c:smooth val="0"/>
          <c:extLst>
            <c:ext xmlns:c16="http://schemas.microsoft.com/office/drawing/2014/chart" uri="{C3380CC4-5D6E-409C-BE32-E72D297353CC}">
              <c16:uniqueId val="{00000001-9B38-4A1E-916C-CCAB59E7119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B38-4A1E-916C-CCAB59E711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38-4A1E-916C-CCAB59E711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38-4A1E-916C-CCAB59E711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38-4A1E-916C-CCAB59E711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38-4A1E-916C-CCAB59E7119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38-4A1E-916C-CCAB59E711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38-4A1E-916C-CCAB59E711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38-4A1E-916C-CCAB59E711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38-4A1E-916C-CCAB59E711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38-4A1E-916C-CCAB59E711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38-4A1E-916C-CCAB59E711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38-4A1E-916C-CCAB59E711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38-4A1E-916C-CCAB59E711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38-4A1E-916C-CCAB59E711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38-4A1E-916C-CCAB59E711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38-4A1E-916C-CCAB59E711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38-4A1E-916C-CCAB59E711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38-4A1E-916C-CCAB59E711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38-4A1E-916C-CCAB59E711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38-4A1E-916C-CCAB59E711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38-4A1E-916C-CCAB59E711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38-4A1E-916C-CCAB59E711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38-4A1E-916C-CCAB59E711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38-4A1E-916C-CCAB59E711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B38-4A1E-916C-CCAB59E711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38-4A1E-916C-CCAB59E711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38-4A1E-916C-CCAB59E711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38-4A1E-916C-CCAB59E711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38-4A1E-916C-CCAB59E711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38-4A1E-916C-CCAB59E711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38-4A1E-916C-CCAB59E711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38-4A1E-916C-CCAB59E711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38-4A1E-916C-CCAB59E711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38-4A1E-916C-CCAB59E711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38-4A1E-916C-CCAB59E711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38-4A1E-916C-CCAB59E711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38-4A1E-916C-CCAB59E711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38-4A1E-916C-CCAB59E711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38-4A1E-916C-CCAB59E711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38-4A1E-916C-CCAB59E711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38-4A1E-916C-CCAB59E711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38-4A1E-916C-CCAB59E711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38-4A1E-916C-CCAB59E711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38-4A1E-916C-CCAB59E711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38-4A1E-916C-CCAB59E711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38-4A1E-916C-CCAB59E711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38-4A1E-916C-CCAB59E711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38-4A1E-916C-CCAB59E711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38-4A1E-916C-CCAB59E711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38-4A1E-916C-CCAB59E711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38-4A1E-916C-CCAB59E711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38-4A1E-916C-CCAB59E711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38-4A1E-916C-CCAB59E711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38-4A1E-916C-CCAB59E711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38-4A1E-916C-CCAB59E711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38-4A1E-916C-CCAB59E711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38-4A1E-916C-CCAB59E711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38-4A1E-916C-CCAB59E711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38-4A1E-916C-CCAB59E711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38-4A1E-916C-CCAB59E711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38-4A1E-916C-CCAB59E711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38-4A1E-916C-CCAB59E711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38-4A1E-916C-CCAB59E711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38-4A1E-916C-CCAB59E711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38-4A1E-916C-CCAB59E711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38-4A1E-916C-CCAB59E711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38-4A1E-916C-CCAB59E711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38-4A1E-916C-CCAB59E711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38-4A1E-916C-CCAB59E711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38-4A1E-916C-CCAB59E711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38-4A1E-916C-CCAB59E711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38-4A1E-916C-CCAB59E711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38-4A1E-916C-CCAB59E711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38-4A1E-916C-CCAB59E711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38-4A1E-916C-CCAB59E711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38-4A1E-916C-CCAB59E711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38-4A1E-916C-CCAB59E711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38-4A1E-916C-CCAB59E711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38-4A1E-916C-CCAB59E711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38-4A1E-916C-CCAB59E711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38-4A1E-916C-CCAB59E711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38-4A1E-916C-CCAB59E711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38-4A1E-916C-CCAB59E711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38-4A1E-916C-CCAB59E711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38-4A1E-916C-CCAB59E711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38-4A1E-916C-CCAB59E711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38-4A1E-916C-CCAB59E711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38-4A1E-916C-CCAB59E711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38-4A1E-916C-CCAB59E711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38-4A1E-916C-CCAB59E711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38-4A1E-916C-CCAB59E711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38-4A1E-916C-CCAB59E711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38-4A1E-916C-CCAB59E711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38-4A1E-916C-CCAB59E711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38-4A1E-916C-CCAB59E711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B38-4A1E-916C-CCAB59E711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75.8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B38-4A1E-916C-CCAB59E7119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38-4A1E-916C-CCAB59E711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38-4A1E-916C-CCAB59E711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38-4A1E-916C-CCAB59E711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38-4A1E-916C-CCAB59E7119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38-4A1E-916C-CCAB59E711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38-4A1E-916C-CCAB59E711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38-4A1E-916C-CCAB59E711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38-4A1E-916C-CCAB59E711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38-4A1E-916C-CCAB59E711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38-4A1E-916C-CCAB59E711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38-4A1E-916C-CCAB59E711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38-4A1E-916C-CCAB59E711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38-4A1E-916C-CCAB59E711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38-4A1E-916C-CCAB59E711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38-4A1E-916C-CCAB59E711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38-4A1E-916C-CCAB59E7119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38-4A1E-916C-CCAB59E711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38-4A1E-916C-CCAB59E711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38-4A1E-916C-CCAB59E711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38-4A1E-916C-CCAB59E711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38-4A1E-916C-CCAB59E711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38-4A1E-916C-CCAB59E711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38-4A1E-916C-CCAB59E711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38-4A1E-916C-CCAB59E711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38-4A1E-916C-CCAB59E711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38-4A1E-916C-CCAB59E711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38-4A1E-916C-CCAB59E711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38-4A1E-916C-CCAB59E711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38-4A1E-916C-CCAB59E711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38-4A1E-916C-CCAB59E711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38-4A1E-916C-CCAB59E711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38-4A1E-916C-CCAB59E711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38-4A1E-916C-CCAB59E711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38-4A1E-916C-CCAB59E711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38-4A1E-916C-CCAB59E711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38-4A1E-916C-CCAB59E711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38-4A1E-916C-CCAB59E711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38-4A1E-916C-CCAB59E711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38-4A1E-916C-CCAB59E711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38-4A1E-916C-CCAB59E711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38-4A1E-916C-CCAB59E711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38-4A1E-916C-CCAB59E711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38-4A1E-916C-CCAB59E711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38-4A1E-916C-CCAB59E711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38-4A1E-916C-CCAB59E711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38-4A1E-916C-CCAB59E711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38-4A1E-916C-CCAB59E711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38-4A1E-916C-CCAB59E711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38-4A1E-916C-CCAB59E711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38-4A1E-916C-CCAB59E711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38-4A1E-916C-CCAB59E711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38-4A1E-916C-CCAB59E711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38-4A1E-916C-CCAB59E711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38-4A1E-916C-CCAB59E711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38-4A1E-916C-CCAB59E711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38-4A1E-916C-CCAB59E711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38-4A1E-916C-CCAB59E711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38-4A1E-916C-CCAB59E711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38-4A1E-916C-CCAB59E711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38-4A1E-916C-CCAB59E711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38-4A1E-916C-CCAB59E711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38-4A1E-916C-CCAB59E711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38-4A1E-916C-CCAB59E711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38-4A1E-916C-CCAB59E711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38-4A1E-916C-CCAB59E711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38-4A1E-916C-CCAB59E711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38-4A1E-916C-CCAB59E711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38-4A1E-916C-CCAB59E711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38-4A1E-916C-CCAB59E711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38-4A1E-916C-CCAB59E711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38-4A1E-916C-CCAB59E711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38-4A1E-916C-CCAB59E711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38-4A1E-916C-CCAB59E711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38-4A1E-916C-CCAB59E711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38-4A1E-916C-CCAB59E711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38-4A1E-916C-CCAB59E711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38-4A1E-916C-CCAB59E711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38-4A1E-916C-CCAB59E711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38-4A1E-916C-CCAB59E711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38-4A1E-916C-CCAB59E711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38-4A1E-916C-CCAB59E711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38-4A1E-916C-CCAB59E711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38-4A1E-916C-CCAB59E711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38-4A1E-916C-CCAB59E711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38-4A1E-916C-CCAB59E711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38-4A1E-916C-CCAB59E711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38-4A1E-916C-CCAB59E711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38-4A1E-916C-CCAB59E711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38-4A1E-916C-CCAB59E711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38-4A1E-916C-CCAB59E711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38-4A1E-916C-CCAB59E711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38-4A1E-916C-CCAB59E711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38-4A1E-916C-CCAB59E711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38-4A1E-916C-CCAB59E711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38-4A1E-916C-CCAB59E711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39.9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38-4A1E-916C-CCAB59E7119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B38-4A1E-916C-CCAB59E7119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B38-4A1E-916C-CCAB59E7119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38-4A1E-916C-CCAB59E7119C}"/>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38-4A1E-916C-CCAB59E7119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38-4A1E-916C-CCAB59E711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38-4A1E-916C-CCAB59E7119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38-4A1E-916C-CCAB59E7119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38-4A1E-916C-CCAB59E7119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38-4A1E-916C-CCAB59E7119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38-4A1E-916C-CCAB59E7119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38-4A1E-916C-CCAB59E7119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38-4A1E-916C-CCAB59E711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38-4A1E-916C-CCAB59E711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38-4A1E-916C-CCAB59E711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38-4A1E-916C-CCAB59E711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38-4A1E-916C-CCAB59E711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38-4A1E-916C-CCAB59E711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38-4A1E-916C-CCAB59E711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38-4A1E-916C-CCAB59E711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38-4A1E-916C-CCAB59E711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38-4A1E-916C-CCAB59E711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38-4A1E-916C-CCAB59E711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38-4A1E-916C-CCAB59E711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38-4A1E-916C-CCAB59E711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38-4A1E-916C-CCAB59E711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38-4A1E-916C-CCAB59E711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38-4A1E-916C-CCAB59E711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38-4A1E-916C-CCAB59E711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38-4A1E-916C-CCAB59E711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38-4A1E-916C-CCAB59E711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38-4A1E-916C-CCAB59E711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38-4A1E-916C-CCAB59E711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38-4A1E-916C-CCAB59E711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38-4A1E-916C-CCAB59E711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38-4A1E-916C-CCAB59E711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38-4A1E-916C-CCAB59E711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38-4A1E-916C-CCAB59E711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38-4A1E-916C-CCAB59E711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38-4A1E-916C-CCAB59E711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38-4A1E-916C-CCAB59E711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38-4A1E-916C-CCAB59E711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38-4A1E-916C-CCAB59E711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38-4A1E-916C-CCAB59E711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38-4A1E-916C-CCAB59E711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38-4A1E-916C-CCAB59E711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38-4A1E-916C-CCAB59E711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38-4A1E-916C-CCAB59E711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38-4A1E-916C-CCAB59E711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38-4A1E-916C-CCAB59E711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38-4A1E-916C-CCAB59E711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38-4A1E-916C-CCAB59E711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38-4A1E-916C-CCAB59E711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38-4A1E-916C-CCAB59E711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38-4A1E-916C-CCAB59E711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38-4A1E-916C-CCAB59E711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38-4A1E-916C-CCAB59E711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38-4A1E-916C-CCAB59E711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38-4A1E-916C-CCAB59E711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38-4A1E-916C-CCAB59E711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38-4A1E-916C-CCAB59E711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38-4A1E-916C-CCAB59E711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38-4A1E-916C-CCAB59E711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38-4A1E-916C-CCAB59E711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38-4A1E-916C-CCAB59E711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38-4A1E-916C-CCAB59E711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38-4A1E-916C-CCAB59E711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38-4A1E-916C-CCAB59E711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38-4A1E-916C-CCAB59E711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38-4A1E-916C-CCAB59E711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38-4A1E-916C-CCAB59E711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38-4A1E-916C-CCAB59E711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38-4A1E-916C-CCAB59E711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38-4A1E-916C-CCAB59E711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38-4A1E-916C-CCAB59E711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38-4A1E-916C-CCAB59E711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38-4A1E-916C-CCAB59E711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38-4A1E-916C-CCAB59E711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38-4A1E-916C-CCAB59E711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38-4A1E-916C-CCAB59E711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38-4A1E-916C-CCAB59E711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38-4A1E-916C-CCAB59E711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38-4A1E-916C-CCAB59E711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38-4A1E-916C-CCAB59E711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38-4A1E-916C-CCAB59E711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38-4A1E-916C-CCAB59E711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38-4A1E-916C-CCAB59E711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38-4A1E-916C-CCAB59E711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38-4A1E-916C-CCAB59E711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38-4A1E-916C-CCAB59E711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38-4A1E-916C-CCAB59E711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38-4A1E-916C-CCAB59E711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38-4A1E-916C-CCAB59E711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38-4A1E-916C-CCAB59E711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38-4A1E-916C-CCAB59E711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38-4A1E-916C-CCAB59E711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38-4A1E-916C-CCAB59E711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38-4A1E-916C-CCAB59E711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38-4A1E-916C-CCAB59E7119C}"/>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99B-447C-8F4B-B5764ED8B97D}"/>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99B-447C-8F4B-B5764ED8B97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99B-447C-8F4B-B5764ED8B97D}"/>
              </c:ext>
            </c:extLst>
          </c:dPt>
          <c:dPt>
            <c:idx val="3"/>
            <c:bubble3D val="0"/>
            <c:extLst>
              <c:ext xmlns:c16="http://schemas.microsoft.com/office/drawing/2014/chart" uri="{C3380CC4-5D6E-409C-BE32-E72D297353CC}">
                <c16:uniqueId val="{00000003-D99B-447C-8F4B-B5764ED8B9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9B-447C-8F4B-B5764ED8B97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9B-447C-8F4B-B5764ED8B9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99B-447C-8F4B-B5764ED8B9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9B-447C-8F4B-B5764ED8B97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99B-447C-8F4B-B5764ED8B9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99B-447C-8F4B-B5764ED8B9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99B-447C-8F4B-B5764ED8B9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99B-447C-8F4B-B5764ED8B9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99B-447C-8F4B-B5764ED8B9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99B-447C-8F4B-B5764ED8B9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99B-447C-8F4B-B5764ED8B9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99B-447C-8F4B-B5764ED8B9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99B-447C-8F4B-B5764ED8B9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99B-447C-8F4B-B5764ED8B9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99B-447C-8F4B-B5764ED8B9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99B-447C-8F4B-B5764ED8B9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99B-447C-8F4B-B5764ED8B9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99B-447C-8F4B-B5764ED8B9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99B-447C-8F4B-B5764ED8B9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99B-447C-8F4B-B5764ED8B9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99B-447C-8F4B-B5764ED8B9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99B-447C-8F4B-B5764ED8B9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99B-447C-8F4B-B5764ED8B9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99B-447C-8F4B-B5764ED8B9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99B-447C-8F4B-B5764ED8B9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99B-447C-8F4B-B5764ED8B9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99B-447C-8F4B-B5764ED8B9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99B-447C-8F4B-B5764ED8B9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99B-447C-8F4B-B5764ED8B9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99B-447C-8F4B-B5764ED8B9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99B-447C-8F4B-B5764ED8B9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99B-447C-8F4B-B5764ED8B9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99B-447C-8F4B-B5764ED8B9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99B-447C-8F4B-B5764ED8B9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99B-447C-8F4B-B5764ED8B9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99B-447C-8F4B-B5764ED8B9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99B-447C-8F4B-B5764ED8B9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99B-447C-8F4B-B5764ED8B9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99B-447C-8F4B-B5764ED8B9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99B-447C-8F4B-B5764ED8B9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99B-447C-8F4B-B5764ED8B9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99B-447C-8F4B-B5764ED8B9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99B-447C-8F4B-B5764ED8B9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99B-447C-8F4B-B5764ED8B9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99B-447C-8F4B-B5764ED8B9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99B-447C-8F4B-B5764ED8B9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99B-447C-8F4B-B5764ED8B9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99B-447C-8F4B-B5764ED8B9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99B-447C-8F4B-B5764ED8B9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99B-447C-8F4B-B5764ED8B9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99B-447C-8F4B-B5764ED8B9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99B-447C-8F4B-B5764ED8B9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99B-447C-8F4B-B5764ED8B9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99B-447C-8F4B-B5764ED8B9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99B-447C-8F4B-B5764ED8B9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99B-447C-8F4B-B5764ED8B9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99B-447C-8F4B-B5764ED8B9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99B-447C-8F4B-B5764ED8B9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99B-447C-8F4B-B5764ED8B9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99B-447C-8F4B-B5764ED8B9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99B-447C-8F4B-B5764ED8B9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99B-447C-8F4B-B5764ED8B9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99B-447C-8F4B-B5764ED8B9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99B-447C-8F4B-B5764ED8B9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99B-447C-8F4B-B5764ED8B9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99B-447C-8F4B-B5764ED8B9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99B-447C-8F4B-B5764ED8B9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99B-447C-8F4B-B5764ED8B9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99B-447C-8F4B-B5764ED8B9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99B-447C-8F4B-B5764ED8B9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99B-447C-8F4B-B5764ED8B9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99B-447C-8F4B-B5764ED8B9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99B-447C-8F4B-B5764ED8B9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99B-447C-8F4B-B5764ED8B9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99B-447C-8F4B-B5764ED8B9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99B-447C-8F4B-B5764ED8B9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99B-447C-8F4B-B5764ED8B9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99B-447C-8F4B-B5764ED8B9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99B-447C-8F4B-B5764ED8B9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99B-447C-8F4B-B5764ED8B9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99B-447C-8F4B-B5764ED8B9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99B-447C-8F4B-B5764ED8B9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99B-447C-8F4B-B5764ED8B9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99B-447C-8F4B-B5764ED8B9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99B-447C-8F4B-B5764ED8B9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99B-447C-8F4B-B5764ED8B9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99B-447C-8F4B-B5764ED8B9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99B-447C-8F4B-B5764ED8B9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99B-447C-8F4B-B5764ED8B9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99B-447C-8F4B-B5764ED8B9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99B-447C-8F4B-B5764ED8B9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99B-447C-8F4B-B5764ED8B9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99B-447C-8F4B-B5764ED8B9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99B-447C-8F4B-B5764ED8B9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99B-447C-8F4B-B5764ED8B9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99B-447C-8F4B-B5764ED8B97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99B-447C-8F4B-B5764ED8B97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99B-447C-8F4B-B5764ED8B9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99B-447C-8F4B-B5764ED8B9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99B-447C-8F4B-B5764ED8B97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99B-447C-8F4B-B5764ED8B9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99B-447C-8F4B-B5764ED8B9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99B-447C-8F4B-B5764ED8B9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99B-447C-8F4B-B5764ED8B9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99B-447C-8F4B-B5764ED8B9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99B-447C-8F4B-B5764ED8B9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99B-447C-8F4B-B5764ED8B9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99B-447C-8F4B-B5764ED8B9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99B-447C-8F4B-B5764ED8B9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99B-447C-8F4B-B5764ED8B9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99B-447C-8F4B-B5764ED8B9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99B-447C-8F4B-B5764ED8B9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99B-447C-8F4B-B5764ED8B9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99B-447C-8F4B-B5764ED8B9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99B-447C-8F4B-B5764ED8B9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99B-447C-8F4B-B5764ED8B9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99B-447C-8F4B-B5764ED8B9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99B-447C-8F4B-B5764ED8B9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99B-447C-8F4B-B5764ED8B9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99B-447C-8F4B-B5764ED8B9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99B-447C-8F4B-B5764ED8B9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99B-447C-8F4B-B5764ED8B9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99B-447C-8F4B-B5764ED8B9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99B-447C-8F4B-B5764ED8B9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99B-447C-8F4B-B5764ED8B9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99B-447C-8F4B-B5764ED8B9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99B-447C-8F4B-B5764ED8B9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99B-447C-8F4B-B5764ED8B9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99B-447C-8F4B-B5764ED8B9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99B-447C-8F4B-B5764ED8B9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99B-447C-8F4B-B5764ED8B9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99B-447C-8F4B-B5764ED8B9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99B-447C-8F4B-B5764ED8B9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99B-447C-8F4B-B5764ED8B9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99B-447C-8F4B-B5764ED8B9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99B-447C-8F4B-B5764ED8B9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99B-447C-8F4B-B5764ED8B9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99B-447C-8F4B-B5764ED8B9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99B-447C-8F4B-B5764ED8B9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99B-447C-8F4B-B5764ED8B9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99B-447C-8F4B-B5764ED8B9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99B-447C-8F4B-B5764ED8B9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99B-447C-8F4B-B5764ED8B9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99B-447C-8F4B-B5764ED8B9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99B-447C-8F4B-B5764ED8B9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99B-447C-8F4B-B5764ED8B9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99B-447C-8F4B-B5764ED8B9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99B-447C-8F4B-B5764ED8B9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99B-447C-8F4B-B5764ED8B9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99B-447C-8F4B-B5764ED8B9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99B-447C-8F4B-B5764ED8B9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99B-447C-8F4B-B5764ED8B9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99B-447C-8F4B-B5764ED8B9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99B-447C-8F4B-B5764ED8B9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99B-447C-8F4B-B5764ED8B9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99B-447C-8F4B-B5764ED8B9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99B-447C-8F4B-B5764ED8B9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99B-447C-8F4B-B5764ED8B9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99B-447C-8F4B-B5764ED8B9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99B-447C-8F4B-B5764ED8B9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99B-447C-8F4B-B5764ED8B9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99B-447C-8F4B-B5764ED8B9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99B-447C-8F4B-B5764ED8B9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99B-447C-8F4B-B5764ED8B9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99B-447C-8F4B-B5764ED8B9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99B-447C-8F4B-B5764ED8B9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99B-447C-8F4B-B5764ED8B9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99B-447C-8F4B-B5764ED8B9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99B-447C-8F4B-B5764ED8B9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99B-447C-8F4B-B5764ED8B9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99B-447C-8F4B-B5764ED8B9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99B-447C-8F4B-B5764ED8B9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99B-447C-8F4B-B5764ED8B9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99B-447C-8F4B-B5764ED8B9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99B-447C-8F4B-B5764ED8B9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99B-447C-8F4B-B5764ED8B9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99B-447C-8F4B-B5764ED8B9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99B-447C-8F4B-B5764ED8B9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99B-447C-8F4B-B5764ED8B9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99B-447C-8F4B-B5764ED8B9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99B-447C-8F4B-B5764ED8B9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99B-447C-8F4B-B5764ED8B9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99B-447C-8F4B-B5764ED8B9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99B-447C-8F4B-B5764ED8B9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99B-447C-8F4B-B5764ED8B9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99B-447C-8F4B-B5764ED8B9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99B-447C-8F4B-B5764ED8B9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99B-447C-8F4B-B5764ED8B9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99B-447C-8F4B-B5764ED8B9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99B-447C-8F4B-B5764ED8B9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99B-447C-8F4B-B5764ED8B9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99B-447C-8F4B-B5764ED8B97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99B-447C-8F4B-B5764ED8B97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99B-447C-8F4B-B5764ED8B97D}"/>
              </c:ext>
            </c:extLst>
          </c:dPt>
          <c:dPt>
            <c:idx val="3"/>
            <c:bubble3D val="0"/>
            <c:extLst>
              <c:ext xmlns:c16="http://schemas.microsoft.com/office/drawing/2014/chart" uri="{C3380CC4-5D6E-409C-BE32-E72D297353CC}">
                <c16:uniqueId val="{000000C4-D99B-447C-8F4B-B5764ED8B9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99B-447C-8F4B-B5764ED8B97D}"/>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99B-447C-8F4B-B5764ED8B9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99B-447C-8F4B-B5764ED8B9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99B-447C-8F4B-B5764ED8B97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99B-447C-8F4B-B5764ED8B97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99B-447C-8F4B-B5764ED8B9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99B-447C-8F4B-B5764ED8B9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99B-447C-8F4B-B5764ED8B9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99B-447C-8F4B-B5764ED8B9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99B-447C-8F4B-B5764ED8B9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99B-447C-8F4B-B5764ED8B9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99B-447C-8F4B-B5764ED8B9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99B-447C-8F4B-B5764ED8B9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99B-447C-8F4B-B5764ED8B9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99B-447C-8F4B-B5764ED8B9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99B-447C-8F4B-B5764ED8B9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99B-447C-8F4B-B5764ED8B9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99B-447C-8F4B-B5764ED8B9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99B-447C-8F4B-B5764ED8B9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99B-447C-8F4B-B5764ED8B9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99B-447C-8F4B-B5764ED8B9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99B-447C-8F4B-B5764ED8B9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99B-447C-8F4B-B5764ED8B9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99B-447C-8F4B-B5764ED8B9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99B-447C-8F4B-B5764ED8B9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99B-447C-8F4B-B5764ED8B9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99B-447C-8F4B-B5764ED8B9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99B-447C-8F4B-B5764ED8B9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99B-447C-8F4B-B5764ED8B9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99B-447C-8F4B-B5764ED8B9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99B-447C-8F4B-B5764ED8B9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99B-447C-8F4B-B5764ED8B9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99B-447C-8F4B-B5764ED8B9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99B-447C-8F4B-B5764ED8B9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99B-447C-8F4B-B5764ED8B9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99B-447C-8F4B-B5764ED8B9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99B-447C-8F4B-B5764ED8B9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99B-447C-8F4B-B5764ED8B9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99B-447C-8F4B-B5764ED8B9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99B-447C-8F4B-B5764ED8B9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99B-447C-8F4B-B5764ED8B9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99B-447C-8F4B-B5764ED8B9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99B-447C-8F4B-B5764ED8B9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99B-447C-8F4B-B5764ED8B9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99B-447C-8F4B-B5764ED8B9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99B-447C-8F4B-B5764ED8B9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99B-447C-8F4B-B5764ED8B9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99B-447C-8F4B-B5764ED8B9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99B-447C-8F4B-B5764ED8B9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99B-447C-8F4B-B5764ED8B9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99B-447C-8F4B-B5764ED8B9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99B-447C-8F4B-B5764ED8B9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99B-447C-8F4B-B5764ED8B9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99B-447C-8F4B-B5764ED8B9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99B-447C-8F4B-B5764ED8B9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99B-447C-8F4B-B5764ED8B9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99B-447C-8F4B-B5764ED8B9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99B-447C-8F4B-B5764ED8B9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99B-447C-8F4B-B5764ED8B9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99B-447C-8F4B-B5764ED8B9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99B-447C-8F4B-B5764ED8B9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99B-447C-8F4B-B5764ED8B9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99B-447C-8F4B-B5764ED8B9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99B-447C-8F4B-B5764ED8B9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99B-447C-8F4B-B5764ED8B9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99B-447C-8F4B-B5764ED8B9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99B-447C-8F4B-B5764ED8B9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99B-447C-8F4B-B5764ED8B9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99B-447C-8F4B-B5764ED8B9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99B-447C-8F4B-B5764ED8B9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99B-447C-8F4B-B5764ED8B9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99B-447C-8F4B-B5764ED8B9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99B-447C-8F4B-B5764ED8B9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99B-447C-8F4B-B5764ED8B9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99B-447C-8F4B-B5764ED8B9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99B-447C-8F4B-B5764ED8B9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99B-447C-8F4B-B5764ED8B9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99B-447C-8F4B-B5764ED8B9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99B-447C-8F4B-B5764ED8B9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99B-447C-8F4B-B5764ED8B9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99B-447C-8F4B-B5764ED8B9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99B-447C-8F4B-B5764ED8B9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99B-447C-8F4B-B5764ED8B9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99B-447C-8F4B-B5764ED8B9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99B-447C-8F4B-B5764ED8B9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99B-447C-8F4B-B5764ED8B9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99B-447C-8F4B-B5764ED8B9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99B-447C-8F4B-B5764ED8B9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99B-447C-8F4B-B5764ED8B9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99B-447C-8F4B-B5764ED8B9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99B-447C-8F4B-B5764ED8B9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99B-447C-8F4B-B5764ED8B9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99B-447C-8F4B-B5764ED8B9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99B-447C-8F4B-B5764ED8B9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99B-447C-8F4B-B5764ED8B9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99B-447C-8F4B-B5764ED8B97D}"/>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80</c:v>
                </c:pt>
                <c:pt idx="14">
                  <c:v>80</c:v>
                </c:pt>
                <c:pt idx="15">
                  <c:v>80</c:v>
                </c:pt>
                <c:pt idx="16">
                  <c:v>80</c:v>
                </c:pt>
                <c:pt idx="17">
                  <c:v>80</c:v>
                </c:pt>
                <c:pt idx="18">
                  <c:v>80</c:v>
                </c:pt>
                <c:pt idx="19">
                  <c:v>80</c:v>
                </c:pt>
                <c:pt idx="20">
                  <c:v>80</c:v>
                </c:pt>
                <c:pt idx="21">
                  <c:v>80</c:v>
                </c:pt>
                <c:pt idx="22">
                  <c:v>#N/A</c:v>
                </c:pt>
                <c:pt idx="23">
                  <c:v>#N/A</c:v>
                </c:pt>
                <c:pt idx="24">
                  <c:v>#N/A</c:v>
                </c:pt>
                <c:pt idx="25">
                  <c:v>#N/A</c:v>
                </c:pt>
              </c:numCache>
            </c:numRef>
          </c:yVal>
          <c:smooth val="0"/>
          <c:extLst>
            <c:ext xmlns:c16="http://schemas.microsoft.com/office/drawing/2014/chart" uri="{C3380CC4-5D6E-409C-BE32-E72D297353CC}">
              <c16:uniqueId val="{00000000-0551-45A5-AB23-93CA1A1927E0}"/>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43.6</c:v>
                </c:pt>
                <c:pt idx="14">
                  <c:v>43.6</c:v>
                </c:pt>
                <c:pt idx="15">
                  <c:v>43.6</c:v>
                </c:pt>
                <c:pt idx="16">
                  <c:v>43.6</c:v>
                </c:pt>
                <c:pt idx="17">
                  <c:v>43.6</c:v>
                </c:pt>
                <c:pt idx="18">
                  <c:v>43.6</c:v>
                </c:pt>
                <c:pt idx="19">
                  <c:v>43.6</c:v>
                </c:pt>
                <c:pt idx="20">
                  <c:v>43.6</c:v>
                </c:pt>
                <c:pt idx="21">
                  <c:v>43.6</c:v>
                </c:pt>
                <c:pt idx="22">
                  <c:v>#N/A</c:v>
                </c:pt>
                <c:pt idx="23">
                  <c:v>#N/A</c:v>
                </c:pt>
                <c:pt idx="24">
                  <c:v>#N/A</c:v>
                </c:pt>
                <c:pt idx="25">
                  <c:v>#N/A</c:v>
                </c:pt>
              </c:numCache>
            </c:numRef>
          </c:yVal>
          <c:smooth val="0"/>
          <c:extLst>
            <c:ext xmlns:c16="http://schemas.microsoft.com/office/drawing/2014/chart" uri="{C3380CC4-5D6E-409C-BE32-E72D297353CC}">
              <c16:uniqueId val="{00000001-0551-45A5-AB23-93CA1A1927E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551-45A5-AB23-93CA1A1927E0}"/>
              </c:ext>
            </c:extLst>
          </c:dPt>
          <c:dPt>
            <c:idx val="3"/>
            <c:bubble3D val="0"/>
            <c:extLst>
              <c:ext xmlns:c16="http://schemas.microsoft.com/office/drawing/2014/chart" uri="{C3380CC4-5D6E-409C-BE32-E72D297353CC}">
                <c16:uniqueId val="{00000003-0551-45A5-AB23-93CA1A1927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51-45A5-AB23-93CA1A1927E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51-45A5-AB23-93CA1A192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51-45A5-AB23-93CA1A192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51-45A5-AB23-93CA1A1927E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51-45A5-AB23-93CA1A1927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51-45A5-AB23-93CA1A1927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51-45A5-AB23-93CA1A1927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51-45A5-AB23-93CA1A1927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51-45A5-AB23-93CA1A1927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51-45A5-AB23-93CA1A1927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51-45A5-AB23-93CA1A1927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51-45A5-AB23-93CA1A1927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51-45A5-AB23-93CA1A192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51-45A5-AB23-93CA1A1927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51-45A5-AB23-93CA1A1927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51-45A5-AB23-93CA1A1927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51-45A5-AB23-93CA1A192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51-45A5-AB23-93CA1A192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51-45A5-AB23-93CA1A192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51-45A5-AB23-93CA1A192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51-45A5-AB23-93CA1A192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51-45A5-AB23-93CA1A192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551-45A5-AB23-93CA1A192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551-45A5-AB23-93CA1A192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51-45A5-AB23-93CA1A192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51-45A5-AB23-93CA1A192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51-45A5-AB23-93CA1A192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51-45A5-AB23-93CA1A192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51-45A5-AB23-93CA1A192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51-45A5-AB23-93CA1A192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51-45A5-AB23-93CA1A192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51-45A5-AB23-93CA1A192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51-45A5-AB23-93CA1A192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51-45A5-AB23-93CA1A192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51-45A5-AB23-93CA1A192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51-45A5-AB23-93CA1A192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51-45A5-AB23-93CA1A192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51-45A5-AB23-93CA1A192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51-45A5-AB23-93CA1A192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51-45A5-AB23-93CA1A192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51-45A5-AB23-93CA1A192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51-45A5-AB23-93CA1A192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51-45A5-AB23-93CA1A192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51-45A5-AB23-93CA1A192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51-45A5-AB23-93CA1A192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51-45A5-AB23-93CA1A192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51-45A5-AB23-93CA1A192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51-45A5-AB23-93CA1A192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51-45A5-AB23-93CA1A192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51-45A5-AB23-93CA1A192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51-45A5-AB23-93CA1A192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51-45A5-AB23-93CA1A192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51-45A5-AB23-93CA1A192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51-45A5-AB23-93CA1A192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51-45A5-AB23-93CA1A192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51-45A5-AB23-93CA1A192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51-45A5-AB23-93CA1A192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51-45A5-AB23-93CA1A192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51-45A5-AB23-93CA1A192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51-45A5-AB23-93CA1A192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51-45A5-AB23-93CA1A192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51-45A5-AB23-93CA1A192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51-45A5-AB23-93CA1A192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51-45A5-AB23-93CA1A192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51-45A5-AB23-93CA1A192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51-45A5-AB23-93CA1A192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51-45A5-AB23-93CA1A192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51-45A5-AB23-93CA1A192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51-45A5-AB23-93CA1A192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51-45A5-AB23-93CA1A192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51-45A5-AB23-93CA1A192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51-45A5-AB23-93CA1A192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51-45A5-AB23-93CA1A192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51-45A5-AB23-93CA1A192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51-45A5-AB23-93CA1A192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51-45A5-AB23-93CA1A192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51-45A5-AB23-93CA1A192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51-45A5-AB23-93CA1A192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51-45A5-AB23-93CA1A192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51-45A5-AB23-93CA1A192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51-45A5-AB23-93CA1A192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51-45A5-AB23-93CA1A192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51-45A5-AB23-93CA1A192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51-45A5-AB23-93CA1A192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51-45A5-AB23-93CA1A192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51-45A5-AB23-93CA1A192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51-45A5-AB23-93CA1A192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51-45A5-AB23-93CA1A192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51-45A5-AB23-93CA1A192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51-45A5-AB23-93CA1A192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51-45A5-AB23-93CA1A192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51-45A5-AB23-93CA1A192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51-45A5-AB23-93CA1A192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551-45A5-AB23-93CA1A192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551-45A5-AB23-93CA1A192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80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551-45A5-AB23-93CA1A1927E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551-45A5-AB23-93CA1A1927E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551-45A5-AB23-93CA1A192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551-45A5-AB23-93CA1A192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551-45A5-AB23-93CA1A1927E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551-45A5-AB23-93CA1A1927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551-45A5-AB23-93CA1A1927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551-45A5-AB23-93CA1A1927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551-45A5-AB23-93CA1A1927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551-45A5-AB23-93CA1A1927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551-45A5-AB23-93CA1A1927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551-45A5-AB23-93CA1A1927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551-45A5-AB23-93CA1A1927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551-45A5-AB23-93CA1A192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551-45A5-AB23-93CA1A1927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551-45A5-AB23-93CA1A1927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551-45A5-AB23-93CA1A1927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551-45A5-AB23-93CA1A192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551-45A5-AB23-93CA1A192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551-45A5-AB23-93CA1A192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551-45A5-AB23-93CA1A192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551-45A5-AB23-93CA1A192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551-45A5-AB23-93CA1A192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551-45A5-AB23-93CA1A192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551-45A5-AB23-93CA1A192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551-45A5-AB23-93CA1A192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551-45A5-AB23-93CA1A192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551-45A5-AB23-93CA1A192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551-45A5-AB23-93CA1A192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551-45A5-AB23-93CA1A192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551-45A5-AB23-93CA1A192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551-45A5-AB23-93CA1A192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551-45A5-AB23-93CA1A192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551-45A5-AB23-93CA1A192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551-45A5-AB23-93CA1A192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551-45A5-AB23-93CA1A192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551-45A5-AB23-93CA1A192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551-45A5-AB23-93CA1A192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551-45A5-AB23-93CA1A192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551-45A5-AB23-93CA1A192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551-45A5-AB23-93CA1A192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551-45A5-AB23-93CA1A192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551-45A5-AB23-93CA1A192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551-45A5-AB23-93CA1A192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551-45A5-AB23-93CA1A192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551-45A5-AB23-93CA1A192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551-45A5-AB23-93CA1A192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551-45A5-AB23-93CA1A192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551-45A5-AB23-93CA1A192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551-45A5-AB23-93CA1A192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551-45A5-AB23-93CA1A192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51-45A5-AB23-93CA1A192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51-45A5-AB23-93CA1A192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51-45A5-AB23-93CA1A192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51-45A5-AB23-93CA1A192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51-45A5-AB23-93CA1A192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51-45A5-AB23-93CA1A192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51-45A5-AB23-93CA1A192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51-45A5-AB23-93CA1A192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51-45A5-AB23-93CA1A192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51-45A5-AB23-93CA1A192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51-45A5-AB23-93CA1A192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51-45A5-AB23-93CA1A192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51-45A5-AB23-93CA1A192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51-45A5-AB23-93CA1A192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51-45A5-AB23-93CA1A192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51-45A5-AB23-93CA1A192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51-45A5-AB23-93CA1A192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51-45A5-AB23-93CA1A192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51-45A5-AB23-93CA1A192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51-45A5-AB23-93CA1A192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51-45A5-AB23-93CA1A192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51-45A5-AB23-93CA1A192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51-45A5-AB23-93CA1A192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51-45A5-AB23-93CA1A192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51-45A5-AB23-93CA1A192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51-45A5-AB23-93CA1A192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51-45A5-AB23-93CA1A192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51-45A5-AB23-93CA1A192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51-45A5-AB23-93CA1A192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51-45A5-AB23-93CA1A192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51-45A5-AB23-93CA1A192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51-45A5-AB23-93CA1A192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51-45A5-AB23-93CA1A192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51-45A5-AB23-93CA1A192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51-45A5-AB23-93CA1A192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51-45A5-AB23-93CA1A192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51-45A5-AB23-93CA1A192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51-45A5-AB23-93CA1A192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51-45A5-AB23-93CA1A192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51-45A5-AB23-93CA1A192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51-45A5-AB23-93CA1A192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51-45A5-AB23-93CA1A192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51-45A5-AB23-93CA1A192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51-45A5-AB23-93CA1A192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51-45A5-AB23-93CA1A192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43.6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551-45A5-AB23-93CA1A1927E0}"/>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0551-45A5-AB23-93CA1A1927E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0551-45A5-AB23-93CA1A1927E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0551-45A5-AB23-93CA1A1927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551-45A5-AB23-93CA1A1927E0}"/>
                </c:ext>
              </c:extLst>
            </c:dLbl>
            <c:dLbl>
              <c:idx val="1"/>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551-45A5-AB23-93CA1A192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551-45A5-AB23-93CA1A192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551-45A5-AB23-93CA1A1927E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551-45A5-AB23-93CA1A1927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551-45A5-AB23-93CA1A1927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551-45A5-AB23-93CA1A1927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551-45A5-AB23-93CA1A1927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551-45A5-AB23-93CA1A1927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551-45A5-AB23-93CA1A1927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551-45A5-AB23-93CA1A1927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551-45A5-AB23-93CA1A1927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551-45A5-AB23-93CA1A192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551-45A5-AB23-93CA1A1927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551-45A5-AB23-93CA1A1927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551-45A5-AB23-93CA1A1927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551-45A5-AB23-93CA1A192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551-45A5-AB23-93CA1A192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551-45A5-AB23-93CA1A192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551-45A5-AB23-93CA1A192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551-45A5-AB23-93CA1A192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551-45A5-AB23-93CA1A192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551-45A5-AB23-93CA1A192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551-45A5-AB23-93CA1A192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551-45A5-AB23-93CA1A192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551-45A5-AB23-93CA1A192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551-45A5-AB23-93CA1A192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551-45A5-AB23-93CA1A192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551-45A5-AB23-93CA1A192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551-45A5-AB23-93CA1A192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551-45A5-AB23-93CA1A192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551-45A5-AB23-93CA1A192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551-45A5-AB23-93CA1A192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551-45A5-AB23-93CA1A192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551-45A5-AB23-93CA1A192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551-45A5-AB23-93CA1A192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551-45A5-AB23-93CA1A192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551-45A5-AB23-93CA1A192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551-45A5-AB23-93CA1A192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551-45A5-AB23-93CA1A192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551-45A5-AB23-93CA1A192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551-45A5-AB23-93CA1A192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551-45A5-AB23-93CA1A192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551-45A5-AB23-93CA1A192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551-45A5-AB23-93CA1A192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551-45A5-AB23-93CA1A192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551-45A5-AB23-93CA1A192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551-45A5-AB23-93CA1A192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551-45A5-AB23-93CA1A192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551-45A5-AB23-93CA1A192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551-45A5-AB23-93CA1A192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551-45A5-AB23-93CA1A192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551-45A5-AB23-93CA1A192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551-45A5-AB23-93CA1A192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551-45A5-AB23-93CA1A192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551-45A5-AB23-93CA1A192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551-45A5-AB23-93CA1A192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551-45A5-AB23-93CA1A192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551-45A5-AB23-93CA1A192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551-45A5-AB23-93CA1A192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551-45A5-AB23-93CA1A192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551-45A5-AB23-93CA1A192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551-45A5-AB23-93CA1A192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551-45A5-AB23-93CA1A192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551-45A5-AB23-93CA1A192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551-45A5-AB23-93CA1A192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551-45A5-AB23-93CA1A192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551-45A5-AB23-93CA1A192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551-45A5-AB23-93CA1A192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551-45A5-AB23-93CA1A192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551-45A5-AB23-93CA1A192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551-45A5-AB23-93CA1A192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551-45A5-AB23-93CA1A192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551-45A5-AB23-93CA1A192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551-45A5-AB23-93CA1A192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551-45A5-AB23-93CA1A192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551-45A5-AB23-93CA1A192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551-45A5-AB23-93CA1A192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551-45A5-AB23-93CA1A192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551-45A5-AB23-93CA1A192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551-45A5-AB23-93CA1A192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551-45A5-AB23-93CA1A192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551-45A5-AB23-93CA1A192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551-45A5-AB23-93CA1A192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551-45A5-AB23-93CA1A192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551-45A5-AB23-93CA1A192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551-45A5-AB23-93CA1A192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551-45A5-AB23-93CA1A192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551-45A5-AB23-93CA1A192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551-45A5-AB23-93CA1A192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551-45A5-AB23-93CA1A192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551-45A5-AB23-93CA1A192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551-45A5-AB23-93CA1A192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551-45A5-AB23-93CA1A192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551-45A5-AB23-93CA1A192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2023</c:v>
                </c:pt>
                <c:pt idx="3">
                  <c:v>2024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SUR</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551-45A5-AB23-93CA1A1927E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A2FA69C-B142-4995-BD49-B7F603536F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298135B-C49A-4BB7-86F4-BF792A8FCB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FDC352A-B863-46D5-93BD-F130840182B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74A5AA57-DE6F-4C13-BB6A-207CE8CB9C65}"/>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B7AB118-8FC6-4165-BEFB-30551ADCD74A}"/>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459DF4A-AE12-4C50-A2EB-FCF0FC6DF5F2}"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E61E906-FF37-42D7-A3F3-FDE2D58117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A828E77-DA95-4602-8D5C-C70EA678CB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1BB1DDB-532B-4E12-8311-A546A67A01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F81ECB65-BA67-4652-8291-14F4A2544F7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B3C8EC6-DA7F-49EB-B047-7D95965716B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825FEEA5-2C42-43F1-B981-0C84F141BDD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6AE9544-4B1D-4B82-82C1-02508BA2255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1A245A4-36CC-4D12-BC82-B3EC7545358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2381CFD-87EE-4CCA-B0AB-BA3FC9C7D98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D5EFBD6-39AB-4FCE-B429-689A1B38D85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8119D4F-E112-44C1-9C85-A69FF7E1AEF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BF4DBBA-FEA5-4D28-8460-BAC0FA9C730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C8F226D-6E76-432B-BBC7-B9F828F3815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C9347BB-E684-4214-8C15-94E909B31B29}"/>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25D755B-841F-42AA-A6E0-EBAF690C30A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C35E71C-04EE-4153-9809-4569DB9DF6C3}"/>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7B78BCE-6CEA-4917-8DC5-576F6C8A258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0B879BA-9A7F-4453-803E-A44AA466414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9B99E50-7B51-4CD3-8CA1-A11D998ECC7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8FF8AE-56FC-41F5-AB43-984803791AF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B0848F-CB57-4290-8816-AF6ACD08DE8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DA822E-E9C6-4E8C-AF24-B93FEA13482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82E4C3A-329D-4536-AAD4-874E5A06295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12EC44-58BF-478C-8DCE-26CB7ACA1A2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72A0155-53DD-4EB7-85AD-DD5E53A0F51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7301568-57C2-45C5-9844-5308E5939A7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7670AD-A4DF-4466-999E-D5B855E1D4A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BD03B81-6B14-45EC-94DE-97A02EB0807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207A7CF-3A73-4ACD-9E1A-20CC1872616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34DD48A-C63F-4638-A21C-E95AA3F2A12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9DF36D5-14F3-462E-B5CC-A4B438466C3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A8CB46-A459-4086-B173-F6B74026B6F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CC2C46-1773-4AB5-A9FB-182D5D5A237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468DB2E-CD6E-43A3-A87C-D2441E3CE4C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8BD9083-2497-43E0-B31F-0B944E04866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4E80A55-25E9-4157-907D-5AC43213EDF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89F4B3B-8654-4376-BF0C-05910B969B0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AA9D692-6B0F-4EE8-91EF-5CED7DCD403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A8D66CA-EEE9-4FF2-8D2A-A5FC24C1B02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F05D64-FE47-48EA-8D58-FAA2EB1865A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BDEC0CC-E5C8-47A9-AC54-CEC5B89880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69BBB96B-D568-4D18-9C20-C41299CA04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6060B9E-D589-4C76-B221-CA18336B2F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2985DE2-B906-4994-9214-4830F6597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2D4DA69-FE4D-49F7-82BC-DDF57E0B84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89F1F0F-671B-4178-A038-9ED9EE56E1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DDAA831-D46C-4D6C-BD19-A761D3D5E4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DC864AF-8B65-4B41-A8A9-0EBA66C039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3ED6A8B-73BA-4594-AB2B-F7853E3DB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F84E8A1-B636-4CE3-8982-571C344B3E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09180AC8-C0CC-4E54-A88D-927EB2DD6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DA58E73B-FFE9-4BBE-88BD-1D59C382F0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22726F7-3FA5-4649-87BB-24C73FEA65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6D26F748-DFEB-40D3-B77A-AFFAC973A1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C60D359-14EC-4FD4-BE9E-8FC1D291F3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AEA45C76-5D0C-4FF3-9F5A-5F7D99924F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2FCE836-B91C-42B4-A125-61E8652A55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9E90CBC-11AC-43EE-963A-8DAB2F7A50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D5751CE-A47E-425C-8174-7B03C721EB29}"/>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EFC8E33-0A5E-49E0-9FEB-F2F58CD195C8}"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5A5D3E4B-2E65-47BA-927E-1B5D93E07B3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79AE7BB-0D9A-4B60-A584-E19DB82D858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32F63C9-7A88-44A1-8A08-98BBE7D3FCE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E92384E-4322-4F4C-B53A-32941205DBC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DF826D97-23F6-441A-9817-58E13A1D9F0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7047D86-5C04-450C-A077-4DEE50AFE4A8}"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C2AC172-3D0E-465E-A719-062AF65CC6F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5A97067-3100-44A3-9DB5-DCA013461809}"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008318F-C679-4522-8B9F-94CA46FB87D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F1847AB-9DF4-4BBA-9A3C-AB39925145A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7ED14C7-BF21-447B-82F2-682FD40324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85D3-CC8C-4E87-87B8-9759AA3FE93A}">
  <sheetPr codeName="Sheet2"/>
  <dimension ref="A1:AH251"/>
  <sheetViews>
    <sheetView workbookViewId="0">
      <selection sqref="A1:U400"/>
    </sheetView>
  </sheetViews>
  <sheetFormatPr defaultColWidth="9" defaultRowHeight="13.2" x14ac:dyDescent="0.25"/>
  <cols>
    <col min="1" max="1" width="52.69921875" style="357" bestFit="1" customWidth="1"/>
    <col min="2" max="2" width="18.3984375" style="357" customWidth="1"/>
    <col min="3" max="3" width="22.3984375" style="357" customWidth="1"/>
    <col min="4" max="4" width="23.5" style="357" customWidth="1"/>
    <col min="5" max="5" width="23.69921875" style="357" customWidth="1"/>
    <col min="6" max="6" width="23.5" style="357" customWidth="1"/>
    <col min="7" max="12" width="9" style="357"/>
    <col min="13" max="13" width="39.69921875" style="357" bestFit="1" customWidth="1"/>
    <col min="14" max="22" width="9" style="357"/>
    <col min="23" max="23" width="13.09765625" style="357" bestFit="1" customWidth="1"/>
    <col min="24" max="16384" width="9" style="357"/>
  </cols>
  <sheetData>
    <row r="1" spans="1:34" x14ac:dyDescent="0.25">
      <c r="A1" s="356" t="s">
        <v>244</v>
      </c>
      <c r="B1" s="356" t="s">
        <v>245</v>
      </c>
      <c r="C1" s="356" t="s">
        <v>246</v>
      </c>
      <c r="D1" s="356" t="s">
        <v>247</v>
      </c>
      <c r="E1" s="356" t="s">
        <v>248</v>
      </c>
      <c r="F1" s="356" t="s">
        <v>145</v>
      </c>
      <c r="G1" s="356"/>
      <c r="I1" s="358" t="s">
        <v>249</v>
      </c>
      <c r="L1" s="358" t="s">
        <v>250</v>
      </c>
      <c r="M1" s="358" t="s">
        <v>251</v>
      </c>
      <c r="N1" s="358" t="s">
        <v>252</v>
      </c>
      <c r="O1" s="358" t="s">
        <v>253</v>
      </c>
      <c r="P1" s="358" t="s">
        <v>254</v>
      </c>
      <c r="Q1" s="358" t="s">
        <v>255</v>
      </c>
      <c r="R1" s="358" t="s">
        <v>256</v>
      </c>
      <c r="S1" s="358" t="s">
        <v>257</v>
      </c>
      <c r="T1" s="358" t="s">
        <v>250</v>
      </c>
      <c r="U1" s="358" t="s">
        <v>249</v>
      </c>
    </row>
    <row r="2" spans="1:34" x14ac:dyDescent="0.25">
      <c r="A2" s="359" t="s">
        <v>258</v>
      </c>
      <c r="I2" s="360" t="s">
        <v>244</v>
      </c>
      <c r="L2" s="360" t="s">
        <v>259</v>
      </c>
      <c r="M2" s="360" t="s">
        <v>260</v>
      </c>
      <c r="N2" s="360" t="s">
        <v>260</v>
      </c>
      <c r="O2" s="360" t="s">
        <v>260</v>
      </c>
      <c r="P2" s="360" t="s">
        <v>261</v>
      </c>
      <c r="Q2" s="360" t="s">
        <v>262</v>
      </c>
      <c r="R2" s="360"/>
      <c r="S2" s="360"/>
      <c r="T2" s="360" t="s">
        <v>259</v>
      </c>
      <c r="U2" s="361" t="s">
        <v>244</v>
      </c>
    </row>
    <row r="3" spans="1:34" x14ac:dyDescent="0.25">
      <c r="A3" s="362" t="s">
        <v>130</v>
      </c>
      <c r="B3" s="362" t="s">
        <v>263</v>
      </c>
      <c r="C3" s="362" t="s">
        <v>264</v>
      </c>
      <c r="D3" s="363" t="s">
        <v>265</v>
      </c>
      <c r="E3" s="357" t="s">
        <v>266</v>
      </c>
      <c r="I3" s="360" t="s">
        <v>245</v>
      </c>
      <c r="L3" s="360" t="s">
        <v>267</v>
      </c>
      <c r="M3" s="360" t="s">
        <v>268</v>
      </c>
      <c r="N3" s="360" t="s">
        <v>268</v>
      </c>
      <c r="O3" s="360" t="s">
        <v>269</v>
      </c>
      <c r="P3" s="360" t="s">
        <v>270</v>
      </c>
      <c r="Q3" s="360" t="s">
        <v>271</v>
      </c>
      <c r="R3" s="360"/>
      <c r="S3" s="360"/>
      <c r="T3" s="360" t="s">
        <v>267</v>
      </c>
      <c r="U3" s="360" t="s">
        <v>244</v>
      </c>
      <c r="W3" s="357" t="s">
        <v>272</v>
      </c>
      <c r="X3" s="357" t="s">
        <v>273</v>
      </c>
    </row>
    <row r="4" spans="1:34" x14ac:dyDescent="0.25">
      <c r="A4" s="357" t="s">
        <v>274</v>
      </c>
      <c r="B4" s="357" t="s">
        <v>275</v>
      </c>
      <c r="C4" s="357" t="s">
        <v>276</v>
      </c>
      <c r="D4" s="363" t="s">
        <v>277</v>
      </c>
      <c r="E4" s="357" t="s">
        <v>278</v>
      </c>
      <c r="I4" s="360" t="s">
        <v>246</v>
      </c>
      <c r="L4" s="360" t="s">
        <v>279</v>
      </c>
      <c r="M4" s="360" t="s">
        <v>280</v>
      </c>
      <c r="N4" s="360" t="s">
        <v>280</v>
      </c>
      <c r="O4" s="360" t="s">
        <v>280</v>
      </c>
      <c r="P4" s="360" t="s">
        <v>281</v>
      </c>
      <c r="Q4" s="360" t="s">
        <v>282</v>
      </c>
      <c r="R4" s="360"/>
      <c r="S4" s="360"/>
      <c r="T4" s="360" t="s">
        <v>279</v>
      </c>
      <c r="U4" s="360" t="s">
        <v>246</v>
      </c>
    </row>
    <row r="5" spans="1:34" x14ac:dyDescent="0.25">
      <c r="A5" s="362" t="str">
        <f>+Introduction!C7</f>
        <v>Mongolia</v>
      </c>
      <c r="B5" s="364" t="str">
        <f t="shared" ref="B5" si="0">VLOOKUP($A$5,translationcountries,3,FALSE)</f>
        <v>Mongolia</v>
      </c>
      <c r="C5" s="364" t="str">
        <f>VLOOKUP($A$5,translationcountries,2,FALSE)</f>
        <v>Mongolie</v>
      </c>
      <c r="D5" s="364" t="str">
        <f>VLOOKUP($A$5,translationcountries,4,FALSE)</f>
        <v>Монголия</v>
      </c>
      <c r="E5" s="364" t="str">
        <f>VLOOKUP($A$5,translationcountries,5,FALSE)</f>
        <v>منغوليا</v>
      </c>
      <c r="F5" s="364">
        <f>VLOOKUP($A$5,translationcountries,6,FALSE)</f>
        <v>0</v>
      </c>
      <c r="G5" s="364"/>
      <c r="I5" s="360" t="s">
        <v>247</v>
      </c>
      <c r="L5" s="360" t="s">
        <v>284</v>
      </c>
      <c r="M5" s="360" t="s">
        <v>285</v>
      </c>
      <c r="N5" s="360" t="s">
        <v>285</v>
      </c>
      <c r="O5" s="360" t="s">
        <v>286</v>
      </c>
      <c r="P5" s="360" t="s">
        <v>287</v>
      </c>
      <c r="Q5" s="360" t="s">
        <v>288</v>
      </c>
      <c r="R5" s="360"/>
      <c r="S5" s="360"/>
      <c r="T5" s="360" t="s">
        <v>284</v>
      </c>
      <c r="U5" s="361" t="s">
        <v>244</v>
      </c>
    </row>
    <row r="6" spans="1:34" x14ac:dyDescent="0.25">
      <c r="A6" s="362" t="s">
        <v>289</v>
      </c>
      <c r="B6" s="357" t="s">
        <v>290</v>
      </c>
      <c r="C6" s="357" t="s">
        <v>291</v>
      </c>
      <c r="D6" s="363" t="s">
        <v>292</v>
      </c>
      <c r="E6" s="357" t="s">
        <v>293</v>
      </c>
      <c r="I6" s="360" t="s">
        <v>248</v>
      </c>
      <c r="L6" s="360" t="s">
        <v>294</v>
      </c>
      <c r="M6" s="360" t="s">
        <v>295</v>
      </c>
      <c r="N6" s="360" t="s">
        <v>296</v>
      </c>
      <c r="O6" s="360" t="s">
        <v>297</v>
      </c>
      <c r="P6" s="360" t="s">
        <v>298</v>
      </c>
      <c r="Q6" s="360" t="s">
        <v>299</v>
      </c>
      <c r="R6" s="360"/>
      <c r="S6" s="360"/>
      <c r="T6" s="360" t="s">
        <v>294</v>
      </c>
      <c r="U6" s="361" t="s">
        <v>244</v>
      </c>
    </row>
    <row r="7" spans="1:34" x14ac:dyDescent="0.25">
      <c r="A7" s="362" t="s">
        <v>31</v>
      </c>
      <c r="B7" s="357" t="s">
        <v>300</v>
      </c>
      <c r="C7" s="357" t="s">
        <v>301</v>
      </c>
      <c r="D7" s="363" t="s">
        <v>302</v>
      </c>
      <c r="E7" s="357" t="s">
        <v>303</v>
      </c>
      <c r="I7" s="360" t="s">
        <v>145</v>
      </c>
      <c r="L7" s="360" t="s">
        <v>304</v>
      </c>
      <c r="M7" s="360" t="s">
        <v>305</v>
      </c>
      <c r="N7" s="360" t="s">
        <v>306</v>
      </c>
      <c r="O7" s="360" t="s">
        <v>305</v>
      </c>
      <c r="P7" s="360" t="s">
        <v>307</v>
      </c>
      <c r="Q7" s="360" t="s">
        <v>308</v>
      </c>
      <c r="R7" s="360"/>
      <c r="S7" s="360"/>
      <c r="T7" s="360" t="s">
        <v>304</v>
      </c>
      <c r="U7" s="361" t="s">
        <v>244</v>
      </c>
      <c r="X7" s="360" t="str" cm="1">
        <f t="array" aca="1" ref="X7" ca="1">CELL("filename")</f>
        <v>C:\Users\johnstonr\WHOUNICEF Dropbox\WHOUNICEF Team Folder\Schools\2026 Report\Country files\Country files multilingual\Country files v09\[JMP_2026_WinS_MNG_Mongolia.xlsx]Introduction</v>
      </c>
    </row>
    <row r="8" spans="1:34" x14ac:dyDescent="0.25">
      <c r="A8" s="357" t="s">
        <v>131</v>
      </c>
      <c r="B8" s="357" t="s">
        <v>309</v>
      </c>
      <c r="C8" s="357" t="s">
        <v>310</v>
      </c>
      <c r="D8" s="363" t="s">
        <v>311</v>
      </c>
      <c r="E8" s="357" t="s">
        <v>312</v>
      </c>
      <c r="I8" s="360"/>
      <c r="L8" s="360" t="s">
        <v>313</v>
      </c>
      <c r="M8" s="360" t="s">
        <v>314</v>
      </c>
      <c r="N8" s="360" t="s">
        <v>315</v>
      </c>
      <c r="O8" s="360" t="s">
        <v>314</v>
      </c>
      <c r="P8" s="360" t="s">
        <v>316</v>
      </c>
      <c r="Q8" s="360" t="s">
        <v>317</v>
      </c>
      <c r="R8" s="360"/>
      <c r="S8" s="360"/>
      <c r="T8" s="360" t="s">
        <v>313</v>
      </c>
      <c r="U8" s="361" t="s">
        <v>246</v>
      </c>
      <c r="X8" s="360" t="str">
        <f ca="1">IFERROR(MID(X7,FIND(CHAR(1),SUBSTITUTE(X7,"\",CHAR(1),LEN(X7)-LEN(SUBSTITUTE(X7,"\",""))))+1,FIND(CHAR(1),SUBSTITUTE(X7,".",CHAR(1),LEN(X7)-LEN(SUBSTITUTE(X7,".",""))))-FIND(CHAR(1),SUBSTITUTE(X7,"\",CHAR(1),LEN(X7)-LEN(SUBSTITUTE(X7,"\",""))))-1),"")</f>
        <v>[JMP_2026_WinS_MNG_Mongolia</v>
      </c>
    </row>
    <row r="9" spans="1:34" x14ac:dyDescent="0.25">
      <c r="A9" s="362" t="s">
        <v>318</v>
      </c>
      <c r="B9" s="357" t="s">
        <v>319</v>
      </c>
      <c r="C9" s="357" t="s">
        <v>320</v>
      </c>
      <c r="D9" s="363" t="s">
        <v>321</v>
      </c>
      <c r="E9" s="357" t="s">
        <v>322</v>
      </c>
      <c r="L9" s="360" t="s">
        <v>323</v>
      </c>
      <c r="M9" s="360" t="s">
        <v>324</v>
      </c>
      <c r="N9" s="360" t="s">
        <v>325</v>
      </c>
      <c r="O9" s="360" t="s">
        <v>326</v>
      </c>
      <c r="P9" s="360" t="s">
        <v>327</v>
      </c>
      <c r="Q9" s="360" t="s">
        <v>328</v>
      </c>
      <c r="R9" s="360"/>
      <c r="S9" s="360"/>
      <c r="T9" s="360" t="s">
        <v>323</v>
      </c>
      <c r="U9" s="361" t="s">
        <v>248</v>
      </c>
      <c r="X9" s="360" t="s">
        <v>283</v>
      </c>
    </row>
    <row r="10" spans="1:34" x14ac:dyDescent="0.25">
      <c r="A10" s="362" t="s">
        <v>329</v>
      </c>
      <c r="B10" s="357" t="s">
        <v>330</v>
      </c>
      <c r="C10" s="357" t="s">
        <v>331</v>
      </c>
      <c r="D10" s="363" t="s">
        <v>332</v>
      </c>
      <c r="E10" s="357" t="s">
        <v>333</v>
      </c>
      <c r="I10" s="365" t="s">
        <v>334</v>
      </c>
      <c r="L10" s="360" t="s">
        <v>335</v>
      </c>
      <c r="M10" s="360" t="s">
        <v>336</v>
      </c>
      <c r="N10" s="360" t="s">
        <v>337</v>
      </c>
      <c r="O10" s="360" t="s">
        <v>336</v>
      </c>
      <c r="P10" s="360" t="s">
        <v>338</v>
      </c>
      <c r="Q10" s="360" t="s">
        <v>339</v>
      </c>
      <c r="R10" s="360"/>
      <c r="S10" s="360"/>
      <c r="T10" s="360" t="s">
        <v>335</v>
      </c>
      <c r="U10" s="361" t="s">
        <v>245</v>
      </c>
      <c r="W10" s="362" t="s">
        <v>340</v>
      </c>
      <c r="X10" s="362" t="s">
        <v>341</v>
      </c>
    </row>
    <row r="11" spans="1:34" x14ac:dyDescent="0.25">
      <c r="A11" s="362" t="s">
        <v>237</v>
      </c>
      <c r="B11" s="357" t="s">
        <v>342</v>
      </c>
      <c r="C11" s="357" t="s">
        <v>343</v>
      </c>
      <c r="D11" s="363" t="s">
        <v>344</v>
      </c>
      <c r="E11" s="357" t="s">
        <v>345</v>
      </c>
      <c r="I11" s="360" t="str">
        <f>HLOOKUP(Introduction!$G$4,nametranslations,18,FALSE)</f>
        <v>Notes on how to read the country file</v>
      </c>
      <c r="L11" s="360" t="s">
        <v>346</v>
      </c>
      <c r="M11" s="360" t="s">
        <v>347</v>
      </c>
      <c r="N11" s="360" t="s">
        <v>348</v>
      </c>
      <c r="O11" s="360" t="s">
        <v>347</v>
      </c>
      <c r="P11" s="360" t="s">
        <v>349</v>
      </c>
      <c r="Q11" s="360" t="s">
        <v>350</v>
      </c>
      <c r="R11" s="360"/>
      <c r="S11" s="360"/>
      <c r="T11" s="360" t="s">
        <v>346</v>
      </c>
      <c r="U11" s="361" t="s">
        <v>244</v>
      </c>
    </row>
    <row r="12" spans="1:34" x14ac:dyDescent="0.25">
      <c r="A12" s="362" t="s">
        <v>32</v>
      </c>
      <c r="B12" s="362" t="s">
        <v>351</v>
      </c>
      <c r="C12" s="362" t="s">
        <v>352</v>
      </c>
      <c r="D12" s="363" t="s">
        <v>353</v>
      </c>
      <c r="E12" s="362" t="s">
        <v>354</v>
      </c>
      <c r="I12" s="360" t="str">
        <f>HLOOKUP(Introduction!$G$4,nametranslations,24,FALSE)</f>
        <v>Total</v>
      </c>
      <c r="L12" s="360" t="s">
        <v>355</v>
      </c>
      <c r="M12" s="360" t="s">
        <v>356</v>
      </c>
      <c r="N12" s="360" t="s">
        <v>357</v>
      </c>
      <c r="O12" s="360" t="s">
        <v>358</v>
      </c>
      <c r="P12" s="360" t="s">
        <v>359</v>
      </c>
      <c r="Q12" s="360" t="s">
        <v>360</v>
      </c>
      <c r="R12" s="360"/>
      <c r="S12" s="360"/>
      <c r="T12" s="360" t="s">
        <v>355</v>
      </c>
      <c r="U12" s="361" t="s">
        <v>244</v>
      </c>
      <c r="W12" s="357" t="s">
        <v>361</v>
      </c>
      <c r="X12" s="357" t="s">
        <v>362</v>
      </c>
      <c r="Z12" s="357" t="s">
        <v>363</v>
      </c>
      <c r="AC12" s="357" t="s">
        <v>364</v>
      </c>
      <c r="AH12" s="366" t="str" cm="1">
        <f t="array" aca="1" ref="AH12" ca="1">MID(CELL("filename"),FIND("~",SUBSTITUTE(CELL("filename"),"_","~",3))+1,3)</f>
        <v>MNG</v>
      </c>
    </row>
    <row r="13" spans="1:34" x14ac:dyDescent="0.25">
      <c r="A13" s="362" t="s">
        <v>365</v>
      </c>
      <c r="B13" s="362" t="s">
        <v>366</v>
      </c>
      <c r="C13" s="362" t="s">
        <v>367</v>
      </c>
      <c r="D13" s="363" t="s">
        <v>368</v>
      </c>
      <c r="E13" s="362" t="s">
        <v>369</v>
      </c>
      <c r="I13" s="360" t="str">
        <f>HLOOKUP(Introduction!$G$4,nametranslations,25,FALSE)</f>
        <v>Rural</v>
      </c>
      <c r="L13" s="360" t="s">
        <v>370</v>
      </c>
      <c r="M13" s="360" t="s">
        <v>371</v>
      </c>
      <c r="N13" s="360" t="s">
        <v>372</v>
      </c>
      <c r="O13" s="360" t="s">
        <v>373</v>
      </c>
      <c r="P13" s="360" t="s">
        <v>374</v>
      </c>
      <c r="Q13" s="360" t="s">
        <v>375</v>
      </c>
      <c r="R13" s="360"/>
      <c r="S13" s="360"/>
      <c r="T13" s="360" t="s">
        <v>370</v>
      </c>
      <c r="U13" s="361" t="s">
        <v>246</v>
      </c>
    </row>
    <row r="14" spans="1:34" x14ac:dyDescent="0.25">
      <c r="A14" s="357" t="s">
        <v>133</v>
      </c>
      <c r="B14" s="357" t="s">
        <v>376</v>
      </c>
      <c r="C14" s="357" t="s">
        <v>377</v>
      </c>
      <c r="D14" s="363" t="s">
        <v>378</v>
      </c>
      <c r="E14" s="357" t="s">
        <v>379</v>
      </c>
      <c r="I14" s="360" t="str">
        <f>HLOOKUP(Introduction!$G$4,nametranslations,26,FALSE)</f>
        <v>Urban</v>
      </c>
      <c r="L14" s="360" t="s">
        <v>380</v>
      </c>
      <c r="M14" s="360" t="s">
        <v>381</v>
      </c>
      <c r="N14" s="360" t="s">
        <v>382</v>
      </c>
      <c r="O14" s="360" t="s">
        <v>383</v>
      </c>
      <c r="P14" s="360" t="s">
        <v>384</v>
      </c>
      <c r="Q14" s="360" t="s">
        <v>385</v>
      </c>
      <c r="R14" s="360"/>
      <c r="S14" s="360"/>
      <c r="T14" s="360" t="s">
        <v>380</v>
      </c>
      <c r="U14" s="361" t="s">
        <v>244</v>
      </c>
    </row>
    <row r="15" spans="1:34" x14ac:dyDescent="0.25">
      <c r="A15" s="357" t="s">
        <v>134</v>
      </c>
      <c r="B15" s="357" t="s">
        <v>386</v>
      </c>
      <c r="C15" s="362" t="s">
        <v>387</v>
      </c>
      <c r="D15" s="363" t="s">
        <v>388</v>
      </c>
      <c r="E15" s="362" t="s">
        <v>389</v>
      </c>
      <c r="I15" s="360" t="str">
        <f>HLOOKUP(Introduction!$G$4,nametranslations,27,FALSE)</f>
        <v>Pre-primary</v>
      </c>
      <c r="L15" s="360" t="s">
        <v>390</v>
      </c>
      <c r="M15" s="360" t="s">
        <v>391</v>
      </c>
      <c r="N15" s="360" t="s">
        <v>392</v>
      </c>
      <c r="O15" s="360" t="s">
        <v>391</v>
      </c>
      <c r="P15" s="360" t="s">
        <v>393</v>
      </c>
      <c r="Q15" s="360" t="s">
        <v>394</v>
      </c>
      <c r="R15" s="360"/>
      <c r="S15" s="360"/>
      <c r="T15" s="360" t="s">
        <v>390</v>
      </c>
      <c r="U15" s="361" t="s">
        <v>244</v>
      </c>
    </row>
    <row r="16" spans="1:34" x14ac:dyDescent="0.25">
      <c r="A16" s="357" t="s">
        <v>135</v>
      </c>
      <c r="B16" s="362" t="s">
        <v>395</v>
      </c>
      <c r="C16" s="362" t="s">
        <v>396</v>
      </c>
      <c r="D16" s="363" t="s">
        <v>397</v>
      </c>
      <c r="E16" s="362" t="s">
        <v>398</v>
      </c>
      <c r="I16" s="360" t="str">
        <f>HLOOKUP(Introduction!$G$4,nametranslations,28,FALSE)</f>
        <v>Primary</v>
      </c>
      <c r="L16" s="360" t="s">
        <v>399</v>
      </c>
      <c r="M16" s="360" t="s">
        <v>400</v>
      </c>
      <c r="N16" s="360" t="s">
        <v>401</v>
      </c>
      <c r="O16" s="360" t="s">
        <v>400</v>
      </c>
      <c r="P16" s="360" t="s">
        <v>402</v>
      </c>
      <c r="Q16" s="360" t="s">
        <v>403</v>
      </c>
      <c r="R16" s="360"/>
      <c r="S16" s="360"/>
      <c r="T16" s="360" t="s">
        <v>399</v>
      </c>
      <c r="U16" s="361" t="s">
        <v>244</v>
      </c>
    </row>
    <row r="17" spans="1:21" x14ac:dyDescent="0.25">
      <c r="A17" s="357" t="s">
        <v>404</v>
      </c>
      <c r="B17" s="362" t="s">
        <v>405</v>
      </c>
      <c r="C17" s="362" t="s">
        <v>406</v>
      </c>
      <c r="D17" s="363" t="s">
        <v>407</v>
      </c>
      <c r="E17" s="362" t="s">
        <v>408</v>
      </c>
      <c r="I17" s="360" t="str">
        <f>HLOOKUP(Introduction!$G$4,nametranslations,29,FALSE)</f>
        <v>Secondary</v>
      </c>
      <c r="L17" s="360" t="s">
        <v>409</v>
      </c>
      <c r="M17" s="360" t="s">
        <v>410</v>
      </c>
      <c r="N17" s="360" t="s">
        <v>411</v>
      </c>
      <c r="O17" s="360" t="s">
        <v>412</v>
      </c>
      <c r="P17" s="360" t="s">
        <v>413</v>
      </c>
      <c r="Q17" s="360" t="s">
        <v>414</v>
      </c>
      <c r="R17" s="360"/>
      <c r="S17" s="360"/>
      <c r="T17" s="360" t="s">
        <v>409</v>
      </c>
      <c r="U17" s="361" t="s">
        <v>244</v>
      </c>
    </row>
    <row r="18" spans="1:21" x14ac:dyDescent="0.25">
      <c r="A18" s="357" t="s">
        <v>415</v>
      </c>
      <c r="B18" s="362" t="s">
        <v>416</v>
      </c>
      <c r="C18" s="362" t="s">
        <v>417</v>
      </c>
      <c r="D18" s="363" t="s">
        <v>418</v>
      </c>
      <c r="E18" s="362" t="s">
        <v>419</v>
      </c>
      <c r="I18" s="360"/>
      <c r="L18" s="360" t="s">
        <v>420</v>
      </c>
      <c r="M18" s="360" t="s">
        <v>421</v>
      </c>
      <c r="N18" s="360" t="s">
        <v>421</v>
      </c>
      <c r="O18" s="360" t="s">
        <v>421</v>
      </c>
      <c r="P18" s="360" t="s">
        <v>422</v>
      </c>
      <c r="Q18" s="360" t="s">
        <v>423</v>
      </c>
      <c r="R18" s="360"/>
      <c r="S18" s="360"/>
      <c r="T18" s="360" t="s">
        <v>420</v>
      </c>
      <c r="U18" s="361" t="s">
        <v>246</v>
      </c>
    </row>
    <row r="19" spans="1:21" x14ac:dyDescent="0.25">
      <c r="A19" s="359" t="s">
        <v>424</v>
      </c>
      <c r="I19" s="360"/>
      <c r="L19" s="360" t="s">
        <v>425</v>
      </c>
      <c r="M19" s="360" t="s">
        <v>426</v>
      </c>
      <c r="N19" s="360" t="s">
        <v>427</v>
      </c>
      <c r="O19" s="360" t="s">
        <v>428</v>
      </c>
      <c r="P19" s="360" t="s">
        <v>429</v>
      </c>
      <c r="Q19" s="360" t="s">
        <v>430</v>
      </c>
      <c r="R19" s="360"/>
      <c r="S19" s="360"/>
      <c r="T19" s="360" t="s">
        <v>425</v>
      </c>
      <c r="U19" s="361" t="s">
        <v>246</v>
      </c>
    </row>
    <row r="20" spans="1:21" x14ac:dyDescent="0.25">
      <c r="A20" s="357" t="s">
        <v>137</v>
      </c>
      <c r="B20" s="362" t="s">
        <v>431</v>
      </c>
      <c r="C20" s="362" t="s">
        <v>432</v>
      </c>
      <c r="D20" s="363" t="s">
        <v>433</v>
      </c>
      <c r="E20" s="362" t="s">
        <v>434</v>
      </c>
      <c r="I20" s="360"/>
      <c r="L20" s="360" t="s">
        <v>435</v>
      </c>
      <c r="M20" s="360" t="s">
        <v>436</v>
      </c>
      <c r="N20" s="360" t="s">
        <v>437</v>
      </c>
      <c r="O20" s="360" t="s">
        <v>436</v>
      </c>
      <c r="P20" s="360" t="s">
        <v>438</v>
      </c>
      <c r="Q20" s="360" t="s">
        <v>439</v>
      </c>
      <c r="R20" s="360"/>
      <c r="S20" s="360"/>
      <c r="T20" s="360" t="s">
        <v>435</v>
      </c>
      <c r="U20" s="361" t="s">
        <v>246</v>
      </c>
    </row>
    <row r="21" spans="1:21" x14ac:dyDescent="0.25">
      <c r="A21" s="357" t="s">
        <v>199</v>
      </c>
      <c r="B21" s="362" t="s">
        <v>440</v>
      </c>
      <c r="C21" s="362" t="s">
        <v>441</v>
      </c>
      <c r="D21" s="363" t="s">
        <v>442</v>
      </c>
      <c r="E21" s="362" t="s">
        <v>443</v>
      </c>
      <c r="I21" s="360"/>
      <c r="L21" s="360" t="s">
        <v>444</v>
      </c>
      <c r="M21" s="360" t="s">
        <v>445</v>
      </c>
      <c r="N21" s="360" t="s">
        <v>446</v>
      </c>
      <c r="O21" s="360" t="s">
        <v>447</v>
      </c>
      <c r="P21" s="360" t="s">
        <v>448</v>
      </c>
      <c r="Q21" s="360" t="s">
        <v>449</v>
      </c>
      <c r="R21" s="360"/>
      <c r="S21" s="360"/>
      <c r="T21" s="360" t="s">
        <v>444</v>
      </c>
      <c r="U21" s="361" t="s">
        <v>244</v>
      </c>
    </row>
    <row r="22" spans="1:21" x14ac:dyDescent="0.25">
      <c r="A22" s="357" t="s">
        <v>14</v>
      </c>
      <c r="B22" s="362" t="s">
        <v>450</v>
      </c>
      <c r="C22" s="362" t="s">
        <v>451</v>
      </c>
      <c r="D22" s="363" t="s">
        <v>452</v>
      </c>
      <c r="E22" s="362" t="s">
        <v>453</v>
      </c>
      <c r="I22" s="360"/>
      <c r="L22" s="360" t="s">
        <v>454</v>
      </c>
      <c r="M22" s="360" t="s">
        <v>455</v>
      </c>
      <c r="N22" s="360" t="s">
        <v>455</v>
      </c>
      <c r="O22" s="360" t="s">
        <v>455</v>
      </c>
      <c r="P22" s="360" t="s">
        <v>456</v>
      </c>
      <c r="Q22" s="360" t="s">
        <v>457</v>
      </c>
      <c r="R22" s="360"/>
      <c r="S22" s="360"/>
      <c r="T22" s="360" t="s">
        <v>454</v>
      </c>
      <c r="U22" s="361" t="s">
        <v>246</v>
      </c>
    </row>
    <row r="23" spans="1:21" x14ac:dyDescent="0.25">
      <c r="A23" s="357" t="s">
        <v>15</v>
      </c>
      <c r="B23" s="362" t="s">
        <v>458</v>
      </c>
      <c r="C23" s="362" t="s">
        <v>459</v>
      </c>
      <c r="D23" s="363" t="s">
        <v>460</v>
      </c>
      <c r="E23" s="362" t="s">
        <v>461</v>
      </c>
      <c r="I23" s="360"/>
      <c r="L23" s="360" t="s">
        <v>462</v>
      </c>
      <c r="M23" s="360" t="s">
        <v>463</v>
      </c>
      <c r="N23" s="360" t="s">
        <v>463</v>
      </c>
      <c r="O23" s="360" t="s">
        <v>463</v>
      </c>
      <c r="P23" s="360" t="s">
        <v>464</v>
      </c>
      <c r="Q23" s="360" t="s">
        <v>465</v>
      </c>
      <c r="R23" s="360"/>
      <c r="S23" s="360"/>
      <c r="T23" s="360" t="s">
        <v>462</v>
      </c>
      <c r="U23" s="361" t="s">
        <v>244</v>
      </c>
    </row>
    <row r="24" spans="1:21" x14ac:dyDescent="0.25">
      <c r="A24" s="357" t="s">
        <v>466</v>
      </c>
      <c r="B24" s="362" t="s">
        <v>466</v>
      </c>
      <c r="C24" s="357" t="s">
        <v>466</v>
      </c>
      <c r="D24" s="363" t="s">
        <v>467</v>
      </c>
      <c r="E24" s="357" t="s">
        <v>468</v>
      </c>
      <c r="I24" s="365" t="s">
        <v>469</v>
      </c>
      <c r="L24" s="360" t="s">
        <v>470</v>
      </c>
      <c r="M24" s="360" t="s">
        <v>471</v>
      </c>
      <c r="N24" s="360" t="s">
        <v>472</v>
      </c>
      <c r="O24" s="360" t="s">
        <v>471</v>
      </c>
      <c r="P24" s="360" t="s">
        <v>473</v>
      </c>
      <c r="Q24" s="360" t="s">
        <v>474</v>
      </c>
      <c r="R24" s="360"/>
      <c r="S24" s="360"/>
      <c r="T24" s="360" t="s">
        <v>470</v>
      </c>
      <c r="U24" s="361" t="s">
        <v>244</v>
      </c>
    </row>
    <row r="25" spans="1:21" x14ac:dyDescent="0.25">
      <c r="A25" s="357" t="s">
        <v>2</v>
      </c>
      <c r="B25" s="362" t="s">
        <v>2</v>
      </c>
      <c r="C25" s="357" t="s">
        <v>2</v>
      </c>
      <c r="D25" s="363" t="s">
        <v>475</v>
      </c>
      <c r="E25" s="357" t="s">
        <v>476</v>
      </c>
      <c r="I25" s="360" t="str">
        <f>HLOOKUP(Introduction!$G$4,nametranslations,36,FALSE)</f>
        <v>Proportion of Schools (%)</v>
      </c>
      <c r="L25" s="360" t="s">
        <v>477</v>
      </c>
      <c r="M25" s="360" t="s">
        <v>478</v>
      </c>
      <c r="N25" s="360" t="s">
        <v>479</v>
      </c>
      <c r="O25" s="360" t="s">
        <v>480</v>
      </c>
      <c r="P25" s="360" t="s">
        <v>481</v>
      </c>
      <c r="Q25" s="360" t="s">
        <v>482</v>
      </c>
      <c r="R25" s="360"/>
      <c r="S25" s="360"/>
      <c r="T25" s="360" t="s">
        <v>477</v>
      </c>
      <c r="U25" s="361" t="s">
        <v>248</v>
      </c>
    </row>
    <row r="26" spans="1:21" x14ac:dyDescent="0.25">
      <c r="A26" s="357" t="s">
        <v>1</v>
      </c>
      <c r="B26" s="362" t="s">
        <v>483</v>
      </c>
      <c r="C26" s="357" t="s">
        <v>484</v>
      </c>
      <c r="D26" s="363" t="s">
        <v>485</v>
      </c>
      <c r="E26" s="357" t="s">
        <v>486</v>
      </c>
      <c r="I26" s="360" t="s">
        <v>466</v>
      </c>
      <c r="L26" s="360" t="s">
        <v>487</v>
      </c>
      <c r="M26" s="360" t="s">
        <v>488</v>
      </c>
      <c r="N26" s="360" t="s">
        <v>488</v>
      </c>
      <c r="O26" s="360" t="s">
        <v>488</v>
      </c>
      <c r="P26" s="360" t="s">
        <v>489</v>
      </c>
      <c r="Q26" s="360" t="s">
        <v>490</v>
      </c>
      <c r="R26" s="360"/>
      <c r="S26" s="360"/>
      <c r="T26" s="360" t="s">
        <v>487</v>
      </c>
      <c r="U26" s="361" t="s">
        <v>244</v>
      </c>
    </row>
    <row r="27" spans="1:21" x14ac:dyDescent="0.25">
      <c r="A27" s="357" t="s">
        <v>16</v>
      </c>
      <c r="B27" s="362" t="s">
        <v>491</v>
      </c>
      <c r="C27" s="357" t="s">
        <v>492</v>
      </c>
      <c r="D27" s="363" t="s">
        <v>493</v>
      </c>
      <c r="E27" s="357" t="s">
        <v>494</v>
      </c>
      <c r="I27" s="360" t="str">
        <f>HLOOKUP(Introduction!$G$4,nametranslations,25,FALSE)</f>
        <v>Rural</v>
      </c>
      <c r="L27" s="360" t="s">
        <v>495</v>
      </c>
      <c r="M27" s="360" t="s">
        <v>496</v>
      </c>
      <c r="N27" s="360" t="s">
        <v>497</v>
      </c>
      <c r="O27" s="360" t="s">
        <v>498</v>
      </c>
      <c r="P27" s="360" t="s">
        <v>499</v>
      </c>
      <c r="Q27" s="360" t="s">
        <v>500</v>
      </c>
      <c r="R27" s="360"/>
      <c r="S27" s="360"/>
      <c r="T27" s="360" t="s">
        <v>495</v>
      </c>
      <c r="U27" s="361" t="s">
        <v>244</v>
      </c>
    </row>
    <row r="28" spans="1:21" x14ac:dyDescent="0.25">
      <c r="A28" s="357" t="s">
        <v>17</v>
      </c>
      <c r="B28" s="367" t="s">
        <v>501</v>
      </c>
      <c r="C28" s="357" t="s">
        <v>502</v>
      </c>
      <c r="D28" s="363" t="s">
        <v>503</v>
      </c>
      <c r="E28" s="357" t="s">
        <v>504</v>
      </c>
      <c r="I28" s="360" t="str">
        <f>HLOOKUP(Introduction!$G$4,nametranslations,26,FALSE)</f>
        <v>Urban</v>
      </c>
      <c r="L28" s="360" t="s">
        <v>505</v>
      </c>
      <c r="M28" s="360" t="s">
        <v>506</v>
      </c>
      <c r="N28" s="360" t="s">
        <v>507</v>
      </c>
      <c r="O28" s="360" t="s">
        <v>508</v>
      </c>
      <c r="P28" s="360" t="s">
        <v>509</v>
      </c>
      <c r="Q28" s="360" t="s">
        <v>510</v>
      </c>
      <c r="R28" s="360"/>
      <c r="S28" s="360"/>
      <c r="T28" s="360" t="s">
        <v>505</v>
      </c>
      <c r="U28" s="361" t="s">
        <v>246</v>
      </c>
    </row>
    <row r="29" spans="1:21" x14ac:dyDescent="0.25">
      <c r="A29" s="357" t="s">
        <v>18</v>
      </c>
      <c r="B29" s="367" t="s">
        <v>511</v>
      </c>
      <c r="C29" s="357" t="s">
        <v>512</v>
      </c>
      <c r="D29" s="363" t="s">
        <v>513</v>
      </c>
      <c r="E29" s="357" t="s">
        <v>514</v>
      </c>
      <c r="I29" s="360" t="str">
        <f>HLOOKUP(Introduction!$G$4,nametranslations,27,FALSE)</f>
        <v>Pre-primary</v>
      </c>
      <c r="L29" s="360" t="s">
        <v>515</v>
      </c>
      <c r="M29" s="360" t="s">
        <v>516</v>
      </c>
      <c r="N29" s="360" t="s">
        <v>517</v>
      </c>
      <c r="O29" s="360" t="s">
        <v>518</v>
      </c>
      <c r="P29" s="360" t="s">
        <v>519</v>
      </c>
      <c r="Q29" s="360" t="s">
        <v>520</v>
      </c>
      <c r="R29" s="360"/>
      <c r="S29" s="360"/>
      <c r="T29" s="360" t="s">
        <v>515</v>
      </c>
      <c r="U29" s="361" t="s">
        <v>244</v>
      </c>
    </row>
    <row r="30" spans="1:21" x14ac:dyDescent="0.25">
      <c r="A30" s="357" t="s">
        <v>33</v>
      </c>
      <c r="B30" s="362" t="s">
        <v>521</v>
      </c>
      <c r="C30" s="362" t="s">
        <v>522</v>
      </c>
      <c r="D30" s="363" t="s">
        <v>523</v>
      </c>
      <c r="E30" s="362" t="s">
        <v>524</v>
      </c>
      <c r="I30" s="360" t="str">
        <f>HLOOKUP(Introduction!$G$4,nametranslations,28,FALSE)</f>
        <v>Primary</v>
      </c>
      <c r="L30" s="360" t="s">
        <v>525</v>
      </c>
      <c r="M30" s="360" t="s">
        <v>526</v>
      </c>
      <c r="N30" s="360" t="s">
        <v>526</v>
      </c>
      <c r="O30" s="360" t="s">
        <v>527</v>
      </c>
      <c r="P30" s="360" t="s">
        <v>528</v>
      </c>
      <c r="Q30" s="360" t="s">
        <v>529</v>
      </c>
      <c r="R30" s="360"/>
      <c r="S30" s="360"/>
      <c r="T30" s="360" t="s">
        <v>525</v>
      </c>
      <c r="U30" s="361" t="s">
        <v>244</v>
      </c>
    </row>
    <row r="31" spans="1:21" x14ac:dyDescent="0.25">
      <c r="A31" s="357" t="s">
        <v>34</v>
      </c>
      <c r="B31" s="362" t="s">
        <v>530</v>
      </c>
      <c r="C31" s="357" t="s">
        <v>531</v>
      </c>
      <c r="D31" s="363" t="s">
        <v>532</v>
      </c>
      <c r="E31" s="357" t="s">
        <v>533</v>
      </c>
      <c r="I31" s="360" t="str">
        <f>HLOOKUP(Introduction!$G$4,nametranslations,29,FALSE)</f>
        <v>Secondary</v>
      </c>
      <c r="L31" s="360" t="s">
        <v>534</v>
      </c>
      <c r="M31" s="360" t="s">
        <v>535</v>
      </c>
      <c r="N31" s="360" t="s">
        <v>536</v>
      </c>
      <c r="O31" s="360" t="s">
        <v>535</v>
      </c>
      <c r="P31" s="360" t="s">
        <v>537</v>
      </c>
      <c r="Q31" s="360" t="s">
        <v>538</v>
      </c>
      <c r="R31" s="360"/>
      <c r="S31" s="360"/>
      <c r="T31" s="360" t="s">
        <v>534</v>
      </c>
      <c r="U31" s="361" t="s">
        <v>244</v>
      </c>
    </row>
    <row r="32" spans="1:21" x14ac:dyDescent="0.25">
      <c r="A32" s="357" t="s">
        <v>35</v>
      </c>
      <c r="B32" s="362" t="s">
        <v>539</v>
      </c>
      <c r="C32" s="357" t="s">
        <v>540</v>
      </c>
      <c r="D32" s="363" t="s">
        <v>541</v>
      </c>
      <c r="E32" s="357" t="s">
        <v>542</v>
      </c>
      <c r="I32" s="360"/>
      <c r="L32" s="360" t="s">
        <v>543</v>
      </c>
      <c r="M32" s="360" t="s">
        <v>544</v>
      </c>
      <c r="N32" s="360" t="s">
        <v>545</v>
      </c>
      <c r="O32" s="360" t="s">
        <v>546</v>
      </c>
      <c r="P32" s="360" t="s">
        <v>547</v>
      </c>
      <c r="Q32" s="360" t="s">
        <v>548</v>
      </c>
      <c r="R32" s="360"/>
      <c r="S32" s="360"/>
      <c r="T32" s="360" t="s">
        <v>543</v>
      </c>
      <c r="U32" s="361" t="s">
        <v>245</v>
      </c>
    </row>
    <row r="33" spans="1:21" x14ac:dyDescent="0.25">
      <c r="A33" s="357" t="s">
        <v>204</v>
      </c>
      <c r="B33" s="362" t="s">
        <v>549</v>
      </c>
      <c r="C33" s="357" t="s">
        <v>550</v>
      </c>
      <c r="D33" s="363" t="s">
        <v>551</v>
      </c>
      <c r="E33" s="357" t="s">
        <v>552</v>
      </c>
      <c r="L33" s="360" t="s">
        <v>553</v>
      </c>
      <c r="M33" s="360" t="s">
        <v>554</v>
      </c>
      <c r="N33" s="360" t="s">
        <v>555</v>
      </c>
      <c r="O33" s="360" t="s">
        <v>556</v>
      </c>
      <c r="P33" s="360" t="s">
        <v>557</v>
      </c>
      <c r="Q33" s="360" t="s">
        <v>558</v>
      </c>
      <c r="R33" s="360"/>
      <c r="S33" s="360"/>
      <c r="T33" s="360" t="s">
        <v>553</v>
      </c>
      <c r="U33" s="361" t="s">
        <v>244</v>
      </c>
    </row>
    <row r="34" spans="1:21" x14ac:dyDescent="0.25">
      <c r="A34" s="357" t="s">
        <v>238</v>
      </c>
      <c r="B34" s="362" t="s">
        <v>559</v>
      </c>
      <c r="C34" s="357" t="s">
        <v>560</v>
      </c>
      <c r="D34" s="363" t="s">
        <v>561</v>
      </c>
      <c r="E34" s="362" t="s">
        <v>562</v>
      </c>
      <c r="L34" s="360" t="s">
        <v>563</v>
      </c>
      <c r="M34" s="360" t="s">
        <v>564</v>
      </c>
      <c r="N34" s="360" t="s">
        <v>565</v>
      </c>
      <c r="O34" s="360" t="s">
        <v>564</v>
      </c>
      <c r="P34" s="360" t="s">
        <v>566</v>
      </c>
      <c r="Q34" s="360" t="s">
        <v>567</v>
      </c>
      <c r="R34" s="360"/>
      <c r="S34" s="360"/>
      <c r="T34" s="360" t="s">
        <v>563</v>
      </c>
      <c r="U34" s="361" t="s">
        <v>244</v>
      </c>
    </row>
    <row r="35" spans="1:21" x14ac:dyDescent="0.25">
      <c r="A35" s="357" t="s">
        <v>568</v>
      </c>
      <c r="B35" s="362" t="s">
        <v>569</v>
      </c>
      <c r="C35" s="357" t="s">
        <v>570</v>
      </c>
      <c r="D35" s="363" t="s">
        <v>571</v>
      </c>
      <c r="E35" s="357" t="s">
        <v>572</v>
      </c>
      <c r="L35" s="360" t="s">
        <v>573</v>
      </c>
      <c r="M35" s="360" t="s">
        <v>574</v>
      </c>
      <c r="N35" s="360" t="s">
        <v>575</v>
      </c>
      <c r="O35" s="360" t="s">
        <v>574</v>
      </c>
      <c r="P35" s="360" t="s">
        <v>576</v>
      </c>
      <c r="Q35" s="360" t="s">
        <v>577</v>
      </c>
      <c r="R35" s="360"/>
      <c r="S35" s="360"/>
      <c r="T35" s="360" t="s">
        <v>573</v>
      </c>
      <c r="U35" s="361" t="s">
        <v>244</v>
      </c>
    </row>
    <row r="36" spans="1:21" x14ac:dyDescent="0.25">
      <c r="A36" s="357" t="s">
        <v>578</v>
      </c>
      <c r="B36" s="362" t="s">
        <v>579</v>
      </c>
      <c r="C36" s="357" t="s">
        <v>580</v>
      </c>
      <c r="D36" s="363" t="s">
        <v>581</v>
      </c>
      <c r="E36" s="357" t="s">
        <v>582</v>
      </c>
      <c r="L36" s="360" t="s">
        <v>583</v>
      </c>
      <c r="M36" s="360" t="s">
        <v>584</v>
      </c>
      <c r="N36" s="360" t="s">
        <v>585</v>
      </c>
      <c r="O36" s="360" t="s">
        <v>586</v>
      </c>
      <c r="P36" s="360" t="s">
        <v>587</v>
      </c>
      <c r="Q36" s="360" t="s">
        <v>588</v>
      </c>
      <c r="R36" s="360"/>
      <c r="S36" s="360"/>
      <c r="T36" s="360" t="s">
        <v>583</v>
      </c>
      <c r="U36" s="361" t="s">
        <v>244</v>
      </c>
    </row>
    <row r="37" spans="1:21" x14ac:dyDescent="0.25">
      <c r="A37" s="359" t="s">
        <v>589</v>
      </c>
      <c r="L37" s="360" t="s">
        <v>590</v>
      </c>
      <c r="M37" s="360" t="s">
        <v>591</v>
      </c>
      <c r="N37" s="360" t="s">
        <v>591</v>
      </c>
      <c r="O37" s="360" t="s">
        <v>591</v>
      </c>
      <c r="P37" s="360" t="s">
        <v>592</v>
      </c>
      <c r="Q37" s="360" t="s">
        <v>593</v>
      </c>
      <c r="R37" s="360"/>
      <c r="S37" s="360"/>
      <c r="T37" s="360" t="s">
        <v>590</v>
      </c>
      <c r="U37" s="361" t="s">
        <v>244</v>
      </c>
    </row>
    <row r="38" spans="1:21" x14ac:dyDescent="0.25">
      <c r="A38" s="357" t="s">
        <v>141</v>
      </c>
      <c r="B38" s="362" t="s">
        <v>594</v>
      </c>
      <c r="C38" s="357" t="s">
        <v>595</v>
      </c>
      <c r="D38" s="363" t="s">
        <v>596</v>
      </c>
      <c r="E38" s="357" t="s">
        <v>597</v>
      </c>
      <c r="L38" s="360" t="s">
        <v>598</v>
      </c>
      <c r="M38" s="360" t="s">
        <v>599</v>
      </c>
      <c r="N38" s="360" t="s">
        <v>600</v>
      </c>
      <c r="O38" s="360" t="s">
        <v>601</v>
      </c>
      <c r="P38" s="360" t="s">
        <v>602</v>
      </c>
      <c r="Q38" s="360" t="s">
        <v>603</v>
      </c>
      <c r="R38" s="360"/>
      <c r="S38" s="360"/>
      <c r="T38" s="360" t="s">
        <v>598</v>
      </c>
      <c r="U38" s="361" t="s">
        <v>246</v>
      </c>
    </row>
    <row r="39" spans="1:21" x14ac:dyDescent="0.25">
      <c r="A39" s="357" t="s">
        <v>604</v>
      </c>
      <c r="B39" s="362" t="s">
        <v>605</v>
      </c>
      <c r="C39" s="357" t="s">
        <v>606</v>
      </c>
      <c r="D39" s="363" t="s">
        <v>607</v>
      </c>
      <c r="E39" s="357" t="s">
        <v>608</v>
      </c>
      <c r="L39" s="360" t="s">
        <v>609</v>
      </c>
      <c r="M39" s="360" t="s">
        <v>610</v>
      </c>
      <c r="N39" s="360" t="s">
        <v>610</v>
      </c>
      <c r="O39" s="360" t="s">
        <v>611</v>
      </c>
      <c r="P39" s="360" t="s">
        <v>612</v>
      </c>
      <c r="Q39" s="360" t="s">
        <v>613</v>
      </c>
      <c r="R39" s="360"/>
      <c r="S39" s="360"/>
      <c r="T39" s="360" t="s">
        <v>609</v>
      </c>
      <c r="U39" s="361" t="s">
        <v>244</v>
      </c>
    </row>
    <row r="40" spans="1:21" x14ac:dyDescent="0.25">
      <c r="A40" s="357" t="s">
        <v>614</v>
      </c>
      <c r="B40" s="362" t="s">
        <v>615</v>
      </c>
      <c r="C40" s="357" t="s">
        <v>616</v>
      </c>
      <c r="D40" s="363" t="s">
        <v>617</v>
      </c>
      <c r="E40" s="357" t="s">
        <v>618</v>
      </c>
      <c r="L40" s="360" t="s">
        <v>619</v>
      </c>
      <c r="M40" s="360" t="s">
        <v>620</v>
      </c>
      <c r="N40" s="360" t="s">
        <v>621</v>
      </c>
      <c r="O40" s="360" t="s">
        <v>622</v>
      </c>
      <c r="P40" s="360" t="s">
        <v>623</v>
      </c>
      <c r="Q40" s="360" t="s">
        <v>624</v>
      </c>
      <c r="R40" s="360"/>
      <c r="S40" s="360"/>
      <c r="T40" s="360" t="s">
        <v>619</v>
      </c>
      <c r="U40" s="361" t="s">
        <v>244</v>
      </c>
    </row>
    <row r="41" spans="1:21" x14ac:dyDescent="0.25">
      <c r="A41" s="357" t="s">
        <v>625</v>
      </c>
      <c r="B41" s="362" t="s">
        <v>626</v>
      </c>
      <c r="C41" s="357" t="s">
        <v>627</v>
      </c>
      <c r="D41" s="363" t="s">
        <v>628</v>
      </c>
      <c r="E41" s="357" t="s">
        <v>629</v>
      </c>
      <c r="L41" s="360" t="s">
        <v>630</v>
      </c>
      <c r="M41" s="360" t="s">
        <v>631</v>
      </c>
      <c r="N41" s="360" t="s">
        <v>632</v>
      </c>
      <c r="O41" s="360" t="s">
        <v>633</v>
      </c>
      <c r="P41" s="360" t="s">
        <v>634</v>
      </c>
      <c r="Q41" s="360" t="s">
        <v>635</v>
      </c>
      <c r="R41" s="360"/>
      <c r="S41" s="360"/>
      <c r="T41" s="360" t="s">
        <v>630</v>
      </c>
      <c r="U41" s="361" t="s">
        <v>246</v>
      </c>
    </row>
    <row r="42" spans="1:21" x14ac:dyDescent="0.25">
      <c r="A42" s="357" t="s">
        <v>636</v>
      </c>
      <c r="B42" s="362" t="s">
        <v>637</v>
      </c>
      <c r="C42" s="357" t="s">
        <v>638</v>
      </c>
      <c r="D42" s="363" t="s">
        <v>639</v>
      </c>
      <c r="E42" s="357" t="s">
        <v>640</v>
      </c>
      <c r="L42" s="360" t="s">
        <v>641</v>
      </c>
      <c r="M42" s="360" t="s">
        <v>642</v>
      </c>
      <c r="N42" s="361" t="s">
        <v>643</v>
      </c>
      <c r="O42" s="361" t="s">
        <v>644</v>
      </c>
      <c r="P42" s="361" t="s">
        <v>645</v>
      </c>
      <c r="Q42" s="361" t="s">
        <v>646</v>
      </c>
      <c r="R42" s="361"/>
      <c r="S42" s="361"/>
      <c r="T42" s="360" t="s">
        <v>641</v>
      </c>
      <c r="U42" s="361" t="s">
        <v>244</v>
      </c>
    </row>
    <row r="43" spans="1:21" x14ac:dyDescent="0.25">
      <c r="A43" s="357" t="s">
        <v>647</v>
      </c>
      <c r="B43" s="362" t="s">
        <v>648</v>
      </c>
      <c r="C43" s="357" t="s">
        <v>649</v>
      </c>
      <c r="D43" s="363" t="s">
        <v>650</v>
      </c>
      <c r="E43" s="357" t="s">
        <v>651</v>
      </c>
      <c r="L43" s="360" t="s">
        <v>652</v>
      </c>
      <c r="M43" s="360" t="s">
        <v>653</v>
      </c>
      <c r="N43" s="360" t="s">
        <v>654</v>
      </c>
      <c r="O43" s="360" t="s">
        <v>653</v>
      </c>
      <c r="P43" s="360" t="s">
        <v>655</v>
      </c>
      <c r="Q43" s="360" t="s">
        <v>656</v>
      </c>
      <c r="R43" s="360"/>
      <c r="S43" s="360"/>
      <c r="T43" s="360" t="s">
        <v>652</v>
      </c>
      <c r="U43" s="361" t="s">
        <v>245</v>
      </c>
    </row>
    <row r="44" spans="1:21" x14ac:dyDescent="0.25">
      <c r="A44" s="357" t="s">
        <v>657</v>
      </c>
      <c r="B44" s="362" t="s">
        <v>658</v>
      </c>
      <c r="C44" s="357" t="s">
        <v>659</v>
      </c>
      <c r="D44" s="363" t="s">
        <v>660</v>
      </c>
      <c r="E44" s="357" t="s">
        <v>661</v>
      </c>
      <c r="L44" s="360" t="s">
        <v>662</v>
      </c>
      <c r="M44" s="360" t="s">
        <v>663</v>
      </c>
      <c r="N44" s="360" t="s">
        <v>664</v>
      </c>
      <c r="O44" s="360" t="s">
        <v>663</v>
      </c>
      <c r="P44" s="360" t="s">
        <v>665</v>
      </c>
      <c r="Q44" s="360" t="s">
        <v>666</v>
      </c>
      <c r="R44" s="360"/>
      <c r="S44" s="360"/>
      <c r="T44" s="360" t="s">
        <v>662</v>
      </c>
      <c r="U44" s="361" t="s">
        <v>244</v>
      </c>
    </row>
    <row r="45" spans="1:21" x14ac:dyDescent="0.25">
      <c r="A45" s="357" t="s">
        <v>667</v>
      </c>
      <c r="B45" s="362" t="s">
        <v>668</v>
      </c>
      <c r="C45" s="357" t="s">
        <v>669</v>
      </c>
      <c r="D45" s="363" t="s">
        <v>670</v>
      </c>
      <c r="E45" s="357" t="s">
        <v>671</v>
      </c>
      <c r="I45" s="365" t="s">
        <v>672</v>
      </c>
      <c r="L45" s="360" t="s">
        <v>673</v>
      </c>
      <c r="M45" s="360" t="s">
        <v>674</v>
      </c>
      <c r="N45" s="360" t="s">
        <v>674</v>
      </c>
      <c r="O45" s="360" t="s">
        <v>674</v>
      </c>
      <c r="P45" s="360" t="s">
        <v>675</v>
      </c>
      <c r="Q45" s="360" t="s">
        <v>676</v>
      </c>
      <c r="R45" s="360"/>
      <c r="S45" s="360"/>
      <c r="T45" s="360" t="s">
        <v>673</v>
      </c>
      <c r="U45" s="361" t="s">
        <v>246</v>
      </c>
    </row>
    <row r="46" spans="1:21" x14ac:dyDescent="0.25">
      <c r="A46" s="357" t="s">
        <v>677</v>
      </c>
      <c r="B46" s="362" t="s">
        <v>678</v>
      </c>
      <c r="C46" s="357" t="s">
        <v>679</v>
      </c>
      <c r="D46" s="363" t="s">
        <v>680</v>
      </c>
      <c r="E46" s="357" t="s">
        <v>681</v>
      </c>
      <c r="I46" s="360" t="str">
        <f>HLOOKUP(Introduction!$G$4,nametranslations,30,FALSE)</f>
        <v>Basic service</v>
      </c>
      <c r="L46" s="360" t="s">
        <v>682</v>
      </c>
      <c r="M46" s="360" t="s">
        <v>683</v>
      </c>
      <c r="N46" s="360" t="s">
        <v>684</v>
      </c>
      <c r="O46" s="360" t="s">
        <v>685</v>
      </c>
      <c r="P46" s="360" t="s">
        <v>686</v>
      </c>
      <c r="Q46" s="360" t="s">
        <v>687</v>
      </c>
      <c r="R46" s="360"/>
      <c r="S46" s="360"/>
      <c r="T46" s="360" t="s">
        <v>682</v>
      </c>
      <c r="U46" s="361" t="s">
        <v>246</v>
      </c>
    </row>
    <row r="47" spans="1:21" x14ac:dyDescent="0.25">
      <c r="A47" s="357" t="s">
        <v>688</v>
      </c>
      <c r="B47" s="362" t="s">
        <v>689</v>
      </c>
      <c r="C47" s="357" t="s">
        <v>690</v>
      </c>
      <c r="D47" s="363" t="s">
        <v>691</v>
      </c>
      <c r="E47" s="357" t="s">
        <v>692</v>
      </c>
      <c r="I47" s="360" t="str">
        <f>HLOOKUP(Introduction!$G$4,nametranslations,31,FALSE)</f>
        <v>Limited service</v>
      </c>
      <c r="L47" s="360" t="s">
        <v>693</v>
      </c>
      <c r="M47" s="360" t="s">
        <v>694</v>
      </c>
      <c r="N47" s="360" t="s">
        <v>695</v>
      </c>
      <c r="O47" s="360" t="s">
        <v>696</v>
      </c>
      <c r="P47" s="360" t="s">
        <v>697</v>
      </c>
      <c r="Q47" s="360" t="s">
        <v>698</v>
      </c>
      <c r="R47" s="360"/>
      <c r="S47" s="360"/>
      <c r="T47" s="360" t="s">
        <v>693</v>
      </c>
      <c r="U47" s="361" t="s">
        <v>246</v>
      </c>
    </row>
    <row r="48" spans="1:21" x14ac:dyDescent="0.25">
      <c r="A48" s="357" t="s">
        <v>699</v>
      </c>
      <c r="B48" s="362" t="s">
        <v>700</v>
      </c>
      <c r="C48" s="357" t="s">
        <v>701</v>
      </c>
      <c r="D48" s="363" t="s">
        <v>702</v>
      </c>
      <c r="E48" s="357" t="s">
        <v>703</v>
      </c>
      <c r="I48" s="360" t="str">
        <f>HLOOKUP(Introduction!$G$4,nametranslations,32,FALSE)</f>
        <v>No service</v>
      </c>
      <c r="L48" s="360" t="s">
        <v>704</v>
      </c>
      <c r="M48" s="360" t="s">
        <v>705</v>
      </c>
      <c r="N48" s="360" t="s">
        <v>705</v>
      </c>
      <c r="O48" s="360" t="s">
        <v>705</v>
      </c>
      <c r="P48" s="360" t="s">
        <v>706</v>
      </c>
      <c r="Q48" s="360" t="s">
        <v>707</v>
      </c>
      <c r="R48" s="360"/>
      <c r="S48" s="360"/>
      <c r="T48" s="360" t="s">
        <v>704</v>
      </c>
      <c r="U48" s="361" t="s">
        <v>246</v>
      </c>
    </row>
    <row r="49" spans="1:21" x14ac:dyDescent="0.25">
      <c r="A49" s="357" t="s">
        <v>708</v>
      </c>
      <c r="B49" s="362" t="s">
        <v>709</v>
      </c>
      <c r="C49" s="357" t="s">
        <v>710</v>
      </c>
      <c r="D49" s="363" t="s">
        <v>711</v>
      </c>
      <c r="E49" s="357" t="s">
        <v>712</v>
      </c>
      <c r="I49" s="360" t="str">
        <f>HLOOKUP(Introduction!$G$4,nametranslations,33,FALSE)</f>
        <v>Insufficient data</v>
      </c>
      <c r="L49" s="360" t="s">
        <v>713</v>
      </c>
      <c r="M49" s="360" t="s">
        <v>714</v>
      </c>
      <c r="N49" s="360" t="s">
        <v>715</v>
      </c>
      <c r="O49" s="360" t="s">
        <v>716</v>
      </c>
      <c r="P49" s="360" t="s">
        <v>717</v>
      </c>
      <c r="Q49" s="360" t="s">
        <v>718</v>
      </c>
      <c r="R49" s="360"/>
      <c r="S49" s="360"/>
      <c r="T49" s="360" t="s">
        <v>713</v>
      </c>
      <c r="U49" s="360" t="s">
        <v>244</v>
      </c>
    </row>
    <row r="50" spans="1:21" x14ac:dyDescent="0.25">
      <c r="A50" s="357" t="s">
        <v>719</v>
      </c>
      <c r="B50" s="362" t="s">
        <v>720</v>
      </c>
      <c r="C50" s="357" t="s">
        <v>721</v>
      </c>
      <c r="D50" s="363" t="s">
        <v>722</v>
      </c>
      <c r="E50" s="357" t="s">
        <v>723</v>
      </c>
      <c r="I50" s="360" t="str">
        <f>HLOOKUP(Introduction!$G$4,nametranslations,59,FALSE)</f>
        <v>Improved estimates</v>
      </c>
      <c r="L50" s="360" t="s">
        <v>724</v>
      </c>
      <c r="M50" s="360" t="s">
        <v>725</v>
      </c>
      <c r="N50" s="360" t="s">
        <v>726</v>
      </c>
      <c r="O50" s="360" t="s">
        <v>725</v>
      </c>
      <c r="P50" s="360" t="s">
        <v>727</v>
      </c>
      <c r="Q50" s="360" t="s">
        <v>728</v>
      </c>
      <c r="R50" s="360"/>
      <c r="S50" s="360"/>
      <c r="T50" s="360" t="s">
        <v>724</v>
      </c>
      <c r="U50" s="361" t="s">
        <v>245</v>
      </c>
    </row>
    <row r="51" spans="1:21" x14ac:dyDescent="0.25">
      <c r="A51" s="357" t="s">
        <v>729</v>
      </c>
      <c r="B51" s="362" t="s">
        <v>730</v>
      </c>
      <c r="C51" s="357" t="s">
        <v>731</v>
      </c>
      <c r="D51" s="363" t="s">
        <v>732</v>
      </c>
      <c r="E51" s="357" t="s">
        <v>733</v>
      </c>
      <c r="I51" s="360" t="str">
        <f>HLOOKUP(Introduction!$G$4,nametranslations,60,FALSE)</f>
        <v>Improved datapoints</v>
      </c>
      <c r="L51" s="360" t="s">
        <v>734</v>
      </c>
      <c r="M51" s="360" t="s">
        <v>735</v>
      </c>
      <c r="N51" s="360" t="s">
        <v>736</v>
      </c>
      <c r="O51" s="360" t="s">
        <v>737</v>
      </c>
      <c r="P51" s="360" t="s">
        <v>738</v>
      </c>
      <c r="Q51" s="360" t="s">
        <v>739</v>
      </c>
      <c r="R51" s="360"/>
      <c r="S51" s="360"/>
      <c r="T51" s="360" t="s">
        <v>734</v>
      </c>
      <c r="U51" s="361" t="s">
        <v>246</v>
      </c>
    </row>
    <row r="52" spans="1:21" x14ac:dyDescent="0.25">
      <c r="A52" s="357" t="s">
        <v>740</v>
      </c>
      <c r="B52" s="362" t="s">
        <v>741</v>
      </c>
      <c r="C52" s="357" t="s">
        <v>742</v>
      </c>
      <c r="D52" s="363" t="s">
        <v>743</v>
      </c>
      <c r="E52" s="357" t="s">
        <v>744</v>
      </c>
      <c r="I52" s="360" t="str">
        <f>HLOOKUP(Introduction!$G$4,nametranslations,61,FALSE)</f>
        <v>Basic estimates</v>
      </c>
      <c r="L52" s="360" t="s">
        <v>745</v>
      </c>
      <c r="M52" s="360" t="s">
        <v>746</v>
      </c>
      <c r="N52" s="360" t="s">
        <v>746</v>
      </c>
      <c r="O52" s="360" t="s">
        <v>746</v>
      </c>
      <c r="P52" s="360" t="s">
        <v>747</v>
      </c>
      <c r="Q52" s="360" t="s">
        <v>748</v>
      </c>
      <c r="R52" s="360"/>
      <c r="S52" s="360"/>
      <c r="T52" s="360" t="s">
        <v>745</v>
      </c>
      <c r="U52" s="360" t="s">
        <v>246</v>
      </c>
    </row>
    <row r="53" spans="1:21" x14ac:dyDescent="0.25">
      <c r="A53" s="357" t="s">
        <v>749</v>
      </c>
      <c r="B53" s="362" t="s">
        <v>750</v>
      </c>
      <c r="C53" s="357" t="s">
        <v>751</v>
      </c>
      <c r="D53" s="363" t="s">
        <v>752</v>
      </c>
      <c r="E53" s="357" t="s">
        <v>753</v>
      </c>
      <c r="I53" s="360" t="str">
        <f>HLOOKUP(Introduction!$G$4,nametranslations,62,FALSE)</f>
        <v>Basic datapoints</v>
      </c>
      <c r="L53" s="360" t="s">
        <v>754</v>
      </c>
      <c r="M53" s="360" t="s">
        <v>755</v>
      </c>
      <c r="N53" s="360" t="s">
        <v>755</v>
      </c>
      <c r="O53" s="360" t="s">
        <v>755</v>
      </c>
      <c r="P53" s="360" t="s">
        <v>756</v>
      </c>
      <c r="Q53" s="360" t="s">
        <v>757</v>
      </c>
      <c r="R53" s="360"/>
      <c r="S53" s="360"/>
      <c r="T53" s="360" t="s">
        <v>754</v>
      </c>
      <c r="U53" s="361" t="s">
        <v>245</v>
      </c>
    </row>
    <row r="54" spans="1:21" x14ac:dyDescent="0.25">
      <c r="A54" s="357" t="s">
        <v>758</v>
      </c>
      <c r="B54" s="362" t="s">
        <v>759</v>
      </c>
      <c r="C54" s="357" t="s">
        <v>760</v>
      </c>
      <c r="D54" s="363" t="s">
        <v>761</v>
      </c>
      <c r="E54" s="357" t="s">
        <v>762</v>
      </c>
      <c r="I54" s="360" t="str">
        <f>HLOOKUP(Introduction!$G$4,nametranslations,63,FALSE)</f>
        <v>With water estimates</v>
      </c>
      <c r="L54" s="360" t="s">
        <v>763</v>
      </c>
      <c r="M54" s="360" t="s">
        <v>764</v>
      </c>
      <c r="N54" s="360" t="s">
        <v>764</v>
      </c>
      <c r="O54" s="360" t="s">
        <v>764</v>
      </c>
      <c r="P54" s="360" t="s">
        <v>765</v>
      </c>
      <c r="Q54" s="360" t="s">
        <v>766</v>
      </c>
      <c r="R54" s="360"/>
      <c r="S54" s="360"/>
      <c r="T54" s="360" t="s">
        <v>763</v>
      </c>
      <c r="U54" s="361" t="s">
        <v>245</v>
      </c>
    </row>
    <row r="55" spans="1:21" x14ac:dyDescent="0.25">
      <c r="A55" s="357" t="s">
        <v>767</v>
      </c>
      <c r="B55" s="362" t="s">
        <v>768</v>
      </c>
      <c r="C55" s="357" t="s">
        <v>769</v>
      </c>
      <c r="D55" s="363" t="s">
        <v>770</v>
      </c>
      <c r="E55" s="357" t="s">
        <v>771</v>
      </c>
      <c r="I55" s="360" t="str">
        <f>HLOOKUP(Introduction!$G$4,nametranslations,64,FALSE)</f>
        <v>With water datapoints</v>
      </c>
      <c r="L55" s="360" t="s">
        <v>772</v>
      </c>
      <c r="M55" s="360" t="s">
        <v>773</v>
      </c>
      <c r="N55" s="360" t="s">
        <v>773</v>
      </c>
      <c r="O55" s="360" t="s">
        <v>774</v>
      </c>
      <c r="P55" s="360" t="s">
        <v>775</v>
      </c>
      <c r="Q55" s="360" t="s">
        <v>776</v>
      </c>
      <c r="R55" s="360"/>
      <c r="S55" s="360"/>
      <c r="T55" s="360" t="s">
        <v>772</v>
      </c>
      <c r="U55" s="360" t="s">
        <v>244</v>
      </c>
    </row>
    <row r="56" spans="1:21" x14ac:dyDescent="0.25">
      <c r="A56" s="357" t="s">
        <v>777</v>
      </c>
      <c r="B56" s="362" t="s">
        <v>778</v>
      </c>
      <c r="C56" s="357" t="s">
        <v>779</v>
      </c>
      <c r="D56" s="363" t="s">
        <v>780</v>
      </c>
      <c r="E56" s="357" t="s">
        <v>781</v>
      </c>
      <c r="I56" s="360" t="str">
        <f>HLOOKUP(Introduction!$G$4,nametranslations,57,FALSE)</f>
        <v>Facility estimates</v>
      </c>
      <c r="L56" s="360" t="s">
        <v>782</v>
      </c>
      <c r="M56" s="360" t="s">
        <v>783</v>
      </c>
      <c r="N56" s="360" t="s">
        <v>784</v>
      </c>
      <c r="O56" s="360" t="s">
        <v>785</v>
      </c>
      <c r="P56" s="360" t="s">
        <v>786</v>
      </c>
      <c r="Q56" s="360" t="s">
        <v>787</v>
      </c>
      <c r="R56" s="360"/>
      <c r="S56" s="360"/>
      <c r="T56" s="360" t="s">
        <v>782</v>
      </c>
      <c r="U56" s="360" t="s">
        <v>244</v>
      </c>
    </row>
    <row r="57" spans="1:21" x14ac:dyDescent="0.25">
      <c r="A57" s="357" t="s">
        <v>788</v>
      </c>
      <c r="B57" s="362" t="s">
        <v>789</v>
      </c>
      <c r="C57" s="357" t="s">
        <v>790</v>
      </c>
      <c r="D57" s="363" t="s">
        <v>791</v>
      </c>
      <c r="E57" s="357" t="s">
        <v>792</v>
      </c>
      <c r="I57" s="360" t="str">
        <f>HLOOKUP(Introduction!$G$4,nametranslations,58,FALSE)</f>
        <v>Facility datapoints</v>
      </c>
      <c r="L57" s="360" t="s">
        <v>793</v>
      </c>
      <c r="M57" s="360" t="s">
        <v>794</v>
      </c>
      <c r="N57" s="360" t="s">
        <v>795</v>
      </c>
      <c r="O57" s="360" t="s">
        <v>796</v>
      </c>
      <c r="P57" s="360" t="s">
        <v>797</v>
      </c>
      <c r="Q57" s="360" t="s">
        <v>798</v>
      </c>
      <c r="R57" s="360"/>
      <c r="S57" s="360"/>
      <c r="T57" s="360" t="s">
        <v>793</v>
      </c>
      <c r="U57" s="360" t="s">
        <v>244</v>
      </c>
    </row>
    <row r="58" spans="1:21" x14ac:dyDescent="0.25">
      <c r="A58" s="357" t="s">
        <v>799</v>
      </c>
      <c r="B58" s="362" t="s">
        <v>800</v>
      </c>
      <c r="C58" s="357" t="s">
        <v>801</v>
      </c>
      <c r="D58" s="363" t="s">
        <v>802</v>
      </c>
      <c r="E58" s="357" t="s">
        <v>803</v>
      </c>
      <c r="I58" s="360" t="str">
        <f>HLOOKUP(Introduction!$G$4,nametranslations,59,FALSE)</f>
        <v>Improved estimates</v>
      </c>
      <c r="L58" s="360" t="s">
        <v>804</v>
      </c>
      <c r="M58" s="360" t="s">
        <v>805</v>
      </c>
      <c r="N58" s="360" t="s">
        <v>806</v>
      </c>
      <c r="O58" s="360" t="s">
        <v>807</v>
      </c>
      <c r="P58" s="360" t="s">
        <v>808</v>
      </c>
      <c r="Q58" s="360" t="s">
        <v>809</v>
      </c>
      <c r="R58" s="360"/>
      <c r="S58" s="360"/>
      <c r="T58" s="360" t="s">
        <v>804</v>
      </c>
      <c r="U58" s="360" t="s">
        <v>244</v>
      </c>
    </row>
    <row r="59" spans="1:21" x14ac:dyDescent="0.25">
      <c r="A59" s="362" t="s">
        <v>810</v>
      </c>
      <c r="B59" s="357" t="s">
        <v>811</v>
      </c>
      <c r="C59" s="357" t="s">
        <v>812</v>
      </c>
      <c r="D59" s="363" t="s">
        <v>813</v>
      </c>
      <c r="E59" s="357" t="s">
        <v>814</v>
      </c>
      <c r="I59" s="360" t="str">
        <f>HLOOKUP(Introduction!$G$4,nametranslations,60,FALSE)</f>
        <v>Improved datapoints</v>
      </c>
      <c r="L59" s="360" t="s">
        <v>815</v>
      </c>
      <c r="M59" s="360" t="s">
        <v>816</v>
      </c>
      <c r="N59" s="360" t="s">
        <v>816</v>
      </c>
      <c r="O59" s="360" t="s">
        <v>816</v>
      </c>
      <c r="P59" s="360" t="s">
        <v>817</v>
      </c>
      <c r="Q59" s="360" t="s">
        <v>818</v>
      </c>
      <c r="R59" s="360"/>
      <c r="S59" s="360"/>
      <c r="T59" s="360" t="s">
        <v>815</v>
      </c>
      <c r="U59" s="360" t="s">
        <v>248</v>
      </c>
    </row>
    <row r="60" spans="1:21" x14ac:dyDescent="0.25">
      <c r="A60" s="362" t="s">
        <v>819</v>
      </c>
      <c r="B60" s="357" t="s">
        <v>820</v>
      </c>
      <c r="C60" s="357" t="s">
        <v>821</v>
      </c>
      <c r="D60" s="363" t="s">
        <v>822</v>
      </c>
      <c r="E60" s="357" t="s">
        <v>823</v>
      </c>
      <c r="I60" s="360" t="str">
        <f>HLOOKUP(Introduction!$G$4,nametranslations,61,FALSE)</f>
        <v>Basic estimates</v>
      </c>
      <c r="L60" s="360" t="s">
        <v>824</v>
      </c>
      <c r="M60" s="360" t="s">
        <v>825</v>
      </c>
      <c r="N60" s="360" t="s">
        <v>826</v>
      </c>
      <c r="O60" s="360" t="s">
        <v>825</v>
      </c>
      <c r="P60" s="360" t="s">
        <v>827</v>
      </c>
      <c r="Q60" s="360" t="s">
        <v>828</v>
      </c>
      <c r="R60" s="360"/>
      <c r="S60" s="360"/>
      <c r="T60" s="360" t="s">
        <v>824</v>
      </c>
      <c r="U60" s="360" t="s">
        <v>244</v>
      </c>
    </row>
    <row r="61" spans="1:21" x14ac:dyDescent="0.25">
      <c r="A61" s="362" t="s">
        <v>829</v>
      </c>
      <c r="B61" s="357" t="s">
        <v>830</v>
      </c>
      <c r="C61" s="357" t="s">
        <v>831</v>
      </c>
      <c r="D61" s="363" t="s">
        <v>832</v>
      </c>
      <c r="E61" s="357" t="s">
        <v>833</v>
      </c>
      <c r="I61" s="360" t="str">
        <f>HLOOKUP(Introduction!$G$4,nametranslations,62,FALSE)</f>
        <v>Basic datapoints</v>
      </c>
      <c r="L61" s="360" t="s">
        <v>834</v>
      </c>
      <c r="M61" s="360" t="s">
        <v>835</v>
      </c>
      <c r="N61" s="360" t="s">
        <v>836</v>
      </c>
      <c r="O61" s="360" t="s">
        <v>837</v>
      </c>
      <c r="P61" s="360" t="s">
        <v>838</v>
      </c>
      <c r="Q61" s="360" t="s">
        <v>839</v>
      </c>
      <c r="R61" s="360"/>
      <c r="S61" s="360"/>
      <c r="T61" s="360" t="s">
        <v>834</v>
      </c>
      <c r="U61" s="360" t="s">
        <v>244</v>
      </c>
    </row>
    <row r="62" spans="1:21" x14ac:dyDescent="0.25">
      <c r="A62" s="362" t="s">
        <v>840</v>
      </c>
      <c r="B62" s="357" t="s">
        <v>841</v>
      </c>
      <c r="C62" s="357" t="s">
        <v>842</v>
      </c>
      <c r="D62" s="363" t="s">
        <v>843</v>
      </c>
      <c r="E62" s="357" t="s">
        <v>844</v>
      </c>
      <c r="I62" s="360"/>
      <c r="L62" s="360" t="s">
        <v>845</v>
      </c>
      <c r="M62" s="360" t="s">
        <v>846</v>
      </c>
      <c r="N62" s="360" t="s">
        <v>847</v>
      </c>
      <c r="O62" s="360" t="s">
        <v>848</v>
      </c>
      <c r="P62" s="360" t="s">
        <v>849</v>
      </c>
      <c r="Q62" s="360" t="s">
        <v>850</v>
      </c>
      <c r="R62" s="360"/>
      <c r="S62" s="360"/>
      <c r="T62" s="360" t="s">
        <v>845</v>
      </c>
      <c r="U62" s="361" t="s">
        <v>245</v>
      </c>
    </row>
    <row r="63" spans="1:21" x14ac:dyDescent="0.25">
      <c r="A63" s="362" t="s">
        <v>851</v>
      </c>
      <c r="B63" s="357" t="s">
        <v>852</v>
      </c>
      <c r="C63" s="357" t="s">
        <v>853</v>
      </c>
      <c r="D63" s="363" t="s">
        <v>854</v>
      </c>
      <c r="E63" s="357" t="s">
        <v>855</v>
      </c>
      <c r="I63" s="360"/>
      <c r="L63" s="360" t="s">
        <v>856</v>
      </c>
      <c r="M63" s="360" t="s">
        <v>857</v>
      </c>
      <c r="N63" s="360" t="s">
        <v>858</v>
      </c>
      <c r="O63" s="360" t="s">
        <v>859</v>
      </c>
      <c r="P63" s="360" t="s">
        <v>860</v>
      </c>
      <c r="Q63" s="360" t="s">
        <v>861</v>
      </c>
      <c r="R63" s="360"/>
      <c r="S63" s="360"/>
      <c r="T63" s="360" t="s">
        <v>856</v>
      </c>
      <c r="U63" s="361" t="s">
        <v>248</v>
      </c>
    </row>
    <row r="64" spans="1:21" x14ac:dyDescent="0.25">
      <c r="A64" s="362" t="s">
        <v>862</v>
      </c>
      <c r="B64" s="357" t="s">
        <v>863</v>
      </c>
      <c r="C64" s="357" t="s">
        <v>864</v>
      </c>
      <c r="D64" s="363" t="s">
        <v>865</v>
      </c>
      <c r="E64" s="357" t="s">
        <v>866</v>
      </c>
      <c r="I64" s="360"/>
      <c r="L64" s="360" t="s">
        <v>867</v>
      </c>
      <c r="M64" s="360" t="s">
        <v>868</v>
      </c>
      <c r="N64" s="360" t="s">
        <v>869</v>
      </c>
      <c r="O64" s="360" t="s">
        <v>868</v>
      </c>
      <c r="P64" s="360" t="s">
        <v>870</v>
      </c>
      <c r="Q64" s="360" t="s">
        <v>871</v>
      </c>
      <c r="R64" s="360"/>
      <c r="S64" s="360"/>
      <c r="T64" s="360" t="s">
        <v>867</v>
      </c>
      <c r="U64" s="361" t="s">
        <v>245</v>
      </c>
    </row>
    <row r="65" spans="1:21" x14ac:dyDescent="0.25">
      <c r="A65" s="359" t="s">
        <v>872</v>
      </c>
      <c r="I65" s="360"/>
      <c r="L65" s="360" t="s">
        <v>873</v>
      </c>
      <c r="M65" s="360" t="s">
        <v>874</v>
      </c>
      <c r="N65" s="360" t="s">
        <v>875</v>
      </c>
      <c r="O65" s="360" t="s">
        <v>876</v>
      </c>
      <c r="P65" s="360" t="s">
        <v>877</v>
      </c>
      <c r="Q65" s="360" t="s">
        <v>878</v>
      </c>
      <c r="R65" s="360"/>
      <c r="S65" s="360"/>
      <c r="T65" s="360" t="s">
        <v>873</v>
      </c>
      <c r="U65" s="361" t="s">
        <v>248</v>
      </c>
    </row>
    <row r="66" spans="1:21" x14ac:dyDescent="0.25">
      <c r="A66" s="362" t="s">
        <v>216</v>
      </c>
      <c r="B66" s="357" t="s">
        <v>879</v>
      </c>
      <c r="C66" s="357" t="s">
        <v>880</v>
      </c>
      <c r="D66" s="363" t="s">
        <v>881</v>
      </c>
      <c r="E66" s="357" t="s">
        <v>882</v>
      </c>
      <c r="I66" s="360"/>
      <c r="L66" s="360" t="s">
        <v>883</v>
      </c>
      <c r="M66" s="360" t="s">
        <v>884</v>
      </c>
      <c r="N66" s="360" t="s">
        <v>885</v>
      </c>
      <c r="O66" s="360" t="s">
        <v>884</v>
      </c>
      <c r="P66" s="360" t="s">
        <v>886</v>
      </c>
      <c r="Q66" s="360" t="s">
        <v>887</v>
      </c>
      <c r="R66" s="360"/>
      <c r="S66" s="360"/>
      <c r="T66" s="360" t="s">
        <v>883</v>
      </c>
      <c r="U66" s="360" t="s">
        <v>244</v>
      </c>
    </row>
    <row r="67" spans="1:21" ht="15.75" customHeight="1" x14ac:dyDescent="0.25">
      <c r="A67" s="367" t="s">
        <v>888</v>
      </c>
      <c r="B67" s="367" t="s">
        <v>889</v>
      </c>
      <c r="C67" s="367" t="s">
        <v>890</v>
      </c>
      <c r="D67" s="368" t="s">
        <v>891</v>
      </c>
      <c r="E67" s="367" t="s">
        <v>892</v>
      </c>
      <c r="I67" s="360"/>
      <c r="L67" s="360" t="s">
        <v>893</v>
      </c>
      <c r="M67" s="360" t="s">
        <v>894</v>
      </c>
      <c r="N67" s="360" t="s">
        <v>895</v>
      </c>
      <c r="O67" s="360" t="s">
        <v>896</v>
      </c>
      <c r="P67" s="360" t="s">
        <v>897</v>
      </c>
      <c r="Q67" s="360" t="s">
        <v>898</v>
      </c>
      <c r="R67" s="360"/>
      <c r="S67" s="360"/>
      <c r="T67" s="360" t="s">
        <v>893</v>
      </c>
      <c r="U67" s="361" t="s">
        <v>244</v>
      </c>
    </row>
    <row r="68" spans="1:21" x14ac:dyDescent="0.25">
      <c r="A68" s="362" t="s">
        <v>51</v>
      </c>
      <c r="B68" s="357" t="s">
        <v>899</v>
      </c>
      <c r="C68" s="357" t="s">
        <v>900</v>
      </c>
      <c r="D68" s="363" t="s">
        <v>901</v>
      </c>
      <c r="E68" s="357" t="s">
        <v>902</v>
      </c>
      <c r="I68" s="360"/>
      <c r="L68" s="360" t="s">
        <v>903</v>
      </c>
      <c r="M68" s="360" t="s">
        <v>904</v>
      </c>
      <c r="N68" s="360" t="s">
        <v>905</v>
      </c>
      <c r="O68" s="360" t="s">
        <v>906</v>
      </c>
      <c r="P68" s="360" t="s">
        <v>907</v>
      </c>
      <c r="Q68" s="360" t="s">
        <v>908</v>
      </c>
      <c r="R68" s="360"/>
      <c r="S68" s="360"/>
      <c r="T68" s="360" t="s">
        <v>903</v>
      </c>
      <c r="U68" s="361" t="s">
        <v>245</v>
      </c>
    </row>
    <row r="69" spans="1:21" x14ac:dyDescent="0.25">
      <c r="A69" s="362" t="s">
        <v>10</v>
      </c>
      <c r="B69" s="357" t="s">
        <v>909</v>
      </c>
      <c r="C69" s="357" t="s">
        <v>910</v>
      </c>
      <c r="D69" s="363" t="s">
        <v>911</v>
      </c>
      <c r="E69" s="357" t="s">
        <v>912</v>
      </c>
      <c r="I69" s="360"/>
      <c r="L69" s="360" t="s">
        <v>913</v>
      </c>
      <c r="M69" s="360" t="s">
        <v>914</v>
      </c>
      <c r="N69" s="360" t="s">
        <v>915</v>
      </c>
      <c r="O69" s="360" t="s">
        <v>914</v>
      </c>
      <c r="P69" s="360" t="s">
        <v>916</v>
      </c>
      <c r="Q69" s="360" t="s">
        <v>917</v>
      </c>
      <c r="R69" s="360"/>
      <c r="S69" s="360"/>
      <c r="T69" s="360" t="s">
        <v>913</v>
      </c>
      <c r="U69" s="360" t="s">
        <v>244</v>
      </c>
    </row>
    <row r="70" spans="1:21" x14ac:dyDescent="0.25">
      <c r="A70" s="362" t="s">
        <v>11</v>
      </c>
      <c r="B70" s="357" t="s">
        <v>918</v>
      </c>
      <c r="C70" s="357" t="s">
        <v>919</v>
      </c>
      <c r="D70" s="363" t="s">
        <v>920</v>
      </c>
      <c r="E70" s="357" t="s">
        <v>921</v>
      </c>
      <c r="L70" s="360" t="s">
        <v>922</v>
      </c>
      <c r="M70" s="360" t="s">
        <v>923</v>
      </c>
      <c r="N70" s="360" t="s">
        <v>924</v>
      </c>
      <c r="O70" s="360" t="s">
        <v>925</v>
      </c>
      <c r="P70" s="360" t="s">
        <v>926</v>
      </c>
      <c r="Q70" s="360" t="s">
        <v>927</v>
      </c>
      <c r="R70" s="360"/>
      <c r="S70" s="360"/>
      <c r="T70" s="360" t="s">
        <v>922</v>
      </c>
      <c r="U70" s="360" t="s">
        <v>244</v>
      </c>
    </row>
    <row r="71" spans="1:21" x14ac:dyDescent="0.25">
      <c r="A71" s="357" t="s">
        <v>9</v>
      </c>
      <c r="B71" s="357" t="s">
        <v>928</v>
      </c>
      <c r="C71" s="357" t="s">
        <v>929</v>
      </c>
      <c r="D71" s="363" t="s">
        <v>930</v>
      </c>
      <c r="E71" s="357" t="s">
        <v>931</v>
      </c>
      <c r="I71" s="365" t="s">
        <v>469</v>
      </c>
      <c r="L71" s="360" t="s">
        <v>932</v>
      </c>
      <c r="M71" s="360" t="s">
        <v>933</v>
      </c>
      <c r="N71" s="360" t="s">
        <v>934</v>
      </c>
      <c r="O71" s="360" t="s">
        <v>935</v>
      </c>
      <c r="P71" s="360" t="s">
        <v>936</v>
      </c>
      <c r="Q71" s="360" t="s">
        <v>937</v>
      </c>
      <c r="R71" s="360"/>
      <c r="S71" s="360"/>
      <c r="T71" s="360" t="s">
        <v>932</v>
      </c>
      <c r="U71" s="360" t="s">
        <v>244</v>
      </c>
    </row>
    <row r="72" spans="1:21" x14ac:dyDescent="0.25">
      <c r="A72" s="357" t="s">
        <v>4</v>
      </c>
      <c r="B72" s="357" t="s">
        <v>938</v>
      </c>
      <c r="C72" s="357" t="s">
        <v>939</v>
      </c>
      <c r="D72" s="363" t="s">
        <v>940</v>
      </c>
      <c r="E72" s="357" t="s">
        <v>941</v>
      </c>
      <c r="H72" s="360">
        <v>39</v>
      </c>
      <c r="I72" s="360" t="str">
        <f>HLOOKUP(Introduction!$G$4,nametranslations,H72,FALSE)</f>
        <v>Water: total</v>
      </c>
      <c r="L72" s="360" t="s">
        <v>942</v>
      </c>
      <c r="M72" s="360" t="s">
        <v>943</v>
      </c>
      <c r="N72" s="360" t="s">
        <v>944</v>
      </c>
      <c r="O72" s="360" t="s">
        <v>943</v>
      </c>
      <c r="P72" s="360" t="s">
        <v>945</v>
      </c>
      <c r="Q72" s="360" t="s">
        <v>946</v>
      </c>
      <c r="R72" s="360"/>
      <c r="S72" s="360"/>
      <c r="T72" s="360" t="s">
        <v>942</v>
      </c>
      <c r="U72" s="360" t="s">
        <v>244</v>
      </c>
    </row>
    <row r="73" spans="1:21" x14ac:dyDescent="0.25">
      <c r="A73" s="357" t="s">
        <v>8</v>
      </c>
      <c r="B73" s="357" t="s">
        <v>947</v>
      </c>
      <c r="C73" s="357" t="s">
        <v>948</v>
      </c>
      <c r="D73" s="363" t="s">
        <v>949</v>
      </c>
      <c r="E73" s="357" t="s">
        <v>950</v>
      </c>
      <c r="H73" s="360">
        <v>40</v>
      </c>
      <c r="I73" s="360" t="str">
        <f>HLOOKUP(Introduction!$G$4,nametranslations,H73,FALSE)</f>
        <v>Water: urban</v>
      </c>
      <c r="L73" s="360" t="s">
        <v>951</v>
      </c>
      <c r="M73" s="360" t="s">
        <v>952</v>
      </c>
      <c r="N73" s="360" t="s">
        <v>953</v>
      </c>
      <c r="O73" s="360" t="s">
        <v>954</v>
      </c>
      <c r="P73" s="360" t="s">
        <v>955</v>
      </c>
      <c r="Q73" s="360" t="s">
        <v>956</v>
      </c>
      <c r="R73" s="360"/>
      <c r="S73" s="360"/>
      <c r="T73" s="360" t="s">
        <v>951</v>
      </c>
      <c r="U73" s="360" t="s">
        <v>244</v>
      </c>
    </row>
    <row r="74" spans="1:21" x14ac:dyDescent="0.25">
      <c r="A74" s="362" t="s">
        <v>25</v>
      </c>
      <c r="B74" s="362" t="s">
        <v>957</v>
      </c>
      <c r="C74" s="362" t="s">
        <v>958</v>
      </c>
      <c r="D74" s="363" t="s">
        <v>959</v>
      </c>
      <c r="E74" s="362" t="s">
        <v>960</v>
      </c>
      <c r="H74" s="360">
        <v>41</v>
      </c>
      <c r="I74" s="360" t="str">
        <f>HLOOKUP(Introduction!$G$4,nametranslations,H74,FALSE)</f>
        <v>Water: rural</v>
      </c>
      <c r="L74" s="360" t="s">
        <v>961</v>
      </c>
      <c r="M74" s="360" t="s">
        <v>962</v>
      </c>
      <c r="N74" s="360" t="s">
        <v>962</v>
      </c>
      <c r="O74" s="360" t="s">
        <v>963</v>
      </c>
      <c r="P74" s="360" t="s">
        <v>964</v>
      </c>
      <c r="Q74" s="360" t="s">
        <v>965</v>
      </c>
      <c r="R74" s="360"/>
      <c r="S74" s="360"/>
      <c r="T74" s="360" t="s">
        <v>961</v>
      </c>
      <c r="U74" s="361" t="s">
        <v>246</v>
      </c>
    </row>
    <row r="75" spans="1:21" x14ac:dyDescent="0.25">
      <c r="A75" s="357" t="s">
        <v>19</v>
      </c>
      <c r="B75" s="357" t="s">
        <v>966</v>
      </c>
      <c r="C75" s="357" t="s">
        <v>967</v>
      </c>
      <c r="D75" s="363" t="s">
        <v>968</v>
      </c>
      <c r="E75" s="357" t="s">
        <v>969</v>
      </c>
      <c r="H75" s="360">
        <v>42</v>
      </c>
      <c r="I75" s="360" t="str">
        <f>HLOOKUP(Introduction!$G$4,nametranslations,H75,FALSE)</f>
        <v>Water: pre-primary</v>
      </c>
      <c r="L75" s="360" t="s">
        <v>970</v>
      </c>
      <c r="M75" s="360" t="s">
        <v>971</v>
      </c>
      <c r="N75" s="360" t="s">
        <v>972</v>
      </c>
      <c r="O75" s="360" t="s">
        <v>973</v>
      </c>
      <c r="P75" s="360" t="s">
        <v>974</v>
      </c>
      <c r="Q75" s="360" t="s">
        <v>975</v>
      </c>
      <c r="R75" s="360"/>
      <c r="S75" s="360"/>
      <c r="T75" s="360" t="s">
        <v>970</v>
      </c>
      <c r="U75" s="360" t="s">
        <v>244</v>
      </c>
    </row>
    <row r="76" spans="1:21" x14ac:dyDescent="0.25">
      <c r="A76" s="357" t="s">
        <v>172</v>
      </c>
      <c r="B76" s="357" t="s">
        <v>976</v>
      </c>
      <c r="C76" s="357" t="s">
        <v>977</v>
      </c>
      <c r="D76" s="363" t="s">
        <v>978</v>
      </c>
      <c r="E76" s="357" t="s">
        <v>979</v>
      </c>
      <c r="H76" s="360">
        <v>43</v>
      </c>
      <c r="I76" s="360" t="str">
        <f>HLOOKUP(Introduction!$G$4,nametranslations,H76,FALSE)</f>
        <v>Water: primary</v>
      </c>
      <c r="L76" s="360" t="s">
        <v>980</v>
      </c>
      <c r="M76" s="360" t="s">
        <v>981</v>
      </c>
      <c r="N76" s="360" t="s">
        <v>982</v>
      </c>
      <c r="O76" s="360" t="s">
        <v>983</v>
      </c>
      <c r="P76" s="360" t="s">
        <v>984</v>
      </c>
      <c r="Q76" s="360" t="s">
        <v>985</v>
      </c>
      <c r="R76" s="360"/>
      <c r="S76" s="360"/>
      <c r="T76" s="360" t="s">
        <v>980</v>
      </c>
      <c r="U76" s="360" t="s">
        <v>244</v>
      </c>
    </row>
    <row r="77" spans="1:21" x14ac:dyDescent="0.25">
      <c r="A77" s="357" t="s">
        <v>173</v>
      </c>
      <c r="B77" s="367" t="s">
        <v>986</v>
      </c>
      <c r="C77" s="357" t="s">
        <v>987</v>
      </c>
      <c r="D77" s="363" t="s">
        <v>532</v>
      </c>
      <c r="E77" s="357" t="s">
        <v>988</v>
      </c>
      <c r="H77" s="360">
        <v>44</v>
      </c>
      <c r="I77" s="360" t="str">
        <f>HLOOKUP(Introduction!$G$4,nametranslations,H77,FALSE)</f>
        <v>Water: secondary</v>
      </c>
      <c r="L77" s="360" t="s">
        <v>989</v>
      </c>
      <c r="M77" s="360" t="s">
        <v>990</v>
      </c>
      <c r="N77" s="360" t="s">
        <v>990</v>
      </c>
      <c r="O77" s="360" t="s">
        <v>991</v>
      </c>
      <c r="P77" s="360" t="s">
        <v>992</v>
      </c>
      <c r="Q77" s="360" t="s">
        <v>993</v>
      </c>
      <c r="R77" s="360"/>
      <c r="S77" s="360"/>
      <c r="T77" s="360" t="s">
        <v>989</v>
      </c>
      <c r="U77" s="361" t="s">
        <v>246</v>
      </c>
    </row>
    <row r="78" spans="1:21" x14ac:dyDescent="0.25">
      <c r="A78" s="357" t="s">
        <v>35</v>
      </c>
      <c r="B78" s="362" t="s">
        <v>539</v>
      </c>
      <c r="C78" s="357" t="s">
        <v>540</v>
      </c>
      <c r="D78" s="363" t="s">
        <v>541</v>
      </c>
      <c r="E78" s="357" t="s">
        <v>542</v>
      </c>
      <c r="H78" s="360">
        <v>45</v>
      </c>
      <c r="I78" s="360" t="str">
        <f>HLOOKUP(Introduction!$G$4,nametranslations,H78,FALSE)</f>
        <v>Sanitation: total</v>
      </c>
      <c r="L78" s="360" t="s">
        <v>994</v>
      </c>
      <c r="M78" s="360" t="s">
        <v>995</v>
      </c>
      <c r="N78" s="360" t="s">
        <v>996</v>
      </c>
      <c r="O78" s="360" t="s">
        <v>997</v>
      </c>
      <c r="P78" s="360" t="s">
        <v>998</v>
      </c>
      <c r="Q78" s="360" t="s">
        <v>999</v>
      </c>
      <c r="R78" s="360"/>
      <c r="S78" s="360"/>
      <c r="T78" s="360" t="s">
        <v>994</v>
      </c>
      <c r="U78" s="360" t="s">
        <v>244</v>
      </c>
    </row>
    <row r="79" spans="1:21" ht="39.6" x14ac:dyDescent="0.25">
      <c r="A79" s="367" t="s">
        <v>1000</v>
      </c>
      <c r="B79" s="367" t="s">
        <v>1001</v>
      </c>
      <c r="C79" s="367" t="s">
        <v>1002</v>
      </c>
      <c r="D79" s="363" t="s">
        <v>1003</v>
      </c>
      <c r="E79" s="367" t="s">
        <v>1004</v>
      </c>
      <c r="H79" s="360">
        <v>46</v>
      </c>
      <c r="I79" s="360" t="str">
        <f>HLOOKUP(Introduction!$G$4,nametranslations,H79,FALSE)</f>
        <v>Sanitation: urban</v>
      </c>
      <c r="L79" s="360" t="s">
        <v>1005</v>
      </c>
      <c r="M79" s="360" t="s">
        <v>1006</v>
      </c>
      <c r="N79" s="360" t="s">
        <v>1007</v>
      </c>
      <c r="O79" s="360" t="s">
        <v>1006</v>
      </c>
      <c r="P79" s="360" t="s">
        <v>1008</v>
      </c>
      <c r="Q79" s="360" t="s">
        <v>1009</v>
      </c>
      <c r="R79" s="360"/>
      <c r="S79" s="360"/>
      <c r="T79" s="360" t="s">
        <v>1005</v>
      </c>
      <c r="U79" s="360" t="s">
        <v>244</v>
      </c>
    </row>
    <row r="80" spans="1:21" x14ac:dyDescent="0.25">
      <c r="A80" s="357" t="s">
        <v>127</v>
      </c>
      <c r="B80" s="362" t="s">
        <v>1010</v>
      </c>
      <c r="C80" s="357" t="s">
        <v>1011</v>
      </c>
      <c r="D80" s="363" t="s">
        <v>1012</v>
      </c>
      <c r="E80" s="357" t="s">
        <v>1013</v>
      </c>
      <c r="H80" s="360">
        <v>47</v>
      </c>
      <c r="I80" s="360" t="str">
        <f>HLOOKUP(Introduction!$G$4,nametranslations,H80,FALSE)</f>
        <v>Sanitation: rural</v>
      </c>
      <c r="L80" s="360" t="s">
        <v>1014</v>
      </c>
      <c r="M80" s="360" t="s">
        <v>1015</v>
      </c>
      <c r="N80" s="360" t="s">
        <v>1016</v>
      </c>
      <c r="O80" s="360" t="s">
        <v>1015</v>
      </c>
      <c r="P80" s="360" t="s">
        <v>1017</v>
      </c>
      <c r="Q80" s="360" t="s">
        <v>1018</v>
      </c>
      <c r="R80" s="360"/>
      <c r="S80" s="360"/>
      <c r="T80" s="360" t="s">
        <v>1014</v>
      </c>
      <c r="U80" s="360" t="s">
        <v>244</v>
      </c>
    </row>
    <row r="81" spans="1:21" ht="39.6" x14ac:dyDescent="0.25">
      <c r="A81" s="357" t="s">
        <v>1019</v>
      </c>
      <c r="B81" s="367" t="s">
        <v>1020</v>
      </c>
      <c r="C81" s="367" t="s">
        <v>1021</v>
      </c>
      <c r="D81" s="363" t="s">
        <v>1022</v>
      </c>
      <c r="E81" s="367" t="s">
        <v>1023</v>
      </c>
      <c r="H81" s="360">
        <v>48</v>
      </c>
      <c r="I81" s="360" t="str">
        <f>HLOOKUP(Introduction!$G$4,nametranslations,H81,FALSE)</f>
        <v>Sanitation: pre-primary</v>
      </c>
      <c r="L81" s="360" t="s">
        <v>1024</v>
      </c>
      <c r="M81" s="360" t="s">
        <v>1025</v>
      </c>
      <c r="N81" s="360" t="s">
        <v>1025</v>
      </c>
      <c r="O81" s="360" t="s">
        <v>1025</v>
      </c>
      <c r="P81" s="360" t="s">
        <v>1026</v>
      </c>
      <c r="Q81" s="360" t="s">
        <v>1027</v>
      </c>
      <c r="R81" s="360"/>
      <c r="S81" s="360"/>
      <c r="T81" s="360" t="s">
        <v>1024</v>
      </c>
      <c r="U81" s="360" t="s">
        <v>244</v>
      </c>
    </row>
    <row r="82" spans="1:21" x14ac:dyDescent="0.25">
      <c r="A82" s="359" t="s">
        <v>1028</v>
      </c>
      <c r="H82" s="360">
        <v>49</v>
      </c>
      <c r="I82" s="360" t="str">
        <f>HLOOKUP(Introduction!$G$4,nametranslations,H82,FALSE)</f>
        <v>Sanitation: primary</v>
      </c>
      <c r="L82" s="360" t="s">
        <v>1029</v>
      </c>
      <c r="M82" s="360" t="s">
        <v>1030</v>
      </c>
      <c r="N82" s="360" t="s">
        <v>1030</v>
      </c>
      <c r="O82" s="360" t="s">
        <v>1030</v>
      </c>
      <c r="P82" s="360" t="s">
        <v>1031</v>
      </c>
      <c r="Q82" s="360" t="s">
        <v>1032</v>
      </c>
      <c r="R82" s="360"/>
      <c r="S82" s="360"/>
      <c r="T82" s="360" t="s">
        <v>1029</v>
      </c>
      <c r="U82" s="360" t="s">
        <v>244</v>
      </c>
    </row>
    <row r="83" spans="1:21" x14ac:dyDescent="0.25">
      <c r="A83" s="357" t="s">
        <v>1033</v>
      </c>
      <c r="B83" s="362" t="s">
        <v>1034</v>
      </c>
      <c r="C83" s="362" t="s">
        <v>1035</v>
      </c>
      <c r="D83" s="362" t="s">
        <v>1036</v>
      </c>
      <c r="E83" s="362" t="s">
        <v>1037</v>
      </c>
      <c r="H83" s="360">
        <v>50</v>
      </c>
      <c r="I83" s="360" t="str">
        <f>HLOOKUP(Introduction!$G$4,nametranslations,H83,FALSE)</f>
        <v>Sanitation: secondary</v>
      </c>
      <c r="L83" s="360" t="s">
        <v>1038</v>
      </c>
      <c r="M83" s="360" t="s">
        <v>1039</v>
      </c>
      <c r="N83" s="360" t="s">
        <v>1040</v>
      </c>
      <c r="O83" s="360" t="s">
        <v>1039</v>
      </c>
      <c r="P83" s="360" t="s">
        <v>1041</v>
      </c>
      <c r="Q83" s="360" t="s">
        <v>1042</v>
      </c>
      <c r="R83" s="360"/>
      <c r="S83" s="360"/>
      <c r="T83" s="360" t="s">
        <v>1038</v>
      </c>
      <c r="U83" s="361" t="s">
        <v>246</v>
      </c>
    </row>
    <row r="84" spans="1:21" x14ac:dyDescent="0.25">
      <c r="A84" s="357" t="s">
        <v>36</v>
      </c>
      <c r="B84" s="362" t="s">
        <v>1043</v>
      </c>
      <c r="C84" s="362" t="s">
        <v>1044</v>
      </c>
      <c r="D84" s="362" t="s">
        <v>1045</v>
      </c>
      <c r="E84" s="362" t="s">
        <v>1046</v>
      </c>
      <c r="H84" s="360">
        <v>51</v>
      </c>
      <c r="I84" s="360" t="str">
        <f>HLOOKUP(Introduction!$G$4,nametranslations,H84,FALSE)</f>
        <v>Hygiene: total</v>
      </c>
      <c r="L84" s="360" t="s">
        <v>1047</v>
      </c>
      <c r="M84" s="360" t="s">
        <v>1048</v>
      </c>
      <c r="N84" s="360" t="s">
        <v>1048</v>
      </c>
      <c r="O84" s="360" t="s">
        <v>1049</v>
      </c>
      <c r="P84" s="360" t="s">
        <v>1050</v>
      </c>
      <c r="Q84" s="360" t="s">
        <v>1051</v>
      </c>
      <c r="R84" s="360"/>
      <c r="S84" s="360"/>
      <c r="T84" s="360" t="s">
        <v>1047</v>
      </c>
      <c r="U84" s="361" t="s">
        <v>246</v>
      </c>
    </row>
    <row r="85" spans="1:21" x14ac:dyDescent="0.25">
      <c r="A85" s="357" t="s">
        <v>1052</v>
      </c>
      <c r="B85" s="357" t="s">
        <v>1053</v>
      </c>
      <c r="C85" s="357" t="s">
        <v>1054</v>
      </c>
      <c r="D85" s="357" t="s">
        <v>1055</v>
      </c>
      <c r="E85" s="357" t="s">
        <v>902</v>
      </c>
      <c r="H85" s="360">
        <v>52</v>
      </c>
      <c r="I85" s="360" t="str">
        <f>HLOOKUP(Introduction!$G$4,nametranslations,H85,FALSE)</f>
        <v>Hygiene: urban</v>
      </c>
      <c r="L85" s="360" t="s">
        <v>1056</v>
      </c>
      <c r="M85" s="360" t="s">
        <v>1057</v>
      </c>
      <c r="N85" s="360" t="s">
        <v>1058</v>
      </c>
      <c r="O85" s="360" t="s">
        <v>1057</v>
      </c>
      <c r="P85" s="360" t="s">
        <v>1059</v>
      </c>
      <c r="Q85" s="360" t="s">
        <v>1060</v>
      </c>
      <c r="R85" s="360"/>
      <c r="S85" s="360"/>
      <c r="T85" s="360" t="s">
        <v>1056</v>
      </c>
      <c r="U85" s="360" t="s">
        <v>244</v>
      </c>
    </row>
    <row r="86" spans="1:21" x14ac:dyDescent="0.25">
      <c r="A86" s="357" t="s">
        <v>14</v>
      </c>
      <c r="B86" s="357" t="s">
        <v>450</v>
      </c>
      <c r="C86" s="357" t="s">
        <v>451</v>
      </c>
      <c r="D86" s="357" t="s">
        <v>452</v>
      </c>
      <c r="E86" s="357" t="s">
        <v>453</v>
      </c>
      <c r="H86" s="360">
        <v>53</v>
      </c>
      <c r="I86" s="360" t="str">
        <f>HLOOKUP(Introduction!$G$4,nametranslations,H86,FALSE)</f>
        <v>Hygiene: rural</v>
      </c>
      <c r="L86" s="360" t="s">
        <v>1061</v>
      </c>
      <c r="M86" s="360" t="s">
        <v>1062</v>
      </c>
      <c r="N86" s="360" t="s">
        <v>1063</v>
      </c>
      <c r="O86" s="360" t="s">
        <v>1062</v>
      </c>
      <c r="P86" s="360" t="s">
        <v>1064</v>
      </c>
      <c r="Q86" s="360" t="s">
        <v>1065</v>
      </c>
      <c r="R86" s="360"/>
      <c r="S86" s="360"/>
      <c r="T86" s="360" t="s">
        <v>1061</v>
      </c>
      <c r="U86" s="360" t="s">
        <v>246</v>
      </c>
    </row>
    <row r="87" spans="1:21" x14ac:dyDescent="0.25">
      <c r="A87" s="357" t="s">
        <v>15</v>
      </c>
      <c r="B87" s="357" t="s">
        <v>458</v>
      </c>
      <c r="C87" s="357" t="s">
        <v>459</v>
      </c>
      <c r="D87" s="357" t="s">
        <v>460</v>
      </c>
      <c r="E87" s="357" t="s">
        <v>1066</v>
      </c>
      <c r="H87" s="360">
        <v>54</v>
      </c>
      <c r="I87" s="360" t="str">
        <f>HLOOKUP(Introduction!$G$4,nametranslations,H87,FALSE)</f>
        <v>Hygiene: pre-primary</v>
      </c>
      <c r="L87" s="360" t="s">
        <v>1067</v>
      </c>
      <c r="M87" s="360" t="s">
        <v>1068</v>
      </c>
      <c r="N87" s="360" t="s">
        <v>1069</v>
      </c>
      <c r="O87" s="360" t="s">
        <v>1070</v>
      </c>
      <c r="P87" s="360" t="s">
        <v>1071</v>
      </c>
      <c r="Q87" s="360" t="s">
        <v>1072</v>
      </c>
      <c r="R87" s="360"/>
      <c r="S87" s="360"/>
      <c r="T87" s="360" t="s">
        <v>1067</v>
      </c>
      <c r="U87" s="361" t="s">
        <v>246</v>
      </c>
    </row>
    <row r="88" spans="1:21" x14ac:dyDescent="0.25">
      <c r="A88" s="357" t="s">
        <v>6</v>
      </c>
      <c r="B88" s="362" t="s">
        <v>1073</v>
      </c>
      <c r="C88" s="362" t="s">
        <v>1074</v>
      </c>
      <c r="D88" s="362" t="s">
        <v>1075</v>
      </c>
      <c r="E88" s="362" t="s">
        <v>1076</v>
      </c>
      <c r="H88" s="360">
        <v>55</v>
      </c>
      <c r="I88" s="360" t="str">
        <f>HLOOKUP(Introduction!$G$4,nametranslations,H88,FALSE)</f>
        <v>Hygiene: primary</v>
      </c>
      <c r="L88" s="360" t="s">
        <v>1077</v>
      </c>
      <c r="M88" s="360" t="s">
        <v>1078</v>
      </c>
      <c r="N88" s="360" t="s">
        <v>1079</v>
      </c>
      <c r="O88" s="360" t="s">
        <v>1080</v>
      </c>
      <c r="P88" s="360" t="s">
        <v>1081</v>
      </c>
      <c r="Q88" s="360" t="s">
        <v>1082</v>
      </c>
      <c r="R88" s="360"/>
      <c r="S88" s="360"/>
      <c r="T88" s="360" t="s">
        <v>1077</v>
      </c>
      <c r="U88" s="360" t="s">
        <v>246</v>
      </c>
    </row>
    <row r="89" spans="1:21" x14ac:dyDescent="0.25">
      <c r="A89" s="357" t="s">
        <v>5</v>
      </c>
      <c r="B89" s="362" t="s">
        <v>1083</v>
      </c>
      <c r="C89" s="362" t="s">
        <v>1084</v>
      </c>
      <c r="D89" s="362" t="s">
        <v>1085</v>
      </c>
      <c r="E89" s="362" t="s">
        <v>1086</v>
      </c>
      <c r="H89" s="360">
        <v>56</v>
      </c>
      <c r="I89" s="360" t="str">
        <f>HLOOKUP(Introduction!$G$4,nametranslations,H89,FALSE)</f>
        <v>Hygiene: secondary</v>
      </c>
      <c r="L89" s="360" t="s">
        <v>1087</v>
      </c>
      <c r="M89" s="360" t="s">
        <v>1088</v>
      </c>
      <c r="N89" s="360" t="s">
        <v>1089</v>
      </c>
      <c r="O89" s="360" t="s">
        <v>1090</v>
      </c>
      <c r="P89" s="360" t="s">
        <v>1091</v>
      </c>
      <c r="Q89" s="360" t="s">
        <v>1092</v>
      </c>
      <c r="R89" s="360"/>
      <c r="S89" s="360"/>
      <c r="T89" s="360" t="s">
        <v>1087</v>
      </c>
      <c r="U89" s="360" t="s">
        <v>244</v>
      </c>
    </row>
    <row r="90" spans="1:21" x14ac:dyDescent="0.25">
      <c r="A90" s="357" t="s">
        <v>21</v>
      </c>
      <c r="B90" s="357" t="s">
        <v>1093</v>
      </c>
      <c r="C90" s="357" t="s">
        <v>1094</v>
      </c>
      <c r="D90" s="357" t="s">
        <v>1095</v>
      </c>
      <c r="E90" s="357" t="s">
        <v>1096</v>
      </c>
      <c r="H90" s="360"/>
      <c r="I90" s="360"/>
      <c r="L90" s="360" t="s">
        <v>1097</v>
      </c>
      <c r="M90" s="360" t="s">
        <v>1098</v>
      </c>
      <c r="N90" s="360" t="s">
        <v>1099</v>
      </c>
      <c r="O90" s="360" t="s">
        <v>1100</v>
      </c>
      <c r="P90" s="360" t="s">
        <v>1101</v>
      </c>
      <c r="Q90" s="360" t="s">
        <v>1102</v>
      </c>
      <c r="R90" s="360"/>
      <c r="S90" s="360"/>
      <c r="T90" s="360" t="s">
        <v>1097</v>
      </c>
      <c r="U90" s="360" t="s">
        <v>244</v>
      </c>
    </row>
    <row r="91" spans="1:21" x14ac:dyDescent="0.25">
      <c r="A91" s="357" t="s">
        <v>28</v>
      </c>
      <c r="B91" s="357" t="s">
        <v>1103</v>
      </c>
      <c r="C91" s="357" t="s">
        <v>1104</v>
      </c>
      <c r="D91" s="357" t="s">
        <v>1105</v>
      </c>
      <c r="E91" s="357" t="s">
        <v>1106</v>
      </c>
      <c r="I91" s="360"/>
      <c r="L91" s="360" t="s">
        <v>1107</v>
      </c>
      <c r="M91" s="360" t="s">
        <v>1108</v>
      </c>
      <c r="N91" s="360" t="s">
        <v>1108</v>
      </c>
      <c r="O91" s="360" t="s">
        <v>1108</v>
      </c>
      <c r="P91" s="360" t="s">
        <v>1109</v>
      </c>
      <c r="Q91" s="360" t="s">
        <v>1110</v>
      </c>
      <c r="R91" s="360"/>
      <c r="S91" s="360"/>
      <c r="T91" s="360" t="s">
        <v>1107</v>
      </c>
      <c r="U91" s="361" t="s">
        <v>245</v>
      </c>
    </row>
    <row r="92" spans="1:21" x14ac:dyDescent="0.25">
      <c r="A92" s="357" t="s">
        <v>111</v>
      </c>
      <c r="B92" s="362" t="s">
        <v>1111</v>
      </c>
      <c r="C92" s="362" t="s">
        <v>1112</v>
      </c>
      <c r="D92" s="362" t="s">
        <v>1113</v>
      </c>
      <c r="E92" s="362" t="s">
        <v>1114</v>
      </c>
      <c r="I92" s="360"/>
      <c r="L92" s="360" t="s">
        <v>1115</v>
      </c>
      <c r="M92" s="360" t="s">
        <v>1116</v>
      </c>
      <c r="N92" s="360" t="s">
        <v>1117</v>
      </c>
      <c r="O92" s="360" t="s">
        <v>1118</v>
      </c>
      <c r="P92" s="360" t="s">
        <v>1119</v>
      </c>
      <c r="Q92" s="360" t="s">
        <v>1120</v>
      </c>
      <c r="R92" s="360"/>
      <c r="S92" s="360"/>
      <c r="T92" s="360" t="s">
        <v>1115</v>
      </c>
      <c r="U92" s="361" t="s">
        <v>246</v>
      </c>
    </row>
    <row r="93" spans="1:21" x14ac:dyDescent="0.25">
      <c r="A93" s="357" t="s">
        <v>110</v>
      </c>
      <c r="B93" s="362" t="s">
        <v>1121</v>
      </c>
      <c r="C93" s="362" t="s">
        <v>1122</v>
      </c>
      <c r="D93" s="362" t="s">
        <v>1123</v>
      </c>
      <c r="E93" s="362" t="s">
        <v>1124</v>
      </c>
      <c r="I93" s="360"/>
      <c r="L93" s="360" t="s">
        <v>1125</v>
      </c>
      <c r="M93" s="360" t="s">
        <v>1126</v>
      </c>
      <c r="N93" s="360" t="s">
        <v>1126</v>
      </c>
      <c r="O93" s="360" t="s">
        <v>1126</v>
      </c>
      <c r="P93" s="360" t="s">
        <v>1127</v>
      </c>
      <c r="Q93" s="360" t="s">
        <v>1128</v>
      </c>
      <c r="R93" s="360"/>
      <c r="S93" s="360"/>
      <c r="T93" s="360" t="s">
        <v>1125</v>
      </c>
      <c r="U93" s="360" t="s">
        <v>244</v>
      </c>
    </row>
    <row r="94" spans="1:21" x14ac:dyDescent="0.25">
      <c r="A94" s="357" t="s">
        <v>1129</v>
      </c>
      <c r="B94" s="362" t="s">
        <v>1129</v>
      </c>
      <c r="C94" s="362" t="s">
        <v>1129</v>
      </c>
      <c r="D94" s="362" t="s">
        <v>1130</v>
      </c>
      <c r="E94" s="362" t="s">
        <v>1129</v>
      </c>
      <c r="I94" s="360"/>
      <c r="L94" s="360" t="s">
        <v>1131</v>
      </c>
      <c r="M94" s="360" t="s">
        <v>1132</v>
      </c>
      <c r="N94" s="360" t="s">
        <v>1132</v>
      </c>
      <c r="O94" s="360" t="s">
        <v>1132</v>
      </c>
      <c r="P94" s="360" t="s">
        <v>1133</v>
      </c>
      <c r="Q94" s="360" t="s">
        <v>1134</v>
      </c>
      <c r="R94" s="360"/>
      <c r="S94" s="360"/>
      <c r="T94" s="360" t="s">
        <v>1131</v>
      </c>
      <c r="U94" s="360" t="s">
        <v>244</v>
      </c>
    </row>
    <row r="95" spans="1:21" x14ac:dyDescent="0.25">
      <c r="A95" s="362" t="s">
        <v>144</v>
      </c>
      <c r="B95" s="362" t="s">
        <v>1135</v>
      </c>
      <c r="C95" s="362" t="s">
        <v>1136</v>
      </c>
      <c r="D95" s="362" t="s">
        <v>1137</v>
      </c>
      <c r="E95" s="362" t="s">
        <v>1138</v>
      </c>
      <c r="I95" s="360"/>
      <c r="L95" s="360" t="s">
        <v>1139</v>
      </c>
      <c r="M95" s="360" t="s">
        <v>1140</v>
      </c>
      <c r="N95" s="360" t="s">
        <v>1141</v>
      </c>
      <c r="O95" s="360" t="s">
        <v>1142</v>
      </c>
      <c r="P95" s="360" t="s">
        <v>1143</v>
      </c>
      <c r="Q95" s="360" t="s">
        <v>1144</v>
      </c>
      <c r="R95" s="360"/>
      <c r="S95" s="360"/>
      <c r="T95" s="360" t="s">
        <v>1139</v>
      </c>
      <c r="U95" s="360" t="s">
        <v>244</v>
      </c>
    </row>
    <row r="96" spans="1:21" x14ac:dyDescent="0.25">
      <c r="A96" s="357" t="s">
        <v>1145</v>
      </c>
      <c r="B96" s="362" t="s">
        <v>1146</v>
      </c>
      <c r="C96" s="362" t="s">
        <v>1147</v>
      </c>
      <c r="D96" s="362" t="s">
        <v>1148</v>
      </c>
      <c r="E96" s="362" t="s">
        <v>1149</v>
      </c>
      <c r="I96" s="360"/>
      <c r="L96" s="360" t="s">
        <v>1150</v>
      </c>
      <c r="M96" s="360" t="s">
        <v>1151</v>
      </c>
      <c r="N96" s="360" t="s">
        <v>1152</v>
      </c>
      <c r="O96" s="360" t="s">
        <v>1153</v>
      </c>
      <c r="P96" s="360" t="s">
        <v>1154</v>
      </c>
      <c r="Q96" s="360" t="s">
        <v>1155</v>
      </c>
      <c r="R96" s="360"/>
      <c r="S96" s="360"/>
      <c r="T96" s="360" t="s">
        <v>1150</v>
      </c>
      <c r="U96" s="360" t="s">
        <v>244</v>
      </c>
    </row>
    <row r="97" spans="1:21" x14ac:dyDescent="0.25">
      <c r="A97" s="362" t="s">
        <v>145</v>
      </c>
      <c r="B97" s="362" t="s">
        <v>1156</v>
      </c>
      <c r="C97" s="362" t="s">
        <v>1157</v>
      </c>
      <c r="D97" s="362" t="s">
        <v>1158</v>
      </c>
      <c r="E97" s="362" t="s">
        <v>1159</v>
      </c>
      <c r="I97" s="360"/>
      <c r="L97" s="360" t="s">
        <v>1160</v>
      </c>
      <c r="M97" s="360" t="s">
        <v>1161</v>
      </c>
      <c r="N97" s="360" t="s">
        <v>1161</v>
      </c>
      <c r="O97" s="360" t="s">
        <v>1161</v>
      </c>
      <c r="P97" s="360" t="s">
        <v>1162</v>
      </c>
      <c r="Q97" s="360" t="s">
        <v>1163</v>
      </c>
      <c r="R97" s="360"/>
      <c r="S97" s="360"/>
      <c r="T97" s="360" t="s">
        <v>1160</v>
      </c>
      <c r="U97" s="361" t="s">
        <v>245</v>
      </c>
    </row>
    <row r="98" spans="1:21" x14ac:dyDescent="0.25">
      <c r="A98" s="357" t="s">
        <v>1164</v>
      </c>
      <c r="B98" s="362" t="s">
        <v>1165</v>
      </c>
      <c r="C98" s="362" t="s">
        <v>1166</v>
      </c>
      <c r="D98" s="362" t="s">
        <v>1167</v>
      </c>
      <c r="E98" s="362" t="s">
        <v>1168</v>
      </c>
      <c r="I98" s="360"/>
      <c r="L98" s="360" t="s">
        <v>1169</v>
      </c>
      <c r="M98" s="360" t="s">
        <v>1170</v>
      </c>
      <c r="N98" s="360" t="s">
        <v>1171</v>
      </c>
      <c r="O98" s="360" t="s">
        <v>1172</v>
      </c>
      <c r="P98" s="360" t="s">
        <v>1173</v>
      </c>
      <c r="Q98" s="360" t="s">
        <v>1174</v>
      </c>
      <c r="R98" s="360"/>
      <c r="S98" s="360"/>
      <c r="T98" s="360" t="s">
        <v>1169</v>
      </c>
      <c r="U98" s="360" t="s">
        <v>244</v>
      </c>
    </row>
    <row r="99" spans="1:21" x14ac:dyDescent="0.25">
      <c r="A99" s="362" t="s">
        <v>1175</v>
      </c>
      <c r="B99" s="362" t="s">
        <v>1175</v>
      </c>
      <c r="C99" s="362" t="s">
        <v>1175</v>
      </c>
      <c r="D99" s="362" t="s">
        <v>1176</v>
      </c>
      <c r="E99" s="362" t="s">
        <v>1177</v>
      </c>
      <c r="I99" s="360"/>
      <c r="L99" s="360" t="s">
        <v>1178</v>
      </c>
      <c r="M99" s="360" t="s">
        <v>1179</v>
      </c>
      <c r="N99" s="360" t="s">
        <v>1180</v>
      </c>
      <c r="O99" s="360" t="s">
        <v>1181</v>
      </c>
      <c r="P99" s="360" t="s">
        <v>1182</v>
      </c>
      <c r="Q99" s="360" t="s">
        <v>1183</v>
      </c>
      <c r="R99" s="360"/>
      <c r="S99" s="360"/>
      <c r="T99" s="360" t="s">
        <v>1178</v>
      </c>
      <c r="U99" s="360" t="s">
        <v>246</v>
      </c>
    </row>
    <row r="100" spans="1:21" x14ac:dyDescent="0.25">
      <c r="A100" s="359" t="s">
        <v>1184</v>
      </c>
      <c r="I100" s="360"/>
      <c r="L100" s="360" t="s">
        <v>1185</v>
      </c>
      <c r="M100" s="360" t="s">
        <v>1186</v>
      </c>
      <c r="N100" s="360" t="s">
        <v>1187</v>
      </c>
      <c r="O100" s="360" t="s">
        <v>1188</v>
      </c>
      <c r="P100" s="360" t="s">
        <v>1189</v>
      </c>
      <c r="Q100" s="360" t="s">
        <v>1190</v>
      </c>
      <c r="R100" s="360"/>
      <c r="S100" s="360"/>
      <c r="T100" s="360" t="s">
        <v>1185</v>
      </c>
      <c r="U100" s="360" t="s">
        <v>244</v>
      </c>
    </row>
    <row r="101" spans="1:21" x14ac:dyDescent="0.25">
      <c r="A101" s="357" t="s">
        <v>27</v>
      </c>
      <c r="B101" s="362" t="s">
        <v>1191</v>
      </c>
      <c r="C101" s="362" t="s">
        <v>1192</v>
      </c>
      <c r="D101" s="362" t="s">
        <v>1193</v>
      </c>
      <c r="E101" s="362" t="s">
        <v>1194</v>
      </c>
      <c r="I101" s="360"/>
      <c r="L101" s="360" t="s">
        <v>1195</v>
      </c>
      <c r="M101" s="360" t="s">
        <v>1196</v>
      </c>
      <c r="N101" s="360" t="s">
        <v>1197</v>
      </c>
      <c r="O101" s="360" t="s">
        <v>1196</v>
      </c>
      <c r="P101" s="360" t="s">
        <v>1198</v>
      </c>
      <c r="Q101" s="360" t="s">
        <v>1199</v>
      </c>
      <c r="R101" s="360"/>
      <c r="S101" s="360"/>
      <c r="T101" s="360" t="s">
        <v>1195</v>
      </c>
      <c r="U101" s="360" t="s">
        <v>244</v>
      </c>
    </row>
    <row r="102" spans="1:21" x14ac:dyDescent="0.25">
      <c r="A102" s="357" t="s">
        <v>55</v>
      </c>
      <c r="B102" s="362" t="s">
        <v>1200</v>
      </c>
      <c r="C102" s="362" t="s">
        <v>1201</v>
      </c>
      <c r="D102" s="362" t="s">
        <v>1202</v>
      </c>
      <c r="E102" s="362" t="s">
        <v>1203</v>
      </c>
      <c r="I102" s="360"/>
      <c r="L102" s="360" t="s">
        <v>1204</v>
      </c>
      <c r="M102" s="360" t="s">
        <v>1205</v>
      </c>
      <c r="N102" s="360" t="s">
        <v>1206</v>
      </c>
      <c r="O102" s="360" t="s">
        <v>1207</v>
      </c>
      <c r="P102" s="360" t="s">
        <v>1208</v>
      </c>
      <c r="Q102" s="360" t="s">
        <v>1209</v>
      </c>
      <c r="R102" s="360"/>
      <c r="S102" s="360"/>
      <c r="T102" s="360" t="s">
        <v>1204</v>
      </c>
      <c r="U102" s="360" t="s">
        <v>244</v>
      </c>
    </row>
    <row r="103" spans="1:21" x14ac:dyDescent="0.25">
      <c r="A103" s="357" t="s">
        <v>24</v>
      </c>
      <c r="B103" s="362" t="s">
        <v>1210</v>
      </c>
      <c r="C103" s="362" t="s">
        <v>1211</v>
      </c>
      <c r="D103" s="362" t="s">
        <v>1212</v>
      </c>
      <c r="E103" s="362" t="s">
        <v>1213</v>
      </c>
      <c r="I103" s="360"/>
      <c r="L103" s="360" t="s">
        <v>1214</v>
      </c>
      <c r="M103" s="360" t="s">
        <v>1215</v>
      </c>
      <c r="N103" s="360" t="s">
        <v>1216</v>
      </c>
      <c r="O103" s="360" t="s">
        <v>1215</v>
      </c>
      <c r="P103" s="360" t="s">
        <v>1217</v>
      </c>
      <c r="Q103" s="360" t="s">
        <v>1218</v>
      </c>
      <c r="R103" s="360"/>
      <c r="S103" s="360"/>
      <c r="T103" s="360" t="s">
        <v>1214</v>
      </c>
      <c r="U103" s="360" t="s">
        <v>244</v>
      </c>
    </row>
    <row r="104" spans="1:21" x14ac:dyDescent="0.25">
      <c r="A104" s="357" t="s">
        <v>0</v>
      </c>
      <c r="B104" s="362" t="s">
        <v>1219</v>
      </c>
      <c r="C104" s="362" t="s">
        <v>1220</v>
      </c>
      <c r="D104" s="362" t="s">
        <v>1221</v>
      </c>
      <c r="E104" s="362" t="s">
        <v>1222</v>
      </c>
      <c r="I104" s="360"/>
      <c r="L104" s="360" t="s">
        <v>1223</v>
      </c>
      <c r="M104" s="360" t="s">
        <v>1224</v>
      </c>
      <c r="N104" s="360" t="s">
        <v>1225</v>
      </c>
      <c r="O104" s="360" t="s">
        <v>1226</v>
      </c>
      <c r="P104" s="360" t="s">
        <v>1227</v>
      </c>
      <c r="Q104" s="360" t="s">
        <v>1228</v>
      </c>
      <c r="R104" s="360"/>
      <c r="S104" s="360"/>
      <c r="T104" s="360" t="s">
        <v>1223</v>
      </c>
      <c r="U104" s="360" t="s">
        <v>244</v>
      </c>
    </row>
    <row r="105" spans="1:21" x14ac:dyDescent="0.25">
      <c r="A105" s="357" t="s">
        <v>37</v>
      </c>
      <c r="B105" s="362" t="s">
        <v>1229</v>
      </c>
      <c r="C105" s="362" t="s">
        <v>1229</v>
      </c>
      <c r="D105" s="362" t="s">
        <v>1230</v>
      </c>
      <c r="E105" s="362" t="s">
        <v>1231</v>
      </c>
      <c r="I105" s="360"/>
      <c r="L105" s="360" t="s">
        <v>1232</v>
      </c>
      <c r="M105" s="360" t="s">
        <v>1233</v>
      </c>
      <c r="N105" s="360" t="s">
        <v>1234</v>
      </c>
      <c r="O105" s="360" t="s">
        <v>1235</v>
      </c>
      <c r="P105" s="360" t="s">
        <v>1236</v>
      </c>
      <c r="Q105" s="360" t="s">
        <v>1237</v>
      </c>
      <c r="R105" s="360"/>
      <c r="S105" s="360"/>
      <c r="T105" s="360" t="s">
        <v>1232</v>
      </c>
      <c r="U105" s="360" t="s">
        <v>244</v>
      </c>
    </row>
    <row r="106" spans="1:21" x14ac:dyDescent="0.25">
      <c r="A106" s="357" t="s">
        <v>1238</v>
      </c>
      <c r="B106" s="362" t="s">
        <v>1239</v>
      </c>
      <c r="C106" s="362" t="s">
        <v>1240</v>
      </c>
      <c r="D106" s="362" t="s">
        <v>1241</v>
      </c>
      <c r="E106" s="362" t="s">
        <v>1242</v>
      </c>
      <c r="I106" s="360"/>
      <c r="L106" s="360" t="s">
        <v>1243</v>
      </c>
      <c r="M106" s="360" t="s">
        <v>1244</v>
      </c>
      <c r="N106" s="360" t="s">
        <v>1245</v>
      </c>
      <c r="O106" s="360" t="s">
        <v>1246</v>
      </c>
      <c r="P106" s="360" t="s">
        <v>1247</v>
      </c>
      <c r="Q106" s="360" t="s">
        <v>1248</v>
      </c>
      <c r="R106" s="360"/>
      <c r="S106" s="360"/>
      <c r="T106" s="360" t="s">
        <v>1243</v>
      </c>
      <c r="U106" s="360" t="s">
        <v>244</v>
      </c>
    </row>
    <row r="107" spans="1:21" x14ac:dyDescent="0.25">
      <c r="A107" s="357" t="s">
        <v>97</v>
      </c>
      <c r="B107" s="362" t="s">
        <v>1249</v>
      </c>
      <c r="C107" s="362" t="s">
        <v>1250</v>
      </c>
      <c r="D107" s="362" t="s">
        <v>1251</v>
      </c>
      <c r="E107" s="362" t="s">
        <v>1252</v>
      </c>
      <c r="L107" s="360" t="s">
        <v>1253</v>
      </c>
      <c r="M107" s="360" t="s">
        <v>1254</v>
      </c>
      <c r="N107" s="360" t="s">
        <v>1254</v>
      </c>
      <c r="O107" s="360" t="s">
        <v>1254</v>
      </c>
      <c r="P107" s="360" t="s">
        <v>1255</v>
      </c>
      <c r="Q107" s="360" t="s">
        <v>1256</v>
      </c>
      <c r="R107" s="360"/>
      <c r="S107" s="360"/>
      <c r="T107" s="360" t="s">
        <v>1253</v>
      </c>
      <c r="U107" s="361" t="s">
        <v>248</v>
      </c>
    </row>
    <row r="108" spans="1:21" x14ac:dyDescent="0.25">
      <c r="A108" s="357" t="s">
        <v>98</v>
      </c>
      <c r="B108" s="362" t="s">
        <v>1257</v>
      </c>
      <c r="C108" s="362" t="s">
        <v>1258</v>
      </c>
      <c r="D108" s="362" t="s">
        <v>1259</v>
      </c>
      <c r="E108" s="362" t="s">
        <v>1260</v>
      </c>
      <c r="I108" s="365" t="s">
        <v>1261</v>
      </c>
      <c r="L108" s="360" t="s">
        <v>1262</v>
      </c>
      <c r="M108" s="360" t="s">
        <v>1263</v>
      </c>
      <c r="N108" s="360" t="s">
        <v>1264</v>
      </c>
      <c r="O108" s="360" t="s">
        <v>1265</v>
      </c>
      <c r="P108" s="360" t="s">
        <v>1266</v>
      </c>
      <c r="Q108" s="360" t="s">
        <v>1267</v>
      </c>
      <c r="R108" s="360"/>
      <c r="S108" s="360"/>
      <c r="T108" s="360" t="s">
        <v>1262</v>
      </c>
      <c r="U108" s="360" t="s">
        <v>244</v>
      </c>
    </row>
    <row r="109" spans="1:21" x14ac:dyDescent="0.25">
      <c r="A109" s="357" t="s">
        <v>56</v>
      </c>
      <c r="B109" s="362" t="s">
        <v>1268</v>
      </c>
      <c r="C109" s="362" t="s">
        <v>1269</v>
      </c>
      <c r="D109" s="362" t="s">
        <v>1270</v>
      </c>
      <c r="E109" s="362" t="s">
        <v>1271</v>
      </c>
      <c r="I109" s="360" t="str">
        <f>HLOOKUP(Introduction!$G$4,nametranslations,94,FALSE)</f>
        <v>EMIS</v>
      </c>
      <c r="L109" s="360" t="s">
        <v>1272</v>
      </c>
      <c r="M109" s="360" t="s">
        <v>1273</v>
      </c>
      <c r="N109" s="360" t="s">
        <v>1274</v>
      </c>
      <c r="O109" s="360" t="s">
        <v>1273</v>
      </c>
      <c r="P109" s="360" t="s">
        <v>1275</v>
      </c>
      <c r="Q109" s="360" t="s">
        <v>1276</v>
      </c>
      <c r="R109" s="360"/>
      <c r="S109" s="360"/>
      <c r="T109" s="360" t="s">
        <v>1272</v>
      </c>
      <c r="U109" s="360" t="s">
        <v>244</v>
      </c>
    </row>
    <row r="110" spans="1:21" x14ac:dyDescent="0.25">
      <c r="A110" s="357" t="s">
        <v>1277</v>
      </c>
      <c r="B110" s="362" t="s">
        <v>1278</v>
      </c>
      <c r="C110" s="362" t="s">
        <v>1279</v>
      </c>
      <c r="D110" s="362" t="s">
        <v>1280</v>
      </c>
      <c r="E110" s="362" t="s">
        <v>1281</v>
      </c>
      <c r="I110" s="360" t="str">
        <f>HLOOKUP(Introduction!$G$4,nametranslations,95,FALSE)</f>
        <v>Survey</v>
      </c>
      <c r="L110" s="360" t="s">
        <v>1282</v>
      </c>
      <c r="M110" s="360" t="s">
        <v>1283</v>
      </c>
      <c r="N110" s="360" t="s">
        <v>1284</v>
      </c>
      <c r="O110" s="360" t="s">
        <v>1285</v>
      </c>
      <c r="P110" s="360" t="s">
        <v>1286</v>
      </c>
      <c r="Q110" s="360" t="s">
        <v>1287</v>
      </c>
      <c r="R110" s="360"/>
      <c r="S110" s="360"/>
      <c r="T110" s="360" t="s">
        <v>1282</v>
      </c>
      <c r="U110" s="360" t="s">
        <v>246</v>
      </c>
    </row>
    <row r="111" spans="1:21" x14ac:dyDescent="0.25">
      <c r="A111" s="357" t="s">
        <v>12</v>
      </c>
      <c r="B111" s="357" t="s">
        <v>1288</v>
      </c>
      <c r="C111" s="362" t="s">
        <v>1289</v>
      </c>
      <c r="D111" s="362" t="s">
        <v>1290</v>
      </c>
      <c r="E111" s="362" t="s">
        <v>1291</v>
      </c>
      <c r="I111" s="360" t="str">
        <f>HLOOKUP(Introduction!$G$4,nametranslations,96,FALSE)</f>
        <v>Census</v>
      </c>
      <c r="L111" s="360" t="s">
        <v>1292</v>
      </c>
      <c r="M111" s="360" t="s">
        <v>1293</v>
      </c>
      <c r="N111" s="360" t="s">
        <v>1294</v>
      </c>
      <c r="O111" s="360" t="s">
        <v>1293</v>
      </c>
      <c r="P111" s="360" t="s">
        <v>1295</v>
      </c>
      <c r="Q111" s="360" t="s">
        <v>1296</v>
      </c>
      <c r="R111" s="360"/>
      <c r="S111" s="360"/>
      <c r="T111" s="360" t="s">
        <v>1292</v>
      </c>
      <c r="U111" s="360" t="s">
        <v>244</v>
      </c>
    </row>
    <row r="112" spans="1:21" x14ac:dyDescent="0.25">
      <c r="A112" s="357" t="s">
        <v>106</v>
      </c>
      <c r="B112" s="362" t="s">
        <v>1297</v>
      </c>
      <c r="C112" s="362" t="s">
        <v>1298</v>
      </c>
      <c r="D112" s="362" t="s">
        <v>1299</v>
      </c>
      <c r="E112" s="362" t="s">
        <v>1300</v>
      </c>
      <c r="I112" s="360" t="str">
        <f>HLOOKUP(Introduction!$G$4,nametranslations,97,FALSE)</f>
        <v>Other</v>
      </c>
      <c r="L112" s="360" t="s">
        <v>1301</v>
      </c>
      <c r="M112" s="360" t="s">
        <v>1302</v>
      </c>
      <c r="N112" s="360" t="s">
        <v>1302</v>
      </c>
      <c r="O112" s="360" t="s">
        <v>1302</v>
      </c>
      <c r="P112" s="360" t="s">
        <v>1303</v>
      </c>
      <c r="Q112" s="360" t="s">
        <v>1304</v>
      </c>
      <c r="R112" s="360"/>
      <c r="S112" s="360"/>
      <c r="T112" s="360" t="s">
        <v>1301</v>
      </c>
      <c r="U112" s="360" t="s">
        <v>244</v>
      </c>
    </row>
    <row r="113" spans="1:21" x14ac:dyDescent="0.25">
      <c r="A113" s="357" t="s">
        <v>94</v>
      </c>
      <c r="B113" s="362" t="s">
        <v>1305</v>
      </c>
      <c r="C113" s="362" t="s">
        <v>1306</v>
      </c>
      <c r="D113" s="362" t="s">
        <v>1307</v>
      </c>
      <c r="E113" s="362" t="s">
        <v>1308</v>
      </c>
      <c r="I113" s="360" t="str">
        <f>HLOOKUP(Introduction!$G$4,nametranslations,98,FALSE)</f>
        <v>Survey with microdata</v>
      </c>
      <c r="L113" s="360" t="s">
        <v>1309</v>
      </c>
      <c r="M113" s="360" t="s">
        <v>1310</v>
      </c>
      <c r="N113" s="360" t="s">
        <v>1311</v>
      </c>
      <c r="O113" s="360" t="s">
        <v>1312</v>
      </c>
      <c r="P113" s="360" t="s">
        <v>1313</v>
      </c>
      <c r="Q113" s="360" t="s">
        <v>1314</v>
      </c>
      <c r="R113" s="360"/>
      <c r="S113" s="360"/>
      <c r="T113" s="360" t="s">
        <v>1309</v>
      </c>
      <c r="U113" s="361" t="s">
        <v>248</v>
      </c>
    </row>
    <row r="114" spans="1:21" x14ac:dyDescent="0.25">
      <c r="A114" s="357" t="s">
        <v>95</v>
      </c>
      <c r="B114" s="362" t="s">
        <v>1315</v>
      </c>
      <c r="C114" s="362" t="s">
        <v>1316</v>
      </c>
      <c r="D114" s="362" t="s">
        <v>1317</v>
      </c>
      <c r="E114" s="362" t="s">
        <v>1318</v>
      </c>
      <c r="I114" s="360" t="str">
        <f>HLOOKUP(Introduction!$G$4,nametranslations,99,FALSE)</f>
        <v>Admin</v>
      </c>
      <c r="L114" s="360" t="s">
        <v>1319</v>
      </c>
      <c r="M114" s="360" t="s">
        <v>1320</v>
      </c>
      <c r="N114" s="360" t="s">
        <v>1321</v>
      </c>
      <c r="O114" s="360" t="s">
        <v>1322</v>
      </c>
      <c r="P114" s="360" t="s">
        <v>1323</v>
      </c>
      <c r="Q114" s="360" t="s">
        <v>1324</v>
      </c>
      <c r="R114" s="360"/>
      <c r="S114" s="360"/>
      <c r="T114" s="360" t="s">
        <v>1319</v>
      </c>
      <c r="U114" s="360" t="s">
        <v>244</v>
      </c>
    </row>
    <row r="115" spans="1:21" x14ac:dyDescent="0.25">
      <c r="A115" s="357" t="s">
        <v>23</v>
      </c>
      <c r="B115" s="362" t="s">
        <v>1325</v>
      </c>
      <c r="C115" s="362" t="s">
        <v>1326</v>
      </c>
      <c r="D115" s="362" t="s">
        <v>1327</v>
      </c>
      <c r="E115" s="362" t="s">
        <v>1328</v>
      </c>
      <c r="L115" s="360" t="s">
        <v>1329</v>
      </c>
      <c r="M115" s="360" t="s">
        <v>1330</v>
      </c>
      <c r="N115" s="360" t="s">
        <v>1330</v>
      </c>
      <c r="O115" s="360" t="s">
        <v>1331</v>
      </c>
      <c r="P115" s="360" t="s">
        <v>1332</v>
      </c>
      <c r="Q115" s="360" t="s">
        <v>1333</v>
      </c>
      <c r="R115" s="360"/>
      <c r="S115" s="360"/>
      <c r="T115" s="360" t="s">
        <v>1329</v>
      </c>
      <c r="U115" s="361" t="s">
        <v>244</v>
      </c>
    </row>
    <row r="116" spans="1:21" x14ac:dyDescent="0.25">
      <c r="A116" s="357" t="s">
        <v>20</v>
      </c>
      <c r="B116" s="362" t="s">
        <v>1334</v>
      </c>
      <c r="C116" s="362" t="s">
        <v>1335</v>
      </c>
      <c r="D116" s="362" t="s">
        <v>1336</v>
      </c>
      <c r="E116" s="362" t="s">
        <v>1337</v>
      </c>
      <c r="L116" s="360" t="s">
        <v>1338</v>
      </c>
      <c r="M116" s="360" t="s">
        <v>1339</v>
      </c>
      <c r="N116" s="360" t="s">
        <v>1339</v>
      </c>
      <c r="O116" s="360" t="s">
        <v>1339</v>
      </c>
      <c r="P116" s="360" t="s">
        <v>1340</v>
      </c>
      <c r="Q116" s="360" t="s">
        <v>1341</v>
      </c>
      <c r="R116" s="360"/>
      <c r="S116" s="360"/>
      <c r="T116" s="360" t="s">
        <v>1338</v>
      </c>
      <c r="U116" s="360" t="s">
        <v>244</v>
      </c>
    </row>
    <row r="117" spans="1:21" x14ac:dyDescent="0.25">
      <c r="A117" s="357" t="s">
        <v>22</v>
      </c>
      <c r="B117" s="362" t="s">
        <v>1342</v>
      </c>
      <c r="C117" s="362" t="s">
        <v>1343</v>
      </c>
      <c r="D117" s="362" t="s">
        <v>1344</v>
      </c>
      <c r="E117" s="362" t="s">
        <v>1345</v>
      </c>
      <c r="L117" s="360" t="s">
        <v>1346</v>
      </c>
      <c r="M117" s="360" t="s">
        <v>1347</v>
      </c>
      <c r="N117" s="360" t="s">
        <v>1348</v>
      </c>
      <c r="O117" s="360" t="s">
        <v>1349</v>
      </c>
      <c r="P117" s="360" t="s">
        <v>1350</v>
      </c>
      <c r="Q117" s="360" t="s">
        <v>1351</v>
      </c>
      <c r="R117" s="360"/>
      <c r="S117" s="360"/>
      <c r="T117" s="360" t="s">
        <v>1346</v>
      </c>
      <c r="U117" s="361" t="s">
        <v>244</v>
      </c>
    </row>
    <row r="118" spans="1:21" x14ac:dyDescent="0.25">
      <c r="A118" s="357" t="s">
        <v>3</v>
      </c>
      <c r="B118" s="362" t="s">
        <v>1352</v>
      </c>
      <c r="C118" s="362" t="s">
        <v>1353</v>
      </c>
      <c r="D118" s="362" t="s">
        <v>1354</v>
      </c>
      <c r="E118" s="362" t="s">
        <v>1355</v>
      </c>
      <c r="L118" s="360" t="s">
        <v>1356</v>
      </c>
      <c r="M118" s="360" t="s">
        <v>1357</v>
      </c>
      <c r="N118" s="360" t="s">
        <v>1358</v>
      </c>
      <c r="O118" s="360" t="s">
        <v>1359</v>
      </c>
      <c r="P118" s="360" t="s">
        <v>1360</v>
      </c>
      <c r="Q118" s="360" t="s">
        <v>1361</v>
      </c>
      <c r="R118" s="360"/>
      <c r="S118" s="360"/>
      <c r="T118" s="360" t="s">
        <v>1356</v>
      </c>
      <c r="U118" s="360" t="s">
        <v>244</v>
      </c>
    </row>
    <row r="119" spans="1:21" x14ac:dyDescent="0.25">
      <c r="A119" s="357" t="s">
        <v>52</v>
      </c>
      <c r="B119" s="362" t="s">
        <v>1362</v>
      </c>
      <c r="C119" s="362" t="s">
        <v>1363</v>
      </c>
      <c r="D119" s="362" t="s">
        <v>1364</v>
      </c>
      <c r="E119" s="362" t="s">
        <v>1365</v>
      </c>
      <c r="L119" s="360" t="s">
        <v>1366</v>
      </c>
      <c r="M119" s="360" t="s">
        <v>1367</v>
      </c>
      <c r="N119" s="360" t="s">
        <v>1367</v>
      </c>
      <c r="O119" s="360" t="s">
        <v>1367</v>
      </c>
      <c r="P119" s="360" t="s">
        <v>1368</v>
      </c>
      <c r="Q119" s="360" t="s">
        <v>1369</v>
      </c>
      <c r="R119" s="360"/>
      <c r="S119" s="360"/>
      <c r="T119" s="360" t="s">
        <v>1366</v>
      </c>
      <c r="U119" s="360" t="s">
        <v>244</v>
      </c>
    </row>
    <row r="120" spans="1:21" x14ac:dyDescent="0.25">
      <c r="A120" s="357" t="s">
        <v>57</v>
      </c>
      <c r="B120" s="362" t="s">
        <v>1370</v>
      </c>
      <c r="C120" s="362" t="s">
        <v>1371</v>
      </c>
      <c r="D120" s="362" t="s">
        <v>1372</v>
      </c>
      <c r="E120" s="362" t="s">
        <v>1373</v>
      </c>
      <c r="L120" s="360" t="s">
        <v>1374</v>
      </c>
      <c r="M120" s="360" t="s">
        <v>1375</v>
      </c>
      <c r="N120" s="360" t="s">
        <v>1376</v>
      </c>
      <c r="O120" s="360" t="s">
        <v>1377</v>
      </c>
      <c r="P120" s="360" t="s">
        <v>1378</v>
      </c>
      <c r="Q120" s="360" t="s">
        <v>1379</v>
      </c>
      <c r="R120" s="360"/>
      <c r="S120" s="360"/>
      <c r="T120" s="360" t="s">
        <v>1374</v>
      </c>
      <c r="U120" s="360" t="s">
        <v>244</v>
      </c>
    </row>
    <row r="121" spans="1:21" x14ac:dyDescent="0.25">
      <c r="A121" s="357" t="s">
        <v>99</v>
      </c>
      <c r="B121" s="362" t="s">
        <v>1380</v>
      </c>
      <c r="C121" s="362" t="s">
        <v>1381</v>
      </c>
      <c r="D121" s="362" t="s">
        <v>1382</v>
      </c>
      <c r="E121" s="362" t="s">
        <v>1383</v>
      </c>
      <c r="L121" s="360" t="s">
        <v>1384</v>
      </c>
      <c r="M121" s="360" t="s">
        <v>1385</v>
      </c>
      <c r="N121" s="360" t="s">
        <v>1386</v>
      </c>
      <c r="O121" s="360" t="s">
        <v>1387</v>
      </c>
      <c r="P121" s="360" t="s">
        <v>1388</v>
      </c>
      <c r="Q121" s="360" t="s">
        <v>1389</v>
      </c>
      <c r="R121" s="360"/>
      <c r="S121" s="360"/>
      <c r="T121" s="360" t="s">
        <v>1384</v>
      </c>
      <c r="U121" s="360" t="s">
        <v>244</v>
      </c>
    </row>
    <row r="122" spans="1:21" x14ac:dyDescent="0.25">
      <c r="A122" s="357" t="s">
        <v>113</v>
      </c>
      <c r="B122" s="362" t="s">
        <v>1390</v>
      </c>
      <c r="C122" s="362" t="s">
        <v>1391</v>
      </c>
      <c r="D122" s="362" t="s">
        <v>1392</v>
      </c>
      <c r="E122" s="362" t="s">
        <v>1393</v>
      </c>
      <c r="L122" s="360" t="s">
        <v>1394</v>
      </c>
      <c r="M122" s="360" t="s">
        <v>1395</v>
      </c>
      <c r="N122" s="360" t="s">
        <v>1396</v>
      </c>
      <c r="O122" s="360" t="s">
        <v>1395</v>
      </c>
      <c r="P122" s="360" t="s">
        <v>1397</v>
      </c>
      <c r="Q122" s="360" t="s">
        <v>1398</v>
      </c>
      <c r="R122" s="360"/>
      <c r="S122" s="360"/>
      <c r="T122" s="360" t="s">
        <v>1394</v>
      </c>
      <c r="U122" s="361" t="s">
        <v>248</v>
      </c>
    </row>
    <row r="123" spans="1:21" x14ac:dyDescent="0.25">
      <c r="A123" s="357" t="s">
        <v>114</v>
      </c>
      <c r="B123" s="362" t="s">
        <v>1399</v>
      </c>
      <c r="C123" s="362" t="s">
        <v>1400</v>
      </c>
      <c r="D123" s="362" t="s">
        <v>1401</v>
      </c>
      <c r="E123" s="362" t="s">
        <v>1402</v>
      </c>
      <c r="L123" s="360" t="s">
        <v>1403</v>
      </c>
      <c r="M123" s="360" t="s">
        <v>1404</v>
      </c>
      <c r="N123" s="360" t="s">
        <v>1405</v>
      </c>
      <c r="O123" s="360" t="s">
        <v>1406</v>
      </c>
      <c r="P123" s="360" t="s">
        <v>1407</v>
      </c>
      <c r="Q123" s="360" t="s">
        <v>1408</v>
      </c>
      <c r="R123" s="360"/>
      <c r="S123" s="360"/>
      <c r="T123" s="360" t="s">
        <v>1403</v>
      </c>
      <c r="U123" s="360" t="s">
        <v>246</v>
      </c>
    </row>
    <row r="124" spans="1:21" x14ac:dyDescent="0.25">
      <c r="A124" s="357" t="s">
        <v>30</v>
      </c>
      <c r="B124" s="362" t="s">
        <v>1409</v>
      </c>
      <c r="C124" s="362" t="s">
        <v>1410</v>
      </c>
      <c r="D124" s="362" t="s">
        <v>1411</v>
      </c>
      <c r="E124" s="362" t="s">
        <v>1412</v>
      </c>
      <c r="L124" s="360" t="s">
        <v>1413</v>
      </c>
      <c r="M124" s="360" t="s">
        <v>1414</v>
      </c>
      <c r="N124" s="360" t="s">
        <v>1415</v>
      </c>
      <c r="O124" s="360" t="s">
        <v>1416</v>
      </c>
      <c r="P124" s="360" t="s">
        <v>1417</v>
      </c>
      <c r="Q124" s="360" t="s">
        <v>1418</v>
      </c>
      <c r="R124" s="360"/>
      <c r="S124" s="360"/>
      <c r="T124" s="360" t="s">
        <v>1413</v>
      </c>
      <c r="U124" s="360" t="s">
        <v>248</v>
      </c>
    </row>
    <row r="125" spans="1:21" x14ac:dyDescent="0.25">
      <c r="A125" s="357" t="s">
        <v>26</v>
      </c>
      <c r="B125" s="362" t="s">
        <v>1419</v>
      </c>
      <c r="C125" s="362" t="s">
        <v>1420</v>
      </c>
      <c r="D125" s="362" t="s">
        <v>1421</v>
      </c>
      <c r="E125" s="362" t="s">
        <v>1422</v>
      </c>
      <c r="L125" s="360" t="s">
        <v>1423</v>
      </c>
      <c r="M125" s="360" t="s">
        <v>1424</v>
      </c>
      <c r="N125" s="360" t="s">
        <v>1425</v>
      </c>
      <c r="O125" s="360" t="s">
        <v>1424</v>
      </c>
      <c r="P125" s="360" t="s">
        <v>1426</v>
      </c>
      <c r="Q125" s="360" t="s">
        <v>1427</v>
      </c>
      <c r="R125" s="360"/>
      <c r="S125" s="360"/>
      <c r="T125" s="360" t="s">
        <v>1423</v>
      </c>
      <c r="U125" s="360" t="s">
        <v>244</v>
      </c>
    </row>
    <row r="126" spans="1:21" x14ac:dyDescent="0.25">
      <c r="A126" s="357" t="s">
        <v>127</v>
      </c>
      <c r="B126" s="362" t="s">
        <v>1428</v>
      </c>
      <c r="C126" s="362" t="s">
        <v>1011</v>
      </c>
      <c r="D126" s="362" t="s">
        <v>1012</v>
      </c>
      <c r="E126" s="362" t="s">
        <v>1013</v>
      </c>
      <c r="L126" s="360" t="s">
        <v>1429</v>
      </c>
      <c r="M126" s="360" t="s">
        <v>1430</v>
      </c>
      <c r="N126" s="360" t="s">
        <v>1431</v>
      </c>
      <c r="O126" s="360" t="s">
        <v>1432</v>
      </c>
      <c r="P126" s="360" t="s">
        <v>1433</v>
      </c>
      <c r="Q126" s="360" t="s">
        <v>1434</v>
      </c>
      <c r="R126" s="360"/>
      <c r="S126" s="360"/>
      <c r="T126" s="360" t="s">
        <v>1429</v>
      </c>
      <c r="U126" s="361" t="s">
        <v>248</v>
      </c>
    </row>
    <row r="127" spans="1:21" x14ac:dyDescent="0.25">
      <c r="A127" s="357" t="s">
        <v>128</v>
      </c>
      <c r="B127" s="362" t="s">
        <v>1435</v>
      </c>
      <c r="C127" s="362" t="s">
        <v>1436</v>
      </c>
      <c r="D127" s="362" t="s">
        <v>1437</v>
      </c>
      <c r="E127" s="362" t="s">
        <v>1438</v>
      </c>
      <c r="L127" s="360" t="s">
        <v>1439</v>
      </c>
      <c r="M127" s="360" t="s">
        <v>1440</v>
      </c>
      <c r="N127" s="360" t="s">
        <v>1441</v>
      </c>
      <c r="O127" s="360" t="s">
        <v>1442</v>
      </c>
      <c r="P127" s="360" t="s">
        <v>1443</v>
      </c>
      <c r="Q127" s="360" t="s">
        <v>1444</v>
      </c>
      <c r="R127" s="360"/>
      <c r="S127" s="360"/>
      <c r="T127" s="360" t="s">
        <v>1439</v>
      </c>
      <c r="U127" s="360" t="s">
        <v>244</v>
      </c>
    </row>
    <row r="128" spans="1:21" x14ac:dyDescent="0.25">
      <c r="A128" s="357" t="s">
        <v>112</v>
      </c>
      <c r="B128" s="362" t="s">
        <v>1445</v>
      </c>
      <c r="C128" s="362" t="s">
        <v>1446</v>
      </c>
      <c r="D128" s="362" t="s">
        <v>1447</v>
      </c>
      <c r="E128" s="362" t="s">
        <v>1448</v>
      </c>
      <c r="L128" s="360" t="s">
        <v>1449</v>
      </c>
      <c r="M128" s="360" t="s">
        <v>1450</v>
      </c>
      <c r="N128" s="360" t="s">
        <v>1450</v>
      </c>
      <c r="O128" s="360" t="s">
        <v>1450</v>
      </c>
      <c r="P128" s="360" t="s">
        <v>1451</v>
      </c>
      <c r="Q128" s="360" t="s">
        <v>1452</v>
      </c>
      <c r="R128" s="360"/>
      <c r="S128" s="360"/>
      <c r="T128" s="360" t="s">
        <v>1449</v>
      </c>
      <c r="U128" s="360" t="s">
        <v>244</v>
      </c>
    </row>
    <row r="129" spans="1:21" x14ac:dyDescent="0.25">
      <c r="A129" s="357" t="s">
        <v>179</v>
      </c>
      <c r="B129" s="362" t="s">
        <v>1453</v>
      </c>
      <c r="C129" s="362" t="s">
        <v>1454</v>
      </c>
      <c r="D129" s="362" t="s">
        <v>1455</v>
      </c>
      <c r="E129" s="362" t="s">
        <v>1456</v>
      </c>
      <c r="L129" s="360" t="s">
        <v>1457</v>
      </c>
      <c r="M129" s="360" t="s">
        <v>1458</v>
      </c>
      <c r="N129" s="360" t="s">
        <v>1458</v>
      </c>
      <c r="O129" s="360" t="s">
        <v>1458</v>
      </c>
      <c r="P129" s="360" t="s">
        <v>1459</v>
      </c>
      <c r="Q129" s="360" t="s">
        <v>1460</v>
      </c>
      <c r="R129" s="360"/>
      <c r="S129" s="360"/>
      <c r="T129" s="360" t="s">
        <v>1457</v>
      </c>
      <c r="U129" s="360" t="s">
        <v>244</v>
      </c>
    </row>
    <row r="130" spans="1:21" x14ac:dyDescent="0.25">
      <c r="A130" s="357" t="s">
        <v>1461</v>
      </c>
      <c r="B130" s="362" t="s">
        <v>1461</v>
      </c>
      <c r="C130" s="362" t="s">
        <v>1462</v>
      </c>
      <c r="D130" s="362" t="s">
        <v>1463</v>
      </c>
      <c r="E130" s="362" t="s">
        <v>1464</v>
      </c>
      <c r="L130" s="360" t="s">
        <v>1465</v>
      </c>
      <c r="M130" s="360" t="s">
        <v>1466</v>
      </c>
      <c r="N130" s="360" t="s">
        <v>1466</v>
      </c>
      <c r="O130" s="360" t="s">
        <v>1466</v>
      </c>
      <c r="P130" s="360" t="s">
        <v>1467</v>
      </c>
      <c r="Q130" s="360" t="s">
        <v>1468</v>
      </c>
      <c r="R130" s="360"/>
      <c r="S130" s="360"/>
      <c r="T130" s="360" t="s">
        <v>1465</v>
      </c>
      <c r="U130" s="360" t="s">
        <v>244</v>
      </c>
    </row>
    <row r="131" spans="1:21" x14ac:dyDescent="0.25">
      <c r="A131" s="357" t="s">
        <v>1469</v>
      </c>
      <c r="B131" s="362" t="s">
        <v>1470</v>
      </c>
      <c r="C131" s="362" t="s">
        <v>1471</v>
      </c>
      <c r="D131" s="362" t="s">
        <v>1472</v>
      </c>
      <c r="E131" s="362" t="s">
        <v>1473</v>
      </c>
      <c r="L131" s="360" t="s">
        <v>1474</v>
      </c>
      <c r="M131" s="360" t="s">
        <v>1475</v>
      </c>
      <c r="N131" s="360" t="s">
        <v>1476</v>
      </c>
      <c r="O131" s="360" t="s">
        <v>1477</v>
      </c>
      <c r="P131" s="360" t="s">
        <v>1478</v>
      </c>
      <c r="Q131" s="360" t="s">
        <v>1479</v>
      </c>
      <c r="R131" s="360"/>
      <c r="S131" s="360"/>
      <c r="T131" s="360" t="s">
        <v>1474</v>
      </c>
      <c r="U131" s="360" t="s">
        <v>244</v>
      </c>
    </row>
    <row r="132" spans="1:21" x14ac:dyDescent="0.25">
      <c r="A132" s="357" t="s">
        <v>1480</v>
      </c>
      <c r="B132" s="362" t="s">
        <v>1481</v>
      </c>
      <c r="C132" s="362" t="s">
        <v>1482</v>
      </c>
      <c r="D132" s="362" t="s">
        <v>1483</v>
      </c>
      <c r="E132" s="362" t="s">
        <v>1484</v>
      </c>
      <c r="L132" s="360" t="s">
        <v>1485</v>
      </c>
      <c r="M132" s="360" t="s">
        <v>1486</v>
      </c>
      <c r="N132" s="360" t="s">
        <v>1486</v>
      </c>
      <c r="O132" s="360" t="s">
        <v>1487</v>
      </c>
      <c r="P132" s="360" t="s">
        <v>1488</v>
      </c>
      <c r="Q132" s="360" t="s">
        <v>1489</v>
      </c>
      <c r="R132" s="360"/>
      <c r="S132" s="360"/>
      <c r="T132" s="360" t="s">
        <v>1485</v>
      </c>
      <c r="U132" s="360" t="s">
        <v>246</v>
      </c>
    </row>
    <row r="133" spans="1:21" x14ac:dyDescent="0.25">
      <c r="A133" s="357" t="s">
        <v>1490</v>
      </c>
      <c r="B133" s="362" t="s">
        <v>1491</v>
      </c>
      <c r="C133" s="362" t="s">
        <v>1492</v>
      </c>
      <c r="D133" s="362" t="s">
        <v>1493</v>
      </c>
      <c r="E133" s="362" t="s">
        <v>1494</v>
      </c>
      <c r="L133" s="360" t="s">
        <v>1495</v>
      </c>
      <c r="M133" s="360" t="s">
        <v>1496</v>
      </c>
      <c r="N133" s="360" t="s">
        <v>1497</v>
      </c>
      <c r="O133" s="360" t="s">
        <v>1498</v>
      </c>
      <c r="P133" s="360" t="s">
        <v>1499</v>
      </c>
      <c r="Q133" s="360" t="s">
        <v>1500</v>
      </c>
      <c r="R133" s="360"/>
      <c r="S133" s="360"/>
      <c r="T133" s="360" t="s">
        <v>1495</v>
      </c>
      <c r="U133" s="360" t="s">
        <v>244</v>
      </c>
    </row>
    <row r="134" spans="1:21" x14ac:dyDescent="0.25">
      <c r="A134" s="357" t="s">
        <v>1501</v>
      </c>
      <c r="B134" s="362" t="s">
        <v>1502</v>
      </c>
      <c r="C134" s="362" t="s">
        <v>1503</v>
      </c>
      <c r="D134" s="362" t="s">
        <v>1504</v>
      </c>
      <c r="E134" s="362" t="s">
        <v>1505</v>
      </c>
      <c r="L134" s="360" t="s">
        <v>1506</v>
      </c>
      <c r="M134" s="360" t="s">
        <v>1507</v>
      </c>
      <c r="N134" s="360" t="s">
        <v>1508</v>
      </c>
      <c r="O134" s="360" t="s">
        <v>1509</v>
      </c>
      <c r="P134" s="360" t="s">
        <v>1510</v>
      </c>
      <c r="Q134" s="360" t="s">
        <v>1511</v>
      </c>
      <c r="R134" s="360"/>
      <c r="S134" s="360"/>
      <c r="T134" s="360" t="s">
        <v>1506</v>
      </c>
      <c r="U134" s="360" t="s">
        <v>244</v>
      </c>
    </row>
    <row r="135" spans="1:21" x14ac:dyDescent="0.25">
      <c r="A135" s="357" t="s">
        <v>1512</v>
      </c>
      <c r="B135" s="362" t="s">
        <v>1513</v>
      </c>
      <c r="C135" s="362" t="s">
        <v>1514</v>
      </c>
      <c r="D135" s="362" t="s">
        <v>1515</v>
      </c>
      <c r="E135" s="362" t="s">
        <v>1516</v>
      </c>
      <c r="L135" s="360" t="s">
        <v>1517</v>
      </c>
      <c r="M135" s="360" t="s">
        <v>1518</v>
      </c>
      <c r="N135" s="360" t="s">
        <v>1519</v>
      </c>
      <c r="O135" s="360" t="s">
        <v>1520</v>
      </c>
      <c r="P135" s="360" t="s">
        <v>1521</v>
      </c>
      <c r="Q135" s="360" t="s">
        <v>1522</v>
      </c>
      <c r="R135" s="360"/>
      <c r="S135" s="360"/>
      <c r="T135" s="360" t="s">
        <v>1517</v>
      </c>
      <c r="U135" s="360" t="s">
        <v>246</v>
      </c>
    </row>
    <row r="136" spans="1:21" x14ac:dyDescent="0.25">
      <c r="A136" s="357" t="s">
        <v>1523</v>
      </c>
      <c r="B136" s="362" t="s">
        <v>1524</v>
      </c>
      <c r="C136" s="362" t="s">
        <v>1525</v>
      </c>
      <c r="D136" s="362" t="s">
        <v>1526</v>
      </c>
      <c r="E136" s="362" t="s">
        <v>1527</v>
      </c>
      <c r="L136" s="360" t="s">
        <v>1528</v>
      </c>
      <c r="M136" s="360" t="s">
        <v>1529</v>
      </c>
      <c r="N136" s="360" t="s">
        <v>1530</v>
      </c>
      <c r="O136" s="360" t="s">
        <v>1531</v>
      </c>
      <c r="P136" s="360" t="s">
        <v>1532</v>
      </c>
      <c r="Q136" s="360" t="s">
        <v>1533</v>
      </c>
      <c r="R136" s="360"/>
      <c r="S136" s="360"/>
      <c r="T136" s="360" t="s">
        <v>1528</v>
      </c>
      <c r="U136" s="360" t="s">
        <v>248</v>
      </c>
    </row>
    <row r="137" spans="1:21" x14ac:dyDescent="0.25">
      <c r="A137" s="357" t="s">
        <v>1534</v>
      </c>
      <c r="B137" s="362" t="s">
        <v>1535</v>
      </c>
      <c r="C137" s="362" t="s">
        <v>1536</v>
      </c>
      <c r="D137" s="362" t="s">
        <v>1537</v>
      </c>
      <c r="E137" s="362" t="s">
        <v>1538</v>
      </c>
      <c r="L137" s="360" t="s">
        <v>1539</v>
      </c>
      <c r="M137" s="360" t="s">
        <v>1540</v>
      </c>
      <c r="N137" s="360" t="s">
        <v>1540</v>
      </c>
      <c r="O137" s="360" t="s">
        <v>1541</v>
      </c>
      <c r="P137" s="360" t="s">
        <v>1542</v>
      </c>
      <c r="Q137" s="360" t="s">
        <v>1543</v>
      </c>
      <c r="R137" s="360"/>
      <c r="S137" s="360"/>
      <c r="T137" s="360" t="s">
        <v>1539</v>
      </c>
      <c r="U137" s="360" t="s">
        <v>246</v>
      </c>
    </row>
    <row r="138" spans="1:21" x14ac:dyDescent="0.25">
      <c r="A138" s="357" t="s">
        <v>205</v>
      </c>
      <c r="B138" s="362" t="s">
        <v>1544</v>
      </c>
      <c r="C138" s="362" t="s">
        <v>1545</v>
      </c>
      <c r="D138" s="362" t="s">
        <v>1546</v>
      </c>
      <c r="E138" s="362" t="s">
        <v>1547</v>
      </c>
      <c r="L138" s="360" t="s">
        <v>1548</v>
      </c>
      <c r="M138" s="360" t="s">
        <v>1549</v>
      </c>
      <c r="N138" s="360" t="s">
        <v>1550</v>
      </c>
      <c r="O138" s="360" t="s">
        <v>1551</v>
      </c>
      <c r="P138" s="360" t="s">
        <v>1552</v>
      </c>
      <c r="Q138" s="360" t="s">
        <v>1553</v>
      </c>
      <c r="R138" s="360"/>
      <c r="S138" s="360"/>
      <c r="T138" s="360" t="s">
        <v>1548</v>
      </c>
      <c r="U138" s="361" t="s">
        <v>244</v>
      </c>
    </row>
    <row r="139" spans="1:21" x14ac:dyDescent="0.25">
      <c r="A139" s="359" t="s">
        <v>1554</v>
      </c>
      <c r="L139" s="360" t="s">
        <v>1555</v>
      </c>
      <c r="M139" s="360" t="s">
        <v>1556</v>
      </c>
      <c r="N139" s="360" t="s">
        <v>1556</v>
      </c>
      <c r="O139" s="360" t="s">
        <v>1556</v>
      </c>
      <c r="P139" s="360" t="s">
        <v>1557</v>
      </c>
      <c r="Q139" s="360" t="s">
        <v>1558</v>
      </c>
      <c r="R139" s="360"/>
      <c r="S139" s="360"/>
      <c r="T139" s="360" t="s">
        <v>1555</v>
      </c>
      <c r="U139" s="360" t="s">
        <v>246</v>
      </c>
    </row>
    <row r="140" spans="1:21" x14ac:dyDescent="0.25">
      <c r="A140" s="357" t="s">
        <v>211</v>
      </c>
      <c r="B140" s="362" t="s">
        <v>1559</v>
      </c>
      <c r="C140" s="362" t="s">
        <v>1560</v>
      </c>
      <c r="D140" s="362" t="s">
        <v>1561</v>
      </c>
      <c r="E140" s="362" t="s">
        <v>1562</v>
      </c>
      <c r="L140" s="360" t="s">
        <v>1563</v>
      </c>
      <c r="M140" s="360" t="s">
        <v>1564</v>
      </c>
      <c r="N140" s="360" t="s">
        <v>1564</v>
      </c>
      <c r="O140" s="360" t="s">
        <v>1565</v>
      </c>
      <c r="P140" s="360" t="s">
        <v>1566</v>
      </c>
      <c r="Q140" s="360" t="s">
        <v>1567</v>
      </c>
      <c r="R140" s="360"/>
      <c r="S140" s="360"/>
      <c r="T140" s="360" t="s">
        <v>1563</v>
      </c>
      <c r="U140" s="360" t="s">
        <v>244</v>
      </c>
    </row>
    <row r="141" spans="1:21" x14ac:dyDescent="0.25">
      <c r="A141" s="357" t="s">
        <v>213</v>
      </c>
      <c r="B141" s="362" t="s">
        <v>1568</v>
      </c>
      <c r="C141" s="362" t="s">
        <v>1569</v>
      </c>
      <c r="D141" s="362" t="s">
        <v>1570</v>
      </c>
      <c r="E141" s="362" t="s">
        <v>1571</v>
      </c>
      <c r="L141" s="360" t="s">
        <v>1572</v>
      </c>
      <c r="M141" s="360" t="s">
        <v>1573</v>
      </c>
      <c r="N141" s="360" t="s">
        <v>1574</v>
      </c>
      <c r="O141" s="360" t="s">
        <v>1575</v>
      </c>
      <c r="P141" s="360" t="s">
        <v>1576</v>
      </c>
      <c r="Q141" s="360" t="s">
        <v>1577</v>
      </c>
      <c r="R141" s="360"/>
      <c r="S141" s="360"/>
      <c r="T141" s="360" t="s">
        <v>1572</v>
      </c>
      <c r="U141" s="361" t="s">
        <v>245</v>
      </c>
    </row>
    <row r="142" spans="1:21" x14ac:dyDescent="0.25">
      <c r="A142" s="357" t="s">
        <v>1578</v>
      </c>
      <c r="B142" s="362" t="s">
        <v>1579</v>
      </c>
      <c r="C142" s="362" t="s">
        <v>1580</v>
      </c>
      <c r="D142" s="362" t="s">
        <v>1581</v>
      </c>
      <c r="E142" s="362" t="s">
        <v>1582</v>
      </c>
      <c r="L142" s="360" t="s">
        <v>1583</v>
      </c>
      <c r="M142" s="360" t="s">
        <v>1584</v>
      </c>
      <c r="N142" s="360" t="s">
        <v>1585</v>
      </c>
      <c r="O142" s="360" t="s">
        <v>1586</v>
      </c>
      <c r="P142" s="360" t="s">
        <v>1587</v>
      </c>
      <c r="Q142" s="360" t="s">
        <v>1588</v>
      </c>
      <c r="R142" s="360"/>
      <c r="S142" s="360"/>
      <c r="T142" s="360" t="s">
        <v>1583</v>
      </c>
      <c r="U142" s="360" t="s">
        <v>244</v>
      </c>
    </row>
    <row r="143" spans="1:21" x14ac:dyDescent="0.25">
      <c r="A143" s="357" t="s">
        <v>215</v>
      </c>
      <c r="B143" s="362" t="s">
        <v>1589</v>
      </c>
      <c r="C143" s="362" t="s">
        <v>1590</v>
      </c>
      <c r="D143" s="362" t="s">
        <v>1591</v>
      </c>
      <c r="E143" s="362" t="s">
        <v>1592</v>
      </c>
      <c r="L143" s="360" t="s">
        <v>1593</v>
      </c>
      <c r="M143" s="360" t="s">
        <v>1594</v>
      </c>
      <c r="N143" s="360" t="s">
        <v>1595</v>
      </c>
      <c r="O143" s="360" t="s">
        <v>1596</v>
      </c>
      <c r="P143" s="360" t="s">
        <v>1597</v>
      </c>
      <c r="Q143" s="360" t="s">
        <v>1598</v>
      </c>
      <c r="R143" s="360"/>
      <c r="S143" s="360"/>
      <c r="T143" s="360" t="s">
        <v>1593</v>
      </c>
      <c r="U143" s="360" t="s">
        <v>244</v>
      </c>
    </row>
    <row r="144" spans="1:21" x14ac:dyDescent="0.25">
      <c r="A144" s="357" t="s">
        <v>1599</v>
      </c>
      <c r="B144" s="362" t="s">
        <v>1600</v>
      </c>
      <c r="C144" s="362" t="s">
        <v>1601</v>
      </c>
      <c r="D144" s="362" t="s">
        <v>1602</v>
      </c>
      <c r="E144" s="362" t="s">
        <v>1603</v>
      </c>
      <c r="L144" s="360" t="s">
        <v>1604</v>
      </c>
      <c r="M144" s="360" t="s">
        <v>1605</v>
      </c>
      <c r="N144" s="360" t="s">
        <v>1605</v>
      </c>
      <c r="O144" s="360" t="s">
        <v>1606</v>
      </c>
      <c r="P144" s="360" t="s">
        <v>1607</v>
      </c>
      <c r="Q144" s="360" t="s">
        <v>1608</v>
      </c>
      <c r="R144" s="360"/>
      <c r="S144" s="360"/>
      <c r="T144" s="360" t="s">
        <v>1604</v>
      </c>
      <c r="U144" s="360" t="s">
        <v>246</v>
      </c>
    </row>
    <row r="145" spans="1:21" x14ac:dyDescent="0.25">
      <c r="A145" s="357" t="s">
        <v>217</v>
      </c>
      <c r="B145" s="362" t="s">
        <v>1609</v>
      </c>
      <c r="C145" s="362" t="s">
        <v>1610</v>
      </c>
      <c r="D145" s="362" t="s">
        <v>1611</v>
      </c>
      <c r="E145" s="362" t="s">
        <v>1612</v>
      </c>
      <c r="L145" s="360" t="s">
        <v>1613</v>
      </c>
      <c r="M145" s="360" t="s">
        <v>1614</v>
      </c>
      <c r="N145" s="360" t="s">
        <v>1615</v>
      </c>
      <c r="O145" s="360" t="s">
        <v>1614</v>
      </c>
      <c r="P145" s="360" t="s">
        <v>1616</v>
      </c>
      <c r="Q145" s="360" t="s">
        <v>1617</v>
      </c>
      <c r="R145" s="360"/>
      <c r="S145" s="360"/>
      <c r="T145" s="360" t="s">
        <v>1613</v>
      </c>
      <c r="U145" s="360" t="s">
        <v>244</v>
      </c>
    </row>
    <row r="146" spans="1:21" x14ac:dyDescent="0.25">
      <c r="A146" s="357" t="s">
        <v>219</v>
      </c>
      <c r="B146" s="362" t="s">
        <v>1618</v>
      </c>
      <c r="C146" s="362" t="s">
        <v>1619</v>
      </c>
      <c r="D146" s="362" t="s">
        <v>1620</v>
      </c>
      <c r="E146" s="362" t="s">
        <v>1621</v>
      </c>
      <c r="L146" s="360" t="s">
        <v>1622</v>
      </c>
      <c r="M146" s="360" t="s">
        <v>1623</v>
      </c>
      <c r="N146" s="360" t="s">
        <v>1623</v>
      </c>
      <c r="O146" s="360" t="s">
        <v>1623</v>
      </c>
      <c r="P146" s="360" t="s">
        <v>1624</v>
      </c>
      <c r="Q146" s="360" t="s">
        <v>1625</v>
      </c>
      <c r="R146" s="360"/>
      <c r="S146" s="360"/>
      <c r="T146" s="360" t="s">
        <v>1622</v>
      </c>
      <c r="U146" s="360" t="s">
        <v>244</v>
      </c>
    </row>
    <row r="147" spans="1:21" x14ac:dyDescent="0.25">
      <c r="A147" s="357" t="s">
        <v>220</v>
      </c>
      <c r="B147" s="362" t="s">
        <v>1626</v>
      </c>
      <c r="C147" s="362" t="s">
        <v>1627</v>
      </c>
      <c r="D147" s="362" t="s">
        <v>1628</v>
      </c>
      <c r="E147" s="362" t="s">
        <v>1629</v>
      </c>
      <c r="L147" s="360" t="s">
        <v>1630</v>
      </c>
      <c r="M147" s="360" t="s">
        <v>1631</v>
      </c>
      <c r="N147" s="360" t="s">
        <v>1632</v>
      </c>
      <c r="O147" s="360" t="s">
        <v>1631</v>
      </c>
      <c r="P147" s="360" t="s">
        <v>1633</v>
      </c>
      <c r="Q147" s="360" t="s">
        <v>1634</v>
      </c>
      <c r="R147" s="360"/>
      <c r="S147" s="360"/>
      <c r="T147" s="360" t="s">
        <v>1630</v>
      </c>
      <c r="U147" s="360" t="s">
        <v>244</v>
      </c>
    </row>
    <row r="148" spans="1:21" x14ac:dyDescent="0.25">
      <c r="A148" s="357" t="s">
        <v>221</v>
      </c>
      <c r="B148" s="362" t="s">
        <v>1635</v>
      </c>
      <c r="C148" s="362" t="s">
        <v>1636</v>
      </c>
      <c r="D148" s="362" t="s">
        <v>1637</v>
      </c>
      <c r="E148" s="362" t="s">
        <v>1638</v>
      </c>
      <c r="L148" s="360" t="s">
        <v>1639</v>
      </c>
      <c r="M148" s="360" t="s">
        <v>146</v>
      </c>
      <c r="N148" s="360" t="s">
        <v>1640</v>
      </c>
      <c r="O148" s="360" t="s">
        <v>146</v>
      </c>
      <c r="P148" s="360" t="s">
        <v>1641</v>
      </c>
      <c r="Q148" s="360" t="s">
        <v>1642</v>
      </c>
      <c r="R148" s="360"/>
      <c r="S148" s="360"/>
      <c r="T148" s="360" t="s">
        <v>1639</v>
      </c>
      <c r="U148" s="360" t="s">
        <v>244</v>
      </c>
    </row>
    <row r="149" spans="1:21" x14ac:dyDescent="0.25">
      <c r="A149" s="357" t="s">
        <v>224</v>
      </c>
      <c r="B149" s="362" t="s">
        <v>1643</v>
      </c>
      <c r="C149" s="362" t="s">
        <v>1644</v>
      </c>
      <c r="D149" s="362" t="s">
        <v>1645</v>
      </c>
      <c r="E149" s="362" t="s">
        <v>1646</v>
      </c>
      <c r="L149" s="360" t="s">
        <v>1647</v>
      </c>
      <c r="M149" s="360" t="s">
        <v>1648</v>
      </c>
      <c r="N149" s="360" t="s">
        <v>1649</v>
      </c>
      <c r="O149" s="360" t="s">
        <v>1650</v>
      </c>
      <c r="P149" s="360" t="s">
        <v>1651</v>
      </c>
      <c r="Q149" s="360" t="s">
        <v>1652</v>
      </c>
      <c r="R149" s="360"/>
      <c r="S149" s="360"/>
      <c r="T149" s="360" t="s">
        <v>1647</v>
      </c>
      <c r="U149" s="360" t="s">
        <v>244</v>
      </c>
    </row>
    <row r="150" spans="1:21" x14ac:dyDescent="0.25">
      <c r="A150" s="357" t="s">
        <v>222</v>
      </c>
      <c r="B150" s="362" t="s">
        <v>1653</v>
      </c>
      <c r="C150" s="362" t="s">
        <v>1654</v>
      </c>
      <c r="D150" s="362" t="s">
        <v>1655</v>
      </c>
      <c r="E150" s="362" t="s">
        <v>1656</v>
      </c>
      <c r="L150" s="360" t="s">
        <v>1657</v>
      </c>
      <c r="M150" s="360" t="s">
        <v>1658</v>
      </c>
      <c r="N150" s="360" t="s">
        <v>1658</v>
      </c>
      <c r="O150" s="360" t="s">
        <v>1658</v>
      </c>
      <c r="P150" s="360" t="s">
        <v>1659</v>
      </c>
      <c r="Q150" s="360" t="s">
        <v>1660</v>
      </c>
      <c r="R150" s="360"/>
      <c r="S150" s="360"/>
      <c r="T150" s="360" t="s">
        <v>1657</v>
      </c>
      <c r="U150" s="360" t="s">
        <v>244</v>
      </c>
    </row>
    <row r="151" spans="1:21" ht="409.6" x14ac:dyDescent="0.25">
      <c r="A151" s="367" t="s">
        <v>223</v>
      </c>
      <c r="B151" s="367" t="s">
        <v>1661</v>
      </c>
      <c r="C151" s="367" t="s">
        <v>1662</v>
      </c>
      <c r="D151" s="369" t="s">
        <v>1663</v>
      </c>
      <c r="E151" s="367" t="s">
        <v>1664</v>
      </c>
      <c r="L151" s="360" t="s">
        <v>1665</v>
      </c>
      <c r="M151" s="360" t="s">
        <v>1666</v>
      </c>
      <c r="N151" s="360" t="s">
        <v>1667</v>
      </c>
      <c r="O151" s="360" t="s">
        <v>1666</v>
      </c>
      <c r="P151" s="360" t="s">
        <v>1668</v>
      </c>
      <c r="Q151" s="360" t="s">
        <v>1669</v>
      </c>
      <c r="R151" s="360"/>
      <c r="S151" s="360"/>
      <c r="T151" s="360" t="s">
        <v>1665</v>
      </c>
      <c r="U151" s="361" t="s">
        <v>248</v>
      </c>
    </row>
    <row r="152" spans="1:21" x14ac:dyDescent="0.25">
      <c r="A152" s="357" t="s">
        <v>171</v>
      </c>
      <c r="B152" s="362" t="s">
        <v>1670</v>
      </c>
      <c r="C152" s="362" t="s">
        <v>1671</v>
      </c>
      <c r="D152" s="362" t="s">
        <v>1672</v>
      </c>
      <c r="E152" s="362" t="s">
        <v>1673</v>
      </c>
      <c r="L152" s="360" t="s">
        <v>1674</v>
      </c>
      <c r="M152" s="360" t="s">
        <v>1675</v>
      </c>
      <c r="N152" s="360" t="s">
        <v>1675</v>
      </c>
      <c r="O152" s="360" t="s">
        <v>1675</v>
      </c>
      <c r="P152" s="360" t="s">
        <v>1676</v>
      </c>
      <c r="Q152" s="360" t="s">
        <v>1677</v>
      </c>
      <c r="R152" s="360"/>
      <c r="S152" s="360"/>
      <c r="T152" s="360" t="s">
        <v>1674</v>
      </c>
      <c r="U152" s="360" t="s">
        <v>244</v>
      </c>
    </row>
    <row r="153" spans="1:21" x14ac:dyDescent="0.25">
      <c r="A153" s="357" t="s">
        <v>21</v>
      </c>
      <c r="B153" s="362" t="s">
        <v>1678</v>
      </c>
      <c r="C153" s="362" t="s">
        <v>1094</v>
      </c>
      <c r="D153" s="362" t="s">
        <v>1095</v>
      </c>
      <c r="E153" s="362" t="s">
        <v>1096</v>
      </c>
      <c r="L153" s="360" t="s">
        <v>1679</v>
      </c>
      <c r="M153" s="360" t="s">
        <v>1680</v>
      </c>
      <c r="N153" s="360" t="s">
        <v>1680</v>
      </c>
      <c r="O153" s="360" t="s">
        <v>1681</v>
      </c>
      <c r="P153" s="360" t="s">
        <v>1682</v>
      </c>
      <c r="Q153" s="360" t="s">
        <v>1683</v>
      </c>
      <c r="R153" s="360"/>
      <c r="S153" s="360"/>
      <c r="T153" s="360" t="s">
        <v>1679</v>
      </c>
      <c r="U153" s="360" t="s">
        <v>246</v>
      </c>
    </row>
    <row r="154" spans="1:21" ht="26.4" x14ac:dyDescent="0.25">
      <c r="A154" s="357" t="s">
        <v>28</v>
      </c>
      <c r="B154" s="367" t="s">
        <v>1103</v>
      </c>
      <c r="C154" s="362" t="s">
        <v>1104</v>
      </c>
      <c r="D154" s="362" t="s">
        <v>1105</v>
      </c>
      <c r="E154" s="362" t="s">
        <v>1106</v>
      </c>
      <c r="L154" s="360" t="s">
        <v>1684</v>
      </c>
      <c r="M154" s="360" t="s">
        <v>1685</v>
      </c>
      <c r="N154" s="360" t="s">
        <v>1686</v>
      </c>
      <c r="O154" s="360" t="s">
        <v>1687</v>
      </c>
      <c r="P154" s="360" t="s">
        <v>1688</v>
      </c>
      <c r="Q154" s="360" t="s">
        <v>1689</v>
      </c>
      <c r="R154" s="360"/>
      <c r="S154" s="360"/>
      <c r="T154" s="360" t="s">
        <v>1684</v>
      </c>
      <c r="U154" s="360" t="s">
        <v>244</v>
      </c>
    </row>
    <row r="155" spans="1:21" x14ac:dyDescent="0.25">
      <c r="A155" s="357" t="s">
        <v>1690</v>
      </c>
      <c r="B155" s="362" t="s">
        <v>1691</v>
      </c>
      <c r="C155" s="362" t="s">
        <v>1692</v>
      </c>
      <c r="D155" s="362" t="s">
        <v>1693</v>
      </c>
      <c r="E155" s="362" t="s">
        <v>1694</v>
      </c>
      <c r="L155" s="360" t="s">
        <v>1695</v>
      </c>
      <c r="M155" s="360" t="s">
        <v>1696</v>
      </c>
      <c r="N155" s="360" t="s">
        <v>1696</v>
      </c>
      <c r="O155" s="360" t="s">
        <v>1696</v>
      </c>
      <c r="P155" s="360" t="s">
        <v>1697</v>
      </c>
      <c r="Q155" s="360" t="s">
        <v>1698</v>
      </c>
      <c r="R155" s="360"/>
      <c r="S155" s="360"/>
      <c r="T155" s="360" t="s">
        <v>1695</v>
      </c>
      <c r="U155" s="360" t="s">
        <v>246</v>
      </c>
    </row>
    <row r="156" spans="1:21" x14ac:dyDescent="0.25">
      <c r="A156" s="357" t="s">
        <v>1699</v>
      </c>
      <c r="B156" s="362" t="s">
        <v>1700</v>
      </c>
      <c r="C156" s="362" t="s">
        <v>1701</v>
      </c>
      <c r="D156" s="362" t="s">
        <v>1702</v>
      </c>
      <c r="E156" s="362" t="s">
        <v>1703</v>
      </c>
      <c r="L156" s="360" t="s">
        <v>1704</v>
      </c>
      <c r="M156" s="360" t="s">
        <v>1705</v>
      </c>
      <c r="N156" s="360" t="s">
        <v>1706</v>
      </c>
      <c r="O156" s="360" t="s">
        <v>1707</v>
      </c>
      <c r="P156" s="360" t="s">
        <v>1708</v>
      </c>
      <c r="Q156" s="360" t="s">
        <v>1709</v>
      </c>
      <c r="R156" s="360"/>
      <c r="S156" s="360"/>
      <c r="T156" s="360" t="s">
        <v>1704</v>
      </c>
      <c r="U156" s="360" t="s">
        <v>244</v>
      </c>
    </row>
    <row r="157" spans="1:21" ht="15.75" customHeight="1" x14ac:dyDescent="0.25">
      <c r="A157" s="367" t="s">
        <v>1710</v>
      </c>
      <c r="B157" s="367" t="s">
        <v>1711</v>
      </c>
      <c r="C157" s="367" t="s">
        <v>1712</v>
      </c>
      <c r="D157" s="367" t="s">
        <v>1713</v>
      </c>
      <c r="E157" s="367" t="s">
        <v>1714</v>
      </c>
      <c r="L157" s="360" t="s">
        <v>1715</v>
      </c>
      <c r="M157" s="360" t="s">
        <v>1716</v>
      </c>
      <c r="N157" s="360" t="s">
        <v>1716</v>
      </c>
      <c r="O157" s="360" t="s">
        <v>1716</v>
      </c>
      <c r="P157" s="360" t="s">
        <v>1717</v>
      </c>
      <c r="Q157" s="360" t="s">
        <v>1718</v>
      </c>
      <c r="R157" s="360"/>
      <c r="S157" s="360"/>
      <c r="T157" s="360" t="s">
        <v>1715</v>
      </c>
      <c r="U157" s="360" t="s">
        <v>246</v>
      </c>
    </row>
    <row r="158" spans="1:21" ht="15.75" customHeight="1" x14ac:dyDescent="0.25">
      <c r="A158" s="370" t="s">
        <v>227</v>
      </c>
      <c r="B158" s="370" t="s">
        <v>1719</v>
      </c>
      <c r="C158" s="370" t="s">
        <v>1720</v>
      </c>
      <c r="D158" s="370" t="s">
        <v>1721</v>
      </c>
      <c r="E158" s="357" t="s">
        <v>1722</v>
      </c>
      <c r="L158" s="360" t="s">
        <v>1723</v>
      </c>
      <c r="M158" s="360" t="s">
        <v>1724</v>
      </c>
      <c r="N158" s="360" t="s">
        <v>1725</v>
      </c>
      <c r="O158" s="360" t="s">
        <v>1724</v>
      </c>
      <c r="P158" s="360" t="s">
        <v>1726</v>
      </c>
      <c r="Q158" s="360" t="s">
        <v>1727</v>
      </c>
      <c r="R158" s="360"/>
      <c r="S158" s="360"/>
      <c r="T158" s="360" t="s">
        <v>1723</v>
      </c>
      <c r="U158" s="360" t="s">
        <v>244</v>
      </c>
    </row>
    <row r="159" spans="1:21" x14ac:dyDescent="0.25">
      <c r="A159" s="357" t="s">
        <v>230</v>
      </c>
      <c r="B159" s="357" t="s">
        <v>1728</v>
      </c>
      <c r="C159" s="357" t="s">
        <v>1729</v>
      </c>
      <c r="D159" s="357" t="s">
        <v>1730</v>
      </c>
      <c r="E159" s="357" t="s">
        <v>1731</v>
      </c>
      <c r="L159" s="360" t="s">
        <v>1732</v>
      </c>
      <c r="M159" s="360" t="s">
        <v>1733</v>
      </c>
      <c r="N159" s="360" t="s">
        <v>1734</v>
      </c>
      <c r="O159" s="360" t="s">
        <v>1735</v>
      </c>
      <c r="P159" s="360" t="s">
        <v>1736</v>
      </c>
      <c r="Q159" s="360" t="s">
        <v>1737</v>
      </c>
      <c r="R159" s="360"/>
      <c r="S159" s="360"/>
      <c r="T159" s="360" t="s">
        <v>1732</v>
      </c>
      <c r="U159" s="360" t="s">
        <v>246</v>
      </c>
    </row>
    <row r="160" spans="1:21" ht="13.5" customHeight="1" x14ac:dyDescent="0.25">
      <c r="A160" s="357" t="s">
        <v>233</v>
      </c>
      <c r="B160" s="367" t="s">
        <v>1738</v>
      </c>
      <c r="C160" s="357" t="s">
        <v>1739</v>
      </c>
      <c r="D160" s="357" t="s">
        <v>1740</v>
      </c>
      <c r="E160" s="357" t="s">
        <v>1741</v>
      </c>
      <c r="L160" s="360" t="s">
        <v>1742</v>
      </c>
      <c r="M160" s="360" t="s">
        <v>1743</v>
      </c>
      <c r="N160" s="360" t="s">
        <v>1743</v>
      </c>
      <c r="O160" s="360" t="s">
        <v>1744</v>
      </c>
      <c r="P160" s="360" t="s">
        <v>1745</v>
      </c>
      <c r="Q160" s="360" t="s">
        <v>1746</v>
      </c>
      <c r="R160" s="360"/>
      <c r="S160" s="360"/>
      <c r="T160" s="360" t="s">
        <v>1742</v>
      </c>
      <c r="U160" s="361" t="s">
        <v>246</v>
      </c>
    </row>
    <row r="161" spans="1:21" x14ac:dyDescent="0.25">
      <c r="A161" s="357" t="s">
        <v>236</v>
      </c>
      <c r="B161" s="357" t="s">
        <v>1747</v>
      </c>
      <c r="C161" s="357" t="s">
        <v>1748</v>
      </c>
      <c r="D161" s="357" t="s">
        <v>1749</v>
      </c>
      <c r="E161" s="357" t="s">
        <v>1750</v>
      </c>
      <c r="L161" s="360" t="s">
        <v>1751</v>
      </c>
      <c r="M161" s="360" t="s">
        <v>1752</v>
      </c>
      <c r="N161" s="360" t="s">
        <v>1753</v>
      </c>
      <c r="O161" s="360" t="s">
        <v>1754</v>
      </c>
      <c r="P161" s="360" t="s">
        <v>1755</v>
      </c>
      <c r="Q161" s="360" t="s">
        <v>1756</v>
      </c>
      <c r="R161" s="360"/>
      <c r="S161" s="360"/>
      <c r="T161" s="360" t="s">
        <v>1751</v>
      </c>
      <c r="U161" s="360" t="s">
        <v>244</v>
      </c>
    </row>
    <row r="162" spans="1:21" x14ac:dyDescent="0.25">
      <c r="A162" s="357" t="s">
        <v>228</v>
      </c>
      <c r="B162" s="357" t="s">
        <v>1757</v>
      </c>
      <c r="C162" s="357" t="s">
        <v>1758</v>
      </c>
      <c r="D162" s="357" t="s">
        <v>1759</v>
      </c>
      <c r="E162" s="357" t="s">
        <v>1760</v>
      </c>
      <c r="L162" s="360" t="s">
        <v>1761</v>
      </c>
      <c r="M162" s="360" t="s">
        <v>1762</v>
      </c>
      <c r="N162" s="360" t="s">
        <v>1763</v>
      </c>
      <c r="O162" s="360" t="s">
        <v>1762</v>
      </c>
      <c r="P162" s="360" t="s">
        <v>1764</v>
      </c>
      <c r="Q162" s="360" t="s">
        <v>1765</v>
      </c>
      <c r="R162" s="360"/>
      <c r="S162" s="360"/>
      <c r="T162" s="360" t="s">
        <v>1761</v>
      </c>
      <c r="U162" s="360" t="s">
        <v>244</v>
      </c>
    </row>
    <row r="163" spans="1:21" ht="14.25" customHeight="1" x14ac:dyDescent="0.25">
      <c r="A163" s="357" t="s">
        <v>231</v>
      </c>
      <c r="B163" s="357" t="s">
        <v>1766</v>
      </c>
      <c r="C163" s="357" t="s">
        <v>1767</v>
      </c>
      <c r="D163" s="357" t="s">
        <v>1768</v>
      </c>
      <c r="E163" s="357" t="s">
        <v>1769</v>
      </c>
      <c r="L163" s="360" t="s">
        <v>1770</v>
      </c>
      <c r="M163" s="360" t="s">
        <v>1771</v>
      </c>
      <c r="N163" s="360" t="s">
        <v>1771</v>
      </c>
      <c r="O163" s="360" t="s">
        <v>1771</v>
      </c>
      <c r="P163" s="360" t="s">
        <v>1772</v>
      </c>
      <c r="Q163" s="360" t="s">
        <v>1773</v>
      </c>
      <c r="R163" s="360"/>
      <c r="S163" s="360"/>
      <c r="T163" s="360" t="s">
        <v>1770</v>
      </c>
      <c r="U163" s="361" t="s">
        <v>245</v>
      </c>
    </row>
    <row r="164" spans="1:21" x14ac:dyDescent="0.25">
      <c r="A164" s="357" t="s">
        <v>234</v>
      </c>
      <c r="B164" s="357" t="s">
        <v>1774</v>
      </c>
      <c r="C164" s="357" t="s">
        <v>1775</v>
      </c>
      <c r="D164" s="357" t="s">
        <v>1776</v>
      </c>
      <c r="E164" s="357" t="s">
        <v>1777</v>
      </c>
      <c r="L164" s="360" t="s">
        <v>1778</v>
      </c>
      <c r="M164" s="360" t="s">
        <v>1779</v>
      </c>
      <c r="N164" s="360" t="s">
        <v>1780</v>
      </c>
      <c r="O164" s="360" t="s">
        <v>1779</v>
      </c>
      <c r="P164" s="360" t="s">
        <v>1781</v>
      </c>
      <c r="Q164" s="360" t="s">
        <v>1782</v>
      </c>
      <c r="R164" s="360"/>
      <c r="S164" s="360"/>
      <c r="T164" s="360" t="s">
        <v>1778</v>
      </c>
      <c r="U164" s="360" t="s">
        <v>244</v>
      </c>
    </row>
    <row r="165" spans="1:21" ht="12.75" customHeight="1" x14ac:dyDescent="0.25">
      <c r="A165" s="357" t="s">
        <v>229</v>
      </c>
      <c r="B165" s="357" t="s">
        <v>1783</v>
      </c>
      <c r="C165" s="357" t="s">
        <v>1784</v>
      </c>
      <c r="D165" s="357" t="s">
        <v>1785</v>
      </c>
      <c r="E165" s="357" t="s">
        <v>1786</v>
      </c>
      <c r="L165" s="360" t="s">
        <v>1787</v>
      </c>
      <c r="M165" s="360" t="s">
        <v>1788</v>
      </c>
      <c r="N165" s="360" t="s">
        <v>1789</v>
      </c>
      <c r="O165" s="360" t="s">
        <v>1790</v>
      </c>
      <c r="P165" s="360" t="s">
        <v>1791</v>
      </c>
      <c r="Q165" s="360" t="s">
        <v>1792</v>
      </c>
      <c r="R165" s="360"/>
      <c r="S165" s="360"/>
      <c r="T165" s="360" t="s">
        <v>1787</v>
      </c>
      <c r="U165" s="360" t="s">
        <v>244</v>
      </c>
    </row>
    <row r="166" spans="1:21" ht="12.75" customHeight="1" x14ac:dyDescent="0.25">
      <c r="A166" s="357" t="s">
        <v>232</v>
      </c>
      <c r="B166" s="357" t="s">
        <v>1793</v>
      </c>
      <c r="C166" s="357" t="s">
        <v>1794</v>
      </c>
      <c r="D166" s="357" t="s">
        <v>1795</v>
      </c>
      <c r="E166" s="357" t="s">
        <v>1796</v>
      </c>
      <c r="L166" s="360" t="s">
        <v>1797</v>
      </c>
      <c r="M166" s="360" t="s">
        <v>1798</v>
      </c>
      <c r="N166" s="360" t="s">
        <v>1799</v>
      </c>
      <c r="O166" s="360" t="s">
        <v>1800</v>
      </c>
      <c r="P166" s="360" t="s">
        <v>1801</v>
      </c>
      <c r="Q166" s="360" t="s">
        <v>1802</v>
      </c>
      <c r="R166" s="360"/>
      <c r="S166" s="360"/>
      <c r="T166" s="360" t="s">
        <v>1797</v>
      </c>
      <c r="U166" s="360" t="s">
        <v>244</v>
      </c>
    </row>
    <row r="167" spans="1:21" x14ac:dyDescent="0.25">
      <c r="A167" s="357" t="s">
        <v>235</v>
      </c>
      <c r="B167" s="357" t="s">
        <v>1803</v>
      </c>
      <c r="C167" s="357" t="s">
        <v>1804</v>
      </c>
      <c r="D167" s="357" t="s">
        <v>1805</v>
      </c>
      <c r="E167" s="357" t="s">
        <v>1806</v>
      </c>
      <c r="L167" s="360" t="s">
        <v>1807</v>
      </c>
      <c r="M167" s="360" t="s">
        <v>1808</v>
      </c>
      <c r="N167" s="360" t="s">
        <v>1809</v>
      </c>
      <c r="O167" s="360" t="s">
        <v>1808</v>
      </c>
      <c r="P167" s="360" t="s">
        <v>1810</v>
      </c>
      <c r="Q167" s="360" t="s">
        <v>1811</v>
      </c>
      <c r="R167" s="360"/>
      <c r="S167" s="360"/>
      <c r="T167" s="360" t="s">
        <v>1807</v>
      </c>
      <c r="U167" s="360" t="s">
        <v>244</v>
      </c>
    </row>
    <row r="168" spans="1:21" x14ac:dyDescent="0.25">
      <c r="L168" s="360" t="s">
        <v>1812</v>
      </c>
      <c r="M168" s="360" t="s">
        <v>1813</v>
      </c>
      <c r="N168" s="360" t="s">
        <v>1813</v>
      </c>
      <c r="O168" s="360" t="s">
        <v>1813</v>
      </c>
      <c r="P168" s="360" t="s">
        <v>1814</v>
      </c>
      <c r="Q168" s="360" t="s">
        <v>1815</v>
      </c>
      <c r="R168" s="360"/>
      <c r="S168" s="360"/>
      <c r="T168" s="360" t="s">
        <v>1812</v>
      </c>
      <c r="U168" s="360" t="s">
        <v>244</v>
      </c>
    </row>
    <row r="169" spans="1:21" x14ac:dyDescent="0.25">
      <c r="L169" s="360" t="s">
        <v>1816</v>
      </c>
      <c r="M169" s="360" t="s">
        <v>1817</v>
      </c>
      <c r="N169" s="360" t="s">
        <v>1818</v>
      </c>
      <c r="O169" s="360" t="s">
        <v>1819</v>
      </c>
      <c r="P169" s="360" t="s">
        <v>1820</v>
      </c>
      <c r="Q169" s="360" t="s">
        <v>1821</v>
      </c>
      <c r="R169" s="360"/>
      <c r="S169" s="360"/>
      <c r="T169" s="360" t="s">
        <v>1816</v>
      </c>
      <c r="U169" s="360" t="s">
        <v>244</v>
      </c>
    </row>
    <row r="170" spans="1:21" x14ac:dyDescent="0.25">
      <c r="L170" s="360" t="s">
        <v>1822</v>
      </c>
      <c r="M170" s="360" t="s">
        <v>1823</v>
      </c>
      <c r="N170" s="360" t="s">
        <v>1823</v>
      </c>
      <c r="O170" s="360" t="s">
        <v>1824</v>
      </c>
      <c r="P170" s="360" t="s">
        <v>1825</v>
      </c>
      <c r="Q170" s="360" t="s">
        <v>1826</v>
      </c>
      <c r="R170" s="360"/>
      <c r="S170" s="360"/>
      <c r="T170" s="360" t="s">
        <v>1822</v>
      </c>
      <c r="U170" s="361" t="s">
        <v>248</v>
      </c>
    </row>
    <row r="171" spans="1:21" x14ac:dyDescent="0.25">
      <c r="L171" s="360" t="s">
        <v>1827</v>
      </c>
      <c r="M171" s="360" t="s">
        <v>1828</v>
      </c>
      <c r="N171" s="360" t="s">
        <v>1828</v>
      </c>
      <c r="O171" s="360" t="s">
        <v>1829</v>
      </c>
      <c r="P171" s="360" t="s">
        <v>1830</v>
      </c>
      <c r="Q171" s="360" t="s">
        <v>1831</v>
      </c>
      <c r="R171" s="360"/>
      <c r="S171" s="360"/>
      <c r="T171" s="360" t="s">
        <v>1827</v>
      </c>
      <c r="U171" s="360" t="s">
        <v>244</v>
      </c>
    </row>
    <row r="172" spans="1:21" x14ac:dyDescent="0.25">
      <c r="L172" s="360" t="s">
        <v>1832</v>
      </c>
      <c r="M172" s="360" t="s">
        <v>1833</v>
      </c>
      <c r="N172" s="360" t="s">
        <v>1833</v>
      </c>
      <c r="O172" s="360" t="s">
        <v>1834</v>
      </c>
      <c r="P172" s="360" t="s">
        <v>1835</v>
      </c>
      <c r="Q172" s="360" t="s">
        <v>1836</v>
      </c>
      <c r="R172" s="360"/>
      <c r="S172" s="360"/>
      <c r="T172" s="360" t="s">
        <v>1832</v>
      </c>
      <c r="U172" s="361" t="s">
        <v>245</v>
      </c>
    </row>
    <row r="173" spans="1:21" x14ac:dyDescent="0.25">
      <c r="L173" s="360" t="s">
        <v>1837</v>
      </c>
      <c r="M173" s="360" t="s">
        <v>1838</v>
      </c>
      <c r="N173" s="360" t="s">
        <v>1838</v>
      </c>
      <c r="O173" s="360" t="s">
        <v>1838</v>
      </c>
      <c r="P173" s="360" t="s">
        <v>1839</v>
      </c>
      <c r="Q173" s="360" t="s">
        <v>1840</v>
      </c>
      <c r="R173" s="360"/>
      <c r="S173" s="360"/>
      <c r="T173" s="360" t="s">
        <v>1837</v>
      </c>
      <c r="U173" s="360" t="s">
        <v>244</v>
      </c>
    </row>
    <row r="174" spans="1:21" x14ac:dyDescent="0.25">
      <c r="L174" s="360" t="s">
        <v>1841</v>
      </c>
      <c r="M174" s="360" t="s">
        <v>1842</v>
      </c>
      <c r="N174" s="360" t="s">
        <v>1843</v>
      </c>
      <c r="O174" s="360" t="s">
        <v>1844</v>
      </c>
      <c r="P174" s="360" t="s">
        <v>1845</v>
      </c>
      <c r="Q174" s="360" t="s">
        <v>1846</v>
      </c>
      <c r="R174" s="360"/>
      <c r="S174" s="360"/>
      <c r="T174" s="360" t="s">
        <v>1841</v>
      </c>
      <c r="U174" s="361" t="s">
        <v>245</v>
      </c>
    </row>
    <row r="175" spans="1:21" x14ac:dyDescent="0.25">
      <c r="L175" s="360" t="s">
        <v>1847</v>
      </c>
      <c r="M175" s="360" t="s">
        <v>1848</v>
      </c>
      <c r="N175" s="360" t="s">
        <v>1848</v>
      </c>
      <c r="O175" s="360" t="s">
        <v>1849</v>
      </c>
      <c r="P175" s="360" t="s">
        <v>1850</v>
      </c>
      <c r="Q175" s="360" t="s">
        <v>1851</v>
      </c>
      <c r="R175" s="360"/>
      <c r="S175" s="360"/>
      <c r="T175" s="360" t="s">
        <v>1847</v>
      </c>
      <c r="U175" s="360" t="s">
        <v>244</v>
      </c>
    </row>
    <row r="176" spans="1:21" x14ac:dyDescent="0.25">
      <c r="L176" s="360" t="s">
        <v>1852</v>
      </c>
      <c r="M176" s="360" t="s">
        <v>1853</v>
      </c>
      <c r="N176" s="360" t="s">
        <v>1854</v>
      </c>
      <c r="O176" s="360" t="s">
        <v>1853</v>
      </c>
      <c r="P176" s="360" t="s">
        <v>1855</v>
      </c>
      <c r="Q176" s="360" t="s">
        <v>1856</v>
      </c>
      <c r="R176" s="360"/>
      <c r="S176" s="360"/>
      <c r="T176" s="360" t="s">
        <v>1852</v>
      </c>
      <c r="U176" s="360" t="s">
        <v>244</v>
      </c>
    </row>
    <row r="177" spans="12:21" x14ac:dyDescent="0.25">
      <c r="L177" s="360" t="s">
        <v>1857</v>
      </c>
      <c r="M177" s="360" t="s">
        <v>1858</v>
      </c>
      <c r="N177" s="360" t="s">
        <v>1859</v>
      </c>
      <c r="O177" s="360" t="s">
        <v>1860</v>
      </c>
      <c r="P177" s="360" t="s">
        <v>1861</v>
      </c>
      <c r="Q177" s="360" t="s">
        <v>1862</v>
      </c>
      <c r="R177" s="360"/>
      <c r="S177" s="360"/>
      <c r="T177" s="360" t="s">
        <v>1857</v>
      </c>
      <c r="U177" s="360" t="s">
        <v>244</v>
      </c>
    </row>
    <row r="178" spans="12:21" x14ac:dyDescent="0.25">
      <c r="L178" s="360" t="s">
        <v>1863</v>
      </c>
      <c r="M178" s="360" t="s">
        <v>1864</v>
      </c>
      <c r="N178" s="360" t="s">
        <v>1865</v>
      </c>
      <c r="O178" s="360" t="s">
        <v>1866</v>
      </c>
      <c r="P178" s="360" t="s">
        <v>1867</v>
      </c>
      <c r="Q178" s="360" t="s">
        <v>1868</v>
      </c>
      <c r="R178" s="360"/>
      <c r="S178" s="360"/>
      <c r="T178" s="360" t="s">
        <v>1863</v>
      </c>
      <c r="U178" s="360" t="s">
        <v>244</v>
      </c>
    </row>
    <row r="179" spans="12:21" x14ac:dyDescent="0.25">
      <c r="L179" s="360" t="s">
        <v>1869</v>
      </c>
      <c r="M179" s="360" t="s">
        <v>1870</v>
      </c>
      <c r="N179" s="360" t="s">
        <v>1871</v>
      </c>
      <c r="O179" s="360" t="s">
        <v>1870</v>
      </c>
      <c r="P179" s="360" t="s">
        <v>1872</v>
      </c>
      <c r="Q179" s="360" t="s">
        <v>1873</v>
      </c>
      <c r="R179" s="360"/>
      <c r="S179" s="360"/>
      <c r="T179" s="360" t="s">
        <v>1869</v>
      </c>
      <c r="U179" s="360" t="s">
        <v>245</v>
      </c>
    </row>
    <row r="180" spans="12:21" x14ac:dyDescent="0.25">
      <c r="L180" s="360" t="s">
        <v>1874</v>
      </c>
      <c r="M180" s="360" t="s">
        <v>1875</v>
      </c>
      <c r="N180" s="360" t="s">
        <v>1876</v>
      </c>
      <c r="O180" s="360" t="s">
        <v>1877</v>
      </c>
      <c r="P180" s="360" t="s">
        <v>1878</v>
      </c>
      <c r="Q180" s="360" t="s">
        <v>1879</v>
      </c>
      <c r="R180" s="360"/>
      <c r="S180" s="360"/>
      <c r="T180" s="360" t="s">
        <v>1874</v>
      </c>
      <c r="U180" s="360" t="s">
        <v>244</v>
      </c>
    </row>
    <row r="181" spans="12:21" x14ac:dyDescent="0.25">
      <c r="L181" s="360" t="s">
        <v>1880</v>
      </c>
      <c r="M181" s="360" t="s">
        <v>1881</v>
      </c>
      <c r="N181" s="360" t="s">
        <v>1881</v>
      </c>
      <c r="O181" s="360" t="s">
        <v>1881</v>
      </c>
      <c r="P181" s="360" t="s">
        <v>1882</v>
      </c>
      <c r="Q181" s="360" t="s">
        <v>1883</v>
      </c>
      <c r="R181" s="360"/>
      <c r="S181" s="360"/>
      <c r="T181" s="360" t="s">
        <v>1880</v>
      </c>
      <c r="U181" s="360" t="s">
        <v>246</v>
      </c>
    </row>
    <row r="182" spans="12:21" x14ac:dyDescent="0.25">
      <c r="L182" s="360" t="s">
        <v>1884</v>
      </c>
      <c r="M182" s="360" t="s">
        <v>1885</v>
      </c>
      <c r="N182" s="360" t="s">
        <v>1885</v>
      </c>
      <c r="O182" s="360" t="s">
        <v>1885</v>
      </c>
      <c r="P182" s="360" t="s">
        <v>1886</v>
      </c>
      <c r="Q182" s="360" t="s">
        <v>1887</v>
      </c>
      <c r="R182" s="360"/>
      <c r="S182" s="360"/>
      <c r="T182" s="360" t="s">
        <v>1884</v>
      </c>
      <c r="U182" s="360" t="s">
        <v>245</v>
      </c>
    </row>
    <row r="183" spans="12:21" x14ac:dyDescent="0.25">
      <c r="L183" s="361" t="s">
        <v>1888</v>
      </c>
      <c r="M183" s="360" t="s">
        <v>1889</v>
      </c>
      <c r="N183" s="360" t="s">
        <v>1890</v>
      </c>
      <c r="O183" s="360" t="s">
        <v>1891</v>
      </c>
      <c r="P183" s="360" t="s">
        <v>1892</v>
      </c>
      <c r="Q183" s="360" t="s">
        <v>1893</v>
      </c>
      <c r="R183" s="360"/>
      <c r="S183" s="360"/>
      <c r="T183" s="361" t="s">
        <v>1888</v>
      </c>
      <c r="U183" s="361" t="s">
        <v>248</v>
      </c>
    </row>
    <row r="184" spans="12:21" x14ac:dyDescent="0.25">
      <c r="L184" s="360" t="s">
        <v>1894</v>
      </c>
      <c r="M184" s="360" t="s">
        <v>1895</v>
      </c>
      <c r="N184" s="360" t="s">
        <v>1896</v>
      </c>
      <c r="O184" s="360" t="s">
        <v>1897</v>
      </c>
      <c r="P184" s="360" t="s">
        <v>1898</v>
      </c>
      <c r="Q184" s="360" t="s">
        <v>1899</v>
      </c>
      <c r="R184" s="360"/>
      <c r="S184" s="360"/>
      <c r="T184" s="360" t="s">
        <v>1894</v>
      </c>
      <c r="U184" s="361" t="s">
        <v>246</v>
      </c>
    </row>
    <row r="185" spans="12:21" x14ac:dyDescent="0.25">
      <c r="L185" s="360" t="s">
        <v>1900</v>
      </c>
      <c r="M185" s="360" t="s">
        <v>1901</v>
      </c>
      <c r="N185" s="360" t="s">
        <v>1901</v>
      </c>
      <c r="O185" s="360" t="s">
        <v>1901</v>
      </c>
      <c r="P185" s="360" t="s">
        <v>1902</v>
      </c>
      <c r="Q185" s="360" t="s">
        <v>1903</v>
      </c>
      <c r="R185" s="360"/>
      <c r="S185" s="360"/>
      <c r="T185" s="360" t="s">
        <v>1900</v>
      </c>
      <c r="U185" s="361" t="s">
        <v>248</v>
      </c>
    </row>
    <row r="186" spans="12:21" x14ac:dyDescent="0.25">
      <c r="L186" s="360" t="s">
        <v>1904</v>
      </c>
      <c r="M186" s="360" t="s">
        <v>1905</v>
      </c>
      <c r="N186" s="360" t="s">
        <v>1905</v>
      </c>
      <c r="O186" s="360" t="s">
        <v>1906</v>
      </c>
      <c r="P186" s="360" t="s">
        <v>1907</v>
      </c>
      <c r="Q186" s="360" t="s">
        <v>1908</v>
      </c>
      <c r="R186" s="360"/>
      <c r="S186" s="360"/>
      <c r="T186" s="360" t="s">
        <v>1904</v>
      </c>
      <c r="U186" s="361" t="s">
        <v>246</v>
      </c>
    </row>
    <row r="187" spans="12:21" x14ac:dyDescent="0.25">
      <c r="L187" s="360" t="s">
        <v>1909</v>
      </c>
      <c r="M187" s="360" t="s">
        <v>1910</v>
      </c>
      <c r="N187" s="360" t="s">
        <v>1911</v>
      </c>
      <c r="O187" s="360" t="s">
        <v>1912</v>
      </c>
      <c r="P187" s="360" t="s">
        <v>1913</v>
      </c>
      <c r="Q187" s="360" t="s">
        <v>1914</v>
      </c>
      <c r="R187" s="360"/>
      <c r="S187" s="360"/>
      <c r="T187" s="360" t="s">
        <v>1909</v>
      </c>
      <c r="U187" s="361" t="s">
        <v>246</v>
      </c>
    </row>
    <row r="188" spans="12:21" x14ac:dyDescent="0.25">
      <c r="L188" s="360" t="s">
        <v>1915</v>
      </c>
      <c r="M188" s="360" t="s">
        <v>1916</v>
      </c>
      <c r="N188" s="360" t="s">
        <v>1917</v>
      </c>
      <c r="O188" s="360" t="s">
        <v>1918</v>
      </c>
      <c r="P188" s="360" t="s">
        <v>1919</v>
      </c>
      <c r="Q188" s="360" t="s">
        <v>1920</v>
      </c>
      <c r="R188" s="360"/>
      <c r="S188" s="360"/>
      <c r="T188" s="360" t="s">
        <v>1915</v>
      </c>
      <c r="U188" s="361" t="s">
        <v>247</v>
      </c>
    </row>
    <row r="189" spans="12:21" x14ac:dyDescent="0.25">
      <c r="L189" s="360" t="s">
        <v>1921</v>
      </c>
      <c r="M189" s="360" t="s">
        <v>1922</v>
      </c>
      <c r="N189" s="360" t="s">
        <v>1922</v>
      </c>
      <c r="O189" s="360" t="s">
        <v>1922</v>
      </c>
      <c r="P189" s="360" t="s">
        <v>1923</v>
      </c>
      <c r="Q189" s="360" t="s">
        <v>1924</v>
      </c>
      <c r="R189" s="360"/>
      <c r="S189" s="360"/>
      <c r="T189" s="360" t="s">
        <v>1921</v>
      </c>
      <c r="U189" s="360" t="s">
        <v>244</v>
      </c>
    </row>
    <row r="190" spans="12:21" x14ac:dyDescent="0.25">
      <c r="L190" s="360" t="s">
        <v>1925</v>
      </c>
      <c r="M190" s="360" t="s">
        <v>1926</v>
      </c>
      <c r="N190" s="360" t="s">
        <v>1927</v>
      </c>
      <c r="O190" s="360" t="s">
        <v>1928</v>
      </c>
      <c r="P190" s="360" t="s">
        <v>1929</v>
      </c>
      <c r="Q190" s="360" t="s">
        <v>1930</v>
      </c>
      <c r="R190" s="360"/>
      <c r="S190" s="360"/>
      <c r="T190" s="360" t="s">
        <v>1925</v>
      </c>
      <c r="U190" s="361" t="s">
        <v>248</v>
      </c>
    </row>
    <row r="191" spans="12:21" x14ac:dyDescent="0.25">
      <c r="L191" s="360" t="s">
        <v>1931</v>
      </c>
      <c r="M191" s="360" t="s">
        <v>1932</v>
      </c>
      <c r="N191" s="360" t="s">
        <v>1933</v>
      </c>
      <c r="O191" s="360" t="s">
        <v>1934</v>
      </c>
      <c r="P191" s="360" t="s">
        <v>1935</v>
      </c>
      <c r="Q191" s="360" t="s">
        <v>1936</v>
      </c>
      <c r="R191" s="360"/>
      <c r="S191" s="360"/>
      <c r="T191" s="360" t="s">
        <v>1931</v>
      </c>
      <c r="U191" s="361" t="s">
        <v>248</v>
      </c>
    </row>
    <row r="192" spans="12:21" x14ac:dyDescent="0.25">
      <c r="L192" s="360" t="s">
        <v>1937</v>
      </c>
      <c r="M192" s="360" t="s">
        <v>1938</v>
      </c>
      <c r="N192" s="360" t="s">
        <v>1939</v>
      </c>
      <c r="O192" s="360" t="s">
        <v>1938</v>
      </c>
      <c r="P192" s="360" t="s">
        <v>1940</v>
      </c>
      <c r="Q192" s="360" t="s">
        <v>1941</v>
      </c>
      <c r="R192" s="360"/>
      <c r="S192" s="360"/>
      <c r="T192" s="360" t="s">
        <v>1937</v>
      </c>
      <c r="U192" s="361" t="s">
        <v>246</v>
      </c>
    </row>
    <row r="193" spans="12:21" x14ac:dyDescent="0.25">
      <c r="L193" s="360" t="s">
        <v>1942</v>
      </c>
      <c r="M193" s="360" t="s">
        <v>1943</v>
      </c>
      <c r="N193" s="360" t="s">
        <v>1944</v>
      </c>
      <c r="O193" s="360" t="s">
        <v>1945</v>
      </c>
      <c r="P193" s="360" t="s">
        <v>1946</v>
      </c>
      <c r="Q193" s="360" t="s">
        <v>1947</v>
      </c>
      <c r="R193" s="360"/>
      <c r="S193" s="360"/>
      <c r="T193" s="360" t="s">
        <v>1942</v>
      </c>
      <c r="U193" s="361" t="s">
        <v>244</v>
      </c>
    </row>
    <row r="194" spans="12:21" x14ac:dyDescent="0.25">
      <c r="L194" s="360" t="s">
        <v>1948</v>
      </c>
      <c r="M194" s="360" t="s">
        <v>1949</v>
      </c>
      <c r="N194" s="360" t="s">
        <v>1950</v>
      </c>
      <c r="O194" s="360" t="s">
        <v>1951</v>
      </c>
      <c r="P194" s="360" t="s">
        <v>1952</v>
      </c>
      <c r="Q194" s="360" t="s">
        <v>1953</v>
      </c>
      <c r="R194" s="360"/>
      <c r="S194" s="360"/>
      <c r="T194" s="360" t="s">
        <v>1948</v>
      </c>
      <c r="U194" s="361" t="s">
        <v>244</v>
      </c>
    </row>
    <row r="195" spans="12:21" x14ac:dyDescent="0.25">
      <c r="L195" s="360" t="s">
        <v>1954</v>
      </c>
      <c r="M195" s="360" t="s">
        <v>1955</v>
      </c>
      <c r="N195" s="360" t="s">
        <v>1956</v>
      </c>
      <c r="O195" s="360" t="s">
        <v>1957</v>
      </c>
      <c r="P195" s="360" t="s">
        <v>1958</v>
      </c>
      <c r="Q195" s="360" t="s">
        <v>1959</v>
      </c>
      <c r="R195" s="360"/>
      <c r="S195" s="360"/>
      <c r="T195" s="360" t="s">
        <v>1954</v>
      </c>
      <c r="U195" s="361" t="s">
        <v>244</v>
      </c>
    </row>
    <row r="196" spans="12:21" x14ac:dyDescent="0.25">
      <c r="L196" s="360" t="s">
        <v>1960</v>
      </c>
      <c r="M196" s="360" t="s">
        <v>1961</v>
      </c>
      <c r="N196" s="360" t="s">
        <v>1962</v>
      </c>
      <c r="O196" s="360" t="s">
        <v>1963</v>
      </c>
      <c r="P196" s="360" t="s">
        <v>1964</v>
      </c>
      <c r="Q196" s="360" t="s">
        <v>1965</v>
      </c>
      <c r="R196" s="360"/>
      <c r="S196" s="360"/>
      <c r="T196" s="360" t="s">
        <v>1960</v>
      </c>
      <c r="U196" s="361" t="s">
        <v>244</v>
      </c>
    </row>
    <row r="197" spans="12:21" x14ac:dyDescent="0.25">
      <c r="L197" s="360" t="s">
        <v>1966</v>
      </c>
      <c r="M197" s="360" t="s">
        <v>1967</v>
      </c>
      <c r="N197" s="360" t="s">
        <v>1968</v>
      </c>
      <c r="O197" s="360" t="s">
        <v>1969</v>
      </c>
      <c r="P197" s="360" t="s">
        <v>1970</v>
      </c>
      <c r="Q197" s="360" t="s">
        <v>1971</v>
      </c>
      <c r="R197" s="360"/>
      <c r="S197" s="360"/>
      <c r="T197" s="360" t="s">
        <v>1966</v>
      </c>
      <c r="U197" s="360" t="s">
        <v>244</v>
      </c>
    </row>
    <row r="198" spans="12:21" x14ac:dyDescent="0.25">
      <c r="L198" s="360" t="s">
        <v>1972</v>
      </c>
      <c r="M198" s="360" t="s">
        <v>1973</v>
      </c>
      <c r="N198" s="360" t="s">
        <v>1973</v>
      </c>
      <c r="O198" s="360" t="s">
        <v>1974</v>
      </c>
      <c r="P198" s="360" t="s">
        <v>1975</v>
      </c>
      <c r="Q198" s="360" t="s">
        <v>1976</v>
      </c>
      <c r="R198" s="360"/>
      <c r="S198" s="360"/>
      <c r="T198" s="360" t="s">
        <v>1972</v>
      </c>
      <c r="U198" s="360" t="s">
        <v>244</v>
      </c>
    </row>
    <row r="199" spans="12:21" x14ac:dyDescent="0.25">
      <c r="L199" s="360" t="s">
        <v>1977</v>
      </c>
      <c r="M199" s="360" t="s">
        <v>1978</v>
      </c>
      <c r="N199" s="360" t="s">
        <v>1978</v>
      </c>
      <c r="O199" s="360" t="s">
        <v>1978</v>
      </c>
      <c r="P199" s="360" t="s">
        <v>1979</v>
      </c>
      <c r="Q199" s="360" t="s">
        <v>1980</v>
      </c>
      <c r="R199" s="360"/>
      <c r="S199" s="360"/>
      <c r="T199" s="360" t="s">
        <v>1977</v>
      </c>
      <c r="U199" s="360" t="s">
        <v>245</v>
      </c>
    </row>
    <row r="200" spans="12:21" x14ac:dyDescent="0.25">
      <c r="L200" s="360" t="s">
        <v>1981</v>
      </c>
      <c r="M200" s="360" t="s">
        <v>1982</v>
      </c>
      <c r="N200" s="360" t="s">
        <v>1983</v>
      </c>
      <c r="O200" s="360" t="s">
        <v>1982</v>
      </c>
      <c r="P200" s="360" t="s">
        <v>1984</v>
      </c>
      <c r="Q200" s="360" t="s">
        <v>1985</v>
      </c>
      <c r="R200" s="360"/>
      <c r="S200" s="360"/>
      <c r="T200" s="360" t="s">
        <v>1981</v>
      </c>
      <c r="U200" s="360" t="s">
        <v>244</v>
      </c>
    </row>
    <row r="201" spans="12:21" x14ac:dyDescent="0.25">
      <c r="L201" s="360" t="s">
        <v>1986</v>
      </c>
      <c r="M201" s="360" t="s">
        <v>1987</v>
      </c>
      <c r="N201" s="360" t="s">
        <v>1988</v>
      </c>
      <c r="O201" s="360" t="s">
        <v>1987</v>
      </c>
      <c r="P201" s="360" t="s">
        <v>1989</v>
      </c>
      <c r="Q201" s="360" t="s">
        <v>1990</v>
      </c>
      <c r="R201" s="360"/>
      <c r="S201" s="360"/>
      <c r="T201" s="360" t="s">
        <v>1986</v>
      </c>
      <c r="U201" s="360" t="s">
        <v>248</v>
      </c>
    </row>
    <row r="202" spans="12:21" x14ac:dyDescent="0.25">
      <c r="L202" s="360" t="s">
        <v>1991</v>
      </c>
      <c r="M202" s="360" t="s">
        <v>1992</v>
      </c>
      <c r="N202" s="360" t="s">
        <v>1993</v>
      </c>
      <c r="O202" s="360" t="s">
        <v>1994</v>
      </c>
      <c r="P202" s="360" t="s">
        <v>1995</v>
      </c>
      <c r="Q202" s="360" t="s">
        <v>1996</v>
      </c>
      <c r="R202" s="360"/>
      <c r="S202" s="360"/>
      <c r="T202" s="360" t="s">
        <v>1991</v>
      </c>
      <c r="U202" s="360" t="s">
        <v>246</v>
      </c>
    </row>
    <row r="203" spans="12:21" x14ac:dyDescent="0.25">
      <c r="L203" s="360" t="s">
        <v>1997</v>
      </c>
      <c r="M203" s="360" t="s">
        <v>1998</v>
      </c>
      <c r="N203" s="360" t="s">
        <v>1999</v>
      </c>
      <c r="O203" s="360" t="s">
        <v>1998</v>
      </c>
      <c r="P203" s="360" t="s">
        <v>2000</v>
      </c>
      <c r="Q203" s="360" t="s">
        <v>2001</v>
      </c>
      <c r="R203" s="360"/>
      <c r="S203" s="360"/>
      <c r="T203" s="360" t="s">
        <v>1997</v>
      </c>
      <c r="U203" s="360" t="s">
        <v>244</v>
      </c>
    </row>
    <row r="204" spans="12:21" x14ac:dyDescent="0.25">
      <c r="L204" s="360" t="s">
        <v>2002</v>
      </c>
      <c r="M204" s="360" t="s">
        <v>2003</v>
      </c>
      <c r="N204" s="360" t="s">
        <v>2004</v>
      </c>
      <c r="O204" s="360" t="s">
        <v>2005</v>
      </c>
      <c r="P204" s="360" t="s">
        <v>2006</v>
      </c>
      <c r="Q204" s="360" t="s">
        <v>2007</v>
      </c>
      <c r="R204" s="360"/>
      <c r="S204" s="360"/>
      <c r="T204" s="360" t="s">
        <v>2002</v>
      </c>
      <c r="U204" s="360" t="s">
        <v>244</v>
      </c>
    </row>
    <row r="205" spans="12:21" x14ac:dyDescent="0.25">
      <c r="L205" s="360" t="s">
        <v>2008</v>
      </c>
      <c r="M205" s="360" t="s">
        <v>2009</v>
      </c>
      <c r="N205" s="360" t="s">
        <v>2010</v>
      </c>
      <c r="O205" s="360" t="s">
        <v>2011</v>
      </c>
      <c r="P205" s="360" t="s">
        <v>2012</v>
      </c>
      <c r="Q205" s="360" t="s">
        <v>2013</v>
      </c>
      <c r="R205" s="360"/>
      <c r="S205" s="360"/>
      <c r="T205" s="360" t="s">
        <v>2008</v>
      </c>
      <c r="U205" s="361" t="s">
        <v>246</v>
      </c>
    </row>
    <row r="206" spans="12:21" x14ac:dyDescent="0.25">
      <c r="L206" s="360" t="s">
        <v>2014</v>
      </c>
      <c r="M206" s="360" t="s">
        <v>2015</v>
      </c>
      <c r="N206" s="360" t="s">
        <v>2015</v>
      </c>
      <c r="O206" s="360" t="s">
        <v>2015</v>
      </c>
      <c r="P206" s="360" t="s">
        <v>2016</v>
      </c>
      <c r="Q206" s="360" t="s">
        <v>2017</v>
      </c>
      <c r="R206" s="360"/>
      <c r="S206" s="360"/>
      <c r="T206" s="360" t="s">
        <v>2014</v>
      </c>
      <c r="U206" s="360" t="s">
        <v>244</v>
      </c>
    </row>
    <row r="207" spans="12:21" x14ac:dyDescent="0.25">
      <c r="L207" s="360" t="s">
        <v>2018</v>
      </c>
      <c r="M207" s="360" t="s">
        <v>2019</v>
      </c>
      <c r="N207" s="360" t="s">
        <v>2020</v>
      </c>
      <c r="O207" s="360" t="s">
        <v>2021</v>
      </c>
      <c r="P207" s="360" t="s">
        <v>2022</v>
      </c>
      <c r="Q207" s="360" t="s">
        <v>2023</v>
      </c>
      <c r="R207" s="360"/>
      <c r="S207" s="360"/>
      <c r="T207" s="360" t="s">
        <v>2018</v>
      </c>
      <c r="U207" s="360" t="s">
        <v>244</v>
      </c>
    </row>
    <row r="208" spans="12:21" x14ac:dyDescent="0.25">
      <c r="L208" s="360" t="s">
        <v>2024</v>
      </c>
      <c r="M208" s="360" t="s">
        <v>2025</v>
      </c>
      <c r="N208" s="360" t="s">
        <v>2026</v>
      </c>
      <c r="O208" s="360" t="s">
        <v>2027</v>
      </c>
      <c r="P208" s="360" t="s">
        <v>2028</v>
      </c>
      <c r="Q208" s="360" t="s">
        <v>2029</v>
      </c>
      <c r="R208" s="360"/>
      <c r="S208" s="360"/>
      <c r="T208" s="360" t="s">
        <v>2024</v>
      </c>
      <c r="U208" s="360" t="s">
        <v>244</v>
      </c>
    </row>
    <row r="209" spans="12:21" x14ac:dyDescent="0.25">
      <c r="L209" s="360" t="s">
        <v>2030</v>
      </c>
      <c r="M209" s="360" t="s">
        <v>2031</v>
      </c>
      <c r="N209" s="360" t="s">
        <v>2032</v>
      </c>
      <c r="O209" s="360" t="s">
        <v>2033</v>
      </c>
      <c r="P209" s="360" t="s">
        <v>2034</v>
      </c>
      <c r="Q209" s="360" t="s">
        <v>2035</v>
      </c>
      <c r="R209" s="360"/>
      <c r="S209" s="360"/>
      <c r="T209" s="360" t="s">
        <v>2030</v>
      </c>
      <c r="U209" s="360" t="s">
        <v>244</v>
      </c>
    </row>
    <row r="210" spans="12:21" x14ac:dyDescent="0.25">
      <c r="L210" s="360" t="s">
        <v>2036</v>
      </c>
      <c r="M210" s="360" t="s">
        <v>2037</v>
      </c>
      <c r="N210" s="360" t="s">
        <v>2037</v>
      </c>
      <c r="O210" s="360" t="s">
        <v>2037</v>
      </c>
      <c r="P210" s="360" t="s">
        <v>2038</v>
      </c>
      <c r="Q210" s="360" t="s">
        <v>2039</v>
      </c>
      <c r="R210" s="360"/>
      <c r="S210" s="360"/>
      <c r="T210" s="360" t="s">
        <v>2036</v>
      </c>
      <c r="U210" s="360" t="s">
        <v>244</v>
      </c>
    </row>
    <row r="211" spans="12:21" x14ac:dyDescent="0.25">
      <c r="L211" s="360" t="s">
        <v>2040</v>
      </c>
      <c r="M211" s="360" t="s">
        <v>2041</v>
      </c>
      <c r="N211" s="360" t="s">
        <v>2042</v>
      </c>
      <c r="O211" s="360" t="s">
        <v>2043</v>
      </c>
      <c r="P211" s="360" t="s">
        <v>2044</v>
      </c>
      <c r="Q211" s="360" t="s">
        <v>2045</v>
      </c>
      <c r="R211" s="360"/>
      <c r="S211" s="360"/>
      <c r="T211" s="360" t="s">
        <v>2040</v>
      </c>
      <c r="U211" s="360" t="s">
        <v>244</v>
      </c>
    </row>
    <row r="212" spans="12:21" x14ac:dyDescent="0.25">
      <c r="L212" s="360" t="s">
        <v>2046</v>
      </c>
      <c r="M212" s="360" t="s">
        <v>2047</v>
      </c>
      <c r="N212" s="360" t="s">
        <v>2047</v>
      </c>
      <c r="O212" s="360" t="s">
        <v>2047</v>
      </c>
      <c r="P212" s="360" t="s">
        <v>2048</v>
      </c>
      <c r="Q212" s="360" t="s">
        <v>2049</v>
      </c>
      <c r="R212" s="360"/>
      <c r="S212" s="360"/>
      <c r="T212" s="360" t="s">
        <v>2046</v>
      </c>
      <c r="U212" s="360" t="s">
        <v>244</v>
      </c>
    </row>
    <row r="213" spans="12:21" x14ac:dyDescent="0.25">
      <c r="L213" s="360" t="s">
        <v>2050</v>
      </c>
      <c r="M213" s="360" t="s">
        <v>2051</v>
      </c>
      <c r="N213" s="360" t="s">
        <v>2052</v>
      </c>
      <c r="O213" s="360" t="s">
        <v>2053</v>
      </c>
      <c r="P213" s="360" t="s">
        <v>2054</v>
      </c>
      <c r="Q213" s="360" t="s">
        <v>2055</v>
      </c>
      <c r="R213" s="360"/>
      <c r="S213" s="360"/>
      <c r="T213" s="360" t="s">
        <v>2050</v>
      </c>
      <c r="U213" s="360" t="s">
        <v>248</v>
      </c>
    </row>
    <row r="214" spans="12:21" x14ac:dyDescent="0.25">
      <c r="L214" s="360" t="s">
        <v>2056</v>
      </c>
      <c r="M214" s="360" t="s">
        <v>2057</v>
      </c>
      <c r="N214" s="360" t="s">
        <v>2058</v>
      </c>
      <c r="O214" s="360" t="s">
        <v>2059</v>
      </c>
      <c r="P214" s="360" t="s">
        <v>2060</v>
      </c>
      <c r="Q214" s="360" t="s">
        <v>2061</v>
      </c>
      <c r="R214" s="360"/>
      <c r="S214" s="360"/>
      <c r="T214" s="360" t="s">
        <v>2056</v>
      </c>
      <c r="U214" s="360" t="s">
        <v>244</v>
      </c>
    </row>
    <row r="215" spans="12:21" x14ac:dyDescent="0.25">
      <c r="L215" s="360" t="s">
        <v>2062</v>
      </c>
      <c r="M215" s="360" t="s">
        <v>2063</v>
      </c>
      <c r="N215" s="360" t="s">
        <v>2064</v>
      </c>
      <c r="O215" s="360" t="s">
        <v>2063</v>
      </c>
      <c r="P215" s="360" t="s">
        <v>2065</v>
      </c>
      <c r="Q215" s="360" t="s">
        <v>2066</v>
      </c>
      <c r="R215" s="360"/>
      <c r="S215" s="360"/>
      <c r="T215" s="360" t="s">
        <v>2062</v>
      </c>
      <c r="U215" s="360" t="s">
        <v>246</v>
      </c>
    </row>
    <row r="216" spans="12:21" x14ac:dyDescent="0.25">
      <c r="L216" s="360" t="s">
        <v>2067</v>
      </c>
      <c r="M216" s="360" t="s">
        <v>2068</v>
      </c>
      <c r="N216" s="360" t="s">
        <v>2068</v>
      </c>
      <c r="O216" s="360" t="s">
        <v>2068</v>
      </c>
      <c r="P216" s="360" t="s">
        <v>2069</v>
      </c>
      <c r="Q216" s="360" t="s">
        <v>2070</v>
      </c>
      <c r="R216" s="360"/>
      <c r="S216" s="360"/>
      <c r="T216" s="360" t="s">
        <v>2067</v>
      </c>
      <c r="U216" s="360" t="s">
        <v>246</v>
      </c>
    </row>
    <row r="217" spans="12:21" x14ac:dyDescent="0.25">
      <c r="L217" s="360" t="s">
        <v>2071</v>
      </c>
      <c r="M217" s="360" t="s">
        <v>2072</v>
      </c>
      <c r="N217" s="360" t="s">
        <v>2073</v>
      </c>
      <c r="O217" s="360" t="s">
        <v>2074</v>
      </c>
      <c r="P217" s="360" t="s">
        <v>2075</v>
      </c>
      <c r="Q217" s="360" t="s">
        <v>2076</v>
      </c>
      <c r="R217" s="360"/>
      <c r="S217" s="360"/>
      <c r="T217" s="360" t="s">
        <v>2071</v>
      </c>
      <c r="U217" s="361" t="s">
        <v>244</v>
      </c>
    </row>
    <row r="218" spans="12:21" x14ac:dyDescent="0.25">
      <c r="L218" s="360" t="s">
        <v>2077</v>
      </c>
      <c r="M218" s="360" t="s">
        <v>2078</v>
      </c>
      <c r="N218" s="360" t="s">
        <v>2079</v>
      </c>
      <c r="O218" s="360" t="s">
        <v>2080</v>
      </c>
      <c r="P218" s="360" t="s">
        <v>2081</v>
      </c>
      <c r="Q218" s="360" t="s">
        <v>2082</v>
      </c>
      <c r="R218" s="360"/>
      <c r="S218" s="360"/>
      <c r="T218" s="360" t="s">
        <v>2077</v>
      </c>
      <c r="U218" s="360" t="s">
        <v>247</v>
      </c>
    </row>
    <row r="219" spans="12:21" x14ac:dyDescent="0.25">
      <c r="L219" s="360" t="s">
        <v>2083</v>
      </c>
      <c r="M219" s="360" t="s">
        <v>2084</v>
      </c>
      <c r="N219" s="360" t="s">
        <v>2085</v>
      </c>
      <c r="O219" s="360" t="s">
        <v>2084</v>
      </c>
      <c r="P219" s="360" t="s">
        <v>2086</v>
      </c>
      <c r="Q219" s="360" t="s">
        <v>2087</v>
      </c>
      <c r="R219" s="360"/>
      <c r="S219" s="360"/>
      <c r="T219" s="360" t="s">
        <v>2083</v>
      </c>
      <c r="U219" s="361" t="s">
        <v>244</v>
      </c>
    </row>
    <row r="220" spans="12:21" x14ac:dyDescent="0.25">
      <c r="L220" s="360" t="s">
        <v>2088</v>
      </c>
      <c r="M220" s="360" t="s">
        <v>2089</v>
      </c>
      <c r="N220" s="360" t="s">
        <v>2090</v>
      </c>
      <c r="O220" s="360" t="s">
        <v>2091</v>
      </c>
      <c r="P220" s="360" t="s">
        <v>2092</v>
      </c>
      <c r="Q220" s="360" t="s">
        <v>2093</v>
      </c>
      <c r="R220" s="360"/>
      <c r="S220" s="360"/>
      <c r="T220" s="360" t="s">
        <v>2088</v>
      </c>
      <c r="U220" s="361" t="s">
        <v>244</v>
      </c>
    </row>
    <row r="221" spans="12:21" x14ac:dyDescent="0.25">
      <c r="L221" s="360" t="s">
        <v>2094</v>
      </c>
      <c r="M221" s="360" t="s">
        <v>2095</v>
      </c>
      <c r="N221" s="360" t="s">
        <v>2095</v>
      </c>
      <c r="O221" s="360" t="s">
        <v>2095</v>
      </c>
      <c r="P221" s="360" t="s">
        <v>2096</v>
      </c>
      <c r="Q221" s="360" t="s">
        <v>2097</v>
      </c>
      <c r="R221" s="360"/>
      <c r="S221" s="360"/>
      <c r="T221" s="360" t="s">
        <v>2094</v>
      </c>
      <c r="U221" s="360" t="s">
        <v>244</v>
      </c>
    </row>
    <row r="222" spans="12:21" x14ac:dyDescent="0.25">
      <c r="L222" s="360" t="s">
        <v>2098</v>
      </c>
      <c r="M222" s="360" t="s">
        <v>2099</v>
      </c>
      <c r="N222" s="360" t="s">
        <v>2099</v>
      </c>
      <c r="O222" s="360" t="s">
        <v>2099</v>
      </c>
      <c r="P222" s="360" t="s">
        <v>2100</v>
      </c>
      <c r="Q222" s="360" t="s">
        <v>2101</v>
      </c>
      <c r="R222" s="360"/>
      <c r="S222" s="360"/>
      <c r="T222" s="360" t="s">
        <v>2098</v>
      </c>
      <c r="U222" s="360" t="s">
        <v>244</v>
      </c>
    </row>
    <row r="223" spans="12:21" x14ac:dyDescent="0.25">
      <c r="L223" s="360" t="s">
        <v>2102</v>
      </c>
      <c r="M223" s="360" t="s">
        <v>2103</v>
      </c>
      <c r="N223" s="360" t="s">
        <v>2104</v>
      </c>
      <c r="O223" s="360" t="s">
        <v>2105</v>
      </c>
      <c r="P223" s="360" t="s">
        <v>2106</v>
      </c>
      <c r="Q223" s="360" t="s">
        <v>2107</v>
      </c>
      <c r="R223" s="360"/>
      <c r="S223" s="360"/>
      <c r="T223" s="360" t="s">
        <v>2102</v>
      </c>
      <c r="U223" s="360" t="s">
        <v>244</v>
      </c>
    </row>
    <row r="224" spans="12:21" x14ac:dyDescent="0.25">
      <c r="L224" s="360" t="s">
        <v>2108</v>
      </c>
      <c r="M224" s="360" t="s">
        <v>2109</v>
      </c>
      <c r="N224" s="360" t="s">
        <v>2110</v>
      </c>
      <c r="O224" s="360" t="s">
        <v>2111</v>
      </c>
      <c r="P224" s="360" t="s">
        <v>2112</v>
      </c>
      <c r="Q224" s="360" t="s">
        <v>2113</v>
      </c>
      <c r="R224" s="360"/>
      <c r="S224" s="360"/>
      <c r="T224" s="360" t="s">
        <v>2108</v>
      </c>
      <c r="U224" s="361" t="s">
        <v>248</v>
      </c>
    </row>
    <row r="225" spans="12:21" x14ac:dyDescent="0.25">
      <c r="L225" s="360" t="s">
        <v>2114</v>
      </c>
      <c r="M225" s="360" t="s">
        <v>2115</v>
      </c>
      <c r="N225" s="360" t="s">
        <v>2116</v>
      </c>
      <c r="O225" s="360" t="s">
        <v>2117</v>
      </c>
      <c r="P225" s="360" t="s">
        <v>2118</v>
      </c>
      <c r="Q225" s="360" t="s">
        <v>2119</v>
      </c>
      <c r="R225" s="360"/>
      <c r="S225" s="360"/>
      <c r="T225" s="360" t="s">
        <v>2114</v>
      </c>
      <c r="U225" s="360" t="s">
        <v>244</v>
      </c>
    </row>
    <row r="226" spans="12:21" x14ac:dyDescent="0.25">
      <c r="L226" s="360" t="s">
        <v>2120</v>
      </c>
      <c r="M226" s="360" t="s">
        <v>2121</v>
      </c>
      <c r="N226" s="360" t="s">
        <v>2121</v>
      </c>
      <c r="O226" s="360" t="s">
        <v>2121</v>
      </c>
      <c r="P226" s="360" t="s">
        <v>2122</v>
      </c>
      <c r="Q226" s="360" t="s">
        <v>2123</v>
      </c>
      <c r="R226" s="360"/>
      <c r="S226" s="360"/>
      <c r="T226" s="360" t="s">
        <v>2120</v>
      </c>
      <c r="U226" s="360" t="s">
        <v>244</v>
      </c>
    </row>
    <row r="227" spans="12:21" x14ac:dyDescent="0.25">
      <c r="L227" s="360" t="s">
        <v>2124</v>
      </c>
      <c r="M227" s="360" t="s">
        <v>2125</v>
      </c>
      <c r="N227" s="360" t="s">
        <v>2126</v>
      </c>
      <c r="O227" s="360" t="s">
        <v>2127</v>
      </c>
      <c r="P227" s="360" t="s">
        <v>2128</v>
      </c>
      <c r="Q227" s="360" t="s">
        <v>2129</v>
      </c>
      <c r="R227" s="360"/>
      <c r="S227" s="360"/>
      <c r="T227" s="360" t="s">
        <v>2124</v>
      </c>
      <c r="U227" s="360" t="s">
        <v>244</v>
      </c>
    </row>
    <row r="228" spans="12:21" x14ac:dyDescent="0.25">
      <c r="L228" s="360" t="s">
        <v>2130</v>
      </c>
      <c r="M228" s="360" t="s">
        <v>2131</v>
      </c>
      <c r="N228" s="360" t="s">
        <v>2132</v>
      </c>
      <c r="O228" s="360" t="s">
        <v>2131</v>
      </c>
      <c r="P228" s="360" t="s">
        <v>2133</v>
      </c>
      <c r="Q228" s="360" t="s">
        <v>2134</v>
      </c>
      <c r="R228" s="360"/>
      <c r="S228" s="360"/>
      <c r="T228" s="360" t="s">
        <v>2130</v>
      </c>
      <c r="U228" s="361" t="s">
        <v>244</v>
      </c>
    </row>
    <row r="229" spans="12:21" x14ac:dyDescent="0.25">
      <c r="L229" s="360" t="s">
        <v>2135</v>
      </c>
      <c r="M229" s="360" t="s">
        <v>2136</v>
      </c>
      <c r="N229" s="360" t="s">
        <v>2136</v>
      </c>
      <c r="O229" s="360" t="s">
        <v>2137</v>
      </c>
      <c r="P229" s="360" t="s">
        <v>2138</v>
      </c>
      <c r="Q229" s="360" t="s">
        <v>2139</v>
      </c>
      <c r="R229" s="360"/>
      <c r="S229" s="360"/>
      <c r="T229" s="360" t="s">
        <v>2135</v>
      </c>
      <c r="U229" s="360" t="s">
        <v>244</v>
      </c>
    </row>
    <row r="230" spans="12:21" x14ac:dyDescent="0.25">
      <c r="L230" s="360" t="s">
        <v>2140</v>
      </c>
      <c r="M230" s="360" t="s">
        <v>2141</v>
      </c>
      <c r="N230" s="360" t="s">
        <v>2142</v>
      </c>
      <c r="O230" s="360" t="s">
        <v>2143</v>
      </c>
      <c r="P230" s="360" t="s">
        <v>2144</v>
      </c>
      <c r="Q230" s="360" t="s">
        <v>2145</v>
      </c>
      <c r="R230" s="360"/>
      <c r="S230" s="360"/>
      <c r="T230" s="360" t="s">
        <v>2140</v>
      </c>
      <c r="U230" s="360" t="s">
        <v>244</v>
      </c>
    </row>
    <row r="231" spans="12:21" x14ac:dyDescent="0.25">
      <c r="L231" s="360" t="s">
        <v>2146</v>
      </c>
      <c r="M231" s="360" t="s">
        <v>2147</v>
      </c>
      <c r="N231" s="360" t="s">
        <v>2147</v>
      </c>
      <c r="O231" s="360" t="s">
        <v>2147</v>
      </c>
      <c r="P231" s="360" t="s">
        <v>2148</v>
      </c>
      <c r="Q231" s="360" t="s">
        <v>2149</v>
      </c>
      <c r="R231" s="360"/>
      <c r="S231" s="360"/>
      <c r="T231" s="360" t="s">
        <v>2146</v>
      </c>
      <c r="U231" s="360" t="s">
        <v>245</v>
      </c>
    </row>
    <row r="232" spans="12:21" x14ac:dyDescent="0.25">
      <c r="L232" s="360" t="s">
        <v>2150</v>
      </c>
      <c r="M232" s="360" t="s">
        <v>2151</v>
      </c>
      <c r="N232" s="360" t="s">
        <v>2152</v>
      </c>
      <c r="O232" s="360" t="s">
        <v>2153</v>
      </c>
      <c r="P232" s="360" t="s">
        <v>2154</v>
      </c>
      <c r="Q232" s="360" t="s">
        <v>2155</v>
      </c>
      <c r="R232" s="360"/>
      <c r="S232" s="360"/>
      <c r="T232" s="360" t="s">
        <v>2150</v>
      </c>
      <c r="U232" s="360" t="s">
        <v>244</v>
      </c>
    </row>
    <row r="233" spans="12:21" x14ac:dyDescent="0.25">
      <c r="L233" s="360" t="s">
        <v>2156</v>
      </c>
      <c r="M233" s="360" t="s">
        <v>2157</v>
      </c>
      <c r="N233" s="360" t="s">
        <v>2158</v>
      </c>
      <c r="O233" s="360" t="s">
        <v>2159</v>
      </c>
      <c r="P233" s="360" t="s">
        <v>2160</v>
      </c>
      <c r="Q233" s="360" t="s">
        <v>2161</v>
      </c>
      <c r="R233" s="360"/>
      <c r="S233" s="360"/>
      <c r="T233" s="360" t="s">
        <v>2156</v>
      </c>
      <c r="U233" s="361" t="s">
        <v>247</v>
      </c>
    </row>
    <row r="234" spans="12:21" x14ac:dyDescent="0.25">
      <c r="L234" s="360" t="s">
        <v>2162</v>
      </c>
      <c r="M234" s="360" t="s">
        <v>2163</v>
      </c>
      <c r="N234" s="360" t="s">
        <v>2164</v>
      </c>
      <c r="O234" s="360" t="s">
        <v>2165</v>
      </c>
      <c r="P234" s="360" t="s">
        <v>2166</v>
      </c>
      <c r="Q234" s="360" t="s">
        <v>2167</v>
      </c>
      <c r="R234" s="360"/>
      <c r="S234" s="360"/>
      <c r="T234" s="360" t="s">
        <v>2162</v>
      </c>
      <c r="U234" s="360" t="s">
        <v>244</v>
      </c>
    </row>
    <row r="235" spans="12:21" x14ac:dyDescent="0.25">
      <c r="L235" s="360" t="s">
        <v>2168</v>
      </c>
      <c r="M235" s="360" t="s">
        <v>2169</v>
      </c>
      <c r="N235" s="360" t="s">
        <v>2170</v>
      </c>
      <c r="O235" s="360" t="s">
        <v>2171</v>
      </c>
      <c r="P235" s="360" t="s">
        <v>2172</v>
      </c>
      <c r="Q235" s="360" t="s">
        <v>2173</v>
      </c>
      <c r="R235" s="360"/>
      <c r="S235" s="360"/>
      <c r="T235" s="360" t="s">
        <v>2168</v>
      </c>
      <c r="U235" s="360" t="s">
        <v>244</v>
      </c>
    </row>
    <row r="236" spans="12:21" x14ac:dyDescent="0.25">
      <c r="L236" s="360" t="s">
        <v>2174</v>
      </c>
      <c r="M236" s="360" t="s">
        <v>2175</v>
      </c>
      <c r="N236" s="360" t="s">
        <v>2176</v>
      </c>
      <c r="O236" s="360" t="s">
        <v>2177</v>
      </c>
      <c r="P236" s="360" t="s">
        <v>2178</v>
      </c>
      <c r="Q236" s="360" t="s">
        <v>2179</v>
      </c>
      <c r="R236" s="360"/>
      <c r="S236" s="360"/>
      <c r="T236" s="360" t="s">
        <v>2174</v>
      </c>
      <c r="U236" s="360" t="s">
        <v>245</v>
      </c>
    </row>
    <row r="237" spans="12:21" x14ac:dyDescent="0.25">
      <c r="L237" s="360" t="s">
        <v>2180</v>
      </c>
      <c r="M237" s="360" t="s">
        <v>2181</v>
      </c>
      <c r="N237" s="360" t="s">
        <v>2182</v>
      </c>
      <c r="O237" s="360" t="s">
        <v>2183</v>
      </c>
      <c r="P237" s="360" t="s">
        <v>2184</v>
      </c>
      <c r="Q237" s="360" t="s">
        <v>2185</v>
      </c>
      <c r="R237" s="360"/>
      <c r="S237" s="360"/>
      <c r="T237" s="360" t="s">
        <v>2180</v>
      </c>
      <c r="U237" s="361" t="s">
        <v>244</v>
      </c>
    </row>
    <row r="238" spans="12:21" x14ac:dyDescent="0.25">
      <c r="L238" s="360" t="s">
        <v>2186</v>
      </c>
      <c r="M238" s="360" t="s">
        <v>2187</v>
      </c>
      <c r="N238" s="360" t="s">
        <v>2188</v>
      </c>
      <c r="O238" s="360" t="s">
        <v>2189</v>
      </c>
      <c r="P238" s="360" t="s">
        <v>2190</v>
      </c>
      <c r="Q238" s="360" t="s">
        <v>2191</v>
      </c>
      <c r="R238" s="360"/>
      <c r="S238" s="360"/>
      <c r="T238" s="360" t="s">
        <v>2186</v>
      </c>
      <c r="U238" s="360" t="s">
        <v>245</v>
      </c>
    </row>
    <row r="239" spans="12:21" x14ac:dyDescent="0.25">
      <c r="L239" s="360" t="s">
        <v>2192</v>
      </c>
      <c r="M239" s="360" t="s">
        <v>2193</v>
      </c>
      <c r="N239" s="360" t="s">
        <v>2193</v>
      </c>
      <c r="O239" s="360" t="s">
        <v>2193</v>
      </c>
      <c r="P239" s="360" t="s">
        <v>2194</v>
      </c>
      <c r="Q239" s="360" t="s">
        <v>2195</v>
      </c>
      <c r="R239" s="360"/>
      <c r="S239" s="360"/>
      <c r="T239" s="360" t="s">
        <v>2192</v>
      </c>
      <c r="U239" s="360" t="s">
        <v>244</v>
      </c>
    </row>
    <row r="240" spans="12:21" x14ac:dyDescent="0.25">
      <c r="L240" s="360" t="s">
        <v>2196</v>
      </c>
      <c r="M240" s="360" t="s">
        <v>2197</v>
      </c>
      <c r="N240" s="360" t="s">
        <v>2197</v>
      </c>
      <c r="O240" s="360" t="s">
        <v>2197</v>
      </c>
      <c r="P240" s="360" t="s">
        <v>2198</v>
      </c>
      <c r="Q240" s="360" t="s">
        <v>2199</v>
      </c>
      <c r="R240" s="360"/>
      <c r="S240" s="360"/>
      <c r="T240" s="360" t="s">
        <v>2196</v>
      </c>
      <c r="U240" s="360" t="s">
        <v>244</v>
      </c>
    </row>
    <row r="241" spans="12:21" x14ac:dyDescent="0.25">
      <c r="L241" s="360" t="s">
        <v>2200</v>
      </c>
      <c r="M241" s="360" t="s">
        <v>2201</v>
      </c>
      <c r="N241" s="360" t="s">
        <v>2202</v>
      </c>
      <c r="O241" s="360" t="s">
        <v>2203</v>
      </c>
      <c r="P241" s="360" t="s">
        <v>2204</v>
      </c>
      <c r="Q241" s="360" t="s">
        <v>2205</v>
      </c>
      <c r="R241" s="360"/>
      <c r="S241" s="360"/>
      <c r="T241" s="360" t="s">
        <v>2200</v>
      </c>
      <c r="U241" s="360" t="s">
        <v>246</v>
      </c>
    </row>
    <row r="242" spans="12:21" x14ac:dyDescent="0.25">
      <c r="L242" s="360" t="s">
        <v>2206</v>
      </c>
      <c r="M242" s="360" t="s">
        <v>2207</v>
      </c>
      <c r="N242" s="360" t="s">
        <v>2207</v>
      </c>
      <c r="O242" s="360" t="s">
        <v>2207</v>
      </c>
      <c r="P242" s="360" t="s">
        <v>2208</v>
      </c>
      <c r="Q242" s="360" t="s">
        <v>2209</v>
      </c>
      <c r="R242" s="360"/>
      <c r="S242" s="360"/>
      <c r="T242" s="360" t="s">
        <v>2206</v>
      </c>
      <c r="U242" s="360" t="s">
        <v>244</v>
      </c>
    </row>
    <row r="243" spans="12:21" x14ac:dyDescent="0.25">
      <c r="L243" s="360" t="s">
        <v>2210</v>
      </c>
      <c r="M243" s="360" t="s">
        <v>2211</v>
      </c>
      <c r="N243" s="360" t="s">
        <v>2212</v>
      </c>
      <c r="O243" s="360" t="s">
        <v>2211</v>
      </c>
      <c r="P243" s="360" t="s">
        <v>2213</v>
      </c>
      <c r="Q243" s="360" t="s">
        <v>2214</v>
      </c>
      <c r="R243" s="360"/>
      <c r="S243" s="360"/>
      <c r="T243" s="360" t="s">
        <v>2210</v>
      </c>
      <c r="U243" s="360" t="s">
        <v>248</v>
      </c>
    </row>
    <row r="244" spans="12:21" x14ac:dyDescent="0.25">
      <c r="L244" s="360" t="s">
        <v>2215</v>
      </c>
      <c r="M244" s="360" t="s">
        <v>2216</v>
      </c>
      <c r="N244" s="360" t="s">
        <v>2217</v>
      </c>
      <c r="O244" s="360" t="s">
        <v>2218</v>
      </c>
      <c r="P244" s="360" t="s">
        <v>2219</v>
      </c>
      <c r="Q244" s="360" t="s">
        <v>2220</v>
      </c>
      <c r="R244" s="360"/>
      <c r="S244" s="360"/>
      <c r="T244" s="360" t="s">
        <v>2215</v>
      </c>
      <c r="U244" s="360" t="s">
        <v>244</v>
      </c>
    </row>
    <row r="245" spans="12:21" x14ac:dyDescent="0.25">
      <c r="L245" s="360" t="s">
        <v>2221</v>
      </c>
      <c r="M245" s="360" t="s">
        <v>2222</v>
      </c>
      <c r="N245" s="360" t="s">
        <v>2223</v>
      </c>
      <c r="O245" s="360" t="s">
        <v>2222</v>
      </c>
      <c r="P245" s="360" t="s">
        <v>2224</v>
      </c>
      <c r="Q245" s="360" t="s">
        <v>2225</v>
      </c>
      <c r="R245" s="360"/>
      <c r="S245" s="360"/>
      <c r="T245" s="360" t="s">
        <v>2221</v>
      </c>
      <c r="U245" s="360" t="s">
        <v>244</v>
      </c>
    </row>
    <row r="246" spans="12:21" x14ac:dyDescent="0.25">
      <c r="L246" s="360" t="s">
        <v>2226</v>
      </c>
      <c r="M246" s="360" t="s">
        <v>2227</v>
      </c>
      <c r="N246" s="360" t="s">
        <v>2227</v>
      </c>
      <c r="O246" s="360" t="s">
        <v>2227</v>
      </c>
      <c r="P246" s="360" t="s">
        <v>2228</v>
      </c>
      <c r="Q246" s="360" t="s">
        <v>2229</v>
      </c>
      <c r="R246" s="360"/>
      <c r="S246" s="360"/>
      <c r="T246" s="360" t="s">
        <v>2226</v>
      </c>
      <c r="U246" s="360" t="s">
        <v>244</v>
      </c>
    </row>
    <row r="247" spans="12:21" x14ac:dyDescent="0.25">
      <c r="L247" s="360" t="s">
        <v>2230</v>
      </c>
      <c r="M247" s="360" t="s">
        <v>283</v>
      </c>
      <c r="N247" s="360" t="s">
        <v>283</v>
      </c>
      <c r="O247" s="360" t="s">
        <v>283</v>
      </c>
      <c r="P247" s="360" t="s">
        <v>283</v>
      </c>
      <c r="Q247" s="360" t="s">
        <v>283</v>
      </c>
      <c r="R247" s="360" t="s">
        <v>283</v>
      </c>
      <c r="S247" s="360" t="s">
        <v>283</v>
      </c>
      <c r="T247" s="360" t="s">
        <v>2230</v>
      </c>
      <c r="U247" s="361" t="s">
        <v>244</v>
      </c>
    </row>
    <row r="248" spans="12:21" x14ac:dyDescent="0.25">
      <c r="L248" s="360"/>
      <c r="R248" s="360"/>
      <c r="S248" s="360"/>
      <c r="T248" s="360"/>
      <c r="U248" s="360"/>
    </row>
    <row r="249" spans="12:21" x14ac:dyDescent="0.25">
      <c r="L249" s="360"/>
      <c r="R249" s="360"/>
      <c r="S249" s="360"/>
      <c r="T249" s="360"/>
      <c r="U249" s="360"/>
    </row>
    <row r="250" spans="12:21" x14ac:dyDescent="0.25">
      <c r="L250" s="360"/>
      <c r="R250" s="360"/>
      <c r="S250" s="360"/>
      <c r="T250" s="360"/>
      <c r="U250" s="360"/>
    </row>
    <row r="251" spans="12:21" x14ac:dyDescent="0.25">
      <c r="L251" s="360"/>
      <c r="R251" s="360"/>
      <c r="S251" s="360"/>
      <c r="T251" s="360"/>
      <c r="U251" s="36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6AFD8-43D7-482D-AB4C-23A6405ED16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4" customWidth="1"/>
    <col min="2" max="2" width="2.3984375" style="374" customWidth="1"/>
    <col min="3" max="3" width="58" style="374" customWidth="1"/>
    <col min="4" max="4" width="7.69921875" style="374" customWidth="1"/>
    <col min="5" max="6" width="7.69921875" style="374"/>
    <col min="7" max="7" width="9.59765625" style="374" customWidth="1"/>
    <col min="8" max="8" width="3.69921875" style="374" customWidth="1"/>
    <col min="9" max="9" width="5.69921875" style="374" customWidth="1"/>
    <col min="10" max="16384" width="7.69921875" style="374"/>
  </cols>
  <sheetData>
    <row r="1" spans="1:18" ht="29.25" customHeight="1" x14ac:dyDescent="0.3">
      <c r="A1" s="371"/>
      <c r="B1" s="372"/>
      <c r="C1" s="372"/>
      <c r="D1" s="372"/>
      <c r="E1" s="373"/>
      <c r="F1" s="373"/>
      <c r="G1" s="373"/>
      <c r="H1" s="373"/>
      <c r="I1" s="373"/>
      <c r="J1" s="373"/>
      <c r="K1" s="373"/>
      <c r="L1" s="373"/>
      <c r="M1" s="373"/>
      <c r="N1" s="373"/>
      <c r="O1" s="373"/>
      <c r="P1" s="373"/>
      <c r="Q1" s="373"/>
      <c r="R1" s="373"/>
    </row>
    <row r="2" spans="1:18" ht="23.4" thickBot="1" x14ac:dyDescent="0.45">
      <c r="A2" s="372"/>
      <c r="B2" s="372"/>
      <c r="C2" s="375"/>
      <c r="D2" s="372"/>
      <c r="E2" s="373"/>
      <c r="F2" s="373"/>
      <c r="G2" s="372"/>
      <c r="H2" s="373"/>
      <c r="I2" s="373"/>
      <c r="J2" s="373"/>
      <c r="K2" s="373"/>
      <c r="L2" s="373"/>
      <c r="M2" s="373"/>
      <c r="N2" s="373"/>
      <c r="O2" s="373"/>
      <c r="P2" s="373"/>
      <c r="Q2" s="373"/>
      <c r="R2" s="373"/>
    </row>
    <row r="3" spans="1:18" ht="15.6" x14ac:dyDescent="0.3">
      <c r="A3" s="372"/>
      <c r="B3" s="372"/>
      <c r="C3" s="372"/>
      <c r="D3" s="372"/>
      <c r="F3" s="372"/>
      <c r="G3" s="376" t="s">
        <v>2231</v>
      </c>
      <c r="H3" s="377"/>
      <c r="I3" s="378"/>
      <c r="J3" s="373"/>
      <c r="K3" s="373"/>
      <c r="L3" s="373"/>
      <c r="M3" s="373"/>
      <c r="N3" s="373"/>
      <c r="O3" s="373"/>
      <c r="P3" s="373"/>
      <c r="Q3" s="373"/>
      <c r="R3" s="373"/>
    </row>
    <row r="4" spans="1:18" ht="63" customHeight="1" thickBot="1" x14ac:dyDescent="0.3">
      <c r="A4" s="372"/>
      <c r="B4" s="372"/>
      <c r="C4" s="379" t="str">
        <f>HLOOKUP(Introduction!$G$4,Key!A:G,3,FALSE)</f>
        <v>Joint Monitoring Programme for Water Supply, Sanitation and Hygiene</v>
      </c>
      <c r="D4" s="372"/>
      <c r="E4" s="380"/>
      <c r="F4" s="373"/>
      <c r="G4" s="381" t="str">
        <f>+VLOOKUP(Introduction!$G$8,ISO3language,2,FALSE)</f>
        <v>English</v>
      </c>
      <c r="H4" s="382"/>
      <c r="I4" s="383"/>
      <c r="J4" s="373"/>
      <c r="K4" s="373"/>
      <c r="L4" s="373"/>
      <c r="M4" s="373"/>
      <c r="N4" s="373"/>
      <c r="O4" s="373"/>
      <c r="P4" s="373"/>
      <c r="Q4" s="373"/>
      <c r="R4" s="373"/>
    </row>
    <row r="5" spans="1:18" ht="10.5" customHeight="1" x14ac:dyDescent="0.25">
      <c r="A5" s="372"/>
      <c r="B5" s="372"/>
      <c r="C5" s="384"/>
      <c r="D5" s="372"/>
      <c r="E5" s="380"/>
      <c r="F5" s="373"/>
      <c r="G5" s="372"/>
      <c r="H5" s="373"/>
      <c r="I5" s="373"/>
      <c r="J5" s="373"/>
      <c r="K5" s="373"/>
      <c r="L5" s="373"/>
      <c r="M5" s="373"/>
      <c r="N5" s="373"/>
      <c r="O5" s="373"/>
      <c r="P5" s="373"/>
      <c r="Q5" s="373"/>
      <c r="R5" s="373"/>
    </row>
    <row r="6" spans="1:18" ht="44.25" customHeight="1" x14ac:dyDescent="0.25">
      <c r="A6" s="372"/>
      <c r="B6" s="372"/>
      <c r="C6" s="385" t="str">
        <f>HLOOKUP(Introduction!$G$4,Key!A:G,4,FALSE)</f>
        <v>Estimates on water, sanitation, hygiene in schools</v>
      </c>
      <c r="D6" s="373"/>
      <c r="E6" s="373"/>
      <c r="F6" s="373"/>
      <c r="G6" s="373"/>
      <c r="H6" s="373"/>
      <c r="I6" s="373"/>
      <c r="J6" s="373"/>
      <c r="K6" s="373"/>
      <c r="L6" s="373"/>
      <c r="M6" s="373"/>
      <c r="N6" s="373"/>
      <c r="O6" s="373"/>
      <c r="P6" s="373"/>
      <c r="Q6" s="373"/>
      <c r="R6" s="373"/>
    </row>
    <row r="7" spans="1:18" ht="52.5" customHeight="1" x14ac:dyDescent="0.4">
      <c r="A7" s="372"/>
      <c r="B7" s="372"/>
      <c r="C7" s="415" t="str">
        <f>IF($G$4="English",VLOOKUP($G$8,Key!$L$2:$S$247,2,FALSE),IF($G$4="Spanish",VLOOKUP($G$8,Key!$L$2:$S$247,4,FALSE),IF($G$4="French",VLOOKUP($G$8,Key!$L$2:$S$247,3,FALSE),IF($G$4="Russian",VLOOKUP($G$8,Key!$L$2:$S$247,5,FALSE),IF($G$4="Arabic",VLOOKUP($G$8,Key!$L$2:$S$247,6,FALSE),IF($G$4="Other",VLOOKUP($G$8,Key!$L$2:$S$247,7,FALSE)))))))</f>
        <v>Mongolia</v>
      </c>
      <c r="D7" s="373"/>
      <c r="E7" s="373"/>
      <c r="F7" s="373"/>
      <c r="G7" s="386" t="s">
        <v>2232</v>
      </c>
      <c r="H7" s="386"/>
      <c r="I7" s="386"/>
      <c r="J7" s="373"/>
      <c r="K7" s="373"/>
      <c r="L7" s="373"/>
      <c r="M7" s="373"/>
      <c r="N7" s="373"/>
      <c r="O7" s="373"/>
      <c r="P7" s="373"/>
      <c r="Q7" s="373"/>
      <c r="R7" s="373"/>
    </row>
    <row r="8" spans="1:18" ht="15" x14ac:dyDescent="0.25">
      <c r="A8" s="372"/>
      <c r="B8" s="372"/>
      <c r="C8" s="416"/>
      <c r="D8" s="373"/>
      <c r="E8" s="373"/>
      <c r="F8" s="373"/>
      <c r="G8" s="387" t="s">
        <v>1639</v>
      </c>
      <c r="H8" s="387"/>
      <c r="I8" s="387"/>
      <c r="J8" s="373"/>
      <c r="K8" s="373"/>
      <c r="L8" s="373"/>
      <c r="M8" s="373"/>
      <c r="N8" s="373"/>
      <c r="O8" s="373"/>
      <c r="P8" s="373"/>
      <c r="Q8" s="373"/>
      <c r="R8" s="373"/>
    </row>
    <row r="9" spans="1:18" ht="15.6" x14ac:dyDescent="0.3">
      <c r="A9" s="372"/>
      <c r="B9" s="372"/>
      <c r="C9" s="388" t="str">
        <f>HLOOKUP(Introduction!$G$4,Key!A:G,6,FALSE)</f>
        <v>Updated September 2026</v>
      </c>
      <c r="D9" s="373"/>
      <c r="E9" s="373"/>
      <c r="F9" s="373"/>
      <c r="G9" s="373"/>
      <c r="H9" s="373"/>
      <c r="I9" s="373"/>
      <c r="J9" s="373"/>
      <c r="K9" s="373"/>
      <c r="L9" s="373"/>
      <c r="M9" s="373"/>
      <c r="N9" s="373"/>
      <c r="O9" s="373"/>
      <c r="P9" s="373"/>
      <c r="Q9" s="373"/>
      <c r="R9" s="373"/>
    </row>
    <row r="10" spans="1:18" ht="15" x14ac:dyDescent="0.25">
      <c r="A10" s="372"/>
      <c r="B10" s="372"/>
      <c r="C10" s="389"/>
      <c r="D10" s="373"/>
      <c r="E10" s="373"/>
      <c r="F10" s="373"/>
      <c r="G10" s="373"/>
      <c r="H10" s="373"/>
      <c r="I10" s="373"/>
      <c r="J10" s="373"/>
      <c r="K10" s="373"/>
      <c r="L10" s="373"/>
      <c r="M10" s="373"/>
      <c r="N10" s="373"/>
      <c r="O10" s="373"/>
      <c r="P10" s="373"/>
      <c r="Q10" s="373"/>
      <c r="R10" s="373"/>
    </row>
    <row r="11" spans="1:18" ht="15.9" customHeight="1" x14ac:dyDescent="0.25">
      <c r="A11" s="372"/>
      <c r="C11" s="390" t="str">
        <f>HLOOKUP(Introduction!$G$4,Key!A:G,7,FALSE)</f>
        <v xml:space="preserve">Follow the links below to find the following information: </v>
      </c>
      <c r="D11" s="373"/>
      <c r="E11" s="372"/>
      <c r="F11" s="373"/>
      <c r="G11" s="373"/>
      <c r="H11" s="373"/>
      <c r="I11" s="373"/>
      <c r="J11" s="373"/>
      <c r="K11" s="373"/>
      <c r="L11" s="373"/>
      <c r="M11" s="373"/>
      <c r="N11" s="373"/>
      <c r="O11" s="373"/>
      <c r="P11" s="373"/>
      <c r="Q11" s="373"/>
      <c r="R11" s="373"/>
    </row>
    <row r="12" spans="1:18" ht="9" customHeight="1" x14ac:dyDescent="0.25">
      <c r="A12" s="372"/>
      <c r="B12" s="373"/>
      <c r="C12" s="391"/>
      <c r="D12" s="373"/>
      <c r="E12" s="372"/>
      <c r="F12" s="373"/>
      <c r="G12" s="373"/>
      <c r="H12" s="373"/>
      <c r="I12" s="373"/>
      <c r="J12" s="373"/>
      <c r="K12" s="373"/>
      <c r="L12" s="373"/>
      <c r="M12" s="373"/>
      <c r="N12" s="373"/>
      <c r="O12" s="373"/>
      <c r="P12" s="373"/>
      <c r="Q12" s="373"/>
      <c r="R12" s="373"/>
    </row>
    <row r="13" spans="1:18" ht="24.9" customHeight="1" x14ac:dyDescent="0.3">
      <c r="A13" s="372"/>
      <c r="B13" s="373"/>
      <c r="C13" s="392" t="str">
        <f>HLOOKUP(Introduction!$G$4,Key!A:G,8,FALSE)</f>
        <v>JMP Estimates:</v>
      </c>
      <c r="D13" s="373"/>
      <c r="E13" s="372"/>
      <c r="F13" s="373"/>
      <c r="G13" s="373"/>
      <c r="H13" s="373"/>
      <c r="I13" s="373"/>
      <c r="J13" s="373"/>
      <c r="K13" s="373"/>
      <c r="L13" s="373"/>
      <c r="M13" s="373"/>
      <c r="N13" s="373"/>
      <c r="O13" s="373"/>
      <c r="P13" s="373"/>
      <c r="Q13" s="373"/>
      <c r="R13" s="373"/>
    </row>
    <row r="14" spans="1:18" ht="21.9" customHeight="1" x14ac:dyDescent="0.25">
      <c r="A14" s="372"/>
      <c r="B14" s="393"/>
      <c r="C14" s="394" t="str">
        <f>HLOOKUP(Introduction!$G$4,Key!A:G,9,FALSE)</f>
        <v>WASH ladders for schools</v>
      </c>
      <c r="D14" s="373"/>
      <c r="E14" s="372"/>
      <c r="F14" s="373"/>
      <c r="G14" s="373"/>
      <c r="H14" s="373"/>
      <c r="I14" s="373"/>
      <c r="J14" s="373"/>
      <c r="K14" s="373"/>
      <c r="L14" s="373"/>
      <c r="M14" s="373"/>
      <c r="N14" s="373"/>
      <c r="O14" s="373"/>
      <c r="P14" s="373"/>
      <c r="Q14" s="373"/>
      <c r="R14" s="373"/>
    </row>
    <row r="15" spans="1:18" ht="15" x14ac:dyDescent="0.25">
      <c r="A15" s="372"/>
      <c r="B15" s="393"/>
      <c r="C15" s="395" t="str">
        <f>HLOOKUP(Introduction!$G$4,Key!A:G,10,FALSE)</f>
        <v>Trends in basic WASH in schools</v>
      </c>
      <c r="D15" s="373"/>
      <c r="E15" s="372"/>
      <c r="F15" s="373"/>
      <c r="G15" s="373"/>
      <c r="H15" s="373"/>
      <c r="I15" s="373"/>
      <c r="J15" s="373"/>
      <c r="K15" s="373"/>
      <c r="L15" s="373"/>
      <c r="M15" s="373"/>
      <c r="N15" s="373"/>
      <c r="O15" s="373"/>
      <c r="P15" s="373"/>
      <c r="Q15" s="373"/>
      <c r="R15" s="373"/>
    </row>
    <row r="16" spans="1:18" ht="15" x14ac:dyDescent="0.25">
      <c r="A16" s="372"/>
      <c r="B16" s="393"/>
      <c r="C16" s="394" t="str">
        <f>HLOOKUP(Introduction!$G$4,Key!A:G,11,FALSE)</f>
        <v>Estimates (2000-2025) for schools</v>
      </c>
      <c r="D16" s="373"/>
      <c r="E16" s="372"/>
      <c r="F16" s="373"/>
      <c r="G16" s="373"/>
      <c r="H16" s="373"/>
      <c r="I16" s="373"/>
      <c r="J16" s="373"/>
      <c r="K16" s="373"/>
      <c r="L16" s="373"/>
      <c r="M16" s="373"/>
      <c r="N16" s="373"/>
      <c r="O16" s="373"/>
      <c r="P16" s="373"/>
      <c r="Q16" s="373"/>
      <c r="R16" s="373"/>
    </row>
    <row r="17" spans="1:18" ht="26.1" customHeight="1" x14ac:dyDescent="0.25">
      <c r="A17" s="372"/>
      <c r="B17" s="372"/>
      <c r="C17" s="396"/>
      <c r="D17" s="373"/>
      <c r="E17" s="393"/>
      <c r="F17" s="373"/>
      <c r="G17" s="373"/>
      <c r="H17" s="373"/>
      <c r="I17" s="373"/>
      <c r="J17" s="373"/>
      <c r="K17" s="373"/>
      <c r="L17" s="373"/>
      <c r="M17" s="373"/>
      <c r="N17" s="373"/>
      <c r="O17" s="373"/>
      <c r="P17" s="373"/>
      <c r="Q17" s="373"/>
      <c r="R17" s="373"/>
    </row>
    <row r="18" spans="1:18" ht="15.6" x14ac:dyDescent="0.3">
      <c r="A18" s="372"/>
      <c r="B18" s="372"/>
      <c r="C18" s="397" t="str">
        <f>HLOOKUP(Introduction!$G$4,Key!A:G,12,FALSE)</f>
        <v>Data inputs:</v>
      </c>
      <c r="D18" s="373"/>
      <c r="E18" s="398"/>
      <c r="F18" s="373"/>
      <c r="G18" s="373"/>
      <c r="H18" s="373"/>
      <c r="I18" s="373"/>
      <c r="J18" s="373"/>
      <c r="K18" s="373"/>
      <c r="L18" s="373"/>
      <c r="M18" s="373"/>
      <c r="N18" s="373"/>
      <c r="O18" s="373"/>
      <c r="P18" s="373"/>
      <c r="Q18" s="373"/>
      <c r="R18" s="373"/>
    </row>
    <row r="19" spans="1:18" ht="15" x14ac:dyDescent="0.25">
      <c r="A19" s="372"/>
      <c r="B19" s="372"/>
      <c r="C19" s="399" t="str">
        <f>HLOOKUP(Introduction!$G$4,Key!A:G,13,FALSE)</f>
        <v>Data summary</v>
      </c>
      <c r="D19" s="373"/>
      <c r="E19" s="400"/>
      <c r="F19" s="373"/>
      <c r="G19" s="373"/>
      <c r="H19" s="373"/>
      <c r="I19" s="373"/>
      <c r="J19" s="373"/>
      <c r="K19" s="373"/>
      <c r="L19" s="373"/>
      <c r="M19" s="373"/>
      <c r="N19" s="373"/>
      <c r="O19" s="373"/>
      <c r="P19" s="373"/>
      <c r="Q19" s="373"/>
      <c r="R19" s="373"/>
    </row>
    <row r="20" spans="1:18" ht="15" x14ac:dyDescent="0.25">
      <c r="A20" s="372"/>
      <c r="B20" s="372"/>
      <c r="C20" s="401" t="str">
        <f>HLOOKUP(Introduction!$G$4,Key!A:G,14,FALSE)</f>
        <v>Water Data</v>
      </c>
      <c r="D20" s="373"/>
      <c r="E20" s="402"/>
      <c r="F20" s="373"/>
      <c r="G20" s="373"/>
      <c r="H20" s="373"/>
      <c r="I20" s="373"/>
      <c r="J20" s="373"/>
      <c r="K20" s="373"/>
      <c r="L20" s="373"/>
      <c r="M20" s="373"/>
      <c r="N20" s="373"/>
      <c r="O20" s="373"/>
      <c r="P20" s="373"/>
      <c r="Q20" s="373"/>
      <c r="R20" s="373"/>
    </row>
    <row r="21" spans="1:18" ht="15" x14ac:dyDescent="0.25">
      <c r="A21" s="372"/>
      <c r="B21" s="372"/>
      <c r="C21" s="403" t="str">
        <f>HLOOKUP(Introduction!$G$4,Key!A:G,15,FALSE)</f>
        <v>Sanitation Data</v>
      </c>
      <c r="D21" s="373"/>
      <c r="E21" s="404"/>
      <c r="F21" s="373"/>
      <c r="G21" s="373"/>
      <c r="H21" s="373"/>
      <c r="I21" s="373"/>
      <c r="J21" s="373"/>
      <c r="K21" s="373"/>
      <c r="L21" s="373"/>
      <c r="M21" s="373"/>
      <c r="N21" s="373"/>
      <c r="O21" s="373"/>
      <c r="P21" s="373"/>
      <c r="Q21" s="373"/>
      <c r="R21" s="373"/>
    </row>
    <row r="22" spans="1:18" ht="15" x14ac:dyDescent="0.25">
      <c r="A22" s="372"/>
      <c r="B22" s="372"/>
      <c r="C22" s="405" t="str">
        <f>HLOOKUP(Introduction!$G$4,Key!A:G,16,FALSE)</f>
        <v>Hygiene Data</v>
      </c>
      <c r="D22" s="373"/>
      <c r="E22" s="373"/>
      <c r="F22" s="373"/>
      <c r="G22" s="373"/>
      <c r="H22" s="373"/>
      <c r="I22" s="373"/>
      <c r="J22" s="373"/>
      <c r="K22" s="373"/>
      <c r="L22" s="373"/>
      <c r="M22" s="373"/>
      <c r="N22" s="373"/>
      <c r="O22" s="373"/>
      <c r="P22" s="373"/>
      <c r="Q22" s="373"/>
      <c r="R22" s="373"/>
    </row>
    <row r="23" spans="1:18" ht="15" x14ac:dyDescent="0.25">
      <c r="A23" s="372"/>
      <c r="B23" s="372"/>
      <c r="C23" s="399" t="str">
        <f>HLOOKUP(Introduction!$G$4,Key!A:G,17,FALSE)</f>
        <v>Population Data</v>
      </c>
      <c r="D23" s="373"/>
      <c r="E23" s="373"/>
      <c r="F23" s="373"/>
      <c r="G23" s="373"/>
      <c r="H23" s="373"/>
      <c r="I23" s="373"/>
      <c r="J23" s="373"/>
      <c r="K23" s="373"/>
      <c r="L23" s="373"/>
      <c r="M23" s="373"/>
      <c r="N23" s="373"/>
      <c r="O23" s="373"/>
      <c r="P23" s="373"/>
      <c r="Q23" s="373"/>
      <c r="R23" s="373"/>
    </row>
    <row r="24" spans="1:18" ht="15" x14ac:dyDescent="0.25">
      <c r="A24" s="372"/>
      <c r="B24" s="372"/>
      <c r="C24" s="406"/>
      <c r="D24" s="373"/>
      <c r="E24" s="373"/>
      <c r="F24" s="373"/>
      <c r="G24" s="373"/>
      <c r="H24" s="373"/>
      <c r="I24" s="373"/>
      <c r="J24" s="373"/>
      <c r="K24" s="373"/>
      <c r="L24" s="373"/>
      <c r="M24" s="373"/>
      <c r="N24" s="373"/>
      <c r="O24" s="373"/>
      <c r="P24" s="373"/>
      <c r="Q24" s="373"/>
      <c r="R24" s="373"/>
    </row>
    <row r="25" spans="1:18" ht="15.9" customHeight="1" x14ac:dyDescent="0.25">
      <c r="A25" s="407"/>
      <c r="B25" s="407"/>
      <c r="C25" s="408"/>
      <c r="D25" s="372"/>
      <c r="E25" s="373"/>
      <c r="F25" s="373"/>
      <c r="G25" s="373"/>
      <c r="H25" s="373"/>
      <c r="I25" s="373"/>
      <c r="J25" s="373"/>
      <c r="K25" s="373"/>
      <c r="L25" s="373"/>
      <c r="M25" s="373"/>
      <c r="N25" s="373"/>
      <c r="O25" s="373"/>
      <c r="P25" s="373"/>
      <c r="Q25" s="373"/>
      <c r="R25" s="373"/>
    </row>
    <row r="26" spans="1:18" ht="22.8" x14ac:dyDescent="0.25">
      <c r="A26" s="407"/>
      <c r="B26" s="407"/>
      <c r="C26" s="407"/>
      <c r="D26" s="372"/>
      <c r="E26" s="373"/>
      <c r="F26" s="373"/>
      <c r="G26" s="373"/>
      <c r="H26" s="373"/>
      <c r="I26" s="373"/>
      <c r="J26" s="373"/>
      <c r="K26" s="373"/>
      <c r="L26" s="373"/>
      <c r="M26" s="373"/>
      <c r="N26" s="373"/>
      <c r="O26" s="373"/>
      <c r="P26" s="373"/>
      <c r="Q26" s="373"/>
      <c r="R26" s="373"/>
    </row>
    <row r="27" spans="1:18" ht="15" x14ac:dyDescent="0.25">
      <c r="A27" s="409"/>
      <c r="B27" s="410"/>
      <c r="C27" s="411"/>
      <c r="D27" s="372"/>
      <c r="E27" s="373"/>
      <c r="F27" s="373"/>
      <c r="G27" s="373"/>
      <c r="H27" s="373"/>
      <c r="I27" s="373"/>
      <c r="J27" s="373"/>
      <c r="K27" s="373"/>
      <c r="L27" s="373"/>
      <c r="M27" s="373"/>
      <c r="N27" s="373"/>
      <c r="O27" s="373"/>
      <c r="P27" s="373"/>
      <c r="Q27" s="373"/>
      <c r="R27" s="373"/>
    </row>
    <row r="28" spans="1:18" ht="15" x14ac:dyDescent="0.25">
      <c r="A28" s="409"/>
      <c r="B28" s="410"/>
      <c r="C28" s="412"/>
      <c r="D28" s="372"/>
      <c r="E28" s="373"/>
      <c r="F28" s="373"/>
      <c r="G28" s="373"/>
      <c r="H28" s="373"/>
      <c r="I28" s="373"/>
      <c r="J28" s="373"/>
      <c r="K28" s="373"/>
      <c r="L28" s="373"/>
      <c r="M28" s="373"/>
      <c r="N28" s="373"/>
      <c r="O28" s="373"/>
      <c r="P28" s="373"/>
      <c r="Q28" s="373"/>
      <c r="R28" s="373"/>
    </row>
    <row r="29" spans="1:18" ht="15" x14ac:dyDescent="0.25">
      <c r="A29" s="409"/>
      <c r="B29" s="410"/>
      <c r="C29" s="413"/>
      <c r="D29" s="372"/>
      <c r="E29" s="373"/>
      <c r="F29" s="373"/>
      <c r="G29" s="373"/>
      <c r="H29" s="373"/>
      <c r="I29" s="373"/>
      <c r="J29" s="373"/>
      <c r="K29" s="373"/>
      <c r="L29" s="373"/>
      <c r="M29" s="373"/>
      <c r="N29" s="373"/>
      <c r="O29" s="373"/>
      <c r="P29" s="373"/>
      <c r="Q29" s="373"/>
      <c r="R29" s="373"/>
    </row>
    <row r="30" spans="1:18" ht="15" x14ac:dyDescent="0.25">
      <c r="A30" s="409"/>
      <c r="B30" s="410"/>
      <c r="C30" s="413"/>
      <c r="D30" s="372"/>
      <c r="E30" s="373"/>
      <c r="F30" s="373"/>
      <c r="G30" s="373"/>
      <c r="H30" s="373"/>
      <c r="I30" s="373"/>
      <c r="J30" s="373"/>
      <c r="K30" s="373"/>
      <c r="L30" s="373"/>
      <c r="M30" s="373"/>
      <c r="N30" s="373"/>
      <c r="O30" s="373"/>
      <c r="P30" s="373"/>
      <c r="Q30" s="373"/>
      <c r="R30" s="373"/>
    </row>
    <row r="31" spans="1:18" ht="15" x14ac:dyDescent="0.25">
      <c r="A31" s="409"/>
      <c r="B31" s="410"/>
      <c r="C31" s="413"/>
      <c r="D31" s="372"/>
      <c r="E31" s="373"/>
      <c r="F31" s="373"/>
      <c r="G31" s="373"/>
      <c r="H31" s="373"/>
      <c r="I31" s="373"/>
      <c r="J31" s="373"/>
      <c r="K31" s="373"/>
      <c r="L31" s="373"/>
      <c r="M31" s="373"/>
      <c r="N31" s="373"/>
      <c r="O31" s="373"/>
      <c r="P31" s="373"/>
      <c r="Q31" s="373"/>
      <c r="R31" s="373"/>
    </row>
    <row r="32" spans="1:18" ht="15" x14ac:dyDescent="0.25">
      <c r="A32" s="409"/>
      <c r="B32" s="410"/>
      <c r="C32" s="413"/>
      <c r="D32" s="372"/>
      <c r="E32" s="373"/>
      <c r="F32" s="373"/>
      <c r="G32" s="373"/>
      <c r="H32" s="373"/>
      <c r="I32" s="373"/>
      <c r="J32" s="373"/>
      <c r="K32" s="373"/>
      <c r="L32" s="373"/>
      <c r="M32" s="373"/>
      <c r="N32" s="373"/>
      <c r="O32" s="373"/>
      <c r="P32" s="373"/>
      <c r="Q32" s="373"/>
      <c r="R32" s="373"/>
    </row>
    <row r="33" spans="1:18" ht="15" x14ac:dyDescent="0.25">
      <c r="A33" s="409"/>
      <c r="B33" s="410"/>
      <c r="C33" s="413"/>
      <c r="D33" s="372"/>
      <c r="E33" s="373"/>
      <c r="F33" s="373"/>
      <c r="G33" s="373"/>
      <c r="H33" s="373"/>
      <c r="I33" s="373"/>
      <c r="J33" s="373"/>
      <c r="K33" s="373"/>
      <c r="L33" s="373"/>
      <c r="M33" s="373"/>
      <c r="N33" s="373"/>
      <c r="O33" s="373"/>
      <c r="P33" s="373"/>
      <c r="Q33" s="373"/>
      <c r="R33" s="373"/>
    </row>
    <row r="34" spans="1:18" ht="15" x14ac:dyDescent="0.25">
      <c r="A34" s="409"/>
      <c r="B34" s="410"/>
      <c r="D34" s="372"/>
      <c r="E34" s="373"/>
      <c r="F34" s="373"/>
      <c r="G34" s="373"/>
      <c r="H34" s="373"/>
      <c r="I34" s="373"/>
      <c r="J34" s="373"/>
      <c r="K34" s="373"/>
      <c r="L34" s="373"/>
      <c r="M34" s="373"/>
      <c r="N34" s="373"/>
      <c r="O34" s="373"/>
      <c r="P34" s="373"/>
      <c r="Q34" s="373"/>
      <c r="R34" s="373"/>
    </row>
    <row r="35" spans="1:18" ht="15" x14ac:dyDescent="0.25">
      <c r="A35" s="372"/>
      <c r="B35" s="372"/>
      <c r="C35" s="372"/>
      <c r="D35" s="372"/>
      <c r="E35" s="373"/>
      <c r="F35" s="373"/>
      <c r="G35" s="373"/>
      <c r="H35" s="373"/>
      <c r="I35" s="373"/>
      <c r="J35" s="373"/>
      <c r="K35" s="373"/>
      <c r="L35" s="373"/>
      <c r="M35" s="373"/>
      <c r="N35" s="373"/>
      <c r="O35" s="373"/>
      <c r="P35" s="373"/>
      <c r="Q35" s="373"/>
      <c r="R35" s="373"/>
    </row>
    <row r="36" spans="1:18" ht="15" x14ac:dyDescent="0.25">
      <c r="A36" s="372"/>
      <c r="B36" s="372"/>
      <c r="C36" s="372"/>
      <c r="D36" s="372"/>
      <c r="E36" s="373"/>
      <c r="F36" s="373"/>
      <c r="G36" s="373"/>
      <c r="H36" s="373"/>
      <c r="I36" s="373"/>
      <c r="J36" s="373"/>
      <c r="K36" s="373"/>
      <c r="L36" s="373"/>
      <c r="M36" s="373"/>
      <c r="N36" s="373"/>
      <c r="O36" s="373"/>
      <c r="P36" s="373"/>
      <c r="Q36" s="373"/>
      <c r="R36" s="373"/>
    </row>
    <row r="37" spans="1:18" ht="15" x14ac:dyDescent="0.25">
      <c r="A37" s="372"/>
      <c r="B37" s="372"/>
      <c r="C37" s="372"/>
      <c r="D37" s="372"/>
    </row>
    <row r="38" spans="1:18" ht="15" x14ac:dyDescent="0.25">
      <c r="A38" s="372"/>
      <c r="B38" s="372"/>
      <c r="C38" s="372"/>
      <c r="D38" s="372"/>
    </row>
    <row r="39" spans="1:18" ht="15" x14ac:dyDescent="0.25">
      <c r="A39" s="372"/>
      <c r="B39" s="372"/>
      <c r="C39" s="372"/>
      <c r="D39" s="372"/>
    </row>
    <row r="40" spans="1:18" ht="15" x14ac:dyDescent="0.25">
      <c r="A40" s="372"/>
      <c r="B40" s="372"/>
      <c r="C40" s="372"/>
      <c r="D40" s="372"/>
    </row>
    <row r="46" spans="1:18" x14ac:dyDescent="0.25">
      <c r="L46" s="41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A388D31-ACB2-4057-B0E1-EED2D7C8366E}"/>
    <hyperlink ref="C19" location="'Data Summary'!A1" display="&quot;Data Summary&quot;" xr:uid="{3341DF1C-86DC-4E2D-9FB7-BB338838E442}"/>
    <hyperlink ref="C20" location="'Water Data'!A1" display="&quot;Water Data&quot;" xr:uid="{53525C9A-7CF2-4CF7-8F7E-A4E836A2C198}"/>
    <hyperlink ref="C21" location="'Sanitation Data'!A1" display="&quot;Sanitation Data&quot;" xr:uid="{6C324387-420A-485A-87CD-2B288D12F02A}"/>
    <hyperlink ref="C22" location="'Hygiene Data'!A1" display="&quot;Hygiene Data&quot;" xr:uid="{BE30A29C-0F7E-421B-ADD0-C04B27ACE0A1}"/>
    <hyperlink ref="C14" location="Ladders!A1" display="Ladders for the most recent estimates (&quot;Ladders&quot;)" xr:uid="{B8496E70-B110-43D4-991B-12BE14809AAC}"/>
    <hyperlink ref="C15" location="Charts!A1" display="Trends in basic water, sanitation and hygiene in schools" xr:uid="{41DA76E1-D5F9-4FCC-A38C-54DD4B768500}"/>
    <hyperlink ref="C23" location="Population!A1" display="&quot;Population&quot;" xr:uid="{A74EF6E4-183D-42ED-820C-87C3EFB1D123}"/>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4D44883-B837-4FFE-AB8D-F7C1523B182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C7BCD-B91F-4687-92C6-9D21F17CDF11}">
  <sheetPr codeName="Sheet9">
    <tabColor rgb="FFEAEAEA"/>
  </sheetPr>
  <dimension ref="A1:AI488"/>
  <sheetViews>
    <sheetView workbookViewId="0"/>
  </sheetViews>
  <sheetFormatPr defaultColWidth="9" defaultRowHeight="13.2" x14ac:dyDescent="0.25"/>
  <cols>
    <col min="1" max="1" width="13.59765625" style="91" customWidth="1"/>
    <col min="2" max="2" width="7.5" style="119" customWidth="1"/>
    <col min="3" max="8" width="8.69921875" style="91" customWidth="1"/>
    <col min="9" max="9" width="9.296875" style="91" customWidth="1"/>
    <col min="10" max="10" width="13.296875" style="91" customWidth="1"/>
    <col min="11" max="11" width="7.5" style="91" customWidth="1"/>
    <col min="12" max="17" width="8.59765625" style="91" customWidth="1"/>
    <col min="18" max="18" width="6.5" style="91" customWidth="1"/>
    <col min="19" max="19" width="13.296875" style="91" customWidth="1"/>
    <col min="20" max="20" width="7.5" style="91" customWidth="1"/>
    <col min="21" max="26" width="9.09765625" style="91" customWidth="1"/>
    <col min="27" max="16384" width="9" style="91"/>
  </cols>
  <sheetData>
    <row r="1" spans="1:35" ht="15.6" x14ac:dyDescent="0.3">
      <c r="A1" s="87" t="s">
        <v>47</v>
      </c>
      <c r="B1" s="88"/>
      <c r="C1" s="89"/>
      <c r="D1" s="89"/>
      <c r="E1" s="89"/>
      <c r="F1" s="89"/>
      <c r="G1" s="89"/>
      <c r="H1" s="349"/>
      <c r="I1" s="349"/>
      <c r="J1" s="349"/>
      <c r="K1" s="349"/>
      <c r="L1" s="349"/>
      <c r="M1" s="349"/>
      <c r="N1" s="349"/>
      <c r="O1" s="349"/>
      <c r="P1" s="349"/>
      <c r="Q1" s="89"/>
      <c r="R1" s="89"/>
      <c r="S1" s="89"/>
      <c r="T1" s="90"/>
      <c r="U1" s="90"/>
      <c r="V1" s="90"/>
      <c r="W1" s="90"/>
      <c r="X1" s="90"/>
      <c r="Y1" s="90"/>
      <c r="Z1" s="90"/>
      <c r="AA1" s="90"/>
    </row>
    <row r="2" spans="1:35" s="94" customFormat="1" ht="26.25" customHeight="1" x14ac:dyDescent="0.3">
      <c r="A2" s="92" t="s">
        <v>13</v>
      </c>
      <c r="B2" s="93"/>
      <c r="J2" s="92" t="s">
        <v>14</v>
      </c>
      <c r="R2" s="95"/>
      <c r="S2" s="96" t="s">
        <v>15</v>
      </c>
      <c r="W2" s="95"/>
      <c r="X2" s="95"/>
      <c r="Y2" s="97"/>
      <c r="Z2" s="97"/>
      <c r="AD2" s="98"/>
      <c r="AE2" s="98"/>
      <c r="AF2" s="98"/>
      <c r="AG2" s="98"/>
      <c r="AH2" s="98"/>
      <c r="AI2" s="98"/>
    </row>
    <row r="3" spans="1:35" ht="15.6" x14ac:dyDescent="0.3">
      <c r="A3" s="99"/>
      <c r="B3" s="93" t="s">
        <v>4</v>
      </c>
      <c r="C3" s="95" t="s">
        <v>7</v>
      </c>
      <c r="D3" s="95" t="s">
        <v>2</v>
      </c>
      <c r="E3" s="95" t="s">
        <v>1</v>
      </c>
      <c r="F3" s="95" t="s">
        <v>53</v>
      </c>
      <c r="G3" s="95" t="s">
        <v>17</v>
      </c>
      <c r="H3" s="95" t="s">
        <v>18</v>
      </c>
      <c r="I3" s="94"/>
      <c r="J3" s="99"/>
      <c r="K3" s="93" t="s">
        <v>4</v>
      </c>
      <c r="L3" s="95" t="s">
        <v>7</v>
      </c>
      <c r="M3" s="95" t="s">
        <v>2</v>
      </c>
      <c r="N3" s="95" t="s">
        <v>1</v>
      </c>
      <c r="O3" s="95" t="s">
        <v>53</v>
      </c>
      <c r="P3" s="95" t="s">
        <v>17</v>
      </c>
      <c r="Q3" s="95" t="s">
        <v>18</v>
      </c>
      <c r="R3" s="97"/>
      <c r="S3" s="100"/>
      <c r="T3" s="93" t="s">
        <v>4</v>
      </c>
      <c r="U3" s="95" t="s">
        <v>7</v>
      </c>
      <c r="V3" s="95" t="s">
        <v>2</v>
      </c>
      <c r="W3" s="95" t="s">
        <v>1</v>
      </c>
      <c r="X3" s="95" t="s">
        <v>53</v>
      </c>
      <c r="Y3" s="95" t="s">
        <v>17</v>
      </c>
      <c r="Z3" s="95" t="s">
        <v>18</v>
      </c>
      <c r="AB3" s="98"/>
      <c r="AC3" s="98"/>
      <c r="AD3" s="98"/>
      <c r="AE3" s="98"/>
      <c r="AF3" s="98"/>
      <c r="AG3" s="98"/>
    </row>
    <row r="4" spans="1:35" ht="15.6" x14ac:dyDescent="0.3">
      <c r="A4" s="99" t="s">
        <v>33</v>
      </c>
      <c r="B4" s="8">
        <v>2021</v>
      </c>
      <c r="C4" s="8">
        <v>74.400000000000006</v>
      </c>
      <c r="D4" s="8">
        <v>84.8</v>
      </c>
      <c r="E4" s="8">
        <v>72.900000000000006</v>
      </c>
      <c r="F4" s="8"/>
      <c r="G4" s="8">
        <v>72.7</v>
      </c>
      <c r="H4" s="8">
        <v>73.400000000000006</v>
      </c>
      <c r="I4" s="94"/>
      <c r="J4" s="99" t="s">
        <v>33</v>
      </c>
      <c r="K4" s="8">
        <v>2021</v>
      </c>
      <c r="L4" s="8">
        <v>63.242255999999998</v>
      </c>
      <c r="M4" s="8">
        <v>70.232600000000005</v>
      </c>
      <c r="N4" s="8">
        <v>57.686151000000002</v>
      </c>
      <c r="O4" s="8"/>
      <c r="P4" s="8">
        <v>70.151217500000001</v>
      </c>
      <c r="Q4" s="8">
        <v>63.4749798</v>
      </c>
      <c r="R4" s="98"/>
      <c r="S4" s="99" t="s">
        <v>33</v>
      </c>
      <c r="T4" s="8">
        <v>2021</v>
      </c>
      <c r="U4" s="8">
        <v>41.4</v>
      </c>
      <c r="V4" s="8">
        <v>52.7</v>
      </c>
      <c r="W4" s="8">
        <v>35.200000000000003</v>
      </c>
      <c r="X4" s="8"/>
      <c r="Y4" s="8">
        <v>43.6</v>
      </c>
      <c r="Z4" s="8">
        <v>39.9</v>
      </c>
      <c r="AA4" s="98"/>
      <c r="AB4" s="98"/>
      <c r="AC4" s="98"/>
      <c r="AD4" s="98"/>
      <c r="AE4" s="98"/>
      <c r="AF4" s="98"/>
      <c r="AG4" s="98"/>
    </row>
    <row r="5" spans="1:35" ht="15.6" x14ac:dyDescent="0.3">
      <c r="A5" s="99" t="s">
        <v>34</v>
      </c>
      <c r="B5" s="8">
        <v>2021</v>
      </c>
      <c r="C5" s="8">
        <v>23.85</v>
      </c>
      <c r="D5" s="8">
        <v>14.8</v>
      </c>
      <c r="E5" s="8">
        <v>24.7</v>
      </c>
      <c r="F5" s="8"/>
      <c r="G5" s="8">
        <v>23.8</v>
      </c>
      <c r="H5" s="8">
        <v>25.35</v>
      </c>
      <c r="I5" s="94"/>
      <c r="J5" s="99" t="s">
        <v>34</v>
      </c>
      <c r="K5" s="8">
        <v>2021</v>
      </c>
      <c r="L5" s="8">
        <v>21.107744</v>
      </c>
      <c r="M5" s="8">
        <v>29.767399999999999</v>
      </c>
      <c r="N5" s="8">
        <v>17.963849</v>
      </c>
      <c r="O5" s="8"/>
      <c r="P5" s="8">
        <v>15.5987825</v>
      </c>
      <c r="Q5" s="8">
        <v>21.475020199999999</v>
      </c>
      <c r="R5" s="98"/>
      <c r="S5" s="99" t="s">
        <v>34</v>
      </c>
      <c r="T5" s="8">
        <v>2021</v>
      </c>
      <c r="U5" s="8">
        <v>35.9</v>
      </c>
      <c r="V5" s="8">
        <v>34.299999999999997</v>
      </c>
      <c r="W5" s="8">
        <v>40.700000000000003</v>
      </c>
      <c r="X5" s="8"/>
      <c r="Y5" s="8">
        <v>36.4</v>
      </c>
      <c r="Z5" s="8">
        <v>35.9</v>
      </c>
      <c r="AA5" s="98"/>
      <c r="AB5" s="98"/>
      <c r="AC5" s="98"/>
      <c r="AD5" s="98"/>
      <c r="AE5" s="98"/>
      <c r="AF5" s="98"/>
      <c r="AG5" s="98"/>
    </row>
    <row r="6" spans="1:35" s="94" customFormat="1" ht="15.6" x14ac:dyDescent="0.3">
      <c r="A6" s="99" t="s">
        <v>35</v>
      </c>
      <c r="B6" s="8">
        <v>2021</v>
      </c>
      <c r="C6" s="8">
        <v>1.75</v>
      </c>
      <c r="D6" s="8">
        <v>0.4</v>
      </c>
      <c r="E6" s="8">
        <v>2.4</v>
      </c>
      <c r="F6" s="8"/>
      <c r="G6" s="8">
        <v>3.5</v>
      </c>
      <c r="H6" s="8">
        <v>1.25</v>
      </c>
      <c r="J6" s="99" t="s">
        <v>35</v>
      </c>
      <c r="K6" s="8">
        <v>2021</v>
      </c>
      <c r="L6" s="8">
        <v>15.65</v>
      </c>
      <c r="M6" s="8">
        <v>0</v>
      </c>
      <c r="N6" s="8">
        <v>24.35</v>
      </c>
      <c r="O6" s="8"/>
      <c r="P6" s="8">
        <v>14.25</v>
      </c>
      <c r="Q6" s="8">
        <v>15.05</v>
      </c>
      <c r="R6" s="97"/>
      <c r="S6" s="99" t="s">
        <v>35</v>
      </c>
      <c r="T6" s="8">
        <v>2021</v>
      </c>
      <c r="U6" s="8">
        <v>22.7</v>
      </c>
      <c r="V6" s="8">
        <v>13</v>
      </c>
      <c r="W6" s="8">
        <v>24.1</v>
      </c>
      <c r="X6" s="8"/>
      <c r="Y6" s="8">
        <v>20</v>
      </c>
      <c r="Z6" s="8">
        <v>24.2</v>
      </c>
      <c r="AA6" s="98"/>
      <c r="AB6" s="98"/>
      <c r="AC6" s="98"/>
      <c r="AD6" s="98"/>
      <c r="AE6" s="98"/>
      <c r="AF6" s="98"/>
      <c r="AG6" s="98"/>
    </row>
    <row r="7" spans="1:35" s="94" customFormat="1" ht="15.6" x14ac:dyDescent="0.3">
      <c r="A7" s="101" t="s">
        <v>204</v>
      </c>
      <c r="B7" s="8">
        <v>2021</v>
      </c>
      <c r="C7" s="8">
        <v>0</v>
      </c>
      <c r="D7" s="8">
        <v>0</v>
      </c>
      <c r="E7" s="8">
        <v>0</v>
      </c>
      <c r="F7" s="8">
        <v>100</v>
      </c>
      <c r="G7" s="8">
        <v>0</v>
      </c>
      <c r="H7" s="8">
        <v>0</v>
      </c>
      <c r="I7" s="98"/>
      <c r="J7" s="101" t="s">
        <v>204</v>
      </c>
      <c r="K7" s="8">
        <v>2021</v>
      </c>
      <c r="L7" s="8">
        <v>0</v>
      </c>
      <c r="M7" s="8">
        <v>0</v>
      </c>
      <c r="N7" s="8">
        <v>0</v>
      </c>
      <c r="O7" s="8">
        <v>100</v>
      </c>
      <c r="P7" s="8">
        <v>0</v>
      </c>
      <c r="Q7" s="8">
        <v>0</v>
      </c>
      <c r="R7" s="98"/>
      <c r="S7" s="101" t="s">
        <v>204</v>
      </c>
      <c r="T7" s="8">
        <v>2021</v>
      </c>
      <c r="U7" s="8">
        <v>0</v>
      </c>
      <c r="V7" s="8">
        <v>0</v>
      </c>
      <c r="W7" s="8">
        <v>0</v>
      </c>
      <c r="X7" s="8">
        <v>100</v>
      </c>
      <c r="Y7" s="8">
        <v>0</v>
      </c>
      <c r="Z7" s="8">
        <v>0</v>
      </c>
      <c r="AA7" s="98"/>
    </row>
    <row r="8" spans="1:35" s="94" customFormat="1" ht="15.6" x14ac:dyDescent="0.3">
      <c r="A8" s="102"/>
      <c r="B8" s="95"/>
      <c r="H8" s="98"/>
      <c r="I8" s="98"/>
      <c r="J8" s="98"/>
      <c r="K8" s="98"/>
      <c r="L8" s="98"/>
      <c r="M8" s="98"/>
      <c r="N8" s="98"/>
      <c r="O8" s="98"/>
      <c r="P8" s="98"/>
      <c r="Q8" s="98"/>
      <c r="R8" s="98"/>
      <c r="S8" s="98"/>
      <c r="T8" s="98"/>
      <c r="U8" s="98"/>
      <c r="V8" s="98"/>
      <c r="W8" s="98"/>
      <c r="X8" s="98"/>
      <c r="Y8" s="98"/>
      <c r="Z8" s="98"/>
      <c r="AA8" s="98"/>
    </row>
    <row r="9" spans="1:35" s="94" customFormat="1" ht="15.6" x14ac:dyDescent="0.3">
      <c r="A9" s="102"/>
      <c r="B9" s="95"/>
      <c r="H9" s="98"/>
      <c r="I9" s="98"/>
      <c r="J9" s="98"/>
      <c r="K9" s="98"/>
      <c r="L9" s="98"/>
      <c r="M9" s="98"/>
      <c r="N9" s="98"/>
      <c r="O9" s="98"/>
      <c r="P9" s="98"/>
      <c r="Q9" s="98"/>
      <c r="R9" s="98"/>
      <c r="S9" s="98"/>
      <c r="T9" s="98"/>
      <c r="U9" s="98"/>
      <c r="V9" s="98"/>
      <c r="W9" s="98"/>
      <c r="X9" s="98"/>
      <c r="Y9" s="98"/>
      <c r="Z9" s="98"/>
      <c r="AA9" s="98"/>
    </row>
    <row r="10" spans="1:35" s="94" customFormat="1" ht="15.6" x14ac:dyDescent="0.3">
      <c r="A10" s="103"/>
      <c r="B10" s="95"/>
      <c r="C10" s="98"/>
      <c r="D10" s="98"/>
      <c r="E10" s="98"/>
      <c r="F10" s="98"/>
      <c r="G10" s="98"/>
      <c r="H10" s="98"/>
      <c r="I10" s="98"/>
      <c r="J10" s="98"/>
      <c r="K10" s="98"/>
      <c r="L10" s="98"/>
      <c r="M10" s="98"/>
      <c r="N10" s="98"/>
      <c r="O10" s="98"/>
      <c r="P10" s="98"/>
      <c r="Q10" s="98"/>
      <c r="R10" s="98"/>
      <c r="S10" s="98"/>
      <c r="T10" s="98"/>
      <c r="U10" s="98"/>
      <c r="V10" s="98"/>
      <c r="W10" s="98"/>
      <c r="X10" s="98"/>
      <c r="Y10" s="98"/>
      <c r="Z10" s="98"/>
      <c r="AA10" s="98"/>
    </row>
    <row r="11" spans="1:35" ht="15.6" x14ac:dyDescent="0.3">
      <c r="A11" s="104"/>
      <c r="B11" s="105"/>
      <c r="C11" s="98"/>
      <c r="D11" s="98"/>
      <c r="E11" s="98"/>
      <c r="F11" s="98"/>
      <c r="G11" s="98"/>
      <c r="H11" s="98"/>
      <c r="I11" s="98"/>
      <c r="J11" s="98"/>
      <c r="K11" s="98"/>
      <c r="L11" s="98"/>
      <c r="M11" s="98"/>
      <c r="N11" s="98"/>
      <c r="O11" s="98"/>
      <c r="P11" s="98"/>
      <c r="Q11" s="98"/>
    </row>
    <row r="12" spans="1:35" ht="15.6" x14ac:dyDescent="0.3">
      <c r="A12" s="87" t="s">
        <v>48</v>
      </c>
      <c r="B12" s="106"/>
      <c r="C12" s="90"/>
      <c r="D12" s="90"/>
      <c r="E12" s="90"/>
      <c r="F12" s="90"/>
      <c r="G12" s="90"/>
      <c r="H12" s="90"/>
      <c r="I12" s="90"/>
      <c r="J12" s="90"/>
      <c r="K12" s="90"/>
      <c r="L12" s="90"/>
      <c r="M12" s="90"/>
      <c r="N12" s="90"/>
      <c r="O12" s="90"/>
      <c r="P12" s="90"/>
      <c r="Q12" s="90"/>
      <c r="R12" s="107"/>
      <c r="S12" s="107"/>
      <c r="T12" s="107"/>
      <c r="U12" s="107"/>
      <c r="V12" s="107"/>
    </row>
    <row r="13" spans="1:35" s="110" customFormat="1" x14ac:dyDescent="0.25">
      <c r="A13" s="108" t="s">
        <v>49</v>
      </c>
      <c r="B13" s="109" t="s">
        <v>40</v>
      </c>
      <c r="C13" s="108" t="s">
        <v>82</v>
      </c>
      <c r="D13" s="108" t="s">
        <v>50</v>
      </c>
      <c r="E13" s="108" t="s">
        <v>169</v>
      </c>
      <c r="F13" s="108" t="s">
        <v>83</v>
      </c>
      <c r="G13" s="108" t="s">
        <v>84</v>
      </c>
      <c r="H13" s="108" t="s">
        <v>85</v>
      </c>
      <c r="I13" s="108" t="s">
        <v>86</v>
      </c>
      <c r="J13" s="108" t="s">
        <v>201</v>
      </c>
      <c r="K13" s="108" t="s">
        <v>170</v>
      </c>
      <c r="L13" s="108" t="s">
        <v>87</v>
      </c>
      <c r="M13" s="108" t="s">
        <v>88</v>
      </c>
      <c r="N13" s="108" t="s">
        <v>89</v>
      </c>
      <c r="O13" s="110" t="s">
        <v>90</v>
      </c>
      <c r="P13" s="110" t="s">
        <v>202</v>
      </c>
      <c r="Q13" s="108" t="s">
        <v>109</v>
      </c>
      <c r="R13" s="108" t="s">
        <v>142</v>
      </c>
      <c r="S13" s="111" t="s">
        <v>91</v>
      </c>
      <c r="T13" s="112" t="s">
        <v>92</v>
      </c>
      <c r="U13" s="112" t="s">
        <v>93</v>
      </c>
      <c r="V13" s="112" t="s">
        <v>203</v>
      </c>
    </row>
    <row r="14" spans="1:35" s="113" customFormat="1" ht="11.4" x14ac:dyDescent="0.2">
      <c r="A14" s="113" t="s">
        <v>146</v>
      </c>
      <c r="B14" s="8">
        <v>2000</v>
      </c>
      <c r="C14" s="114" t="s">
        <v>7</v>
      </c>
      <c r="D14" s="8">
        <v>892190</v>
      </c>
      <c r="E14" s="8">
        <v>99.6</v>
      </c>
      <c r="F14" s="8"/>
      <c r="G14" s="8"/>
      <c r="H14" s="8"/>
      <c r="I14" s="8"/>
      <c r="J14" s="8">
        <v>100</v>
      </c>
      <c r="K14" s="8">
        <v>100</v>
      </c>
      <c r="L14" s="8"/>
      <c r="M14" s="8"/>
      <c r="N14" s="8"/>
      <c r="O14" s="8"/>
      <c r="P14" s="8">
        <v>100</v>
      </c>
      <c r="Q14" s="8">
        <v>100</v>
      </c>
      <c r="R14" s="8"/>
      <c r="S14" s="8"/>
      <c r="T14" s="8"/>
      <c r="U14" s="8"/>
      <c r="V14" s="8">
        <v>100</v>
      </c>
    </row>
    <row r="15" spans="1:35" s="113" customFormat="1" ht="11.4" x14ac:dyDescent="0.2">
      <c r="A15" s="113" t="s">
        <v>146</v>
      </c>
      <c r="B15" s="8">
        <v>2001</v>
      </c>
      <c r="C15" s="114" t="s">
        <v>7</v>
      </c>
      <c r="D15" s="8">
        <v>884207</v>
      </c>
      <c r="E15" s="8">
        <v>99.6</v>
      </c>
      <c r="F15" s="8"/>
      <c r="G15" s="8"/>
      <c r="H15" s="8"/>
      <c r="I15" s="8"/>
      <c r="J15" s="8">
        <v>100</v>
      </c>
      <c r="K15" s="8">
        <v>100</v>
      </c>
      <c r="L15" s="8"/>
      <c r="M15" s="8"/>
      <c r="N15" s="8"/>
      <c r="O15" s="8"/>
      <c r="P15" s="8">
        <v>100</v>
      </c>
      <c r="Q15" s="8">
        <v>100</v>
      </c>
      <c r="R15" s="8"/>
      <c r="S15" s="8"/>
      <c r="T15" s="8"/>
      <c r="U15" s="8"/>
      <c r="V15" s="8">
        <v>100</v>
      </c>
    </row>
    <row r="16" spans="1:35" s="113" customFormat="1" ht="11.4" x14ac:dyDescent="0.2">
      <c r="A16" s="113" t="s">
        <v>146</v>
      </c>
      <c r="B16" s="8">
        <v>2002</v>
      </c>
      <c r="C16" s="114" t="s">
        <v>7</v>
      </c>
      <c r="D16" s="8">
        <v>872705</v>
      </c>
      <c r="E16" s="8">
        <v>99.6</v>
      </c>
      <c r="F16" s="8"/>
      <c r="G16" s="8"/>
      <c r="H16" s="8"/>
      <c r="I16" s="8"/>
      <c r="J16" s="8">
        <v>100</v>
      </c>
      <c r="K16" s="8">
        <v>100</v>
      </c>
      <c r="L16" s="8"/>
      <c r="M16" s="8"/>
      <c r="N16" s="8"/>
      <c r="O16" s="8"/>
      <c r="P16" s="8">
        <v>100</v>
      </c>
      <c r="Q16" s="8">
        <v>100</v>
      </c>
      <c r="R16" s="8"/>
      <c r="S16" s="8"/>
      <c r="T16" s="8"/>
      <c r="U16" s="8"/>
      <c r="V16" s="8">
        <v>100</v>
      </c>
    </row>
    <row r="17" spans="1:22" s="113" customFormat="1" ht="11.4" x14ac:dyDescent="0.2">
      <c r="A17" s="113" t="s">
        <v>146</v>
      </c>
      <c r="B17" s="8">
        <v>2003</v>
      </c>
      <c r="C17" s="114" t="s">
        <v>7</v>
      </c>
      <c r="D17" s="8">
        <v>856843</v>
      </c>
      <c r="E17" s="8">
        <v>99.6</v>
      </c>
      <c r="F17" s="8"/>
      <c r="G17" s="8"/>
      <c r="H17" s="8"/>
      <c r="I17" s="8"/>
      <c r="J17" s="8">
        <v>100</v>
      </c>
      <c r="K17" s="8">
        <v>100</v>
      </c>
      <c r="L17" s="8"/>
      <c r="M17" s="8"/>
      <c r="N17" s="8"/>
      <c r="O17" s="8"/>
      <c r="P17" s="8">
        <v>100</v>
      </c>
      <c r="Q17" s="8">
        <v>100</v>
      </c>
      <c r="R17" s="8"/>
      <c r="S17" s="8"/>
      <c r="T17" s="8"/>
      <c r="U17" s="8"/>
      <c r="V17" s="8">
        <v>100</v>
      </c>
    </row>
    <row r="18" spans="1:22" s="113" customFormat="1" ht="11.4" x14ac:dyDescent="0.2">
      <c r="A18" s="113" t="s">
        <v>146</v>
      </c>
      <c r="B18" s="8">
        <v>2004</v>
      </c>
      <c r="C18" s="114" t="s">
        <v>7</v>
      </c>
      <c r="D18" s="8">
        <v>839005</v>
      </c>
      <c r="E18" s="8">
        <v>99.6</v>
      </c>
      <c r="F18" s="8"/>
      <c r="G18" s="8"/>
      <c r="H18" s="8"/>
      <c r="I18" s="8"/>
      <c r="J18" s="8">
        <v>100</v>
      </c>
      <c r="K18" s="8">
        <v>100</v>
      </c>
      <c r="L18" s="8"/>
      <c r="M18" s="8"/>
      <c r="N18" s="8"/>
      <c r="O18" s="8"/>
      <c r="P18" s="8">
        <v>100</v>
      </c>
      <c r="Q18" s="8">
        <v>100</v>
      </c>
      <c r="R18" s="8"/>
      <c r="S18" s="8"/>
      <c r="T18" s="8"/>
      <c r="U18" s="8"/>
      <c r="V18" s="8">
        <v>100</v>
      </c>
    </row>
    <row r="19" spans="1:22" s="113" customFormat="1" ht="11.4" x14ac:dyDescent="0.2">
      <c r="A19" s="113" t="s">
        <v>146</v>
      </c>
      <c r="B19" s="8">
        <v>2005</v>
      </c>
      <c r="C19" s="114" t="s">
        <v>7</v>
      </c>
      <c r="D19" s="8">
        <v>819015</v>
      </c>
      <c r="E19" s="8">
        <v>99.6</v>
      </c>
      <c r="F19" s="8"/>
      <c r="G19" s="8"/>
      <c r="H19" s="8"/>
      <c r="I19" s="8"/>
      <c r="J19" s="8">
        <v>100</v>
      </c>
      <c r="K19" s="8">
        <v>100</v>
      </c>
      <c r="L19" s="8"/>
      <c r="M19" s="8"/>
      <c r="N19" s="8"/>
      <c r="O19" s="8"/>
      <c r="P19" s="8">
        <v>100</v>
      </c>
      <c r="Q19" s="8">
        <v>100</v>
      </c>
      <c r="R19" s="8"/>
      <c r="S19" s="8"/>
      <c r="T19" s="8"/>
      <c r="U19" s="8"/>
      <c r="V19" s="8">
        <v>100</v>
      </c>
    </row>
    <row r="20" spans="1:22" s="113" customFormat="1" ht="11.4" x14ac:dyDescent="0.2">
      <c r="A20" s="113" t="s">
        <v>146</v>
      </c>
      <c r="B20" s="8">
        <v>2006</v>
      </c>
      <c r="C20" s="114" t="s">
        <v>7</v>
      </c>
      <c r="D20" s="8">
        <v>797522</v>
      </c>
      <c r="E20" s="8">
        <v>99.6</v>
      </c>
      <c r="F20" s="8"/>
      <c r="G20" s="8"/>
      <c r="H20" s="8"/>
      <c r="I20" s="8"/>
      <c r="J20" s="8">
        <v>100</v>
      </c>
      <c r="K20" s="8">
        <v>100</v>
      </c>
      <c r="L20" s="8"/>
      <c r="M20" s="8"/>
      <c r="N20" s="8"/>
      <c r="O20" s="8"/>
      <c r="P20" s="8">
        <v>100</v>
      </c>
      <c r="Q20" s="8">
        <v>100</v>
      </c>
      <c r="R20" s="8"/>
      <c r="S20" s="8"/>
      <c r="T20" s="8"/>
      <c r="U20" s="8"/>
      <c r="V20" s="8">
        <v>100</v>
      </c>
    </row>
    <row r="21" spans="1:22" s="113" customFormat="1" ht="11.4" x14ac:dyDescent="0.2">
      <c r="A21" s="113" t="s">
        <v>146</v>
      </c>
      <c r="B21" s="8">
        <v>2007</v>
      </c>
      <c r="C21" s="114" t="s">
        <v>7</v>
      </c>
      <c r="D21" s="8">
        <v>775719</v>
      </c>
      <c r="E21" s="8">
        <v>99.6</v>
      </c>
      <c r="F21" s="8"/>
      <c r="G21" s="8"/>
      <c r="H21" s="8"/>
      <c r="I21" s="8"/>
      <c r="J21" s="8">
        <v>100</v>
      </c>
      <c r="K21" s="8">
        <v>100</v>
      </c>
      <c r="L21" s="8"/>
      <c r="M21" s="8"/>
      <c r="N21" s="8"/>
      <c r="O21" s="8"/>
      <c r="P21" s="8">
        <v>100</v>
      </c>
      <c r="Q21" s="8">
        <v>100</v>
      </c>
      <c r="R21" s="8"/>
      <c r="S21" s="8"/>
      <c r="T21" s="8"/>
      <c r="U21" s="8"/>
      <c r="V21" s="8">
        <v>100</v>
      </c>
    </row>
    <row r="22" spans="1:22" s="113" customFormat="1" ht="11.4" x14ac:dyDescent="0.2">
      <c r="A22" s="113" t="s">
        <v>146</v>
      </c>
      <c r="B22" s="8">
        <v>2008</v>
      </c>
      <c r="C22" s="114" t="s">
        <v>7</v>
      </c>
      <c r="D22" s="8">
        <v>755215</v>
      </c>
      <c r="E22" s="8">
        <v>99.6</v>
      </c>
      <c r="F22" s="8"/>
      <c r="G22" s="8"/>
      <c r="H22" s="8"/>
      <c r="I22" s="8"/>
      <c r="J22" s="8">
        <v>100</v>
      </c>
      <c r="K22" s="8">
        <v>100</v>
      </c>
      <c r="L22" s="8"/>
      <c r="M22" s="8"/>
      <c r="N22" s="8"/>
      <c r="O22" s="8"/>
      <c r="P22" s="8">
        <v>100</v>
      </c>
      <c r="Q22" s="8">
        <v>100</v>
      </c>
      <c r="R22" s="8"/>
      <c r="S22" s="8"/>
      <c r="T22" s="8"/>
      <c r="U22" s="8"/>
      <c r="V22" s="8">
        <v>100</v>
      </c>
    </row>
    <row r="23" spans="1:22" s="113" customFormat="1" ht="11.4" x14ac:dyDescent="0.2">
      <c r="A23" s="113" t="s">
        <v>146</v>
      </c>
      <c r="B23" s="8">
        <v>2009</v>
      </c>
      <c r="C23" s="114" t="s">
        <v>7</v>
      </c>
      <c r="D23" s="8">
        <v>732175</v>
      </c>
      <c r="E23" s="8">
        <v>99.6</v>
      </c>
      <c r="F23" s="8"/>
      <c r="G23" s="8"/>
      <c r="H23" s="8"/>
      <c r="I23" s="8"/>
      <c r="J23" s="8">
        <v>100</v>
      </c>
      <c r="K23" s="8">
        <v>100</v>
      </c>
      <c r="L23" s="8"/>
      <c r="M23" s="8"/>
      <c r="N23" s="8"/>
      <c r="O23" s="8"/>
      <c r="P23" s="8">
        <v>100</v>
      </c>
      <c r="Q23" s="8">
        <v>100</v>
      </c>
      <c r="R23" s="8"/>
      <c r="S23" s="8"/>
      <c r="T23" s="8"/>
      <c r="U23" s="8"/>
      <c r="V23" s="8">
        <v>100</v>
      </c>
    </row>
    <row r="24" spans="1:22" s="113" customFormat="1" ht="11.4" x14ac:dyDescent="0.2">
      <c r="A24" s="113" t="s">
        <v>146</v>
      </c>
      <c r="B24" s="8">
        <v>2010</v>
      </c>
      <c r="C24" s="114" t="s">
        <v>7</v>
      </c>
      <c r="D24" s="8">
        <v>726251</v>
      </c>
      <c r="E24" s="8">
        <v>99.6</v>
      </c>
      <c r="F24" s="8"/>
      <c r="G24" s="8"/>
      <c r="H24" s="8"/>
      <c r="I24" s="8"/>
      <c r="J24" s="8">
        <v>100</v>
      </c>
      <c r="K24" s="8">
        <v>100</v>
      </c>
      <c r="L24" s="8"/>
      <c r="M24" s="8"/>
      <c r="N24" s="8"/>
      <c r="O24" s="8"/>
      <c r="P24" s="8">
        <v>100</v>
      </c>
      <c r="Q24" s="8">
        <v>100</v>
      </c>
      <c r="R24" s="8"/>
      <c r="S24" s="8"/>
      <c r="T24" s="8"/>
      <c r="U24" s="8"/>
      <c r="V24" s="8">
        <v>100</v>
      </c>
    </row>
    <row r="25" spans="1:22" s="113" customFormat="1" ht="11.4" x14ac:dyDescent="0.2">
      <c r="A25" s="113" t="s">
        <v>146</v>
      </c>
      <c r="B25" s="8">
        <v>2011</v>
      </c>
      <c r="C25" s="114" t="s">
        <v>7</v>
      </c>
      <c r="D25" s="8">
        <v>780170</v>
      </c>
      <c r="E25" s="8">
        <v>99.6</v>
      </c>
      <c r="F25" s="8"/>
      <c r="G25" s="8"/>
      <c r="H25" s="8"/>
      <c r="I25" s="8"/>
      <c r="J25" s="8">
        <v>100</v>
      </c>
      <c r="K25" s="8">
        <v>100</v>
      </c>
      <c r="L25" s="8"/>
      <c r="M25" s="8"/>
      <c r="N25" s="8"/>
      <c r="O25" s="8"/>
      <c r="P25" s="8">
        <v>100</v>
      </c>
      <c r="Q25" s="8">
        <v>100</v>
      </c>
      <c r="R25" s="8"/>
      <c r="S25" s="8"/>
      <c r="T25" s="8"/>
      <c r="U25" s="8"/>
      <c r="V25" s="8">
        <v>100</v>
      </c>
    </row>
    <row r="26" spans="1:22" s="113" customFormat="1" ht="11.4" x14ac:dyDescent="0.2">
      <c r="A26" s="113" t="s">
        <v>146</v>
      </c>
      <c r="B26" s="8">
        <v>2012</v>
      </c>
      <c r="C26" s="114" t="s">
        <v>7</v>
      </c>
      <c r="D26" s="8">
        <v>791891</v>
      </c>
      <c r="E26" s="8">
        <v>99.6</v>
      </c>
      <c r="F26" s="8"/>
      <c r="G26" s="8"/>
      <c r="H26" s="8"/>
      <c r="I26" s="8"/>
      <c r="J26" s="8">
        <v>100</v>
      </c>
      <c r="K26" s="8">
        <v>100</v>
      </c>
      <c r="L26" s="8"/>
      <c r="M26" s="8"/>
      <c r="N26" s="8"/>
      <c r="O26" s="8"/>
      <c r="P26" s="8">
        <v>100</v>
      </c>
      <c r="Q26" s="8">
        <v>100</v>
      </c>
      <c r="R26" s="8"/>
      <c r="S26" s="8"/>
      <c r="T26" s="8"/>
      <c r="U26" s="8"/>
      <c r="V26" s="8">
        <v>100</v>
      </c>
    </row>
    <row r="27" spans="1:22" s="113" customFormat="1" ht="11.4" x14ac:dyDescent="0.2">
      <c r="A27" s="113" t="s">
        <v>146</v>
      </c>
      <c r="B27" s="8">
        <v>2013</v>
      </c>
      <c r="C27" s="114" t="s">
        <v>7</v>
      </c>
      <c r="D27" s="8">
        <v>810438</v>
      </c>
      <c r="E27" s="8">
        <v>99.6</v>
      </c>
      <c r="F27" s="8">
        <v>98.25</v>
      </c>
      <c r="G27" s="8">
        <v>74.400000000000006</v>
      </c>
      <c r="H27" s="8">
        <v>23.849999999999994</v>
      </c>
      <c r="I27" s="8">
        <v>1.75</v>
      </c>
      <c r="J27" s="8">
        <v>0</v>
      </c>
      <c r="K27" s="8">
        <v>100</v>
      </c>
      <c r="L27" s="8">
        <v>84.350000000000009</v>
      </c>
      <c r="M27" s="8">
        <v>63.242255999999998</v>
      </c>
      <c r="N27" s="8">
        <v>21.107744000000011</v>
      </c>
      <c r="O27" s="8">
        <v>15.649999999999991</v>
      </c>
      <c r="P27" s="8">
        <v>0</v>
      </c>
      <c r="Q27" s="8">
        <v>100</v>
      </c>
      <c r="R27" s="8">
        <v>77.3</v>
      </c>
      <c r="S27" s="8">
        <v>41.4</v>
      </c>
      <c r="T27" s="8">
        <v>35.9</v>
      </c>
      <c r="U27" s="8">
        <v>22.700000000000003</v>
      </c>
      <c r="V27" s="8">
        <v>0</v>
      </c>
    </row>
    <row r="28" spans="1:22" s="113" customFormat="1" ht="11.4" x14ac:dyDescent="0.2">
      <c r="A28" s="113" t="s">
        <v>146</v>
      </c>
      <c r="B28" s="8">
        <v>2014</v>
      </c>
      <c r="C28" s="114" t="s">
        <v>7</v>
      </c>
      <c r="D28" s="8">
        <v>827119</v>
      </c>
      <c r="E28" s="8">
        <v>99.6</v>
      </c>
      <c r="F28" s="8">
        <v>98.25</v>
      </c>
      <c r="G28" s="8">
        <v>74.400000000000006</v>
      </c>
      <c r="H28" s="8">
        <v>23.849999999999994</v>
      </c>
      <c r="I28" s="8">
        <v>1.75</v>
      </c>
      <c r="J28" s="8">
        <v>0</v>
      </c>
      <c r="K28" s="8">
        <v>100</v>
      </c>
      <c r="L28" s="8">
        <v>84.350000000000009</v>
      </c>
      <c r="M28" s="8">
        <v>63.242255999999998</v>
      </c>
      <c r="N28" s="8">
        <v>21.107744000000011</v>
      </c>
      <c r="O28" s="8">
        <v>15.649999999999991</v>
      </c>
      <c r="P28" s="8">
        <v>0</v>
      </c>
      <c r="Q28" s="8">
        <v>100</v>
      </c>
      <c r="R28" s="8">
        <v>77.3</v>
      </c>
      <c r="S28" s="8">
        <v>41.4</v>
      </c>
      <c r="T28" s="8">
        <v>35.9</v>
      </c>
      <c r="U28" s="8">
        <v>22.700000000000003</v>
      </c>
      <c r="V28" s="8">
        <v>0</v>
      </c>
    </row>
    <row r="29" spans="1:22" s="113" customFormat="1" ht="11.4" x14ac:dyDescent="0.2">
      <c r="A29" s="113" t="s">
        <v>146</v>
      </c>
      <c r="B29" s="8">
        <v>2015</v>
      </c>
      <c r="C29" s="114" t="s">
        <v>7</v>
      </c>
      <c r="D29" s="8">
        <v>850943</v>
      </c>
      <c r="E29" s="8">
        <v>99.6</v>
      </c>
      <c r="F29" s="8">
        <v>98.25</v>
      </c>
      <c r="G29" s="8">
        <v>74.400000000000006</v>
      </c>
      <c r="H29" s="8">
        <v>23.849999999999994</v>
      </c>
      <c r="I29" s="8">
        <v>1.75</v>
      </c>
      <c r="J29" s="8">
        <v>0</v>
      </c>
      <c r="K29" s="8">
        <v>100</v>
      </c>
      <c r="L29" s="8">
        <v>84.350000000000009</v>
      </c>
      <c r="M29" s="8">
        <v>63.242255999999998</v>
      </c>
      <c r="N29" s="8">
        <v>21.107744000000011</v>
      </c>
      <c r="O29" s="8">
        <v>15.649999999999991</v>
      </c>
      <c r="P29" s="8">
        <v>0</v>
      </c>
      <c r="Q29" s="8">
        <v>100</v>
      </c>
      <c r="R29" s="8">
        <v>77.3</v>
      </c>
      <c r="S29" s="8">
        <v>41.4</v>
      </c>
      <c r="T29" s="8">
        <v>35.9</v>
      </c>
      <c r="U29" s="8">
        <v>22.700000000000003</v>
      </c>
      <c r="V29" s="8">
        <v>0</v>
      </c>
    </row>
    <row r="30" spans="1:22" s="113" customFormat="1" ht="11.4" x14ac:dyDescent="0.2">
      <c r="A30" s="113" t="s">
        <v>146</v>
      </c>
      <c r="B30" s="8">
        <v>2016</v>
      </c>
      <c r="C30" s="114" t="s">
        <v>7</v>
      </c>
      <c r="D30" s="8">
        <v>882872</v>
      </c>
      <c r="E30" s="8">
        <v>99.6</v>
      </c>
      <c r="F30" s="8">
        <v>98.25</v>
      </c>
      <c r="G30" s="8">
        <v>74.400000000000006</v>
      </c>
      <c r="H30" s="8">
        <v>23.849999999999994</v>
      </c>
      <c r="I30" s="8">
        <v>1.75</v>
      </c>
      <c r="J30" s="8">
        <v>0</v>
      </c>
      <c r="K30" s="8">
        <v>100</v>
      </c>
      <c r="L30" s="8">
        <v>84.350000000000009</v>
      </c>
      <c r="M30" s="8">
        <v>63.242255999999998</v>
      </c>
      <c r="N30" s="8">
        <v>21.107744000000011</v>
      </c>
      <c r="O30" s="8">
        <v>15.649999999999991</v>
      </c>
      <c r="P30" s="8">
        <v>0</v>
      </c>
      <c r="Q30" s="8">
        <v>100</v>
      </c>
      <c r="R30" s="8">
        <v>77.3</v>
      </c>
      <c r="S30" s="8">
        <v>41.4</v>
      </c>
      <c r="T30" s="8">
        <v>35.9</v>
      </c>
      <c r="U30" s="8">
        <v>22.700000000000003</v>
      </c>
      <c r="V30" s="8">
        <v>0</v>
      </c>
    </row>
    <row r="31" spans="1:22" s="113" customFormat="1" ht="11.4" x14ac:dyDescent="0.2">
      <c r="A31" s="113" t="s">
        <v>146</v>
      </c>
      <c r="B31" s="8">
        <v>2017</v>
      </c>
      <c r="C31" s="114" t="s">
        <v>7</v>
      </c>
      <c r="D31" s="8">
        <v>919227</v>
      </c>
      <c r="E31" s="8">
        <v>99.6</v>
      </c>
      <c r="F31" s="8">
        <v>98.25</v>
      </c>
      <c r="G31" s="8">
        <v>74.400000000000006</v>
      </c>
      <c r="H31" s="8">
        <v>23.849999999999994</v>
      </c>
      <c r="I31" s="8">
        <v>1.75</v>
      </c>
      <c r="J31" s="8">
        <v>0</v>
      </c>
      <c r="K31" s="8">
        <v>100</v>
      </c>
      <c r="L31" s="8">
        <v>84.350000000000009</v>
      </c>
      <c r="M31" s="8">
        <v>63.242255999999998</v>
      </c>
      <c r="N31" s="8">
        <v>21.107744000000011</v>
      </c>
      <c r="O31" s="8">
        <v>15.649999999999991</v>
      </c>
      <c r="P31" s="8">
        <v>0</v>
      </c>
      <c r="Q31" s="8">
        <v>100</v>
      </c>
      <c r="R31" s="8">
        <v>77.3</v>
      </c>
      <c r="S31" s="8">
        <v>41.4</v>
      </c>
      <c r="T31" s="8">
        <v>35.9</v>
      </c>
      <c r="U31" s="8">
        <v>22.700000000000003</v>
      </c>
      <c r="V31" s="8">
        <v>0</v>
      </c>
    </row>
    <row r="32" spans="1:22" s="113" customFormat="1" ht="11.4" x14ac:dyDescent="0.2">
      <c r="A32" s="113" t="s">
        <v>146</v>
      </c>
      <c r="B32" s="8">
        <v>2018</v>
      </c>
      <c r="C32" s="114" t="s">
        <v>7</v>
      </c>
      <c r="D32" s="8">
        <v>959442</v>
      </c>
      <c r="E32" s="8">
        <v>99.6</v>
      </c>
      <c r="F32" s="8">
        <v>98.25</v>
      </c>
      <c r="G32" s="8">
        <v>74.400000000000006</v>
      </c>
      <c r="H32" s="8">
        <v>23.849999999999994</v>
      </c>
      <c r="I32" s="8">
        <v>1.75</v>
      </c>
      <c r="J32" s="8">
        <v>0</v>
      </c>
      <c r="K32" s="8">
        <v>100</v>
      </c>
      <c r="L32" s="8">
        <v>84.350000000000009</v>
      </c>
      <c r="M32" s="8">
        <v>63.242255999999998</v>
      </c>
      <c r="N32" s="8">
        <v>21.107744000000011</v>
      </c>
      <c r="O32" s="8">
        <v>15.649999999999991</v>
      </c>
      <c r="P32" s="8">
        <v>0</v>
      </c>
      <c r="Q32" s="8">
        <v>100</v>
      </c>
      <c r="R32" s="8">
        <v>77.3</v>
      </c>
      <c r="S32" s="8">
        <v>41.4</v>
      </c>
      <c r="T32" s="8">
        <v>35.9</v>
      </c>
      <c r="U32" s="8">
        <v>22.700000000000003</v>
      </c>
      <c r="V32" s="8">
        <v>0</v>
      </c>
    </row>
    <row r="33" spans="1:22" s="113" customFormat="1" ht="11.4" x14ac:dyDescent="0.2">
      <c r="A33" s="113" t="s">
        <v>146</v>
      </c>
      <c r="B33" s="8">
        <v>2019</v>
      </c>
      <c r="C33" s="114" t="s">
        <v>7</v>
      </c>
      <c r="D33" s="8">
        <v>1001496</v>
      </c>
      <c r="E33" s="8">
        <v>99.6</v>
      </c>
      <c r="F33" s="8">
        <v>98.25</v>
      </c>
      <c r="G33" s="8">
        <v>74.400000000000006</v>
      </c>
      <c r="H33" s="8">
        <v>23.849999999999994</v>
      </c>
      <c r="I33" s="8">
        <v>1.75</v>
      </c>
      <c r="J33" s="8">
        <v>0</v>
      </c>
      <c r="K33" s="8">
        <v>100</v>
      </c>
      <c r="L33" s="8">
        <v>84.350000000000009</v>
      </c>
      <c r="M33" s="8">
        <v>63.242255999999998</v>
      </c>
      <c r="N33" s="8">
        <v>21.107744000000011</v>
      </c>
      <c r="O33" s="8">
        <v>15.649999999999991</v>
      </c>
      <c r="P33" s="8">
        <v>0</v>
      </c>
      <c r="Q33" s="8">
        <v>100</v>
      </c>
      <c r="R33" s="8">
        <v>77.3</v>
      </c>
      <c r="S33" s="8">
        <v>41.4</v>
      </c>
      <c r="T33" s="8">
        <v>35.9</v>
      </c>
      <c r="U33" s="8">
        <v>22.700000000000003</v>
      </c>
      <c r="V33" s="8">
        <v>0</v>
      </c>
    </row>
    <row r="34" spans="1:22" s="113" customFormat="1" ht="11.4" x14ac:dyDescent="0.2">
      <c r="A34" s="113" t="s">
        <v>146</v>
      </c>
      <c r="B34" s="8">
        <v>2020</v>
      </c>
      <c r="C34" s="114" t="s">
        <v>7</v>
      </c>
      <c r="D34" s="8">
        <v>1044409</v>
      </c>
      <c r="E34" s="8">
        <v>99.6</v>
      </c>
      <c r="F34" s="8">
        <v>98.25</v>
      </c>
      <c r="G34" s="8">
        <v>74.400000000000006</v>
      </c>
      <c r="H34" s="8">
        <v>23.849999999999994</v>
      </c>
      <c r="I34" s="8">
        <v>1.75</v>
      </c>
      <c r="J34" s="8">
        <v>0</v>
      </c>
      <c r="K34" s="8">
        <v>100</v>
      </c>
      <c r="L34" s="8">
        <v>84.350000000000009</v>
      </c>
      <c r="M34" s="8">
        <v>63.242255999999998</v>
      </c>
      <c r="N34" s="8">
        <v>21.107744000000011</v>
      </c>
      <c r="O34" s="8">
        <v>15.649999999999991</v>
      </c>
      <c r="P34" s="8">
        <v>0</v>
      </c>
      <c r="Q34" s="8">
        <v>100</v>
      </c>
      <c r="R34" s="8">
        <v>77.3</v>
      </c>
      <c r="S34" s="8">
        <v>41.4</v>
      </c>
      <c r="T34" s="8">
        <v>35.9</v>
      </c>
      <c r="U34" s="8">
        <v>22.700000000000003</v>
      </c>
      <c r="V34" s="8">
        <v>0</v>
      </c>
    </row>
    <row r="35" spans="1:22" s="113" customFormat="1" ht="11.4" x14ac:dyDescent="0.2">
      <c r="A35" s="113" t="s">
        <v>146</v>
      </c>
      <c r="B35" s="8">
        <v>2021</v>
      </c>
      <c r="C35" s="114" t="s">
        <v>7</v>
      </c>
      <c r="D35" s="8">
        <v>1077323</v>
      </c>
      <c r="E35" s="8">
        <v>99.6</v>
      </c>
      <c r="F35" s="8">
        <v>98.25</v>
      </c>
      <c r="G35" s="8">
        <v>74.400000000000006</v>
      </c>
      <c r="H35" s="8">
        <v>23.849999999999994</v>
      </c>
      <c r="I35" s="8">
        <v>1.75</v>
      </c>
      <c r="J35" s="8">
        <v>0</v>
      </c>
      <c r="K35" s="8">
        <v>100</v>
      </c>
      <c r="L35" s="8">
        <v>84.350000000000009</v>
      </c>
      <c r="M35" s="8">
        <v>63.242255999999998</v>
      </c>
      <c r="N35" s="8">
        <v>21.107744000000011</v>
      </c>
      <c r="O35" s="8">
        <v>15.649999999999991</v>
      </c>
      <c r="P35" s="8">
        <v>0</v>
      </c>
      <c r="Q35" s="8">
        <v>100</v>
      </c>
      <c r="R35" s="8">
        <v>77.3</v>
      </c>
      <c r="S35" s="8">
        <v>41.4</v>
      </c>
      <c r="T35" s="8">
        <v>35.9</v>
      </c>
      <c r="U35" s="8">
        <v>22.700000000000003</v>
      </c>
      <c r="V35" s="8">
        <v>0</v>
      </c>
    </row>
    <row r="36" spans="1:22" s="113" customFormat="1" ht="11.4" x14ac:dyDescent="0.2">
      <c r="A36" s="113" t="s">
        <v>146</v>
      </c>
      <c r="B36" s="8">
        <v>2022</v>
      </c>
      <c r="C36" s="114" t="s">
        <v>7</v>
      </c>
      <c r="D36" s="8">
        <v>1109043</v>
      </c>
      <c r="E36" s="8">
        <v>99.6</v>
      </c>
      <c r="F36" s="8"/>
      <c r="G36" s="8"/>
      <c r="H36" s="8"/>
      <c r="I36" s="8"/>
      <c r="J36" s="8">
        <v>100</v>
      </c>
      <c r="K36" s="8">
        <v>100</v>
      </c>
      <c r="L36" s="8"/>
      <c r="M36" s="8"/>
      <c r="N36" s="8"/>
      <c r="O36" s="8"/>
      <c r="P36" s="8">
        <v>100</v>
      </c>
      <c r="Q36" s="8">
        <v>100</v>
      </c>
      <c r="R36" s="8"/>
      <c r="S36" s="8"/>
      <c r="T36" s="8"/>
      <c r="U36" s="8"/>
      <c r="V36" s="8">
        <v>100</v>
      </c>
    </row>
    <row r="37" spans="1:22" s="113" customFormat="1" ht="11.4" x14ac:dyDescent="0.2">
      <c r="A37" s="113" t="s">
        <v>146</v>
      </c>
      <c r="B37" s="8">
        <v>2023</v>
      </c>
      <c r="C37" s="114" t="s">
        <v>7</v>
      </c>
      <c r="D37" s="8">
        <v>1136829</v>
      </c>
      <c r="E37" s="8">
        <v>99.6</v>
      </c>
      <c r="F37" s="8"/>
      <c r="G37" s="8"/>
      <c r="H37" s="8"/>
      <c r="I37" s="8"/>
      <c r="J37" s="8">
        <v>100</v>
      </c>
      <c r="K37" s="8">
        <v>100</v>
      </c>
      <c r="L37" s="8"/>
      <c r="M37" s="8"/>
      <c r="N37" s="8"/>
      <c r="O37" s="8"/>
      <c r="P37" s="8">
        <v>100</v>
      </c>
      <c r="Q37" s="8">
        <v>100</v>
      </c>
      <c r="R37" s="8"/>
      <c r="S37" s="8"/>
      <c r="T37" s="8"/>
      <c r="U37" s="8"/>
      <c r="V37" s="8">
        <v>100</v>
      </c>
    </row>
    <row r="38" spans="1:22" s="113" customFormat="1" ht="11.4" x14ac:dyDescent="0.2">
      <c r="A38" s="113" t="s">
        <v>146</v>
      </c>
      <c r="B38" s="8">
        <v>2024</v>
      </c>
      <c r="C38" s="114" t="s">
        <v>7</v>
      </c>
      <c r="D38" s="8">
        <v>1158520</v>
      </c>
      <c r="E38" s="8">
        <v>99.6</v>
      </c>
      <c r="F38" s="8"/>
      <c r="G38" s="8"/>
      <c r="H38" s="8"/>
      <c r="I38" s="8"/>
      <c r="J38" s="8">
        <v>100</v>
      </c>
      <c r="K38" s="8">
        <v>100</v>
      </c>
      <c r="L38" s="8"/>
      <c r="M38" s="8"/>
      <c r="N38" s="8"/>
      <c r="O38" s="8"/>
      <c r="P38" s="8">
        <v>100</v>
      </c>
      <c r="Q38" s="8">
        <v>100</v>
      </c>
      <c r="R38" s="8"/>
      <c r="S38" s="8"/>
      <c r="T38" s="8"/>
      <c r="U38" s="8"/>
      <c r="V38" s="8">
        <v>100</v>
      </c>
    </row>
    <row r="39" spans="1:22" s="113" customFormat="1" ht="11.4" x14ac:dyDescent="0.2">
      <c r="A39" s="113" t="s">
        <v>146</v>
      </c>
      <c r="B39" s="8">
        <v>2025</v>
      </c>
      <c r="C39" s="114" t="s">
        <v>7</v>
      </c>
      <c r="D39" s="8">
        <v>1052334</v>
      </c>
      <c r="E39" s="8">
        <v>99.6</v>
      </c>
      <c r="F39" s="8"/>
      <c r="G39" s="8"/>
      <c r="H39" s="8"/>
      <c r="I39" s="8"/>
      <c r="J39" s="8">
        <v>100</v>
      </c>
      <c r="K39" s="8">
        <v>100</v>
      </c>
      <c r="L39" s="8"/>
      <c r="M39" s="8"/>
      <c r="N39" s="8"/>
      <c r="O39" s="8"/>
      <c r="P39" s="8">
        <v>100</v>
      </c>
      <c r="Q39" s="8">
        <v>100</v>
      </c>
      <c r="R39" s="8"/>
      <c r="S39" s="8"/>
      <c r="T39" s="8"/>
      <c r="U39" s="8"/>
      <c r="V39" s="8">
        <v>100</v>
      </c>
    </row>
    <row r="40" spans="1:22" s="113" customFormat="1" ht="11.4" x14ac:dyDescent="0.2">
      <c r="A40" s="113" t="s">
        <v>146</v>
      </c>
      <c r="B40" s="8">
        <v>2026</v>
      </c>
      <c r="C40" s="114" t="s">
        <v>7</v>
      </c>
      <c r="D40" s="8"/>
      <c r="E40" s="8">
        <v>99.6</v>
      </c>
      <c r="F40" s="8"/>
      <c r="G40" s="8"/>
      <c r="H40" s="8"/>
      <c r="I40" s="8"/>
      <c r="J40" s="8">
        <v>100</v>
      </c>
      <c r="K40" s="8">
        <v>100</v>
      </c>
      <c r="L40" s="8"/>
      <c r="M40" s="8"/>
      <c r="N40" s="8"/>
      <c r="O40" s="8"/>
      <c r="P40" s="8">
        <v>100</v>
      </c>
      <c r="Q40" s="8">
        <v>100</v>
      </c>
      <c r="R40" s="8"/>
      <c r="S40" s="8"/>
      <c r="T40" s="8"/>
      <c r="U40" s="8"/>
      <c r="V40" s="8">
        <v>100</v>
      </c>
    </row>
    <row r="41" spans="1:22" s="113" customFormat="1" ht="11.4" x14ac:dyDescent="0.2">
      <c r="A41" s="113" t="s">
        <v>146</v>
      </c>
      <c r="B41" s="8">
        <v>2027</v>
      </c>
      <c r="C41" s="114" t="s">
        <v>7</v>
      </c>
      <c r="D41" s="8"/>
      <c r="E41" s="8">
        <v>99.6</v>
      </c>
      <c r="F41" s="8"/>
      <c r="G41" s="8"/>
      <c r="H41" s="8"/>
      <c r="I41" s="8"/>
      <c r="J41" s="8">
        <v>100</v>
      </c>
      <c r="K41" s="8">
        <v>100</v>
      </c>
      <c r="L41" s="8"/>
      <c r="M41" s="8"/>
      <c r="N41" s="8"/>
      <c r="O41" s="8"/>
      <c r="P41" s="8">
        <v>100</v>
      </c>
      <c r="Q41" s="8">
        <v>100</v>
      </c>
      <c r="R41" s="8"/>
      <c r="S41" s="8"/>
      <c r="T41" s="8"/>
      <c r="U41" s="8"/>
      <c r="V41" s="8">
        <v>100</v>
      </c>
    </row>
    <row r="42" spans="1:22" s="113" customFormat="1" ht="11.4" x14ac:dyDescent="0.2">
      <c r="A42" s="113" t="s">
        <v>146</v>
      </c>
      <c r="B42" s="8">
        <v>2028</v>
      </c>
      <c r="C42" s="114" t="s">
        <v>7</v>
      </c>
      <c r="D42" s="8"/>
      <c r="E42" s="8">
        <v>99.6</v>
      </c>
      <c r="F42" s="8"/>
      <c r="G42" s="8"/>
      <c r="H42" s="8"/>
      <c r="I42" s="8"/>
      <c r="J42" s="8">
        <v>100</v>
      </c>
      <c r="K42" s="8">
        <v>100</v>
      </c>
      <c r="L42" s="8"/>
      <c r="M42" s="8"/>
      <c r="N42" s="8"/>
      <c r="O42" s="8"/>
      <c r="P42" s="8">
        <v>100</v>
      </c>
      <c r="Q42" s="8">
        <v>100</v>
      </c>
      <c r="R42" s="8"/>
      <c r="S42" s="8"/>
      <c r="T42" s="8"/>
      <c r="U42" s="8"/>
      <c r="V42" s="8">
        <v>100</v>
      </c>
    </row>
    <row r="43" spans="1:22" s="113" customFormat="1" ht="11.4" x14ac:dyDescent="0.2">
      <c r="A43" s="113" t="s">
        <v>146</v>
      </c>
      <c r="B43" s="8">
        <v>2029</v>
      </c>
      <c r="C43" s="114" t="s">
        <v>7</v>
      </c>
      <c r="D43" s="8"/>
      <c r="E43" s="8">
        <v>99.6</v>
      </c>
      <c r="F43" s="8"/>
      <c r="G43" s="8"/>
      <c r="H43" s="8"/>
      <c r="I43" s="8"/>
      <c r="J43" s="8">
        <v>100</v>
      </c>
      <c r="K43" s="8">
        <v>100</v>
      </c>
      <c r="L43" s="8"/>
      <c r="M43" s="8"/>
      <c r="N43" s="8"/>
      <c r="O43" s="8"/>
      <c r="P43" s="8">
        <v>100</v>
      </c>
      <c r="Q43" s="8">
        <v>100</v>
      </c>
      <c r="R43" s="8"/>
      <c r="S43" s="8"/>
      <c r="T43" s="8"/>
      <c r="U43" s="8"/>
      <c r="V43" s="8">
        <v>100</v>
      </c>
    </row>
    <row r="44" spans="1:22" s="113" customFormat="1" ht="11.4" x14ac:dyDescent="0.2">
      <c r="A44" s="113" t="s">
        <v>146</v>
      </c>
      <c r="B44" s="8">
        <v>2030</v>
      </c>
      <c r="C44" s="114" t="s">
        <v>7</v>
      </c>
      <c r="D44" s="8"/>
      <c r="E44" s="8">
        <v>99.6</v>
      </c>
      <c r="F44" s="8"/>
      <c r="G44" s="8"/>
      <c r="H44" s="8"/>
      <c r="I44" s="8"/>
      <c r="J44" s="8">
        <v>100</v>
      </c>
      <c r="K44" s="8">
        <v>100</v>
      </c>
      <c r="L44" s="8"/>
      <c r="M44" s="8"/>
      <c r="N44" s="8"/>
      <c r="O44" s="8"/>
      <c r="P44" s="8">
        <v>100</v>
      </c>
      <c r="Q44" s="8">
        <v>100</v>
      </c>
      <c r="R44" s="8"/>
      <c r="S44" s="8"/>
      <c r="T44" s="8"/>
      <c r="U44" s="8"/>
      <c r="V44" s="8">
        <v>100</v>
      </c>
    </row>
    <row r="45" spans="1:22" s="113" customFormat="1" ht="11.4" x14ac:dyDescent="0.2">
      <c r="A45" s="113" t="s">
        <v>146</v>
      </c>
      <c r="B45" s="8">
        <v>2000</v>
      </c>
      <c r="C45" s="114" t="s">
        <v>1</v>
      </c>
      <c r="D45" s="8">
        <v>509734.90752677922</v>
      </c>
      <c r="E45" s="8">
        <v>99.6</v>
      </c>
      <c r="F45" s="8">
        <v>99.6</v>
      </c>
      <c r="G45" s="8"/>
      <c r="H45" s="8"/>
      <c r="I45" s="8">
        <v>0.40000000000000568</v>
      </c>
      <c r="J45" s="8">
        <v>99.6</v>
      </c>
      <c r="K45" s="8">
        <v>100</v>
      </c>
      <c r="L45" s="8">
        <v>100</v>
      </c>
      <c r="M45" s="8"/>
      <c r="N45" s="8"/>
      <c r="O45" s="8">
        <v>0</v>
      </c>
      <c r="P45" s="8">
        <v>100</v>
      </c>
      <c r="Q45" s="8">
        <v>100</v>
      </c>
      <c r="R45" s="8"/>
      <c r="S45" s="8"/>
      <c r="T45" s="8"/>
      <c r="U45" s="8"/>
      <c r="V45" s="8">
        <v>100</v>
      </c>
    </row>
    <row r="46" spans="1:22" s="113" customFormat="1" ht="11.4" x14ac:dyDescent="0.2">
      <c r="A46" s="113" t="s">
        <v>146</v>
      </c>
      <c r="B46" s="8">
        <v>2001</v>
      </c>
      <c r="C46" s="114" t="s">
        <v>1</v>
      </c>
      <c r="D46" s="8">
        <v>514803.00061935431</v>
      </c>
      <c r="E46" s="8">
        <v>99.6</v>
      </c>
      <c r="F46" s="8">
        <v>99.6</v>
      </c>
      <c r="G46" s="8"/>
      <c r="H46" s="8"/>
      <c r="I46" s="8">
        <v>0.40000000000000568</v>
      </c>
      <c r="J46" s="8">
        <v>99.6</v>
      </c>
      <c r="K46" s="8">
        <v>100</v>
      </c>
      <c r="L46" s="8">
        <v>100</v>
      </c>
      <c r="M46" s="8"/>
      <c r="N46" s="8"/>
      <c r="O46" s="8">
        <v>0</v>
      </c>
      <c r="P46" s="8">
        <v>100</v>
      </c>
      <c r="Q46" s="8">
        <v>100</v>
      </c>
      <c r="R46" s="8"/>
      <c r="S46" s="8"/>
      <c r="T46" s="8"/>
      <c r="U46" s="8"/>
      <c r="V46" s="8">
        <v>100</v>
      </c>
    </row>
    <row r="47" spans="1:22" s="113" customFormat="1" ht="11.4" x14ac:dyDescent="0.2">
      <c r="A47" s="113" t="s">
        <v>146</v>
      </c>
      <c r="B47" s="8">
        <v>2002</v>
      </c>
      <c r="C47" s="114" t="s">
        <v>1</v>
      </c>
      <c r="D47" s="8">
        <v>517548.98065719608</v>
      </c>
      <c r="E47" s="8">
        <v>99.6</v>
      </c>
      <c r="F47" s="8">
        <v>99.6</v>
      </c>
      <c r="G47" s="8"/>
      <c r="H47" s="8"/>
      <c r="I47" s="8">
        <v>0.40000000000000568</v>
      </c>
      <c r="J47" s="8">
        <v>99.6</v>
      </c>
      <c r="K47" s="8">
        <v>100</v>
      </c>
      <c r="L47" s="8">
        <v>100</v>
      </c>
      <c r="M47" s="8"/>
      <c r="N47" s="8"/>
      <c r="O47" s="8">
        <v>0</v>
      </c>
      <c r="P47" s="8">
        <v>100</v>
      </c>
      <c r="Q47" s="8">
        <v>100</v>
      </c>
      <c r="R47" s="8"/>
      <c r="S47" s="8"/>
      <c r="T47" s="8"/>
      <c r="U47" s="8"/>
      <c r="V47" s="8">
        <v>100</v>
      </c>
    </row>
    <row r="48" spans="1:22" s="113" customFormat="1" ht="11.4" x14ac:dyDescent="0.2">
      <c r="A48" s="113" t="s">
        <v>146</v>
      </c>
      <c r="B48" s="8">
        <v>2003</v>
      </c>
      <c r="C48" s="114" t="s">
        <v>1</v>
      </c>
      <c r="D48" s="8">
        <v>517344.65241966245</v>
      </c>
      <c r="E48" s="8">
        <v>99.6</v>
      </c>
      <c r="F48" s="8">
        <v>99.6</v>
      </c>
      <c r="G48" s="8"/>
      <c r="H48" s="8"/>
      <c r="I48" s="8">
        <v>0.40000000000000568</v>
      </c>
      <c r="J48" s="8">
        <v>99.6</v>
      </c>
      <c r="K48" s="8">
        <v>100</v>
      </c>
      <c r="L48" s="8">
        <v>100</v>
      </c>
      <c r="M48" s="8"/>
      <c r="N48" s="8"/>
      <c r="O48" s="8">
        <v>0</v>
      </c>
      <c r="P48" s="8">
        <v>100</v>
      </c>
      <c r="Q48" s="8">
        <v>100</v>
      </c>
      <c r="R48" s="8"/>
      <c r="S48" s="8"/>
      <c r="T48" s="8"/>
      <c r="U48" s="8"/>
      <c r="V48" s="8">
        <v>100</v>
      </c>
    </row>
    <row r="49" spans="1:22" s="113" customFormat="1" ht="11.4" x14ac:dyDescent="0.2">
      <c r="A49" s="113" t="s">
        <v>146</v>
      </c>
      <c r="B49" s="8">
        <v>2004</v>
      </c>
      <c r="C49" s="114" t="s">
        <v>1</v>
      </c>
      <c r="D49" s="8">
        <v>515509.84880714421</v>
      </c>
      <c r="E49" s="8">
        <v>99.6</v>
      </c>
      <c r="F49" s="8">
        <v>99.6</v>
      </c>
      <c r="G49" s="8"/>
      <c r="H49" s="8"/>
      <c r="I49" s="8">
        <v>0.40000000000000568</v>
      </c>
      <c r="J49" s="8">
        <v>99.6</v>
      </c>
      <c r="K49" s="8">
        <v>100</v>
      </c>
      <c r="L49" s="8">
        <v>100</v>
      </c>
      <c r="M49" s="8"/>
      <c r="N49" s="8"/>
      <c r="O49" s="8">
        <v>0</v>
      </c>
      <c r="P49" s="8">
        <v>100</v>
      </c>
      <c r="Q49" s="8">
        <v>100</v>
      </c>
      <c r="R49" s="8"/>
      <c r="S49" s="8"/>
      <c r="T49" s="8"/>
      <c r="U49" s="8"/>
      <c r="V49" s="8">
        <v>100</v>
      </c>
    </row>
    <row r="50" spans="1:22" s="113" customFormat="1" ht="11.4" x14ac:dyDescent="0.2">
      <c r="A50" s="113" t="s">
        <v>146</v>
      </c>
      <c r="B50" s="8">
        <v>2005</v>
      </c>
      <c r="C50" s="114" t="s">
        <v>1</v>
      </c>
      <c r="D50" s="8">
        <v>511835.22985095973</v>
      </c>
      <c r="E50" s="8">
        <v>99.6</v>
      </c>
      <c r="F50" s="8">
        <v>99.6</v>
      </c>
      <c r="G50" s="8"/>
      <c r="H50" s="8"/>
      <c r="I50" s="8">
        <v>0.40000000000000568</v>
      </c>
      <c r="J50" s="8">
        <v>99.6</v>
      </c>
      <c r="K50" s="8">
        <v>100</v>
      </c>
      <c r="L50" s="8">
        <v>100</v>
      </c>
      <c r="M50" s="8"/>
      <c r="N50" s="8"/>
      <c r="O50" s="8">
        <v>0</v>
      </c>
      <c r="P50" s="8">
        <v>100</v>
      </c>
      <c r="Q50" s="8">
        <v>100</v>
      </c>
      <c r="R50" s="8"/>
      <c r="S50" s="8"/>
      <c r="T50" s="8"/>
      <c r="U50" s="8"/>
      <c r="V50" s="8">
        <v>100</v>
      </c>
    </row>
    <row r="51" spans="1:22" s="113" customFormat="1" ht="11.4" x14ac:dyDescent="0.2">
      <c r="A51" s="113" t="s">
        <v>146</v>
      </c>
      <c r="B51" s="8">
        <v>2006</v>
      </c>
      <c r="C51" s="114" t="s">
        <v>1</v>
      </c>
      <c r="D51" s="8">
        <v>506705.60148307803</v>
      </c>
      <c r="E51" s="8">
        <v>99.6</v>
      </c>
      <c r="F51" s="8">
        <v>99.6</v>
      </c>
      <c r="G51" s="8"/>
      <c r="H51" s="8"/>
      <c r="I51" s="8">
        <v>0.40000000000000568</v>
      </c>
      <c r="J51" s="8">
        <v>99.6</v>
      </c>
      <c r="K51" s="8">
        <v>100</v>
      </c>
      <c r="L51" s="8">
        <v>100</v>
      </c>
      <c r="M51" s="8"/>
      <c r="N51" s="8"/>
      <c r="O51" s="8">
        <v>0</v>
      </c>
      <c r="P51" s="8">
        <v>100</v>
      </c>
      <c r="Q51" s="8">
        <v>100</v>
      </c>
      <c r="R51" s="8"/>
      <c r="S51" s="8"/>
      <c r="T51" s="8"/>
      <c r="U51" s="8"/>
      <c r="V51" s="8">
        <v>100</v>
      </c>
    </row>
    <row r="52" spans="1:22" s="113" customFormat="1" ht="11.4" x14ac:dyDescent="0.2">
      <c r="A52" s="113" t="s">
        <v>146</v>
      </c>
      <c r="B52" s="8">
        <v>2007</v>
      </c>
      <c r="C52" s="114" t="s">
        <v>1</v>
      </c>
      <c r="D52" s="8">
        <v>500835.23835960391</v>
      </c>
      <c r="E52" s="8">
        <v>99.6</v>
      </c>
      <c r="F52" s="8">
        <v>99.6</v>
      </c>
      <c r="G52" s="8"/>
      <c r="H52" s="8"/>
      <c r="I52" s="8">
        <v>0.40000000000000568</v>
      </c>
      <c r="J52" s="8">
        <v>99.6</v>
      </c>
      <c r="K52" s="8">
        <v>100</v>
      </c>
      <c r="L52" s="8">
        <v>100</v>
      </c>
      <c r="M52" s="8"/>
      <c r="N52" s="8"/>
      <c r="O52" s="8">
        <v>0</v>
      </c>
      <c r="P52" s="8">
        <v>100</v>
      </c>
      <c r="Q52" s="8">
        <v>100</v>
      </c>
      <c r="R52" s="8"/>
      <c r="S52" s="8"/>
      <c r="T52" s="8"/>
      <c r="U52" s="8"/>
      <c r="V52" s="8">
        <v>100</v>
      </c>
    </row>
    <row r="53" spans="1:22" s="113" customFormat="1" ht="11.4" x14ac:dyDescent="0.2">
      <c r="A53" s="113" t="s">
        <v>146</v>
      </c>
      <c r="B53" s="8">
        <v>2008</v>
      </c>
      <c r="C53" s="114" t="s">
        <v>1</v>
      </c>
      <c r="D53" s="8">
        <v>495277.5588298798</v>
      </c>
      <c r="E53" s="8">
        <v>99.6</v>
      </c>
      <c r="F53" s="8">
        <v>99.6</v>
      </c>
      <c r="G53" s="8"/>
      <c r="H53" s="8"/>
      <c r="I53" s="8">
        <v>0.40000000000000568</v>
      </c>
      <c r="J53" s="8">
        <v>99.6</v>
      </c>
      <c r="K53" s="8">
        <v>100</v>
      </c>
      <c r="L53" s="8">
        <v>100</v>
      </c>
      <c r="M53" s="8"/>
      <c r="N53" s="8"/>
      <c r="O53" s="8">
        <v>0</v>
      </c>
      <c r="P53" s="8">
        <v>100</v>
      </c>
      <c r="Q53" s="8">
        <v>100</v>
      </c>
      <c r="R53" s="8"/>
      <c r="S53" s="8"/>
      <c r="T53" s="8"/>
      <c r="U53" s="8"/>
      <c r="V53" s="8">
        <v>100</v>
      </c>
    </row>
    <row r="54" spans="1:22" s="113" customFormat="1" ht="11.4" x14ac:dyDescent="0.2">
      <c r="A54" s="113" t="s">
        <v>146</v>
      </c>
      <c r="B54" s="8">
        <v>2009</v>
      </c>
      <c r="C54" s="114" t="s">
        <v>1</v>
      </c>
      <c r="D54" s="8">
        <v>487482.07254600525</v>
      </c>
      <c r="E54" s="8">
        <v>99.6</v>
      </c>
      <c r="F54" s="8">
        <v>99.6</v>
      </c>
      <c r="G54" s="8"/>
      <c r="H54" s="8"/>
      <c r="I54" s="8">
        <v>0.40000000000000568</v>
      </c>
      <c r="J54" s="8">
        <v>99.6</v>
      </c>
      <c r="K54" s="8">
        <v>100</v>
      </c>
      <c r="L54" s="8">
        <v>100</v>
      </c>
      <c r="M54" s="8"/>
      <c r="N54" s="8"/>
      <c r="O54" s="8">
        <v>0</v>
      </c>
      <c r="P54" s="8">
        <v>100</v>
      </c>
      <c r="Q54" s="8">
        <v>100</v>
      </c>
      <c r="R54" s="8"/>
      <c r="S54" s="8"/>
      <c r="T54" s="8"/>
      <c r="U54" s="8"/>
      <c r="V54" s="8">
        <v>100</v>
      </c>
    </row>
    <row r="55" spans="1:22" s="113" customFormat="1" ht="11.4" x14ac:dyDescent="0.2">
      <c r="A55" s="113" t="s">
        <v>146</v>
      </c>
      <c r="B55" s="8">
        <v>2010</v>
      </c>
      <c r="C55" s="114" t="s">
        <v>1</v>
      </c>
      <c r="D55" s="8">
        <v>490706.0229219055</v>
      </c>
      <c r="E55" s="8">
        <v>99.6</v>
      </c>
      <c r="F55" s="8">
        <v>99.6</v>
      </c>
      <c r="G55" s="8"/>
      <c r="H55" s="8"/>
      <c r="I55" s="8">
        <v>0.40000000000000568</v>
      </c>
      <c r="J55" s="8">
        <v>99.6</v>
      </c>
      <c r="K55" s="8">
        <v>100</v>
      </c>
      <c r="L55" s="8">
        <v>100</v>
      </c>
      <c r="M55" s="8"/>
      <c r="N55" s="8"/>
      <c r="O55" s="8">
        <v>0</v>
      </c>
      <c r="P55" s="8">
        <v>100</v>
      </c>
      <c r="Q55" s="8">
        <v>100</v>
      </c>
      <c r="R55" s="8"/>
      <c r="S55" s="8"/>
      <c r="T55" s="8"/>
      <c r="U55" s="8"/>
      <c r="V55" s="8">
        <v>100</v>
      </c>
    </row>
    <row r="56" spans="1:22" s="113" customFormat="1" ht="11.4" x14ac:dyDescent="0.2">
      <c r="A56" s="113" t="s">
        <v>146</v>
      </c>
      <c r="B56" s="8">
        <v>2011</v>
      </c>
      <c r="C56" s="114" t="s">
        <v>1</v>
      </c>
      <c r="D56" s="8">
        <v>530226.917100525</v>
      </c>
      <c r="E56" s="8">
        <v>99.6</v>
      </c>
      <c r="F56" s="8">
        <v>99.6</v>
      </c>
      <c r="G56" s="8"/>
      <c r="H56" s="8"/>
      <c r="I56" s="8">
        <v>0.40000000000000568</v>
      </c>
      <c r="J56" s="8">
        <v>99.6</v>
      </c>
      <c r="K56" s="8">
        <v>100</v>
      </c>
      <c r="L56" s="8">
        <v>100</v>
      </c>
      <c r="M56" s="8"/>
      <c r="N56" s="8"/>
      <c r="O56" s="8">
        <v>0</v>
      </c>
      <c r="P56" s="8">
        <v>100</v>
      </c>
      <c r="Q56" s="8">
        <v>100</v>
      </c>
      <c r="R56" s="8"/>
      <c r="S56" s="8"/>
      <c r="T56" s="8"/>
      <c r="U56" s="8"/>
      <c r="V56" s="8">
        <v>100</v>
      </c>
    </row>
    <row r="57" spans="1:22" s="113" customFormat="1" ht="11.4" x14ac:dyDescent="0.2">
      <c r="A57" s="113" t="s">
        <v>146</v>
      </c>
      <c r="B57" s="8">
        <v>2012</v>
      </c>
      <c r="C57" s="114" t="s">
        <v>1</v>
      </c>
      <c r="D57" s="8">
        <v>538723.43763336178</v>
      </c>
      <c r="E57" s="8">
        <v>99.6</v>
      </c>
      <c r="F57" s="8">
        <v>99.6</v>
      </c>
      <c r="G57" s="8"/>
      <c r="H57" s="8"/>
      <c r="I57" s="8">
        <v>0.40000000000000568</v>
      </c>
      <c r="J57" s="8">
        <v>99.6</v>
      </c>
      <c r="K57" s="8">
        <v>100</v>
      </c>
      <c r="L57" s="8">
        <v>100</v>
      </c>
      <c r="M57" s="8"/>
      <c r="N57" s="8"/>
      <c r="O57" s="8">
        <v>0</v>
      </c>
      <c r="P57" s="8">
        <v>100</v>
      </c>
      <c r="Q57" s="8">
        <v>100</v>
      </c>
      <c r="R57" s="8"/>
      <c r="S57" s="8"/>
      <c r="T57" s="8"/>
      <c r="U57" s="8"/>
      <c r="V57" s="8">
        <v>100</v>
      </c>
    </row>
    <row r="58" spans="1:22" s="113" customFormat="1" ht="11.4" x14ac:dyDescent="0.2">
      <c r="A58" s="113" t="s">
        <v>146</v>
      </c>
      <c r="B58" s="8">
        <v>2013</v>
      </c>
      <c r="C58" s="114" t="s">
        <v>1</v>
      </c>
      <c r="D58" s="8">
        <v>551883.96584930422</v>
      </c>
      <c r="E58" s="8">
        <v>99.6</v>
      </c>
      <c r="F58" s="8">
        <v>99.6</v>
      </c>
      <c r="G58" s="8">
        <v>84.8</v>
      </c>
      <c r="H58" s="8">
        <v>14.799999999999997</v>
      </c>
      <c r="I58" s="8">
        <v>0.40000000000000568</v>
      </c>
      <c r="J58" s="8">
        <v>0</v>
      </c>
      <c r="K58" s="8">
        <v>100</v>
      </c>
      <c r="L58" s="8">
        <v>100</v>
      </c>
      <c r="M58" s="8">
        <v>70.232599999999991</v>
      </c>
      <c r="N58" s="8">
        <v>29.767400000000009</v>
      </c>
      <c r="O58" s="8">
        <v>0</v>
      </c>
      <c r="P58" s="8">
        <v>0</v>
      </c>
      <c r="Q58" s="8">
        <v>100</v>
      </c>
      <c r="R58" s="8">
        <v>87</v>
      </c>
      <c r="S58" s="8">
        <v>52.7</v>
      </c>
      <c r="T58" s="8">
        <v>34.299999999999997</v>
      </c>
      <c r="U58" s="8">
        <v>13</v>
      </c>
      <c r="V58" s="8">
        <v>0</v>
      </c>
    </row>
    <row r="59" spans="1:22" s="113" customFormat="1" ht="11.4" x14ac:dyDescent="0.2">
      <c r="A59" s="113" t="s">
        <v>146</v>
      </c>
      <c r="B59" s="8">
        <v>2014</v>
      </c>
      <c r="C59" s="114" t="s">
        <v>1</v>
      </c>
      <c r="D59" s="8">
        <v>563789.14062950131</v>
      </c>
      <c r="E59" s="8">
        <v>99.6</v>
      </c>
      <c r="F59" s="8">
        <v>99.6</v>
      </c>
      <c r="G59" s="8">
        <v>84.8</v>
      </c>
      <c r="H59" s="8">
        <v>14.799999999999997</v>
      </c>
      <c r="I59" s="8">
        <v>0.40000000000000568</v>
      </c>
      <c r="J59" s="8">
        <v>0</v>
      </c>
      <c r="K59" s="8">
        <v>100</v>
      </c>
      <c r="L59" s="8">
        <v>100</v>
      </c>
      <c r="M59" s="8">
        <v>70.232599999999991</v>
      </c>
      <c r="N59" s="8">
        <v>29.767400000000009</v>
      </c>
      <c r="O59" s="8">
        <v>0</v>
      </c>
      <c r="P59" s="8">
        <v>0</v>
      </c>
      <c r="Q59" s="8">
        <v>100</v>
      </c>
      <c r="R59" s="8">
        <v>87</v>
      </c>
      <c r="S59" s="8">
        <v>52.7</v>
      </c>
      <c r="T59" s="8">
        <v>34.299999999999997</v>
      </c>
      <c r="U59" s="8">
        <v>13</v>
      </c>
      <c r="V59" s="8">
        <v>0</v>
      </c>
    </row>
    <row r="60" spans="1:22" s="113" customFormat="1" ht="11.4" x14ac:dyDescent="0.2">
      <c r="A60" s="113" t="s">
        <v>146</v>
      </c>
      <c r="B60" s="8">
        <v>2015</v>
      </c>
      <c r="C60" s="114" t="s">
        <v>1</v>
      </c>
      <c r="D60" s="8">
        <v>580598.37254379271</v>
      </c>
      <c r="E60" s="8">
        <v>99.6</v>
      </c>
      <c r="F60" s="8">
        <v>99.6</v>
      </c>
      <c r="G60" s="8">
        <v>84.8</v>
      </c>
      <c r="H60" s="8">
        <v>14.799999999999997</v>
      </c>
      <c r="I60" s="8">
        <v>0.40000000000000568</v>
      </c>
      <c r="J60" s="8">
        <v>0</v>
      </c>
      <c r="K60" s="8">
        <v>100</v>
      </c>
      <c r="L60" s="8">
        <v>100</v>
      </c>
      <c r="M60" s="8">
        <v>70.232599999999991</v>
      </c>
      <c r="N60" s="8">
        <v>29.767400000000009</v>
      </c>
      <c r="O60" s="8">
        <v>0</v>
      </c>
      <c r="P60" s="8">
        <v>0</v>
      </c>
      <c r="Q60" s="8">
        <v>100</v>
      </c>
      <c r="R60" s="8">
        <v>87</v>
      </c>
      <c r="S60" s="8">
        <v>52.7</v>
      </c>
      <c r="T60" s="8">
        <v>34.299999999999997</v>
      </c>
      <c r="U60" s="8">
        <v>13</v>
      </c>
      <c r="V60" s="8">
        <v>0</v>
      </c>
    </row>
    <row r="61" spans="1:22" s="113" customFormat="1" ht="11.4" x14ac:dyDescent="0.2">
      <c r="A61" s="113" t="s">
        <v>146</v>
      </c>
      <c r="B61" s="8">
        <v>2016</v>
      </c>
      <c r="C61" s="114" t="s">
        <v>1</v>
      </c>
      <c r="D61" s="8">
        <v>602975.06397460937</v>
      </c>
      <c r="E61" s="8">
        <v>99.6</v>
      </c>
      <c r="F61" s="8">
        <v>99.6</v>
      </c>
      <c r="G61" s="8">
        <v>84.8</v>
      </c>
      <c r="H61" s="8">
        <v>14.799999999999997</v>
      </c>
      <c r="I61" s="8">
        <v>0.40000000000000568</v>
      </c>
      <c r="J61" s="8">
        <v>0</v>
      </c>
      <c r="K61" s="8">
        <v>100</v>
      </c>
      <c r="L61" s="8">
        <v>100</v>
      </c>
      <c r="M61" s="8">
        <v>70.232599999999991</v>
      </c>
      <c r="N61" s="8">
        <v>29.767400000000009</v>
      </c>
      <c r="O61" s="8">
        <v>0</v>
      </c>
      <c r="P61" s="8">
        <v>0</v>
      </c>
      <c r="Q61" s="8">
        <v>100</v>
      </c>
      <c r="R61" s="8">
        <v>87</v>
      </c>
      <c r="S61" s="8">
        <v>52.7</v>
      </c>
      <c r="T61" s="8">
        <v>34.299999999999997</v>
      </c>
      <c r="U61" s="8">
        <v>13</v>
      </c>
      <c r="V61" s="8">
        <v>0</v>
      </c>
    </row>
    <row r="62" spans="1:22" s="113" customFormat="1" ht="11.4" x14ac:dyDescent="0.2">
      <c r="A62" s="113" t="s">
        <v>146</v>
      </c>
      <c r="B62" s="8">
        <v>2017</v>
      </c>
      <c r="C62" s="114" t="s">
        <v>1</v>
      </c>
      <c r="D62" s="8">
        <v>628411.14447212219</v>
      </c>
      <c r="E62" s="8">
        <v>99.6</v>
      </c>
      <c r="F62" s="8">
        <v>99.6</v>
      </c>
      <c r="G62" s="8">
        <v>84.8</v>
      </c>
      <c r="H62" s="8">
        <v>14.799999999999997</v>
      </c>
      <c r="I62" s="8">
        <v>0.40000000000000568</v>
      </c>
      <c r="J62" s="8">
        <v>0</v>
      </c>
      <c r="K62" s="8">
        <v>100</v>
      </c>
      <c r="L62" s="8">
        <v>100</v>
      </c>
      <c r="M62" s="8">
        <v>70.232599999999991</v>
      </c>
      <c r="N62" s="8">
        <v>29.767400000000009</v>
      </c>
      <c r="O62" s="8">
        <v>0</v>
      </c>
      <c r="P62" s="8">
        <v>0</v>
      </c>
      <c r="Q62" s="8">
        <v>100</v>
      </c>
      <c r="R62" s="8">
        <v>87</v>
      </c>
      <c r="S62" s="8">
        <v>52.7</v>
      </c>
      <c r="T62" s="8">
        <v>34.299999999999997</v>
      </c>
      <c r="U62" s="8">
        <v>13</v>
      </c>
      <c r="V62" s="8">
        <v>0</v>
      </c>
    </row>
    <row r="63" spans="1:22" s="113" customFormat="1" ht="11.4" x14ac:dyDescent="0.2">
      <c r="A63" s="113" t="s">
        <v>146</v>
      </c>
      <c r="B63" s="8">
        <v>2018</v>
      </c>
      <c r="C63" s="114" t="s">
        <v>1</v>
      </c>
      <c r="D63" s="8">
        <v>656690.07397201541</v>
      </c>
      <c r="E63" s="8">
        <v>99.6</v>
      </c>
      <c r="F63" s="8">
        <v>99.6</v>
      </c>
      <c r="G63" s="8">
        <v>84.8</v>
      </c>
      <c r="H63" s="8">
        <v>14.799999999999997</v>
      </c>
      <c r="I63" s="8">
        <v>0.40000000000000568</v>
      </c>
      <c r="J63" s="8">
        <v>0</v>
      </c>
      <c r="K63" s="8">
        <v>100</v>
      </c>
      <c r="L63" s="8">
        <v>100</v>
      </c>
      <c r="M63" s="8">
        <v>70.232599999999991</v>
      </c>
      <c r="N63" s="8">
        <v>29.767400000000009</v>
      </c>
      <c r="O63" s="8">
        <v>0</v>
      </c>
      <c r="P63" s="8">
        <v>0</v>
      </c>
      <c r="Q63" s="8">
        <v>100</v>
      </c>
      <c r="R63" s="8">
        <v>87</v>
      </c>
      <c r="S63" s="8">
        <v>52.7</v>
      </c>
      <c r="T63" s="8">
        <v>34.299999999999997</v>
      </c>
      <c r="U63" s="8">
        <v>13</v>
      </c>
      <c r="V63" s="8">
        <v>0</v>
      </c>
    </row>
    <row r="64" spans="1:22" s="113" customFormat="1" ht="11.4" x14ac:dyDescent="0.2">
      <c r="A64" s="113" t="s">
        <v>146</v>
      </c>
      <c r="B64" s="8">
        <v>2019</v>
      </c>
      <c r="C64" s="114" t="s">
        <v>1</v>
      </c>
      <c r="D64" s="8">
        <v>686455.39594482421</v>
      </c>
      <c r="E64" s="8">
        <v>99.6</v>
      </c>
      <c r="F64" s="8">
        <v>99.6</v>
      </c>
      <c r="G64" s="8">
        <v>84.8</v>
      </c>
      <c r="H64" s="8">
        <v>14.799999999999997</v>
      </c>
      <c r="I64" s="8">
        <v>0.40000000000000568</v>
      </c>
      <c r="J64" s="8">
        <v>0</v>
      </c>
      <c r="K64" s="8">
        <v>100</v>
      </c>
      <c r="L64" s="8">
        <v>100</v>
      </c>
      <c r="M64" s="8">
        <v>70.232599999999991</v>
      </c>
      <c r="N64" s="8">
        <v>29.767400000000009</v>
      </c>
      <c r="O64" s="8">
        <v>0</v>
      </c>
      <c r="P64" s="8">
        <v>0</v>
      </c>
      <c r="Q64" s="8">
        <v>100</v>
      </c>
      <c r="R64" s="8">
        <v>87</v>
      </c>
      <c r="S64" s="8">
        <v>52.7</v>
      </c>
      <c r="T64" s="8">
        <v>34.299999999999997</v>
      </c>
      <c r="U64" s="8">
        <v>13</v>
      </c>
      <c r="V64" s="8">
        <v>0</v>
      </c>
    </row>
    <row r="65" spans="1:22" s="113" customFormat="1" ht="11.4" x14ac:dyDescent="0.2">
      <c r="A65" s="113" t="s">
        <v>146</v>
      </c>
      <c r="B65" s="8">
        <v>2020</v>
      </c>
      <c r="C65" s="114" t="s">
        <v>1</v>
      </c>
      <c r="D65" s="8">
        <v>717059.8629066468</v>
      </c>
      <c r="E65" s="8">
        <v>99.6</v>
      </c>
      <c r="F65" s="8">
        <v>99.6</v>
      </c>
      <c r="G65" s="8">
        <v>84.8</v>
      </c>
      <c r="H65" s="8">
        <v>14.799999999999997</v>
      </c>
      <c r="I65" s="8">
        <v>0.40000000000000568</v>
      </c>
      <c r="J65" s="8">
        <v>0</v>
      </c>
      <c r="K65" s="8">
        <v>100</v>
      </c>
      <c r="L65" s="8">
        <v>100</v>
      </c>
      <c r="M65" s="8">
        <v>70.232599999999991</v>
      </c>
      <c r="N65" s="8">
        <v>29.767400000000009</v>
      </c>
      <c r="O65" s="8">
        <v>0</v>
      </c>
      <c r="P65" s="8">
        <v>0</v>
      </c>
      <c r="Q65" s="8">
        <v>100</v>
      </c>
      <c r="R65" s="8">
        <v>87</v>
      </c>
      <c r="S65" s="8">
        <v>52.7</v>
      </c>
      <c r="T65" s="8">
        <v>34.299999999999997</v>
      </c>
      <c r="U65" s="8">
        <v>13</v>
      </c>
      <c r="V65" s="8">
        <v>0</v>
      </c>
    </row>
    <row r="66" spans="1:22" s="113" customFormat="1" ht="11.4" x14ac:dyDescent="0.2">
      <c r="A66" s="113" t="s">
        <v>146</v>
      </c>
      <c r="B66" s="8">
        <v>2021</v>
      </c>
      <c r="C66" s="114" t="s">
        <v>1</v>
      </c>
      <c r="D66" s="8">
        <v>741036.66500274662</v>
      </c>
      <c r="E66" s="8">
        <v>99.6</v>
      </c>
      <c r="F66" s="8">
        <v>99.6</v>
      </c>
      <c r="G66" s="8">
        <v>84.8</v>
      </c>
      <c r="H66" s="8">
        <v>14.799999999999997</v>
      </c>
      <c r="I66" s="8">
        <v>0.40000000000000568</v>
      </c>
      <c r="J66" s="8">
        <v>0</v>
      </c>
      <c r="K66" s="8">
        <v>100</v>
      </c>
      <c r="L66" s="8">
        <v>100</v>
      </c>
      <c r="M66" s="8">
        <v>70.232599999999991</v>
      </c>
      <c r="N66" s="8">
        <v>29.767400000000009</v>
      </c>
      <c r="O66" s="8">
        <v>0</v>
      </c>
      <c r="P66" s="8">
        <v>0</v>
      </c>
      <c r="Q66" s="8">
        <v>100</v>
      </c>
      <c r="R66" s="8">
        <v>87</v>
      </c>
      <c r="S66" s="8">
        <v>52.7</v>
      </c>
      <c r="T66" s="8">
        <v>34.299999999999997</v>
      </c>
      <c r="U66" s="8">
        <v>13</v>
      </c>
      <c r="V66" s="8">
        <v>0</v>
      </c>
    </row>
    <row r="67" spans="1:22" s="113" customFormat="1" ht="11.4" x14ac:dyDescent="0.2">
      <c r="A67" s="113" t="s">
        <v>146</v>
      </c>
      <c r="B67" s="8">
        <v>2022</v>
      </c>
      <c r="C67" s="114" t="s">
        <v>1</v>
      </c>
      <c r="D67" s="8">
        <v>764463.34328453057</v>
      </c>
      <c r="E67" s="8">
        <v>99.6</v>
      </c>
      <c r="F67" s="8">
        <v>99.6</v>
      </c>
      <c r="G67" s="8"/>
      <c r="H67" s="8"/>
      <c r="I67" s="8">
        <v>0.40000000000000568</v>
      </c>
      <c r="J67" s="8">
        <v>99.6</v>
      </c>
      <c r="K67" s="8">
        <v>100</v>
      </c>
      <c r="L67" s="8">
        <v>100</v>
      </c>
      <c r="M67" s="8"/>
      <c r="N67" s="8"/>
      <c r="O67" s="8">
        <v>0</v>
      </c>
      <c r="P67" s="8">
        <v>100</v>
      </c>
      <c r="Q67" s="8">
        <v>100</v>
      </c>
      <c r="R67" s="8"/>
      <c r="S67" s="8"/>
      <c r="T67" s="8"/>
      <c r="U67" s="8"/>
      <c r="V67" s="8">
        <v>100</v>
      </c>
    </row>
    <row r="68" spans="1:22" s="113" customFormat="1" ht="11.4" x14ac:dyDescent="0.2">
      <c r="A68" s="113" t="s">
        <v>146</v>
      </c>
      <c r="B68" s="8">
        <v>2023</v>
      </c>
      <c r="C68" s="114" t="s">
        <v>1</v>
      </c>
      <c r="D68" s="8">
        <v>785423.83915603638</v>
      </c>
      <c r="E68" s="8">
        <v>99.6</v>
      </c>
      <c r="F68" s="8">
        <v>99.6</v>
      </c>
      <c r="G68" s="8"/>
      <c r="H68" s="8"/>
      <c r="I68" s="8">
        <v>0.40000000000000568</v>
      </c>
      <c r="J68" s="8">
        <v>99.6</v>
      </c>
      <c r="K68" s="8">
        <v>100</v>
      </c>
      <c r="L68" s="8">
        <v>100</v>
      </c>
      <c r="M68" s="8"/>
      <c r="N68" s="8"/>
      <c r="O68" s="8">
        <v>0</v>
      </c>
      <c r="P68" s="8">
        <v>100</v>
      </c>
      <c r="Q68" s="8">
        <v>100</v>
      </c>
      <c r="R68" s="8"/>
      <c r="S68" s="8"/>
      <c r="T68" s="8"/>
      <c r="U68" s="8"/>
      <c r="V68" s="8">
        <v>100</v>
      </c>
    </row>
    <row r="69" spans="1:22" s="113" customFormat="1" ht="11.4" x14ac:dyDescent="0.2">
      <c r="A69" s="113" t="s">
        <v>146</v>
      </c>
      <c r="B69" s="8">
        <v>2024</v>
      </c>
      <c r="C69" s="114" t="s">
        <v>1</v>
      </c>
      <c r="D69" s="8">
        <v>802425.71325683594</v>
      </c>
      <c r="E69" s="8">
        <v>99.6</v>
      </c>
      <c r="F69" s="8">
        <v>99.6</v>
      </c>
      <c r="G69" s="8"/>
      <c r="H69" s="8"/>
      <c r="I69" s="8">
        <v>0.40000000000000568</v>
      </c>
      <c r="J69" s="8">
        <v>99.6</v>
      </c>
      <c r="K69" s="8">
        <v>100</v>
      </c>
      <c r="L69" s="8">
        <v>100</v>
      </c>
      <c r="M69" s="8"/>
      <c r="N69" s="8"/>
      <c r="O69" s="8">
        <v>0</v>
      </c>
      <c r="P69" s="8">
        <v>100</v>
      </c>
      <c r="Q69" s="8">
        <v>100</v>
      </c>
      <c r="R69" s="8"/>
      <c r="S69" s="8"/>
      <c r="T69" s="8"/>
      <c r="U69" s="8"/>
      <c r="V69" s="8">
        <v>100</v>
      </c>
    </row>
    <row r="70" spans="1:22" s="113" customFormat="1" ht="11.4" x14ac:dyDescent="0.2">
      <c r="A70" s="113" t="s">
        <v>146</v>
      </c>
      <c r="B70" s="8">
        <v>2025</v>
      </c>
      <c r="C70" s="114" t="s">
        <v>1</v>
      </c>
      <c r="D70" s="8">
        <v>730866.96600402833</v>
      </c>
      <c r="E70" s="8">
        <v>99.6</v>
      </c>
      <c r="F70" s="8">
        <v>99.6</v>
      </c>
      <c r="G70" s="8"/>
      <c r="H70" s="8"/>
      <c r="I70" s="8">
        <v>0.40000000000000568</v>
      </c>
      <c r="J70" s="8">
        <v>99.6</v>
      </c>
      <c r="K70" s="8">
        <v>100</v>
      </c>
      <c r="L70" s="8">
        <v>100</v>
      </c>
      <c r="M70" s="8"/>
      <c r="N70" s="8"/>
      <c r="O70" s="8">
        <v>0</v>
      </c>
      <c r="P70" s="8">
        <v>100</v>
      </c>
      <c r="Q70" s="8">
        <v>100</v>
      </c>
      <c r="R70" s="8"/>
      <c r="S70" s="8"/>
      <c r="T70" s="8"/>
      <c r="U70" s="8"/>
      <c r="V70" s="8">
        <v>100</v>
      </c>
    </row>
    <row r="71" spans="1:22" s="113" customFormat="1" ht="11.4" x14ac:dyDescent="0.2">
      <c r="A71" s="113" t="s">
        <v>146</v>
      </c>
      <c r="B71" s="8">
        <v>2026</v>
      </c>
      <c r="C71" s="114" t="s">
        <v>1</v>
      </c>
      <c r="D71" s="8"/>
      <c r="E71" s="8">
        <v>99.6</v>
      </c>
      <c r="F71" s="8">
        <v>99.6</v>
      </c>
      <c r="G71" s="8"/>
      <c r="H71" s="8"/>
      <c r="I71" s="8">
        <v>0.40000000000000568</v>
      </c>
      <c r="J71" s="8">
        <v>99.6</v>
      </c>
      <c r="K71" s="8">
        <v>100</v>
      </c>
      <c r="L71" s="8">
        <v>100</v>
      </c>
      <c r="M71" s="8"/>
      <c r="N71" s="8"/>
      <c r="O71" s="8">
        <v>0</v>
      </c>
      <c r="P71" s="8">
        <v>100</v>
      </c>
      <c r="Q71" s="8">
        <v>100</v>
      </c>
      <c r="R71" s="8"/>
      <c r="S71" s="8"/>
      <c r="T71" s="8"/>
      <c r="U71" s="8"/>
      <c r="V71" s="8">
        <v>100</v>
      </c>
    </row>
    <row r="72" spans="1:22" s="113" customFormat="1" ht="11.4" x14ac:dyDescent="0.2">
      <c r="A72" s="113" t="s">
        <v>146</v>
      </c>
      <c r="B72" s="8">
        <v>2027</v>
      </c>
      <c r="C72" s="114" t="s">
        <v>1</v>
      </c>
      <c r="D72" s="8"/>
      <c r="E72" s="8">
        <v>99.6</v>
      </c>
      <c r="F72" s="8">
        <v>99.6</v>
      </c>
      <c r="G72" s="8"/>
      <c r="H72" s="8"/>
      <c r="I72" s="8">
        <v>0.40000000000000568</v>
      </c>
      <c r="J72" s="8">
        <v>99.6</v>
      </c>
      <c r="K72" s="8">
        <v>100</v>
      </c>
      <c r="L72" s="8">
        <v>100</v>
      </c>
      <c r="M72" s="8"/>
      <c r="N72" s="8"/>
      <c r="O72" s="8">
        <v>0</v>
      </c>
      <c r="P72" s="8">
        <v>100</v>
      </c>
      <c r="Q72" s="8">
        <v>100</v>
      </c>
      <c r="R72" s="8"/>
      <c r="S72" s="8"/>
      <c r="T72" s="8"/>
      <c r="U72" s="8"/>
      <c r="V72" s="8">
        <v>100</v>
      </c>
    </row>
    <row r="73" spans="1:22" s="113" customFormat="1" ht="11.4" x14ac:dyDescent="0.2">
      <c r="A73" s="113" t="s">
        <v>146</v>
      </c>
      <c r="B73" s="8">
        <v>2028</v>
      </c>
      <c r="C73" s="114" t="s">
        <v>1</v>
      </c>
      <c r="D73" s="8"/>
      <c r="E73" s="8">
        <v>99.6</v>
      </c>
      <c r="F73" s="8">
        <v>99.6</v>
      </c>
      <c r="G73" s="8"/>
      <c r="H73" s="8"/>
      <c r="I73" s="8">
        <v>0.40000000000000568</v>
      </c>
      <c r="J73" s="8">
        <v>99.6</v>
      </c>
      <c r="K73" s="8">
        <v>100</v>
      </c>
      <c r="L73" s="8">
        <v>100</v>
      </c>
      <c r="M73" s="8"/>
      <c r="N73" s="8"/>
      <c r="O73" s="8">
        <v>0</v>
      </c>
      <c r="P73" s="8">
        <v>100</v>
      </c>
      <c r="Q73" s="8">
        <v>100</v>
      </c>
      <c r="R73" s="8"/>
      <c r="S73" s="8"/>
      <c r="T73" s="8"/>
      <c r="U73" s="8"/>
      <c r="V73" s="8">
        <v>100</v>
      </c>
    </row>
    <row r="74" spans="1:22" s="113" customFormat="1" ht="11.4" x14ac:dyDescent="0.2">
      <c r="A74" s="113" t="s">
        <v>146</v>
      </c>
      <c r="B74" s="8">
        <v>2029</v>
      </c>
      <c r="C74" s="114" t="s">
        <v>1</v>
      </c>
      <c r="D74" s="8"/>
      <c r="E74" s="8">
        <v>99.6</v>
      </c>
      <c r="F74" s="8">
        <v>99.6</v>
      </c>
      <c r="G74" s="8"/>
      <c r="H74" s="8"/>
      <c r="I74" s="8">
        <v>0.40000000000000568</v>
      </c>
      <c r="J74" s="8">
        <v>99.6</v>
      </c>
      <c r="K74" s="8">
        <v>100</v>
      </c>
      <c r="L74" s="8">
        <v>100</v>
      </c>
      <c r="M74" s="8"/>
      <c r="N74" s="8"/>
      <c r="O74" s="8">
        <v>0</v>
      </c>
      <c r="P74" s="8">
        <v>100</v>
      </c>
      <c r="Q74" s="8">
        <v>100</v>
      </c>
      <c r="R74" s="8"/>
      <c r="S74" s="8"/>
      <c r="T74" s="8"/>
      <c r="U74" s="8"/>
      <c r="V74" s="8">
        <v>100</v>
      </c>
    </row>
    <row r="75" spans="1:22" s="113" customFormat="1" ht="11.4" x14ac:dyDescent="0.2">
      <c r="A75" s="113" t="s">
        <v>146</v>
      </c>
      <c r="B75" s="8">
        <v>2030</v>
      </c>
      <c r="C75" s="114" t="s">
        <v>1</v>
      </c>
      <c r="D75" s="8"/>
      <c r="E75" s="8">
        <v>99.6</v>
      </c>
      <c r="F75" s="8">
        <v>99.6</v>
      </c>
      <c r="G75" s="8"/>
      <c r="H75" s="8"/>
      <c r="I75" s="8">
        <v>0.40000000000000568</v>
      </c>
      <c r="J75" s="8">
        <v>99.6</v>
      </c>
      <c r="K75" s="8">
        <v>100</v>
      </c>
      <c r="L75" s="8">
        <v>100</v>
      </c>
      <c r="M75" s="8"/>
      <c r="N75" s="8"/>
      <c r="O75" s="8">
        <v>0</v>
      </c>
      <c r="P75" s="8">
        <v>100</v>
      </c>
      <c r="Q75" s="8">
        <v>100</v>
      </c>
      <c r="R75" s="8"/>
      <c r="S75" s="8"/>
      <c r="T75" s="8"/>
      <c r="U75" s="8"/>
      <c r="V75" s="8">
        <v>100</v>
      </c>
    </row>
    <row r="76" spans="1:22" s="113" customFormat="1" ht="11.4" x14ac:dyDescent="0.2">
      <c r="A76" s="113" t="s">
        <v>146</v>
      </c>
      <c r="B76" s="8">
        <v>2000</v>
      </c>
      <c r="C76" s="114" t="s">
        <v>2</v>
      </c>
      <c r="D76" s="8">
        <v>382455.09247322084</v>
      </c>
      <c r="E76" s="8">
        <v>99.6</v>
      </c>
      <c r="F76" s="8"/>
      <c r="G76" s="8"/>
      <c r="H76" s="8"/>
      <c r="I76" s="8"/>
      <c r="J76" s="8">
        <v>100</v>
      </c>
      <c r="K76" s="8">
        <v>100</v>
      </c>
      <c r="L76" s="8"/>
      <c r="M76" s="8"/>
      <c r="N76" s="8"/>
      <c r="O76" s="8"/>
      <c r="P76" s="8">
        <v>100</v>
      </c>
      <c r="Q76" s="8">
        <v>100</v>
      </c>
      <c r="R76" s="8"/>
      <c r="S76" s="8"/>
      <c r="T76" s="8"/>
      <c r="U76" s="8"/>
      <c r="V76" s="8">
        <v>100</v>
      </c>
    </row>
    <row r="77" spans="1:22" s="113" customFormat="1" ht="11.4" x14ac:dyDescent="0.2">
      <c r="A77" s="113" t="s">
        <v>146</v>
      </c>
      <c r="B77" s="8">
        <v>2001</v>
      </c>
      <c r="C77" s="114" t="s">
        <v>2</v>
      </c>
      <c r="D77" s="8">
        <v>369403.99938064575</v>
      </c>
      <c r="E77" s="8">
        <v>99.6</v>
      </c>
      <c r="F77" s="8"/>
      <c r="G77" s="8"/>
      <c r="H77" s="8"/>
      <c r="I77" s="8"/>
      <c r="J77" s="8">
        <v>100</v>
      </c>
      <c r="K77" s="8">
        <v>100</v>
      </c>
      <c r="L77" s="8"/>
      <c r="M77" s="8"/>
      <c r="N77" s="8"/>
      <c r="O77" s="8"/>
      <c r="P77" s="8">
        <v>100</v>
      </c>
      <c r="Q77" s="8">
        <v>100</v>
      </c>
      <c r="R77" s="8"/>
      <c r="S77" s="8"/>
      <c r="T77" s="8"/>
      <c r="U77" s="8"/>
      <c r="V77" s="8">
        <v>100</v>
      </c>
    </row>
    <row r="78" spans="1:22" s="113" customFormat="1" ht="11.4" x14ac:dyDescent="0.2">
      <c r="A78" s="113" t="s">
        <v>146</v>
      </c>
      <c r="B78" s="8">
        <v>2002</v>
      </c>
      <c r="C78" s="114" t="s">
        <v>2</v>
      </c>
      <c r="D78" s="8">
        <v>355156.01934280392</v>
      </c>
      <c r="E78" s="8">
        <v>99.6</v>
      </c>
      <c r="F78" s="8"/>
      <c r="G78" s="8"/>
      <c r="H78" s="8"/>
      <c r="I78" s="8"/>
      <c r="J78" s="8">
        <v>100</v>
      </c>
      <c r="K78" s="8">
        <v>100</v>
      </c>
      <c r="L78" s="8"/>
      <c r="M78" s="8"/>
      <c r="N78" s="8"/>
      <c r="O78" s="8"/>
      <c r="P78" s="8">
        <v>100</v>
      </c>
      <c r="Q78" s="8">
        <v>100</v>
      </c>
      <c r="R78" s="8"/>
      <c r="S78" s="8"/>
      <c r="T78" s="8"/>
      <c r="U78" s="8"/>
      <c r="V78" s="8">
        <v>100</v>
      </c>
    </row>
    <row r="79" spans="1:22" s="113" customFormat="1" ht="11.4" x14ac:dyDescent="0.2">
      <c r="A79" s="113" t="s">
        <v>146</v>
      </c>
      <c r="B79" s="8">
        <v>2003</v>
      </c>
      <c r="C79" s="114" t="s">
        <v>2</v>
      </c>
      <c r="D79" s="8">
        <v>339498.34758033749</v>
      </c>
      <c r="E79" s="8">
        <v>99.6</v>
      </c>
      <c r="F79" s="8"/>
      <c r="G79" s="8"/>
      <c r="H79" s="8"/>
      <c r="I79" s="8"/>
      <c r="J79" s="8">
        <v>100</v>
      </c>
      <c r="K79" s="8">
        <v>100</v>
      </c>
      <c r="L79" s="8"/>
      <c r="M79" s="8"/>
      <c r="N79" s="8"/>
      <c r="O79" s="8"/>
      <c r="P79" s="8">
        <v>100</v>
      </c>
      <c r="Q79" s="8">
        <v>100</v>
      </c>
      <c r="R79" s="8"/>
      <c r="S79" s="8"/>
      <c r="T79" s="8"/>
      <c r="U79" s="8"/>
      <c r="V79" s="8">
        <v>100</v>
      </c>
    </row>
    <row r="80" spans="1:22" s="113" customFormat="1" ht="11.4" x14ac:dyDescent="0.2">
      <c r="A80" s="113" t="s">
        <v>146</v>
      </c>
      <c r="B80" s="8">
        <v>2004</v>
      </c>
      <c r="C80" s="114" t="s">
        <v>2</v>
      </c>
      <c r="D80" s="8">
        <v>323495.15119285585</v>
      </c>
      <c r="E80" s="8">
        <v>99.6</v>
      </c>
      <c r="F80" s="8"/>
      <c r="G80" s="8"/>
      <c r="H80" s="8"/>
      <c r="I80" s="8"/>
      <c r="J80" s="8">
        <v>100</v>
      </c>
      <c r="K80" s="8">
        <v>100</v>
      </c>
      <c r="L80" s="8"/>
      <c r="M80" s="8"/>
      <c r="N80" s="8"/>
      <c r="O80" s="8"/>
      <c r="P80" s="8">
        <v>100</v>
      </c>
      <c r="Q80" s="8">
        <v>100</v>
      </c>
      <c r="R80" s="8"/>
      <c r="S80" s="8"/>
      <c r="T80" s="8"/>
      <c r="U80" s="8"/>
      <c r="V80" s="8">
        <v>100</v>
      </c>
    </row>
    <row r="81" spans="1:22" s="113" customFormat="1" ht="11.4" x14ac:dyDescent="0.2">
      <c r="A81" s="113" t="s">
        <v>146</v>
      </c>
      <c r="B81" s="8">
        <v>2005</v>
      </c>
      <c r="C81" s="114" t="s">
        <v>2</v>
      </c>
      <c r="D81" s="8">
        <v>307179.77014904021</v>
      </c>
      <c r="E81" s="8">
        <v>99.6</v>
      </c>
      <c r="F81" s="8"/>
      <c r="G81" s="8"/>
      <c r="H81" s="8"/>
      <c r="I81" s="8"/>
      <c r="J81" s="8">
        <v>100</v>
      </c>
      <c r="K81" s="8">
        <v>100</v>
      </c>
      <c r="L81" s="8"/>
      <c r="M81" s="8"/>
      <c r="N81" s="8"/>
      <c r="O81" s="8"/>
      <c r="P81" s="8">
        <v>100</v>
      </c>
      <c r="Q81" s="8">
        <v>100</v>
      </c>
      <c r="R81" s="8"/>
      <c r="S81" s="8"/>
      <c r="T81" s="8"/>
      <c r="U81" s="8"/>
      <c r="V81" s="8">
        <v>100</v>
      </c>
    </row>
    <row r="82" spans="1:22" s="113" customFormat="1" ht="11.4" x14ac:dyDescent="0.2">
      <c r="A82" s="113" t="s">
        <v>146</v>
      </c>
      <c r="B82" s="8">
        <v>2006</v>
      </c>
      <c r="C82" s="114" t="s">
        <v>2</v>
      </c>
      <c r="D82" s="8">
        <v>290816.39851692197</v>
      </c>
      <c r="E82" s="8">
        <v>99.6</v>
      </c>
      <c r="F82" s="8"/>
      <c r="G82" s="8"/>
      <c r="H82" s="8"/>
      <c r="I82" s="8"/>
      <c r="J82" s="8">
        <v>100</v>
      </c>
      <c r="K82" s="8">
        <v>100</v>
      </c>
      <c r="L82" s="8"/>
      <c r="M82" s="8"/>
      <c r="N82" s="8"/>
      <c r="O82" s="8"/>
      <c r="P82" s="8">
        <v>100</v>
      </c>
      <c r="Q82" s="8">
        <v>100</v>
      </c>
      <c r="R82" s="8"/>
      <c r="S82" s="8"/>
      <c r="T82" s="8"/>
      <c r="U82" s="8"/>
      <c r="V82" s="8">
        <v>100</v>
      </c>
    </row>
    <row r="83" spans="1:22" s="113" customFormat="1" ht="11.4" x14ac:dyDescent="0.2">
      <c r="A83" s="113" t="s">
        <v>146</v>
      </c>
      <c r="B83" s="8">
        <v>2007</v>
      </c>
      <c r="C83" s="114" t="s">
        <v>2</v>
      </c>
      <c r="D83" s="8">
        <v>274883.76164039609</v>
      </c>
      <c r="E83" s="8">
        <v>99.6</v>
      </c>
      <c r="F83" s="8"/>
      <c r="G83" s="8"/>
      <c r="H83" s="8"/>
      <c r="I83" s="8"/>
      <c r="J83" s="8">
        <v>100</v>
      </c>
      <c r="K83" s="8">
        <v>100</v>
      </c>
      <c r="L83" s="8"/>
      <c r="M83" s="8"/>
      <c r="N83" s="8"/>
      <c r="O83" s="8"/>
      <c r="P83" s="8">
        <v>100</v>
      </c>
      <c r="Q83" s="8">
        <v>100</v>
      </c>
      <c r="R83" s="8"/>
      <c r="S83" s="8"/>
      <c r="T83" s="8"/>
      <c r="U83" s="8"/>
      <c r="V83" s="8">
        <v>100</v>
      </c>
    </row>
    <row r="84" spans="1:22" s="113" customFormat="1" ht="11.4" x14ac:dyDescent="0.2">
      <c r="A84" s="113" t="s">
        <v>146</v>
      </c>
      <c r="B84" s="8">
        <v>2008</v>
      </c>
      <c r="C84" s="114" t="s">
        <v>2</v>
      </c>
      <c r="D84" s="8">
        <v>259937.44117012023</v>
      </c>
      <c r="E84" s="8">
        <v>99.6</v>
      </c>
      <c r="F84" s="8"/>
      <c r="G84" s="8"/>
      <c r="H84" s="8"/>
      <c r="I84" s="8"/>
      <c r="J84" s="8">
        <v>100</v>
      </c>
      <c r="K84" s="8">
        <v>100</v>
      </c>
      <c r="L84" s="8"/>
      <c r="M84" s="8"/>
      <c r="N84" s="8"/>
      <c r="O84" s="8"/>
      <c r="P84" s="8">
        <v>100</v>
      </c>
      <c r="Q84" s="8">
        <v>100</v>
      </c>
      <c r="R84" s="8"/>
      <c r="S84" s="8"/>
      <c r="T84" s="8"/>
      <c r="U84" s="8"/>
      <c r="V84" s="8">
        <v>100</v>
      </c>
    </row>
    <row r="85" spans="1:22" s="113" customFormat="1" ht="11.4" x14ac:dyDescent="0.2">
      <c r="A85" s="113" t="s">
        <v>146</v>
      </c>
      <c r="B85" s="8">
        <v>2009</v>
      </c>
      <c r="C85" s="114" t="s">
        <v>2</v>
      </c>
      <c r="D85" s="8">
        <v>244692.92745399472</v>
      </c>
      <c r="E85" s="8">
        <v>99.6</v>
      </c>
      <c r="F85" s="8"/>
      <c r="G85" s="8"/>
      <c r="H85" s="8"/>
      <c r="I85" s="8"/>
      <c r="J85" s="8">
        <v>100</v>
      </c>
      <c r="K85" s="8">
        <v>100</v>
      </c>
      <c r="L85" s="8"/>
      <c r="M85" s="8"/>
      <c r="N85" s="8"/>
      <c r="O85" s="8"/>
      <c r="P85" s="8">
        <v>100</v>
      </c>
      <c r="Q85" s="8">
        <v>100</v>
      </c>
      <c r="R85" s="8"/>
      <c r="S85" s="8"/>
      <c r="T85" s="8"/>
      <c r="U85" s="8"/>
      <c r="V85" s="8">
        <v>100</v>
      </c>
    </row>
    <row r="86" spans="1:22" s="113" customFormat="1" ht="11.4" x14ac:dyDescent="0.2">
      <c r="A86" s="113" t="s">
        <v>146</v>
      </c>
      <c r="B86" s="8">
        <v>2010</v>
      </c>
      <c r="C86" s="114" t="s">
        <v>2</v>
      </c>
      <c r="D86" s="8">
        <v>235544.9770780945</v>
      </c>
      <c r="E86" s="8">
        <v>99.6</v>
      </c>
      <c r="F86" s="8"/>
      <c r="G86" s="8"/>
      <c r="H86" s="8"/>
      <c r="I86" s="8"/>
      <c r="J86" s="8">
        <v>100</v>
      </c>
      <c r="K86" s="8">
        <v>100</v>
      </c>
      <c r="L86" s="8"/>
      <c r="M86" s="8"/>
      <c r="N86" s="8"/>
      <c r="O86" s="8"/>
      <c r="P86" s="8">
        <v>100</v>
      </c>
      <c r="Q86" s="8">
        <v>100</v>
      </c>
      <c r="R86" s="8"/>
      <c r="S86" s="8"/>
      <c r="T86" s="8"/>
      <c r="U86" s="8"/>
      <c r="V86" s="8">
        <v>100</v>
      </c>
    </row>
    <row r="87" spans="1:22" s="113" customFormat="1" ht="11.4" x14ac:dyDescent="0.2">
      <c r="A87" s="113" t="s">
        <v>146</v>
      </c>
      <c r="B87" s="8">
        <v>2011</v>
      </c>
      <c r="C87" s="114" t="s">
        <v>2</v>
      </c>
      <c r="D87" s="8">
        <v>249943.08289947509</v>
      </c>
      <c r="E87" s="8">
        <v>99.6</v>
      </c>
      <c r="F87" s="8"/>
      <c r="G87" s="8"/>
      <c r="H87" s="8"/>
      <c r="I87" s="8"/>
      <c r="J87" s="8">
        <v>100</v>
      </c>
      <c r="K87" s="8">
        <v>100</v>
      </c>
      <c r="L87" s="8"/>
      <c r="M87" s="8"/>
      <c r="N87" s="8"/>
      <c r="O87" s="8"/>
      <c r="P87" s="8">
        <v>100</v>
      </c>
      <c r="Q87" s="8">
        <v>100</v>
      </c>
      <c r="R87" s="8"/>
      <c r="S87" s="8"/>
      <c r="T87" s="8"/>
      <c r="U87" s="8"/>
      <c r="V87" s="8">
        <v>100</v>
      </c>
    </row>
    <row r="88" spans="1:22" s="113" customFormat="1" ht="11.4" x14ac:dyDescent="0.2">
      <c r="A88" s="113" t="s">
        <v>146</v>
      </c>
      <c r="B88" s="8">
        <v>2012</v>
      </c>
      <c r="C88" s="114" t="s">
        <v>2</v>
      </c>
      <c r="D88" s="8">
        <v>253167.56236663819</v>
      </c>
      <c r="E88" s="8">
        <v>99.6</v>
      </c>
      <c r="F88" s="8"/>
      <c r="G88" s="8"/>
      <c r="H88" s="8"/>
      <c r="I88" s="8"/>
      <c r="J88" s="8">
        <v>100</v>
      </c>
      <c r="K88" s="8">
        <v>100</v>
      </c>
      <c r="L88" s="8"/>
      <c r="M88" s="8"/>
      <c r="N88" s="8"/>
      <c r="O88" s="8"/>
      <c r="P88" s="8">
        <v>100</v>
      </c>
      <c r="Q88" s="8">
        <v>100</v>
      </c>
      <c r="R88" s="8"/>
      <c r="S88" s="8"/>
      <c r="T88" s="8"/>
      <c r="U88" s="8"/>
      <c r="V88" s="8">
        <v>100</v>
      </c>
    </row>
    <row r="89" spans="1:22" s="113" customFormat="1" ht="11.4" x14ac:dyDescent="0.2">
      <c r="A89" s="113" t="s">
        <v>146</v>
      </c>
      <c r="B89" s="8">
        <v>2013</v>
      </c>
      <c r="C89" s="114" t="s">
        <v>2</v>
      </c>
      <c r="D89" s="8">
        <v>258554.03415069581</v>
      </c>
      <c r="E89" s="8">
        <v>99.6</v>
      </c>
      <c r="F89" s="8">
        <v>97.6</v>
      </c>
      <c r="G89" s="8">
        <v>72.900000000000006</v>
      </c>
      <c r="H89" s="8">
        <v>24.699999999999989</v>
      </c>
      <c r="I89" s="8">
        <v>2.4000000000000057</v>
      </c>
      <c r="J89" s="8">
        <v>0</v>
      </c>
      <c r="K89" s="8">
        <v>100</v>
      </c>
      <c r="L89" s="8">
        <v>75.650000000000006</v>
      </c>
      <c r="M89" s="8">
        <v>57.686151000000002</v>
      </c>
      <c r="N89" s="8">
        <v>17.963849000000003</v>
      </c>
      <c r="O89" s="8">
        <v>24.349999999999994</v>
      </c>
      <c r="P89" s="8">
        <v>0</v>
      </c>
      <c r="Q89" s="8">
        <v>100</v>
      </c>
      <c r="R89" s="8">
        <v>75.900000000000006</v>
      </c>
      <c r="S89" s="8">
        <v>35.200000000000003</v>
      </c>
      <c r="T89" s="8">
        <v>40.700000000000003</v>
      </c>
      <c r="U89" s="8">
        <v>24.099999999999994</v>
      </c>
      <c r="V89" s="8">
        <v>0</v>
      </c>
    </row>
    <row r="90" spans="1:22" s="113" customFormat="1" ht="11.4" x14ac:dyDescent="0.2">
      <c r="A90" s="113" t="s">
        <v>146</v>
      </c>
      <c r="B90" s="8">
        <v>2014</v>
      </c>
      <c r="C90" s="114" t="s">
        <v>2</v>
      </c>
      <c r="D90" s="8">
        <v>263329.85937049863</v>
      </c>
      <c r="E90" s="8">
        <v>99.6</v>
      </c>
      <c r="F90" s="8">
        <v>97.6</v>
      </c>
      <c r="G90" s="8">
        <v>72.900000000000006</v>
      </c>
      <c r="H90" s="8">
        <v>24.699999999999989</v>
      </c>
      <c r="I90" s="8">
        <v>2.4000000000000057</v>
      </c>
      <c r="J90" s="8">
        <v>0</v>
      </c>
      <c r="K90" s="8">
        <v>100</v>
      </c>
      <c r="L90" s="8">
        <v>75.650000000000006</v>
      </c>
      <c r="M90" s="8">
        <v>57.686151000000002</v>
      </c>
      <c r="N90" s="8">
        <v>17.963849000000003</v>
      </c>
      <c r="O90" s="8">
        <v>24.349999999999994</v>
      </c>
      <c r="P90" s="8">
        <v>0</v>
      </c>
      <c r="Q90" s="8">
        <v>100</v>
      </c>
      <c r="R90" s="8">
        <v>75.900000000000006</v>
      </c>
      <c r="S90" s="8">
        <v>35.200000000000003</v>
      </c>
      <c r="T90" s="8">
        <v>40.700000000000003</v>
      </c>
      <c r="U90" s="8">
        <v>24.099999999999994</v>
      </c>
      <c r="V90" s="8">
        <v>0</v>
      </c>
    </row>
    <row r="91" spans="1:22" s="113" customFormat="1" ht="11.4" x14ac:dyDescent="0.2">
      <c r="A91" s="113" t="s">
        <v>146</v>
      </c>
      <c r="B91" s="8">
        <v>2015</v>
      </c>
      <c r="C91" s="114" t="s">
        <v>2</v>
      </c>
      <c r="D91" s="8">
        <v>270344.62745620729</v>
      </c>
      <c r="E91" s="8">
        <v>99.6</v>
      </c>
      <c r="F91" s="8">
        <v>97.6</v>
      </c>
      <c r="G91" s="8">
        <v>72.900000000000006</v>
      </c>
      <c r="H91" s="8">
        <v>24.699999999999989</v>
      </c>
      <c r="I91" s="8">
        <v>2.4000000000000057</v>
      </c>
      <c r="J91" s="8">
        <v>0</v>
      </c>
      <c r="K91" s="8">
        <v>100</v>
      </c>
      <c r="L91" s="8">
        <v>75.650000000000006</v>
      </c>
      <c r="M91" s="8">
        <v>57.686151000000002</v>
      </c>
      <c r="N91" s="8">
        <v>17.963849000000003</v>
      </c>
      <c r="O91" s="8">
        <v>24.349999999999994</v>
      </c>
      <c r="P91" s="8">
        <v>0</v>
      </c>
      <c r="Q91" s="8">
        <v>100</v>
      </c>
      <c r="R91" s="8">
        <v>75.900000000000006</v>
      </c>
      <c r="S91" s="8">
        <v>35.200000000000003</v>
      </c>
      <c r="T91" s="8">
        <v>40.700000000000003</v>
      </c>
      <c r="U91" s="8">
        <v>24.099999999999994</v>
      </c>
      <c r="V91" s="8">
        <v>0</v>
      </c>
    </row>
    <row r="92" spans="1:22" s="113" customFormat="1" ht="11.4" x14ac:dyDescent="0.2">
      <c r="A92" s="113" t="s">
        <v>146</v>
      </c>
      <c r="B92" s="8">
        <v>2016</v>
      </c>
      <c r="C92" s="114" t="s">
        <v>2</v>
      </c>
      <c r="D92" s="8">
        <v>279896.93602539063</v>
      </c>
      <c r="E92" s="8">
        <v>99.6</v>
      </c>
      <c r="F92" s="8">
        <v>97.6</v>
      </c>
      <c r="G92" s="8">
        <v>72.900000000000006</v>
      </c>
      <c r="H92" s="8">
        <v>24.699999999999989</v>
      </c>
      <c r="I92" s="8">
        <v>2.4000000000000057</v>
      </c>
      <c r="J92" s="8">
        <v>0</v>
      </c>
      <c r="K92" s="8">
        <v>100</v>
      </c>
      <c r="L92" s="8">
        <v>75.650000000000006</v>
      </c>
      <c r="M92" s="8">
        <v>57.686151000000002</v>
      </c>
      <c r="N92" s="8">
        <v>17.963849000000003</v>
      </c>
      <c r="O92" s="8">
        <v>24.349999999999994</v>
      </c>
      <c r="P92" s="8">
        <v>0</v>
      </c>
      <c r="Q92" s="8">
        <v>100</v>
      </c>
      <c r="R92" s="8">
        <v>75.900000000000006</v>
      </c>
      <c r="S92" s="8">
        <v>35.200000000000003</v>
      </c>
      <c r="T92" s="8">
        <v>40.700000000000003</v>
      </c>
      <c r="U92" s="8">
        <v>24.099999999999994</v>
      </c>
      <c r="V92" s="8">
        <v>0</v>
      </c>
    </row>
    <row r="93" spans="1:22" s="113" customFormat="1" ht="11.4" x14ac:dyDescent="0.2">
      <c r="A93" s="113" t="s">
        <v>146</v>
      </c>
      <c r="B93" s="8">
        <v>2017</v>
      </c>
      <c r="C93" s="114" t="s">
        <v>2</v>
      </c>
      <c r="D93" s="8">
        <v>290815.85552787781</v>
      </c>
      <c r="E93" s="8">
        <v>99.6</v>
      </c>
      <c r="F93" s="8">
        <v>97.6</v>
      </c>
      <c r="G93" s="8">
        <v>72.900000000000006</v>
      </c>
      <c r="H93" s="8">
        <v>24.699999999999989</v>
      </c>
      <c r="I93" s="8">
        <v>2.4000000000000057</v>
      </c>
      <c r="J93" s="8">
        <v>0</v>
      </c>
      <c r="K93" s="8">
        <v>100</v>
      </c>
      <c r="L93" s="8">
        <v>75.650000000000006</v>
      </c>
      <c r="M93" s="8">
        <v>57.686151000000002</v>
      </c>
      <c r="N93" s="8">
        <v>17.963849000000003</v>
      </c>
      <c r="O93" s="8">
        <v>24.349999999999994</v>
      </c>
      <c r="P93" s="8">
        <v>0</v>
      </c>
      <c r="Q93" s="8">
        <v>100</v>
      </c>
      <c r="R93" s="8">
        <v>75.900000000000006</v>
      </c>
      <c r="S93" s="8">
        <v>35.200000000000003</v>
      </c>
      <c r="T93" s="8">
        <v>40.700000000000003</v>
      </c>
      <c r="U93" s="8">
        <v>24.099999999999994</v>
      </c>
      <c r="V93" s="8">
        <v>0</v>
      </c>
    </row>
    <row r="94" spans="1:22" s="113" customFormat="1" ht="11.4" x14ac:dyDescent="0.2">
      <c r="A94" s="113" t="s">
        <v>146</v>
      </c>
      <c r="B94" s="8">
        <v>2018</v>
      </c>
      <c r="C94" s="114" t="s">
        <v>2</v>
      </c>
      <c r="D94" s="8">
        <v>302751.92602798459</v>
      </c>
      <c r="E94" s="8">
        <v>99.6</v>
      </c>
      <c r="F94" s="8">
        <v>97.6</v>
      </c>
      <c r="G94" s="8">
        <v>72.900000000000006</v>
      </c>
      <c r="H94" s="8">
        <v>24.699999999999989</v>
      </c>
      <c r="I94" s="8">
        <v>2.4000000000000057</v>
      </c>
      <c r="J94" s="8">
        <v>0</v>
      </c>
      <c r="K94" s="8">
        <v>100</v>
      </c>
      <c r="L94" s="8">
        <v>75.650000000000006</v>
      </c>
      <c r="M94" s="8">
        <v>57.686151000000002</v>
      </c>
      <c r="N94" s="8">
        <v>17.963849000000003</v>
      </c>
      <c r="O94" s="8">
        <v>24.349999999999994</v>
      </c>
      <c r="P94" s="8">
        <v>0</v>
      </c>
      <c r="Q94" s="8">
        <v>100</v>
      </c>
      <c r="R94" s="8">
        <v>75.900000000000006</v>
      </c>
      <c r="S94" s="8">
        <v>35.200000000000003</v>
      </c>
      <c r="T94" s="8">
        <v>40.700000000000003</v>
      </c>
      <c r="U94" s="8">
        <v>24.099999999999994</v>
      </c>
      <c r="V94" s="8">
        <v>0</v>
      </c>
    </row>
    <row r="95" spans="1:22" s="113" customFormat="1" ht="11.4" x14ac:dyDescent="0.2">
      <c r="A95" s="113" t="s">
        <v>146</v>
      </c>
      <c r="B95" s="8">
        <v>2019</v>
      </c>
      <c r="C95" s="114" t="s">
        <v>2</v>
      </c>
      <c r="D95" s="8">
        <v>315040.60405517579</v>
      </c>
      <c r="E95" s="8">
        <v>99.6</v>
      </c>
      <c r="F95" s="8">
        <v>97.6</v>
      </c>
      <c r="G95" s="8">
        <v>72.900000000000006</v>
      </c>
      <c r="H95" s="8">
        <v>24.699999999999989</v>
      </c>
      <c r="I95" s="8">
        <v>2.4000000000000057</v>
      </c>
      <c r="J95" s="8">
        <v>0</v>
      </c>
      <c r="K95" s="8">
        <v>100</v>
      </c>
      <c r="L95" s="8">
        <v>75.650000000000006</v>
      </c>
      <c r="M95" s="8">
        <v>57.686151000000002</v>
      </c>
      <c r="N95" s="8">
        <v>17.963849000000003</v>
      </c>
      <c r="O95" s="8">
        <v>24.349999999999994</v>
      </c>
      <c r="P95" s="8">
        <v>0</v>
      </c>
      <c r="Q95" s="8">
        <v>100</v>
      </c>
      <c r="R95" s="8">
        <v>75.900000000000006</v>
      </c>
      <c r="S95" s="8">
        <v>35.200000000000003</v>
      </c>
      <c r="T95" s="8">
        <v>40.700000000000003</v>
      </c>
      <c r="U95" s="8">
        <v>24.099999999999994</v>
      </c>
      <c r="V95" s="8">
        <v>0</v>
      </c>
    </row>
    <row r="96" spans="1:22" s="113" customFormat="1" ht="11.4" x14ac:dyDescent="0.2">
      <c r="A96" s="113" t="s">
        <v>146</v>
      </c>
      <c r="B96" s="8">
        <v>2020</v>
      </c>
      <c r="C96" s="114" t="s">
        <v>2</v>
      </c>
      <c r="D96" s="8">
        <v>327349.13709335326</v>
      </c>
      <c r="E96" s="8">
        <v>99.6</v>
      </c>
      <c r="F96" s="8">
        <v>97.6</v>
      </c>
      <c r="G96" s="8">
        <v>72.900000000000006</v>
      </c>
      <c r="H96" s="8">
        <v>24.699999999999989</v>
      </c>
      <c r="I96" s="8">
        <v>2.4000000000000057</v>
      </c>
      <c r="J96" s="8">
        <v>0</v>
      </c>
      <c r="K96" s="8">
        <v>100</v>
      </c>
      <c r="L96" s="8">
        <v>75.650000000000006</v>
      </c>
      <c r="M96" s="8">
        <v>57.686151000000002</v>
      </c>
      <c r="N96" s="8">
        <v>17.963849000000003</v>
      </c>
      <c r="O96" s="8">
        <v>24.349999999999994</v>
      </c>
      <c r="P96" s="8">
        <v>0</v>
      </c>
      <c r="Q96" s="8">
        <v>100</v>
      </c>
      <c r="R96" s="8">
        <v>75.900000000000006</v>
      </c>
      <c r="S96" s="8">
        <v>35.200000000000003</v>
      </c>
      <c r="T96" s="8">
        <v>40.700000000000003</v>
      </c>
      <c r="U96" s="8">
        <v>24.099999999999994</v>
      </c>
      <c r="V96" s="8">
        <v>0</v>
      </c>
    </row>
    <row r="97" spans="1:31" s="113" customFormat="1" ht="11.4" x14ac:dyDescent="0.2">
      <c r="A97" s="113" t="s">
        <v>146</v>
      </c>
      <c r="B97" s="8">
        <v>2021</v>
      </c>
      <c r="C97" s="114" t="s">
        <v>2</v>
      </c>
      <c r="D97" s="8">
        <v>336286.33499725343</v>
      </c>
      <c r="E97" s="8">
        <v>99.6</v>
      </c>
      <c r="F97" s="8">
        <v>97.6</v>
      </c>
      <c r="G97" s="8">
        <v>72.900000000000006</v>
      </c>
      <c r="H97" s="8">
        <v>24.699999999999989</v>
      </c>
      <c r="I97" s="8">
        <v>2.4000000000000057</v>
      </c>
      <c r="J97" s="8">
        <v>0</v>
      </c>
      <c r="K97" s="8">
        <v>100</v>
      </c>
      <c r="L97" s="8">
        <v>75.650000000000006</v>
      </c>
      <c r="M97" s="8">
        <v>57.686151000000002</v>
      </c>
      <c r="N97" s="8">
        <v>17.963849000000003</v>
      </c>
      <c r="O97" s="8">
        <v>24.349999999999994</v>
      </c>
      <c r="P97" s="8">
        <v>0</v>
      </c>
      <c r="Q97" s="8">
        <v>100</v>
      </c>
      <c r="R97" s="8">
        <v>75.900000000000006</v>
      </c>
      <c r="S97" s="8">
        <v>35.200000000000003</v>
      </c>
      <c r="T97" s="8">
        <v>40.700000000000003</v>
      </c>
      <c r="U97" s="8">
        <v>24.099999999999994</v>
      </c>
      <c r="V97" s="8">
        <v>0</v>
      </c>
    </row>
    <row r="98" spans="1:31" s="113" customFormat="1" ht="11.4" x14ac:dyDescent="0.2">
      <c r="A98" s="113" t="s">
        <v>146</v>
      </c>
      <c r="B98" s="8">
        <v>2022</v>
      </c>
      <c r="C98" s="114" t="s">
        <v>2</v>
      </c>
      <c r="D98" s="8">
        <v>344579.65671546938</v>
      </c>
      <c r="E98" s="8">
        <v>99.6</v>
      </c>
      <c r="F98" s="8"/>
      <c r="G98" s="8"/>
      <c r="H98" s="8"/>
      <c r="I98" s="8"/>
      <c r="J98" s="8">
        <v>100</v>
      </c>
      <c r="K98" s="8">
        <v>100</v>
      </c>
      <c r="L98" s="8"/>
      <c r="M98" s="8"/>
      <c r="N98" s="8"/>
      <c r="O98" s="8"/>
      <c r="P98" s="8">
        <v>100</v>
      </c>
      <c r="Q98" s="8">
        <v>100</v>
      </c>
      <c r="R98" s="8"/>
      <c r="S98" s="8"/>
      <c r="T98" s="8"/>
      <c r="U98" s="8"/>
      <c r="V98" s="8">
        <v>100</v>
      </c>
    </row>
    <row r="99" spans="1:31" s="113" customFormat="1" ht="11.4" x14ac:dyDescent="0.2">
      <c r="A99" s="113" t="s">
        <v>146</v>
      </c>
      <c r="B99" s="8">
        <v>2023</v>
      </c>
      <c r="C99" s="114" t="s">
        <v>2</v>
      </c>
      <c r="D99" s="8">
        <v>351405.16084396368</v>
      </c>
      <c r="E99" s="8">
        <v>99.6</v>
      </c>
      <c r="F99" s="8"/>
      <c r="G99" s="8"/>
      <c r="H99" s="8"/>
      <c r="I99" s="8"/>
      <c r="J99" s="8">
        <v>100</v>
      </c>
      <c r="K99" s="8">
        <v>100</v>
      </c>
      <c r="L99" s="8"/>
      <c r="M99" s="8"/>
      <c r="N99" s="8"/>
      <c r="O99" s="8"/>
      <c r="P99" s="8">
        <v>100</v>
      </c>
      <c r="Q99" s="8">
        <v>100</v>
      </c>
      <c r="R99" s="8"/>
      <c r="S99" s="8"/>
      <c r="T99" s="8"/>
      <c r="U99" s="8"/>
      <c r="V99" s="8">
        <v>100</v>
      </c>
    </row>
    <row r="100" spans="1:31" s="113" customFormat="1" ht="11.4" x14ac:dyDescent="0.2">
      <c r="A100" s="113" t="s">
        <v>146</v>
      </c>
      <c r="B100" s="8">
        <v>2024</v>
      </c>
      <c r="C100" s="114" t="s">
        <v>2</v>
      </c>
      <c r="D100" s="8">
        <v>356094.28674316406</v>
      </c>
      <c r="E100" s="8">
        <v>99.6</v>
      </c>
      <c r="F100" s="8"/>
      <c r="G100" s="8"/>
      <c r="H100" s="8"/>
      <c r="I100" s="8"/>
      <c r="J100" s="8">
        <v>100</v>
      </c>
      <c r="K100" s="8">
        <v>100</v>
      </c>
      <c r="L100" s="8"/>
      <c r="M100" s="8"/>
      <c r="N100" s="8"/>
      <c r="O100" s="8"/>
      <c r="P100" s="8">
        <v>100</v>
      </c>
      <c r="Q100" s="8">
        <v>100</v>
      </c>
      <c r="R100" s="8"/>
      <c r="S100" s="8"/>
      <c r="T100" s="8"/>
      <c r="U100" s="8"/>
      <c r="V100" s="8">
        <v>100</v>
      </c>
    </row>
    <row r="101" spans="1:31" s="113" customFormat="1" ht="11.4" x14ac:dyDescent="0.2">
      <c r="A101" s="113" t="s">
        <v>146</v>
      </c>
      <c r="B101" s="8">
        <v>2025</v>
      </c>
      <c r="C101" s="114" t="s">
        <v>2</v>
      </c>
      <c r="D101" s="8">
        <v>321467.03399597167</v>
      </c>
      <c r="E101" s="8">
        <v>99.6</v>
      </c>
      <c r="F101" s="8"/>
      <c r="G101" s="8"/>
      <c r="H101" s="8"/>
      <c r="I101" s="8"/>
      <c r="J101" s="8">
        <v>100</v>
      </c>
      <c r="K101" s="8">
        <v>100</v>
      </c>
      <c r="L101" s="8"/>
      <c r="M101" s="8"/>
      <c r="N101" s="8"/>
      <c r="O101" s="8"/>
      <c r="P101" s="8">
        <v>100</v>
      </c>
      <c r="Q101" s="8">
        <v>100</v>
      </c>
      <c r="R101" s="8"/>
      <c r="S101" s="8"/>
      <c r="T101" s="8"/>
      <c r="U101" s="8"/>
      <c r="V101" s="8">
        <v>100</v>
      </c>
    </row>
    <row r="102" spans="1:31" s="113" customFormat="1" ht="11.4" x14ac:dyDescent="0.2">
      <c r="A102" s="113" t="s">
        <v>146</v>
      </c>
      <c r="B102" s="8">
        <v>2026</v>
      </c>
      <c r="C102" s="114" t="s">
        <v>2</v>
      </c>
      <c r="D102" s="8"/>
      <c r="E102" s="8">
        <v>99.6</v>
      </c>
      <c r="F102" s="8"/>
      <c r="G102" s="8"/>
      <c r="H102" s="8"/>
      <c r="I102" s="8"/>
      <c r="J102" s="8">
        <v>100</v>
      </c>
      <c r="K102" s="8">
        <v>100</v>
      </c>
      <c r="L102" s="8"/>
      <c r="M102" s="8"/>
      <c r="N102" s="8"/>
      <c r="O102" s="8"/>
      <c r="P102" s="8">
        <v>100</v>
      </c>
      <c r="Q102" s="8">
        <v>100</v>
      </c>
      <c r="R102" s="8"/>
      <c r="S102" s="8"/>
      <c r="T102" s="8"/>
      <c r="U102" s="8"/>
      <c r="V102" s="8">
        <v>100</v>
      </c>
    </row>
    <row r="103" spans="1:31" s="113" customFormat="1" ht="11.4" x14ac:dyDescent="0.2">
      <c r="A103" s="113" t="s">
        <v>146</v>
      </c>
      <c r="B103" s="8">
        <v>2027</v>
      </c>
      <c r="C103" s="114" t="s">
        <v>2</v>
      </c>
      <c r="D103" s="8"/>
      <c r="E103" s="8">
        <v>99.6</v>
      </c>
      <c r="F103" s="8"/>
      <c r="G103" s="8"/>
      <c r="H103" s="8"/>
      <c r="I103" s="8"/>
      <c r="J103" s="8">
        <v>100</v>
      </c>
      <c r="K103" s="8">
        <v>100</v>
      </c>
      <c r="L103" s="8"/>
      <c r="M103" s="8"/>
      <c r="N103" s="8"/>
      <c r="O103" s="8"/>
      <c r="P103" s="8">
        <v>100</v>
      </c>
      <c r="Q103" s="8">
        <v>100</v>
      </c>
      <c r="R103" s="8"/>
      <c r="S103" s="8"/>
      <c r="T103" s="8"/>
      <c r="U103" s="8"/>
      <c r="V103" s="8">
        <v>100</v>
      </c>
    </row>
    <row r="104" spans="1:31" s="113" customFormat="1" ht="11.4" x14ac:dyDescent="0.2">
      <c r="A104" s="113" t="s">
        <v>146</v>
      </c>
      <c r="B104" s="8">
        <v>2028</v>
      </c>
      <c r="C104" s="114" t="s">
        <v>2</v>
      </c>
      <c r="D104" s="8"/>
      <c r="E104" s="8">
        <v>99.6</v>
      </c>
      <c r="F104" s="8"/>
      <c r="G104" s="8"/>
      <c r="H104" s="8"/>
      <c r="I104" s="8"/>
      <c r="J104" s="8">
        <v>100</v>
      </c>
      <c r="K104" s="8">
        <v>100</v>
      </c>
      <c r="L104" s="8"/>
      <c r="M104" s="8"/>
      <c r="N104" s="8"/>
      <c r="O104" s="8"/>
      <c r="P104" s="8">
        <v>100</v>
      </c>
      <c r="Q104" s="8">
        <v>100</v>
      </c>
      <c r="R104" s="8"/>
      <c r="S104" s="8"/>
      <c r="T104" s="8"/>
      <c r="U104" s="8"/>
      <c r="V104" s="8">
        <v>100</v>
      </c>
    </row>
    <row r="105" spans="1:31" s="113" customFormat="1" ht="11.4" x14ac:dyDescent="0.2">
      <c r="A105" s="113" t="s">
        <v>146</v>
      </c>
      <c r="B105" s="8">
        <v>2029</v>
      </c>
      <c r="C105" s="114" t="s">
        <v>2</v>
      </c>
      <c r="D105" s="8"/>
      <c r="E105" s="8">
        <v>99.6</v>
      </c>
      <c r="F105" s="8"/>
      <c r="G105" s="8"/>
      <c r="H105" s="8"/>
      <c r="I105" s="8"/>
      <c r="J105" s="8">
        <v>100</v>
      </c>
      <c r="K105" s="8">
        <v>100</v>
      </c>
      <c r="L105" s="8"/>
      <c r="M105" s="8"/>
      <c r="N105" s="8"/>
      <c r="O105" s="8"/>
      <c r="P105" s="8">
        <v>100</v>
      </c>
      <c r="Q105" s="8">
        <v>100</v>
      </c>
      <c r="R105" s="8"/>
      <c r="S105" s="8"/>
      <c r="T105" s="8"/>
      <c r="U105" s="8"/>
      <c r="V105" s="8">
        <v>100</v>
      </c>
    </row>
    <row r="106" spans="1:31" s="113" customFormat="1" ht="11.4" x14ac:dyDescent="0.2">
      <c r="A106" s="113" t="s">
        <v>146</v>
      </c>
      <c r="B106" s="8">
        <v>2030</v>
      </c>
      <c r="C106" s="114" t="s">
        <v>2</v>
      </c>
      <c r="D106" s="8"/>
      <c r="E106" s="8">
        <v>99.6</v>
      </c>
      <c r="F106" s="8"/>
      <c r="G106" s="8"/>
      <c r="H106" s="8"/>
      <c r="I106" s="8"/>
      <c r="J106" s="8">
        <v>100</v>
      </c>
      <c r="K106" s="8">
        <v>100</v>
      </c>
      <c r="L106" s="8"/>
      <c r="M106" s="8"/>
      <c r="N106" s="8"/>
      <c r="O106" s="8"/>
      <c r="P106" s="8">
        <v>100</v>
      </c>
      <c r="Q106" s="8">
        <v>100</v>
      </c>
      <c r="R106" s="8"/>
      <c r="S106" s="8"/>
      <c r="T106" s="8"/>
      <c r="U106" s="8"/>
      <c r="V106" s="8">
        <v>100</v>
      </c>
    </row>
    <row r="107" spans="1:31" s="113" customFormat="1" ht="11.4" x14ac:dyDescent="0.2">
      <c r="A107" s="113" t="s">
        <v>146</v>
      </c>
      <c r="B107" s="8">
        <v>2000</v>
      </c>
      <c r="C107" s="114" t="s">
        <v>16</v>
      </c>
      <c r="D107" s="8">
        <v>276498</v>
      </c>
      <c r="E107" s="8"/>
      <c r="F107" s="8"/>
      <c r="G107" s="8"/>
      <c r="H107" s="8"/>
      <c r="I107" s="8"/>
      <c r="J107" s="8">
        <v>100</v>
      </c>
      <c r="K107" s="8"/>
      <c r="L107" s="8"/>
      <c r="M107" s="8"/>
      <c r="N107" s="8"/>
      <c r="O107" s="8"/>
      <c r="P107" s="8">
        <v>100</v>
      </c>
      <c r="Q107" s="8"/>
      <c r="R107" s="8"/>
      <c r="S107" s="8"/>
      <c r="T107" s="8"/>
      <c r="U107" s="8"/>
      <c r="V107" s="8">
        <v>100</v>
      </c>
    </row>
    <row r="108" spans="1:31" s="113" customFormat="1" ht="11.4" x14ac:dyDescent="0.2">
      <c r="A108" s="113" t="s">
        <v>146</v>
      </c>
      <c r="B108" s="8">
        <v>2001</v>
      </c>
      <c r="C108" s="114" t="s">
        <v>16</v>
      </c>
      <c r="D108" s="8">
        <v>267474</v>
      </c>
      <c r="E108" s="8"/>
      <c r="F108" s="8"/>
      <c r="G108" s="8"/>
      <c r="H108" s="8"/>
      <c r="I108" s="8"/>
      <c r="J108" s="8">
        <v>100</v>
      </c>
      <c r="K108" s="8"/>
      <c r="L108" s="8"/>
      <c r="M108" s="8"/>
      <c r="N108" s="8"/>
      <c r="O108" s="8"/>
      <c r="P108" s="8">
        <v>100</v>
      </c>
      <c r="Q108" s="8"/>
      <c r="R108" s="8"/>
      <c r="S108" s="8"/>
      <c r="T108" s="8"/>
      <c r="U108" s="8"/>
      <c r="V108" s="8">
        <v>100</v>
      </c>
    </row>
    <row r="109" spans="1:31" s="113" customFormat="1" ht="11.4" x14ac:dyDescent="0.2">
      <c r="A109" s="113" t="s">
        <v>146</v>
      </c>
      <c r="B109" s="8">
        <v>2002</v>
      </c>
      <c r="C109" s="114" t="s">
        <v>16</v>
      </c>
      <c r="D109" s="8">
        <v>259120</v>
      </c>
      <c r="E109" s="8"/>
      <c r="F109" s="8"/>
      <c r="G109" s="8"/>
      <c r="H109" s="8"/>
      <c r="I109" s="8"/>
      <c r="J109" s="8">
        <v>100</v>
      </c>
      <c r="K109" s="8"/>
      <c r="L109" s="8"/>
      <c r="M109" s="8"/>
      <c r="N109" s="8"/>
      <c r="O109" s="8"/>
      <c r="P109" s="8">
        <v>100</v>
      </c>
      <c r="Q109" s="8"/>
      <c r="R109" s="8"/>
      <c r="S109" s="8"/>
      <c r="T109" s="8"/>
      <c r="U109" s="8"/>
      <c r="V109" s="8">
        <v>100</v>
      </c>
    </row>
    <row r="110" spans="1:31" s="113" customFormat="1" ht="11.4" x14ac:dyDescent="0.2">
      <c r="A110" s="113" t="s">
        <v>146</v>
      </c>
      <c r="B110" s="8">
        <v>2003</v>
      </c>
      <c r="C110" s="115" t="s">
        <v>16</v>
      </c>
      <c r="D110" s="8">
        <v>250740</v>
      </c>
      <c r="E110" s="8"/>
      <c r="F110" s="8"/>
      <c r="G110" s="8"/>
      <c r="H110" s="8"/>
      <c r="I110" s="8"/>
      <c r="J110" s="8">
        <v>100</v>
      </c>
      <c r="K110" s="8"/>
      <c r="L110" s="8"/>
      <c r="M110" s="8"/>
      <c r="N110" s="8"/>
      <c r="O110" s="8"/>
      <c r="P110" s="8">
        <v>100</v>
      </c>
      <c r="Q110" s="8"/>
      <c r="R110" s="8"/>
      <c r="S110" s="8"/>
      <c r="T110" s="8"/>
      <c r="U110" s="8"/>
      <c r="V110" s="8">
        <v>100</v>
      </c>
      <c r="W110" s="114"/>
      <c r="X110" s="114"/>
      <c r="Y110" s="114"/>
      <c r="Z110" s="114"/>
      <c r="AA110" s="114"/>
      <c r="AB110" s="114"/>
      <c r="AC110" s="114"/>
      <c r="AD110" s="114"/>
      <c r="AE110" s="114"/>
    </row>
    <row r="111" spans="1:31" s="113" customFormat="1" ht="11.4" x14ac:dyDescent="0.2">
      <c r="A111" s="113" t="s">
        <v>146</v>
      </c>
      <c r="B111" s="8">
        <v>2004</v>
      </c>
      <c r="C111" s="115" t="s">
        <v>16</v>
      </c>
      <c r="D111" s="8">
        <v>244568</v>
      </c>
      <c r="E111" s="8"/>
      <c r="F111" s="8"/>
      <c r="G111" s="8"/>
      <c r="H111" s="8"/>
      <c r="I111" s="8"/>
      <c r="J111" s="8">
        <v>100</v>
      </c>
      <c r="K111" s="8"/>
      <c r="L111" s="8"/>
      <c r="M111" s="8"/>
      <c r="N111" s="8"/>
      <c r="O111" s="8"/>
      <c r="P111" s="8">
        <v>100</v>
      </c>
      <c r="Q111" s="8"/>
      <c r="R111" s="8"/>
      <c r="S111" s="8"/>
      <c r="T111" s="8"/>
      <c r="U111" s="8"/>
      <c r="V111" s="8">
        <v>100</v>
      </c>
      <c r="W111" s="114"/>
      <c r="X111" s="114"/>
      <c r="Y111" s="114"/>
      <c r="Z111" s="114"/>
      <c r="AA111" s="114"/>
      <c r="AB111" s="114"/>
      <c r="AC111" s="114"/>
      <c r="AD111" s="114"/>
      <c r="AE111" s="114"/>
    </row>
    <row r="112" spans="1:31" s="113" customFormat="1" ht="11.4" x14ac:dyDescent="0.2">
      <c r="A112" s="113" t="s">
        <v>146</v>
      </c>
      <c r="B112" s="8">
        <v>2005</v>
      </c>
      <c r="C112" s="115" t="s">
        <v>16</v>
      </c>
      <c r="D112" s="8">
        <v>189298</v>
      </c>
      <c r="E112" s="8"/>
      <c r="F112" s="8"/>
      <c r="G112" s="8"/>
      <c r="H112" s="8"/>
      <c r="I112" s="8"/>
      <c r="J112" s="8">
        <v>100</v>
      </c>
      <c r="K112" s="8"/>
      <c r="L112" s="8"/>
      <c r="M112" s="8"/>
      <c r="N112" s="8"/>
      <c r="O112" s="8"/>
      <c r="P112" s="8">
        <v>100</v>
      </c>
      <c r="Q112" s="8"/>
      <c r="R112" s="8"/>
      <c r="S112" s="8"/>
      <c r="T112" s="8"/>
      <c r="U112" s="8"/>
      <c r="V112" s="8">
        <v>100</v>
      </c>
      <c r="W112" s="114"/>
      <c r="X112" s="114"/>
      <c r="Y112" s="114"/>
      <c r="Z112" s="114"/>
      <c r="AA112" s="114"/>
      <c r="AB112" s="114"/>
      <c r="AC112" s="114"/>
      <c r="AD112" s="114"/>
      <c r="AE112" s="114"/>
    </row>
    <row r="113" spans="1:31" s="113" customFormat="1" ht="11.4" x14ac:dyDescent="0.2">
      <c r="A113" s="113" t="s">
        <v>146</v>
      </c>
      <c r="B113" s="8">
        <v>2006</v>
      </c>
      <c r="C113" s="115" t="s">
        <v>16</v>
      </c>
      <c r="D113" s="8">
        <v>186278</v>
      </c>
      <c r="E113" s="8"/>
      <c r="F113" s="8"/>
      <c r="G113" s="8"/>
      <c r="H113" s="8"/>
      <c r="I113" s="8"/>
      <c r="J113" s="8">
        <v>100</v>
      </c>
      <c r="K113" s="8"/>
      <c r="L113" s="8"/>
      <c r="M113" s="8"/>
      <c r="N113" s="8"/>
      <c r="O113" s="8"/>
      <c r="P113" s="8">
        <v>100</v>
      </c>
      <c r="Q113" s="8"/>
      <c r="R113" s="8"/>
      <c r="S113" s="8"/>
      <c r="T113" s="8"/>
      <c r="U113" s="8"/>
      <c r="V113" s="8">
        <v>100</v>
      </c>
      <c r="W113" s="114"/>
      <c r="X113" s="114"/>
      <c r="Y113" s="114"/>
      <c r="Z113" s="114"/>
      <c r="AA113" s="114"/>
      <c r="AB113" s="114"/>
      <c r="AC113" s="114"/>
      <c r="AD113" s="114"/>
      <c r="AE113" s="114"/>
    </row>
    <row r="114" spans="1:31" s="113" customFormat="1" ht="11.4" x14ac:dyDescent="0.2">
      <c r="A114" s="113" t="s">
        <v>146</v>
      </c>
      <c r="B114" s="8">
        <v>2007</v>
      </c>
      <c r="C114" s="115" t="s">
        <v>16</v>
      </c>
      <c r="D114" s="8">
        <v>184394</v>
      </c>
      <c r="E114" s="8"/>
      <c r="F114" s="8"/>
      <c r="G114" s="8"/>
      <c r="H114" s="8"/>
      <c r="I114" s="8"/>
      <c r="J114" s="8">
        <v>100</v>
      </c>
      <c r="K114" s="8"/>
      <c r="L114" s="8"/>
      <c r="M114" s="8"/>
      <c r="N114" s="8"/>
      <c r="O114" s="8"/>
      <c r="P114" s="8">
        <v>100</v>
      </c>
      <c r="Q114" s="8"/>
      <c r="R114" s="8"/>
      <c r="S114" s="8"/>
      <c r="T114" s="8"/>
      <c r="U114" s="8"/>
      <c r="V114" s="8">
        <v>100</v>
      </c>
      <c r="W114" s="114"/>
      <c r="X114" s="114"/>
      <c r="Y114" s="114"/>
      <c r="Z114" s="114"/>
      <c r="AA114" s="114"/>
      <c r="AB114" s="114"/>
      <c r="AC114" s="114"/>
      <c r="AD114" s="114"/>
      <c r="AE114" s="114"/>
    </row>
    <row r="115" spans="1:31" s="113" customFormat="1" ht="11.4" x14ac:dyDescent="0.2">
      <c r="A115" s="113" t="s">
        <v>146</v>
      </c>
      <c r="B115" s="8">
        <v>2008</v>
      </c>
      <c r="C115" s="115" t="s">
        <v>16</v>
      </c>
      <c r="D115" s="8">
        <v>182999</v>
      </c>
      <c r="E115" s="8"/>
      <c r="F115" s="8"/>
      <c r="G115" s="8"/>
      <c r="H115" s="8"/>
      <c r="I115" s="8"/>
      <c r="J115" s="8">
        <v>100</v>
      </c>
      <c r="K115" s="8"/>
      <c r="L115" s="8"/>
      <c r="M115" s="8"/>
      <c r="N115" s="8"/>
      <c r="O115" s="8"/>
      <c r="P115" s="8">
        <v>100</v>
      </c>
      <c r="Q115" s="8"/>
      <c r="R115" s="8"/>
      <c r="S115" s="8"/>
      <c r="T115" s="8"/>
      <c r="U115" s="8"/>
      <c r="V115" s="8">
        <v>100</v>
      </c>
      <c r="W115" s="114"/>
      <c r="X115" s="114"/>
      <c r="Y115" s="114"/>
      <c r="Z115" s="114"/>
      <c r="AA115" s="114"/>
      <c r="AB115" s="114"/>
      <c r="AC115" s="114"/>
      <c r="AD115" s="114"/>
      <c r="AE115" s="114"/>
    </row>
    <row r="116" spans="1:31" s="113" customFormat="1" ht="12" x14ac:dyDescent="0.25">
      <c r="A116" s="113" t="s">
        <v>146</v>
      </c>
      <c r="B116" s="8">
        <v>2009</v>
      </c>
      <c r="C116" s="116" t="s">
        <v>16</v>
      </c>
      <c r="D116" s="8">
        <v>190908</v>
      </c>
      <c r="E116" s="8"/>
      <c r="F116" s="8"/>
      <c r="G116" s="8"/>
      <c r="H116" s="8"/>
      <c r="I116" s="8"/>
      <c r="J116" s="8">
        <v>100</v>
      </c>
      <c r="K116" s="8"/>
      <c r="L116" s="8"/>
      <c r="M116" s="8"/>
      <c r="N116" s="8"/>
      <c r="O116" s="8"/>
      <c r="P116" s="8">
        <v>100</v>
      </c>
      <c r="Q116" s="8"/>
      <c r="R116" s="8"/>
      <c r="S116" s="8"/>
      <c r="T116" s="8"/>
      <c r="U116" s="8"/>
      <c r="V116" s="8">
        <v>100</v>
      </c>
      <c r="W116" s="116"/>
      <c r="X116" s="116"/>
      <c r="Y116" s="116"/>
      <c r="Z116" s="116"/>
      <c r="AA116" s="116"/>
      <c r="AB116" s="116"/>
      <c r="AC116" s="116"/>
    </row>
    <row r="117" spans="1:31" s="113" customFormat="1" ht="12" x14ac:dyDescent="0.25">
      <c r="A117" s="113" t="s">
        <v>146</v>
      </c>
      <c r="B117" s="8">
        <v>2010</v>
      </c>
      <c r="C117" s="116" t="s">
        <v>16</v>
      </c>
      <c r="D117" s="8">
        <v>198707</v>
      </c>
      <c r="E117" s="8"/>
      <c r="F117" s="8"/>
      <c r="G117" s="8"/>
      <c r="H117" s="8"/>
      <c r="I117" s="8"/>
      <c r="J117" s="8">
        <v>100</v>
      </c>
      <c r="K117" s="8"/>
      <c r="L117" s="8"/>
      <c r="M117" s="8"/>
      <c r="N117" s="8"/>
      <c r="O117" s="8"/>
      <c r="P117" s="8">
        <v>100</v>
      </c>
      <c r="Q117" s="8"/>
      <c r="R117" s="8"/>
      <c r="S117" s="8"/>
      <c r="T117" s="8"/>
      <c r="U117" s="8"/>
      <c r="V117" s="8">
        <v>100</v>
      </c>
      <c r="W117" s="116"/>
      <c r="X117" s="116"/>
      <c r="Y117" s="116"/>
      <c r="Z117" s="116"/>
      <c r="AA117" s="116"/>
      <c r="AB117" s="116"/>
      <c r="AC117" s="116"/>
    </row>
    <row r="118" spans="1:31" s="113" customFormat="1" ht="12" x14ac:dyDescent="0.25">
      <c r="A118" s="113" t="s">
        <v>146</v>
      </c>
      <c r="B118" s="8">
        <v>2011</v>
      </c>
      <c r="C118" s="116" t="s">
        <v>16</v>
      </c>
      <c r="D118" s="8">
        <v>211396</v>
      </c>
      <c r="E118" s="8"/>
      <c r="F118" s="8"/>
      <c r="G118" s="8"/>
      <c r="H118" s="8"/>
      <c r="I118" s="8"/>
      <c r="J118" s="8">
        <v>100</v>
      </c>
      <c r="K118" s="8"/>
      <c r="L118" s="8"/>
      <c r="M118" s="8"/>
      <c r="N118" s="8"/>
      <c r="O118" s="8"/>
      <c r="P118" s="8">
        <v>100</v>
      </c>
      <c r="Q118" s="8"/>
      <c r="R118" s="8"/>
      <c r="S118" s="8"/>
      <c r="T118" s="8"/>
      <c r="U118" s="8"/>
      <c r="V118" s="8">
        <v>100</v>
      </c>
      <c r="W118" s="116"/>
      <c r="X118" s="116"/>
      <c r="Y118" s="116"/>
      <c r="Z118" s="116"/>
      <c r="AA118" s="116"/>
      <c r="AB118" s="116"/>
      <c r="AC118" s="116"/>
      <c r="AD118" s="116"/>
    </row>
    <row r="119" spans="1:31" s="113" customFormat="1" ht="12" x14ac:dyDescent="0.25">
      <c r="A119" s="113" t="s">
        <v>146</v>
      </c>
      <c r="B119" s="8">
        <v>2012</v>
      </c>
      <c r="C119" s="116" t="s">
        <v>16</v>
      </c>
      <c r="D119" s="8">
        <v>228812</v>
      </c>
      <c r="E119" s="8"/>
      <c r="F119" s="8"/>
      <c r="G119" s="8"/>
      <c r="H119" s="8"/>
      <c r="I119" s="8"/>
      <c r="J119" s="8">
        <v>100</v>
      </c>
      <c r="K119" s="8"/>
      <c r="L119" s="8"/>
      <c r="M119" s="8"/>
      <c r="N119" s="8"/>
      <c r="O119" s="8"/>
      <c r="P119" s="8">
        <v>100</v>
      </c>
      <c r="Q119" s="8"/>
      <c r="R119" s="8"/>
      <c r="S119" s="8"/>
      <c r="T119" s="8"/>
      <c r="U119" s="8"/>
      <c r="V119" s="8">
        <v>100</v>
      </c>
      <c r="W119" s="116"/>
      <c r="X119" s="116"/>
      <c r="Y119" s="116"/>
      <c r="Z119" s="116"/>
      <c r="AA119" s="116"/>
      <c r="AB119" s="116"/>
      <c r="AC119" s="116"/>
      <c r="AD119" s="116"/>
    </row>
    <row r="120" spans="1:31" s="113" customFormat="1" ht="12" x14ac:dyDescent="0.25">
      <c r="A120" s="113" t="s">
        <v>146</v>
      </c>
      <c r="B120" s="8">
        <v>2013</v>
      </c>
      <c r="C120" s="116" t="s">
        <v>16</v>
      </c>
      <c r="D120" s="8">
        <v>248297</v>
      </c>
      <c r="E120" s="8"/>
      <c r="F120" s="8"/>
      <c r="G120" s="8"/>
      <c r="H120" s="8"/>
      <c r="I120" s="8"/>
      <c r="J120" s="8">
        <v>100</v>
      </c>
      <c r="K120" s="8"/>
      <c r="L120" s="8"/>
      <c r="M120" s="8"/>
      <c r="N120" s="8"/>
      <c r="O120" s="8"/>
      <c r="P120" s="8">
        <v>100</v>
      </c>
      <c r="Q120" s="8"/>
      <c r="R120" s="8"/>
      <c r="S120" s="8"/>
      <c r="T120" s="8"/>
      <c r="U120" s="8"/>
      <c r="V120" s="8">
        <v>100</v>
      </c>
      <c r="W120" s="116"/>
      <c r="X120" s="116"/>
      <c r="Y120" s="116"/>
      <c r="Z120" s="116"/>
      <c r="AA120" s="116"/>
      <c r="AB120" s="116"/>
      <c r="AC120" s="116"/>
      <c r="AD120" s="116"/>
    </row>
    <row r="121" spans="1:31" s="113" customFormat="1" ht="12" x14ac:dyDescent="0.25">
      <c r="A121" s="113" t="s">
        <v>146</v>
      </c>
      <c r="B121" s="8">
        <v>2014</v>
      </c>
      <c r="C121" s="116" t="s">
        <v>16</v>
      </c>
      <c r="D121" s="8">
        <v>260687</v>
      </c>
      <c r="E121" s="8"/>
      <c r="F121" s="8"/>
      <c r="G121" s="8"/>
      <c r="H121" s="8"/>
      <c r="I121" s="8"/>
      <c r="J121" s="8">
        <v>100</v>
      </c>
      <c r="K121" s="8"/>
      <c r="L121" s="8"/>
      <c r="M121" s="8"/>
      <c r="N121" s="8"/>
      <c r="O121" s="8"/>
      <c r="P121" s="8">
        <v>100</v>
      </c>
      <c r="Q121" s="8"/>
      <c r="R121" s="8"/>
      <c r="S121" s="8"/>
      <c r="T121" s="8"/>
      <c r="U121" s="8"/>
      <c r="V121" s="8">
        <v>100</v>
      </c>
      <c r="W121" s="116"/>
      <c r="X121" s="116"/>
      <c r="Y121" s="116"/>
      <c r="Z121" s="116"/>
      <c r="AA121" s="116"/>
      <c r="AB121" s="116"/>
      <c r="AC121" s="116"/>
      <c r="AD121" s="116"/>
    </row>
    <row r="122" spans="1:31" s="113" customFormat="1" ht="12" x14ac:dyDescent="0.25">
      <c r="A122" s="113" t="s">
        <v>146</v>
      </c>
      <c r="B122" s="8">
        <v>2015</v>
      </c>
      <c r="C122" s="116" t="s">
        <v>16</v>
      </c>
      <c r="D122" s="8">
        <v>274260</v>
      </c>
      <c r="E122" s="8"/>
      <c r="F122" s="8"/>
      <c r="G122" s="8"/>
      <c r="H122" s="8"/>
      <c r="I122" s="8"/>
      <c r="J122" s="8">
        <v>100</v>
      </c>
      <c r="K122" s="8"/>
      <c r="L122" s="8"/>
      <c r="M122" s="8"/>
      <c r="N122" s="8"/>
      <c r="O122" s="8"/>
      <c r="P122" s="8">
        <v>100</v>
      </c>
      <c r="Q122" s="8"/>
      <c r="R122" s="8"/>
      <c r="S122" s="8"/>
      <c r="T122" s="8"/>
      <c r="U122" s="8"/>
      <c r="V122" s="8">
        <v>100</v>
      </c>
      <c r="W122" s="116"/>
      <c r="X122" s="116"/>
      <c r="Y122" s="116"/>
      <c r="Z122" s="116"/>
      <c r="AA122" s="116"/>
      <c r="AB122" s="116"/>
      <c r="AC122" s="116"/>
      <c r="AD122" s="116"/>
    </row>
    <row r="123" spans="1:31" s="113" customFormat="1" ht="12" x14ac:dyDescent="0.25">
      <c r="A123" s="113" t="s">
        <v>146</v>
      </c>
      <c r="B123" s="8">
        <v>2016</v>
      </c>
      <c r="C123" s="116" t="s">
        <v>16</v>
      </c>
      <c r="D123" s="8">
        <v>288690</v>
      </c>
      <c r="E123" s="8"/>
      <c r="F123" s="8"/>
      <c r="G123" s="8"/>
      <c r="H123" s="8"/>
      <c r="I123" s="8"/>
      <c r="J123" s="8">
        <v>100</v>
      </c>
      <c r="K123" s="8"/>
      <c r="L123" s="8"/>
      <c r="M123" s="8"/>
      <c r="N123" s="8"/>
      <c r="O123" s="8"/>
      <c r="P123" s="8">
        <v>100</v>
      </c>
      <c r="Q123" s="8"/>
      <c r="R123" s="8"/>
      <c r="S123" s="8"/>
      <c r="T123" s="8"/>
      <c r="U123" s="8"/>
      <c r="V123" s="8">
        <v>100</v>
      </c>
      <c r="W123" s="116"/>
      <c r="X123" s="116"/>
      <c r="Y123" s="116"/>
      <c r="Z123" s="116"/>
      <c r="AA123" s="116"/>
      <c r="AB123" s="116"/>
      <c r="AC123" s="116"/>
      <c r="AD123" s="116"/>
    </row>
    <row r="124" spans="1:31" s="113" customFormat="1" ht="12" x14ac:dyDescent="0.25">
      <c r="A124" s="113" t="s">
        <v>146</v>
      </c>
      <c r="B124" s="8">
        <v>2017</v>
      </c>
      <c r="C124" s="116" t="s">
        <v>16</v>
      </c>
      <c r="D124" s="8">
        <v>300434</v>
      </c>
      <c r="E124" s="8"/>
      <c r="F124" s="8"/>
      <c r="G124" s="8"/>
      <c r="H124" s="8"/>
      <c r="I124" s="8"/>
      <c r="J124" s="8">
        <v>100</v>
      </c>
      <c r="K124" s="8"/>
      <c r="L124" s="8"/>
      <c r="M124" s="8"/>
      <c r="N124" s="8"/>
      <c r="O124" s="8"/>
      <c r="P124" s="8">
        <v>100</v>
      </c>
      <c r="Q124" s="8"/>
      <c r="R124" s="8"/>
      <c r="S124" s="8"/>
      <c r="T124" s="8"/>
      <c r="U124" s="8"/>
      <c r="V124" s="8">
        <v>100</v>
      </c>
      <c r="W124" s="116"/>
      <c r="X124" s="116"/>
      <c r="Y124" s="116"/>
      <c r="Z124" s="116"/>
      <c r="AA124" s="116"/>
      <c r="AB124" s="116"/>
      <c r="AC124" s="116"/>
      <c r="AD124" s="116"/>
    </row>
    <row r="125" spans="1:31" s="113" customFormat="1" ht="12" x14ac:dyDescent="0.25">
      <c r="A125" s="113" t="s">
        <v>146</v>
      </c>
      <c r="B125" s="8">
        <v>2018</v>
      </c>
      <c r="C125" s="116" t="s">
        <v>16</v>
      </c>
      <c r="D125" s="8">
        <v>316934</v>
      </c>
      <c r="E125" s="8"/>
      <c r="F125" s="8"/>
      <c r="G125" s="8"/>
      <c r="H125" s="8"/>
      <c r="I125" s="8"/>
      <c r="J125" s="8">
        <v>100</v>
      </c>
      <c r="K125" s="8"/>
      <c r="L125" s="8"/>
      <c r="M125" s="8"/>
      <c r="N125" s="8"/>
      <c r="O125" s="8"/>
      <c r="P125" s="8">
        <v>100</v>
      </c>
      <c r="Q125" s="8"/>
      <c r="R125" s="8"/>
      <c r="S125" s="8"/>
      <c r="T125" s="8"/>
      <c r="U125" s="8"/>
      <c r="V125" s="8">
        <v>100</v>
      </c>
      <c r="W125" s="116"/>
      <c r="X125" s="116"/>
      <c r="Y125" s="116"/>
      <c r="Z125" s="116"/>
      <c r="AA125" s="116"/>
      <c r="AB125" s="116"/>
      <c r="AC125" s="116"/>
      <c r="AD125" s="116"/>
    </row>
    <row r="126" spans="1:31" s="113" customFormat="1" ht="12" x14ac:dyDescent="0.25">
      <c r="A126" s="113" t="s">
        <v>146</v>
      </c>
      <c r="B126" s="8">
        <v>2019</v>
      </c>
      <c r="C126" s="116" t="s">
        <v>16</v>
      </c>
      <c r="D126" s="8">
        <v>326865</v>
      </c>
      <c r="E126" s="8"/>
      <c r="F126" s="8"/>
      <c r="G126" s="8"/>
      <c r="H126" s="8"/>
      <c r="I126" s="8"/>
      <c r="J126" s="8">
        <v>100</v>
      </c>
      <c r="K126" s="8"/>
      <c r="L126" s="8"/>
      <c r="M126" s="8"/>
      <c r="N126" s="8"/>
      <c r="O126" s="8"/>
      <c r="P126" s="8">
        <v>100</v>
      </c>
      <c r="Q126" s="8"/>
      <c r="R126" s="8"/>
      <c r="S126" s="8"/>
      <c r="T126" s="8"/>
      <c r="U126" s="8"/>
      <c r="V126" s="8">
        <v>100</v>
      </c>
      <c r="W126" s="116"/>
      <c r="X126" s="116"/>
      <c r="Y126" s="116"/>
      <c r="Z126" s="116"/>
      <c r="AA126" s="116"/>
      <c r="AB126" s="116"/>
      <c r="AC126" s="116"/>
      <c r="AD126" s="116"/>
    </row>
    <row r="127" spans="1:31" s="113" customFormat="1" ht="12" x14ac:dyDescent="0.25">
      <c r="A127" s="113" t="s">
        <v>146</v>
      </c>
      <c r="B127" s="8">
        <v>2020</v>
      </c>
      <c r="C127" s="116" t="s">
        <v>16</v>
      </c>
      <c r="D127" s="8">
        <v>328744</v>
      </c>
      <c r="E127" s="8"/>
      <c r="F127" s="8"/>
      <c r="G127" s="8"/>
      <c r="H127" s="8"/>
      <c r="I127" s="8"/>
      <c r="J127" s="8">
        <v>100</v>
      </c>
      <c r="K127" s="8"/>
      <c r="L127" s="8"/>
      <c r="M127" s="8"/>
      <c r="N127" s="8"/>
      <c r="O127" s="8"/>
      <c r="P127" s="8">
        <v>100</v>
      </c>
      <c r="Q127" s="8"/>
      <c r="R127" s="8"/>
      <c r="S127" s="8"/>
      <c r="T127" s="8"/>
      <c r="U127" s="8"/>
      <c r="V127" s="8">
        <v>100</v>
      </c>
      <c r="W127" s="116"/>
      <c r="X127" s="116"/>
      <c r="Y127" s="116"/>
      <c r="Z127" s="116"/>
      <c r="AA127" s="116"/>
      <c r="AB127" s="116"/>
      <c r="AC127" s="116"/>
      <c r="AD127" s="116"/>
    </row>
    <row r="128" spans="1:31" s="113" customFormat="1" ht="12" x14ac:dyDescent="0.25">
      <c r="A128" s="116" t="s">
        <v>146</v>
      </c>
      <c r="B128" s="8">
        <v>2021</v>
      </c>
      <c r="C128" s="116" t="s">
        <v>16</v>
      </c>
      <c r="D128" s="8">
        <v>319414</v>
      </c>
      <c r="E128" s="8"/>
      <c r="F128" s="8"/>
      <c r="G128" s="8"/>
      <c r="H128" s="8"/>
      <c r="I128" s="8"/>
      <c r="J128" s="8">
        <v>100</v>
      </c>
      <c r="K128" s="8"/>
      <c r="L128" s="8"/>
      <c r="M128" s="8"/>
      <c r="N128" s="8"/>
      <c r="O128" s="8"/>
      <c r="P128" s="8">
        <v>100</v>
      </c>
      <c r="Q128" s="8"/>
      <c r="R128" s="8"/>
      <c r="S128" s="8"/>
      <c r="T128" s="8"/>
      <c r="U128" s="8"/>
      <c r="V128" s="8">
        <v>100</v>
      </c>
      <c r="W128" s="116"/>
      <c r="X128" s="116"/>
      <c r="Y128" s="116"/>
      <c r="Z128" s="116"/>
      <c r="AA128" s="116"/>
      <c r="AB128" s="116"/>
      <c r="AC128" s="116"/>
      <c r="AD128" s="116"/>
    </row>
    <row r="129" spans="1:30" s="113" customFormat="1" ht="12" x14ac:dyDescent="0.25">
      <c r="A129" s="116" t="s">
        <v>146</v>
      </c>
      <c r="B129" s="8">
        <v>2022</v>
      </c>
      <c r="C129" s="116" t="s">
        <v>16</v>
      </c>
      <c r="D129" s="8">
        <v>309588</v>
      </c>
      <c r="E129" s="8"/>
      <c r="F129" s="8"/>
      <c r="G129" s="8"/>
      <c r="H129" s="8"/>
      <c r="I129" s="8"/>
      <c r="J129" s="8">
        <v>100</v>
      </c>
      <c r="K129" s="8"/>
      <c r="L129" s="8"/>
      <c r="M129" s="8"/>
      <c r="N129" s="8"/>
      <c r="O129" s="8"/>
      <c r="P129" s="8">
        <v>100</v>
      </c>
      <c r="Q129" s="8"/>
      <c r="R129" s="8"/>
      <c r="S129" s="8"/>
      <c r="T129" s="8"/>
      <c r="U129" s="8"/>
      <c r="V129" s="8">
        <v>100</v>
      </c>
      <c r="W129" s="116"/>
      <c r="X129" s="116"/>
      <c r="Y129" s="116"/>
      <c r="Z129" s="116"/>
      <c r="AA129" s="116"/>
      <c r="AB129" s="116"/>
      <c r="AC129" s="116"/>
      <c r="AD129" s="116"/>
    </row>
    <row r="130" spans="1:30" s="113" customFormat="1" ht="12" x14ac:dyDescent="0.25">
      <c r="A130" s="116" t="s">
        <v>146</v>
      </c>
      <c r="B130" s="8">
        <v>2023</v>
      </c>
      <c r="C130" s="116" t="s">
        <v>16</v>
      </c>
      <c r="D130" s="8">
        <v>300220</v>
      </c>
      <c r="E130" s="8"/>
      <c r="F130" s="8"/>
      <c r="G130" s="8"/>
      <c r="H130" s="8"/>
      <c r="I130" s="8"/>
      <c r="J130" s="8">
        <v>100</v>
      </c>
      <c r="K130" s="8"/>
      <c r="L130" s="8"/>
      <c r="M130" s="8"/>
      <c r="N130" s="8"/>
      <c r="O130" s="8"/>
      <c r="P130" s="8">
        <v>100</v>
      </c>
      <c r="Q130" s="8"/>
      <c r="R130" s="8"/>
      <c r="S130" s="8"/>
      <c r="T130" s="8"/>
      <c r="U130" s="8"/>
      <c r="V130" s="8">
        <v>100</v>
      </c>
      <c r="W130" s="116"/>
      <c r="X130" s="116"/>
      <c r="Y130" s="116"/>
      <c r="Z130" s="116"/>
      <c r="AA130" s="116"/>
      <c r="AB130" s="116"/>
      <c r="AC130" s="116"/>
      <c r="AD130" s="116"/>
    </row>
    <row r="131" spans="1:30" s="113" customFormat="1" ht="12" x14ac:dyDescent="0.25">
      <c r="A131" s="116" t="s">
        <v>146</v>
      </c>
      <c r="B131" s="8">
        <v>2024</v>
      </c>
      <c r="C131" s="116" t="s">
        <v>16</v>
      </c>
      <c r="D131" s="8">
        <v>291776</v>
      </c>
      <c r="E131" s="8"/>
      <c r="F131" s="8"/>
      <c r="G131" s="8"/>
      <c r="H131" s="8"/>
      <c r="I131" s="8"/>
      <c r="J131" s="8">
        <v>100</v>
      </c>
      <c r="K131" s="8"/>
      <c r="L131" s="8"/>
      <c r="M131" s="8"/>
      <c r="N131" s="8"/>
      <c r="O131" s="8"/>
      <c r="P131" s="8">
        <v>100</v>
      </c>
      <c r="Q131" s="8"/>
      <c r="R131" s="8"/>
      <c r="S131" s="8"/>
      <c r="T131" s="8"/>
      <c r="U131" s="8"/>
      <c r="V131" s="8">
        <v>100</v>
      </c>
      <c r="W131" s="116"/>
      <c r="X131" s="116"/>
      <c r="Y131" s="116"/>
      <c r="Z131" s="116"/>
      <c r="AA131" s="116"/>
      <c r="AB131" s="116"/>
      <c r="AC131" s="116"/>
      <c r="AD131" s="116"/>
    </row>
    <row r="132" spans="1:30" s="113" customFormat="1" ht="12" x14ac:dyDescent="0.25">
      <c r="A132" s="116" t="s">
        <v>146</v>
      </c>
      <c r="B132" s="8">
        <v>2025</v>
      </c>
      <c r="C132" s="116" t="s">
        <v>16</v>
      </c>
      <c r="D132" s="8">
        <v>312489</v>
      </c>
      <c r="E132" s="8"/>
      <c r="F132" s="8"/>
      <c r="G132" s="8"/>
      <c r="H132" s="8"/>
      <c r="I132" s="8"/>
      <c r="J132" s="8">
        <v>100</v>
      </c>
      <c r="K132" s="8"/>
      <c r="L132" s="8"/>
      <c r="M132" s="8"/>
      <c r="N132" s="8"/>
      <c r="O132" s="8"/>
      <c r="P132" s="8">
        <v>100</v>
      </c>
      <c r="Q132" s="8"/>
      <c r="R132" s="8"/>
      <c r="S132" s="8"/>
      <c r="T132" s="8"/>
      <c r="U132" s="8"/>
      <c r="V132" s="8">
        <v>100</v>
      </c>
      <c r="W132" s="116"/>
      <c r="X132" s="116"/>
      <c r="Y132" s="116"/>
      <c r="Z132" s="116"/>
      <c r="AA132" s="116"/>
      <c r="AB132" s="116"/>
      <c r="AC132" s="116"/>
      <c r="AD132" s="116"/>
    </row>
    <row r="133" spans="1:30" s="113" customFormat="1" ht="12" x14ac:dyDescent="0.25">
      <c r="A133" s="116" t="s">
        <v>146</v>
      </c>
      <c r="B133" s="8">
        <v>2026</v>
      </c>
      <c r="C133" s="116" t="s">
        <v>16</v>
      </c>
      <c r="D133" s="8"/>
      <c r="E133" s="8"/>
      <c r="F133" s="8"/>
      <c r="G133" s="8"/>
      <c r="H133" s="8"/>
      <c r="I133" s="8"/>
      <c r="J133" s="8">
        <v>100</v>
      </c>
      <c r="K133" s="8"/>
      <c r="L133" s="8"/>
      <c r="M133" s="8"/>
      <c r="N133" s="8"/>
      <c r="O133" s="8"/>
      <c r="P133" s="8">
        <v>100</v>
      </c>
      <c r="Q133" s="8"/>
      <c r="R133" s="8"/>
      <c r="S133" s="8"/>
      <c r="T133" s="8"/>
      <c r="U133" s="8"/>
      <c r="V133" s="8">
        <v>100</v>
      </c>
      <c r="W133" s="116"/>
      <c r="X133" s="116"/>
      <c r="Y133" s="116"/>
      <c r="Z133" s="116"/>
      <c r="AA133" s="116"/>
      <c r="AB133" s="116"/>
      <c r="AC133" s="116"/>
      <c r="AD133" s="116"/>
    </row>
    <row r="134" spans="1:30" s="113" customFormat="1" ht="12" x14ac:dyDescent="0.25">
      <c r="A134" s="116" t="s">
        <v>146</v>
      </c>
      <c r="B134" s="8">
        <v>2027</v>
      </c>
      <c r="C134" s="116" t="s">
        <v>16</v>
      </c>
      <c r="D134" s="8"/>
      <c r="E134" s="8"/>
      <c r="F134" s="8"/>
      <c r="G134" s="8"/>
      <c r="H134" s="8"/>
      <c r="I134" s="8"/>
      <c r="J134" s="8">
        <v>100</v>
      </c>
      <c r="K134" s="8"/>
      <c r="L134" s="8"/>
      <c r="M134" s="8"/>
      <c r="N134" s="8"/>
      <c r="O134" s="8"/>
      <c r="P134" s="8">
        <v>100</v>
      </c>
      <c r="Q134" s="8"/>
      <c r="R134" s="8"/>
      <c r="S134" s="8"/>
      <c r="T134" s="8"/>
      <c r="U134" s="8"/>
      <c r="V134" s="8">
        <v>100</v>
      </c>
      <c r="W134" s="116"/>
      <c r="X134" s="116"/>
      <c r="Y134" s="116"/>
      <c r="Z134" s="116"/>
      <c r="AA134" s="116"/>
      <c r="AB134" s="116"/>
      <c r="AC134" s="116"/>
      <c r="AD134" s="116"/>
    </row>
    <row r="135" spans="1:30" s="113" customFormat="1" ht="12" x14ac:dyDescent="0.25">
      <c r="A135" s="116" t="s">
        <v>146</v>
      </c>
      <c r="B135" s="8">
        <v>2028</v>
      </c>
      <c r="C135" s="116" t="s">
        <v>16</v>
      </c>
      <c r="D135" s="8"/>
      <c r="E135" s="8"/>
      <c r="F135" s="8"/>
      <c r="G135" s="8"/>
      <c r="H135" s="8"/>
      <c r="I135" s="8"/>
      <c r="J135" s="8">
        <v>100</v>
      </c>
      <c r="K135" s="8"/>
      <c r="L135" s="8"/>
      <c r="M135" s="8"/>
      <c r="N135" s="8"/>
      <c r="O135" s="8"/>
      <c r="P135" s="8">
        <v>100</v>
      </c>
      <c r="Q135" s="8"/>
      <c r="R135" s="8"/>
      <c r="S135" s="8"/>
      <c r="T135" s="8"/>
      <c r="U135" s="8"/>
      <c r="V135" s="8">
        <v>100</v>
      </c>
      <c r="W135" s="116"/>
      <c r="X135" s="116"/>
      <c r="Y135" s="116"/>
      <c r="Z135" s="116"/>
      <c r="AA135" s="116"/>
      <c r="AB135" s="116"/>
      <c r="AC135" s="116"/>
      <c r="AD135" s="116"/>
    </row>
    <row r="136" spans="1:30" s="113" customFormat="1" ht="12" x14ac:dyDescent="0.25">
      <c r="A136" s="116" t="s">
        <v>146</v>
      </c>
      <c r="B136" s="8">
        <v>2029</v>
      </c>
      <c r="C136" s="116" t="s">
        <v>16</v>
      </c>
      <c r="D136" s="8"/>
      <c r="E136" s="8"/>
      <c r="F136" s="8"/>
      <c r="G136" s="8"/>
      <c r="H136" s="8"/>
      <c r="I136" s="8"/>
      <c r="J136" s="8">
        <v>100</v>
      </c>
      <c r="K136" s="8"/>
      <c r="L136" s="8"/>
      <c r="M136" s="8"/>
      <c r="N136" s="8"/>
      <c r="O136" s="8"/>
      <c r="P136" s="8">
        <v>100</v>
      </c>
      <c r="Q136" s="8"/>
      <c r="R136" s="8"/>
      <c r="S136" s="8"/>
      <c r="T136" s="8"/>
      <c r="U136" s="8"/>
      <c r="V136" s="8">
        <v>100</v>
      </c>
      <c r="W136" s="116"/>
      <c r="X136" s="116"/>
      <c r="Y136" s="116"/>
      <c r="Z136" s="116"/>
      <c r="AA136" s="116"/>
      <c r="AB136" s="116"/>
      <c r="AC136" s="116"/>
      <c r="AD136" s="116"/>
    </row>
    <row r="137" spans="1:30" s="113" customFormat="1" ht="12" x14ac:dyDescent="0.25">
      <c r="A137" s="116" t="s">
        <v>146</v>
      </c>
      <c r="B137" s="8">
        <v>2030</v>
      </c>
      <c r="C137" s="116" t="s">
        <v>16</v>
      </c>
      <c r="D137" s="8"/>
      <c r="E137" s="8"/>
      <c r="F137" s="8"/>
      <c r="G137" s="8"/>
      <c r="H137" s="8"/>
      <c r="I137" s="8"/>
      <c r="J137" s="8">
        <v>100</v>
      </c>
      <c r="K137" s="8"/>
      <c r="L137" s="8"/>
      <c r="M137" s="8"/>
      <c r="N137" s="8"/>
      <c r="O137" s="8"/>
      <c r="P137" s="8">
        <v>100</v>
      </c>
      <c r="Q137" s="8"/>
      <c r="R137" s="8"/>
      <c r="S137" s="8"/>
      <c r="T137" s="8"/>
      <c r="U137" s="8"/>
      <c r="V137" s="8">
        <v>100</v>
      </c>
      <c r="W137" s="116"/>
      <c r="X137" s="116"/>
      <c r="Y137" s="116"/>
      <c r="Z137" s="116"/>
      <c r="AA137" s="116"/>
      <c r="AB137" s="116"/>
      <c r="AC137" s="116"/>
      <c r="AD137" s="116"/>
    </row>
    <row r="138" spans="1:30" s="113" customFormat="1" ht="12" x14ac:dyDescent="0.25">
      <c r="A138" s="116" t="s">
        <v>146</v>
      </c>
      <c r="B138" s="8">
        <v>2000</v>
      </c>
      <c r="C138" s="116" t="s">
        <v>17</v>
      </c>
      <c r="D138" s="8">
        <v>253969</v>
      </c>
      <c r="E138" s="8"/>
      <c r="F138" s="8"/>
      <c r="G138" s="8"/>
      <c r="H138" s="8"/>
      <c r="I138" s="8"/>
      <c r="J138" s="8">
        <v>100</v>
      </c>
      <c r="K138" s="8">
        <v>100</v>
      </c>
      <c r="L138" s="8"/>
      <c r="M138" s="8"/>
      <c r="N138" s="8"/>
      <c r="O138" s="8"/>
      <c r="P138" s="8">
        <v>100</v>
      </c>
      <c r="Q138" s="8">
        <v>100</v>
      </c>
      <c r="R138" s="8"/>
      <c r="S138" s="8"/>
      <c r="T138" s="8"/>
      <c r="U138" s="8"/>
      <c r="V138" s="8">
        <v>100</v>
      </c>
      <c r="W138" s="116"/>
      <c r="X138" s="116"/>
      <c r="Y138" s="116"/>
      <c r="Z138" s="116"/>
      <c r="AA138" s="116"/>
      <c r="AB138" s="116"/>
      <c r="AC138" s="116"/>
      <c r="AD138" s="116"/>
    </row>
    <row r="139" spans="1:30" s="113" customFormat="1" ht="12" x14ac:dyDescent="0.25">
      <c r="A139" s="116" t="s">
        <v>146</v>
      </c>
      <c r="B139" s="8">
        <v>2001</v>
      </c>
      <c r="C139" s="116" t="s">
        <v>17</v>
      </c>
      <c r="D139" s="8">
        <v>244967</v>
      </c>
      <c r="E139" s="8"/>
      <c r="F139" s="8"/>
      <c r="G139" s="8"/>
      <c r="H139" s="8"/>
      <c r="I139" s="8"/>
      <c r="J139" s="8">
        <v>100</v>
      </c>
      <c r="K139" s="8">
        <v>100</v>
      </c>
      <c r="L139" s="8"/>
      <c r="M139" s="8"/>
      <c r="N139" s="8"/>
      <c r="O139" s="8"/>
      <c r="P139" s="8">
        <v>100</v>
      </c>
      <c r="Q139" s="8">
        <v>100</v>
      </c>
      <c r="R139" s="8"/>
      <c r="S139" s="8"/>
      <c r="T139" s="8"/>
      <c r="U139" s="8"/>
      <c r="V139" s="8">
        <v>100</v>
      </c>
      <c r="W139" s="116"/>
      <c r="X139" s="116"/>
      <c r="Y139" s="116"/>
      <c r="Z139" s="116"/>
      <c r="AA139" s="116"/>
      <c r="AB139" s="116"/>
      <c r="AC139" s="116"/>
      <c r="AD139" s="116"/>
    </row>
    <row r="140" spans="1:30" s="113" customFormat="1" ht="12" x14ac:dyDescent="0.25">
      <c r="A140" s="116" t="s">
        <v>146</v>
      </c>
      <c r="B140" s="8">
        <v>2002</v>
      </c>
      <c r="C140" s="116" t="s">
        <v>17</v>
      </c>
      <c r="D140" s="8">
        <v>235187</v>
      </c>
      <c r="E140" s="8"/>
      <c r="F140" s="8"/>
      <c r="G140" s="8"/>
      <c r="H140" s="8"/>
      <c r="I140" s="8"/>
      <c r="J140" s="8">
        <v>100</v>
      </c>
      <c r="K140" s="8">
        <v>100</v>
      </c>
      <c r="L140" s="8"/>
      <c r="M140" s="8"/>
      <c r="N140" s="8"/>
      <c r="O140" s="8"/>
      <c r="P140" s="8">
        <v>100</v>
      </c>
      <c r="Q140" s="8">
        <v>100</v>
      </c>
      <c r="R140" s="8"/>
      <c r="S140" s="8"/>
      <c r="T140" s="8"/>
      <c r="U140" s="8"/>
      <c r="V140" s="8">
        <v>100</v>
      </c>
      <c r="W140" s="116"/>
      <c r="X140" s="116"/>
      <c r="Y140" s="116"/>
      <c r="Z140" s="116"/>
      <c r="AA140" s="116"/>
      <c r="AB140" s="116"/>
      <c r="AC140" s="116"/>
      <c r="AD140" s="116"/>
    </row>
    <row r="141" spans="1:30" s="113" customFormat="1" ht="12" x14ac:dyDescent="0.25">
      <c r="A141" s="116" t="s">
        <v>146</v>
      </c>
      <c r="B141" s="8">
        <v>2003</v>
      </c>
      <c r="C141" s="116" t="s">
        <v>17</v>
      </c>
      <c r="D141" s="8">
        <v>225915</v>
      </c>
      <c r="E141" s="8"/>
      <c r="F141" s="8"/>
      <c r="G141" s="8"/>
      <c r="H141" s="8"/>
      <c r="I141" s="8"/>
      <c r="J141" s="8">
        <v>100</v>
      </c>
      <c r="K141" s="8">
        <v>100</v>
      </c>
      <c r="L141" s="8"/>
      <c r="M141" s="8"/>
      <c r="N141" s="8"/>
      <c r="O141" s="8"/>
      <c r="P141" s="8">
        <v>100</v>
      </c>
      <c r="Q141" s="8">
        <v>100</v>
      </c>
      <c r="R141" s="8"/>
      <c r="S141" s="8"/>
      <c r="T141" s="8"/>
      <c r="U141" s="8"/>
      <c r="V141" s="8">
        <v>100</v>
      </c>
      <c r="W141" s="116"/>
      <c r="X141" s="116"/>
      <c r="Y141" s="116"/>
      <c r="Z141" s="116"/>
      <c r="AA141" s="116"/>
      <c r="AB141" s="116"/>
      <c r="AC141" s="116"/>
      <c r="AD141" s="116"/>
    </row>
    <row r="142" spans="1:30" s="113" customFormat="1" ht="12" x14ac:dyDescent="0.25">
      <c r="A142" s="116" t="s">
        <v>146</v>
      </c>
      <c r="B142" s="8">
        <v>2004</v>
      </c>
      <c r="C142" s="116" t="s">
        <v>17</v>
      </c>
      <c r="D142" s="8">
        <v>217832</v>
      </c>
      <c r="E142" s="8"/>
      <c r="F142" s="8"/>
      <c r="G142" s="8"/>
      <c r="H142" s="8"/>
      <c r="I142" s="8"/>
      <c r="J142" s="8">
        <v>100</v>
      </c>
      <c r="K142" s="8">
        <v>100</v>
      </c>
      <c r="L142" s="8"/>
      <c r="M142" s="8"/>
      <c r="N142" s="8"/>
      <c r="O142" s="8"/>
      <c r="P142" s="8">
        <v>100</v>
      </c>
      <c r="Q142" s="8">
        <v>100</v>
      </c>
      <c r="R142" s="8"/>
      <c r="S142" s="8"/>
      <c r="T142" s="8"/>
      <c r="U142" s="8"/>
      <c r="V142" s="8">
        <v>100</v>
      </c>
      <c r="W142" s="116"/>
      <c r="X142" s="116"/>
      <c r="Y142" s="116"/>
      <c r="Z142" s="116"/>
      <c r="AA142" s="116"/>
      <c r="AB142" s="116"/>
      <c r="AC142" s="116"/>
      <c r="AD142" s="116"/>
    </row>
    <row r="143" spans="1:30" s="113" customFormat="1" ht="12" x14ac:dyDescent="0.25">
      <c r="A143" s="116" t="s">
        <v>146</v>
      </c>
      <c r="B143" s="8">
        <v>2005</v>
      </c>
      <c r="C143" s="116" t="s">
        <v>17</v>
      </c>
      <c r="D143" s="8">
        <v>261380</v>
      </c>
      <c r="E143" s="8"/>
      <c r="F143" s="8"/>
      <c r="G143" s="8"/>
      <c r="H143" s="8"/>
      <c r="I143" s="8"/>
      <c r="J143" s="8">
        <v>100</v>
      </c>
      <c r="K143" s="8">
        <v>100</v>
      </c>
      <c r="L143" s="8"/>
      <c r="M143" s="8"/>
      <c r="N143" s="8"/>
      <c r="O143" s="8"/>
      <c r="P143" s="8">
        <v>100</v>
      </c>
      <c r="Q143" s="8">
        <v>100</v>
      </c>
      <c r="R143" s="8"/>
      <c r="S143" s="8"/>
      <c r="T143" s="8"/>
      <c r="U143" s="8"/>
      <c r="V143" s="8">
        <v>100</v>
      </c>
      <c r="W143" s="116"/>
      <c r="X143" s="116"/>
      <c r="Y143" s="116"/>
      <c r="Z143" s="116"/>
      <c r="AA143" s="116"/>
      <c r="AB143" s="116"/>
      <c r="AC143" s="116"/>
      <c r="AD143" s="116"/>
    </row>
    <row r="144" spans="1:30" s="113" customFormat="1" ht="12" x14ac:dyDescent="0.25">
      <c r="A144" s="116" t="s">
        <v>146</v>
      </c>
      <c r="B144" s="8">
        <v>2006</v>
      </c>
      <c r="C144" s="116" t="s">
        <v>17</v>
      </c>
      <c r="D144" s="8">
        <v>254532</v>
      </c>
      <c r="E144" s="8"/>
      <c r="F144" s="8"/>
      <c r="G144" s="8"/>
      <c r="H144" s="8"/>
      <c r="I144" s="8"/>
      <c r="J144" s="8">
        <v>100</v>
      </c>
      <c r="K144" s="8">
        <v>100</v>
      </c>
      <c r="L144" s="8"/>
      <c r="M144" s="8"/>
      <c r="N144" s="8"/>
      <c r="O144" s="8"/>
      <c r="P144" s="8">
        <v>100</v>
      </c>
      <c r="Q144" s="8">
        <v>100</v>
      </c>
      <c r="R144" s="8"/>
      <c r="S144" s="8"/>
      <c r="T144" s="8"/>
      <c r="U144" s="8"/>
      <c r="V144" s="8">
        <v>100</v>
      </c>
      <c r="W144" s="116"/>
      <c r="X144" s="116"/>
      <c r="Y144" s="116"/>
      <c r="Z144" s="116"/>
      <c r="AA144" s="116"/>
      <c r="AB144" s="116"/>
      <c r="AC144" s="116"/>
      <c r="AD144" s="116"/>
    </row>
    <row r="145" spans="1:30" s="113" customFormat="1" ht="12" x14ac:dyDescent="0.25">
      <c r="A145" s="116" t="s">
        <v>146</v>
      </c>
      <c r="B145" s="8">
        <v>2007</v>
      </c>
      <c r="C145" s="116" t="s">
        <v>17</v>
      </c>
      <c r="D145" s="8">
        <v>248013</v>
      </c>
      <c r="E145" s="8"/>
      <c r="F145" s="8"/>
      <c r="G145" s="8"/>
      <c r="H145" s="8"/>
      <c r="I145" s="8"/>
      <c r="J145" s="8">
        <v>100</v>
      </c>
      <c r="K145" s="8">
        <v>100</v>
      </c>
      <c r="L145" s="8"/>
      <c r="M145" s="8"/>
      <c r="N145" s="8"/>
      <c r="O145" s="8"/>
      <c r="P145" s="8">
        <v>100</v>
      </c>
      <c r="Q145" s="8">
        <v>100</v>
      </c>
      <c r="R145" s="8"/>
      <c r="S145" s="8"/>
      <c r="T145" s="8"/>
      <c r="U145" s="8"/>
      <c r="V145" s="8">
        <v>100</v>
      </c>
      <c r="W145" s="116"/>
      <c r="X145" s="116"/>
      <c r="Y145" s="116"/>
      <c r="Z145" s="116"/>
      <c r="AA145" s="116"/>
      <c r="AB145" s="116"/>
      <c r="AC145" s="116"/>
      <c r="AD145" s="116"/>
    </row>
    <row r="146" spans="1:30" s="113" customFormat="1" ht="12" x14ac:dyDescent="0.25">
      <c r="A146" s="116" t="s">
        <v>146</v>
      </c>
      <c r="B146" s="8">
        <v>2008</v>
      </c>
      <c r="C146" s="116" t="s">
        <v>17</v>
      </c>
      <c r="D146" s="8">
        <v>242342</v>
      </c>
      <c r="E146" s="8"/>
      <c r="F146" s="8"/>
      <c r="G146" s="8"/>
      <c r="H146" s="8"/>
      <c r="I146" s="8"/>
      <c r="J146" s="8">
        <v>100</v>
      </c>
      <c r="K146" s="8">
        <v>100</v>
      </c>
      <c r="L146" s="8"/>
      <c r="M146" s="8"/>
      <c r="N146" s="8"/>
      <c r="O146" s="8"/>
      <c r="P146" s="8">
        <v>100</v>
      </c>
      <c r="Q146" s="8">
        <v>100</v>
      </c>
      <c r="R146" s="8"/>
      <c r="S146" s="8"/>
      <c r="T146" s="8"/>
      <c r="U146" s="8"/>
      <c r="V146" s="8">
        <v>100</v>
      </c>
      <c r="W146" s="116"/>
      <c r="X146" s="116"/>
      <c r="Y146" s="116"/>
      <c r="Z146" s="116"/>
      <c r="AA146" s="116"/>
      <c r="AB146" s="116"/>
      <c r="AC146" s="116"/>
      <c r="AD146" s="116"/>
    </row>
    <row r="147" spans="1:30" s="113" customFormat="1" ht="12" x14ac:dyDescent="0.25">
      <c r="A147" s="116" t="s">
        <v>146</v>
      </c>
      <c r="B147" s="8">
        <v>2009</v>
      </c>
      <c r="C147" s="116" t="s">
        <v>17</v>
      </c>
      <c r="D147" s="8">
        <v>230843</v>
      </c>
      <c r="E147" s="8"/>
      <c r="F147" s="8"/>
      <c r="G147" s="8"/>
      <c r="H147" s="8"/>
      <c r="I147" s="8"/>
      <c r="J147" s="8">
        <v>100</v>
      </c>
      <c r="K147" s="8">
        <v>100</v>
      </c>
      <c r="L147" s="8"/>
      <c r="M147" s="8"/>
      <c r="N147" s="8"/>
      <c r="O147" s="8"/>
      <c r="P147" s="8">
        <v>100</v>
      </c>
      <c r="Q147" s="8">
        <v>100</v>
      </c>
      <c r="R147" s="8"/>
      <c r="S147" s="8"/>
      <c r="T147" s="8"/>
      <c r="U147" s="8"/>
      <c r="V147" s="8">
        <v>100</v>
      </c>
      <c r="W147" s="116"/>
      <c r="X147" s="116"/>
      <c r="Y147" s="116"/>
      <c r="Z147" s="116"/>
      <c r="AA147" s="116"/>
      <c r="AB147" s="116"/>
      <c r="AC147" s="116"/>
      <c r="AD147" s="116"/>
    </row>
    <row r="148" spans="1:30" s="113" customFormat="1" ht="12" x14ac:dyDescent="0.25">
      <c r="A148" s="116" t="s">
        <v>146</v>
      </c>
      <c r="B148" s="8">
        <v>2010</v>
      </c>
      <c r="C148" s="116" t="s">
        <v>17</v>
      </c>
      <c r="D148" s="8">
        <v>224857</v>
      </c>
      <c r="E148" s="8"/>
      <c r="F148" s="8"/>
      <c r="G148" s="8"/>
      <c r="H148" s="8"/>
      <c r="I148" s="8"/>
      <c r="J148" s="8">
        <v>100</v>
      </c>
      <c r="K148" s="8">
        <v>100</v>
      </c>
      <c r="L148" s="8"/>
      <c r="M148" s="8"/>
      <c r="N148" s="8"/>
      <c r="O148" s="8"/>
      <c r="P148" s="8">
        <v>100</v>
      </c>
      <c r="Q148" s="8">
        <v>100</v>
      </c>
      <c r="R148" s="8"/>
      <c r="S148" s="8"/>
      <c r="T148" s="8"/>
      <c r="U148" s="8"/>
      <c r="V148" s="8">
        <v>100</v>
      </c>
      <c r="W148" s="116"/>
      <c r="X148" s="116"/>
      <c r="Y148" s="116"/>
      <c r="Z148" s="116"/>
      <c r="AA148" s="116"/>
      <c r="AB148" s="116"/>
      <c r="AC148" s="116"/>
      <c r="AD148" s="116"/>
    </row>
    <row r="149" spans="1:30" s="113" customFormat="1" ht="12" x14ac:dyDescent="0.25">
      <c r="A149" s="116" t="s">
        <v>146</v>
      </c>
      <c r="B149" s="8">
        <v>2011</v>
      </c>
      <c r="C149" s="116" t="s">
        <v>17</v>
      </c>
      <c r="D149" s="8">
        <v>220364</v>
      </c>
      <c r="E149" s="8"/>
      <c r="F149" s="8"/>
      <c r="G149" s="8"/>
      <c r="H149" s="8"/>
      <c r="I149" s="8"/>
      <c r="J149" s="8">
        <v>100</v>
      </c>
      <c r="K149" s="8">
        <v>100</v>
      </c>
      <c r="L149" s="8"/>
      <c r="M149" s="8"/>
      <c r="N149" s="8"/>
      <c r="O149" s="8"/>
      <c r="P149" s="8">
        <v>100</v>
      </c>
      <c r="Q149" s="8">
        <v>100</v>
      </c>
      <c r="R149" s="8"/>
      <c r="S149" s="8"/>
      <c r="T149" s="8"/>
      <c r="U149" s="8"/>
      <c r="V149" s="8">
        <v>100</v>
      </c>
      <c r="W149" s="116"/>
      <c r="X149" s="116"/>
      <c r="Y149" s="116"/>
      <c r="Z149" s="116"/>
      <c r="AA149" s="116"/>
      <c r="AB149" s="116"/>
      <c r="AC149" s="116"/>
      <c r="AD149" s="116"/>
    </row>
    <row r="150" spans="1:30" s="113" customFormat="1" ht="12" x14ac:dyDescent="0.25">
      <c r="A150" s="116" t="s">
        <v>146</v>
      </c>
      <c r="B150" s="8">
        <v>2012</v>
      </c>
      <c r="C150" s="116" t="s">
        <v>17</v>
      </c>
      <c r="D150" s="8">
        <v>221498</v>
      </c>
      <c r="E150" s="8"/>
      <c r="F150" s="8"/>
      <c r="G150" s="8"/>
      <c r="H150" s="8"/>
      <c r="I150" s="8"/>
      <c r="J150" s="8">
        <v>100</v>
      </c>
      <c r="K150" s="8">
        <v>100</v>
      </c>
      <c r="L150" s="8"/>
      <c r="M150" s="8"/>
      <c r="N150" s="8"/>
      <c r="O150" s="8"/>
      <c r="P150" s="8">
        <v>100</v>
      </c>
      <c r="Q150" s="8">
        <v>100</v>
      </c>
      <c r="R150" s="8"/>
      <c r="S150" s="8"/>
      <c r="T150" s="8"/>
      <c r="U150" s="8"/>
      <c r="V150" s="8">
        <v>100</v>
      </c>
      <c r="W150" s="116"/>
      <c r="X150" s="116"/>
      <c r="Y150" s="116"/>
      <c r="Z150" s="116"/>
      <c r="AA150" s="116"/>
      <c r="AB150" s="116"/>
      <c r="AC150" s="116"/>
      <c r="AD150" s="116"/>
    </row>
    <row r="151" spans="1:30" s="113" customFormat="1" ht="12" x14ac:dyDescent="0.25">
      <c r="A151" s="116" t="s">
        <v>146</v>
      </c>
      <c r="B151" s="8">
        <v>2013</v>
      </c>
      <c r="C151" s="116" t="s">
        <v>17</v>
      </c>
      <c r="D151" s="8">
        <v>227878</v>
      </c>
      <c r="E151" s="8">
        <v>99.1</v>
      </c>
      <c r="F151" s="8">
        <v>96.500000000000014</v>
      </c>
      <c r="G151" s="8">
        <v>72.7</v>
      </c>
      <c r="H151" s="8">
        <v>23.800000000000011</v>
      </c>
      <c r="I151" s="8">
        <v>3.4999999999999858</v>
      </c>
      <c r="J151" s="8">
        <v>0</v>
      </c>
      <c r="K151" s="8">
        <v>100</v>
      </c>
      <c r="L151" s="8">
        <v>85.75</v>
      </c>
      <c r="M151" s="8">
        <v>70.151217500000001</v>
      </c>
      <c r="N151" s="8">
        <v>15.598782499999999</v>
      </c>
      <c r="O151" s="8">
        <v>14.25</v>
      </c>
      <c r="P151" s="8">
        <v>0</v>
      </c>
      <c r="Q151" s="8">
        <v>100</v>
      </c>
      <c r="R151" s="8">
        <v>80</v>
      </c>
      <c r="S151" s="8">
        <v>43.6</v>
      </c>
      <c r="T151" s="8">
        <v>36.4</v>
      </c>
      <c r="U151" s="8">
        <v>20</v>
      </c>
      <c r="V151" s="8">
        <v>0</v>
      </c>
      <c r="W151" s="116"/>
      <c r="X151" s="116"/>
      <c r="Y151" s="116"/>
      <c r="Z151" s="116"/>
      <c r="AA151" s="116"/>
      <c r="AB151" s="116"/>
      <c r="AC151" s="116"/>
      <c r="AD151" s="116"/>
    </row>
    <row r="152" spans="1:30" s="113" customFormat="1" ht="12" x14ac:dyDescent="0.25">
      <c r="A152" s="116" t="s">
        <v>146</v>
      </c>
      <c r="B152" s="8">
        <v>2014</v>
      </c>
      <c r="C152" s="116" t="s">
        <v>17</v>
      </c>
      <c r="D152" s="8">
        <v>239654</v>
      </c>
      <c r="E152" s="8">
        <v>99.1</v>
      </c>
      <c r="F152" s="8">
        <v>96.500000000000014</v>
      </c>
      <c r="G152" s="8">
        <v>72.7</v>
      </c>
      <c r="H152" s="8">
        <v>23.800000000000011</v>
      </c>
      <c r="I152" s="8">
        <v>3.4999999999999858</v>
      </c>
      <c r="J152" s="8">
        <v>0</v>
      </c>
      <c r="K152" s="8">
        <v>100</v>
      </c>
      <c r="L152" s="8">
        <v>85.75</v>
      </c>
      <c r="M152" s="8">
        <v>70.151217500000001</v>
      </c>
      <c r="N152" s="8">
        <v>15.598782499999999</v>
      </c>
      <c r="O152" s="8">
        <v>14.25</v>
      </c>
      <c r="P152" s="8">
        <v>0</v>
      </c>
      <c r="Q152" s="8">
        <v>100</v>
      </c>
      <c r="R152" s="8">
        <v>80</v>
      </c>
      <c r="S152" s="8">
        <v>43.6</v>
      </c>
      <c r="T152" s="8">
        <v>36.4</v>
      </c>
      <c r="U152" s="8">
        <v>20</v>
      </c>
      <c r="V152" s="8">
        <v>0</v>
      </c>
      <c r="W152" s="116"/>
      <c r="X152" s="116"/>
      <c r="Y152" s="116"/>
      <c r="Z152" s="116"/>
      <c r="AA152" s="116"/>
      <c r="AB152" s="116"/>
      <c r="AC152" s="116"/>
      <c r="AD152" s="116"/>
    </row>
    <row r="153" spans="1:30" s="113" customFormat="1" ht="12" x14ac:dyDescent="0.25">
      <c r="A153" s="116" t="s">
        <v>146</v>
      </c>
      <c r="B153" s="8">
        <v>2015</v>
      </c>
      <c r="C153" s="116" t="s">
        <v>17</v>
      </c>
      <c r="D153" s="8">
        <v>256814</v>
      </c>
      <c r="E153" s="8">
        <v>99.1</v>
      </c>
      <c r="F153" s="8">
        <v>96.500000000000014</v>
      </c>
      <c r="G153" s="8">
        <v>72.7</v>
      </c>
      <c r="H153" s="8">
        <v>23.800000000000011</v>
      </c>
      <c r="I153" s="8">
        <v>3.4999999999999858</v>
      </c>
      <c r="J153" s="8">
        <v>0</v>
      </c>
      <c r="K153" s="8">
        <v>100</v>
      </c>
      <c r="L153" s="8">
        <v>85.75</v>
      </c>
      <c r="M153" s="8">
        <v>70.151217500000001</v>
      </c>
      <c r="N153" s="8">
        <v>15.598782499999999</v>
      </c>
      <c r="O153" s="8">
        <v>14.25</v>
      </c>
      <c r="P153" s="8">
        <v>0</v>
      </c>
      <c r="Q153" s="8">
        <v>100</v>
      </c>
      <c r="R153" s="8">
        <v>80</v>
      </c>
      <c r="S153" s="8">
        <v>43.6</v>
      </c>
      <c r="T153" s="8">
        <v>36.4</v>
      </c>
      <c r="U153" s="8">
        <v>20</v>
      </c>
      <c r="V153" s="8">
        <v>0</v>
      </c>
      <c r="W153" s="116"/>
      <c r="X153" s="116"/>
      <c r="Y153" s="116"/>
      <c r="Z153" s="116"/>
      <c r="AA153" s="116"/>
      <c r="AB153" s="116"/>
      <c r="AC153" s="116"/>
      <c r="AD153" s="116"/>
    </row>
    <row r="154" spans="1:30" s="113" customFormat="1" ht="12" x14ac:dyDescent="0.25">
      <c r="A154" s="116" t="s">
        <v>146</v>
      </c>
      <c r="B154" s="8">
        <v>2016</v>
      </c>
      <c r="C154" s="116" t="s">
        <v>17</v>
      </c>
      <c r="D154" s="8">
        <v>279258</v>
      </c>
      <c r="E154" s="8">
        <v>99.1</v>
      </c>
      <c r="F154" s="8">
        <v>96.500000000000014</v>
      </c>
      <c r="G154" s="8">
        <v>72.7</v>
      </c>
      <c r="H154" s="8">
        <v>23.800000000000011</v>
      </c>
      <c r="I154" s="8">
        <v>3.4999999999999858</v>
      </c>
      <c r="J154" s="8">
        <v>0</v>
      </c>
      <c r="K154" s="8">
        <v>100</v>
      </c>
      <c r="L154" s="8">
        <v>85.75</v>
      </c>
      <c r="M154" s="8">
        <v>70.151217500000001</v>
      </c>
      <c r="N154" s="8">
        <v>15.598782499999999</v>
      </c>
      <c r="O154" s="8">
        <v>14.25</v>
      </c>
      <c r="P154" s="8">
        <v>0</v>
      </c>
      <c r="Q154" s="8">
        <v>100</v>
      </c>
      <c r="R154" s="8">
        <v>80</v>
      </c>
      <c r="S154" s="8">
        <v>43.6</v>
      </c>
      <c r="T154" s="8">
        <v>36.4</v>
      </c>
      <c r="U154" s="8">
        <v>20</v>
      </c>
      <c r="V154" s="8">
        <v>0</v>
      </c>
      <c r="W154" s="116"/>
      <c r="X154" s="116"/>
      <c r="Y154" s="116"/>
      <c r="Z154" s="116"/>
      <c r="AA154" s="116"/>
      <c r="AB154" s="116"/>
      <c r="AC154" s="116"/>
      <c r="AD154" s="116"/>
    </row>
    <row r="155" spans="1:30" s="113" customFormat="1" ht="12" x14ac:dyDescent="0.25">
      <c r="A155" s="116" t="s">
        <v>146</v>
      </c>
      <c r="B155" s="8">
        <v>2017</v>
      </c>
      <c r="C155" s="116" t="s">
        <v>17</v>
      </c>
      <c r="D155" s="8">
        <v>305275</v>
      </c>
      <c r="E155" s="8">
        <v>99.1</v>
      </c>
      <c r="F155" s="8">
        <v>96.500000000000014</v>
      </c>
      <c r="G155" s="8">
        <v>72.7</v>
      </c>
      <c r="H155" s="8">
        <v>23.800000000000011</v>
      </c>
      <c r="I155" s="8">
        <v>3.4999999999999858</v>
      </c>
      <c r="J155" s="8">
        <v>0</v>
      </c>
      <c r="K155" s="8">
        <v>100</v>
      </c>
      <c r="L155" s="8">
        <v>85.75</v>
      </c>
      <c r="M155" s="8">
        <v>70.151217500000001</v>
      </c>
      <c r="N155" s="8">
        <v>15.598782499999999</v>
      </c>
      <c r="O155" s="8">
        <v>14.25</v>
      </c>
      <c r="P155" s="8">
        <v>0</v>
      </c>
      <c r="Q155" s="8">
        <v>100</v>
      </c>
      <c r="R155" s="8">
        <v>80</v>
      </c>
      <c r="S155" s="8">
        <v>43.6</v>
      </c>
      <c r="T155" s="8">
        <v>36.4</v>
      </c>
      <c r="U155" s="8">
        <v>20</v>
      </c>
      <c r="V155" s="8">
        <v>0</v>
      </c>
      <c r="W155" s="116"/>
      <c r="X155" s="116"/>
      <c r="Y155" s="116"/>
      <c r="Z155" s="116"/>
      <c r="AA155" s="116"/>
      <c r="AB155" s="116"/>
      <c r="AC155" s="116"/>
      <c r="AD155" s="116"/>
    </row>
    <row r="156" spans="1:30" s="113" customFormat="1" ht="12" x14ac:dyDescent="0.25">
      <c r="A156" s="116" t="s">
        <v>146</v>
      </c>
      <c r="B156" s="8">
        <v>2018</v>
      </c>
      <c r="C156" s="116" t="s">
        <v>17</v>
      </c>
      <c r="D156" s="8">
        <v>325335</v>
      </c>
      <c r="E156" s="8">
        <v>99.1</v>
      </c>
      <c r="F156" s="8">
        <v>96.500000000000014</v>
      </c>
      <c r="G156" s="8">
        <v>72.7</v>
      </c>
      <c r="H156" s="8">
        <v>23.800000000000011</v>
      </c>
      <c r="I156" s="8">
        <v>3.4999999999999858</v>
      </c>
      <c r="J156" s="8">
        <v>0</v>
      </c>
      <c r="K156" s="8">
        <v>100</v>
      </c>
      <c r="L156" s="8">
        <v>85.75</v>
      </c>
      <c r="M156" s="8">
        <v>70.151217500000001</v>
      </c>
      <c r="N156" s="8">
        <v>15.598782499999999</v>
      </c>
      <c r="O156" s="8">
        <v>14.25</v>
      </c>
      <c r="P156" s="8">
        <v>0</v>
      </c>
      <c r="Q156" s="8">
        <v>100</v>
      </c>
      <c r="R156" s="8">
        <v>80</v>
      </c>
      <c r="S156" s="8">
        <v>43.6</v>
      </c>
      <c r="T156" s="8">
        <v>36.4</v>
      </c>
      <c r="U156" s="8">
        <v>20</v>
      </c>
      <c r="V156" s="8">
        <v>0</v>
      </c>
      <c r="W156" s="116"/>
      <c r="X156" s="116"/>
      <c r="Y156" s="116"/>
      <c r="Z156" s="116"/>
      <c r="AA156" s="116"/>
      <c r="AB156" s="116"/>
      <c r="AC156" s="116"/>
      <c r="AD156" s="116"/>
    </row>
    <row r="157" spans="1:30" s="113" customFormat="1" ht="12" x14ac:dyDescent="0.25">
      <c r="A157" s="116" t="s">
        <v>146</v>
      </c>
      <c r="B157" s="8">
        <v>2019</v>
      </c>
      <c r="C157" s="116" t="s">
        <v>17</v>
      </c>
      <c r="D157" s="8">
        <v>347395</v>
      </c>
      <c r="E157" s="8">
        <v>99.1</v>
      </c>
      <c r="F157" s="8">
        <v>96.500000000000014</v>
      </c>
      <c r="G157" s="8">
        <v>72.7</v>
      </c>
      <c r="H157" s="8">
        <v>23.800000000000011</v>
      </c>
      <c r="I157" s="8">
        <v>3.4999999999999858</v>
      </c>
      <c r="J157" s="8">
        <v>0</v>
      </c>
      <c r="K157" s="8">
        <v>100</v>
      </c>
      <c r="L157" s="8">
        <v>85.75</v>
      </c>
      <c r="M157" s="8">
        <v>70.151217500000001</v>
      </c>
      <c r="N157" s="8">
        <v>15.598782499999999</v>
      </c>
      <c r="O157" s="8">
        <v>14.25</v>
      </c>
      <c r="P157" s="8">
        <v>0</v>
      </c>
      <c r="Q157" s="8">
        <v>100</v>
      </c>
      <c r="R157" s="8">
        <v>80</v>
      </c>
      <c r="S157" s="8">
        <v>43.6</v>
      </c>
      <c r="T157" s="8">
        <v>36.4</v>
      </c>
      <c r="U157" s="8">
        <v>20</v>
      </c>
      <c r="V157" s="8">
        <v>0</v>
      </c>
      <c r="W157" s="116"/>
      <c r="X157" s="116"/>
      <c r="Y157" s="116"/>
      <c r="Z157" s="116"/>
      <c r="AA157" s="116"/>
      <c r="AB157" s="116"/>
      <c r="AC157" s="116"/>
      <c r="AD157" s="116"/>
    </row>
    <row r="158" spans="1:30" s="113" customFormat="1" ht="12" x14ac:dyDescent="0.25">
      <c r="A158" s="116" t="s">
        <v>146</v>
      </c>
      <c r="B158" s="8">
        <v>2020</v>
      </c>
      <c r="C158" s="116" t="s">
        <v>17</v>
      </c>
      <c r="D158" s="8">
        <v>371031</v>
      </c>
      <c r="E158" s="8">
        <v>99.1</v>
      </c>
      <c r="F158" s="8">
        <v>96.500000000000014</v>
      </c>
      <c r="G158" s="8">
        <v>72.7</v>
      </c>
      <c r="H158" s="8">
        <v>23.800000000000011</v>
      </c>
      <c r="I158" s="8">
        <v>3.4999999999999858</v>
      </c>
      <c r="J158" s="8">
        <v>0</v>
      </c>
      <c r="K158" s="8">
        <v>100</v>
      </c>
      <c r="L158" s="8">
        <v>85.75</v>
      </c>
      <c r="M158" s="8">
        <v>70.151217500000001</v>
      </c>
      <c r="N158" s="8">
        <v>15.598782499999999</v>
      </c>
      <c r="O158" s="8">
        <v>14.25</v>
      </c>
      <c r="P158" s="8">
        <v>0</v>
      </c>
      <c r="Q158" s="8">
        <v>100</v>
      </c>
      <c r="R158" s="8">
        <v>80</v>
      </c>
      <c r="S158" s="8">
        <v>43.6</v>
      </c>
      <c r="T158" s="8">
        <v>36.4</v>
      </c>
      <c r="U158" s="8">
        <v>20</v>
      </c>
      <c r="V158" s="8">
        <v>0</v>
      </c>
      <c r="W158" s="116"/>
      <c r="X158" s="116"/>
      <c r="Y158" s="116"/>
      <c r="Z158" s="116"/>
      <c r="AA158" s="116"/>
      <c r="AB158" s="116"/>
      <c r="AC158" s="116"/>
      <c r="AD158" s="116"/>
    </row>
    <row r="159" spans="1:30" s="113" customFormat="1" ht="12" x14ac:dyDescent="0.25">
      <c r="A159" s="116" t="s">
        <v>146</v>
      </c>
      <c r="B159" s="8">
        <v>2021</v>
      </c>
      <c r="C159" s="116" t="s">
        <v>17</v>
      </c>
      <c r="D159" s="8">
        <v>387837</v>
      </c>
      <c r="E159" s="8">
        <v>99.1</v>
      </c>
      <c r="F159" s="8">
        <v>96.500000000000014</v>
      </c>
      <c r="G159" s="8">
        <v>72.7</v>
      </c>
      <c r="H159" s="8">
        <v>23.800000000000011</v>
      </c>
      <c r="I159" s="8">
        <v>3.4999999999999858</v>
      </c>
      <c r="J159" s="8">
        <v>0</v>
      </c>
      <c r="K159" s="8">
        <v>100</v>
      </c>
      <c r="L159" s="8">
        <v>85.75</v>
      </c>
      <c r="M159" s="8">
        <v>70.151217500000001</v>
      </c>
      <c r="N159" s="8">
        <v>15.598782499999999</v>
      </c>
      <c r="O159" s="8">
        <v>14.25</v>
      </c>
      <c r="P159" s="8">
        <v>0</v>
      </c>
      <c r="Q159" s="8">
        <v>100</v>
      </c>
      <c r="R159" s="8">
        <v>80</v>
      </c>
      <c r="S159" s="8">
        <v>43.6</v>
      </c>
      <c r="T159" s="8">
        <v>36.4</v>
      </c>
      <c r="U159" s="8">
        <v>20</v>
      </c>
      <c r="V159" s="8">
        <v>0</v>
      </c>
      <c r="W159" s="116"/>
      <c r="X159" s="116"/>
      <c r="Y159" s="116"/>
      <c r="Z159" s="116"/>
      <c r="AA159" s="116"/>
      <c r="AB159" s="116"/>
      <c r="AC159" s="116"/>
      <c r="AD159" s="116"/>
    </row>
    <row r="160" spans="1:30" s="113" customFormat="1" ht="12" x14ac:dyDescent="0.25">
      <c r="A160" s="116" t="s">
        <v>146</v>
      </c>
      <c r="B160" s="8">
        <v>2022</v>
      </c>
      <c r="C160" s="116" t="s">
        <v>17</v>
      </c>
      <c r="D160" s="8">
        <v>399016</v>
      </c>
      <c r="E160" s="8"/>
      <c r="F160" s="8"/>
      <c r="G160" s="8"/>
      <c r="H160" s="8"/>
      <c r="I160" s="8"/>
      <c r="J160" s="8">
        <v>100</v>
      </c>
      <c r="K160" s="8">
        <v>100</v>
      </c>
      <c r="L160" s="8"/>
      <c r="M160" s="8"/>
      <c r="N160" s="8"/>
      <c r="O160" s="8"/>
      <c r="P160" s="8">
        <v>100</v>
      </c>
      <c r="Q160" s="8">
        <v>100</v>
      </c>
      <c r="R160" s="8"/>
      <c r="S160" s="8"/>
      <c r="T160" s="8"/>
      <c r="U160" s="8"/>
      <c r="V160" s="8">
        <v>100</v>
      </c>
      <c r="W160" s="116"/>
      <c r="X160" s="116"/>
      <c r="Y160" s="116"/>
      <c r="Z160" s="116"/>
      <c r="AA160" s="116"/>
      <c r="AB160" s="116"/>
      <c r="AC160" s="116"/>
      <c r="AD160" s="116"/>
    </row>
    <row r="161" spans="1:30" s="113" customFormat="1" ht="12" x14ac:dyDescent="0.25">
      <c r="A161" s="116" t="s">
        <v>146</v>
      </c>
      <c r="B161" s="8">
        <v>2023</v>
      </c>
      <c r="C161" s="116" t="s">
        <v>17</v>
      </c>
      <c r="D161" s="8">
        <v>410163</v>
      </c>
      <c r="E161" s="8"/>
      <c r="F161" s="8"/>
      <c r="G161" s="8"/>
      <c r="H161" s="8"/>
      <c r="I161" s="8"/>
      <c r="J161" s="8">
        <v>100</v>
      </c>
      <c r="K161" s="8">
        <v>100</v>
      </c>
      <c r="L161" s="8"/>
      <c r="M161" s="8"/>
      <c r="N161" s="8"/>
      <c r="O161" s="8"/>
      <c r="P161" s="8">
        <v>100</v>
      </c>
      <c r="Q161" s="8">
        <v>100</v>
      </c>
      <c r="R161" s="8"/>
      <c r="S161" s="8"/>
      <c r="T161" s="8"/>
      <c r="U161" s="8"/>
      <c r="V161" s="8">
        <v>100</v>
      </c>
      <c r="W161" s="116"/>
      <c r="X161" s="116"/>
      <c r="Y161" s="116"/>
      <c r="Z161" s="116"/>
      <c r="AA161" s="116"/>
      <c r="AB161" s="116"/>
      <c r="AC161" s="116"/>
      <c r="AD161" s="116"/>
    </row>
    <row r="162" spans="1:30" s="113" customFormat="1" ht="12" x14ac:dyDescent="0.25">
      <c r="A162" s="116" t="s">
        <v>146</v>
      </c>
      <c r="B162" s="8">
        <v>2024</v>
      </c>
      <c r="C162" s="116" t="s">
        <v>17</v>
      </c>
      <c r="D162" s="8">
        <v>411140</v>
      </c>
      <c r="E162" s="8"/>
      <c r="F162" s="8"/>
      <c r="G162" s="8"/>
      <c r="H162" s="8"/>
      <c r="I162" s="8"/>
      <c r="J162" s="8">
        <v>100</v>
      </c>
      <c r="K162" s="8">
        <v>100</v>
      </c>
      <c r="L162" s="8"/>
      <c r="M162" s="8"/>
      <c r="N162" s="8"/>
      <c r="O162" s="8"/>
      <c r="P162" s="8">
        <v>100</v>
      </c>
      <c r="Q162" s="8">
        <v>100</v>
      </c>
      <c r="R162" s="8"/>
      <c r="S162" s="8"/>
      <c r="T162" s="8"/>
      <c r="U162" s="8"/>
      <c r="V162" s="8">
        <v>100</v>
      </c>
      <c r="W162" s="116"/>
      <c r="X162" s="116"/>
      <c r="Y162" s="116"/>
      <c r="Z162" s="116"/>
      <c r="AA162" s="116"/>
      <c r="AB162" s="116"/>
      <c r="AC162" s="116"/>
      <c r="AD162" s="116"/>
    </row>
    <row r="163" spans="1:30" s="113" customFormat="1" ht="12" x14ac:dyDescent="0.25">
      <c r="A163" s="116" t="s">
        <v>146</v>
      </c>
      <c r="B163" s="8">
        <v>2025</v>
      </c>
      <c r="C163" s="116" t="s">
        <v>17</v>
      </c>
      <c r="D163" s="8">
        <v>377703</v>
      </c>
      <c r="E163" s="8"/>
      <c r="F163" s="8"/>
      <c r="G163" s="8"/>
      <c r="H163" s="8"/>
      <c r="I163" s="8"/>
      <c r="J163" s="8">
        <v>100</v>
      </c>
      <c r="K163" s="8">
        <v>100</v>
      </c>
      <c r="L163" s="8"/>
      <c r="M163" s="8"/>
      <c r="N163" s="8"/>
      <c r="O163" s="8"/>
      <c r="P163" s="8">
        <v>100</v>
      </c>
      <c r="Q163" s="8">
        <v>100</v>
      </c>
      <c r="R163" s="8"/>
      <c r="S163" s="8"/>
      <c r="T163" s="8"/>
      <c r="U163" s="8"/>
      <c r="V163" s="8">
        <v>100</v>
      </c>
      <c r="W163" s="116"/>
      <c r="X163" s="116"/>
      <c r="Y163" s="116"/>
      <c r="Z163" s="116"/>
      <c r="AA163" s="116"/>
      <c r="AB163" s="116"/>
      <c r="AC163" s="116"/>
      <c r="AD163" s="116"/>
    </row>
    <row r="164" spans="1:30" s="113" customFormat="1" ht="12" x14ac:dyDescent="0.25">
      <c r="A164" s="116" t="s">
        <v>146</v>
      </c>
      <c r="B164" s="8">
        <v>2026</v>
      </c>
      <c r="C164" s="116" t="s">
        <v>17</v>
      </c>
      <c r="D164" s="8"/>
      <c r="E164" s="8"/>
      <c r="F164" s="8"/>
      <c r="G164" s="8"/>
      <c r="H164" s="8"/>
      <c r="I164" s="8"/>
      <c r="J164" s="8">
        <v>100</v>
      </c>
      <c r="K164" s="8">
        <v>100</v>
      </c>
      <c r="L164" s="8"/>
      <c r="M164" s="8"/>
      <c r="N164" s="8"/>
      <c r="O164" s="8"/>
      <c r="P164" s="8">
        <v>100</v>
      </c>
      <c r="Q164" s="8">
        <v>100</v>
      </c>
      <c r="R164" s="8"/>
      <c r="S164" s="8"/>
      <c r="T164" s="8"/>
      <c r="U164" s="8"/>
      <c r="V164" s="8">
        <v>100</v>
      </c>
      <c r="W164" s="116"/>
      <c r="X164" s="116"/>
      <c r="Y164" s="116"/>
      <c r="Z164" s="116"/>
      <c r="AA164" s="116"/>
      <c r="AB164" s="116"/>
      <c r="AC164" s="116"/>
      <c r="AD164" s="116"/>
    </row>
    <row r="165" spans="1:30" s="113" customFormat="1" ht="12" x14ac:dyDescent="0.25">
      <c r="A165" s="116" t="s">
        <v>146</v>
      </c>
      <c r="B165" s="8">
        <v>2027</v>
      </c>
      <c r="C165" s="116" t="s">
        <v>17</v>
      </c>
      <c r="D165" s="8"/>
      <c r="E165" s="8"/>
      <c r="F165" s="8"/>
      <c r="G165" s="8"/>
      <c r="H165" s="8"/>
      <c r="I165" s="8"/>
      <c r="J165" s="8">
        <v>100</v>
      </c>
      <c r="K165" s="8">
        <v>100</v>
      </c>
      <c r="L165" s="8"/>
      <c r="M165" s="8"/>
      <c r="N165" s="8"/>
      <c r="O165" s="8"/>
      <c r="P165" s="8">
        <v>100</v>
      </c>
      <c r="Q165" s="8">
        <v>100</v>
      </c>
      <c r="R165" s="8"/>
      <c r="S165" s="8"/>
      <c r="T165" s="8"/>
      <c r="U165" s="8"/>
      <c r="V165" s="8">
        <v>100</v>
      </c>
      <c r="W165" s="116"/>
      <c r="X165" s="116"/>
      <c r="Y165" s="116"/>
      <c r="Z165" s="116"/>
      <c r="AA165" s="116"/>
      <c r="AB165" s="116"/>
      <c r="AC165" s="116"/>
      <c r="AD165" s="116"/>
    </row>
    <row r="166" spans="1:30" s="113" customFormat="1" ht="12" x14ac:dyDescent="0.25">
      <c r="A166" s="116" t="s">
        <v>146</v>
      </c>
      <c r="B166" s="8">
        <v>2028</v>
      </c>
      <c r="C166" s="116" t="s">
        <v>17</v>
      </c>
      <c r="D166" s="8"/>
      <c r="E166" s="8"/>
      <c r="F166" s="8"/>
      <c r="G166" s="8"/>
      <c r="H166" s="8"/>
      <c r="I166" s="8"/>
      <c r="J166" s="8">
        <v>100</v>
      </c>
      <c r="K166" s="8">
        <v>100</v>
      </c>
      <c r="L166" s="8"/>
      <c r="M166" s="8"/>
      <c r="N166" s="8"/>
      <c r="O166" s="8"/>
      <c r="P166" s="8">
        <v>100</v>
      </c>
      <c r="Q166" s="8">
        <v>100</v>
      </c>
      <c r="R166" s="8"/>
      <c r="S166" s="8"/>
      <c r="T166" s="8"/>
      <c r="U166" s="8"/>
      <c r="V166" s="8">
        <v>100</v>
      </c>
      <c r="W166" s="116"/>
      <c r="X166" s="116"/>
      <c r="Y166" s="116"/>
      <c r="Z166" s="116"/>
      <c r="AA166" s="116"/>
      <c r="AB166" s="116"/>
      <c r="AC166" s="116"/>
      <c r="AD166" s="116"/>
    </row>
    <row r="167" spans="1:30" s="113" customFormat="1" ht="12" x14ac:dyDescent="0.25">
      <c r="A167" s="116" t="s">
        <v>146</v>
      </c>
      <c r="B167" s="8">
        <v>2029</v>
      </c>
      <c r="C167" s="116" t="s">
        <v>17</v>
      </c>
      <c r="D167" s="8"/>
      <c r="E167" s="8"/>
      <c r="F167" s="8"/>
      <c r="G167" s="8"/>
      <c r="H167" s="8"/>
      <c r="I167" s="8"/>
      <c r="J167" s="8">
        <v>100</v>
      </c>
      <c r="K167" s="8">
        <v>100</v>
      </c>
      <c r="L167" s="8"/>
      <c r="M167" s="8"/>
      <c r="N167" s="8"/>
      <c r="O167" s="8"/>
      <c r="P167" s="8">
        <v>100</v>
      </c>
      <c r="Q167" s="8">
        <v>100</v>
      </c>
      <c r="R167" s="8"/>
      <c r="S167" s="8"/>
      <c r="T167" s="8"/>
      <c r="U167" s="8"/>
      <c r="V167" s="8">
        <v>100</v>
      </c>
      <c r="W167" s="116"/>
      <c r="X167" s="116"/>
      <c r="Y167" s="116"/>
      <c r="Z167" s="116"/>
      <c r="AA167" s="116"/>
      <c r="AB167" s="116"/>
    </row>
    <row r="168" spans="1:30" s="113" customFormat="1" ht="12" x14ac:dyDescent="0.25">
      <c r="A168" s="116" t="s">
        <v>146</v>
      </c>
      <c r="B168" s="8">
        <v>2030</v>
      </c>
      <c r="C168" s="116" t="s">
        <v>17</v>
      </c>
      <c r="D168" s="8"/>
      <c r="E168" s="8"/>
      <c r="F168" s="8"/>
      <c r="G168" s="8"/>
      <c r="H168" s="8"/>
      <c r="I168" s="8"/>
      <c r="J168" s="8">
        <v>100</v>
      </c>
      <c r="K168" s="8">
        <v>100</v>
      </c>
      <c r="L168" s="8"/>
      <c r="M168" s="8"/>
      <c r="N168" s="8"/>
      <c r="O168" s="8"/>
      <c r="P168" s="8">
        <v>100</v>
      </c>
      <c r="Q168" s="8">
        <v>100</v>
      </c>
      <c r="R168" s="8"/>
      <c r="S168" s="8"/>
      <c r="T168" s="8"/>
      <c r="U168" s="8"/>
      <c r="V168" s="8">
        <v>100</v>
      </c>
      <c r="W168" s="116"/>
      <c r="X168" s="116"/>
      <c r="Y168" s="116"/>
      <c r="Z168" s="116"/>
      <c r="AA168" s="116"/>
      <c r="AB168" s="116"/>
    </row>
    <row r="169" spans="1:30" ht="15.6" x14ac:dyDescent="0.3">
      <c r="A169" s="117" t="s">
        <v>146</v>
      </c>
      <c r="B169" s="8">
        <v>2000</v>
      </c>
      <c r="C169" s="117" t="s">
        <v>18</v>
      </c>
      <c r="D169" s="8">
        <v>361723</v>
      </c>
      <c r="E169" s="8">
        <v>99.6</v>
      </c>
      <c r="F169" s="8"/>
      <c r="G169" s="8"/>
      <c r="H169" s="8"/>
      <c r="I169" s="8"/>
      <c r="J169" s="8">
        <v>100</v>
      </c>
      <c r="K169" s="8">
        <v>100</v>
      </c>
      <c r="L169" s="8"/>
      <c r="M169" s="8"/>
      <c r="N169" s="8"/>
      <c r="O169" s="8"/>
      <c r="P169" s="8">
        <v>100</v>
      </c>
      <c r="Q169" s="8">
        <v>100</v>
      </c>
      <c r="R169" s="8"/>
      <c r="S169" s="8"/>
      <c r="T169" s="8"/>
      <c r="U169" s="8"/>
      <c r="V169" s="8">
        <v>100</v>
      </c>
      <c r="W169" s="117"/>
      <c r="X169" s="117"/>
      <c r="Y169" s="117"/>
      <c r="Z169" s="117"/>
      <c r="AA169" s="117"/>
      <c r="AB169" s="117"/>
    </row>
    <row r="170" spans="1:30" ht="15.6" x14ac:dyDescent="0.3">
      <c r="A170" s="117" t="s">
        <v>146</v>
      </c>
      <c r="B170" s="8">
        <v>2001</v>
      </c>
      <c r="C170" s="117" t="s">
        <v>18</v>
      </c>
      <c r="D170" s="8">
        <v>371766</v>
      </c>
      <c r="E170" s="8">
        <v>99.6</v>
      </c>
      <c r="F170" s="8"/>
      <c r="G170" s="8"/>
      <c r="H170" s="8"/>
      <c r="I170" s="8"/>
      <c r="J170" s="8">
        <v>100</v>
      </c>
      <c r="K170" s="8">
        <v>100</v>
      </c>
      <c r="L170" s="8"/>
      <c r="M170" s="8"/>
      <c r="N170" s="8"/>
      <c r="O170" s="8"/>
      <c r="P170" s="8">
        <v>100</v>
      </c>
      <c r="Q170" s="8">
        <v>100</v>
      </c>
      <c r="R170" s="8"/>
      <c r="S170" s="8"/>
      <c r="T170" s="8"/>
      <c r="U170" s="8"/>
      <c r="V170" s="8">
        <v>100</v>
      </c>
      <c r="W170" s="117"/>
      <c r="X170" s="117"/>
      <c r="Y170" s="117"/>
      <c r="Z170" s="117"/>
      <c r="AA170" s="117"/>
      <c r="AB170" s="117"/>
    </row>
    <row r="171" spans="1:30" ht="15.6" x14ac:dyDescent="0.3">
      <c r="A171" s="117" t="s">
        <v>146</v>
      </c>
      <c r="B171" s="8">
        <v>2002</v>
      </c>
      <c r="C171" s="117" t="s">
        <v>18</v>
      </c>
      <c r="D171" s="8">
        <v>378398</v>
      </c>
      <c r="E171" s="8">
        <v>99.6</v>
      </c>
      <c r="F171" s="8"/>
      <c r="G171" s="8"/>
      <c r="H171" s="8"/>
      <c r="I171" s="8"/>
      <c r="J171" s="8">
        <v>100</v>
      </c>
      <c r="K171" s="8">
        <v>100</v>
      </c>
      <c r="L171" s="8"/>
      <c r="M171" s="8"/>
      <c r="N171" s="8"/>
      <c r="O171" s="8"/>
      <c r="P171" s="8">
        <v>100</v>
      </c>
      <c r="Q171" s="8">
        <v>100</v>
      </c>
      <c r="R171" s="8"/>
      <c r="S171" s="8"/>
      <c r="T171" s="8"/>
      <c r="U171" s="8"/>
      <c r="V171" s="8">
        <v>100</v>
      </c>
      <c r="W171" s="117"/>
      <c r="X171" s="117"/>
      <c r="Y171" s="117"/>
      <c r="Z171" s="117"/>
      <c r="AA171" s="117"/>
      <c r="AB171" s="117"/>
    </row>
    <row r="172" spans="1:30" ht="15.6" x14ac:dyDescent="0.3">
      <c r="A172" s="117" t="s">
        <v>146</v>
      </c>
      <c r="B172" s="8">
        <v>2003</v>
      </c>
      <c r="C172" s="117" t="s">
        <v>18</v>
      </c>
      <c r="D172" s="8">
        <v>380188</v>
      </c>
      <c r="E172" s="8">
        <v>99.6</v>
      </c>
      <c r="F172" s="8"/>
      <c r="G172" s="8"/>
      <c r="H172" s="8"/>
      <c r="I172" s="8"/>
      <c r="J172" s="8">
        <v>100</v>
      </c>
      <c r="K172" s="8">
        <v>100</v>
      </c>
      <c r="L172" s="8"/>
      <c r="M172" s="8"/>
      <c r="N172" s="8"/>
      <c r="O172" s="8"/>
      <c r="P172" s="8">
        <v>100</v>
      </c>
      <c r="Q172" s="8">
        <v>100</v>
      </c>
      <c r="R172" s="8"/>
      <c r="S172" s="8"/>
      <c r="T172" s="8"/>
      <c r="U172" s="8"/>
      <c r="V172" s="8">
        <v>100</v>
      </c>
      <c r="W172" s="117"/>
      <c r="X172" s="117"/>
      <c r="Y172" s="117"/>
      <c r="Z172" s="117"/>
      <c r="AA172" s="117"/>
      <c r="AB172" s="117"/>
    </row>
    <row r="173" spans="1:30" ht="15.6" x14ac:dyDescent="0.3">
      <c r="A173" s="117" t="s">
        <v>146</v>
      </c>
      <c r="B173" s="8">
        <v>2004</v>
      </c>
      <c r="C173" s="117" t="s">
        <v>18</v>
      </c>
      <c r="D173" s="8">
        <v>376605</v>
      </c>
      <c r="E173" s="8">
        <v>99.6</v>
      </c>
      <c r="F173" s="8"/>
      <c r="G173" s="8"/>
      <c r="H173" s="8"/>
      <c r="I173" s="8"/>
      <c r="J173" s="8">
        <v>100</v>
      </c>
      <c r="K173" s="8">
        <v>100</v>
      </c>
      <c r="L173" s="8"/>
      <c r="M173" s="8"/>
      <c r="N173" s="8"/>
      <c r="O173" s="8"/>
      <c r="P173" s="8">
        <v>100</v>
      </c>
      <c r="Q173" s="8">
        <v>100</v>
      </c>
      <c r="R173" s="8"/>
      <c r="S173" s="8"/>
      <c r="T173" s="8"/>
      <c r="U173" s="8"/>
      <c r="V173" s="8">
        <v>100</v>
      </c>
      <c r="W173" s="117"/>
      <c r="X173" s="117"/>
      <c r="Y173" s="117"/>
      <c r="Z173" s="117"/>
      <c r="AA173" s="117"/>
      <c r="AB173" s="117"/>
    </row>
    <row r="174" spans="1:30" ht="15.6" x14ac:dyDescent="0.3">
      <c r="A174" s="117" t="s">
        <v>146</v>
      </c>
      <c r="B174" s="8">
        <v>2005</v>
      </c>
      <c r="C174" s="117" t="s">
        <v>18</v>
      </c>
      <c r="D174" s="8">
        <v>368337</v>
      </c>
      <c r="E174" s="8">
        <v>99.6</v>
      </c>
      <c r="F174" s="8"/>
      <c r="G174" s="8"/>
      <c r="H174" s="8"/>
      <c r="I174" s="8"/>
      <c r="J174" s="8">
        <v>100</v>
      </c>
      <c r="K174" s="8">
        <v>100</v>
      </c>
      <c r="L174" s="8"/>
      <c r="M174" s="8"/>
      <c r="N174" s="8"/>
      <c r="O174" s="8"/>
      <c r="P174" s="8">
        <v>100</v>
      </c>
      <c r="Q174" s="8">
        <v>100</v>
      </c>
      <c r="R174" s="8"/>
      <c r="S174" s="8"/>
      <c r="T174" s="8"/>
      <c r="U174" s="8"/>
      <c r="V174" s="8">
        <v>100</v>
      </c>
      <c r="W174" s="117"/>
      <c r="X174" s="117"/>
      <c r="Y174" s="117"/>
      <c r="Z174" s="117"/>
      <c r="AA174" s="117"/>
      <c r="AB174" s="117"/>
    </row>
    <row r="175" spans="1:30" ht="15.6" x14ac:dyDescent="0.3">
      <c r="A175" s="117" t="s">
        <v>146</v>
      </c>
      <c r="B175" s="8">
        <v>2006</v>
      </c>
      <c r="C175" s="117" t="s">
        <v>18</v>
      </c>
      <c r="D175" s="8">
        <v>356712</v>
      </c>
      <c r="E175" s="8">
        <v>99.6</v>
      </c>
      <c r="F175" s="8"/>
      <c r="G175" s="8"/>
      <c r="H175" s="8"/>
      <c r="I175" s="8"/>
      <c r="J175" s="8">
        <v>100</v>
      </c>
      <c r="K175" s="8">
        <v>100</v>
      </c>
      <c r="L175" s="8"/>
      <c r="M175" s="8"/>
      <c r="N175" s="8"/>
      <c r="O175" s="8"/>
      <c r="P175" s="8">
        <v>100</v>
      </c>
      <c r="Q175" s="8">
        <v>100</v>
      </c>
      <c r="R175" s="8"/>
      <c r="S175" s="8"/>
      <c r="T175" s="8"/>
      <c r="U175" s="8"/>
      <c r="V175" s="8">
        <v>100</v>
      </c>
      <c r="W175" s="117"/>
      <c r="X175" s="117"/>
      <c r="Y175" s="117"/>
      <c r="Z175" s="117"/>
      <c r="AA175" s="117"/>
      <c r="AB175" s="117"/>
    </row>
    <row r="176" spans="1:30" ht="15.6" x14ac:dyDescent="0.3">
      <c r="A176" s="117" t="s">
        <v>146</v>
      </c>
      <c r="B176" s="8">
        <v>2007</v>
      </c>
      <c r="C176" s="117" t="s">
        <v>18</v>
      </c>
      <c r="D176" s="8">
        <v>343312</v>
      </c>
      <c r="E176" s="8">
        <v>99.6</v>
      </c>
      <c r="F176" s="8"/>
      <c r="G176" s="8"/>
      <c r="H176" s="8"/>
      <c r="I176" s="8"/>
      <c r="J176" s="8">
        <v>100</v>
      </c>
      <c r="K176" s="8">
        <v>100</v>
      </c>
      <c r="L176" s="8"/>
      <c r="M176" s="8"/>
      <c r="N176" s="8"/>
      <c r="O176" s="8"/>
      <c r="P176" s="8">
        <v>100</v>
      </c>
      <c r="Q176" s="8">
        <v>100</v>
      </c>
      <c r="R176" s="8"/>
      <c r="S176" s="8"/>
      <c r="T176" s="8"/>
      <c r="U176" s="8"/>
      <c r="V176" s="8">
        <v>100</v>
      </c>
      <c r="W176" s="117"/>
      <c r="X176" s="117"/>
      <c r="Y176" s="117"/>
      <c r="Z176" s="117"/>
      <c r="AA176" s="117"/>
      <c r="AB176" s="117"/>
    </row>
    <row r="177" spans="1:28" ht="15.6" x14ac:dyDescent="0.3">
      <c r="A177" s="117" t="s">
        <v>146</v>
      </c>
      <c r="B177" s="8">
        <v>2008</v>
      </c>
      <c r="C177" s="117" t="s">
        <v>18</v>
      </c>
      <c r="D177" s="8">
        <v>329874</v>
      </c>
      <c r="E177" s="8">
        <v>99.6</v>
      </c>
      <c r="F177" s="8"/>
      <c r="G177" s="8"/>
      <c r="H177" s="8"/>
      <c r="I177" s="8"/>
      <c r="J177" s="8">
        <v>100</v>
      </c>
      <c r="K177" s="8">
        <v>100</v>
      </c>
      <c r="L177" s="8"/>
      <c r="M177" s="8"/>
      <c r="N177" s="8"/>
      <c r="O177" s="8"/>
      <c r="P177" s="8">
        <v>100</v>
      </c>
      <c r="Q177" s="8">
        <v>100</v>
      </c>
      <c r="R177" s="8"/>
      <c r="S177" s="8"/>
      <c r="T177" s="8"/>
      <c r="U177" s="8"/>
      <c r="V177" s="8">
        <v>100</v>
      </c>
      <c r="W177" s="117"/>
      <c r="X177" s="117"/>
      <c r="Y177" s="117"/>
      <c r="Z177" s="117"/>
      <c r="AA177" s="117"/>
      <c r="AB177" s="117"/>
    </row>
    <row r="178" spans="1:28" ht="15.6" x14ac:dyDescent="0.3">
      <c r="A178" s="117" t="s">
        <v>146</v>
      </c>
      <c r="B178" s="8">
        <v>2009</v>
      </c>
      <c r="C178" s="117" t="s">
        <v>18</v>
      </c>
      <c r="D178" s="8">
        <v>310424</v>
      </c>
      <c r="E178" s="8">
        <v>99.6</v>
      </c>
      <c r="F178" s="8"/>
      <c r="G178" s="8"/>
      <c r="H178" s="8"/>
      <c r="I178" s="8"/>
      <c r="J178" s="8">
        <v>100</v>
      </c>
      <c r="K178" s="8">
        <v>100</v>
      </c>
      <c r="L178" s="8"/>
      <c r="M178" s="8"/>
      <c r="N178" s="8"/>
      <c r="O178" s="8"/>
      <c r="P178" s="8">
        <v>100</v>
      </c>
      <c r="Q178" s="8">
        <v>100</v>
      </c>
      <c r="R178" s="8"/>
      <c r="S178" s="8"/>
      <c r="T178" s="8"/>
      <c r="U178" s="8"/>
      <c r="V178" s="8">
        <v>100</v>
      </c>
      <c r="W178" s="117"/>
      <c r="X178" s="117"/>
      <c r="Y178" s="117"/>
      <c r="Z178" s="117"/>
      <c r="AA178" s="117"/>
      <c r="AB178" s="117"/>
    </row>
    <row r="179" spans="1:28" ht="15.6" x14ac:dyDescent="0.3">
      <c r="A179" s="117" t="s">
        <v>146</v>
      </c>
      <c r="B179" s="8">
        <v>2010</v>
      </c>
      <c r="C179" s="117" t="s">
        <v>18</v>
      </c>
      <c r="D179" s="8">
        <v>302687</v>
      </c>
      <c r="E179" s="8">
        <v>99.6</v>
      </c>
      <c r="F179" s="8"/>
      <c r="G179" s="8"/>
      <c r="H179" s="8"/>
      <c r="I179" s="8"/>
      <c r="J179" s="8">
        <v>100</v>
      </c>
      <c r="K179" s="8">
        <v>100</v>
      </c>
      <c r="L179" s="8"/>
      <c r="M179" s="8"/>
      <c r="N179" s="8"/>
      <c r="O179" s="8"/>
      <c r="P179" s="8">
        <v>100</v>
      </c>
      <c r="Q179" s="8">
        <v>100</v>
      </c>
      <c r="R179" s="8"/>
      <c r="S179" s="8"/>
      <c r="T179" s="8"/>
      <c r="U179" s="8"/>
      <c r="V179" s="8">
        <v>100</v>
      </c>
      <c r="W179" s="117"/>
      <c r="X179" s="117"/>
      <c r="Y179" s="117"/>
      <c r="Z179" s="117"/>
      <c r="AA179" s="117"/>
      <c r="AB179" s="117"/>
    </row>
    <row r="180" spans="1:28" ht="15.6" x14ac:dyDescent="0.3">
      <c r="A180" s="117" t="s">
        <v>146</v>
      </c>
      <c r="B180" s="8">
        <v>2011</v>
      </c>
      <c r="C180" s="117" t="s">
        <v>18</v>
      </c>
      <c r="D180" s="8">
        <v>348410</v>
      </c>
      <c r="E180" s="8">
        <v>99.6</v>
      </c>
      <c r="F180" s="8"/>
      <c r="G180" s="8"/>
      <c r="H180" s="8"/>
      <c r="I180" s="8"/>
      <c r="J180" s="8">
        <v>100</v>
      </c>
      <c r="K180" s="8">
        <v>100</v>
      </c>
      <c r="L180" s="8"/>
      <c r="M180" s="8"/>
      <c r="N180" s="8"/>
      <c r="O180" s="8"/>
      <c r="P180" s="8">
        <v>100</v>
      </c>
      <c r="Q180" s="8">
        <v>100</v>
      </c>
      <c r="R180" s="8"/>
      <c r="S180" s="8"/>
      <c r="T180" s="8"/>
      <c r="U180" s="8"/>
      <c r="V180" s="8">
        <v>100</v>
      </c>
      <c r="W180" s="117"/>
      <c r="X180" s="117"/>
      <c r="Y180" s="117"/>
      <c r="Z180" s="117"/>
      <c r="AA180" s="117"/>
      <c r="AB180" s="117"/>
    </row>
    <row r="181" spans="1:28" ht="15.6" x14ac:dyDescent="0.3">
      <c r="A181" s="117" t="s">
        <v>146</v>
      </c>
      <c r="B181" s="8">
        <v>2012</v>
      </c>
      <c r="C181" s="117" t="s">
        <v>18</v>
      </c>
      <c r="D181" s="8">
        <v>341581</v>
      </c>
      <c r="E181" s="8">
        <v>99.6</v>
      </c>
      <c r="F181" s="8"/>
      <c r="G181" s="8"/>
      <c r="H181" s="8"/>
      <c r="I181" s="8"/>
      <c r="J181" s="8">
        <v>100</v>
      </c>
      <c r="K181" s="8">
        <v>100</v>
      </c>
      <c r="L181" s="8"/>
      <c r="M181" s="8"/>
      <c r="N181" s="8"/>
      <c r="O181" s="8"/>
      <c r="P181" s="8">
        <v>100</v>
      </c>
      <c r="Q181" s="8">
        <v>100</v>
      </c>
      <c r="R181" s="8"/>
      <c r="S181" s="8"/>
      <c r="T181" s="8"/>
      <c r="U181" s="8"/>
      <c r="V181" s="8">
        <v>100</v>
      </c>
      <c r="W181" s="117"/>
      <c r="X181" s="117"/>
      <c r="Y181" s="117"/>
      <c r="Z181" s="117"/>
      <c r="AA181" s="117"/>
      <c r="AB181" s="117"/>
    </row>
    <row r="182" spans="1:28" ht="15.6" x14ac:dyDescent="0.3">
      <c r="A182" s="117" t="s">
        <v>146</v>
      </c>
      <c r="B182" s="8">
        <v>2013</v>
      </c>
      <c r="C182" s="117" t="s">
        <v>18</v>
      </c>
      <c r="D182" s="8">
        <v>334263</v>
      </c>
      <c r="E182" s="8">
        <v>99.6</v>
      </c>
      <c r="F182" s="8">
        <v>98.749999999999986</v>
      </c>
      <c r="G182" s="8">
        <v>73.400000000000006</v>
      </c>
      <c r="H182" s="8">
        <v>25.34999999999998</v>
      </c>
      <c r="I182" s="8">
        <v>1.2500000000000142</v>
      </c>
      <c r="J182" s="8">
        <v>0</v>
      </c>
      <c r="K182" s="8">
        <v>100</v>
      </c>
      <c r="L182" s="8">
        <v>84.95</v>
      </c>
      <c r="M182" s="8">
        <v>63.4749798</v>
      </c>
      <c r="N182" s="8">
        <v>21.475020200000003</v>
      </c>
      <c r="O182" s="8">
        <v>15.049999999999997</v>
      </c>
      <c r="P182" s="8">
        <v>0</v>
      </c>
      <c r="Q182" s="8">
        <v>100</v>
      </c>
      <c r="R182" s="8">
        <v>75.8</v>
      </c>
      <c r="S182" s="8">
        <v>39.9</v>
      </c>
      <c r="T182" s="8">
        <v>35.9</v>
      </c>
      <c r="U182" s="8">
        <v>24.200000000000003</v>
      </c>
      <c r="V182" s="8">
        <v>0</v>
      </c>
      <c r="W182" s="117"/>
      <c r="X182" s="117"/>
      <c r="Y182" s="117"/>
      <c r="Z182" s="117"/>
      <c r="AA182" s="117"/>
      <c r="AB182" s="117"/>
    </row>
    <row r="183" spans="1:28" ht="15.6" x14ac:dyDescent="0.3">
      <c r="A183" s="117" t="s">
        <v>146</v>
      </c>
      <c r="B183" s="8">
        <v>2014</v>
      </c>
      <c r="C183" s="117" t="s">
        <v>18</v>
      </c>
      <c r="D183" s="8">
        <v>326778</v>
      </c>
      <c r="E183" s="8">
        <v>99.6</v>
      </c>
      <c r="F183" s="8">
        <v>98.749999999999986</v>
      </c>
      <c r="G183" s="8">
        <v>73.400000000000006</v>
      </c>
      <c r="H183" s="8">
        <v>25.34999999999998</v>
      </c>
      <c r="I183" s="8">
        <v>1.2500000000000142</v>
      </c>
      <c r="J183" s="8">
        <v>0</v>
      </c>
      <c r="K183" s="8">
        <v>100</v>
      </c>
      <c r="L183" s="8">
        <v>84.95</v>
      </c>
      <c r="M183" s="8">
        <v>63.4749798</v>
      </c>
      <c r="N183" s="8">
        <v>21.475020200000003</v>
      </c>
      <c r="O183" s="8">
        <v>15.049999999999997</v>
      </c>
      <c r="P183" s="8">
        <v>0</v>
      </c>
      <c r="Q183" s="8">
        <v>100</v>
      </c>
      <c r="R183" s="8">
        <v>75.8</v>
      </c>
      <c r="S183" s="8">
        <v>39.9</v>
      </c>
      <c r="T183" s="8">
        <v>35.9</v>
      </c>
      <c r="U183" s="8">
        <v>24.200000000000003</v>
      </c>
      <c r="V183" s="8">
        <v>0</v>
      </c>
      <c r="W183" s="117"/>
      <c r="X183" s="117"/>
      <c r="Y183" s="117"/>
      <c r="Z183" s="117"/>
      <c r="AA183" s="117"/>
      <c r="AB183" s="117"/>
    </row>
    <row r="184" spans="1:28" ht="15.6" x14ac:dyDescent="0.3">
      <c r="A184" s="117" t="s">
        <v>146</v>
      </c>
      <c r="B184" s="8">
        <v>2015</v>
      </c>
      <c r="C184" s="117" t="s">
        <v>18</v>
      </c>
      <c r="D184" s="8">
        <v>319869</v>
      </c>
      <c r="E184" s="8">
        <v>99.6</v>
      </c>
      <c r="F184" s="8">
        <v>98.749999999999986</v>
      </c>
      <c r="G184" s="8">
        <v>73.400000000000006</v>
      </c>
      <c r="H184" s="8">
        <v>25.34999999999998</v>
      </c>
      <c r="I184" s="8">
        <v>1.2500000000000142</v>
      </c>
      <c r="J184" s="8">
        <v>0</v>
      </c>
      <c r="K184" s="8">
        <v>100</v>
      </c>
      <c r="L184" s="8">
        <v>84.95</v>
      </c>
      <c r="M184" s="8">
        <v>63.4749798</v>
      </c>
      <c r="N184" s="8">
        <v>21.475020200000003</v>
      </c>
      <c r="O184" s="8">
        <v>15.049999999999997</v>
      </c>
      <c r="P184" s="8">
        <v>0</v>
      </c>
      <c r="Q184" s="8">
        <v>100</v>
      </c>
      <c r="R184" s="8">
        <v>75.8</v>
      </c>
      <c r="S184" s="8">
        <v>39.9</v>
      </c>
      <c r="T184" s="8">
        <v>35.9</v>
      </c>
      <c r="U184" s="8">
        <v>24.200000000000003</v>
      </c>
      <c r="V184" s="8">
        <v>0</v>
      </c>
      <c r="W184" s="117"/>
      <c r="X184" s="117"/>
      <c r="Y184" s="117"/>
      <c r="Z184" s="117"/>
      <c r="AA184" s="117"/>
      <c r="AB184" s="117"/>
    </row>
    <row r="185" spans="1:28" ht="15.6" x14ac:dyDescent="0.3">
      <c r="A185" s="117" t="s">
        <v>146</v>
      </c>
      <c r="B185" s="8">
        <v>2016</v>
      </c>
      <c r="C185" s="117" t="s">
        <v>18</v>
      </c>
      <c r="D185" s="8">
        <v>314924</v>
      </c>
      <c r="E185" s="8">
        <v>99.6</v>
      </c>
      <c r="F185" s="8">
        <v>98.749999999999986</v>
      </c>
      <c r="G185" s="8">
        <v>73.400000000000006</v>
      </c>
      <c r="H185" s="8">
        <v>25.34999999999998</v>
      </c>
      <c r="I185" s="8">
        <v>1.2500000000000142</v>
      </c>
      <c r="J185" s="8">
        <v>0</v>
      </c>
      <c r="K185" s="8">
        <v>100</v>
      </c>
      <c r="L185" s="8">
        <v>84.95</v>
      </c>
      <c r="M185" s="8">
        <v>63.4749798</v>
      </c>
      <c r="N185" s="8">
        <v>21.475020200000003</v>
      </c>
      <c r="O185" s="8">
        <v>15.049999999999997</v>
      </c>
      <c r="P185" s="8">
        <v>0</v>
      </c>
      <c r="Q185" s="8">
        <v>100</v>
      </c>
      <c r="R185" s="8">
        <v>75.8</v>
      </c>
      <c r="S185" s="8">
        <v>39.9</v>
      </c>
      <c r="T185" s="8">
        <v>35.9</v>
      </c>
      <c r="U185" s="8">
        <v>24.200000000000003</v>
      </c>
      <c r="V185" s="8">
        <v>0</v>
      </c>
      <c r="W185" s="117"/>
      <c r="X185" s="117"/>
      <c r="Y185" s="117"/>
      <c r="Z185" s="117"/>
      <c r="AA185" s="117"/>
      <c r="AB185" s="117"/>
    </row>
    <row r="186" spans="1:28" ht="15.6" x14ac:dyDescent="0.3">
      <c r="A186" s="117" t="s">
        <v>146</v>
      </c>
      <c r="B186" s="8">
        <v>2017</v>
      </c>
      <c r="C186" s="117" t="s">
        <v>18</v>
      </c>
      <c r="D186" s="8">
        <v>313518</v>
      </c>
      <c r="E186" s="8">
        <v>99.6</v>
      </c>
      <c r="F186" s="8">
        <v>98.749999999999986</v>
      </c>
      <c r="G186" s="8">
        <v>73.400000000000006</v>
      </c>
      <c r="H186" s="8">
        <v>25.34999999999998</v>
      </c>
      <c r="I186" s="8">
        <v>1.2500000000000142</v>
      </c>
      <c r="J186" s="8">
        <v>0</v>
      </c>
      <c r="K186" s="8">
        <v>100</v>
      </c>
      <c r="L186" s="8">
        <v>84.95</v>
      </c>
      <c r="M186" s="8">
        <v>63.4749798</v>
      </c>
      <c r="N186" s="8">
        <v>21.475020200000003</v>
      </c>
      <c r="O186" s="8">
        <v>15.049999999999997</v>
      </c>
      <c r="P186" s="8">
        <v>0</v>
      </c>
      <c r="Q186" s="8">
        <v>100</v>
      </c>
      <c r="R186" s="8">
        <v>75.8</v>
      </c>
      <c r="S186" s="8">
        <v>39.9</v>
      </c>
      <c r="T186" s="8">
        <v>35.9</v>
      </c>
      <c r="U186" s="8">
        <v>24.200000000000003</v>
      </c>
      <c r="V186" s="8">
        <v>0</v>
      </c>
      <c r="W186" s="117"/>
      <c r="X186" s="117"/>
      <c r="Y186" s="117"/>
      <c r="Z186" s="117"/>
      <c r="AA186" s="117"/>
      <c r="AB186" s="117"/>
    </row>
    <row r="187" spans="1:28" ht="15.6" x14ac:dyDescent="0.3">
      <c r="A187" s="117" t="s">
        <v>146</v>
      </c>
      <c r="B187" s="8">
        <v>2018</v>
      </c>
      <c r="C187" s="117" t="s">
        <v>18</v>
      </c>
      <c r="D187" s="8">
        <v>317173</v>
      </c>
      <c r="E187" s="8">
        <v>99.6</v>
      </c>
      <c r="F187" s="8">
        <v>98.749999999999986</v>
      </c>
      <c r="G187" s="8">
        <v>73.400000000000006</v>
      </c>
      <c r="H187" s="8">
        <v>25.34999999999998</v>
      </c>
      <c r="I187" s="8">
        <v>1.2500000000000142</v>
      </c>
      <c r="J187" s="8">
        <v>0</v>
      </c>
      <c r="K187" s="8">
        <v>100</v>
      </c>
      <c r="L187" s="8">
        <v>84.95</v>
      </c>
      <c r="M187" s="8">
        <v>63.4749798</v>
      </c>
      <c r="N187" s="8">
        <v>21.475020200000003</v>
      </c>
      <c r="O187" s="8">
        <v>15.049999999999997</v>
      </c>
      <c r="P187" s="8">
        <v>0</v>
      </c>
      <c r="Q187" s="8">
        <v>100</v>
      </c>
      <c r="R187" s="8">
        <v>75.8</v>
      </c>
      <c r="S187" s="8">
        <v>39.9</v>
      </c>
      <c r="T187" s="8">
        <v>35.9</v>
      </c>
      <c r="U187" s="8">
        <v>24.200000000000003</v>
      </c>
      <c r="V187" s="8">
        <v>0</v>
      </c>
      <c r="W187" s="117"/>
      <c r="X187" s="117"/>
      <c r="Y187" s="117"/>
      <c r="Z187" s="117"/>
      <c r="AA187" s="117"/>
      <c r="AB187" s="117"/>
    </row>
    <row r="188" spans="1:28" ht="15.6" x14ac:dyDescent="0.3">
      <c r="A188" s="117" t="s">
        <v>146</v>
      </c>
      <c r="B188" s="8">
        <v>2019</v>
      </c>
      <c r="C188" s="117" t="s">
        <v>18</v>
      </c>
      <c r="D188" s="8">
        <v>327236</v>
      </c>
      <c r="E188" s="8">
        <v>99.6</v>
      </c>
      <c r="F188" s="8">
        <v>98.749999999999986</v>
      </c>
      <c r="G188" s="8">
        <v>73.400000000000006</v>
      </c>
      <c r="H188" s="8">
        <v>25.34999999999998</v>
      </c>
      <c r="I188" s="8">
        <v>1.2500000000000142</v>
      </c>
      <c r="J188" s="8">
        <v>0</v>
      </c>
      <c r="K188" s="8">
        <v>100</v>
      </c>
      <c r="L188" s="8">
        <v>84.95</v>
      </c>
      <c r="M188" s="8">
        <v>63.4749798</v>
      </c>
      <c r="N188" s="8">
        <v>21.475020200000003</v>
      </c>
      <c r="O188" s="8">
        <v>15.049999999999997</v>
      </c>
      <c r="P188" s="8">
        <v>0</v>
      </c>
      <c r="Q188" s="8">
        <v>100</v>
      </c>
      <c r="R188" s="8">
        <v>75.8</v>
      </c>
      <c r="S188" s="8">
        <v>39.9</v>
      </c>
      <c r="T188" s="8">
        <v>35.9</v>
      </c>
      <c r="U188" s="8">
        <v>24.200000000000003</v>
      </c>
      <c r="V188" s="8">
        <v>0</v>
      </c>
      <c r="W188" s="117"/>
      <c r="X188" s="117"/>
      <c r="Y188" s="117"/>
      <c r="Z188" s="117"/>
      <c r="AA188" s="117"/>
      <c r="AB188" s="117"/>
    </row>
    <row r="189" spans="1:28" ht="15.6" x14ac:dyDescent="0.3">
      <c r="A189" s="117" t="s">
        <v>146</v>
      </c>
      <c r="B189" s="8">
        <v>2020</v>
      </c>
      <c r="C189" s="117" t="s">
        <v>18</v>
      </c>
      <c r="D189" s="8">
        <v>344634</v>
      </c>
      <c r="E189" s="8">
        <v>99.6</v>
      </c>
      <c r="F189" s="8">
        <v>98.749999999999986</v>
      </c>
      <c r="G189" s="8">
        <v>73.400000000000006</v>
      </c>
      <c r="H189" s="8">
        <v>25.34999999999998</v>
      </c>
      <c r="I189" s="8">
        <v>1.2500000000000142</v>
      </c>
      <c r="J189" s="8">
        <v>0</v>
      </c>
      <c r="K189" s="8">
        <v>100</v>
      </c>
      <c r="L189" s="8">
        <v>84.95</v>
      </c>
      <c r="M189" s="8">
        <v>63.4749798</v>
      </c>
      <c r="N189" s="8">
        <v>21.475020200000003</v>
      </c>
      <c r="O189" s="8">
        <v>15.049999999999997</v>
      </c>
      <c r="P189" s="8">
        <v>0</v>
      </c>
      <c r="Q189" s="8">
        <v>100</v>
      </c>
      <c r="R189" s="8">
        <v>75.8</v>
      </c>
      <c r="S189" s="8">
        <v>39.9</v>
      </c>
      <c r="T189" s="8">
        <v>35.9</v>
      </c>
      <c r="U189" s="8">
        <v>24.200000000000003</v>
      </c>
      <c r="V189" s="8">
        <v>0</v>
      </c>
      <c r="W189" s="117"/>
      <c r="X189" s="117"/>
      <c r="Y189" s="117"/>
      <c r="Z189" s="117"/>
      <c r="AA189" s="117"/>
      <c r="AB189" s="117"/>
    </row>
    <row r="190" spans="1:28" ht="15.6" x14ac:dyDescent="0.3">
      <c r="A190" s="117" t="s">
        <v>146</v>
      </c>
      <c r="B190" s="8">
        <v>2021</v>
      </c>
      <c r="C190" s="117" t="s">
        <v>18</v>
      </c>
      <c r="D190" s="8">
        <v>370072</v>
      </c>
      <c r="E190" s="8">
        <v>99.6</v>
      </c>
      <c r="F190" s="8">
        <v>98.749999999999986</v>
      </c>
      <c r="G190" s="8">
        <v>73.400000000000006</v>
      </c>
      <c r="H190" s="8">
        <v>25.34999999999998</v>
      </c>
      <c r="I190" s="8">
        <v>1.2500000000000142</v>
      </c>
      <c r="J190" s="8">
        <v>0</v>
      </c>
      <c r="K190" s="8">
        <v>100</v>
      </c>
      <c r="L190" s="8">
        <v>84.95</v>
      </c>
      <c r="M190" s="8">
        <v>63.4749798</v>
      </c>
      <c r="N190" s="8">
        <v>21.475020200000003</v>
      </c>
      <c r="O190" s="8">
        <v>15.049999999999997</v>
      </c>
      <c r="P190" s="8">
        <v>0</v>
      </c>
      <c r="Q190" s="8">
        <v>100</v>
      </c>
      <c r="R190" s="8">
        <v>75.8</v>
      </c>
      <c r="S190" s="8">
        <v>39.9</v>
      </c>
      <c r="T190" s="8">
        <v>35.9</v>
      </c>
      <c r="U190" s="8">
        <v>24.200000000000003</v>
      </c>
      <c r="V190" s="8">
        <v>0</v>
      </c>
      <c r="W190" s="117"/>
      <c r="X190" s="117"/>
      <c r="Y190" s="117"/>
      <c r="Z190" s="117"/>
      <c r="AA190" s="117"/>
      <c r="AB190" s="117"/>
    </row>
    <row r="191" spans="1:28" ht="15.6" x14ac:dyDescent="0.3">
      <c r="A191" s="117" t="s">
        <v>146</v>
      </c>
      <c r="B191" s="8">
        <v>2022</v>
      </c>
      <c r="C191" s="117" t="s">
        <v>18</v>
      </c>
      <c r="D191" s="8">
        <v>400439</v>
      </c>
      <c r="E191" s="8">
        <v>99.6</v>
      </c>
      <c r="F191" s="8"/>
      <c r="G191" s="8"/>
      <c r="H191" s="8"/>
      <c r="I191" s="8"/>
      <c r="J191" s="8">
        <v>100</v>
      </c>
      <c r="K191" s="8">
        <v>100</v>
      </c>
      <c r="L191" s="8"/>
      <c r="M191" s="8"/>
      <c r="N191" s="8"/>
      <c r="O191" s="8"/>
      <c r="P191" s="8">
        <v>100</v>
      </c>
      <c r="Q191" s="8">
        <v>100</v>
      </c>
      <c r="R191" s="8"/>
      <c r="S191" s="8"/>
      <c r="T191" s="8"/>
      <c r="U191" s="8"/>
      <c r="V191" s="8">
        <v>100</v>
      </c>
      <c r="W191" s="117"/>
      <c r="X191" s="117"/>
      <c r="Y191" s="117"/>
      <c r="Z191" s="117"/>
      <c r="AA191" s="117"/>
      <c r="AB191" s="117"/>
    </row>
    <row r="192" spans="1:28" ht="15.6" x14ac:dyDescent="0.3">
      <c r="A192" s="117" t="s">
        <v>146</v>
      </c>
      <c r="B192" s="8">
        <v>2023</v>
      </c>
      <c r="C192" s="117" t="s">
        <v>18</v>
      </c>
      <c r="D192" s="8">
        <v>426446</v>
      </c>
      <c r="E192" s="8">
        <v>99.6</v>
      </c>
      <c r="F192" s="8"/>
      <c r="G192" s="8"/>
      <c r="H192" s="8"/>
      <c r="I192" s="8"/>
      <c r="J192" s="8">
        <v>100</v>
      </c>
      <c r="K192" s="8">
        <v>100</v>
      </c>
      <c r="L192" s="8"/>
      <c r="M192" s="8"/>
      <c r="N192" s="8"/>
      <c r="O192" s="8"/>
      <c r="P192" s="8">
        <v>100</v>
      </c>
      <c r="Q192" s="8">
        <v>100</v>
      </c>
      <c r="R192" s="8"/>
      <c r="S192" s="8"/>
      <c r="T192" s="8"/>
      <c r="U192" s="8"/>
      <c r="V192" s="8">
        <v>100</v>
      </c>
      <c r="W192" s="117"/>
      <c r="X192" s="117"/>
      <c r="Y192" s="117"/>
      <c r="Z192" s="117"/>
      <c r="AA192" s="117"/>
      <c r="AB192" s="117"/>
    </row>
    <row r="193" spans="1:28" ht="15.6" x14ac:dyDescent="0.3">
      <c r="A193" s="117" t="s">
        <v>146</v>
      </c>
      <c r="B193" s="8">
        <v>2024</v>
      </c>
      <c r="C193" s="117" t="s">
        <v>18</v>
      </c>
      <c r="D193" s="8">
        <v>455604</v>
      </c>
      <c r="E193" s="8">
        <v>99.6</v>
      </c>
      <c r="F193" s="8"/>
      <c r="G193" s="8"/>
      <c r="H193" s="8"/>
      <c r="I193" s="8"/>
      <c r="J193" s="8">
        <v>100</v>
      </c>
      <c r="K193" s="8">
        <v>100</v>
      </c>
      <c r="L193" s="8"/>
      <c r="M193" s="8"/>
      <c r="N193" s="8"/>
      <c r="O193" s="8"/>
      <c r="P193" s="8">
        <v>100</v>
      </c>
      <c r="Q193" s="8">
        <v>100</v>
      </c>
      <c r="R193" s="8"/>
      <c r="S193" s="8"/>
      <c r="T193" s="8"/>
      <c r="U193" s="8"/>
      <c r="V193" s="8">
        <v>100</v>
      </c>
      <c r="W193" s="117"/>
      <c r="X193" s="117"/>
      <c r="Y193" s="117"/>
      <c r="Z193" s="117"/>
      <c r="AA193" s="117"/>
      <c r="AB193" s="117"/>
    </row>
    <row r="194" spans="1:28" ht="15.6" x14ac:dyDescent="0.3">
      <c r="A194" s="117" t="s">
        <v>146</v>
      </c>
      <c r="B194" s="8">
        <v>2025</v>
      </c>
      <c r="C194" s="117" t="s">
        <v>18</v>
      </c>
      <c r="D194" s="8">
        <v>362142</v>
      </c>
      <c r="E194" s="8">
        <v>99.6</v>
      </c>
      <c r="F194" s="8"/>
      <c r="G194" s="8"/>
      <c r="H194" s="8"/>
      <c r="I194" s="8"/>
      <c r="J194" s="8">
        <v>100</v>
      </c>
      <c r="K194" s="8">
        <v>100</v>
      </c>
      <c r="L194" s="8"/>
      <c r="M194" s="8"/>
      <c r="N194" s="8"/>
      <c r="O194" s="8"/>
      <c r="P194" s="8">
        <v>100</v>
      </c>
      <c r="Q194" s="8">
        <v>100</v>
      </c>
      <c r="R194" s="8"/>
      <c r="S194" s="8"/>
      <c r="T194" s="8"/>
      <c r="U194" s="8"/>
      <c r="V194" s="8">
        <v>100</v>
      </c>
      <c r="W194" s="117"/>
      <c r="X194" s="117"/>
      <c r="Y194" s="117"/>
      <c r="Z194" s="117"/>
      <c r="AA194" s="117"/>
      <c r="AB194" s="117"/>
    </row>
    <row r="195" spans="1:28" ht="15.6" x14ac:dyDescent="0.3">
      <c r="A195" s="117" t="s">
        <v>146</v>
      </c>
      <c r="B195" s="8">
        <v>2026</v>
      </c>
      <c r="C195" s="117" t="s">
        <v>18</v>
      </c>
      <c r="D195" s="8"/>
      <c r="E195" s="8">
        <v>99.6</v>
      </c>
      <c r="F195" s="8"/>
      <c r="G195" s="8"/>
      <c r="H195" s="8"/>
      <c r="I195" s="8"/>
      <c r="J195" s="8">
        <v>100</v>
      </c>
      <c r="K195" s="8">
        <v>100</v>
      </c>
      <c r="L195" s="8"/>
      <c r="M195" s="8"/>
      <c r="N195" s="8"/>
      <c r="O195" s="8"/>
      <c r="P195" s="8">
        <v>100</v>
      </c>
      <c r="Q195" s="8">
        <v>100</v>
      </c>
      <c r="R195" s="8"/>
      <c r="S195" s="8"/>
      <c r="T195" s="8"/>
      <c r="U195" s="8"/>
      <c r="V195" s="8">
        <v>100</v>
      </c>
      <c r="W195" s="117"/>
      <c r="X195" s="117"/>
      <c r="Y195" s="117"/>
      <c r="Z195" s="117"/>
      <c r="AA195" s="117"/>
      <c r="AB195" s="117"/>
    </row>
    <row r="196" spans="1:28" ht="15.6" x14ac:dyDescent="0.3">
      <c r="A196" s="117" t="s">
        <v>146</v>
      </c>
      <c r="B196" s="8">
        <v>2027</v>
      </c>
      <c r="C196" s="117" t="s">
        <v>18</v>
      </c>
      <c r="D196" s="8"/>
      <c r="E196" s="8">
        <v>99.6</v>
      </c>
      <c r="F196" s="8"/>
      <c r="G196" s="8"/>
      <c r="H196" s="8"/>
      <c r="I196" s="8"/>
      <c r="J196" s="8">
        <v>100</v>
      </c>
      <c r="K196" s="8">
        <v>100</v>
      </c>
      <c r="L196" s="8"/>
      <c r="M196" s="8"/>
      <c r="N196" s="8"/>
      <c r="O196" s="8"/>
      <c r="P196" s="8">
        <v>100</v>
      </c>
      <c r="Q196" s="8">
        <v>100</v>
      </c>
      <c r="R196" s="8"/>
      <c r="S196" s="8"/>
      <c r="T196" s="8"/>
      <c r="U196" s="8"/>
      <c r="V196" s="8">
        <v>100</v>
      </c>
      <c r="W196" s="117"/>
      <c r="X196" s="117"/>
      <c r="Y196" s="117"/>
      <c r="Z196" s="117"/>
      <c r="AA196" s="117"/>
      <c r="AB196" s="117"/>
    </row>
    <row r="197" spans="1:28" ht="15.6" x14ac:dyDescent="0.3">
      <c r="A197" s="117" t="s">
        <v>146</v>
      </c>
      <c r="B197" s="8">
        <v>2028</v>
      </c>
      <c r="C197" s="117" t="s">
        <v>18</v>
      </c>
      <c r="D197" s="8"/>
      <c r="E197" s="8">
        <v>99.6</v>
      </c>
      <c r="F197" s="8"/>
      <c r="G197" s="8"/>
      <c r="H197" s="8"/>
      <c r="I197" s="8"/>
      <c r="J197" s="8">
        <v>100</v>
      </c>
      <c r="K197" s="8">
        <v>100</v>
      </c>
      <c r="L197" s="8"/>
      <c r="M197" s="8"/>
      <c r="N197" s="8"/>
      <c r="O197" s="8"/>
      <c r="P197" s="8">
        <v>100</v>
      </c>
      <c r="Q197" s="8">
        <v>100</v>
      </c>
      <c r="R197" s="8"/>
      <c r="S197" s="8"/>
      <c r="T197" s="8"/>
      <c r="U197" s="8"/>
      <c r="V197" s="8">
        <v>100</v>
      </c>
      <c r="W197" s="117"/>
      <c r="X197" s="117"/>
      <c r="Y197" s="117"/>
      <c r="Z197" s="117"/>
      <c r="AA197" s="117"/>
      <c r="AB197" s="117"/>
    </row>
    <row r="198" spans="1:28" ht="15.6" x14ac:dyDescent="0.3">
      <c r="A198" s="117" t="s">
        <v>146</v>
      </c>
      <c r="B198" s="8">
        <v>2029</v>
      </c>
      <c r="C198" s="117" t="s">
        <v>18</v>
      </c>
      <c r="D198" s="8"/>
      <c r="E198" s="8">
        <v>99.6</v>
      </c>
      <c r="F198" s="8"/>
      <c r="G198" s="8"/>
      <c r="H198" s="8"/>
      <c r="I198" s="8"/>
      <c r="J198" s="8">
        <v>100</v>
      </c>
      <c r="K198" s="8">
        <v>100</v>
      </c>
      <c r="L198" s="8"/>
      <c r="M198" s="8"/>
      <c r="N198" s="8"/>
      <c r="O198" s="8"/>
      <c r="P198" s="8">
        <v>100</v>
      </c>
      <c r="Q198" s="8">
        <v>100</v>
      </c>
      <c r="R198" s="8"/>
      <c r="S198" s="8"/>
      <c r="T198" s="8"/>
      <c r="U198" s="8"/>
      <c r="V198" s="8">
        <v>100</v>
      </c>
      <c r="W198" s="117"/>
      <c r="X198" s="117"/>
      <c r="Y198" s="117"/>
      <c r="Z198" s="117"/>
      <c r="AA198" s="117"/>
      <c r="AB198" s="117"/>
    </row>
    <row r="199" spans="1:28" ht="15.6" x14ac:dyDescent="0.3">
      <c r="A199" s="117" t="s">
        <v>146</v>
      </c>
      <c r="B199" s="8">
        <v>2030</v>
      </c>
      <c r="C199" s="117" t="s">
        <v>18</v>
      </c>
      <c r="D199" s="8"/>
      <c r="E199" s="8">
        <v>99.6</v>
      </c>
      <c r="F199" s="8"/>
      <c r="G199" s="8"/>
      <c r="H199" s="8"/>
      <c r="I199" s="8"/>
      <c r="J199" s="8">
        <v>100</v>
      </c>
      <c r="K199" s="8">
        <v>100</v>
      </c>
      <c r="L199" s="8"/>
      <c r="M199" s="8"/>
      <c r="N199" s="8"/>
      <c r="O199" s="8"/>
      <c r="P199" s="8">
        <v>100</v>
      </c>
      <c r="Q199" s="8">
        <v>100</v>
      </c>
      <c r="R199" s="8"/>
      <c r="S199" s="8"/>
      <c r="T199" s="8"/>
      <c r="U199" s="8"/>
      <c r="V199" s="8">
        <v>100</v>
      </c>
      <c r="W199" s="117"/>
      <c r="X199" s="117"/>
      <c r="Y199" s="117"/>
      <c r="Z199" s="117"/>
      <c r="AA199" s="117"/>
      <c r="AB199" s="117"/>
    </row>
    <row r="200" spans="1:28" ht="15.6" x14ac:dyDescent="0.3">
      <c r="A200" s="117"/>
      <c r="B200" s="118"/>
      <c r="C200" s="117"/>
      <c r="D200" s="117"/>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row>
    <row r="201" spans="1:28" ht="15.6" x14ac:dyDescent="0.3">
      <c r="A201" s="117"/>
      <c r="B201" s="118"/>
      <c r="C201" s="117"/>
      <c r="D201" s="117"/>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c r="AA201" s="117"/>
      <c r="AB201" s="117"/>
    </row>
    <row r="202" spans="1:28" ht="15.6" x14ac:dyDescent="0.3">
      <c r="A202" s="117"/>
      <c r="B202" s="118"/>
      <c r="C202" s="117"/>
      <c r="D202" s="117"/>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c r="AA202" s="117"/>
      <c r="AB202" s="117"/>
    </row>
    <row r="203" spans="1:28" ht="15.6" x14ac:dyDescent="0.3">
      <c r="A203" s="117"/>
      <c r="B203" s="118"/>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row>
    <row r="204" spans="1:28" ht="15.6" x14ac:dyDescent="0.3">
      <c r="A204" s="117"/>
      <c r="B204" s="118"/>
      <c r="C204" s="117"/>
      <c r="D204" s="117"/>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c r="AA204" s="117"/>
      <c r="AB204" s="117"/>
    </row>
    <row r="205" spans="1:28" ht="15.6" x14ac:dyDescent="0.3">
      <c r="A205" s="117"/>
      <c r="B205" s="118"/>
      <c r="C205" s="117"/>
      <c r="D205" s="117"/>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c r="AA205" s="117"/>
      <c r="AB205" s="117"/>
    </row>
    <row r="206" spans="1:28" ht="15.6" x14ac:dyDescent="0.3">
      <c r="A206" s="117"/>
      <c r="B206" s="118"/>
      <c r="C206" s="117"/>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row>
    <row r="207" spans="1:28" ht="15.6" x14ac:dyDescent="0.3">
      <c r="A207" s="117"/>
      <c r="B207" s="118"/>
      <c r="C207" s="117"/>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c r="AA207" s="117"/>
      <c r="AB207" s="117"/>
    </row>
    <row r="208" spans="1:28" ht="15.6" x14ac:dyDescent="0.3">
      <c r="A208" s="117"/>
      <c r="B208" s="118"/>
      <c r="C208" s="117"/>
      <c r="D208" s="117"/>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row>
    <row r="209" spans="1:28" ht="15.6" x14ac:dyDescent="0.3">
      <c r="A209" s="117"/>
      <c r="B209" s="118"/>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row>
    <row r="210" spans="1:28" ht="15.6" x14ac:dyDescent="0.3">
      <c r="A210" s="117"/>
      <c r="B210" s="118"/>
      <c r="C210" s="117"/>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row>
    <row r="211" spans="1:28" ht="15.6" x14ac:dyDescent="0.3">
      <c r="A211" s="117"/>
      <c r="B211" s="118"/>
      <c r="C211" s="117"/>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row>
    <row r="212" spans="1:28" ht="15.6" x14ac:dyDescent="0.3">
      <c r="A212" s="117"/>
      <c r="B212" s="118"/>
      <c r="C212" s="117"/>
      <c r="D212" s="117"/>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c r="AA212" s="117"/>
      <c r="AB212" s="117"/>
    </row>
    <row r="213" spans="1:28" ht="15.6" x14ac:dyDescent="0.3">
      <c r="A213" s="117"/>
      <c r="B213" s="118"/>
      <c r="C213" s="117"/>
      <c r="D213" s="117"/>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c r="AA213" s="117"/>
      <c r="AB213" s="117"/>
    </row>
    <row r="214" spans="1:28" ht="15.6" x14ac:dyDescent="0.3">
      <c r="A214" s="117"/>
      <c r="B214" s="118"/>
      <c r="C214" s="117"/>
      <c r="D214" s="117"/>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c r="AA214" s="117"/>
      <c r="AB214" s="117"/>
    </row>
    <row r="215" spans="1:28" ht="15.6" x14ac:dyDescent="0.3">
      <c r="A215" s="117"/>
      <c r="B215" s="118"/>
      <c r="C215" s="117"/>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row>
    <row r="216" spans="1:28" ht="15.6" x14ac:dyDescent="0.3">
      <c r="A216" s="117"/>
      <c r="B216" s="118"/>
      <c r="C216" s="117"/>
      <c r="D216" s="117"/>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c r="AA216" s="117"/>
      <c r="AB216" s="117"/>
    </row>
    <row r="217" spans="1:28" ht="15.6" x14ac:dyDescent="0.3">
      <c r="A217" s="117"/>
      <c r="B217" s="118"/>
      <c r="C217" s="117"/>
      <c r="D217" s="117"/>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c r="AA217" s="117"/>
      <c r="AB217" s="117"/>
    </row>
    <row r="218" spans="1:28" ht="15.6" x14ac:dyDescent="0.3">
      <c r="A218" s="117"/>
      <c r="B218" s="118"/>
      <c r="C218" s="117"/>
      <c r="D218" s="117"/>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c r="AA218" s="117"/>
      <c r="AB218" s="117"/>
    </row>
    <row r="219" spans="1:28" ht="15.6" x14ac:dyDescent="0.3">
      <c r="A219" s="117"/>
      <c r="B219" s="118"/>
      <c r="C219" s="117"/>
      <c r="D219" s="117"/>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c r="AA219" s="117"/>
      <c r="AB219" s="117"/>
    </row>
    <row r="220" spans="1:28" ht="15.6" x14ac:dyDescent="0.3">
      <c r="A220" s="117"/>
      <c r="B220" s="118"/>
      <c r="C220" s="117"/>
      <c r="D220" s="117"/>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c r="AA220" s="117"/>
      <c r="AB220" s="117"/>
    </row>
    <row r="221" spans="1:28" ht="15.6" x14ac:dyDescent="0.3">
      <c r="A221" s="117"/>
      <c r="B221" s="118"/>
      <c r="C221" s="117"/>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row>
    <row r="222" spans="1:28" ht="15.6" x14ac:dyDescent="0.3">
      <c r="A222" s="117"/>
      <c r="B222" s="118"/>
      <c r="C222" s="117"/>
      <c r="D222" s="117"/>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c r="AA222" s="117"/>
      <c r="AB222" s="117"/>
    </row>
    <row r="223" spans="1:28" ht="15.6" x14ac:dyDescent="0.3">
      <c r="A223" s="117"/>
      <c r="B223" s="118"/>
      <c r="C223" s="117"/>
      <c r="D223" s="117"/>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c r="AA223" s="117"/>
      <c r="AB223" s="117"/>
    </row>
    <row r="224" spans="1:28" ht="15.6" x14ac:dyDescent="0.3">
      <c r="A224" s="117"/>
      <c r="B224" s="118"/>
      <c r="C224" s="117"/>
      <c r="D224" s="117"/>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c r="AA224" s="117"/>
      <c r="AB224" s="117"/>
    </row>
    <row r="225" spans="1:28" ht="15.6" x14ac:dyDescent="0.3">
      <c r="A225" s="117"/>
      <c r="B225" s="118"/>
      <c r="C225" s="117"/>
      <c r="D225" s="117"/>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c r="AA225" s="117"/>
      <c r="AB225" s="117"/>
    </row>
    <row r="226" spans="1:28" ht="15.6" x14ac:dyDescent="0.3">
      <c r="A226" s="117"/>
      <c r="B226" s="118"/>
      <c r="C226" s="117"/>
      <c r="D226" s="117"/>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c r="AA226" s="117"/>
      <c r="AB226" s="117"/>
    </row>
    <row r="227" spans="1:28" ht="15.6" x14ac:dyDescent="0.3">
      <c r="A227" s="117"/>
      <c r="B227" s="118"/>
      <c r="C227" s="117"/>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row>
    <row r="228" spans="1:28" ht="15.6" x14ac:dyDescent="0.3">
      <c r="A228" s="117"/>
      <c r="B228" s="118"/>
      <c r="C228" s="117"/>
      <c r="D228" s="117"/>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c r="AA228" s="117"/>
      <c r="AB228" s="117"/>
    </row>
    <row r="229" spans="1:28" ht="15.6" x14ac:dyDescent="0.3">
      <c r="A229" s="117"/>
      <c r="B229" s="118"/>
      <c r="C229" s="117"/>
      <c r="D229" s="117"/>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c r="AA229" s="117"/>
      <c r="AB229" s="117"/>
    </row>
    <row r="230" spans="1:28" ht="15.6" x14ac:dyDescent="0.3">
      <c r="A230" s="117"/>
      <c r="B230" s="118"/>
      <c r="C230" s="117"/>
      <c r="D230" s="117"/>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c r="AA230" s="117"/>
      <c r="AB230" s="117"/>
    </row>
    <row r="231" spans="1:28" ht="15.6" x14ac:dyDescent="0.3">
      <c r="A231" s="117"/>
      <c r="B231" s="118"/>
      <c r="C231" s="117"/>
      <c r="D231" s="117"/>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c r="AA231" s="117"/>
      <c r="AB231" s="117"/>
    </row>
    <row r="232" spans="1:28" ht="15.6" x14ac:dyDescent="0.3">
      <c r="A232" s="117"/>
      <c r="B232" s="118"/>
      <c r="C232" s="117"/>
      <c r="D232" s="117"/>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c r="AA232" s="117"/>
      <c r="AB232" s="117"/>
    </row>
    <row r="233" spans="1:28" ht="15.6" x14ac:dyDescent="0.3">
      <c r="A233" s="117"/>
      <c r="B233" s="118"/>
      <c r="C233" s="117"/>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row>
    <row r="234" spans="1:28" ht="15.6" x14ac:dyDescent="0.3">
      <c r="A234" s="117"/>
      <c r="B234" s="118"/>
      <c r="C234" s="117"/>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row>
    <row r="235" spans="1:28" ht="15.6" x14ac:dyDescent="0.3">
      <c r="A235" s="117"/>
      <c r="B235" s="118"/>
      <c r="C235" s="117"/>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row>
    <row r="236" spans="1:28" ht="15.6" x14ac:dyDescent="0.3">
      <c r="A236" s="117"/>
      <c r="B236" s="118"/>
      <c r="C236" s="117"/>
      <c r="D236" s="117"/>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c r="AA236" s="117"/>
    </row>
    <row r="237" spans="1:28" ht="15.6" x14ac:dyDescent="0.3">
      <c r="A237" s="117"/>
      <c r="B237" s="118"/>
      <c r="C237" s="117"/>
      <c r="D237" s="117"/>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c r="AA237" s="117"/>
    </row>
    <row r="238" spans="1:28" ht="15.6" x14ac:dyDescent="0.3">
      <c r="A238" s="117"/>
      <c r="B238" s="118"/>
      <c r="C238" s="117"/>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row>
    <row r="239" spans="1:28" ht="15.6" x14ac:dyDescent="0.3">
      <c r="A239" s="117"/>
      <c r="B239" s="118"/>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row>
    <row r="240" spans="1:28" ht="15.6" x14ac:dyDescent="0.3">
      <c r="A240" s="117"/>
      <c r="B240" s="118"/>
      <c r="C240" s="117"/>
      <c r="D240" s="117"/>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c r="AA240" s="117"/>
    </row>
    <row r="241" spans="1:27" ht="15.6" x14ac:dyDescent="0.3">
      <c r="A241" s="117"/>
      <c r="B241" s="118"/>
      <c r="C241" s="117"/>
      <c r="D241" s="117"/>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c r="AA241" s="117"/>
    </row>
    <row r="242" spans="1:27" ht="15.6" x14ac:dyDescent="0.3">
      <c r="A242" s="117"/>
      <c r="B242" s="118"/>
      <c r="C242" s="117"/>
      <c r="D242" s="117"/>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c r="AA242" s="117"/>
    </row>
    <row r="243" spans="1:27" ht="15.6" x14ac:dyDescent="0.3">
      <c r="A243" s="117"/>
      <c r="B243" s="118"/>
      <c r="C243" s="117"/>
      <c r="D243" s="117"/>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c r="AA243" s="117"/>
    </row>
    <row r="244" spans="1:27" ht="15.6" x14ac:dyDescent="0.3">
      <c r="A244" s="117"/>
      <c r="B244" s="118"/>
      <c r="C244" s="117"/>
      <c r="D244" s="117"/>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c r="AA244" s="117"/>
    </row>
    <row r="245" spans="1:27" ht="15.6" x14ac:dyDescent="0.3">
      <c r="A245" s="117"/>
      <c r="B245" s="118"/>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row>
    <row r="246" spans="1:27" ht="15.6" x14ac:dyDescent="0.3">
      <c r="A246" s="117"/>
      <c r="B246" s="118"/>
      <c r="C246" s="117"/>
      <c r="D246" s="117"/>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c r="AA246" s="117"/>
    </row>
    <row r="247" spans="1:27" ht="15.6" x14ac:dyDescent="0.3">
      <c r="A247" s="117"/>
      <c r="B247" s="118"/>
      <c r="C247" s="117"/>
      <c r="D247" s="117"/>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c r="AA247" s="117"/>
    </row>
    <row r="248" spans="1:27" ht="15.6" x14ac:dyDescent="0.3">
      <c r="A248" s="117"/>
      <c r="B248" s="118"/>
      <c r="C248" s="117"/>
      <c r="D248" s="117"/>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c r="AA248" s="117"/>
    </row>
    <row r="249" spans="1:27" ht="15.6" x14ac:dyDescent="0.3">
      <c r="A249" s="117"/>
      <c r="B249" s="118"/>
      <c r="C249" s="117"/>
      <c r="D249" s="117"/>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c r="AA249" s="117"/>
    </row>
    <row r="250" spans="1:27" ht="15.6" x14ac:dyDescent="0.3">
      <c r="A250" s="117"/>
      <c r="B250" s="118"/>
      <c r="C250" s="117"/>
      <c r="D250" s="117"/>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c r="AA250" s="117"/>
    </row>
    <row r="251" spans="1:27" ht="15.6" x14ac:dyDescent="0.3">
      <c r="A251" s="117"/>
      <c r="B251" s="118"/>
      <c r="C251" s="117"/>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row>
    <row r="252" spans="1:27" ht="15.6" x14ac:dyDescent="0.3">
      <c r="A252" s="117"/>
      <c r="B252" s="118"/>
      <c r="C252" s="117"/>
      <c r="D252" s="117"/>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c r="AA252" s="117"/>
    </row>
    <row r="253" spans="1:27" ht="15.6" x14ac:dyDescent="0.3">
      <c r="A253" s="117"/>
      <c r="B253" s="118"/>
      <c r="C253" s="117"/>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row>
    <row r="254" spans="1:27" ht="15.6" x14ac:dyDescent="0.3">
      <c r="A254" s="117"/>
      <c r="B254" s="118"/>
      <c r="C254" s="117"/>
      <c r="D254" s="117"/>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c r="AA254" s="117"/>
    </row>
    <row r="255" spans="1:27" ht="15.6" x14ac:dyDescent="0.3">
      <c r="A255" s="117"/>
      <c r="B255" s="118"/>
      <c r="C255" s="117"/>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row>
    <row r="256" spans="1:27" ht="15.6" x14ac:dyDescent="0.3">
      <c r="A256" s="117"/>
      <c r="B256" s="118"/>
      <c r="C256" s="117"/>
      <c r="D256" s="117"/>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c r="AA256" s="117"/>
    </row>
    <row r="257" spans="1:27" ht="15.6" x14ac:dyDescent="0.3">
      <c r="A257" s="117"/>
      <c r="B257" s="118"/>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row>
    <row r="258" spans="1:27" ht="15.6" x14ac:dyDescent="0.3">
      <c r="A258" s="117"/>
      <c r="B258" s="118"/>
      <c r="C258" s="117"/>
      <c r="D258" s="117"/>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c r="AA258" s="117"/>
    </row>
    <row r="259" spans="1:27" ht="15.6" x14ac:dyDescent="0.3">
      <c r="A259" s="117"/>
      <c r="B259" s="118"/>
      <c r="C259" s="117"/>
      <c r="D259" s="117"/>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c r="AA259" s="117"/>
    </row>
    <row r="260" spans="1:27" ht="15.6" x14ac:dyDescent="0.3">
      <c r="A260" s="117"/>
      <c r="B260" s="118"/>
      <c r="C260" s="117"/>
      <c r="D260" s="117"/>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c r="AA260" s="117"/>
    </row>
    <row r="261" spans="1:27" ht="15.6" x14ac:dyDescent="0.3">
      <c r="A261" s="117"/>
      <c r="B261" s="118"/>
      <c r="C261" s="117"/>
      <c r="D261" s="117"/>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row>
    <row r="262" spans="1:27" ht="15.6" x14ac:dyDescent="0.3">
      <c r="A262" s="117"/>
      <c r="B262" s="118"/>
      <c r="C262" s="117"/>
      <c r="D262" s="117"/>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c r="AA262" s="117"/>
    </row>
    <row r="263" spans="1:27" ht="15.6" x14ac:dyDescent="0.3">
      <c r="A263" s="117"/>
      <c r="B263" s="118"/>
      <c r="C263" s="117"/>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row>
    <row r="264" spans="1:27" ht="15.6" x14ac:dyDescent="0.3">
      <c r="A264" s="117"/>
      <c r="B264" s="118"/>
      <c r="C264" s="117"/>
      <c r="D264" s="117"/>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c r="AA264" s="117"/>
    </row>
    <row r="265" spans="1:27" ht="15.6" x14ac:dyDescent="0.3">
      <c r="A265" s="117"/>
      <c r="B265" s="118"/>
      <c r="C265" s="117"/>
      <c r="D265" s="117"/>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c r="AA265" s="117"/>
    </row>
    <row r="266" spans="1:27" ht="15.6" x14ac:dyDescent="0.3">
      <c r="A266" s="117"/>
      <c r="B266" s="118"/>
      <c r="C266" s="117"/>
      <c r="D266" s="117"/>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c r="AA266" s="117"/>
    </row>
    <row r="267" spans="1:27" ht="15.6" x14ac:dyDescent="0.3">
      <c r="A267" s="117"/>
      <c r="B267" s="118"/>
      <c r="C267" s="117"/>
      <c r="D267" s="117"/>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c r="AA267" s="117"/>
    </row>
    <row r="268" spans="1:27" ht="15.6" x14ac:dyDescent="0.3">
      <c r="A268" s="117"/>
      <c r="B268" s="118"/>
      <c r="C268" s="117"/>
      <c r="D268" s="117"/>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c r="AA268" s="117"/>
    </row>
    <row r="269" spans="1:27" ht="15.6" x14ac:dyDescent="0.3">
      <c r="A269" s="117"/>
      <c r="B269" s="118"/>
      <c r="C269" s="117"/>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row>
    <row r="270" spans="1:27" ht="15.6" x14ac:dyDescent="0.3">
      <c r="A270" s="117"/>
      <c r="B270" s="118"/>
      <c r="C270" s="117"/>
      <c r="D270" s="117"/>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c r="AA270" s="117"/>
    </row>
    <row r="271" spans="1:27" ht="15.6" x14ac:dyDescent="0.3">
      <c r="A271" s="117"/>
      <c r="B271" s="118"/>
      <c r="C271" s="117"/>
      <c r="D271" s="117"/>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c r="AA271" s="117"/>
    </row>
    <row r="272" spans="1:27" ht="15.6" x14ac:dyDescent="0.3">
      <c r="A272" s="117"/>
      <c r="B272" s="118"/>
      <c r="C272" s="117"/>
      <c r="D272" s="117"/>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c r="AA272" s="117"/>
    </row>
    <row r="273" spans="1:27" ht="15.6" x14ac:dyDescent="0.3">
      <c r="A273" s="117"/>
      <c r="B273" s="118"/>
      <c r="C273" s="117"/>
      <c r="D273" s="117"/>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c r="AA273" s="117"/>
    </row>
    <row r="274" spans="1:27" ht="15.6" x14ac:dyDescent="0.3">
      <c r="A274" s="117"/>
      <c r="B274" s="118"/>
      <c r="C274" s="117"/>
      <c r="D274" s="117"/>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c r="AA274" s="117"/>
    </row>
    <row r="275" spans="1:27" ht="15.6" x14ac:dyDescent="0.3">
      <c r="A275" s="117"/>
      <c r="B275" s="118"/>
      <c r="C275" s="117"/>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row>
    <row r="276" spans="1:27" ht="15.6" x14ac:dyDescent="0.3">
      <c r="A276" s="117"/>
      <c r="B276" s="118"/>
      <c r="C276" s="117"/>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row>
    <row r="277" spans="1:27" ht="15.6" x14ac:dyDescent="0.3">
      <c r="A277" s="117"/>
      <c r="B277" s="118"/>
      <c r="C277" s="117"/>
      <c r="D277" s="117"/>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c r="AA277" s="117"/>
    </row>
    <row r="278" spans="1:27" ht="15.6" x14ac:dyDescent="0.3">
      <c r="A278" s="117"/>
      <c r="B278" s="118"/>
      <c r="C278" s="117"/>
      <c r="D278" s="117"/>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c r="AA278" s="117"/>
    </row>
    <row r="279" spans="1:27" ht="15.6" x14ac:dyDescent="0.3">
      <c r="A279" s="117"/>
      <c r="B279" s="118"/>
      <c r="C279" s="117"/>
      <c r="D279" s="117"/>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c r="AA279" s="117"/>
    </row>
    <row r="280" spans="1:27" ht="15.6" x14ac:dyDescent="0.3">
      <c r="A280" s="117"/>
      <c r="B280" s="118"/>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row>
    <row r="281" spans="1:27" ht="15.6" x14ac:dyDescent="0.3">
      <c r="A281" s="117"/>
      <c r="B281" s="118"/>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row>
    <row r="282" spans="1:27" ht="15.6" x14ac:dyDescent="0.3">
      <c r="A282" s="117"/>
      <c r="B282" s="118"/>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row>
    <row r="283" spans="1:27" ht="15.6" x14ac:dyDescent="0.3">
      <c r="A283" s="117"/>
      <c r="B283" s="118"/>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row>
    <row r="284" spans="1:27" ht="15.6" x14ac:dyDescent="0.3">
      <c r="A284" s="117"/>
      <c r="B284" s="118"/>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row>
    <row r="285" spans="1:27" ht="15.6" x14ac:dyDescent="0.3">
      <c r="A285" s="117"/>
      <c r="B285" s="118"/>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row>
    <row r="286" spans="1:27" ht="15.6" x14ac:dyDescent="0.3">
      <c r="A286" s="117"/>
      <c r="B286" s="118"/>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row>
    <row r="287" spans="1:27" ht="15.6" x14ac:dyDescent="0.3">
      <c r="A287" s="117"/>
      <c r="B287" s="118"/>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row>
    <row r="288" spans="1:27" ht="15.6" x14ac:dyDescent="0.3">
      <c r="A288" s="117"/>
      <c r="B288" s="118"/>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row>
    <row r="289" spans="1:27" ht="15.6" x14ac:dyDescent="0.3">
      <c r="A289" s="117"/>
      <c r="B289" s="118"/>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row>
    <row r="290" spans="1:27" ht="15.6" x14ac:dyDescent="0.3">
      <c r="A290" s="117"/>
      <c r="B290" s="118"/>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row>
    <row r="291" spans="1:27" ht="15.6" x14ac:dyDescent="0.3">
      <c r="A291" s="117"/>
      <c r="B291" s="118"/>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row>
    <row r="292" spans="1:27" ht="15.6" x14ac:dyDescent="0.3">
      <c r="A292" s="117"/>
      <c r="B292" s="118"/>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row>
    <row r="293" spans="1:27" ht="15.6" x14ac:dyDescent="0.3">
      <c r="A293" s="117"/>
      <c r="B293" s="118"/>
      <c r="C293" s="117"/>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row>
    <row r="294" spans="1:27" ht="15.6" x14ac:dyDescent="0.3">
      <c r="A294" s="117"/>
      <c r="B294" s="118"/>
      <c r="C294" s="117"/>
      <c r="D294" s="117"/>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c r="AA294" s="117"/>
    </row>
    <row r="295" spans="1:27" ht="15.6" x14ac:dyDescent="0.3">
      <c r="A295" s="117"/>
      <c r="B295" s="118"/>
      <c r="C295" s="117"/>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c r="AA295" s="117"/>
    </row>
    <row r="296" spans="1:27" ht="15.6" x14ac:dyDescent="0.3">
      <c r="A296" s="117"/>
      <c r="B296" s="118"/>
      <c r="C296" s="117"/>
      <c r="D296" s="117"/>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c r="AA296" s="117"/>
    </row>
    <row r="297" spans="1:27" ht="15.6" x14ac:dyDescent="0.3">
      <c r="A297" s="117"/>
      <c r="B297" s="118"/>
      <c r="C297" s="117"/>
      <c r="D297" s="117"/>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c r="AA297" s="117"/>
    </row>
    <row r="298" spans="1:27" ht="15.6" x14ac:dyDescent="0.3">
      <c r="A298" s="117"/>
      <c r="B298" s="118"/>
      <c r="C298" s="117"/>
      <c r="D298" s="117"/>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c r="AA298" s="117"/>
    </row>
    <row r="299" spans="1:27" ht="15.6" x14ac:dyDescent="0.3">
      <c r="A299" s="117"/>
      <c r="B299" s="118"/>
      <c r="C299" s="117"/>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row>
    <row r="300" spans="1:27" ht="15.6" x14ac:dyDescent="0.3">
      <c r="A300" s="117"/>
      <c r="B300" s="118"/>
      <c r="C300" s="117"/>
      <c r="D300" s="117"/>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c r="AA300" s="117"/>
    </row>
    <row r="301" spans="1:27" ht="15.6" x14ac:dyDescent="0.3">
      <c r="A301" s="117"/>
      <c r="B301" s="118"/>
      <c r="C301" s="117"/>
      <c r="D301" s="117"/>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c r="AA301" s="117"/>
    </row>
    <row r="302" spans="1:27" ht="15.6" x14ac:dyDescent="0.3">
      <c r="A302" s="117"/>
      <c r="B302" s="118"/>
      <c r="C302" s="117"/>
      <c r="D302" s="117"/>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c r="AA302" s="117"/>
    </row>
    <row r="303" spans="1:27" ht="15.6" x14ac:dyDescent="0.3">
      <c r="A303" s="117"/>
      <c r="B303" s="118"/>
      <c r="C303" s="117"/>
      <c r="D303" s="117"/>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c r="AA303" s="117"/>
    </row>
    <row r="304" spans="1:27" ht="15.6" x14ac:dyDescent="0.3">
      <c r="A304" s="117"/>
      <c r="B304" s="118"/>
      <c r="C304" s="117"/>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row>
    <row r="305" spans="1:27" ht="15.6" x14ac:dyDescent="0.3">
      <c r="A305" s="117"/>
      <c r="B305" s="118"/>
      <c r="C305" s="117"/>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row>
    <row r="306" spans="1:27" ht="15.6" x14ac:dyDescent="0.3">
      <c r="A306" s="117"/>
      <c r="B306" s="118"/>
      <c r="C306" s="117"/>
      <c r="D306" s="117"/>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c r="AA306" s="117"/>
    </row>
    <row r="307" spans="1:27" ht="15.6" x14ac:dyDescent="0.3">
      <c r="A307" s="117"/>
      <c r="B307" s="118"/>
      <c r="C307" s="117"/>
      <c r="D307" s="117"/>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c r="AA307" s="117"/>
    </row>
    <row r="308" spans="1:27" ht="15.6" x14ac:dyDescent="0.3">
      <c r="A308" s="117"/>
      <c r="B308" s="118"/>
      <c r="C308" s="117"/>
      <c r="D308" s="117"/>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c r="AA308" s="117"/>
    </row>
    <row r="309" spans="1:27" ht="15.6" x14ac:dyDescent="0.3">
      <c r="A309" s="117"/>
      <c r="B309" s="118"/>
      <c r="C309" s="117"/>
      <c r="D309" s="117"/>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c r="AA309" s="117"/>
    </row>
    <row r="310" spans="1:27" ht="15.6" x14ac:dyDescent="0.3">
      <c r="A310" s="117"/>
      <c r="B310" s="118"/>
      <c r="C310" s="117"/>
      <c r="D310" s="117"/>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c r="AA310" s="117"/>
    </row>
    <row r="311" spans="1:27" ht="15.6" x14ac:dyDescent="0.3">
      <c r="A311" s="117"/>
      <c r="B311" s="118"/>
      <c r="C311" s="117"/>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row>
    <row r="312" spans="1:27" ht="15.6" x14ac:dyDescent="0.3">
      <c r="A312" s="117"/>
      <c r="B312" s="118"/>
      <c r="C312" s="117"/>
      <c r="D312" s="117"/>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c r="AA312" s="117"/>
    </row>
    <row r="313" spans="1:27" ht="15.6" x14ac:dyDescent="0.3">
      <c r="A313" s="117"/>
      <c r="B313" s="118"/>
      <c r="C313" s="117"/>
      <c r="D313" s="117"/>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c r="AA313" s="117"/>
    </row>
    <row r="314" spans="1:27" ht="15.6" x14ac:dyDescent="0.3">
      <c r="A314" s="117"/>
      <c r="B314" s="118"/>
      <c r="C314" s="117"/>
      <c r="D314" s="117"/>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c r="AA314" s="117"/>
    </row>
    <row r="315" spans="1:27" ht="15.6" x14ac:dyDescent="0.3">
      <c r="A315" s="117"/>
      <c r="B315" s="118"/>
      <c r="C315" s="117"/>
      <c r="D315" s="117"/>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c r="AA315" s="117"/>
    </row>
    <row r="316" spans="1:27" ht="15.6" x14ac:dyDescent="0.3">
      <c r="A316" s="117"/>
      <c r="B316" s="118"/>
      <c r="C316" s="117"/>
      <c r="D316" s="117"/>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c r="AA316" s="117"/>
    </row>
    <row r="317" spans="1:27" ht="15.6" x14ac:dyDescent="0.3">
      <c r="A317" s="117"/>
      <c r="B317" s="118"/>
      <c r="C317" s="117"/>
      <c r="D317" s="117"/>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c r="AA317" s="117"/>
    </row>
    <row r="318" spans="1:27" ht="15.6" x14ac:dyDescent="0.3">
      <c r="A318" s="117"/>
      <c r="B318" s="118"/>
      <c r="C318" s="117"/>
      <c r="D318" s="117"/>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c r="AA318" s="117"/>
    </row>
    <row r="319" spans="1:27" ht="15.6" x14ac:dyDescent="0.3">
      <c r="A319" s="117"/>
      <c r="B319" s="118"/>
      <c r="C319" s="117"/>
      <c r="D319" s="117"/>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c r="AA319" s="117"/>
    </row>
    <row r="320" spans="1:27" ht="15.6" x14ac:dyDescent="0.3">
      <c r="A320" s="117"/>
      <c r="B320" s="118"/>
      <c r="C320" s="117"/>
      <c r="D320" s="117"/>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c r="AA320" s="117"/>
    </row>
    <row r="321" spans="1:27" ht="15.6" x14ac:dyDescent="0.3">
      <c r="A321" s="117"/>
      <c r="B321" s="118"/>
      <c r="C321" s="117"/>
      <c r="D321" s="117"/>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c r="AA321" s="117"/>
    </row>
    <row r="322" spans="1:27" ht="15.6" x14ac:dyDescent="0.3">
      <c r="A322" s="117"/>
      <c r="B322" s="118"/>
      <c r="C322" s="117"/>
      <c r="D322" s="117"/>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c r="AA322" s="117"/>
    </row>
    <row r="323" spans="1:27" ht="15.6" x14ac:dyDescent="0.3">
      <c r="A323" s="117"/>
      <c r="B323" s="118"/>
      <c r="C323" s="117"/>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row>
    <row r="324" spans="1:27" ht="15.6" x14ac:dyDescent="0.3">
      <c r="A324" s="117"/>
      <c r="B324" s="118"/>
      <c r="C324" s="117"/>
      <c r="D324" s="117"/>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c r="AA324" s="117"/>
    </row>
    <row r="325" spans="1:27" ht="15.6" x14ac:dyDescent="0.3">
      <c r="A325" s="117"/>
      <c r="B325" s="118"/>
      <c r="C325" s="117"/>
      <c r="D325" s="117"/>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c r="AA325" s="117"/>
    </row>
    <row r="326" spans="1:27" ht="15.6" x14ac:dyDescent="0.3">
      <c r="A326" s="117"/>
      <c r="B326" s="118"/>
      <c r="C326" s="117"/>
      <c r="D326" s="117"/>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c r="AA326" s="117"/>
    </row>
    <row r="327" spans="1:27" ht="15.6" x14ac:dyDescent="0.3">
      <c r="A327" s="117"/>
      <c r="B327" s="118"/>
      <c r="C327" s="117"/>
      <c r="D327" s="117"/>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c r="AA327" s="117"/>
    </row>
    <row r="328" spans="1:27" ht="15.6" x14ac:dyDescent="0.3">
      <c r="A328" s="117"/>
      <c r="B328" s="118"/>
      <c r="C328" s="117"/>
      <c r="D328" s="117"/>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c r="AA328" s="117"/>
    </row>
    <row r="329" spans="1:27" ht="15.6" x14ac:dyDescent="0.3">
      <c r="A329" s="117"/>
      <c r="B329" s="118"/>
      <c r="C329" s="117"/>
      <c r="D329" s="117"/>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c r="AA329" s="117"/>
    </row>
    <row r="330" spans="1:27" ht="15.6" x14ac:dyDescent="0.3">
      <c r="A330" s="117"/>
      <c r="B330" s="118"/>
      <c r="C330" s="117"/>
      <c r="D330" s="117"/>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c r="AA330" s="117"/>
    </row>
    <row r="331" spans="1:27" ht="15.6" x14ac:dyDescent="0.3">
      <c r="A331" s="117"/>
      <c r="B331" s="118"/>
      <c r="C331" s="117"/>
      <c r="D331" s="117"/>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c r="AA331" s="117"/>
    </row>
    <row r="332" spans="1:27" ht="15.6" x14ac:dyDescent="0.3">
      <c r="A332" s="117"/>
      <c r="B332" s="118"/>
      <c r="C332" s="117"/>
      <c r="D332" s="117"/>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c r="AA332" s="117"/>
    </row>
    <row r="333" spans="1:27" ht="15.6" x14ac:dyDescent="0.3">
      <c r="A333" s="117"/>
      <c r="B333" s="118"/>
      <c r="C333" s="117"/>
      <c r="D333" s="117"/>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c r="AA333" s="117"/>
    </row>
    <row r="334" spans="1:27" ht="15.6" x14ac:dyDescent="0.3">
      <c r="A334" s="117"/>
      <c r="B334" s="118"/>
      <c r="C334" s="117"/>
      <c r="D334" s="117"/>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c r="AA334" s="117"/>
    </row>
    <row r="335" spans="1:27" ht="15.6" x14ac:dyDescent="0.3">
      <c r="A335" s="117"/>
      <c r="B335" s="118"/>
      <c r="C335" s="117"/>
      <c r="D335" s="117"/>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c r="AA335" s="117"/>
    </row>
    <row r="336" spans="1:27" ht="15.6" x14ac:dyDescent="0.3">
      <c r="A336" s="117"/>
      <c r="B336" s="118"/>
      <c r="C336" s="117"/>
      <c r="D336" s="117"/>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c r="AA336" s="117"/>
    </row>
    <row r="337" spans="1:27" ht="15.6" x14ac:dyDescent="0.3">
      <c r="A337" s="117"/>
      <c r="B337" s="118"/>
      <c r="C337" s="117"/>
      <c r="D337" s="117"/>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c r="AA337" s="117"/>
    </row>
    <row r="338" spans="1:27" ht="15.6" x14ac:dyDescent="0.3">
      <c r="A338" s="117"/>
      <c r="B338" s="118"/>
      <c r="C338" s="117"/>
      <c r="D338" s="117"/>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c r="AA338" s="117"/>
    </row>
    <row r="339" spans="1:27" ht="15.6" x14ac:dyDescent="0.3">
      <c r="A339" s="117"/>
      <c r="B339" s="118"/>
      <c r="C339" s="117"/>
      <c r="D339" s="117"/>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c r="AA339" s="117"/>
    </row>
    <row r="340" spans="1:27" ht="15.6" x14ac:dyDescent="0.3">
      <c r="A340" s="117"/>
      <c r="B340" s="118"/>
      <c r="C340" s="117"/>
      <c r="D340" s="117"/>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c r="AA340" s="117"/>
    </row>
    <row r="341" spans="1:27" ht="15.6" x14ac:dyDescent="0.3">
      <c r="A341" s="117"/>
      <c r="B341" s="118"/>
      <c r="C341" s="117"/>
      <c r="D341" s="117"/>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c r="AA341" s="117"/>
    </row>
    <row r="342" spans="1:27" ht="15.6" x14ac:dyDescent="0.3">
      <c r="A342" s="117"/>
      <c r="B342" s="118"/>
      <c r="C342" s="117"/>
      <c r="D342" s="117"/>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c r="AA342" s="117"/>
    </row>
    <row r="343" spans="1:27" ht="15.6" x14ac:dyDescent="0.3">
      <c r="A343" s="117"/>
      <c r="B343" s="118"/>
      <c r="C343" s="117"/>
      <c r="D343" s="117"/>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c r="AA343" s="117"/>
    </row>
    <row r="344" spans="1:27" ht="15.6" x14ac:dyDescent="0.3">
      <c r="A344" s="117"/>
      <c r="B344" s="118"/>
      <c r="C344" s="117"/>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row>
    <row r="345" spans="1:27" ht="15.6" x14ac:dyDescent="0.3">
      <c r="A345" s="117"/>
      <c r="B345" s="118"/>
      <c r="C345" s="117"/>
      <c r="D345" s="117"/>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c r="AA345" s="117"/>
    </row>
    <row r="346" spans="1:27" ht="15.6" x14ac:dyDescent="0.3">
      <c r="A346" s="117"/>
      <c r="B346" s="118"/>
      <c r="C346" s="117"/>
      <c r="D346" s="117"/>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c r="AA346" s="117"/>
    </row>
    <row r="347" spans="1:27" ht="15.6" x14ac:dyDescent="0.3">
      <c r="A347" s="117"/>
      <c r="B347" s="118"/>
      <c r="C347" s="117"/>
      <c r="D347" s="117"/>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c r="AA347" s="117"/>
    </row>
    <row r="348" spans="1:27" ht="15.6" x14ac:dyDescent="0.3">
      <c r="A348" s="117"/>
      <c r="B348" s="118"/>
      <c r="C348" s="117"/>
      <c r="D348" s="117"/>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c r="AA348" s="117"/>
    </row>
    <row r="349" spans="1:27" ht="15.6" x14ac:dyDescent="0.3">
      <c r="A349" s="117"/>
      <c r="B349" s="118"/>
      <c r="C349" s="117"/>
      <c r="D349" s="117"/>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c r="AA349" s="117"/>
    </row>
    <row r="350" spans="1:27" ht="15.6" x14ac:dyDescent="0.3">
      <c r="A350" s="117"/>
      <c r="B350" s="118"/>
      <c r="C350" s="117"/>
      <c r="D350" s="117"/>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c r="AA350" s="117"/>
    </row>
    <row r="351" spans="1:27" ht="15.6" x14ac:dyDescent="0.3">
      <c r="A351" s="117"/>
      <c r="B351" s="118"/>
      <c r="C351" s="117"/>
      <c r="D351" s="117"/>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c r="AA351" s="117"/>
    </row>
    <row r="352" spans="1:27" ht="15.6" x14ac:dyDescent="0.3">
      <c r="A352" s="117"/>
      <c r="B352" s="118"/>
      <c r="C352" s="117"/>
      <c r="D352" s="117"/>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c r="AA352" s="117"/>
    </row>
    <row r="353" spans="1:27" ht="15.6" x14ac:dyDescent="0.3">
      <c r="A353" s="117"/>
      <c r="B353" s="118"/>
      <c r="C353" s="117"/>
      <c r="D353" s="117"/>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c r="AA353" s="117"/>
    </row>
    <row r="354" spans="1:27" ht="15.6" x14ac:dyDescent="0.3">
      <c r="A354" s="117"/>
      <c r="B354" s="118"/>
      <c r="C354" s="117"/>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row>
    <row r="355" spans="1:27" ht="15.6" x14ac:dyDescent="0.3">
      <c r="A355" s="117"/>
      <c r="B355" s="118"/>
      <c r="C355" s="117"/>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row>
    <row r="356" spans="1:27" ht="15.6" x14ac:dyDescent="0.3">
      <c r="A356" s="117"/>
      <c r="B356" s="118"/>
      <c r="C356" s="117"/>
      <c r="D356" s="117"/>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c r="AA356" s="117"/>
    </row>
    <row r="357" spans="1:27" ht="15.6" x14ac:dyDescent="0.3">
      <c r="A357" s="117"/>
      <c r="B357" s="118"/>
      <c r="C357" s="117"/>
      <c r="D357" s="117"/>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c r="AA357" s="117"/>
    </row>
    <row r="358" spans="1:27" ht="15.6" x14ac:dyDescent="0.3">
      <c r="A358" s="117"/>
      <c r="B358" s="118"/>
      <c r="C358" s="117"/>
      <c r="D358" s="117"/>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c r="AA358" s="117"/>
    </row>
    <row r="359" spans="1:27" ht="15.6" x14ac:dyDescent="0.3">
      <c r="A359" s="117"/>
      <c r="B359" s="118"/>
      <c r="C359" s="117"/>
      <c r="D359" s="117"/>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c r="AA359" s="117"/>
    </row>
    <row r="360" spans="1:27" ht="15.6" x14ac:dyDescent="0.3">
      <c r="A360" s="117"/>
      <c r="B360" s="118"/>
      <c r="C360" s="117"/>
      <c r="D360" s="117"/>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c r="AA360" s="117"/>
    </row>
    <row r="361" spans="1:27" ht="15.6" x14ac:dyDescent="0.3">
      <c r="A361" s="117"/>
      <c r="B361" s="118"/>
      <c r="C361" s="117"/>
      <c r="D361" s="117"/>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c r="AA361" s="117"/>
    </row>
    <row r="362" spans="1:27" ht="15.6" x14ac:dyDescent="0.3">
      <c r="A362" s="117"/>
      <c r="B362" s="118"/>
      <c r="C362" s="117"/>
      <c r="D362" s="117"/>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c r="AA362" s="117"/>
    </row>
    <row r="363" spans="1:27" ht="15.6" x14ac:dyDescent="0.3">
      <c r="A363" s="117"/>
      <c r="B363" s="118"/>
      <c r="C363" s="117"/>
      <c r="D363" s="117"/>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c r="AA363" s="117"/>
    </row>
    <row r="364" spans="1:27" ht="15.6" x14ac:dyDescent="0.3">
      <c r="A364" s="117"/>
      <c r="B364" s="118"/>
      <c r="C364" s="117"/>
      <c r="D364" s="117"/>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c r="AA364" s="117"/>
    </row>
    <row r="365" spans="1:27" ht="15.6" x14ac:dyDescent="0.3">
      <c r="A365" s="117"/>
      <c r="B365" s="118"/>
      <c r="C365" s="117"/>
      <c r="D365" s="117"/>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c r="AA365" s="117"/>
    </row>
    <row r="366" spans="1:27" ht="15.6" x14ac:dyDescent="0.3">
      <c r="A366" s="117"/>
      <c r="B366" s="118"/>
      <c r="C366" s="117"/>
      <c r="D366" s="117"/>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c r="AA366" s="117"/>
    </row>
    <row r="367" spans="1:27" ht="15.6" x14ac:dyDescent="0.3">
      <c r="A367" s="117"/>
      <c r="B367" s="118"/>
      <c r="C367" s="117"/>
      <c r="D367" s="117"/>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c r="AA367" s="117"/>
    </row>
    <row r="368" spans="1:27" ht="15.6" x14ac:dyDescent="0.3">
      <c r="A368" s="117"/>
      <c r="B368" s="118"/>
      <c r="C368" s="117"/>
      <c r="D368" s="117"/>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c r="AA368" s="117"/>
    </row>
    <row r="369" spans="1:27" ht="15.6" x14ac:dyDescent="0.3">
      <c r="A369" s="117"/>
      <c r="B369" s="118"/>
      <c r="C369" s="117"/>
      <c r="D369" s="117"/>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c r="AA369" s="117"/>
    </row>
    <row r="370" spans="1:27" ht="15.6" x14ac:dyDescent="0.3">
      <c r="A370" s="117"/>
      <c r="B370" s="118"/>
      <c r="C370" s="117"/>
      <c r="D370" s="117"/>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c r="AA370" s="117"/>
    </row>
    <row r="371" spans="1:27" ht="15.6" x14ac:dyDescent="0.3">
      <c r="A371" s="117"/>
      <c r="B371" s="118"/>
      <c r="C371" s="117"/>
      <c r="D371" s="117"/>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c r="AA371" s="117"/>
    </row>
    <row r="372" spans="1:27" ht="15.6" x14ac:dyDescent="0.3">
      <c r="A372" s="117"/>
      <c r="B372" s="118"/>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row>
    <row r="373" spans="1:27" ht="15.6" x14ac:dyDescent="0.3">
      <c r="A373" s="117"/>
      <c r="B373" s="118"/>
      <c r="C373" s="117"/>
      <c r="D373" s="117"/>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c r="AA373" s="117"/>
    </row>
    <row r="374" spans="1:27" ht="15.6" x14ac:dyDescent="0.3">
      <c r="A374" s="117"/>
      <c r="B374" s="118"/>
      <c r="C374" s="117"/>
      <c r="D374" s="117"/>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c r="AA374" s="117"/>
    </row>
    <row r="375" spans="1:27" ht="15.6" x14ac:dyDescent="0.3">
      <c r="A375" s="117"/>
      <c r="B375" s="118"/>
      <c r="C375" s="117"/>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c r="AA375" s="117"/>
    </row>
    <row r="376" spans="1:27" ht="15.6" x14ac:dyDescent="0.3">
      <c r="A376" s="117"/>
      <c r="B376" s="118"/>
      <c r="C376" s="117"/>
      <c r="D376" s="117"/>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c r="AA376" s="117"/>
    </row>
    <row r="377" spans="1:27" ht="15.6" x14ac:dyDescent="0.3">
      <c r="A377" s="117"/>
      <c r="B377" s="118"/>
      <c r="C377" s="117"/>
      <c r="D377" s="117"/>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c r="AA377" s="117"/>
    </row>
    <row r="378" spans="1:27" ht="15.6" x14ac:dyDescent="0.3">
      <c r="A378" s="117"/>
      <c r="B378" s="118"/>
      <c r="C378" s="117"/>
      <c r="D378" s="117"/>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c r="AA378" s="117"/>
    </row>
    <row r="379" spans="1:27" ht="15.6" x14ac:dyDescent="0.3">
      <c r="A379" s="117"/>
      <c r="B379" s="118"/>
      <c r="C379" s="117"/>
      <c r="D379" s="117"/>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c r="AA379" s="117"/>
    </row>
    <row r="380" spans="1:27" ht="15.6" x14ac:dyDescent="0.3">
      <c r="A380" s="117"/>
      <c r="B380" s="118"/>
      <c r="C380" s="117"/>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c r="AA380" s="117"/>
    </row>
    <row r="381" spans="1:27" ht="15.6" x14ac:dyDescent="0.3">
      <c r="A381" s="117"/>
      <c r="B381" s="118"/>
      <c r="C381" s="117"/>
      <c r="D381" s="117"/>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c r="AA381" s="117"/>
    </row>
    <row r="382" spans="1:27" ht="15.6" x14ac:dyDescent="0.3">
      <c r="A382" s="117"/>
      <c r="B382" s="118"/>
      <c r="C382" s="117"/>
      <c r="D382" s="117"/>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c r="AA382" s="117"/>
    </row>
    <row r="383" spans="1:27" ht="15.6" x14ac:dyDescent="0.3">
      <c r="A383" s="117"/>
      <c r="B383" s="118"/>
      <c r="C383" s="117"/>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c r="AA383" s="117"/>
    </row>
    <row r="384" spans="1:27" ht="15.6" x14ac:dyDescent="0.3">
      <c r="A384" s="117"/>
      <c r="B384" s="118"/>
      <c r="C384" s="117"/>
      <c r="D384" s="117"/>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c r="AA384" s="117"/>
    </row>
    <row r="385" spans="1:27" ht="15.6" x14ac:dyDescent="0.3">
      <c r="A385" s="117"/>
      <c r="B385" s="118"/>
      <c r="C385" s="117"/>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row>
    <row r="386" spans="1:27" ht="15.6" x14ac:dyDescent="0.3">
      <c r="A386" s="117"/>
      <c r="B386" s="118"/>
      <c r="C386" s="117"/>
      <c r="D386" s="117"/>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c r="AA386" s="117"/>
    </row>
    <row r="387" spans="1:27" ht="15.6" x14ac:dyDescent="0.3">
      <c r="A387" s="117"/>
      <c r="B387" s="118"/>
      <c r="C387" s="117"/>
      <c r="D387" s="117"/>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c r="AA387" s="117"/>
    </row>
    <row r="388" spans="1:27" ht="15.6" x14ac:dyDescent="0.3">
      <c r="A388" s="117"/>
      <c r="B388" s="118"/>
      <c r="C388" s="117"/>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c r="AA388" s="117"/>
    </row>
    <row r="389" spans="1:27" ht="15.6" x14ac:dyDescent="0.3">
      <c r="A389" s="117"/>
      <c r="B389" s="118"/>
      <c r="C389" s="117"/>
      <c r="D389" s="117"/>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c r="AA389" s="117"/>
    </row>
    <row r="390" spans="1:27" ht="15.6" x14ac:dyDescent="0.3">
      <c r="A390" s="117"/>
      <c r="B390" s="118"/>
      <c r="C390" s="117"/>
      <c r="D390" s="117"/>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c r="AA390" s="117"/>
    </row>
    <row r="391" spans="1:27" ht="15.6" x14ac:dyDescent="0.3">
      <c r="A391" s="117"/>
      <c r="B391" s="118"/>
      <c r="C391" s="117"/>
      <c r="D391" s="117"/>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c r="AA391" s="117"/>
    </row>
    <row r="392" spans="1:27" ht="15.6" x14ac:dyDescent="0.3">
      <c r="A392" s="117"/>
      <c r="B392" s="118"/>
      <c r="C392" s="117"/>
      <c r="D392" s="117"/>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c r="AA392" s="117"/>
    </row>
    <row r="393" spans="1:27" ht="15.6" x14ac:dyDescent="0.3">
      <c r="A393" s="117"/>
      <c r="B393" s="118"/>
      <c r="C393" s="117"/>
      <c r="D393" s="117"/>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c r="AA393" s="117"/>
    </row>
    <row r="394" spans="1:27" ht="15.6" x14ac:dyDescent="0.3">
      <c r="A394" s="117"/>
      <c r="B394" s="118"/>
      <c r="C394" s="117"/>
      <c r="D394" s="117"/>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c r="AA394" s="117"/>
    </row>
    <row r="395" spans="1:27" ht="15.6" x14ac:dyDescent="0.3">
      <c r="A395" s="117"/>
      <c r="B395" s="118"/>
      <c r="C395" s="117"/>
      <c r="D395" s="117"/>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c r="AA395" s="117"/>
    </row>
    <row r="396" spans="1:27" ht="15.6" x14ac:dyDescent="0.3">
      <c r="A396" s="117"/>
      <c r="B396" s="118"/>
      <c r="C396" s="117"/>
      <c r="D396" s="117"/>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c r="AA396" s="117"/>
    </row>
    <row r="397" spans="1:27" ht="15.6" x14ac:dyDescent="0.3">
      <c r="A397" s="117"/>
      <c r="B397" s="118"/>
      <c r="C397" s="117"/>
      <c r="D397" s="117"/>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c r="AA397" s="117"/>
    </row>
    <row r="398" spans="1:27" ht="15.6" x14ac:dyDescent="0.3">
      <c r="A398" s="117"/>
      <c r="B398" s="118"/>
      <c r="C398" s="117"/>
      <c r="D398" s="117"/>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c r="AA398" s="117"/>
    </row>
    <row r="399" spans="1:27" ht="15.6" x14ac:dyDescent="0.3">
      <c r="A399" s="117"/>
      <c r="B399" s="118"/>
      <c r="C399" s="117"/>
      <c r="D399" s="117"/>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c r="AA399" s="117"/>
    </row>
    <row r="400" spans="1:27" ht="15.6" x14ac:dyDescent="0.3">
      <c r="A400" s="117"/>
      <c r="B400" s="118"/>
      <c r="C400" s="117"/>
      <c r="D400" s="117"/>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c r="AA400" s="117"/>
    </row>
    <row r="401" spans="1:27" ht="15.6" x14ac:dyDescent="0.3">
      <c r="A401" s="117"/>
      <c r="B401" s="118"/>
      <c r="C401" s="117"/>
      <c r="D401" s="117"/>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c r="AA401" s="117"/>
    </row>
    <row r="402" spans="1:27" ht="15.6" x14ac:dyDescent="0.3">
      <c r="A402" s="117"/>
      <c r="B402" s="118"/>
      <c r="C402" s="117"/>
      <c r="D402" s="117"/>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c r="AA402" s="117"/>
    </row>
    <row r="403" spans="1:27" ht="15.6" x14ac:dyDescent="0.3">
      <c r="A403" s="117"/>
      <c r="B403" s="118"/>
      <c r="C403" s="117"/>
      <c r="D403" s="117"/>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c r="AA403" s="117"/>
    </row>
    <row r="404" spans="1:27" ht="15.6" x14ac:dyDescent="0.3">
      <c r="A404" s="117"/>
      <c r="B404" s="118"/>
      <c r="C404" s="117"/>
      <c r="D404" s="117"/>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c r="AA404" s="117"/>
    </row>
    <row r="405" spans="1:27" ht="15.6" x14ac:dyDescent="0.3">
      <c r="A405" s="117"/>
      <c r="B405" s="118"/>
      <c r="C405" s="117"/>
      <c r="D405" s="117"/>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c r="AA405" s="117"/>
    </row>
    <row r="406" spans="1:27" ht="15.6" x14ac:dyDescent="0.3">
      <c r="A406" s="117"/>
      <c r="B406" s="118"/>
      <c r="C406" s="117"/>
      <c r="D406" s="117"/>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c r="AA406" s="117"/>
    </row>
    <row r="407" spans="1:27" ht="15.6" x14ac:dyDescent="0.3">
      <c r="A407" s="117"/>
      <c r="B407" s="118"/>
      <c r="C407" s="117"/>
      <c r="D407" s="117"/>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c r="AA407" s="117"/>
    </row>
    <row r="408" spans="1:27" ht="15.6" x14ac:dyDescent="0.3">
      <c r="A408" s="117"/>
      <c r="B408" s="118"/>
      <c r="C408" s="117"/>
      <c r="D408" s="117"/>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c r="AA408" s="117"/>
    </row>
    <row r="409" spans="1:27" ht="15.6" x14ac:dyDescent="0.3">
      <c r="A409" s="117"/>
      <c r="B409" s="118"/>
      <c r="C409" s="117"/>
      <c r="D409" s="117"/>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c r="AA409" s="117"/>
    </row>
    <row r="410" spans="1:27" ht="15.6" x14ac:dyDescent="0.3">
      <c r="A410" s="117"/>
      <c r="B410" s="118"/>
      <c r="C410" s="117"/>
      <c r="D410" s="117"/>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c r="AA410" s="117"/>
    </row>
    <row r="411" spans="1:27" ht="15.6" x14ac:dyDescent="0.3">
      <c r="A411" s="117"/>
      <c r="B411" s="118"/>
      <c r="C411" s="117"/>
      <c r="D411" s="117"/>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c r="AA411" s="117"/>
    </row>
    <row r="412" spans="1:27" ht="15.6" x14ac:dyDescent="0.3">
      <c r="A412" s="117"/>
      <c r="B412" s="118"/>
      <c r="C412" s="117"/>
      <c r="D412" s="117"/>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c r="AA412" s="117"/>
    </row>
    <row r="413" spans="1:27" ht="15.6" x14ac:dyDescent="0.3">
      <c r="A413" s="117"/>
      <c r="B413" s="118"/>
      <c r="C413" s="117"/>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c r="AA413" s="117"/>
    </row>
    <row r="414" spans="1:27" ht="15.6" x14ac:dyDescent="0.3">
      <c r="A414" s="117"/>
      <c r="B414" s="118"/>
      <c r="C414" s="117"/>
      <c r="D414" s="117"/>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c r="AA414" s="117"/>
    </row>
    <row r="415" spans="1:27" ht="15.6" x14ac:dyDescent="0.3">
      <c r="A415" s="117"/>
      <c r="B415" s="118"/>
      <c r="C415" s="117"/>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c r="AA415" s="117"/>
    </row>
    <row r="416" spans="1:27" ht="15.6" x14ac:dyDescent="0.3">
      <c r="A416" s="117"/>
      <c r="B416" s="118"/>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c r="AA416" s="117"/>
    </row>
    <row r="417" spans="1:27" ht="15.6" x14ac:dyDescent="0.3">
      <c r="A417" s="117"/>
      <c r="B417" s="118"/>
      <c r="C417" s="117"/>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c r="AA417" s="117"/>
    </row>
    <row r="418" spans="1:27" ht="15.6" x14ac:dyDescent="0.3">
      <c r="A418" s="117"/>
      <c r="B418" s="118"/>
      <c r="C418" s="117"/>
      <c r="D418" s="117"/>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c r="AA418" s="117"/>
    </row>
    <row r="419" spans="1:27" ht="15.6" x14ac:dyDescent="0.3">
      <c r="A419" s="117"/>
      <c r="B419" s="118"/>
      <c r="C419" s="117"/>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c r="AA419" s="117"/>
    </row>
    <row r="420" spans="1:27" ht="15.6" x14ac:dyDescent="0.3">
      <c r="A420" s="117"/>
      <c r="B420" s="118"/>
      <c r="C420" s="117"/>
      <c r="D420" s="117"/>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c r="AA420" s="117"/>
    </row>
    <row r="421" spans="1:27" ht="15.6" x14ac:dyDescent="0.3">
      <c r="A421" s="117"/>
      <c r="B421" s="118"/>
      <c r="C421" s="117"/>
      <c r="D421" s="117"/>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c r="AA421" s="117"/>
    </row>
    <row r="422" spans="1:27" ht="15.6" x14ac:dyDescent="0.3">
      <c r="A422" s="117"/>
      <c r="B422" s="118"/>
      <c r="C422" s="117"/>
      <c r="D422" s="117"/>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c r="AA422" s="117"/>
    </row>
    <row r="423" spans="1:27" ht="15.6" x14ac:dyDescent="0.3">
      <c r="A423" s="117"/>
      <c r="B423" s="118"/>
      <c r="C423" s="117"/>
      <c r="D423" s="117"/>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c r="AA423" s="117"/>
    </row>
    <row r="424" spans="1:27" ht="15.6" x14ac:dyDescent="0.3">
      <c r="A424" s="117"/>
      <c r="B424" s="118"/>
      <c r="C424" s="117"/>
      <c r="D424" s="117"/>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c r="AA424" s="117"/>
    </row>
    <row r="425" spans="1:27" ht="15.6" x14ac:dyDescent="0.3">
      <c r="A425" s="117"/>
      <c r="B425" s="118"/>
      <c r="C425" s="117"/>
      <c r="D425" s="117"/>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c r="AA425" s="117"/>
    </row>
    <row r="426" spans="1:27" ht="15.6" x14ac:dyDescent="0.3">
      <c r="A426" s="117"/>
      <c r="B426" s="118"/>
      <c r="C426" s="117"/>
      <c r="D426" s="117"/>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c r="AA426" s="117"/>
    </row>
    <row r="427" spans="1:27" ht="15.6" x14ac:dyDescent="0.3">
      <c r="A427" s="117"/>
      <c r="B427" s="118"/>
      <c r="C427" s="117"/>
      <c r="D427" s="117"/>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c r="AA427" s="117"/>
    </row>
    <row r="428" spans="1:27" ht="15.6" x14ac:dyDescent="0.3">
      <c r="A428" s="117"/>
      <c r="B428" s="118"/>
      <c r="C428" s="117"/>
      <c r="D428" s="117"/>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c r="AA428" s="117"/>
    </row>
    <row r="429" spans="1:27" ht="15.6" x14ac:dyDescent="0.3">
      <c r="A429" s="117"/>
      <c r="B429" s="118"/>
      <c r="C429" s="117"/>
      <c r="D429" s="117"/>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c r="AA429" s="117"/>
    </row>
    <row r="430" spans="1:27" ht="15.6" x14ac:dyDescent="0.3">
      <c r="A430" s="117"/>
      <c r="B430" s="118"/>
      <c r="C430" s="117"/>
      <c r="D430" s="117"/>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c r="AA430" s="117"/>
    </row>
    <row r="431" spans="1:27" ht="15.6" x14ac:dyDescent="0.3">
      <c r="A431" s="117"/>
      <c r="B431" s="118"/>
      <c r="C431" s="117"/>
      <c r="D431" s="117"/>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c r="AA431" s="117"/>
    </row>
    <row r="432" spans="1:27" ht="15.6" x14ac:dyDescent="0.3">
      <c r="A432" s="117"/>
      <c r="B432" s="118"/>
      <c r="C432" s="117"/>
      <c r="D432" s="117"/>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c r="AA432" s="117"/>
    </row>
    <row r="433" spans="1:27" ht="15.6" x14ac:dyDescent="0.3">
      <c r="A433" s="117"/>
      <c r="B433" s="118"/>
      <c r="C433" s="117"/>
      <c r="D433" s="117"/>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c r="AA433" s="117"/>
    </row>
    <row r="434" spans="1:27" ht="15.6" x14ac:dyDescent="0.3">
      <c r="A434" s="117"/>
      <c r="B434" s="118"/>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row>
    <row r="435" spans="1:27" ht="15.6" x14ac:dyDescent="0.3">
      <c r="A435" s="117"/>
      <c r="B435" s="118"/>
      <c r="C435" s="117"/>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row>
    <row r="436" spans="1:27" ht="15.6" x14ac:dyDescent="0.3">
      <c r="A436" s="117"/>
      <c r="B436" s="118"/>
      <c r="C436" s="117"/>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c r="AA436" s="117"/>
    </row>
    <row r="437" spans="1:27" ht="15.6" x14ac:dyDescent="0.3">
      <c r="A437" s="117"/>
      <c r="B437" s="118"/>
      <c r="C437" s="117"/>
      <c r="D437" s="117"/>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c r="AA437" s="117"/>
    </row>
    <row r="438" spans="1:27" ht="15.6" x14ac:dyDescent="0.3">
      <c r="A438" s="117"/>
      <c r="B438" s="118"/>
      <c r="C438" s="117"/>
      <c r="D438" s="117"/>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c r="AA438" s="117"/>
    </row>
    <row r="439" spans="1:27" ht="15.6" x14ac:dyDescent="0.3">
      <c r="A439" s="117"/>
      <c r="B439" s="118"/>
      <c r="C439" s="117"/>
      <c r="D439" s="117"/>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c r="AA439" s="117"/>
    </row>
    <row r="440" spans="1:27" ht="15.6" x14ac:dyDescent="0.3">
      <c r="A440" s="117"/>
      <c r="B440" s="118"/>
      <c r="C440" s="117"/>
      <c r="D440" s="117"/>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row>
    <row r="441" spans="1:27" ht="15.6" x14ac:dyDescent="0.3">
      <c r="A441" s="117"/>
      <c r="B441" s="118"/>
      <c r="C441" s="117"/>
      <c r="D441" s="117"/>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c r="AA441" s="117"/>
    </row>
    <row r="442" spans="1:27" ht="15.6" x14ac:dyDescent="0.3">
      <c r="A442" s="117"/>
      <c r="B442" s="118"/>
      <c r="C442" s="117"/>
      <c r="D442" s="117"/>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c r="AA442" s="117"/>
    </row>
    <row r="443" spans="1:27" ht="15.6" x14ac:dyDescent="0.3">
      <c r="A443" s="117"/>
      <c r="B443" s="118"/>
      <c r="C443" s="117"/>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c r="AA443" s="117"/>
    </row>
    <row r="444" spans="1:27" ht="15.6" x14ac:dyDescent="0.3">
      <c r="A444" s="117"/>
      <c r="B444" s="118"/>
      <c r="C444" s="117"/>
      <c r="D444" s="117"/>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c r="AA444" s="117"/>
    </row>
    <row r="445" spans="1:27" ht="15.6" x14ac:dyDescent="0.3">
      <c r="A445" s="117"/>
      <c r="B445" s="118"/>
      <c r="C445" s="117"/>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c r="AA445" s="117"/>
    </row>
    <row r="446" spans="1:27" ht="15.6" x14ac:dyDescent="0.3">
      <c r="A446" s="117"/>
      <c r="B446" s="118"/>
      <c r="C446" s="117"/>
      <c r="D446" s="117"/>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c r="AA446" s="117"/>
    </row>
    <row r="447" spans="1:27" ht="15.6" x14ac:dyDescent="0.3">
      <c r="A447" s="117"/>
      <c r="B447" s="118"/>
      <c r="C447" s="117"/>
      <c r="D447" s="117"/>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c r="AA447" s="117"/>
    </row>
    <row r="448" spans="1:27" ht="15.6" x14ac:dyDescent="0.3">
      <c r="A448" s="117"/>
      <c r="B448" s="118"/>
      <c r="C448" s="117"/>
      <c r="D448" s="117"/>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c r="AA448" s="117"/>
    </row>
    <row r="449" spans="1:27" ht="15.6" x14ac:dyDescent="0.3">
      <c r="A449" s="117"/>
      <c r="B449" s="118"/>
      <c r="C449" s="117"/>
      <c r="D449" s="117"/>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c r="AA449" s="117"/>
    </row>
    <row r="450" spans="1:27" ht="15.6" x14ac:dyDescent="0.3">
      <c r="A450" s="117"/>
      <c r="B450" s="118"/>
      <c r="C450" s="117"/>
      <c r="D450" s="117"/>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c r="AA450" s="117"/>
    </row>
    <row r="451" spans="1:27" ht="15.6" x14ac:dyDescent="0.3">
      <c r="A451" s="117"/>
      <c r="B451" s="118"/>
      <c r="C451" s="117"/>
      <c r="D451" s="117"/>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c r="AA451" s="117"/>
    </row>
    <row r="452" spans="1:27" ht="15.6" x14ac:dyDescent="0.3">
      <c r="A452" s="117"/>
      <c r="B452" s="118"/>
      <c r="C452" s="117"/>
      <c r="D452" s="117"/>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c r="AA452" s="117"/>
    </row>
    <row r="453" spans="1:27" ht="15.6" x14ac:dyDescent="0.3">
      <c r="A453" s="117"/>
      <c r="B453" s="118"/>
      <c r="C453" s="117"/>
      <c r="D453" s="117"/>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c r="AA453" s="117"/>
    </row>
    <row r="454" spans="1:27" ht="15.6" x14ac:dyDescent="0.3">
      <c r="A454" s="117"/>
      <c r="B454" s="118"/>
      <c r="C454" s="117"/>
      <c r="D454" s="117"/>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c r="AA454" s="117"/>
    </row>
    <row r="455" spans="1:27" ht="15.6" x14ac:dyDescent="0.3">
      <c r="A455" s="117"/>
      <c r="B455" s="118"/>
      <c r="C455" s="117"/>
      <c r="D455" s="117"/>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c r="AA455" s="117"/>
    </row>
    <row r="456" spans="1:27" ht="15.6" x14ac:dyDescent="0.3">
      <c r="A456" s="117"/>
      <c r="B456" s="118"/>
      <c r="C456" s="117"/>
      <c r="D456" s="117"/>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c r="AA456" s="117"/>
    </row>
    <row r="457" spans="1:27" ht="15.6" x14ac:dyDescent="0.3">
      <c r="A457" s="117"/>
      <c r="B457" s="118"/>
      <c r="C457" s="117"/>
      <c r="D457" s="117"/>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c r="AA457" s="117"/>
    </row>
    <row r="458" spans="1:27" ht="15.6" x14ac:dyDescent="0.3">
      <c r="A458" s="117"/>
      <c r="B458" s="118"/>
      <c r="C458" s="117"/>
      <c r="D458" s="117"/>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c r="AA458" s="117"/>
    </row>
    <row r="459" spans="1:27" ht="15.6" x14ac:dyDescent="0.3">
      <c r="A459" s="117"/>
      <c r="B459" s="118"/>
      <c r="C459" s="117"/>
      <c r="D459" s="117"/>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c r="AA459" s="117"/>
    </row>
    <row r="460" spans="1:27" ht="15.6" x14ac:dyDescent="0.3">
      <c r="A460" s="117"/>
      <c r="B460" s="118"/>
      <c r="C460" s="117"/>
      <c r="D460" s="117"/>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c r="AA460" s="117"/>
    </row>
    <row r="461" spans="1:27" ht="15.6" x14ac:dyDescent="0.3">
      <c r="A461" s="117"/>
      <c r="B461" s="118"/>
      <c r="C461" s="117"/>
      <c r="D461" s="117"/>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c r="AA461" s="117"/>
    </row>
    <row r="462" spans="1:27" ht="15.6" x14ac:dyDescent="0.3">
      <c r="A462" s="117"/>
      <c r="B462" s="118"/>
      <c r="C462" s="117"/>
      <c r="D462" s="117"/>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c r="AA462" s="117"/>
    </row>
    <row r="463" spans="1:27" ht="15.6" x14ac:dyDescent="0.3">
      <c r="A463" s="117"/>
      <c r="B463" s="118"/>
      <c r="C463" s="117"/>
      <c r="D463" s="117"/>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c r="AA463" s="117"/>
    </row>
    <row r="464" spans="1:27" ht="15.6" x14ac:dyDescent="0.3">
      <c r="A464" s="117"/>
      <c r="B464" s="118"/>
      <c r="C464" s="117"/>
      <c r="D464" s="117"/>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c r="AA464" s="117"/>
    </row>
    <row r="465" spans="1:27" ht="15.6" x14ac:dyDescent="0.3">
      <c r="A465" s="117"/>
      <c r="B465" s="118"/>
      <c r="C465" s="117"/>
      <c r="D465" s="117"/>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c r="AA465" s="117"/>
    </row>
    <row r="466" spans="1:27" ht="15.6" x14ac:dyDescent="0.3">
      <c r="A466" s="117"/>
      <c r="B466" s="118"/>
      <c r="C466" s="117"/>
      <c r="D466" s="117"/>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c r="AA466" s="117"/>
    </row>
    <row r="467" spans="1:27" ht="15.6" x14ac:dyDescent="0.3">
      <c r="A467" s="117"/>
      <c r="B467" s="118"/>
      <c r="C467" s="117"/>
      <c r="D467" s="117"/>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c r="AA467" s="117"/>
    </row>
    <row r="468" spans="1:27" ht="15.6" x14ac:dyDescent="0.3">
      <c r="A468" s="117"/>
      <c r="B468" s="118"/>
      <c r="C468" s="117"/>
      <c r="D468" s="117"/>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c r="AA468" s="117"/>
    </row>
    <row r="469" spans="1:27" ht="15.6" x14ac:dyDescent="0.3">
      <c r="A469" s="117"/>
      <c r="B469" s="118"/>
      <c r="C469" s="117"/>
      <c r="D469" s="117"/>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c r="AA469" s="117"/>
    </row>
    <row r="470" spans="1:27" ht="15.6" x14ac:dyDescent="0.3">
      <c r="A470" s="117"/>
      <c r="B470" s="118"/>
      <c r="C470" s="117"/>
      <c r="D470" s="117"/>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c r="AA470" s="117"/>
    </row>
    <row r="471" spans="1:27" ht="15.6" x14ac:dyDescent="0.3">
      <c r="A471" s="117"/>
      <c r="B471" s="118"/>
      <c r="C471" s="117"/>
      <c r="D471" s="117"/>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c r="AA471" s="117"/>
    </row>
    <row r="472" spans="1:27" ht="15.6" x14ac:dyDescent="0.3">
      <c r="A472" s="117"/>
      <c r="B472" s="118"/>
      <c r="C472" s="117"/>
      <c r="D472" s="117"/>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c r="AA472" s="117"/>
    </row>
    <row r="473" spans="1:27" ht="15.6" x14ac:dyDescent="0.3">
      <c r="A473" s="117"/>
      <c r="B473" s="118"/>
      <c r="C473" s="117"/>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c r="AA473" s="117"/>
    </row>
    <row r="474" spans="1:27" ht="15.6" x14ac:dyDescent="0.3">
      <c r="A474" s="117"/>
      <c r="B474" s="118"/>
      <c r="C474" s="117"/>
      <c r="D474" s="117"/>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c r="AA474" s="117"/>
    </row>
    <row r="475" spans="1:27" ht="15.6" x14ac:dyDescent="0.3">
      <c r="A475" s="117"/>
      <c r="B475" s="118"/>
      <c r="C475" s="117"/>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c r="AA475" s="117"/>
    </row>
    <row r="476" spans="1:27" ht="15.6" x14ac:dyDescent="0.3">
      <c r="A476" s="117"/>
      <c r="B476" s="118"/>
      <c r="C476" s="117"/>
      <c r="D476" s="117"/>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c r="AA476" s="117"/>
    </row>
    <row r="477" spans="1:27" ht="15.6" x14ac:dyDescent="0.3">
      <c r="A477" s="117"/>
      <c r="B477" s="118"/>
      <c r="C477" s="117"/>
      <c r="D477" s="117"/>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c r="AA477" s="117"/>
    </row>
    <row r="478" spans="1:27" ht="15.6" x14ac:dyDescent="0.3">
      <c r="A478" s="117"/>
      <c r="B478" s="118"/>
      <c r="C478" s="117"/>
      <c r="D478" s="117"/>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c r="AA478" s="117"/>
    </row>
    <row r="479" spans="1:27" ht="15.6" x14ac:dyDescent="0.3">
      <c r="A479" s="117"/>
      <c r="B479" s="118"/>
      <c r="C479" s="117"/>
      <c r="D479" s="117"/>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c r="AA479" s="117"/>
    </row>
    <row r="480" spans="1:27" ht="15.6" x14ac:dyDescent="0.3">
      <c r="A480" s="117"/>
      <c r="B480" s="118"/>
      <c r="C480" s="117"/>
      <c r="D480" s="117"/>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c r="AA480" s="117"/>
    </row>
    <row r="481" spans="1:27" ht="15.6" x14ac:dyDescent="0.3">
      <c r="A481" s="117"/>
      <c r="B481" s="118"/>
      <c r="C481" s="117"/>
      <c r="D481" s="117"/>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c r="AA481" s="117"/>
    </row>
    <row r="482" spans="1:27" ht="15.6" x14ac:dyDescent="0.3">
      <c r="A482" s="117"/>
      <c r="B482" s="118"/>
      <c r="C482" s="117"/>
      <c r="D482" s="117"/>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c r="AA482" s="117"/>
    </row>
    <row r="483" spans="1:27" ht="15.6" x14ac:dyDescent="0.3">
      <c r="A483" s="117"/>
      <c r="B483" s="118"/>
      <c r="C483" s="117"/>
      <c r="D483" s="117"/>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c r="AA483" s="117"/>
    </row>
    <row r="484" spans="1:27" ht="15.6" x14ac:dyDescent="0.3">
      <c r="A484" s="117"/>
      <c r="B484" s="118"/>
      <c r="C484" s="117"/>
      <c r="D484" s="117"/>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c r="AA484" s="117"/>
    </row>
    <row r="485" spans="1:27" ht="15.6" x14ac:dyDescent="0.3">
      <c r="A485" s="117"/>
      <c r="B485" s="118"/>
      <c r="C485" s="117"/>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row>
    <row r="486" spans="1:27" ht="15.6" x14ac:dyDescent="0.3">
      <c r="A486" s="117"/>
      <c r="B486" s="118"/>
      <c r="C486" s="117"/>
      <c r="D486" s="117"/>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row>
    <row r="487" spans="1:27" ht="15.6" x14ac:dyDescent="0.3">
      <c r="A487" s="117"/>
      <c r="B487" s="118"/>
      <c r="C487" s="117"/>
      <c r="D487" s="117"/>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row>
    <row r="488" spans="1:27" ht="15.6" x14ac:dyDescent="0.3">
      <c r="A488" s="117"/>
      <c r="B488" s="118"/>
      <c r="C488" s="117"/>
      <c r="D488" s="117"/>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7CC1-5D4E-4B9B-A5E2-DBD16ECB9108}">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8" customWidth="1"/>
    <col min="2" max="2" width="12.3984375" style="418" customWidth="1"/>
    <col min="3" max="8" width="9" style="418" customWidth="1"/>
    <col min="9" max="9" width="12.3984375" style="418" customWidth="1"/>
    <col min="10" max="15" width="9" style="418" customWidth="1"/>
    <col min="16" max="16" width="12.3984375" style="418" customWidth="1"/>
    <col min="17" max="22" width="9" style="418" customWidth="1"/>
    <col min="23" max="38" width="9" style="418"/>
    <col min="39" max="16384" width="9" style="426"/>
  </cols>
  <sheetData>
    <row r="1" spans="1:22" s="418" customFormat="1" x14ac:dyDescent="0.25">
      <c r="A1" s="417" t="str">
        <f>HLOOKUP(Introduction!$G$4,nametranslations,20,FALSE)</f>
        <v>Water, sanitation and hygiene ladders for schools</v>
      </c>
      <c r="B1" s="417" t="str">
        <f ca="1">HLOOKUP([1]Introduction!$G$4,nametranslations,5,FALSE)</f>
        <v>Mongolia</v>
      </c>
      <c r="C1" s="417" t="str">
        <f ca="1">HLOOKUP([1]Introduction!$G$4,nametranslations,5,FALSE)</f>
        <v>Mongolia</v>
      </c>
      <c r="D1" s="417" t="str">
        <f ca="1">HLOOKUP([1]Introduction!$G$4,nametranslations,5,FALSE)</f>
        <v>Mongolia</v>
      </c>
      <c r="E1" s="417" t="str">
        <f ca="1">HLOOKUP([1]Introduction!$G$4,nametranslations,5,FALSE)</f>
        <v>Mongolia</v>
      </c>
      <c r="F1" s="417" t="str">
        <f ca="1">HLOOKUP([1]Introduction!$G$4,nametranslations,5,FALSE)</f>
        <v>Mongolia</v>
      </c>
      <c r="G1" s="417" t="str">
        <f ca="1">HLOOKUP([1]Introduction!$G$4,nametranslations,5,FALSE)</f>
        <v>Mongolia</v>
      </c>
      <c r="H1" s="417" t="str">
        <f ca="1">HLOOKUP([1]Introduction!$G$4,nametranslations,5,FALSE)</f>
        <v>Mongolia</v>
      </c>
      <c r="I1" s="417" t="str">
        <f ca="1">HLOOKUP([1]Introduction!$G$4,nametranslations,5,FALSE)</f>
        <v>Mongolia</v>
      </c>
      <c r="J1" s="417" t="str">
        <f ca="1">HLOOKUP([1]Introduction!$G$4,nametranslations,5,FALSE)</f>
        <v>Mongolia</v>
      </c>
      <c r="K1" s="417" t="str">
        <f ca="1">HLOOKUP([1]Introduction!$G$4,nametranslations,5,FALSE)</f>
        <v>Mongolia</v>
      </c>
      <c r="L1" s="417" t="str">
        <f ca="1">HLOOKUP([1]Introduction!$G$4,nametranslations,5,FALSE)</f>
        <v>Mongolia</v>
      </c>
      <c r="M1" s="417" t="str">
        <f ca="1">HLOOKUP([1]Introduction!$G$4,nametranslations,5,FALSE)</f>
        <v>Mongolia</v>
      </c>
      <c r="N1" s="417" t="str">
        <f ca="1">HLOOKUP([1]Introduction!$G$4,nametranslations,5,FALSE)</f>
        <v>Mongolia</v>
      </c>
      <c r="O1" s="417" t="str">
        <f ca="1">HLOOKUP([1]Introduction!$G$4,nametranslations,5,FALSE)</f>
        <v>Mongolia</v>
      </c>
      <c r="P1" s="417" t="str">
        <f ca="1">HLOOKUP([1]Introduction!$G$4,nametranslations,5,FALSE)</f>
        <v>Mongolia</v>
      </c>
      <c r="Q1" s="417" t="str">
        <f ca="1">HLOOKUP([1]Introduction!$G$4,nametranslations,5,FALSE)</f>
        <v>Mongolia</v>
      </c>
      <c r="R1" s="417" t="str">
        <f ca="1">HLOOKUP([1]Introduction!$G$4,nametranslations,5,FALSE)</f>
        <v>Mongolia</v>
      </c>
      <c r="S1" s="417" t="str">
        <f ca="1">HLOOKUP([1]Introduction!$G$4,nametranslations,5,FALSE)</f>
        <v>Mongolia</v>
      </c>
      <c r="T1" s="417" t="str">
        <f ca="1">HLOOKUP([1]Introduction!$G$4,nametranslations,5,FALSE)</f>
        <v>Mongolia</v>
      </c>
      <c r="U1" s="417" t="str">
        <f ca="1">HLOOKUP([1]Introduction!$G$4,nametranslations,5,FALSE)</f>
        <v>Mongolia</v>
      </c>
      <c r="V1" s="417" t="str">
        <f ca="1">HLOOKUP([1]Introduction!$G$4,nametranslations,5,FALSE)</f>
        <v>Mongolia</v>
      </c>
    </row>
    <row r="2" spans="1:22" s="418" customFormat="1" x14ac:dyDescent="0.25">
      <c r="A2" s="417" t="str">
        <f ca="1">HLOOKUP([1]Introduction!$G$4,nametranslations,5,FALSE)</f>
        <v>Mongolia</v>
      </c>
      <c r="B2" s="417" t="str">
        <f ca="1">HLOOKUP([1]Introduction!$G$4,nametranslations,5,FALSE)</f>
        <v>Mongolia</v>
      </c>
      <c r="C2" s="417" t="str">
        <f ca="1">HLOOKUP([1]Introduction!$G$4,nametranslations,5,FALSE)</f>
        <v>Mongolia</v>
      </c>
      <c r="D2" s="417" t="str">
        <f ca="1">HLOOKUP([1]Introduction!$G$4,nametranslations,5,FALSE)</f>
        <v>Mongolia</v>
      </c>
      <c r="E2" s="417" t="str">
        <f ca="1">HLOOKUP([1]Introduction!$G$4,nametranslations,5,FALSE)</f>
        <v>Mongolia</v>
      </c>
      <c r="F2" s="417" t="str">
        <f ca="1">HLOOKUP([1]Introduction!$G$4,nametranslations,5,FALSE)</f>
        <v>Mongolia</v>
      </c>
      <c r="G2" s="417" t="str">
        <f ca="1">HLOOKUP([1]Introduction!$G$4,nametranslations,5,FALSE)</f>
        <v>Mongolia</v>
      </c>
      <c r="H2" s="417" t="str">
        <f ca="1">HLOOKUP([1]Introduction!$G$4,nametranslations,5,FALSE)</f>
        <v>Mongolia</v>
      </c>
      <c r="I2" s="417" t="str">
        <f ca="1">HLOOKUP([1]Introduction!$G$4,nametranslations,5,FALSE)</f>
        <v>Mongolia</v>
      </c>
      <c r="J2" s="417" t="str">
        <f ca="1">HLOOKUP([1]Introduction!$G$4,nametranslations,5,FALSE)</f>
        <v>Mongolia</v>
      </c>
      <c r="K2" s="417" t="str">
        <f ca="1">HLOOKUP([1]Introduction!$G$4,nametranslations,5,FALSE)</f>
        <v>Mongolia</v>
      </c>
      <c r="L2" s="417" t="str">
        <f ca="1">HLOOKUP([1]Introduction!$G$4,nametranslations,5,FALSE)</f>
        <v>Mongolia</v>
      </c>
      <c r="M2" s="417" t="str">
        <f ca="1">HLOOKUP([1]Introduction!$G$4,nametranslations,5,FALSE)</f>
        <v>Mongolia</v>
      </c>
      <c r="N2" s="417" t="str">
        <f ca="1">HLOOKUP([1]Introduction!$G$4,nametranslations,5,FALSE)</f>
        <v>Mongolia</v>
      </c>
      <c r="O2" s="417" t="str">
        <f ca="1">HLOOKUP([1]Introduction!$G$4,nametranslations,5,FALSE)</f>
        <v>Mongolia</v>
      </c>
      <c r="P2" s="417" t="str">
        <f ca="1">HLOOKUP([1]Introduction!$G$4,nametranslations,5,FALSE)</f>
        <v>Mongolia</v>
      </c>
      <c r="Q2" s="417" t="str">
        <f ca="1">HLOOKUP([1]Introduction!$G$4,nametranslations,5,FALSE)</f>
        <v>Mongolia</v>
      </c>
      <c r="R2" s="417" t="str">
        <f ca="1">HLOOKUP([1]Introduction!$G$4,nametranslations,5,FALSE)</f>
        <v>Mongolia</v>
      </c>
      <c r="S2" s="417" t="str">
        <f ca="1">HLOOKUP([1]Introduction!$G$4,nametranslations,5,FALSE)</f>
        <v>Mongolia</v>
      </c>
      <c r="T2" s="417" t="str">
        <f ca="1">HLOOKUP([1]Introduction!$G$4,nametranslations,5,FALSE)</f>
        <v>Mongolia</v>
      </c>
      <c r="U2" s="417" t="str">
        <f ca="1">HLOOKUP([1]Introduction!$G$4,nametranslations,5,FALSE)</f>
        <v>Mongolia</v>
      </c>
      <c r="V2" s="417" t="str">
        <f ca="1">HLOOKUP([1]Introduction!$G$4,nametranslations,5,FALSE)</f>
        <v>Mongolia</v>
      </c>
    </row>
    <row r="3" spans="1:22" s="418" customFormat="1" ht="17.399999999999999" x14ac:dyDescent="0.25">
      <c r="A3" s="419"/>
      <c r="B3" s="419"/>
      <c r="C3" s="419"/>
      <c r="D3" s="419"/>
      <c r="E3" s="419"/>
      <c r="F3" s="419"/>
      <c r="G3" s="419"/>
      <c r="H3" s="419"/>
      <c r="I3" s="419"/>
      <c r="J3" s="419"/>
      <c r="K3" s="419"/>
      <c r="L3" s="419"/>
      <c r="M3" s="419"/>
      <c r="N3" s="419"/>
      <c r="O3" s="419"/>
      <c r="P3" s="419"/>
      <c r="Q3" s="419"/>
      <c r="R3" s="419"/>
      <c r="S3" s="419"/>
      <c r="T3" s="419"/>
      <c r="U3" s="419"/>
      <c r="V3" s="419"/>
    </row>
    <row r="4" spans="1:22" ht="15.6" x14ac:dyDescent="0.3">
      <c r="B4" s="420" t="str">
        <f>HLOOKUP(Introduction!$G$4,nametranslations,85,FALSE)</f>
        <v>Drinking Water</v>
      </c>
      <c r="E4" s="421"/>
      <c r="I4" s="422" t="str">
        <f>HLOOKUP(Introduction!$G$4,nametranslations,22,FALSE)</f>
        <v>Sanitation</v>
      </c>
      <c r="P4" s="423" t="str">
        <f>HLOOKUP(Introduction!$G$4,nametranslations,23,FALSE)</f>
        <v>Hygiene</v>
      </c>
    </row>
    <row r="6" spans="1:22" x14ac:dyDescent="0.25">
      <c r="G6" s="424"/>
      <c r="H6" s="424"/>
      <c r="I6" s="424"/>
      <c r="K6" s="424"/>
      <c r="L6" s="424"/>
    </row>
    <row r="7" spans="1:22" ht="15.6" x14ac:dyDescent="0.25">
      <c r="G7" s="424"/>
      <c r="H7" s="424"/>
      <c r="I7" s="424"/>
      <c r="K7" s="425"/>
      <c r="L7" s="424"/>
    </row>
    <row r="8" spans="1:22" x14ac:dyDescent="0.25">
      <c r="G8" s="424"/>
      <c r="H8" s="424"/>
      <c r="I8" s="424"/>
      <c r="K8" s="424"/>
      <c r="L8" s="424"/>
    </row>
    <row r="9" spans="1:22" x14ac:dyDescent="0.25">
      <c r="G9" s="424"/>
      <c r="H9" s="424"/>
      <c r="I9" s="424"/>
      <c r="K9" s="424"/>
      <c r="L9" s="424"/>
    </row>
    <row r="10" spans="1:22" x14ac:dyDescent="0.25">
      <c r="G10" s="424"/>
      <c r="H10" s="424"/>
      <c r="I10" s="424"/>
      <c r="K10" s="424"/>
      <c r="L10" s="424"/>
    </row>
    <row r="11" spans="1:22" x14ac:dyDescent="0.25">
      <c r="G11" s="424"/>
      <c r="H11" s="424"/>
      <c r="I11" s="424"/>
      <c r="K11" s="424"/>
      <c r="L11" s="424"/>
    </row>
    <row r="12" spans="1:22" x14ac:dyDescent="0.25">
      <c r="G12" s="424"/>
      <c r="H12" s="424"/>
      <c r="I12" s="424"/>
      <c r="K12" s="424"/>
      <c r="L12" s="424"/>
    </row>
    <row r="13" spans="1:22" x14ac:dyDescent="0.25">
      <c r="G13" s="424"/>
      <c r="H13" s="424"/>
      <c r="I13" s="424"/>
      <c r="K13" s="424"/>
      <c r="L13" s="424"/>
    </row>
    <row r="14" spans="1:22" x14ac:dyDescent="0.25">
      <c r="G14" s="424"/>
      <c r="H14" s="424"/>
      <c r="I14" s="424"/>
      <c r="K14" s="424"/>
      <c r="L14" s="424"/>
    </row>
    <row r="15" spans="1:22" x14ac:dyDescent="0.25">
      <c r="G15" s="424"/>
      <c r="H15" s="424"/>
      <c r="I15" s="424"/>
      <c r="K15" s="424"/>
      <c r="L15" s="424"/>
    </row>
    <row r="16" spans="1:22" x14ac:dyDescent="0.25">
      <c r="G16" s="424"/>
      <c r="H16" s="424"/>
      <c r="I16" s="424"/>
      <c r="K16" s="424"/>
      <c r="L16" s="424"/>
    </row>
    <row r="17" spans="1:47" x14ac:dyDescent="0.25">
      <c r="G17" s="424"/>
      <c r="H17" s="424"/>
      <c r="I17" s="424"/>
      <c r="K17" s="424"/>
      <c r="L17" s="424"/>
    </row>
    <row r="18" spans="1:47" x14ac:dyDescent="0.25">
      <c r="G18" s="424"/>
      <c r="H18" s="424"/>
      <c r="I18" s="424"/>
      <c r="K18" s="424"/>
      <c r="L18" s="424"/>
    </row>
    <row r="19" spans="1:47" x14ac:dyDescent="0.25">
      <c r="G19" s="424"/>
      <c r="H19" s="424"/>
      <c r="I19" s="424"/>
      <c r="K19" s="424"/>
      <c r="L19" s="424"/>
    </row>
    <row r="20" spans="1:47" x14ac:dyDescent="0.25">
      <c r="G20" s="424"/>
      <c r="H20" s="424"/>
      <c r="I20" s="424"/>
      <c r="K20" s="424"/>
      <c r="L20" s="424"/>
    </row>
    <row r="21" spans="1:47" x14ac:dyDescent="0.25">
      <c r="G21" s="424"/>
      <c r="H21" s="424"/>
      <c r="I21" s="424"/>
      <c r="K21" s="424"/>
      <c r="L21" s="424"/>
    </row>
    <row r="23" spans="1:47" x14ac:dyDescent="0.25">
      <c r="B23" s="427"/>
    </row>
    <row r="25" spans="1:47" x14ac:dyDescent="0.25">
      <c r="B25" s="428"/>
      <c r="C25" s="428" t="str">
        <f>+IF(OR((C28=Key!$I$26&amp;"*"),(D28=Key!$I$28&amp;"*"),(E28=Key!$I$27&amp;"*"),(F28=Key!$I$29&amp;"*"),(G28=Key!$I$30&amp;"*"),(H28=Key!$I$31&amp;"*"),(C28=Key!$I$26&amp;"*^"),(D28=Key!$I$28&amp;"*^"),(E28=Key!$I$27&amp;"*^"),(F28="*^"),(G28=Key!$I$30&amp;"*^"),(H28=Key!$I$31&amp;"*^")),"*"&amp;HLOOKUP(Introduction!$G$4,nametranslations,35,FALSE),"")</f>
        <v>*No basic service estimate available</v>
      </c>
      <c r="J25" s="428" t="str">
        <f>+IF(OR((J28=Key!$I$26&amp;"*"),(K28=Key!$I$28&amp;"*"),(L28=Key!$I$27&amp;"*"),(M28=Key!$I$29&amp;"*"),(N28=Key!$I$30&amp;"*"),(O28=Key!$I$31&amp;"*"),(J28=Key!$I$26&amp;"*^"),(K28=Key!$I$28&amp;"*^"),(L28=Key!$I$27&amp;"*^"),(M28="*^"),(N28=Key!$I$30&amp;"*^"),(O28=Key!$I$31&amp;"*^")),"*"&amp;HLOOKUP(Introduction!$G$4,nametranslations,35,FALSE),"")</f>
        <v>*No basic service estimate available</v>
      </c>
      <c r="Q25" s="428"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7"/>
      <c r="C26" s="428" t="str">
        <f>+IF(OR((C28=Key!$I$26&amp;"*^"),(D28=Key!$I$28&amp;"*^"),(E28=Key!$I$27&amp;"*^"),(F28=Key!$I$29&amp;"*^"),(G28=Key!$I$30&amp;"*^"),(H28=Key!$I$31&amp;"^")),HLOOKUP(Introduction!$G$4,nametranslations,155,FALSE),"")</f>
        <v/>
      </c>
      <c r="J26" s="428" t="str">
        <f>+IF(OR((J28=Key!$I$26&amp;"*^"),(K28=Key!$I$28&amp;"*^"),(L28=Key!$I$27&amp;"*^"),(M28=Key!$I$29&amp;"*^"),(N28=Key!$I$30&amp;"*^"),(O28=Key!$I$31&amp;"^")),HLOOKUP(Introduction!$G$4,nametranslations,155,FALSE),"")</f>
        <v/>
      </c>
      <c r="Q26" s="428" t="str">
        <f>+IF(OR((Q28=Key!$I$26&amp;"*^"),(R28=Key!$I$28&amp;"*^"),(S28=Key!$I$27&amp;"*^"),(T28=Key!$I$29&amp;"*^"),(U28=Key!$I$30&amp;"*^"),(V28=Key!$I$31&amp;"^")),HLOOKUP(Introduction!$G$4,nametranslations,156,FALSE),"")</f>
        <v/>
      </c>
    </row>
    <row r="27" spans="1:47" x14ac:dyDescent="0.25">
      <c r="B27" s="429" t="str">
        <f>+Introduction!C7</f>
        <v>Mongolia</v>
      </c>
      <c r="C27" s="430" t="str">
        <f>HLOOKUP(Introduction!$G$4,nametranslations,21,FALSE)</f>
        <v>Water</v>
      </c>
      <c r="D27" s="430" t="str">
        <f ca="1">HLOOKUP([1]Introduction!$G$4,nametranslations,21,FALSE)</f>
        <v>Water</v>
      </c>
      <c r="E27" s="430" t="str">
        <f ca="1">HLOOKUP([1]Introduction!$G$4,nametranslations,21,FALSE)</f>
        <v>Water</v>
      </c>
      <c r="F27" s="430" t="str">
        <f ca="1">HLOOKUP([1]Introduction!$G$4,nametranslations,21,FALSE)</f>
        <v>Water</v>
      </c>
      <c r="G27" s="430" t="str">
        <f ca="1">HLOOKUP([1]Introduction!$G$4,nametranslations,21,FALSE)</f>
        <v>Water</v>
      </c>
      <c r="H27" s="430" t="str">
        <f ca="1">HLOOKUP([1]Introduction!$G$4,nametranslations,21,FALSE)</f>
        <v>Water</v>
      </c>
      <c r="I27" s="431" t="str">
        <f>+B27</f>
        <v>Mongolia</v>
      </c>
      <c r="J27" s="432" t="str">
        <f>HLOOKUP(Introduction!$G$4,nametranslations,22,FALSE)</f>
        <v>Sanitation</v>
      </c>
      <c r="K27" s="433" t="str">
        <f ca="1">HLOOKUP([1]Introduction!$G$4,nametranslations,21,FALSE)</f>
        <v>Water</v>
      </c>
      <c r="L27" s="433" t="str">
        <f ca="1">HLOOKUP([1]Introduction!$G$4,nametranslations,21,FALSE)</f>
        <v>Water</v>
      </c>
      <c r="M27" s="433" t="str">
        <f ca="1">HLOOKUP([1]Introduction!$G$4,nametranslations,21,FALSE)</f>
        <v>Water</v>
      </c>
      <c r="N27" s="433" t="str">
        <f ca="1">HLOOKUP([1]Introduction!$G$4,nametranslations,21,FALSE)</f>
        <v>Water</v>
      </c>
      <c r="O27" s="433" t="str">
        <f ca="1">HLOOKUP([1]Introduction!$G$4,nametranslations,21,FALSE)</f>
        <v>Water</v>
      </c>
      <c r="P27" s="434" t="str">
        <f>+B27</f>
        <v>Mongolia</v>
      </c>
      <c r="Q27" s="435" t="str">
        <f>HLOOKUP(Introduction!$G$4,nametranslations,23,FALSE)</f>
        <v>Hygiene</v>
      </c>
      <c r="R27" s="435" t="str">
        <f ca="1">HLOOKUP([1]Introduction!$G$4,nametranslations,21,FALSE)</f>
        <v>Water</v>
      </c>
      <c r="S27" s="435" t="str">
        <f ca="1">HLOOKUP([1]Introduction!$G$4,nametranslations,21,FALSE)</f>
        <v>Water</v>
      </c>
      <c r="T27" s="435" t="str">
        <f ca="1">HLOOKUP([1]Introduction!$G$4,nametranslations,21,FALSE)</f>
        <v>Water</v>
      </c>
      <c r="U27" s="435" t="str">
        <f ca="1">HLOOKUP([1]Introduction!$G$4,nametranslations,21,FALSE)</f>
        <v>Water</v>
      </c>
      <c r="V27" s="436" t="str">
        <f ca="1">HLOOKUP([1]Introduction!$G$4,nametranslations,21,FALSE)</f>
        <v>Water</v>
      </c>
      <c r="AM27" s="418"/>
      <c r="AN27" s="418"/>
      <c r="AO27" s="418"/>
      <c r="AP27" s="418"/>
      <c r="AQ27" s="418"/>
      <c r="AR27" s="418"/>
      <c r="AS27" s="418"/>
      <c r="AT27" s="418"/>
      <c r="AU27" s="418"/>
    </row>
    <row r="28" spans="1:47" x14ac:dyDescent="0.25">
      <c r="B28" s="437"/>
      <c r="C28" s="438" t="str">
        <f>IF(AND(C30=0.0000000001,C31=0.0000000001,C32=0.0000000001), Key!$I$26&amp;"*",IF(AND(C30=0.0000000001,ISNUMBER(C32)),Key!I26&amp;"*", Key!$I$26))</f>
        <v>Total</v>
      </c>
      <c r="D28" s="439" t="str">
        <f>IF(AND(D30=0.0000000001,D31=0.0000000001,D32=0.0000000001), Key!$I$28&amp;"*",IF(AND(D30=0.0000000001,ISNUMBER(D32)),Key!$I$28&amp;"*", Key!$I$28))</f>
        <v>Urban</v>
      </c>
      <c r="E28" s="439" t="str">
        <f>IF(AND(E30=0.0000000001,E31=0.0000000001,E32=0.0000000001), Key!$I$27&amp;"*",IF(AND(E30=0.0000000001,ISNUMBER(E32)),Key!$I$27&amp;"*", Key!$I$27))</f>
        <v>Rural</v>
      </c>
      <c r="F28" s="439" t="str">
        <f>IF(AND(F30=0.0000000001,F31=0.0000000001,F32=0.0000000001), Key!$I$29&amp;"*",IF(AND(F30=0.0000000001,ISNUMBER(F32)),Key!$I$29&amp;"*", Key!$I$29))</f>
        <v>Pre-primary*</v>
      </c>
      <c r="G28" s="439" t="str">
        <f>IF(AND(G30=0.0000000001,G31=0.0000000001,G32=0.0000000001), Key!$I$30&amp;"*",IF(AND(G30=0.0000000001,ISNUMBER(G32)),Key!$I$30&amp;"*", Key!$I$30))</f>
        <v>Primary</v>
      </c>
      <c r="H28" s="439" t="str">
        <f>IF(AND(H30=0.0000000001,H31=0.0000000001,H32=0.0000000001), Key!$I$31&amp;"*",IF(AND(H30=0.0000000001,ISNUMBER(H32)),Key!$I$31&amp;"*", Key!$I$31))</f>
        <v>Secondary</v>
      </c>
      <c r="I28" s="437"/>
      <c r="J28" s="440" t="str">
        <f>IF(AND(J30=0.0000000001,J31=0.0000000001,J32=0.0000000001), Key!$I$26&amp;"*",IF(AND(J30=0.0000000001,ISNUMBER(J32)),Key!I26&amp;"*", Key!$I$26))</f>
        <v>Total</v>
      </c>
      <c r="K28" s="439" t="str">
        <f>IF(AND(K30=0.0000000001,K31=0.0000000001,K32=0.0000000001), Key!$I$28&amp;"*",IF(AND(K30=0.0000000001,ISNUMBER(K32)),Key!$I$28&amp;"*", Key!$I$28))</f>
        <v>Urban</v>
      </c>
      <c r="L28" s="439" t="str">
        <f>IF(AND(L30=0.0000000001,L31=0.0000000001,L32=0.0000000001), Key!$I$27&amp;"*",IF(AND(L30=0.0000000001,ISNUMBER(L32)),Key!$I$27&amp;"*", Key!$I$27))</f>
        <v>Rural</v>
      </c>
      <c r="M28" s="439" t="str">
        <f>IF(AND(M30=0.0000000001,M31=0.0000000001,M32=0.0000000001), Key!$I$29&amp;"*",IF(AND(M30=0.0000000001,ISNUMBER(M32)),Key!$I$29&amp;"*", Key!$I$29))</f>
        <v>Pre-primary*</v>
      </c>
      <c r="N28" s="439" t="str">
        <f>IF(AND(N30=0.0000000001,N31=0.0000000001,N32=0.0000000001), Key!$I$30&amp;"*",IF(AND(N30=0.0000000001,ISNUMBER(N32)),Key!$I$30&amp;"*", Key!$I$30))</f>
        <v>Primary</v>
      </c>
      <c r="O28" s="439" t="str">
        <f>IF(AND(O30=0.0000000001,O31=0.0000000001,O32=0.0000000001), Key!$I$31&amp;"*",IF(AND(O30=0.0000000001,ISNUMBER(O32)),Key!$I$31&amp;"*", Key!$I$31))</f>
        <v>Secondary</v>
      </c>
      <c r="P28" s="441"/>
      <c r="Q28" s="442" t="str">
        <f>IF(AND(Q30=0.0000000001,Q31=0.0000000001,Q32=0.0000000001), Key!$I$26&amp;"*",IF(AND(Q30=0.0000000001,ISNUMBER(Q32)),Key!I26&amp;"*", Key!$I$26))</f>
        <v>Total</v>
      </c>
      <c r="R28" s="439" t="str">
        <f>IF(AND(R30=0.0000000001,R31=0.0000000001,R32=0.0000000001), Key!$I$28&amp;"*",IF(AND(R30=0.0000000001,ISNUMBER(R32)),Key!$I$28&amp;"*", Key!$I$28))</f>
        <v>Urban</v>
      </c>
      <c r="S28" s="439" t="str">
        <f>IF(AND(S30=0.0000000001,S31=0.0000000001,S32=0.0000000001), Key!$I$27&amp;"*",IF(AND(S30=0.0000000001,ISNUMBER(S32)),Key!$I$27&amp;"*", Key!$I$27))</f>
        <v>Rural</v>
      </c>
      <c r="T28" s="439" t="str">
        <f>IF(AND(T30=0.0000000001,T31=0.0000000001,T32=0.0000000001), Key!$I$29&amp;"*",IF(AND(T30=0.0000000001,ISNUMBER(T32)),Key!$I$29&amp;"*", Key!$I$29))</f>
        <v>Pre-primary*</v>
      </c>
      <c r="U28" s="439" t="str">
        <f>IF(AND(U30=0.0000000001,U31=0.0000000001,U32=0.0000000001), Key!$I$30&amp;"*",IF(AND(U30=0.0000000001,ISNUMBER(U32)),Key!$I$30&amp;"*", Key!$I$30))</f>
        <v>Primary</v>
      </c>
      <c r="V28" s="443" t="str">
        <f>IF(AND(V30=0.0000000001,V31=0.0000000001,V32=0.0000000001), Key!$I$31&amp;"*",IF(AND(V30=0.0000000001,ISNUMBER(V32)),Key!$I$31&amp;"*", Key!$I$31))</f>
        <v>Secondary</v>
      </c>
      <c r="AM28" s="418"/>
      <c r="AN28" s="418"/>
      <c r="AO28" s="418"/>
      <c r="AP28" s="418"/>
      <c r="AQ28" s="418"/>
      <c r="AR28" s="418"/>
      <c r="AS28" s="418"/>
      <c r="AT28" s="418"/>
      <c r="AU28" s="418"/>
    </row>
    <row r="29" spans="1:47" ht="15.6" thickBot="1" x14ac:dyDescent="0.3">
      <c r="B29" s="437"/>
      <c r="C29" s="444">
        <f>IF(ISNUMBER(Regressions!B4), Regressions!B4, "-")</f>
        <v>2021</v>
      </c>
      <c r="D29" s="445">
        <f>C29</f>
        <v>2021</v>
      </c>
      <c r="E29" s="445">
        <f>D29</f>
        <v>2021</v>
      </c>
      <c r="F29" s="445">
        <f>E29</f>
        <v>2021</v>
      </c>
      <c r="G29" s="445">
        <f>F29</f>
        <v>2021</v>
      </c>
      <c r="H29" s="445">
        <f>F29</f>
        <v>2021</v>
      </c>
      <c r="I29" s="437"/>
      <c r="J29" s="446">
        <f>IF(ISNUMBER(Regressions!K4), Regressions!K4, "-")</f>
        <v>2021</v>
      </c>
      <c r="K29" s="447">
        <f>J29</f>
        <v>2021</v>
      </c>
      <c r="L29" s="447">
        <f>K29</f>
        <v>2021</v>
      </c>
      <c r="M29" s="447">
        <f>L29</f>
        <v>2021</v>
      </c>
      <c r="N29" s="447">
        <f>M29</f>
        <v>2021</v>
      </c>
      <c r="O29" s="447">
        <f>M29</f>
        <v>2021</v>
      </c>
      <c r="P29" s="441"/>
      <c r="Q29" s="448">
        <f>IF(ISNUMBER(Regressions!T4), Regressions!T4, "-")</f>
        <v>2021</v>
      </c>
      <c r="R29" s="449">
        <f>Q29</f>
        <v>2021</v>
      </c>
      <c r="S29" s="449">
        <f>R29</f>
        <v>2021</v>
      </c>
      <c r="T29" s="449">
        <f>S29</f>
        <v>2021</v>
      </c>
      <c r="U29" s="449">
        <f>T29</f>
        <v>2021</v>
      </c>
      <c r="V29" s="450">
        <f>T29</f>
        <v>2021</v>
      </c>
      <c r="AM29" s="418"/>
      <c r="AN29" s="418"/>
      <c r="AO29" s="418"/>
      <c r="AP29" s="418"/>
      <c r="AQ29" s="418"/>
      <c r="AR29" s="418"/>
      <c r="AS29" s="418"/>
      <c r="AT29" s="418"/>
      <c r="AU29" s="418"/>
    </row>
    <row r="30" spans="1:47" x14ac:dyDescent="0.25">
      <c r="A30" s="451" t="str">
        <f>+Key!I46</f>
        <v>Basic service</v>
      </c>
      <c r="B30" s="452" t="s">
        <v>139</v>
      </c>
      <c r="C30" s="453">
        <f>IF(ISNUMBER(Regressions!C4), Regressions!C4, 0.0000000001)</f>
        <v>74.400000000000006</v>
      </c>
      <c r="D30" s="453">
        <f>IF(ISNUMBER(Regressions!D4), Regressions!D4, 0.0000000001)</f>
        <v>84.8</v>
      </c>
      <c r="E30" s="453">
        <f>IF(ISNUMBER(Regressions!E4), Regressions!E4, 0.0000000001)</f>
        <v>72.900000000000006</v>
      </c>
      <c r="F30" s="453">
        <f>IF(ISNUMBER(Regressions!F4), Regressions!F4, 0.0000000001)</f>
        <v>1E-10</v>
      </c>
      <c r="G30" s="453">
        <f>IF(ISNUMBER(Regressions!G4), Regressions!G4, 0.0000000001)</f>
        <v>72.7</v>
      </c>
      <c r="H30" s="453">
        <f>IF(ISNUMBER(Regressions!H4), Regressions!H4, 0.0000000001)</f>
        <v>73.400000000000006</v>
      </c>
      <c r="I30" s="454" t="s">
        <v>139</v>
      </c>
      <c r="J30" s="453">
        <f>IF(ISNUMBER(Regressions!L4), Regressions!L4,0.0000000001)</f>
        <v>63.242255999999998</v>
      </c>
      <c r="K30" s="453">
        <f>IF(ISNUMBER(Regressions!M4), Regressions!M4,0.0000000001)</f>
        <v>70.232600000000005</v>
      </c>
      <c r="L30" s="453">
        <f>IF(ISNUMBER(Regressions!N4), Regressions!N4,0.0000000001)</f>
        <v>57.686151000000002</v>
      </c>
      <c r="M30" s="453">
        <f>IF(ISNUMBER(Regressions!O4), Regressions!O4,0.0000000001)</f>
        <v>1E-10</v>
      </c>
      <c r="N30" s="453">
        <f>IF(ISNUMBER(Regressions!P4), Regressions!P4,0.0000000001)</f>
        <v>70.151217500000001</v>
      </c>
      <c r="O30" s="453">
        <f>IF(ISNUMBER(Regressions!Q4), Regressions!Q4,0.0000000001)</f>
        <v>63.4749798</v>
      </c>
      <c r="P30" s="455" t="s">
        <v>139</v>
      </c>
      <c r="Q30" s="453">
        <f>IF(ISNUMBER(Regressions!U4), Regressions!U4,0.0000000001)</f>
        <v>41.4</v>
      </c>
      <c r="R30" s="453">
        <f>IF(ISNUMBER(Regressions!V4), Regressions!V4,0.0000000001)</f>
        <v>52.7</v>
      </c>
      <c r="S30" s="453">
        <f>IF(ISNUMBER(Regressions!W4), Regressions!W4,0.0000000001)</f>
        <v>35.200000000000003</v>
      </c>
      <c r="T30" s="453">
        <f>IF(ISNUMBER(Regressions!X4), Regressions!X4,0.0000000001)</f>
        <v>1E-10</v>
      </c>
      <c r="U30" s="453">
        <f>IF(ISNUMBER(Regressions!Y4), Regressions!Y4,0.0000000001)</f>
        <v>43.6</v>
      </c>
      <c r="V30" s="456">
        <f>IF(ISNUMBER(Regressions!Z4), Regressions!Z4,0.0000000001)</f>
        <v>39.9</v>
      </c>
      <c r="AM30" s="418"/>
      <c r="AN30" s="418"/>
      <c r="AO30" s="418"/>
      <c r="AP30" s="418"/>
      <c r="AQ30" s="418"/>
      <c r="AR30" s="418"/>
      <c r="AS30" s="418"/>
      <c r="AT30" s="418"/>
      <c r="AU30" s="418"/>
    </row>
    <row r="31" spans="1:47" x14ac:dyDescent="0.25">
      <c r="A31" s="451" t="str">
        <f>+Key!I47</f>
        <v>Limited service</v>
      </c>
      <c r="B31" s="457" t="s">
        <v>140</v>
      </c>
      <c r="C31" s="453">
        <f>IF(ISNUMBER(Regressions!C5), Regressions!C5, 0.0000000001)</f>
        <v>23.85</v>
      </c>
      <c r="D31" s="453">
        <f>IF(ISNUMBER(Regressions!D5), Regressions!D5, 0.0000000001)</f>
        <v>14.8</v>
      </c>
      <c r="E31" s="453">
        <f>IF(ISNUMBER(Regressions!E5), Regressions!E5, 0.0000000001)</f>
        <v>24.7</v>
      </c>
      <c r="F31" s="453">
        <f>IF(ISNUMBER(Regressions!F5), Regressions!F5, 0.0000000001)</f>
        <v>1E-10</v>
      </c>
      <c r="G31" s="453">
        <f>IF(ISNUMBER(Regressions!G5), Regressions!G5, 0.0000000001)</f>
        <v>23.8</v>
      </c>
      <c r="H31" s="453">
        <f>IF(ISNUMBER(Regressions!H5), Regressions!H5, 0.0000000001)</f>
        <v>25.35</v>
      </c>
      <c r="I31" s="458" t="s">
        <v>140</v>
      </c>
      <c r="J31" s="453">
        <f>IF(ISNUMBER(Regressions!L5), Regressions!L5,0.0000000001)</f>
        <v>21.107744</v>
      </c>
      <c r="K31" s="453">
        <f>IF(ISNUMBER(Regressions!M5), Regressions!M5,0.0000000001)</f>
        <v>29.767399999999999</v>
      </c>
      <c r="L31" s="453">
        <f>IF(ISNUMBER(Regressions!N5), Regressions!N5,0.0000000001)</f>
        <v>17.963849</v>
      </c>
      <c r="M31" s="453">
        <f>IF(ISNUMBER(Regressions!O5), Regressions!O5,0.0000000001)</f>
        <v>1E-10</v>
      </c>
      <c r="N31" s="453">
        <f>IF(ISNUMBER(Regressions!P5), Regressions!P5,0.0000000001)</f>
        <v>15.5987825</v>
      </c>
      <c r="O31" s="453">
        <f>IF(ISNUMBER(Regressions!Q5), Regressions!Q5,0.0000000001)</f>
        <v>21.475020199999999</v>
      </c>
      <c r="P31" s="459" t="s">
        <v>140</v>
      </c>
      <c r="Q31" s="453">
        <f>IF(ISNUMBER(Regressions!U5), Regressions!U5,0.0000000001)</f>
        <v>35.9</v>
      </c>
      <c r="R31" s="453">
        <f>IF(ISNUMBER(Regressions!V5), Regressions!V5,0.0000000001)</f>
        <v>34.299999999999997</v>
      </c>
      <c r="S31" s="453">
        <f>IF(ISNUMBER(Regressions!W5), Regressions!W5,0.0000000001)</f>
        <v>40.700000000000003</v>
      </c>
      <c r="T31" s="453">
        <f>IF(ISNUMBER(Regressions!X5), Regressions!X5,0.0000000001)</f>
        <v>1E-10</v>
      </c>
      <c r="U31" s="453">
        <f>IF(ISNUMBER(Regressions!Y5), Regressions!Y5,0.0000000001)</f>
        <v>36.4</v>
      </c>
      <c r="V31" s="456">
        <f>IF(ISNUMBER(Regressions!Z5), Regressions!Z5,0.0000000001)</f>
        <v>35.9</v>
      </c>
      <c r="AM31" s="418"/>
      <c r="AN31" s="418"/>
      <c r="AO31" s="418"/>
      <c r="AP31" s="418"/>
      <c r="AQ31" s="418"/>
      <c r="AR31" s="418"/>
      <c r="AS31" s="418"/>
      <c r="AT31" s="418"/>
      <c r="AU31" s="418"/>
    </row>
    <row r="32" spans="1:47" x14ac:dyDescent="0.25">
      <c r="A32" s="451" t="str">
        <f>+Key!I48</f>
        <v>No service</v>
      </c>
      <c r="B32" s="457" t="s">
        <v>138</v>
      </c>
      <c r="C32" s="453">
        <f>IF(ISNUMBER(Regressions!C6), Regressions!C6, 0.0000000001)</f>
        <v>1.75</v>
      </c>
      <c r="D32" s="453">
        <f>IF(ISNUMBER(Regressions!D6), Regressions!D6, 0.0000000001)</f>
        <v>0.4</v>
      </c>
      <c r="E32" s="453">
        <f>IF(ISNUMBER(Regressions!E6), Regressions!E6, 0.0000000001)</f>
        <v>2.4</v>
      </c>
      <c r="F32" s="453">
        <f>IF(ISNUMBER(Regressions!F6), Regressions!F6, 0.0000000001)</f>
        <v>1E-10</v>
      </c>
      <c r="G32" s="453">
        <f>IF(ISNUMBER(Regressions!G6), Regressions!G6, 0.0000000001)</f>
        <v>3.5</v>
      </c>
      <c r="H32" s="453">
        <f>IF(ISNUMBER(Regressions!H6), Regressions!H6, 0.0000000001)</f>
        <v>1.25</v>
      </c>
      <c r="I32" s="460" t="s">
        <v>138</v>
      </c>
      <c r="J32" s="453">
        <f>IF(ISNUMBER(Regressions!L6), Regressions!L6,0.0000000001)</f>
        <v>15.65</v>
      </c>
      <c r="K32" s="453">
        <f>IF(ISNUMBER(Regressions!M6), Regressions!M6,0.0000000001)</f>
        <v>0</v>
      </c>
      <c r="L32" s="453">
        <f>IF(ISNUMBER(Regressions!N6), Regressions!N6,0.0000000001)</f>
        <v>24.35</v>
      </c>
      <c r="M32" s="453">
        <f>IF(ISNUMBER(Regressions!O6), Regressions!O6,0.0000000001)</f>
        <v>1E-10</v>
      </c>
      <c r="N32" s="453">
        <f>IF(ISNUMBER(Regressions!P6), Regressions!P6,0.0000000001)</f>
        <v>14.25</v>
      </c>
      <c r="O32" s="453">
        <f>IF(ISNUMBER(Regressions!Q6), Regressions!Q6,0.0000000001)</f>
        <v>15.05</v>
      </c>
      <c r="P32" s="461" t="s">
        <v>138</v>
      </c>
      <c r="Q32" s="453">
        <f>IF(ISNUMBER(Regressions!U6), Regressions!U6,0.0000000001)</f>
        <v>22.7</v>
      </c>
      <c r="R32" s="453">
        <f>IF(ISNUMBER(Regressions!V6), Regressions!V6,0.0000000001)</f>
        <v>13</v>
      </c>
      <c r="S32" s="453">
        <f>IF(ISNUMBER(Regressions!W6), Regressions!W6,0.0000000001)</f>
        <v>24.1</v>
      </c>
      <c r="T32" s="453">
        <f>IF(ISNUMBER(Regressions!X6), Regressions!X6,0.0000000001)</f>
        <v>1E-10</v>
      </c>
      <c r="U32" s="453">
        <f>IF(ISNUMBER(Regressions!Y6), Regressions!Y6,0.0000000001)</f>
        <v>20</v>
      </c>
      <c r="V32" s="456">
        <f>IF(ISNUMBER(Regressions!Z6), Regressions!Z6,0.0000000001)</f>
        <v>24.2</v>
      </c>
      <c r="AM32" s="418"/>
      <c r="AN32" s="418"/>
      <c r="AO32" s="418"/>
      <c r="AP32" s="418"/>
      <c r="AQ32" s="418"/>
      <c r="AR32" s="418"/>
      <c r="AS32" s="418"/>
      <c r="AT32" s="418"/>
      <c r="AU32" s="418"/>
    </row>
    <row r="33" spans="1:22" ht="15.6" thickBot="1" x14ac:dyDescent="0.3">
      <c r="A33" s="451" t="str">
        <f>+Key!I49</f>
        <v>Insufficient data</v>
      </c>
      <c r="B33" s="462" t="s">
        <v>200</v>
      </c>
      <c r="C33" s="463">
        <f>IF(ISNUMBER(Regressions!C7), Regressions!C7, 0.0000000001)</f>
        <v>0</v>
      </c>
      <c r="D33" s="463">
        <f>IF(ISNUMBER(Regressions!D7), Regressions!D7, 0.0000000001)</f>
        <v>0</v>
      </c>
      <c r="E33" s="463">
        <f>IF(ISNUMBER(Regressions!E7), Regressions!E7, 0.0000000001)</f>
        <v>0</v>
      </c>
      <c r="F33" s="463">
        <f>IF(ISNUMBER(Regressions!F7), Regressions!F7, 0.0000000001)</f>
        <v>100</v>
      </c>
      <c r="G33" s="463">
        <f>IF(ISNUMBER(Regressions!G7), Regressions!G7, 0.0000000001)</f>
        <v>0</v>
      </c>
      <c r="H33" s="463">
        <f>IF(ISNUMBER(Regressions!H7), Regressions!H7, 0.0000000001)</f>
        <v>0</v>
      </c>
      <c r="I33" s="464" t="s">
        <v>200</v>
      </c>
      <c r="J33" s="465">
        <f>IF(ISNUMBER(Regressions!L7), Regressions!L7,0.0000000001)</f>
        <v>0</v>
      </c>
      <c r="K33" s="463">
        <f>IF(ISNUMBER(Regressions!M7), Regressions!M7,0.0000000001)</f>
        <v>0</v>
      </c>
      <c r="L33" s="463">
        <f>IF(ISNUMBER(Regressions!N7), Regressions!N7,0.0000000001)</f>
        <v>0</v>
      </c>
      <c r="M33" s="463">
        <f>IF(ISNUMBER(Regressions!O7), Regressions!O7,0.0000000001)</f>
        <v>100</v>
      </c>
      <c r="N33" s="463">
        <f>IF(ISNUMBER(Regressions!P7), Regressions!P7,0.0000000001)</f>
        <v>0</v>
      </c>
      <c r="O33" s="463">
        <f>IF(ISNUMBER(Regressions!Q7), Regressions!Q7,0.0000000001)</f>
        <v>0</v>
      </c>
      <c r="P33" s="466" t="s">
        <v>200</v>
      </c>
      <c r="Q33" s="465">
        <f>IF(ISNUMBER(Regressions!U7), Regressions!U7,0.0000000001)</f>
        <v>0</v>
      </c>
      <c r="R33" s="465">
        <f>IF(ISNUMBER(Regressions!V7), Regressions!V7,0.0000000001)</f>
        <v>0</v>
      </c>
      <c r="S33" s="463">
        <f>IF(ISNUMBER(Regressions!W7), Regressions!W7,0.0000000001)</f>
        <v>0</v>
      </c>
      <c r="T33" s="463">
        <f>IF(ISNUMBER(Regressions!X7), Regressions!X7,0.0000000001)</f>
        <v>100</v>
      </c>
      <c r="U33" s="463">
        <f>IF(ISNUMBER(Regressions!Y7), Regressions!Y7,0.0000000001)</f>
        <v>0</v>
      </c>
      <c r="V33" s="467">
        <f>IF(ISNUMBER(Regressions!Z7), Regressions!Z7,0.0000000001)</f>
        <v>0</v>
      </c>
    </row>
    <row r="34" spans="1:22" x14ac:dyDescent="0.25">
      <c r="B34" s="468" t="str">
        <f>HLOOKUP(Introduction!$G$4,nametranslations,34,FALSE)</f>
        <v>Source: WHO/UNICEF JMP (2026)</v>
      </c>
    </row>
    <row r="35" spans="1:22" ht="5.25" customHeight="1" x14ac:dyDescent="0.25"/>
    <row r="36" spans="1:22" s="418" customFormat="1" ht="49.5" customHeight="1" x14ac:dyDescent="0.25">
      <c r="B36" s="469" t="str">
        <f>+Key!I46</f>
        <v>Basic service</v>
      </c>
      <c r="C36" s="470" t="str">
        <f>+HLOOKUP(Introduction!$G$4,Key!A:G,158,FALSE)</f>
        <v>Drinking water from an improved source and water is available at the school at the time of the survey</v>
      </c>
      <c r="D36" s="470"/>
      <c r="E36" s="470"/>
      <c r="F36" s="470"/>
      <c r="G36" s="470"/>
      <c r="H36" s="470"/>
      <c r="I36" s="469" t="str">
        <f>+Key!I46</f>
        <v>Basic service</v>
      </c>
      <c r="J36" s="471" t="str">
        <f>+HLOOKUP(Introduction!$G$4,Key!A:G,162,FALSE)</f>
        <v>Improved sanitation facilities at the school that are single-sex and usable (available, functional and private) at the time of the survey</v>
      </c>
      <c r="K36" s="472"/>
      <c r="L36" s="472"/>
      <c r="M36" s="472"/>
      <c r="N36" s="472"/>
      <c r="O36" s="472"/>
      <c r="P36" s="469" t="str">
        <f>+Key!I46</f>
        <v>Basic service</v>
      </c>
      <c r="Q36" s="473" t="str">
        <f>+HLOOKUP(Introduction!$G$4,Key!A:G,165,FALSE)</f>
        <v xml:space="preserve">Handwashing facilities with water and soap available at the school at the time of the survey </v>
      </c>
      <c r="R36" s="473"/>
      <c r="S36" s="473"/>
      <c r="T36" s="473"/>
      <c r="U36" s="473"/>
      <c r="V36" s="473"/>
    </row>
    <row r="37" spans="1:22" ht="49.5" customHeight="1" x14ac:dyDescent="0.25">
      <c r="B37" s="469" t="str">
        <f>+Key!I47</f>
        <v>Limited service</v>
      </c>
      <c r="C37" s="474" t="str">
        <f>+HLOOKUP(Introduction!$G$4,Key!A:G,159,FALSE)</f>
        <v>Drinking water from an improved source but water is unavailable at the school at the time of the survey</v>
      </c>
      <c r="D37" s="474"/>
      <c r="E37" s="474"/>
      <c r="F37" s="474"/>
      <c r="G37" s="474"/>
      <c r="H37" s="474"/>
      <c r="I37" s="469" t="str">
        <f>+Key!I47</f>
        <v>Limited service</v>
      </c>
      <c r="J37" s="474" t="str">
        <f>+HLOOKUP(Introduction!$G$4,Key!A:G,163,FALSE)</f>
        <v>Improved sanitation facilities at the school that are either not single-sex or not usable at the time of the survey</v>
      </c>
      <c r="K37" s="474"/>
      <c r="L37" s="474"/>
      <c r="M37" s="474"/>
      <c r="N37" s="474"/>
      <c r="O37" s="474"/>
      <c r="P37" s="469" t="str">
        <f>+Key!I47</f>
        <v>Limited service</v>
      </c>
      <c r="Q37" s="474" t="str">
        <f>+HLOOKUP(Introduction!$G$4,Key!A:G,166,FALSE)</f>
        <v>Handwashing facilities with water but no soap available at the school at the time of the survey</v>
      </c>
      <c r="R37" s="474"/>
      <c r="S37" s="474"/>
      <c r="T37" s="474"/>
      <c r="U37" s="474"/>
      <c r="V37" s="474"/>
    </row>
    <row r="38" spans="1:22" ht="49.5" customHeight="1" x14ac:dyDescent="0.25">
      <c r="B38" s="469" t="str">
        <f>+Key!I48</f>
        <v>No service</v>
      </c>
      <c r="C38" s="475" t="str">
        <f>+HLOOKUP(Introduction!$G$4,Key!A:G,160,FALSE)</f>
        <v>Drinking water from an unimproved source or no water source at the school</v>
      </c>
      <c r="D38" s="475"/>
      <c r="E38" s="475"/>
      <c r="F38" s="475"/>
      <c r="G38" s="475"/>
      <c r="H38" s="475"/>
      <c r="I38" s="469" t="str">
        <f>+Key!I48</f>
        <v>No service</v>
      </c>
      <c r="J38" s="475" t="str">
        <f>+HLOOKUP(Introduction!$G$4,Key!A:G,164,FALSE)</f>
        <v>Unimproved sanitation facilities or no sanitation facilities at the school</v>
      </c>
      <c r="K38" s="475"/>
      <c r="L38" s="475"/>
      <c r="M38" s="475"/>
      <c r="N38" s="475"/>
      <c r="O38" s="475"/>
      <c r="P38" s="469" t="str">
        <f>+Key!I48</f>
        <v>No service</v>
      </c>
      <c r="Q38" s="475" t="str">
        <f>+HLOOKUP(Introduction!$G$4,Key!A:G,167,FALSE)</f>
        <v>No handwashing facilities or no water available at the school</v>
      </c>
      <c r="R38" s="475"/>
      <c r="S38" s="475"/>
      <c r="T38" s="475"/>
      <c r="U38" s="475"/>
      <c r="V38" s="475"/>
    </row>
    <row r="39" spans="1:22" ht="49.5" customHeight="1" x14ac:dyDescent="0.25">
      <c r="B39" s="469" t="str">
        <f>+Key!I49</f>
        <v>Insufficient data</v>
      </c>
      <c r="C39" s="476" t="str">
        <f>+HLOOKUP(Introduction!$G$4,Key!A:G,161,FALSE)</f>
        <v>Insufficient data available to generate estimates for a given reference year</v>
      </c>
      <c r="D39" s="476"/>
      <c r="E39" s="476"/>
      <c r="F39" s="476"/>
      <c r="G39" s="476"/>
      <c r="H39" s="476"/>
      <c r="I39" s="469" t="str">
        <f>+Key!I49</f>
        <v>Insufficient data</v>
      </c>
      <c r="J39" s="476" t="str">
        <f>+HLOOKUP(Introduction!$G$4,Key!A:G,161,FALSE)</f>
        <v>Insufficient data available to generate estimates for a given reference year</v>
      </c>
      <c r="K39" s="476"/>
      <c r="L39" s="476"/>
      <c r="M39" s="476"/>
      <c r="N39" s="476"/>
      <c r="O39" s="476"/>
      <c r="P39" s="469" t="str">
        <f>+Key!I49</f>
        <v>Insufficient data</v>
      </c>
      <c r="Q39" s="476" t="str">
        <f>+HLOOKUP(Introduction!$G$4,Key!A:G,161,FALSE)</f>
        <v>Insufficient data available to generate estimates for a given reference year</v>
      </c>
      <c r="R39" s="476"/>
      <c r="S39" s="476"/>
      <c r="T39" s="476"/>
      <c r="U39" s="476"/>
      <c r="V39" s="47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29459-CD6D-4569-A9B9-93AFB58CB221}">
  <sheetPr codeName="Sheet3">
    <tabColor rgb="FFEAEAEA"/>
  </sheetPr>
  <dimension ref="A1:AF65"/>
  <sheetViews>
    <sheetView showGridLines="0" zoomScale="80" zoomScaleNormal="80" workbookViewId="0"/>
  </sheetViews>
  <sheetFormatPr defaultColWidth="9" defaultRowHeight="13.2" x14ac:dyDescent="0.25"/>
  <cols>
    <col min="1" max="31" width="9" style="374"/>
    <col min="32" max="32" width="5.09765625" style="374" customWidth="1"/>
    <col min="33" max="16384" width="9" style="374"/>
  </cols>
  <sheetData>
    <row r="1" spans="1:32" s="373" customFormat="1" x14ac:dyDescent="0.25"/>
    <row r="2" spans="1:32" s="373" customFormat="1" ht="15.6" x14ac:dyDescent="0.3">
      <c r="A2" s="477" t="str">
        <f>HLOOKUP(Introduction!$G$4,nametranslations,38,FALSE)</f>
        <v>Water, sanitation and hygiene services in schools</v>
      </c>
    </row>
    <row r="3" spans="1:32" s="373" customFormat="1" ht="15.6" x14ac:dyDescent="0.3">
      <c r="A3" s="477"/>
    </row>
    <row r="4" spans="1:32" s="373" customFormat="1" x14ac:dyDescent="0.25">
      <c r="A4" s="478"/>
      <c r="B4" s="478"/>
      <c r="C4" s="478"/>
      <c r="D4" s="478"/>
      <c r="E4" s="478"/>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row>
    <row r="5" spans="1:32" s="373" customFormat="1" x14ac:dyDescent="0.25">
      <c r="A5" s="478"/>
      <c r="B5" s="478"/>
      <c r="C5" s="478"/>
      <c r="D5" s="478"/>
      <c r="E5" s="478"/>
      <c r="F5" s="478"/>
      <c r="G5" s="478"/>
      <c r="H5" s="478"/>
      <c r="I5" s="478"/>
      <c r="J5" s="478"/>
      <c r="K5" s="478"/>
      <c r="L5" s="478"/>
      <c r="M5" s="478"/>
      <c r="N5" s="478"/>
      <c r="O5" s="478"/>
      <c r="P5" s="478"/>
      <c r="Q5" s="478"/>
      <c r="R5" s="478"/>
      <c r="S5" s="478"/>
      <c r="T5" s="478"/>
      <c r="U5" s="478"/>
      <c r="V5" s="478"/>
      <c r="W5" s="478"/>
      <c r="X5" s="478"/>
      <c r="Y5" s="478"/>
      <c r="Z5" s="478"/>
      <c r="AA5" s="478"/>
      <c r="AB5" s="478"/>
      <c r="AC5" s="478"/>
      <c r="AD5" s="478"/>
      <c r="AE5" s="478"/>
      <c r="AF5" s="478"/>
    </row>
    <row r="6" spans="1:32" s="373" customFormat="1" x14ac:dyDescent="0.25">
      <c r="A6" s="478"/>
      <c r="B6" s="478"/>
      <c r="C6" s="478"/>
      <c r="D6" s="478"/>
      <c r="E6" s="478"/>
      <c r="F6" s="478"/>
      <c r="G6" s="478"/>
      <c r="H6" s="478"/>
      <c r="I6" s="478"/>
      <c r="J6" s="478"/>
      <c r="K6" s="478"/>
      <c r="L6" s="478"/>
      <c r="M6" s="478"/>
      <c r="N6" s="478"/>
      <c r="O6" s="478"/>
      <c r="P6" s="478"/>
      <c r="Q6" s="478"/>
      <c r="R6" s="478"/>
      <c r="S6" s="478"/>
      <c r="T6" s="478"/>
      <c r="U6" s="478"/>
      <c r="V6" s="478"/>
      <c r="W6" s="478"/>
      <c r="X6" s="478"/>
      <c r="Y6" s="478"/>
      <c r="Z6" s="478"/>
      <c r="AA6" s="478"/>
      <c r="AB6" s="478"/>
      <c r="AC6" s="478"/>
      <c r="AD6" s="478"/>
      <c r="AE6" s="478"/>
      <c r="AF6" s="478"/>
    </row>
    <row r="7" spans="1:32" s="373" customFormat="1" x14ac:dyDescent="0.25">
      <c r="A7" s="478"/>
      <c r="B7" s="478"/>
      <c r="C7" s="478"/>
      <c r="D7" s="478"/>
      <c r="E7" s="478"/>
      <c r="F7" s="478"/>
      <c r="G7" s="478"/>
      <c r="H7" s="478"/>
      <c r="I7" s="478"/>
      <c r="J7" s="478"/>
      <c r="K7" s="478"/>
      <c r="L7" s="478"/>
      <c r="M7" s="478"/>
      <c r="N7" s="478"/>
      <c r="O7" s="478"/>
      <c r="P7" s="478"/>
      <c r="Q7" s="478"/>
      <c r="R7" s="478"/>
      <c r="S7" s="478"/>
      <c r="T7" s="478"/>
      <c r="U7" s="478"/>
      <c r="V7" s="478"/>
      <c r="W7" s="478"/>
      <c r="X7" s="478"/>
      <c r="Y7" s="478"/>
      <c r="Z7" s="478"/>
      <c r="AA7" s="478"/>
      <c r="AB7" s="478"/>
      <c r="AC7" s="478"/>
      <c r="AD7" s="478"/>
      <c r="AE7" s="478"/>
      <c r="AF7" s="478"/>
    </row>
    <row r="8" spans="1:32" s="373" customFormat="1" x14ac:dyDescent="0.25">
      <c r="A8" s="478"/>
      <c r="B8" s="478"/>
      <c r="C8" s="478"/>
      <c r="D8" s="478"/>
      <c r="E8" s="478"/>
      <c r="F8" s="478"/>
      <c r="G8" s="478"/>
      <c r="H8" s="478"/>
      <c r="I8" s="478"/>
      <c r="J8" s="478"/>
      <c r="K8" s="478"/>
      <c r="L8" s="478"/>
      <c r="M8" s="478"/>
      <c r="N8" s="478"/>
      <c r="O8" s="478"/>
      <c r="P8" s="478"/>
      <c r="Q8" s="478"/>
      <c r="R8" s="478"/>
      <c r="S8" s="478"/>
      <c r="T8" s="478"/>
      <c r="U8" s="478"/>
      <c r="V8" s="478"/>
      <c r="W8" s="478"/>
      <c r="X8" s="478"/>
      <c r="Y8" s="478"/>
      <c r="Z8" s="478"/>
      <c r="AA8" s="478"/>
      <c r="AB8" s="478"/>
      <c r="AC8" s="478"/>
      <c r="AD8" s="478"/>
      <c r="AE8" s="478"/>
      <c r="AF8" s="478"/>
    </row>
    <row r="9" spans="1:32" s="373" customFormat="1" x14ac:dyDescent="0.25">
      <c r="A9" s="478"/>
      <c r="B9" s="478"/>
      <c r="C9" s="478"/>
      <c r="D9" s="478"/>
      <c r="E9" s="478"/>
      <c r="F9" s="478"/>
      <c r="G9" s="478"/>
      <c r="H9" s="478"/>
      <c r="I9" s="478"/>
      <c r="J9" s="478"/>
      <c r="K9" s="478"/>
      <c r="L9" s="478"/>
      <c r="M9" s="478"/>
      <c r="N9" s="478"/>
      <c r="O9" s="478"/>
      <c r="P9" s="478"/>
      <c r="Q9" s="478"/>
      <c r="R9" s="478"/>
      <c r="S9" s="478"/>
      <c r="T9" s="478"/>
      <c r="U9" s="478"/>
      <c r="V9" s="478"/>
      <c r="W9" s="478"/>
      <c r="X9" s="478"/>
      <c r="Y9" s="478"/>
      <c r="Z9" s="478"/>
      <c r="AA9" s="478"/>
      <c r="AB9" s="478"/>
      <c r="AC9" s="478"/>
      <c r="AD9" s="478"/>
      <c r="AE9" s="478"/>
      <c r="AF9" s="478"/>
    </row>
    <row r="10" spans="1:32" s="373" customFormat="1" x14ac:dyDescent="0.25">
      <c r="A10" s="478"/>
      <c r="B10" s="478"/>
      <c r="C10" s="478"/>
      <c r="D10" s="478"/>
      <c r="E10" s="478"/>
      <c r="F10" s="478"/>
      <c r="G10" s="478"/>
      <c r="H10" s="478"/>
      <c r="I10" s="478"/>
      <c r="J10" s="478"/>
      <c r="K10" s="478"/>
      <c r="L10" s="478"/>
      <c r="M10" s="478"/>
      <c r="N10" s="478"/>
      <c r="O10" s="478"/>
      <c r="P10" s="478"/>
      <c r="Q10" s="478"/>
      <c r="R10" s="478"/>
      <c r="S10" s="478"/>
      <c r="T10" s="478"/>
      <c r="U10" s="478"/>
      <c r="V10" s="478"/>
      <c r="W10" s="478"/>
      <c r="X10" s="478"/>
      <c r="Y10" s="478"/>
      <c r="Z10" s="478"/>
      <c r="AA10" s="478"/>
      <c r="AB10" s="478"/>
      <c r="AC10" s="478"/>
      <c r="AD10" s="478"/>
      <c r="AE10" s="478"/>
      <c r="AF10" s="478"/>
    </row>
    <row r="11" spans="1:32" s="373" customFormat="1" x14ac:dyDescent="0.25">
      <c r="A11" s="478"/>
      <c r="B11" s="478"/>
      <c r="C11" s="478"/>
      <c r="D11" s="478"/>
      <c r="E11" s="478"/>
      <c r="F11" s="478"/>
      <c r="G11" s="478"/>
      <c r="H11" s="478"/>
      <c r="I11" s="478"/>
      <c r="J11" s="478"/>
      <c r="K11" s="478"/>
      <c r="L11" s="478"/>
      <c r="M11" s="478"/>
      <c r="N11" s="478"/>
      <c r="O11" s="478"/>
      <c r="P11" s="478"/>
      <c r="Q11" s="478"/>
      <c r="R11" s="478"/>
      <c r="S11" s="478"/>
      <c r="T11" s="478"/>
      <c r="U11" s="478"/>
      <c r="V11" s="478"/>
      <c r="W11" s="478"/>
      <c r="X11" s="478"/>
      <c r="Y11" s="478"/>
      <c r="Z11" s="478"/>
      <c r="AA11" s="478"/>
      <c r="AB11" s="478"/>
      <c r="AC11" s="478"/>
      <c r="AD11" s="478"/>
      <c r="AE11" s="478"/>
      <c r="AF11" s="478"/>
    </row>
    <row r="12" spans="1:32" s="373" customFormat="1" x14ac:dyDescent="0.25">
      <c r="A12" s="478"/>
      <c r="B12" s="478"/>
      <c r="C12" s="478"/>
      <c r="D12" s="478"/>
      <c r="E12" s="478"/>
      <c r="F12" s="478"/>
      <c r="G12" s="478"/>
      <c r="H12" s="478"/>
      <c r="I12" s="478"/>
      <c r="J12" s="478"/>
      <c r="K12" s="478"/>
      <c r="L12" s="478"/>
      <c r="M12" s="478"/>
      <c r="N12" s="478"/>
      <c r="O12" s="478"/>
      <c r="P12" s="478"/>
      <c r="Q12" s="478"/>
      <c r="R12" s="478"/>
      <c r="S12" s="478"/>
      <c r="T12" s="478"/>
      <c r="U12" s="478"/>
      <c r="V12" s="478"/>
      <c r="W12" s="478"/>
      <c r="X12" s="478"/>
      <c r="Y12" s="478"/>
      <c r="Z12" s="478"/>
      <c r="AA12" s="478"/>
      <c r="AB12" s="478"/>
      <c r="AC12" s="478"/>
      <c r="AD12" s="478"/>
      <c r="AE12" s="478"/>
      <c r="AF12" s="478"/>
    </row>
    <row r="13" spans="1:32" s="373" customFormat="1" x14ac:dyDescent="0.25">
      <c r="A13" s="478"/>
      <c r="B13" s="478"/>
      <c r="C13" s="478"/>
      <c r="D13" s="478"/>
      <c r="E13" s="478"/>
      <c r="F13" s="478"/>
      <c r="G13" s="478"/>
      <c r="H13" s="478"/>
      <c r="I13" s="478"/>
      <c r="J13" s="478"/>
      <c r="K13" s="478"/>
      <c r="L13" s="478"/>
      <c r="M13" s="478"/>
      <c r="N13" s="478"/>
      <c r="O13" s="478"/>
      <c r="P13" s="478"/>
      <c r="Q13" s="478"/>
      <c r="R13" s="478"/>
      <c r="S13" s="478"/>
      <c r="T13" s="478"/>
      <c r="U13" s="478"/>
      <c r="V13" s="478"/>
      <c r="W13" s="478"/>
      <c r="X13" s="478"/>
      <c r="Y13" s="478"/>
      <c r="Z13" s="478"/>
      <c r="AA13" s="478"/>
      <c r="AB13" s="478"/>
      <c r="AC13" s="478"/>
      <c r="AD13" s="478"/>
      <c r="AE13" s="478"/>
      <c r="AF13" s="478"/>
    </row>
    <row r="14" spans="1:32" s="373" customFormat="1" x14ac:dyDescent="0.25">
      <c r="A14" s="478"/>
      <c r="B14" s="478"/>
      <c r="C14" s="478"/>
      <c r="D14" s="478"/>
      <c r="E14" s="478"/>
      <c r="F14" s="478"/>
      <c r="G14" s="478"/>
      <c r="H14" s="478"/>
      <c r="I14" s="478"/>
      <c r="J14" s="478"/>
      <c r="K14" s="478"/>
      <c r="L14" s="478"/>
      <c r="M14" s="478"/>
      <c r="N14" s="478"/>
      <c r="O14" s="478"/>
      <c r="P14" s="478"/>
      <c r="Q14" s="478"/>
      <c r="R14" s="478"/>
      <c r="S14" s="478"/>
      <c r="T14" s="478"/>
      <c r="U14" s="478"/>
      <c r="V14" s="478"/>
      <c r="W14" s="478"/>
      <c r="X14" s="478"/>
      <c r="Y14" s="478"/>
      <c r="Z14" s="478"/>
      <c r="AA14" s="478"/>
      <c r="AB14" s="478"/>
      <c r="AC14" s="478"/>
      <c r="AD14" s="478"/>
      <c r="AE14" s="478"/>
      <c r="AF14" s="478"/>
    </row>
    <row r="15" spans="1:32" s="373" customFormat="1" x14ac:dyDescent="0.25">
      <c r="A15" s="478"/>
      <c r="B15" s="478"/>
      <c r="C15" s="478"/>
      <c r="D15" s="478"/>
      <c r="E15" s="478"/>
      <c r="F15" s="478"/>
      <c r="G15" s="478"/>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row>
    <row r="16" spans="1:32" s="373" customFormat="1" x14ac:dyDescent="0.25">
      <c r="A16" s="478"/>
      <c r="B16" s="478"/>
      <c r="C16" s="478"/>
      <c r="D16" s="478"/>
      <c r="E16" s="478"/>
      <c r="F16" s="478"/>
      <c r="G16" s="478"/>
      <c r="H16" s="478"/>
      <c r="I16" s="4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478"/>
    </row>
    <row r="17" spans="1:32" s="373" customFormat="1" x14ac:dyDescent="0.25">
      <c r="A17" s="478"/>
      <c r="B17" s="478"/>
      <c r="C17" s="478"/>
      <c r="D17" s="478"/>
      <c r="E17" s="478"/>
      <c r="F17" s="478"/>
      <c r="G17" s="478"/>
      <c r="H17" s="478"/>
      <c r="I17" s="478"/>
      <c r="J17" s="478"/>
      <c r="K17" s="478"/>
      <c r="L17" s="478"/>
      <c r="M17" s="478"/>
      <c r="N17" s="478"/>
      <c r="O17" s="478"/>
      <c r="P17" s="478"/>
      <c r="Q17" s="478"/>
      <c r="R17" s="478"/>
      <c r="S17" s="478"/>
      <c r="T17" s="478"/>
      <c r="U17" s="478"/>
      <c r="V17" s="478"/>
      <c r="W17" s="478"/>
      <c r="X17" s="478"/>
      <c r="Y17" s="478"/>
      <c r="Z17" s="478"/>
      <c r="AA17" s="478"/>
      <c r="AB17" s="478"/>
      <c r="AC17" s="478"/>
      <c r="AD17" s="478"/>
      <c r="AE17" s="478"/>
      <c r="AF17" s="478"/>
    </row>
    <row r="18" spans="1:32" s="373" customFormat="1" x14ac:dyDescent="0.25">
      <c r="A18" s="478"/>
      <c r="B18" s="478"/>
      <c r="C18" s="478"/>
      <c r="D18" s="478"/>
      <c r="E18" s="478"/>
      <c r="F18" s="478"/>
      <c r="G18" s="478"/>
      <c r="H18" s="478"/>
      <c r="I18" s="478"/>
      <c r="J18" s="478"/>
      <c r="K18" s="478"/>
      <c r="L18" s="478"/>
      <c r="M18" s="478"/>
      <c r="N18" s="478"/>
      <c r="O18" s="478"/>
      <c r="P18" s="478"/>
      <c r="Q18" s="478"/>
      <c r="R18" s="478"/>
      <c r="S18" s="478"/>
      <c r="T18" s="478"/>
      <c r="U18" s="478"/>
      <c r="V18" s="478"/>
      <c r="W18" s="478"/>
      <c r="X18" s="478"/>
      <c r="Y18" s="478"/>
      <c r="Z18" s="478"/>
      <c r="AA18" s="478"/>
      <c r="AB18" s="478"/>
      <c r="AC18" s="478"/>
      <c r="AD18" s="478"/>
      <c r="AE18" s="478"/>
      <c r="AF18" s="478"/>
    </row>
    <row r="19" spans="1:32" s="373" customFormat="1" x14ac:dyDescent="0.25">
      <c r="A19" s="478"/>
      <c r="B19" s="478"/>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8"/>
      <c r="AE19" s="478"/>
      <c r="AF19" s="478"/>
    </row>
    <row r="20" spans="1:32" s="373" customFormat="1" x14ac:dyDescent="0.25">
      <c r="A20" s="478"/>
      <c r="B20" s="478"/>
      <c r="C20" s="478"/>
      <c r="D20" s="478"/>
      <c r="E20" s="478"/>
      <c r="F20" s="478"/>
      <c r="G20" s="478"/>
      <c r="H20" s="478"/>
      <c r="I20" s="478"/>
      <c r="J20" s="478"/>
      <c r="K20" s="478"/>
      <c r="L20" s="478"/>
      <c r="M20" s="478"/>
      <c r="N20" s="478"/>
      <c r="O20" s="478"/>
      <c r="P20" s="478"/>
      <c r="Q20" s="478"/>
      <c r="R20" s="478"/>
      <c r="S20" s="478"/>
      <c r="T20" s="478"/>
      <c r="U20" s="478"/>
      <c r="V20" s="478"/>
      <c r="W20" s="478"/>
      <c r="X20" s="478"/>
      <c r="Y20" s="478"/>
      <c r="Z20" s="478"/>
      <c r="AA20" s="478"/>
      <c r="AB20" s="478"/>
      <c r="AC20" s="478"/>
      <c r="AD20" s="478"/>
      <c r="AE20" s="478"/>
      <c r="AF20" s="478"/>
    </row>
    <row r="21" spans="1:32" s="373" customFormat="1" x14ac:dyDescent="0.25">
      <c r="A21" s="478"/>
      <c r="B21" s="478"/>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row>
    <row r="22" spans="1:32" s="373" customFormat="1" x14ac:dyDescent="0.25">
      <c r="A22" s="478"/>
      <c r="B22" s="478"/>
      <c r="C22" s="478"/>
      <c r="D22" s="478"/>
      <c r="E22" s="478"/>
      <c r="F22" s="478"/>
      <c r="G22" s="478"/>
      <c r="H22" s="478"/>
      <c r="I22" s="478"/>
      <c r="J22" s="478"/>
      <c r="K22" s="478"/>
      <c r="L22" s="478"/>
      <c r="M22" s="478"/>
      <c r="N22" s="478"/>
      <c r="O22" s="478"/>
      <c r="P22" s="478"/>
      <c r="Q22" s="478"/>
      <c r="R22" s="478"/>
      <c r="S22" s="478"/>
      <c r="T22" s="478"/>
      <c r="U22" s="478"/>
      <c r="V22" s="478"/>
      <c r="W22" s="478"/>
      <c r="X22" s="478"/>
      <c r="Y22" s="478"/>
      <c r="Z22" s="478"/>
      <c r="AA22" s="478"/>
      <c r="AB22" s="478"/>
      <c r="AC22" s="478"/>
      <c r="AD22" s="478"/>
      <c r="AE22" s="478"/>
      <c r="AF22" s="478"/>
    </row>
    <row r="23" spans="1:32" s="373" customFormat="1" x14ac:dyDescent="0.25">
      <c r="A23" s="468" t="str">
        <f>+HLOOKUP(Introduction!$G$4,nametranslations,34,FALSE)</f>
        <v>Source: WHO/UNICEF JMP (2026)</v>
      </c>
    </row>
    <row r="24" spans="1:32" s="373" customFormat="1" x14ac:dyDescent="0.25">
      <c r="A24" s="479"/>
    </row>
    <row r="25" spans="1:32" s="373" customFormat="1" x14ac:dyDescent="0.25">
      <c r="A25" s="480"/>
      <c r="B25" s="480"/>
      <c r="C25" s="480"/>
      <c r="D25" s="480"/>
      <c r="E25" s="480"/>
      <c r="F25" s="480"/>
      <c r="G25" s="480"/>
      <c r="H25" s="480"/>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row>
    <row r="26" spans="1:32" s="373" customFormat="1" x14ac:dyDescent="0.25">
      <c r="A26" s="480"/>
      <c r="B26" s="480"/>
      <c r="C26" s="480"/>
      <c r="D26" s="480"/>
      <c r="E26" s="480"/>
      <c r="F26" s="480"/>
      <c r="G26" s="480"/>
      <c r="H26" s="480"/>
      <c r="I26" s="480"/>
      <c r="J26" s="480"/>
      <c r="K26" s="480"/>
      <c r="L26" s="480"/>
      <c r="M26" s="480"/>
      <c r="N26" s="480"/>
      <c r="O26" s="480"/>
      <c r="P26" s="480"/>
      <c r="Q26" s="480"/>
      <c r="R26" s="480"/>
      <c r="S26" s="480"/>
      <c r="T26" s="480"/>
      <c r="U26" s="480"/>
      <c r="V26" s="480"/>
      <c r="W26" s="480"/>
      <c r="X26" s="480"/>
      <c r="Y26" s="480"/>
      <c r="Z26" s="480"/>
      <c r="AA26" s="480"/>
      <c r="AB26" s="480"/>
      <c r="AC26" s="480"/>
      <c r="AD26" s="480"/>
      <c r="AE26" s="480"/>
      <c r="AF26" s="480"/>
    </row>
    <row r="27" spans="1:32" s="373" customFormat="1" x14ac:dyDescent="0.25">
      <c r="A27" s="480"/>
      <c r="B27" s="480"/>
      <c r="C27" s="480"/>
      <c r="D27" s="480"/>
      <c r="E27" s="480"/>
      <c r="F27" s="480"/>
      <c r="G27" s="480"/>
      <c r="H27" s="480"/>
      <c r="I27" s="480"/>
      <c r="J27" s="480"/>
      <c r="K27" s="480"/>
      <c r="L27" s="480"/>
      <c r="M27" s="480"/>
      <c r="N27" s="480"/>
      <c r="O27" s="480"/>
      <c r="P27" s="480"/>
      <c r="Q27" s="480"/>
      <c r="R27" s="480"/>
      <c r="S27" s="480"/>
      <c r="T27" s="480"/>
      <c r="U27" s="480"/>
      <c r="V27" s="480"/>
      <c r="W27" s="480"/>
      <c r="X27" s="480"/>
      <c r="Y27" s="480"/>
      <c r="Z27" s="480"/>
      <c r="AA27" s="480"/>
      <c r="AB27" s="480"/>
      <c r="AC27" s="480"/>
      <c r="AD27" s="480"/>
      <c r="AE27" s="480"/>
      <c r="AF27" s="480"/>
    </row>
    <row r="28" spans="1:32" s="373" customFormat="1" x14ac:dyDescent="0.25">
      <c r="A28" s="480"/>
      <c r="B28" s="480"/>
      <c r="C28" s="480"/>
      <c r="D28" s="480"/>
      <c r="E28" s="480"/>
      <c r="F28" s="480"/>
      <c r="G28" s="480"/>
      <c r="H28" s="480"/>
      <c r="I28" s="480"/>
      <c r="J28" s="480"/>
      <c r="K28" s="480"/>
      <c r="L28" s="480"/>
      <c r="M28" s="480"/>
      <c r="N28" s="480"/>
      <c r="O28" s="480"/>
      <c r="P28" s="480"/>
      <c r="Q28" s="480"/>
      <c r="R28" s="480"/>
      <c r="S28" s="480"/>
      <c r="T28" s="480"/>
      <c r="U28" s="480"/>
      <c r="V28" s="480"/>
      <c r="W28" s="480"/>
      <c r="X28" s="480"/>
      <c r="Y28" s="480"/>
      <c r="Z28" s="480"/>
      <c r="AA28" s="480"/>
      <c r="AB28" s="480"/>
      <c r="AC28" s="480"/>
      <c r="AD28" s="480"/>
      <c r="AE28" s="480"/>
      <c r="AF28" s="480"/>
    </row>
    <row r="29" spans="1:32" s="373" customFormat="1" x14ac:dyDescent="0.25">
      <c r="A29" s="480"/>
      <c r="B29" s="480"/>
      <c r="C29" s="480"/>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row>
    <row r="30" spans="1:32" s="373" customFormat="1" x14ac:dyDescent="0.25">
      <c r="A30" s="480"/>
      <c r="B30" s="480"/>
      <c r="C30" s="480"/>
      <c r="D30" s="480"/>
      <c r="E30" s="480"/>
      <c r="F30" s="480"/>
      <c r="G30" s="480"/>
      <c r="H30" s="480"/>
      <c r="I30" s="480"/>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row>
    <row r="31" spans="1:32" s="373" customFormat="1" x14ac:dyDescent="0.25">
      <c r="A31" s="480"/>
      <c r="B31" s="480"/>
      <c r="C31" s="480"/>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row>
    <row r="32" spans="1:32" s="373" customFormat="1" x14ac:dyDescent="0.25">
      <c r="A32" s="480"/>
      <c r="B32" s="480"/>
      <c r="C32" s="480"/>
      <c r="D32" s="480"/>
      <c r="E32" s="480"/>
      <c r="F32" s="480"/>
      <c r="G32" s="480"/>
      <c r="H32" s="480"/>
      <c r="I32" s="480"/>
      <c r="J32" s="480"/>
      <c r="K32" s="480"/>
      <c r="L32" s="480"/>
      <c r="M32" s="480"/>
      <c r="N32" s="480"/>
      <c r="O32" s="480"/>
      <c r="P32" s="480"/>
      <c r="Q32" s="480"/>
      <c r="R32" s="480"/>
      <c r="S32" s="480"/>
      <c r="T32" s="480"/>
      <c r="U32" s="480"/>
      <c r="V32" s="480"/>
      <c r="W32" s="480"/>
      <c r="X32" s="480"/>
      <c r="Y32" s="480"/>
      <c r="Z32" s="480"/>
      <c r="AA32" s="480"/>
      <c r="AB32" s="480"/>
      <c r="AC32" s="480"/>
      <c r="AD32" s="480"/>
      <c r="AE32" s="480"/>
      <c r="AF32" s="480"/>
    </row>
    <row r="33" spans="1:32" s="373" customFormat="1" x14ac:dyDescent="0.25">
      <c r="A33" s="480"/>
      <c r="B33" s="480"/>
      <c r="C33" s="480"/>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row>
    <row r="34" spans="1:32" s="373" customFormat="1" x14ac:dyDescent="0.25">
      <c r="A34" s="480"/>
      <c r="B34" s="480"/>
      <c r="C34" s="480"/>
      <c r="D34" s="480"/>
      <c r="E34" s="480"/>
      <c r="F34" s="480"/>
      <c r="G34" s="480"/>
      <c r="H34" s="480"/>
      <c r="I34" s="480"/>
      <c r="J34" s="480"/>
      <c r="K34" s="480"/>
      <c r="L34" s="480"/>
      <c r="M34" s="480"/>
      <c r="N34" s="480"/>
      <c r="O34" s="480"/>
      <c r="P34" s="480"/>
      <c r="Q34" s="480"/>
      <c r="R34" s="480"/>
      <c r="S34" s="480"/>
      <c r="T34" s="480"/>
      <c r="U34" s="480"/>
      <c r="V34" s="480"/>
      <c r="W34" s="480"/>
      <c r="X34" s="480"/>
      <c r="Y34" s="480"/>
      <c r="Z34" s="480"/>
      <c r="AA34" s="480"/>
      <c r="AB34" s="480"/>
      <c r="AC34" s="480"/>
      <c r="AD34" s="480"/>
      <c r="AE34" s="480"/>
      <c r="AF34" s="480"/>
    </row>
    <row r="35" spans="1:32" s="373" customFormat="1" x14ac:dyDescent="0.25">
      <c r="A35" s="480"/>
      <c r="B35" s="480"/>
      <c r="C35" s="480"/>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0"/>
      <c r="AB35" s="480"/>
      <c r="AC35" s="480"/>
      <c r="AD35" s="480"/>
      <c r="AE35" s="480"/>
      <c r="AF35" s="480"/>
    </row>
    <row r="36" spans="1:32" s="373" customFormat="1" x14ac:dyDescent="0.25">
      <c r="A36" s="480"/>
      <c r="B36" s="480"/>
      <c r="C36" s="480"/>
      <c r="D36" s="480"/>
      <c r="E36" s="480"/>
      <c r="F36" s="480"/>
      <c r="G36" s="480"/>
      <c r="H36" s="480"/>
      <c r="I36" s="480"/>
      <c r="J36" s="480"/>
      <c r="K36" s="480"/>
      <c r="L36" s="480"/>
      <c r="M36" s="480"/>
      <c r="N36" s="480"/>
      <c r="O36" s="480"/>
      <c r="P36" s="480"/>
      <c r="Q36" s="480"/>
      <c r="R36" s="480"/>
      <c r="S36" s="480"/>
      <c r="T36" s="480"/>
      <c r="U36" s="480"/>
      <c r="V36" s="480"/>
      <c r="W36" s="480"/>
      <c r="X36" s="480"/>
      <c r="Y36" s="480"/>
      <c r="Z36" s="480"/>
      <c r="AA36" s="480"/>
      <c r="AB36" s="480"/>
      <c r="AC36" s="480"/>
      <c r="AD36" s="480"/>
      <c r="AE36" s="480"/>
      <c r="AF36" s="480"/>
    </row>
    <row r="37" spans="1:32" s="373" customFormat="1" x14ac:dyDescent="0.25">
      <c r="A37" s="480"/>
      <c r="B37" s="480"/>
      <c r="C37" s="480"/>
      <c r="D37" s="480"/>
      <c r="E37" s="480"/>
      <c r="F37" s="480"/>
      <c r="G37" s="480"/>
      <c r="H37" s="480"/>
      <c r="I37" s="480"/>
      <c r="J37" s="480"/>
      <c r="K37" s="480"/>
      <c r="L37" s="480"/>
      <c r="M37" s="480"/>
      <c r="N37" s="480"/>
      <c r="O37" s="480"/>
      <c r="P37" s="480"/>
      <c r="Q37" s="480"/>
      <c r="R37" s="480"/>
      <c r="S37" s="480"/>
      <c r="T37" s="480"/>
      <c r="U37" s="480"/>
      <c r="V37" s="480"/>
      <c r="W37" s="480"/>
      <c r="X37" s="480"/>
      <c r="Y37" s="480"/>
      <c r="Z37" s="480"/>
      <c r="AA37" s="480"/>
      <c r="AB37" s="480"/>
      <c r="AC37" s="480"/>
      <c r="AD37" s="480"/>
      <c r="AE37" s="480"/>
      <c r="AF37" s="480"/>
    </row>
    <row r="38" spans="1:32" s="373" customFormat="1" x14ac:dyDescent="0.25">
      <c r="A38" s="480"/>
      <c r="B38" s="480"/>
      <c r="C38" s="480"/>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480"/>
      <c r="AB38" s="480"/>
      <c r="AC38" s="480"/>
      <c r="AD38" s="480"/>
      <c r="AE38" s="480"/>
      <c r="AF38" s="480"/>
    </row>
    <row r="39" spans="1:32" s="373" customFormat="1" x14ac:dyDescent="0.25">
      <c r="A39" s="480"/>
      <c r="B39" s="480"/>
      <c r="C39" s="480"/>
      <c r="D39" s="480"/>
      <c r="E39" s="480"/>
      <c r="F39" s="480"/>
      <c r="G39" s="480"/>
      <c r="H39" s="480"/>
      <c r="I39" s="480"/>
      <c r="J39" s="480"/>
      <c r="K39" s="480"/>
      <c r="L39" s="480"/>
      <c r="M39" s="480"/>
      <c r="N39" s="480"/>
      <c r="O39" s="480"/>
      <c r="P39" s="480"/>
      <c r="Q39" s="480"/>
      <c r="R39" s="480"/>
      <c r="S39" s="480"/>
      <c r="T39" s="480"/>
      <c r="U39" s="480"/>
      <c r="V39" s="480"/>
      <c r="W39" s="480"/>
      <c r="X39" s="480"/>
      <c r="Y39" s="480"/>
      <c r="Z39" s="480"/>
      <c r="AA39" s="480"/>
      <c r="AB39" s="480"/>
      <c r="AC39" s="480"/>
      <c r="AD39" s="480"/>
      <c r="AE39" s="480"/>
      <c r="AF39" s="480"/>
    </row>
    <row r="40" spans="1:32" s="373" customFormat="1" x14ac:dyDescent="0.25">
      <c r="A40" s="480"/>
      <c r="B40" s="480"/>
      <c r="C40" s="480"/>
      <c r="D40" s="480"/>
      <c r="E40" s="480"/>
      <c r="F40" s="480"/>
      <c r="G40" s="480"/>
      <c r="H40" s="480"/>
      <c r="I40" s="480"/>
      <c r="J40" s="480"/>
      <c r="K40" s="480"/>
      <c r="L40" s="480"/>
      <c r="M40" s="480"/>
      <c r="N40" s="480"/>
      <c r="O40" s="480"/>
      <c r="P40" s="480"/>
      <c r="Q40" s="480"/>
      <c r="R40" s="480"/>
      <c r="S40" s="480"/>
      <c r="T40" s="480"/>
      <c r="U40" s="480"/>
      <c r="V40" s="480"/>
      <c r="W40" s="480"/>
      <c r="X40" s="480"/>
      <c r="Y40" s="480"/>
      <c r="Z40" s="480"/>
      <c r="AA40" s="480"/>
      <c r="AB40" s="480"/>
      <c r="AC40" s="480"/>
      <c r="AD40" s="480"/>
      <c r="AE40" s="480"/>
      <c r="AF40" s="480"/>
    </row>
    <row r="41" spans="1:32" s="373" customFormat="1" x14ac:dyDescent="0.25">
      <c r="A41" s="480"/>
      <c r="B41" s="480"/>
      <c r="C41" s="480"/>
      <c r="D41" s="480"/>
      <c r="E41" s="480"/>
      <c r="F41" s="480"/>
      <c r="G41" s="480"/>
      <c r="H41" s="480"/>
      <c r="I41" s="480"/>
      <c r="J41" s="480"/>
      <c r="K41" s="480"/>
      <c r="L41" s="480"/>
      <c r="M41" s="480"/>
      <c r="N41" s="480"/>
      <c r="O41" s="480"/>
      <c r="P41" s="480"/>
      <c r="Q41" s="480"/>
      <c r="R41" s="480"/>
      <c r="S41" s="480"/>
      <c r="T41" s="480"/>
      <c r="U41" s="480"/>
      <c r="V41" s="480"/>
      <c r="W41" s="480"/>
      <c r="X41" s="480"/>
      <c r="Y41" s="480"/>
      <c r="Z41" s="480"/>
      <c r="AA41" s="480"/>
      <c r="AB41" s="480"/>
      <c r="AC41" s="480"/>
      <c r="AD41" s="480"/>
      <c r="AE41" s="480"/>
      <c r="AF41" s="480"/>
    </row>
    <row r="42" spans="1:32" s="373" customFormat="1" x14ac:dyDescent="0.25">
      <c r="A42" s="480"/>
      <c r="B42" s="480"/>
      <c r="C42" s="480"/>
      <c r="D42" s="480"/>
      <c r="E42" s="480"/>
      <c r="F42" s="480"/>
      <c r="G42" s="480"/>
      <c r="H42" s="480"/>
      <c r="I42" s="480"/>
      <c r="J42" s="480"/>
      <c r="K42" s="480"/>
      <c r="L42" s="480"/>
      <c r="M42" s="480"/>
      <c r="N42" s="480"/>
      <c r="O42" s="480"/>
      <c r="P42" s="480"/>
      <c r="Q42" s="480"/>
      <c r="R42" s="480"/>
      <c r="S42" s="480"/>
      <c r="T42" s="480"/>
      <c r="U42" s="480"/>
      <c r="V42" s="480"/>
      <c r="W42" s="480"/>
      <c r="X42" s="480"/>
      <c r="Y42" s="480"/>
      <c r="Z42" s="480"/>
      <c r="AA42" s="480"/>
      <c r="AB42" s="480"/>
      <c r="AC42" s="480"/>
      <c r="AD42" s="480"/>
      <c r="AE42" s="480"/>
      <c r="AF42" s="480"/>
    </row>
    <row r="43" spans="1:32" s="373" customFormat="1" x14ac:dyDescent="0.25">
      <c r="A43" s="480"/>
      <c r="B43" s="480"/>
      <c r="C43" s="480"/>
      <c r="D43" s="480"/>
      <c r="E43" s="480"/>
      <c r="F43" s="480"/>
      <c r="G43" s="480"/>
      <c r="H43" s="480"/>
      <c r="I43" s="480"/>
      <c r="J43" s="480"/>
      <c r="K43" s="480"/>
      <c r="L43" s="480"/>
      <c r="M43" s="480"/>
      <c r="N43" s="480"/>
      <c r="O43" s="480"/>
      <c r="P43" s="480"/>
      <c r="Q43" s="480"/>
      <c r="R43" s="480"/>
      <c r="S43" s="480"/>
      <c r="T43" s="480"/>
      <c r="U43" s="480"/>
      <c r="V43" s="480"/>
      <c r="W43" s="480"/>
      <c r="X43" s="480"/>
      <c r="Y43" s="480"/>
      <c r="Z43" s="480"/>
      <c r="AA43" s="480"/>
      <c r="AB43" s="480"/>
      <c r="AC43" s="480"/>
      <c r="AD43" s="480"/>
      <c r="AE43" s="480"/>
      <c r="AF43" s="480"/>
    </row>
    <row r="44" spans="1:32" s="373" customFormat="1" x14ac:dyDescent="0.25">
      <c r="A44" s="468" t="str">
        <f>+HLOOKUP(Introduction!$G$4,nametranslations,34,FALSE)</f>
        <v>Source: WHO/UNICEF JMP (2026)</v>
      </c>
      <c r="B44" s="479"/>
    </row>
    <row r="45" spans="1:32" s="373" customFormat="1" x14ac:dyDescent="0.25"/>
    <row r="46" spans="1:32" s="373" customFormat="1" x14ac:dyDescent="0.25">
      <c r="A46" s="481"/>
      <c r="B46" s="481"/>
      <c r="C46" s="481"/>
      <c r="D46" s="481"/>
      <c r="E46" s="481"/>
      <c r="F46" s="481"/>
      <c r="G46" s="481"/>
      <c r="H46" s="481"/>
      <c r="I46" s="481"/>
      <c r="J46" s="481"/>
      <c r="K46" s="481"/>
      <c r="L46" s="481"/>
      <c r="M46" s="481"/>
      <c r="N46" s="481"/>
      <c r="O46" s="481"/>
      <c r="P46" s="481"/>
      <c r="Q46" s="481"/>
      <c r="R46" s="481"/>
      <c r="S46" s="481"/>
      <c r="T46" s="481"/>
      <c r="U46" s="481"/>
      <c r="V46" s="481"/>
      <c r="W46" s="481"/>
      <c r="X46" s="481"/>
      <c r="Y46" s="481"/>
      <c r="Z46" s="481"/>
      <c r="AA46" s="481"/>
      <c r="AB46" s="481"/>
      <c r="AC46" s="481"/>
      <c r="AD46" s="481"/>
      <c r="AE46" s="481"/>
      <c r="AF46" s="481"/>
    </row>
    <row r="47" spans="1:32" s="373" customFormat="1" x14ac:dyDescent="0.25">
      <c r="A47" s="481"/>
      <c r="B47" s="481"/>
      <c r="C47" s="481"/>
      <c r="D47" s="481"/>
      <c r="E47" s="481"/>
      <c r="F47" s="481"/>
      <c r="G47" s="481"/>
      <c r="H47" s="481"/>
      <c r="I47" s="481"/>
      <c r="J47" s="481"/>
      <c r="K47" s="481"/>
      <c r="L47" s="481"/>
      <c r="M47" s="481"/>
      <c r="N47" s="481"/>
      <c r="O47" s="481"/>
      <c r="P47" s="481"/>
      <c r="Q47" s="481"/>
      <c r="R47" s="481"/>
      <c r="S47" s="481"/>
      <c r="T47" s="481"/>
      <c r="U47" s="481"/>
      <c r="V47" s="481"/>
      <c r="W47" s="481"/>
      <c r="X47" s="481"/>
      <c r="Y47" s="481"/>
      <c r="Z47" s="481"/>
      <c r="AA47" s="481"/>
      <c r="AB47" s="481"/>
      <c r="AC47" s="481"/>
      <c r="AD47" s="481"/>
      <c r="AE47" s="481"/>
      <c r="AF47" s="481"/>
    </row>
    <row r="48" spans="1:32" s="373" customFormat="1" x14ac:dyDescent="0.25">
      <c r="A48" s="481"/>
      <c r="B48" s="481"/>
      <c r="C48" s="481"/>
      <c r="D48" s="481"/>
      <c r="E48" s="481"/>
      <c r="F48" s="481"/>
      <c r="G48" s="481"/>
      <c r="H48" s="481"/>
      <c r="I48" s="481"/>
      <c r="J48" s="481"/>
      <c r="K48" s="481"/>
      <c r="L48" s="481"/>
      <c r="M48" s="481"/>
      <c r="N48" s="481"/>
      <c r="O48" s="481"/>
      <c r="P48" s="481"/>
      <c r="Q48" s="481"/>
      <c r="R48" s="481"/>
      <c r="S48" s="481"/>
      <c r="T48" s="481"/>
      <c r="U48" s="481"/>
      <c r="V48" s="481"/>
      <c r="W48" s="481"/>
      <c r="X48" s="481"/>
      <c r="Y48" s="481"/>
      <c r="Z48" s="481"/>
      <c r="AA48" s="481"/>
      <c r="AB48" s="481"/>
      <c r="AC48" s="481"/>
      <c r="AD48" s="481"/>
      <c r="AE48" s="481"/>
      <c r="AF48" s="481"/>
    </row>
    <row r="49" spans="1:32" s="373" customFormat="1" x14ac:dyDescent="0.25">
      <c r="A49" s="481"/>
      <c r="B49" s="481"/>
      <c r="C49" s="481"/>
      <c r="D49" s="481"/>
      <c r="E49" s="481"/>
      <c r="F49" s="481"/>
      <c r="G49" s="481"/>
      <c r="H49" s="481"/>
      <c r="I49" s="481"/>
      <c r="J49" s="481"/>
      <c r="K49" s="481"/>
      <c r="L49" s="481"/>
      <c r="M49" s="481"/>
      <c r="N49" s="481"/>
      <c r="O49" s="481"/>
      <c r="P49" s="481"/>
      <c r="Q49" s="481"/>
      <c r="R49" s="481"/>
      <c r="S49" s="481"/>
      <c r="T49" s="481"/>
      <c r="U49" s="481"/>
      <c r="V49" s="481"/>
      <c r="W49" s="481"/>
      <c r="X49" s="481"/>
      <c r="Y49" s="481"/>
      <c r="Z49" s="481"/>
      <c r="AA49" s="481"/>
      <c r="AB49" s="481"/>
      <c r="AC49" s="481"/>
      <c r="AD49" s="481"/>
      <c r="AE49" s="481"/>
      <c r="AF49" s="481"/>
    </row>
    <row r="50" spans="1:32" s="373" customFormat="1" x14ac:dyDescent="0.25">
      <c r="A50" s="481"/>
      <c r="B50" s="481"/>
      <c r="C50" s="481"/>
      <c r="D50" s="481"/>
      <c r="E50" s="481"/>
      <c r="F50" s="481"/>
      <c r="G50" s="481"/>
      <c r="H50" s="481"/>
      <c r="I50" s="481"/>
      <c r="J50" s="481"/>
      <c r="K50" s="481"/>
      <c r="L50" s="481"/>
      <c r="M50" s="481"/>
      <c r="N50" s="481"/>
      <c r="O50" s="481"/>
      <c r="P50" s="481"/>
      <c r="Q50" s="481"/>
      <c r="R50" s="481"/>
      <c r="S50" s="481"/>
      <c r="T50" s="481"/>
      <c r="U50" s="481"/>
      <c r="V50" s="481"/>
      <c r="W50" s="481"/>
      <c r="X50" s="481"/>
      <c r="Y50" s="481"/>
      <c r="Z50" s="481"/>
      <c r="AA50" s="481"/>
      <c r="AB50" s="481"/>
      <c r="AC50" s="481"/>
      <c r="AD50" s="481"/>
      <c r="AE50" s="481"/>
      <c r="AF50" s="481"/>
    </row>
    <row r="51" spans="1:32" s="373" customFormat="1" x14ac:dyDescent="0.25">
      <c r="A51" s="481"/>
      <c r="B51" s="481"/>
      <c r="C51" s="481"/>
      <c r="D51" s="481"/>
      <c r="E51" s="481"/>
      <c r="F51" s="481"/>
      <c r="G51" s="481"/>
      <c r="H51" s="481"/>
      <c r="I51" s="481"/>
      <c r="J51" s="481"/>
      <c r="K51" s="481"/>
      <c r="L51" s="481"/>
      <c r="M51" s="481"/>
      <c r="N51" s="481"/>
      <c r="O51" s="481"/>
      <c r="P51" s="481"/>
      <c r="Q51" s="481"/>
      <c r="R51" s="481"/>
      <c r="S51" s="481"/>
      <c r="T51" s="481"/>
      <c r="U51" s="481"/>
      <c r="V51" s="481"/>
      <c r="W51" s="481"/>
      <c r="X51" s="481"/>
      <c r="Y51" s="481"/>
      <c r="Z51" s="481"/>
      <c r="AA51" s="481"/>
      <c r="AB51" s="481"/>
      <c r="AC51" s="481"/>
      <c r="AD51" s="481"/>
      <c r="AE51" s="481"/>
      <c r="AF51" s="481"/>
    </row>
    <row r="52" spans="1:32" s="373" customFormat="1" x14ac:dyDescent="0.25">
      <c r="A52" s="481"/>
      <c r="B52" s="481"/>
      <c r="C52" s="481"/>
      <c r="D52" s="481"/>
      <c r="E52" s="481"/>
      <c r="F52" s="481"/>
      <c r="G52" s="481"/>
      <c r="H52" s="481"/>
      <c r="I52" s="481"/>
      <c r="J52" s="481"/>
      <c r="K52" s="481"/>
      <c r="L52" s="481"/>
      <c r="M52" s="481"/>
      <c r="N52" s="481"/>
      <c r="O52" s="481"/>
      <c r="P52" s="481"/>
      <c r="Q52" s="481"/>
      <c r="R52" s="481"/>
      <c r="S52" s="481"/>
      <c r="T52" s="481"/>
      <c r="U52" s="481"/>
      <c r="V52" s="481"/>
      <c r="W52" s="481"/>
      <c r="X52" s="481"/>
      <c r="Y52" s="481"/>
      <c r="Z52" s="481"/>
      <c r="AA52" s="481"/>
      <c r="AB52" s="481"/>
      <c r="AC52" s="481"/>
      <c r="AD52" s="481"/>
      <c r="AE52" s="481"/>
      <c r="AF52" s="481"/>
    </row>
    <row r="53" spans="1:32" s="373" customFormat="1" x14ac:dyDescent="0.25">
      <c r="A53" s="481"/>
      <c r="B53" s="481"/>
      <c r="C53" s="481"/>
      <c r="D53" s="481"/>
      <c r="E53" s="481"/>
      <c r="F53" s="481"/>
      <c r="G53" s="481"/>
      <c r="H53" s="481"/>
      <c r="I53" s="481"/>
      <c r="J53" s="481"/>
      <c r="K53" s="481"/>
      <c r="L53" s="481"/>
      <c r="M53" s="481"/>
      <c r="N53" s="481"/>
      <c r="O53" s="481"/>
      <c r="P53" s="481"/>
      <c r="Q53" s="481"/>
      <c r="R53" s="481"/>
      <c r="S53" s="481"/>
      <c r="T53" s="481"/>
      <c r="U53" s="481"/>
      <c r="V53" s="481"/>
      <c r="W53" s="481"/>
      <c r="X53" s="481"/>
      <c r="Y53" s="481"/>
      <c r="Z53" s="481"/>
      <c r="AA53" s="481"/>
      <c r="AB53" s="481"/>
      <c r="AC53" s="481"/>
      <c r="AD53" s="481"/>
      <c r="AE53" s="481"/>
      <c r="AF53" s="481"/>
    </row>
    <row r="54" spans="1:32" s="373" customFormat="1" x14ac:dyDescent="0.25">
      <c r="A54" s="481"/>
      <c r="B54" s="481"/>
      <c r="C54" s="481"/>
      <c r="D54" s="481"/>
      <c r="E54" s="481"/>
      <c r="F54" s="481"/>
      <c r="G54" s="481"/>
      <c r="H54" s="481"/>
      <c r="I54" s="481"/>
      <c r="J54" s="481"/>
      <c r="K54" s="481"/>
      <c r="L54" s="481"/>
      <c r="M54" s="481"/>
      <c r="N54" s="481"/>
      <c r="O54" s="481"/>
      <c r="P54" s="481"/>
      <c r="Q54" s="481"/>
      <c r="R54" s="481"/>
      <c r="S54" s="481"/>
      <c r="T54" s="481"/>
      <c r="U54" s="481"/>
      <c r="V54" s="481"/>
      <c r="W54" s="481"/>
      <c r="X54" s="481"/>
      <c r="Y54" s="481"/>
      <c r="Z54" s="481"/>
      <c r="AA54" s="481"/>
      <c r="AB54" s="481"/>
      <c r="AC54" s="481"/>
      <c r="AD54" s="481"/>
      <c r="AE54" s="481"/>
      <c r="AF54" s="481"/>
    </row>
    <row r="55" spans="1:32" s="373" customFormat="1" x14ac:dyDescent="0.25">
      <c r="A55" s="481"/>
      <c r="B55" s="481"/>
      <c r="C55" s="481"/>
      <c r="D55" s="481"/>
      <c r="E55" s="481"/>
      <c r="F55" s="481"/>
      <c r="G55" s="481"/>
      <c r="H55" s="481"/>
      <c r="I55" s="481"/>
      <c r="J55" s="481"/>
      <c r="K55" s="481"/>
      <c r="L55" s="481"/>
      <c r="M55" s="481"/>
      <c r="N55" s="481"/>
      <c r="O55" s="481"/>
      <c r="P55" s="481"/>
      <c r="Q55" s="481"/>
      <c r="R55" s="481"/>
      <c r="S55" s="481"/>
      <c r="T55" s="481"/>
      <c r="U55" s="481"/>
      <c r="V55" s="481"/>
      <c r="W55" s="481"/>
      <c r="X55" s="481"/>
      <c r="Y55" s="481"/>
      <c r="Z55" s="481"/>
      <c r="AA55" s="481"/>
      <c r="AB55" s="481"/>
      <c r="AC55" s="481"/>
      <c r="AD55" s="481"/>
      <c r="AE55" s="481"/>
      <c r="AF55" s="481"/>
    </row>
    <row r="56" spans="1:32" s="373" customFormat="1" x14ac:dyDescent="0.25">
      <c r="A56" s="481"/>
      <c r="B56" s="481"/>
      <c r="C56" s="481"/>
      <c r="D56" s="481"/>
      <c r="E56" s="481"/>
      <c r="F56" s="481"/>
      <c r="G56" s="481"/>
      <c r="H56" s="481"/>
      <c r="I56" s="481"/>
      <c r="J56" s="481"/>
      <c r="K56" s="481"/>
      <c r="L56" s="481"/>
      <c r="M56" s="481"/>
      <c r="N56" s="481"/>
      <c r="O56" s="481"/>
      <c r="P56" s="481"/>
      <c r="Q56" s="481"/>
      <c r="R56" s="481"/>
      <c r="S56" s="481"/>
      <c r="T56" s="481"/>
      <c r="U56" s="481"/>
      <c r="V56" s="481"/>
      <c r="W56" s="481"/>
      <c r="X56" s="481"/>
      <c r="Y56" s="481"/>
      <c r="Z56" s="481"/>
      <c r="AA56" s="481"/>
      <c r="AB56" s="481"/>
      <c r="AC56" s="481"/>
      <c r="AD56" s="481"/>
      <c r="AE56" s="481"/>
      <c r="AF56" s="481"/>
    </row>
    <row r="57" spans="1:32" s="373" customFormat="1" x14ac:dyDescent="0.25">
      <c r="A57" s="481"/>
      <c r="B57" s="481"/>
      <c r="C57" s="481"/>
      <c r="D57" s="481"/>
      <c r="E57" s="481"/>
      <c r="F57" s="481"/>
      <c r="G57" s="481"/>
      <c r="H57" s="481"/>
      <c r="I57" s="481"/>
      <c r="J57" s="481"/>
      <c r="K57" s="481"/>
      <c r="L57" s="481"/>
      <c r="M57" s="481"/>
      <c r="N57" s="481"/>
      <c r="O57" s="481"/>
      <c r="P57" s="481"/>
      <c r="Q57" s="481"/>
      <c r="R57" s="481"/>
      <c r="S57" s="481"/>
      <c r="T57" s="481"/>
      <c r="U57" s="481"/>
      <c r="V57" s="481"/>
      <c r="W57" s="481"/>
      <c r="X57" s="481"/>
      <c r="Y57" s="481"/>
      <c r="Z57" s="481"/>
      <c r="AA57" s="481"/>
      <c r="AB57" s="481"/>
      <c r="AC57" s="481"/>
      <c r="AD57" s="481"/>
      <c r="AE57" s="481"/>
      <c r="AF57" s="481"/>
    </row>
    <row r="58" spans="1:32" s="373" customFormat="1" x14ac:dyDescent="0.25">
      <c r="A58" s="481"/>
      <c r="B58" s="481"/>
      <c r="C58" s="481"/>
      <c r="D58" s="481"/>
      <c r="E58" s="481"/>
      <c r="F58" s="481"/>
      <c r="G58" s="481"/>
      <c r="H58" s="481"/>
      <c r="I58" s="481"/>
      <c r="J58" s="481"/>
      <c r="K58" s="481"/>
      <c r="L58" s="481"/>
      <c r="M58" s="481"/>
      <c r="N58" s="481"/>
      <c r="O58" s="481"/>
      <c r="P58" s="481"/>
      <c r="Q58" s="481"/>
      <c r="R58" s="481"/>
      <c r="S58" s="481"/>
      <c r="T58" s="481"/>
      <c r="U58" s="481"/>
      <c r="V58" s="481"/>
      <c r="W58" s="481"/>
      <c r="X58" s="481"/>
      <c r="Y58" s="481"/>
      <c r="Z58" s="481"/>
      <c r="AA58" s="481"/>
      <c r="AB58" s="481"/>
      <c r="AC58" s="481"/>
      <c r="AD58" s="481"/>
      <c r="AE58" s="481"/>
      <c r="AF58" s="481"/>
    </row>
    <row r="59" spans="1:32" s="373" customFormat="1" x14ac:dyDescent="0.25">
      <c r="A59" s="481"/>
      <c r="B59" s="481"/>
      <c r="C59" s="481"/>
      <c r="D59" s="481"/>
      <c r="E59" s="481"/>
      <c r="F59" s="481"/>
      <c r="G59" s="481"/>
      <c r="H59" s="481"/>
      <c r="I59" s="481"/>
      <c r="J59" s="481"/>
      <c r="K59" s="481"/>
      <c r="L59" s="481"/>
      <c r="M59" s="481"/>
      <c r="N59" s="481"/>
      <c r="O59" s="481"/>
      <c r="P59" s="481"/>
      <c r="Q59" s="481"/>
      <c r="R59" s="481"/>
      <c r="S59" s="481"/>
      <c r="T59" s="481"/>
      <c r="U59" s="481"/>
      <c r="V59" s="481"/>
      <c r="W59" s="481"/>
      <c r="X59" s="481"/>
      <c r="Y59" s="481"/>
      <c r="Z59" s="481"/>
      <c r="AA59" s="481"/>
      <c r="AB59" s="481"/>
      <c r="AC59" s="481"/>
      <c r="AD59" s="481"/>
      <c r="AE59" s="481"/>
      <c r="AF59" s="481"/>
    </row>
    <row r="60" spans="1:32" s="373" customFormat="1" x14ac:dyDescent="0.25">
      <c r="A60" s="481"/>
      <c r="B60" s="481"/>
      <c r="C60" s="481"/>
      <c r="D60" s="481"/>
      <c r="E60" s="481"/>
      <c r="F60" s="481"/>
      <c r="G60" s="481"/>
      <c r="H60" s="481"/>
      <c r="I60" s="481"/>
      <c r="J60" s="481"/>
      <c r="K60" s="481"/>
      <c r="L60" s="481"/>
      <c r="M60" s="481"/>
      <c r="N60" s="481"/>
      <c r="O60" s="481"/>
      <c r="P60" s="481"/>
      <c r="Q60" s="481"/>
      <c r="R60" s="481"/>
      <c r="S60" s="481"/>
      <c r="T60" s="481"/>
      <c r="U60" s="481"/>
      <c r="V60" s="481"/>
      <c r="W60" s="481"/>
      <c r="X60" s="481"/>
      <c r="Y60" s="481"/>
      <c r="Z60" s="481"/>
      <c r="AA60" s="481"/>
      <c r="AB60" s="481"/>
      <c r="AC60" s="481"/>
      <c r="AD60" s="481"/>
      <c r="AE60" s="481"/>
      <c r="AF60" s="481"/>
    </row>
    <row r="61" spans="1:32" s="373" customFormat="1" x14ac:dyDescent="0.25">
      <c r="A61" s="481"/>
      <c r="B61" s="481"/>
      <c r="C61" s="481"/>
      <c r="D61" s="481"/>
      <c r="E61" s="481"/>
      <c r="F61" s="481"/>
      <c r="G61" s="481"/>
      <c r="H61" s="481"/>
      <c r="I61" s="481"/>
      <c r="J61" s="481"/>
      <c r="K61" s="481"/>
      <c r="L61" s="481"/>
      <c r="M61" s="481"/>
      <c r="N61" s="481"/>
      <c r="O61" s="481"/>
      <c r="P61" s="481"/>
      <c r="Q61" s="481"/>
      <c r="R61" s="481"/>
      <c r="S61" s="481"/>
      <c r="T61" s="481"/>
      <c r="U61" s="481"/>
      <c r="V61" s="481"/>
      <c r="W61" s="481"/>
      <c r="X61" s="481"/>
      <c r="Y61" s="481"/>
      <c r="Z61" s="481"/>
      <c r="AA61" s="481"/>
      <c r="AB61" s="481"/>
      <c r="AC61" s="481"/>
      <c r="AD61" s="481"/>
      <c r="AE61" s="481"/>
      <c r="AF61" s="481"/>
    </row>
    <row r="62" spans="1:32" s="373" customFormat="1" x14ac:dyDescent="0.25">
      <c r="A62" s="481"/>
      <c r="B62" s="481"/>
      <c r="C62" s="481"/>
      <c r="D62" s="481"/>
      <c r="E62" s="481"/>
      <c r="F62" s="481"/>
      <c r="G62" s="481"/>
      <c r="H62" s="481"/>
      <c r="I62" s="481"/>
      <c r="J62" s="481"/>
      <c r="K62" s="481"/>
      <c r="L62" s="481"/>
      <c r="M62" s="481"/>
      <c r="N62" s="481"/>
      <c r="O62" s="481"/>
      <c r="P62" s="481"/>
      <c r="Q62" s="481"/>
      <c r="R62" s="481"/>
      <c r="S62" s="481"/>
      <c r="T62" s="481"/>
      <c r="U62" s="481"/>
      <c r="V62" s="481"/>
      <c r="W62" s="481"/>
      <c r="X62" s="481"/>
      <c r="Y62" s="481"/>
      <c r="Z62" s="481"/>
      <c r="AA62" s="481"/>
      <c r="AB62" s="481"/>
      <c r="AC62" s="481"/>
      <c r="AD62" s="481"/>
      <c r="AE62" s="481"/>
      <c r="AF62" s="481"/>
    </row>
    <row r="63" spans="1:32" s="373" customFormat="1" x14ac:dyDescent="0.25">
      <c r="A63" s="481"/>
      <c r="B63" s="481"/>
      <c r="C63" s="481"/>
      <c r="D63" s="481"/>
      <c r="E63" s="481"/>
      <c r="F63" s="481"/>
      <c r="G63" s="481"/>
      <c r="H63" s="481"/>
      <c r="I63" s="481"/>
      <c r="J63" s="481"/>
      <c r="K63" s="481"/>
      <c r="L63" s="481"/>
      <c r="M63" s="481"/>
      <c r="N63" s="481"/>
      <c r="O63" s="481"/>
      <c r="P63" s="481"/>
      <c r="Q63" s="481"/>
      <c r="R63" s="481"/>
      <c r="S63" s="481"/>
      <c r="T63" s="481"/>
      <c r="U63" s="481"/>
      <c r="V63" s="481"/>
      <c r="W63" s="481"/>
      <c r="X63" s="481"/>
      <c r="Y63" s="481"/>
      <c r="Z63" s="481"/>
      <c r="AA63" s="481"/>
      <c r="AB63" s="481"/>
      <c r="AC63" s="481"/>
      <c r="AD63" s="481"/>
      <c r="AE63" s="481"/>
      <c r="AF63" s="481"/>
    </row>
    <row r="64" spans="1:32" s="373" customFormat="1" x14ac:dyDescent="0.25">
      <c r="A64" s="481"/>
      <c r="B64" s="481"/>
      <c r="C64" s="481"/>
      <c r="D64" s="481"/>
      <c r="E64" s="481"/>
      <c r="F64" s="481"/>
      <c r="G64" s="481"/>
      <c r="H64" s="481"/>
      <c r="I64" s="481"/>
      <c r="J64" s="481"/>
      <c r="K64" s="481"/>
      <c r="L64" s="481"/>
      <c r="M64" s="481"/>
      <c r="N64" s="481"/>
      <c r="O64" s="481"/>
      <c r="P64" s="481"/>
      <c r="Q64" s="481"/>
      <c r="R64" s="481"/>
      <c r="S64" s="481"/>
      <c r="T64" s="481"/>
      <c r="U64" s="481"/>
      <c r="V64" s="481"/>
      <c r="W64" s="481"/>
      <c r="X64" s="481"/>
      <c r="Y64" s="481"/>
      <c r="Z64" s="481"/>
      <c r="AA64" s="481"/>
      <c r="AB64" s="481"/>
      <c r="AC64" s="481"/>
      <c r="AD64" s="481"/>
      <c r="AE64" s="481"/>
      <c r="AF64" s="481"/>
    </row>
    <row r="65" spans="1:2" s="373" customFormat="1" x14ac:dyDescent="0.25">
      <c r="A65" s="468" t="str">
        <f>+HLOOKUP(Introduction!$G$4,nametranslations,34,FALSE)</f>
        <v>Source: WHO/UNICEF JMP (2026)</v>
      </c>
      <c r="B65" s="47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23414-7709-4FCC-BB7E-0570F1CD76D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4" customWidth="1"/>
    <col min="2" max="2" width="9" style="374"/>
    <col min="3" max="3" width="5.8984375" style="374" customWidth="1"/>
    <col min="4" max="5" width="4.09765625" style="374" customWidth="1"/>
    <col min="6" max="6" width="3.8984375" style="374" customWidth="1"/>
    <col min="7" max="7" width="4.09765625" style="374" customWidth="1"/>
    <col min="8" max="9" width="3.8984375" style="374" customWidth="1"/>
    <col min="10" max="10" width="4.09765625" style="374" customWidth="1"/>
    <col min="11" max="12" width="3.8984375" style="374" customWidth="1"/>
    <col min="13" max="13" width="4.09765625" style="374" customWidth="1"/>
    <col min="14" max="15" width="3.8984375" style="374" customWidth="1"/>
    <col min="16" max="16" width="4.09765625" style="374" customWidth="1"/>
    <col min="17" max="18" width="3.8984375" style="374" customWidth="1"/>
    <col min="19" max="19" width="4.09765625" style="374" customWidth="1"/>
    <col min="20" max="21" width="3.8984375" style="374" customWidth="1"/>
    <col min="22" max="51" width="3.8984375" style="480" customWidth="1"/>
    <col min="52" max="69" width="3.8984375" style="481" customWidth="1"/>
    <col min="70" max="16384" width="9" style="374"/>
  </cols>
  <sheetData>
    <row r="1" spans="1:69" ht="17.399999999999999" x14ac:dyDescent="0.3">
      <c r="A1" s="482" t="str">
        <f>HLOOKUP(Introduction!$G$4,nametranslations,83,FALSE)</f>
        <v>Summary of data from national surveys and censuses</v>
      </c>
      <c r="B1" s="483"/>
      <c r="C1" s="483"/>
      <c r="D1" s="483"/>
      <c r="E1" s="483"/>
      <c r="F1" s="483"/>
      <c r="G1" s="483"/>
      <c r="H1" s="483"/>
      <c r="I1" s="483"/>
      <c r="J1" s="483"/>
      <c r="K1" s="483"/>
      <c r="L1" s="483"/>
      <c r="M1" s="483"/>
      <c r="N1" s="483"/>
      <c r="O1" s="483"/>
      <c r="P1" s="483"/>
      <c r="Q1" s="483"/>
      <c r="R1" s="483"/>
      <c r="S1" s="483"/>
      <c r="T1" s="483"/>
      <c r="U1" s="483"/>
      <c r="V1" s="483"/>
      <c r="W1" s="483"/>
      <c r="X1" s="483"/>
      <c r="Y1" s="483"/>
      <c r="Z1" s="483"/>
      <c r="AA1" s="483"/>
      <c r="AB1" s="483"/>
      <c r="AC1" s="483"/>
      <c r="AD1" s="483"/>
      <c r="AE1" s="483"/>
      <c r="AF1" s="483"/>
      <c r="AG1" s="483"/>
      <c r="AH1" s="483"/>
      <c r="AI1" s="483"/>
      <c r="AJ1" s="483"/>
      <c r="AK1" s="483"/>
      <c r="AL1" s="483"/>
      <c r="AM1" s="483"/>
      <c r="AN1" s="483"/>
      <c r="AO1" s="483"/>
      <c r="AP1" s="483"/>
      <c r="AQ1" s="483"/>
      <c r="AR1" s="483"/>
      <c r="AS1" s="483"/>
      <c r="AT1" s="483"/>
      <c r="AU1" s="483"/>
      <c r="AV1" s="483"/>
      <c r="AW1" s="483"/>
      <c r="AX1" s="483"/>
      <c r="AY1" s="483"/>
      <c r="AZ1" s="483"/>
      <c r="BA1" s="483"/>
      <c r="BB1" s="483"/>
      <c r="BC1" s="483"/>
      <c r="BD1" s="483"/>
      <c r="BE1" s="483"/>
      <c r="BF1" s="483"/>
      <c r="BG1" s="483"/>
      <c r="BH1" s="483"/>
      <c r="BI1" s="483"/>
      <c r="BJ1" s="483"/>
      <c r="BK1" s="483"/>
      <c r="BL1" s="483"/>
      <c r="BM1" s="483"/>
      <c r="BN1" s="483"/>
      <c r="BO1" s="483"/>
      <c r="BP1" s="483"/>
      <c r="BQ1" s="483"/>
    </row>
    <row r="2" spans="1:69" ht="15.6" x14ac:dyDescent="0.3">
      <c r="A2" s="484"/>
      <c r="B2" s="484"/>
      <c r="C2" s="484"/>
      <c r="D2" s="485" t="str">
        <f>HLOOKUP(Introduction!$G$4,nametranslations,85,FALSE)</f>
        <v>Drinking Water</v>
      </c>
      <c r="E2" s="483"/>
      <c r="F2" s="483"/>
      <c r="G2" s="486"/>
      <c r="H2" s="483"/>
      <c r="I2" s="483"/>
      <c r="J2" s="486"/>
      <c r="K2" s="487"/>
      <c r="L2" s="487"/>
      <c r="M2" s="486"/>
      <c r="N2" s="487"/>
      <c r="O2" s="487"/>
      <c r="P2" s="486"/>
      <c r="Q2" s="487"/>
      <c r="R2" s="487"/>
      <c r="S2" s="486"/>
      <c r="T2" s="487"/>
      <c r="U2" s="487"/>
      <c r="V2" s="488" t="str">
        <f>HLOOKUP(Introduction!$G$4,nametranslations,86,FALSE)</f>
        <v>Sanitation</v>
      </c>
      <c r="W2" s="373"/>
      <c r="X2" s="487"/>
      <c r="Y2" s="487"/>
      <c r="Z2" s="487"/>
      <c r="AA2" s="489"/>
      <c r="AB2" s="487"/>
      <c r="AC2" s="487"/>
      <c r="AD2" s="487"/>
      <c r="AE2" s="487"/>
      <c r="AF2" s="489"/>
      <c r="AG2" s="487"/>
      <c r="AH2" s="487"/>
      <c r="AI2" s="487"/>
      <c r="AJ2" s="487"/>
      <c r="AK2" s="489"/>
      <c r="AL2" s="487"/>
      <c r="AM2" s="487"/>
      <c r="AN2" s="487"/>
      <c r="AO2" s="487"/>
      <c r="AP2" s="489"/>
      <c r="AQ2" s="487"/>
      <c r="AR2" s="487"/>
      <c r="AS2" s="487"/>
      <c r="AT2" s="487"/>
      <c r="AU2" s="489"/>
      <c r="AV2" s="487"/>
      <c r="AW2" s="487"/>
      <c r="AX2" s="487"/>
      <c r="AY2" s="487"/>
      <c r="AZ2" s="490" t="str">
        <f>HLOOKUP(Introduction!$G$4,nametranslations,87,FALSE)</f>
        <v>Hygiene</v>
      </c>
      <c r="BA2" s="491"/>
      <c r="BB2" s="492"/>
      <c r="BC2" s="492"/>
      <c r="BD2" s="493"/>
      <c r="BE2" s="493"/>
      <c r="BF2" s="493"/>
      <c r="BG2" s="493"/>
      <c r="BH2" s="493"/>
      <c r="BI2" s="493"/>
      <c r="BJ2" s="493"/>
      <c r="BK2" s="493"/>
      <c r="BL2" s="493"/>
      <c r="BM2" s="493"/>
      <c r="BN2" s="493"/>
      <c r="BO2" s="493"/>
      <c r="BP2" s="493"/>
      <c r="BQ2" s="493"/>
    </row>
    <row r="3" spans="1:69" ht="13.8" x14ac:dyDescent="0.25">
      <c r="A3" s="494"/>
      <c r="B3" s="483"/>
      <c r="C3" s="483"/>
      <c r="D3" s="483" t="str">
        <f>+Key!$A$24</f>
        <v>Total</v>
      </c>
      <c r="E3" s="483"/>
      <c r="F3" s="483"/>
      <c r="G3" s="483" t="str">
        <f>+Key!$A$26</f>
        <v>Urban</v>
      </c>
      <c r="I3" s="483"/>
      <c r="J3" s="483" t="str">
        <f>+Key!$A$25</f>
        <v>Rural</v>
      </c>
      <c r="L3" s="483"/>
      <c r="M3" s="483" t="str">
        <f>+Key!$A$27</f>
        <v>Pre-primary</v>
      </c>
      <c r="O3" s="483"/>
      <c r="P3" s="483" t="str">
        <f>+Key!$A$28</f>
        <v>Primary</v>
      </c>
      <c r="Q3" s="483"/>
      <c r="R3" s="483"/>
      <c r="S3" s="483" t="str">
        <f>+Key!$A$29</f>
        <v>Secondary</v>
      </c>
      <c r="U3" s="483"/>
      <c r="V3" s="483" t="str">
        <f>+Key!$A$24</f>
        <v>Total</v>
      </c>
      <c r="W3" s="483"/>
      <c r="X3" s="483"/>
      <c r="Y3" s="483" t="str">
        <f>+Key!$A$26</f>
        <v>Urban</v>
      </c>
      <c r="Z3" s="374"/>
      <c r="AA3" s="483"/>
      <c r="AB3" s="483" t="str">
        <f>+Key!$A$25</f>
        <v>Rural</v>
      </c>
      <c r="AC3" s="374"/>
      <c r="AD3" s="483"/>
      <c r="AE3" s="483" t="str">
        <f>+Key!$A$27</f>
        <v>Pre-primary</v>
      </c>
      <c r="AF3" s="374"/>
      <c r="AG3" s="483"/>
      <c r="AH3" s="483" t="str">
        <f>+Key!$A$28</f>
        <v>Primary</v>
      </c>
      <c r="AI3" s="483"/>
      <c r="AJ3" s="483"/>
      <c r="AK3" s="483" t="str">
        <f>+Key!$A$29</f>
        <v>Secondary</v>
      </c>
      <c r="AL3" s="483"/>
      <c r="AM3" s="483"/>
      <c r="AN3" s="483"/>
      <c r="AO3" s="483"/>
      <c r="AP3" s="483" t="s">
        <v>17</v>
      </c>
      <c r="AQ3" s="483"/>
      <c r="AR3" s="483"/>
      <c r="AS3" s="483"/>
      <c r="AT3" s="483"/>
      <c r="AU3" s="483" t="s">
        <v>18</v>
      </c>
      <c r="AV3" s="483"/>
      <c r="AW3" s="483"/>
      <c r="AX3" s="483"/>
      <c r="AY3" s="483"/>
      <c r="AZ3" s="483" t="str">
        <f>+Key!$A$24</f>
        <v>Total</v>
      </c>
      <c r="BA3" s="495"/>
      <c r="BB3" s="483"/>
      <c r="BC3" s="483" t="str">
        <f>+Key!$A$26</f>
        <v>Urban</v>
      </c>
      <c r="BD3" s="374"/>
      <c r="BE3" s="483"/>
      <c r="BF3" s="483" t="str">
        <f>+Key!$A$25</f>
        <v>Rural</v>
      </c>
      <c r="BG3" s="374"/>
      <c r="BH3" s="483"/>
      <c r="BI3" s="483" t="str">
        <f>+Key!$A$27</f>
        <v>Pre-primary</v>
      </c>
      <c r="BJ3" s="374"/>
      <c r="BK3" s="483"/>
      <c r="BL3" s="483" t="str">
        <f>+Key!$A$28</f>
        <v>Primary</v>
      </c>
      <c r="BM3" s="483"/>
      <c r="BN3" s="483"/>
      <c r="BO3" s="483" t="str">
        <f>+Key!$A$29</f>
        <v>Secondary</v>
      </c>
      <c r="BP3" s="373"/>
      <c r="BQ3" s="483"/>
    </row>
    <row r="4" spans="1:69" ht="148.80000000000001" x14ac:dyDescent="0.25">
      <c r="A4" s="496" t="s">
        <v>5</v>
      </c>
      <c r="B4" s="496" t="str">
        <f>HLOOKUP(Introduction!$G$4,nametranslations,88,FALSE)</f>
        <v>Type</v>
      </c>
      <c r="C4" s="496" t="s">
        <v>4</v>
      </c>
      <c r="D4" s="497" t="s">
        <v>25</v>
      </c>
      <c r="E4" s="498" t="s">
        <v>19</v>
      </c>
      <c r="F4" s="499" t="s">
        <v>107</v>
      </c>
      <c r="G4" s="497" t="s">
        <v>25</v>
      </c>
      <c r="H4" s="498" t="s">
        <v>19</v>
      </c>
      <c r="I4" s="499" t="s">
        <v>107</v>
      </c>
      <c r="J4" s="497" t="s">
        <v>25</v>
      </c>
      <c r="K4" s="498" t="s">
        <v>19</v>
      </c>
      <c r="L4" s="499" t="s">
        <v>107</v>
      </c>
      <c r="M4" s="497" t="s">
        <v>25</v>
      </c>
      <c r="N4" s="498" t="s">
        <v>19</v>
      </c>
      <c r="O4" s="499" t="s">
        <v>107</v>
      </c>
      <c r="P4" s="497" t="s">
        <v>25</v>
      </c>
      <c r="Q4" s="498" t="s">
        <v>19</v>
      </c>
      <c r="R4" s="499" t="s">
        <v>107</v>
      </c>
      <c r="S4" s="497" t="s">
        <v>25</v>
      </c>
      <c r="T4" s="498" t="s">
        <v>19</v>
      </c>
      <c r="U4" s="500" t="s">
        <v>107</v>
      </c>
      <c r="V4" s="501" t="s">
        <v>25</v>
      </c>
      <c r="W4" s="502" t="s">
        <v>19</v>
      </c>
      <c r="X4" s="502" t="s">
        <v>21</v>
      </c>
      <c r="Y4" s="502" t="s">
        <v>28</v>
      </c>
      <c r="Z4" s="503" t="s">
        <v>108</v>
      </c>
      <c r="AA4" s="501" t="s">
        <v>25</v>
      </c>
      <c r="AB4" s="502" t="s">
        <v>19</v>
      </c>
      <c r="AC4" s="502" t="s">
        <v>21</v>
      </c>
      <c r="AD4" s="502" t="s">
        <v>28</v>
      </c>
      <c r="AE4" s="503" t="s">
        <v>108</v>
      </c>
      <c r="AF4" s="501" t="s">
        <v>25</v>
      </c>
      <c r="AG4" s="502" t="s">
        <v>19</v>
      </c>
      <c r="AH4" s="502" t="s">
        <v>21</v>
      </c>
      <c r="AI4" s="502" t="s">
        <v>28</v>
      </c>
      <c r="AJ4" s="503" t="s">
        <v>108</v>
      </c>
      <c r="AK4" s="501" t="s">
        <v>25</v>
      </c>
      <c r="AL4" s="502" t="s">
        <v>19</v>
      </c>
      <c r="AM4" s="502" t="s">
        <v>21</v>
      </c>
      <c r="AN4" s="502" t="s">
        <v>28</v>
      </c>
      <c r="AO4" s="503" t="s">
        <v>108</v>
      </c>
      <c r="AP4" s="501" t="s">
        <v>25</v>
      </c>
      <c r="AQ4" s="502" t="s">
        <v>19</v>
      </c>
      <c r="AR4" s="502" t="s">
        <v>21</v>
      </c>
      <c r="AS4" s="502" t="s">
        <v>28</v>
      </c>
      <c r="AT4" s="503" t="s">
        <v>108</v>
      </c>
      <c r="AU4" s="501" t="s">
        <v>25</v>
      </c>
      <c r="AV4" s="502" t="s">
        <v>19</v>
      </c>
      <c r="AW4" s="502" t="s">
        <v>21</v>
      </c>
      <c r="AX4" s="502" t="s">
        <v>28</v>
      </c>
      <c r="AY4" s="504" t="s">
        <v>108</v>
      </c>
      <c r="AZ4" s="505" t="s">
        <v>25</v>
      </c>
      <c r="BA4" s="506" t="s">
        <v>127</v>
      </c>
      <c r="BB4" s="507" t="s">
        <v>129</v>
      </c>
      <c r="BC4" s="505" t="s">
        <v>25</v>
      </c>
      <c r="BD4" s="506" t="s">
        <v>127</v>
      </c>
      <c r="BE4" s="507" t="s">
        <v>129</v>
      </c>
      <c r="BF4" s="505" t="s">
        <v>25</v>
      </c>
      <c r="BG4" s="506" t="s">
        <v>127</v>
      </c>
      <c r="BH4" s="507" t="s">
        <v>129</v>
      </c>
      <c r="BI4" s="505" t="s">
        <v>25</v>
      </c>
      <c r="BJ4" s="506" t="s">
        <v>127</v>
      </c>
      <c r="BK4" s="507" t="s">
        <v>129</v>
      </c>
      <c r="BL4" s="505" t="s">
        <v>25</v>
      </c>
      <c r="BM4" s="506" t="s">
        <v>127</v>
      </c>
      <c r="BN4" s="507" t="s">
        <v>129</v>
      </c>
      <c r="BO4" s="505" t="s">
        <v>25</v>
      </c>
      <c r="BP4" s="506" t="s">
        <v>127</v>
      </c>
      <c r="BQ4" s="507" t="s">
        <v>129</v>
      </c>
    </row>
    <row r="5" spans="1:69" ht="43.2" hidden="1" x14ac:dyDescent="0.25">
      <c r="A5" s="496" t="s">
        <v>38</v>
      </c>
      <c r="B5" s="496" t="s">
        <v>39</v>
      </c>
      <c r="C5" s="496" t="s">
        <v>40</v>
      </c>
      <c r="D5" s="497" t="s">
        <v>121</v>
      </c>
      <c r="E5" s="498" t="s">
        <v>41</v>
      </c>
      <c r="F5" s="499" t="s">
        <v>181</v>
      </c>
      <c r="G5" s="497" t="s">
        <v>122</v>
      </c>
      <c r="H5" s="498" t="s">
        <v>42</v>
      </c>
      <c r="I5" s="499" t="s">
        <v>182</v>
      </c>
      <c r="J5" s="497" t="s">
        <v>123</v>
      </c>
      <c r="K5" s="498" t="s">
        <v>43</v>
      </c>
      <c r="L5" s="499" t="s">
        <v>183</v>
      </c>
      <c r="M5" s="497" t="s">
        <v>124</v>
      </c>
      <c r="N5" s="498" t="s">
        <v>79</v>
      </c>
      <c r="O5" s="499" t="s">
        <v>184</v>
      </c>
      <c r="P5" s="497" t="s">
        <v>125</v>
      </c>
      <c r="Q5" s="498" t="s">
        <v>80</v>
      </c>
      <c r="R5" s="499" t="s">
        <v>185</v>
      </c>
      <c r="S5" s="497" t="s">
        <v>126</v>
      </c>
      <c r="T5" s="498" t="s">
        <v>81</v>
      </c>
      <c r="U5" s="500" t="s">
        <v>186</v>
      </c>
      <c r="V5" s="501" t="s">
        <v>115</v>
      </c>
      <c r="W5" s="502" t="s">
        <v>44</v>
      </c>
      <c r="X5" s="508" t="s">
        <v>58</v>
      </c>
      <c r="Y5" s="508" t="s">
        <v>59</v>
      </c>
      <c r="Z5" s="503" t="s">
        <v>187</v>
      </c>
      <c r="AA5" s="501" t="s">
        <v>116</v>
      </c>
      <c r="AB5" s="502" t="s">
        <v>45</v>
      </c>
      <c r="AC5" s="508" t="s">
        <v>60</v>
      </c>
      <c r="AD5" s="508" t="s">
        <v>61</v>
      </c>
      <c r="AE5" s="503" t="s">
        <v>188</v>
      </c>
      <c r="AF5" s="501" t="s">
        <v>117</v>
      </c>
      <c r="AG5" s="502" t="s">
        <v>46</v>
      </c>
      <c r="AH5" s="508" t="s">
        <v>62</v>
      </c>
      <c r="AI5" s="508" t="s">
        <v>63</v>
      </c>
      <c r="AJ5" s="503" t="s">
        <v>189</v>
      </c>
      <c r="AK5" s="501" t="s">
        <v>118</v>
      </c>
      <c r="AL5" s="502" t="s">
        <v>64</v>
      </c>
      <c r="AM5" s="508" t="s">
        <v>65</v>
      </c>
      <c r="AN5" s="508" t="s">
        <v>66</v>
      </c>
      <c r="AO5" s="503" t="s">
        <v>190</v>
      </c>
      <c r="AP5" s="501" t="s">
        <v>119</v>
      </c>
      <c r="AQ5" s="502" t="s">
        <v>67</v>
      </c>
      <c r="AR5" s="508" t="s">
        <v>68</v>
      </c>
      <c r="AS5" s="508" t="s">
        <v>69</v>
      </c>
      <c r="AT5" s="503" t="s">
        <v>191</v>
      </c>
      <c r="AU5" s="501" t="s">
        <v>120</v>
      </c>
      <c r="AV5" s="502" t="s">
        <v>70</v>
      </c>
      <c r="AW5" s="508" t="s">
        <v>71</v>
      </c>
      <c r="AX5" s="508" t="s">
        <v>72</v>
      </c>
      <c r="AY5" s="504" t="s">
        <v>192</v>
      </c>
      <c r="AZ5" s="505" t="s">
        <v>73</v>
      </c>
      <c r="BA5" s="506" t="s">
        <v>100</v>
      </c>
      <c r="BB5" s="507" t="s">
        <v>193</v>
      </c>
      <c r="BC5" s="505" t="s">
        <v>78</v>
      </c>
      <c r="BD5" s="506" t="s">
        <v>101</v>
      </c>
      <c r="BE5" s="507" t="s">
        <v>194</v>
      </c>
      <c r="BF5" s="505" t="s">
        <v>77</v>
      </c>
      <c r="BG5" s="506" t="s">
        <v>102</v>
      </c>
      <c r="BH5" s="507" t="s">
        <v>195</v>
      </c>
      <c r="BI5" s="505" t="s">
        <v>76</v>
      </c>
      <c r="BJ5" s="506" t="s">
        <v>103</v>
      </c>
      <c r="BK5" s="507" t="s">
        <v>196</v>
      </c>
      <c r="BL5" s="505" t="s">
        <v>75</v>
      </c>
      <c r="BM5" s="506" t="s">
        <v>104</v>
      </c>
      <c r="BN5" s="507" t="s">
        <v>197</v>
      </c>
      <c r="BO5" s="505" t="s">
        <v>74</v>
      </c>
      <c r="BP5" s="506" t="s">
        <v>105</v>
      </c>
      <c r="BQ5" s="507" t="s">
        <v>198</v>
      </c>
    </row>
    <row r="6" spans="1:69" x14ac:dyDescent="0.25">
      <c r="A6" s="509" t="str">
        <f>+RIGHT('Data Summary'!A6,LEN('Data Summary'!A6)-9)</f>
        <v>UIS</v>
      </c>
      <c r="B6" s="483" t="str">
        <f>+IF(ISTEXT('Data Summary'!B6),'Data Summary'!B6,"")</f>
        <v>Other</v>
      </c>
      <c r="C6" s="510">
        <f>+VALUE('Data Summary'!C6)</f>
        <v>2016</v>
      </c>
      <c r="D6" s="511" t="e">
        <f>+IF(AND(ISNUMBER('Water Data'!D4),'Data Summary'!BS6="Yes"),100-'Water Data'!D4,NA())</f>
        <v>#N/A</v>
      </c>
      <c r="E6" s="511" t="e">
        <f>+IF(AND(ISNUMBER('Water Data'!D6),'Data Summary'!BT6="Yes"),'Water Data'!D6,NA())</f>
        <v>#N/A</v>
      </c>
      <c r="F6" s="511" t="e">
        <f>+IF(AND(ISNUMBER('Water Data'!D9),'Data Summary'!BU6="Yes"),'Water Data'!D9,NA())</f>
        <v>#N/A</v>
      </c>
      <c r="G6" s="511" t="e">
        <f>+IF(AND(ISNUMBER('Water Data'!E4),'Data Summary'!BV6="Yes"),100-'Water Data'!E4,NA())</f>
        <v>#N/A</v>
      </c>
      <c r="H6" s="511" t="e">
        <f>+IF(AND(ISNUMBER('Water Data'!E6),'Data Summary'!BW6="Yes"),'Water Data'!E6,NA())</f>
        <v>#N/A</v>
      </c>
      <c r="I6" s="511" t="e">
        <f>+IF(AND(ISNUMBER('Water Data'!E9),'Data Summary'!BX6="Yes"),'Water Data'!E9,NA())</f>
        <v>#N/A</v>
      </c>
      <c r="J6" s="511" t="e">
        <f>+IF(AND(ISNUMBER('Water Data'!F4),'Data Summary'!BY6="Yes"),100-'Water Data'!F4,NA())</f>
        <v>#N/A</v>
      </c>
      <c r="K6" s="511" t="e">
        <f>+IF(AND(ISNUMBER('Water Data'!F6),'Data Summary'!BZ6="Yes"),'Water Data'!F6,NA())</f>
        <v>#N/A</v>
      </c>
      <c r="L6" s="511" t="e">
        <f>+IF(AND(ISNUMBER('Water Data'!F9),'Data Summary'!CA6="Yes"),'Water Data'!F9,NA())</f>
        <v>#N/A</v>
      </c>
      <c r="M6" s="511" t="e">
        <f>+IF(AND(ISNUMBER('Water Data'!G4),'Data Summary'!CB6="Yes"),100-'Water Data'!G4,NA())</f>
        <v>#N/A</v>
      </c>
      <c r="N6" s="511" t="e">
        <f>+IF(AND(ISNUMBER('Water Data'!G6),'Data Summary'!CC6="Yes"),'Water Data'!G6,NA())</f>
        <v>#N/A</v>
      </c>
      <c r="O6" s="511" t="e">
        <f>+IF(AND(ISNUMBER('Water Data'!G9),'Data Summary'!CD6="Yes"),'Water Data'!G9,NA())</f>
        <v>#N/A</v>
      </c>
      <c r="P6" s="511" t="e">
        <f>+IF(AND(ISNUMBER('Water Data'!H4),'Data Summary'!CE6="Yes"),100-'Water Data'!H4,NA())</f>
        <v>#N/A</v>
      </c>
      <c r="Q6" s="511" t="e">
        <f>+IF(AND(ISNUMBER('Water Data'!H6),'Data Summary'!CF6="Yes"),'Water Data'!H6,NA())</f>
        <v>#N/A</v>
      </c>
      <c r="R6" s="511" t="e">
        <f>+IF(AND(ISNUMBER('Water Data'!H9),'Data Summary'!CG6="Yes"),'Water Data'!H9,NA())</f>
        <v>#N/A</v>
      </c>
      <c r="S6" s="511" t="e">
        <f>+IF(AND(ISNUMBER('Water Data'!I4),'Data Summary'!CH6="Yes"),100-'Water Data'!I4,NA())</f>
        <v>#N/A</v>
      </c>
      <c r="T6" s="511" t="e">
        <f>+IF(AND(ISNUMBER('Water Data'!I6),'Data Summary'!CI6="Yes"),'Water Data'!I6,NA())</f>
        <v>#N/A</v>
      </c>
      <c r="U6" s="511" t="e">
        <f>+IF(AND(ISNUMBER('Water Data'!I9),'Data Summary'!CJ6="Yes"),'Water Data'!I9,NA())</f>
        <v>#N/A</v>
      </c>
      <c r="V6" s="512" t="e">
        <f>+IF(AND(ISNUMBER('Sanitation Data'!D4),'Data Summary'!CK6="Yes"),100-'Sanitation Data'!D4,NA())</f>
        <v>#N/A</v>
      </c>
      <c r="W6" s="512" t="e">
        <f>+IF(AND(ISNUMBER('Sanitation Data'!D6),'Data Summary'!CL6="Yes"),'Sanitation Data'!D6,NA())</f>
        <v>#N/A</v>
      </c>
      <c r="X6" s="512" t="e">
        <f>+IF(AND(ISNUMBER('Sanitation Data'!D10),'Data Summary'!CM6="Yes"),'Sanitation Data'!D10,NA())</f>
        <v>#N/A</v>
      </c>
      <c r="Y6" s="512" t="e">
        <f>+IF(AND(ISNUMBER('Sanitation Data'!D11),'Data Summary'!CN6="Yes"),'Sanitation Data'!D11,NA())</f>
        <v>#N/A</v>
      </c>
      <c r="Z6" s="512" t="e">
        <f>+IF(AND(ISNUMBER('Sanitation Data'!D12),'Data Summary'!CO6="Yes"),'Sanitation Data'!D12,NA())</f>
        <v>#N/A</v>
      </c>
      <c r="AA6" s="512" t="e">
        <f>+IF(AND(ISNUMBER('Sanitation Data'!E4),'Data Summary'!CP6="Yes"),100-'Sanitation Data'!E4,NA())</f>
        <v>#N/A</v>
      </c>
      <c r="AB6" s="512" t="e">
        <f>+IF(AND(ISNUMBER('Sanitation Data'!E6),'Data Summary'!CQ6="Yes"),'Sanitation Data'!E6,NA())</f>
        <v>#N/A</v>
      </c>
      <c r="AC6" s="512" t="e">
        <f>+IF(AND(ISNUMBER('Sanitation Data'!E10),'Data Summary'!CR6="Yes"),'Sanitation Data'!E10,NA())</f>
        <v>#N/A</v>
      </c>
      <c r="AD6" s="512" t="e">
        <f>+IF(AND(ISNUMBER('Sanitation Data'!E11),'Data Summary'!CS6="Yes"),'Sanitation Data'!E11,NA())</f>
        <v>#N/A</v>
      </c>
      <c r="AE6" s="512" t="e">
        <f>+IF(AND(ISNUMBER('Sanitation Data'!E12),'Data Summary'!CT6="Yes"),'Sanitation Data'!E12,NA())</f>
        <v>#N/A</v>
      </c>
      <c r="AF6" s="512" t="e">
        <f>+IF(AND(ISNUMBER('Sanitation Data'!F4),'Data Summary'!CU6="Yes"),100-'Sanitation Data'!F4,NA())</f>
        <v>#N/A</v>
      </c>
      <c r="AG6" s="512" t="e">
        <f>+IF(AND(ISNUMBER('Sanitation Data'!F6),'Data Summary'!CV6="Yes"),'Sanitation Data'!F6,NA())</f>
        <v>#N/A</v>
      </c>
      <c r="AH6" s="512" t="e">
        <f>+IF(AND(ISNUMBER('Sanitation Data'!F10),'Data Summary'!CW6="Yes"),'Sanitation Data'!F10,NA())</f>
        <v>#N/A</v>
      </c>
      <c r="AI6" s="512" t="e">
        <f>+IF(AND(ISNUMBER('Sanitation Data'!F11),'Data Summary'!CX6="Yes"),'Sanitation Data'!F11,NA())</f>
        <v>#N/A</v>
      </c>
      <c r="AJ6" s="512" t="e">
        <f>+IF(AND(ISNUMBER('Sanitation Data'!F12),'Data Summary'!CY6="Yes"),'Sanitation Data'!F12,NA())</f>
        <v>#N/A</v>
      </c>
      <c r="AK6" s="512" t="e">
        <f>+IF(AND(ISNUMBER('Sanitation Data'!G4),'Data Summary'!CZ6="Yes"),100-'Sanitation Data'!G4,NA())</f>
        <v>#N/A</v>
      </c>
      <c r="AL6" s="512" t="e">
        <f>+IF(AND(ISNUMBER('Sanitation Data'!G6),'Data Summary'!DA6="Yes"),'Sanitation Data'!G6,NA())</f>
        <v>#N/A</v>
      </c>
      <c r="AM6" s="512" t="e">
        <f>+IF(AND(ISNUMBER('Sanitation Data'!G10),'Data Summary'!DB6="Yes"),'Sanitation Data'!G10,NA())</f>
        <v>#N/A</v>
      </c>
      <c r="AN6" s="512" t="e">
        <f>+IF(AND(ISNUMBER('Sanitation Data'!G11),'Data Summary'!DC6="Yes"),'Sanitation Data'!G11,NA())</f>
        <v>#N/A</v>
      </c>
      <c r="AO6" s="512" t="e">
        <f>+IF(AND(ISNUMBER('Sanitation Data'!G12),'Data Summary'!DD6="Yes"),'Sanitation Data'!G12,NA())</f>
        <v>#N/A</v>
      </c>
      <c r="AP6" s="512" t="e">
        <f>+IF(AND(ISNUMBER('Sanitation Data'!H4),'Data Summary'!DE6="Yes"),100-'Sanitation Data'!H4,NA())</f>
        <v>#N/A</v>
      </c>
      <c r="AQ6" s="512" t="e">
        <f>+IF(AND(ISNUMBER('Sanitation Data'!H6),'Data Summary'!DF6="Yes"),'Sanitation Data'!H6,NA())</f>
        <v>#N/A</v>
      </c>
      <c r="AR6" s="512" t="e">
        <f>+IF(AND(ISNUMBER('Sanitation Data'!H10),'Data Summary'!DG6="Yes"),'Sanitation Data'!H10,NA())</f>
        <v>#N/A</v>
      </c>
      <c r="AS6" s="512" t="e">
        <f>+IF(AND(ISNUMBER('Sanitation Data'!H11),'Data Summary'!DH6="Yes"),'Sanitation Data'!H11,NA())</f>
        <v>#N/A</v>
      </c>
      <c r="AT6" s="512" t="e">
        <f>+IF(AND(ISNUMBER('Sanitation Data'!H12),'Data Summary'!DI6="Yes"),'Sanitation Data'!H12,NA())</f>
        <v>#N/A</v>
      </c>
      <c r="AU6" s="512" t="e">
        <f>+IF(AND(ISNUMBER('Sanitation Data'!I4),'Data Summary'!DJ6="Yes"),100-'Sanitation Data'!I4,NA())</f>
        <v>#N/A</v>
      </c>
      <c r="AV6" s="512" t="e">
        <f>+IF(AND(ISNUMBER('Sanitation Data'!I6),'Data Summary'!DK6="Yes"),'Sanitation Data'!I6,NA())</f>
        <v>#N/A</v>
      </c>
      <c r="AW6" s="512" t="e">
        <f>+IF(AND(ISNUMBER('Sanitation Data'!I10),'Data Summary'!DL6="Yes"),'Sanitation Data'!I10,NA())</f>
        <v>#N/A</v>
      </c>
      <c r="AX6" s="512" t="e">
        <f>+IF(AND(ISNUMBER('Sanitation Data'!I11),'Data Summary'!DM6="Yes"),'Sanitation Data'!I11,NA())</f>
        <v>#N/A</v>
      </c>
      <c r="AY6" s="512" t="e">
        <f>+IF(AND(ISNUMBER('Sanitation Data'!I12),'Data Summary'!DN6="Yes"),'Sanitation Data'!I12,NA())</f>
        <v>#N/A</v>
      </c>
      <c r="AZ6" s="513" t="e">
        <f>+IF(AND(ISNUMBER('Hygiene Data'!D5),'Data Summary'!DO6="Yes"),'Hygiene Data'!D5,NA())</f>
        <v>#N/A</v>
      </c>
      <c r="BA6" s="513" t="e">
        <f>+IF(AND(ISNUMBER('Hygiene Data'!D7),'Data Summary'!DP6="Yes"),'Hygiene Data'!D7,NA())</f>
        <v>#N/A</v>
      </c>
      <c r="BB6" s="513" t="e">
        <f>+IF(AND(ISNUMBER('Hygiene Data'!D9),'Data Summary'!DQ6="Yes"),'Hygiene Data'!D9,NA())</f>
        <v>#N/A</v>
      </c>
      <c r="BC6" s="513" t="e">
        <f>+IF(AND(ISNUMBER('Hygiene Data'!E5),'Data Summary'!DR6="Yes"),'Hygiene Data'!E5,NA())</f>
        <v>#N/A</v>
      </c>
      <c r="BD6" s="513" t="e">
        <f>+IF(AND(ISNUMBER('Hygiene Data'!E7),'Data Summary'!DS6="Yes"),'Hygiene Data'!E7,NA())</f>
        <v>#N/A</v>
      </c>
      <c r="BE6" s="513" t="e">
        <f>+IF(AND(ISNUMBER('Hygiene Data'!E9),'Data Summary'!DT6="Yes"),'Hygiene Data'!E9,NA())</f>
        <v>#N/A</v>
      </c>
      <c r="BF6" s="513" t="e">
        <f>+IF(AND(ISNUMBER('Hygiene Data'!F5),'Data Summary'!DU6="Yes"),'Hygiene Data'!F5,NA())</f>
        <v>#N/A</v>
      </c>
      <c r="BG6" s="513" t="e">
        <f>+IF(AND(ISNUMBER('Hygiene Data'!F7),'Data Summary'!DV6="Yes"),'Hygiene Data'!F7,NA())</f>
        <v>#N/A</v>
      </c>
      <c r="BH6" s="513" t="e">
        <f>+IF(AND(ISNUMBER('Hygiene Data'!F9),'Data Summary'!DW6="Yes"),'Hygiene Data'!F9,NA())</f>
        <v>#N/A</v>
      </c>
      <c r="BI6" s="513" t="e">
        <f>+IF(AND(ISNUMBER('Hygiene Data'!G5),'Data Summary'!DX6="Yes"),'Hygiene Data'!G5,NA())</f>
        <v>#N/A</v>
      </c>
      <c r="BJ6" s="513" t="e">
        <f>+IF(AND(ISNUMBER('Hygiene Data'!G7),'Data Summary'!DY6="Yes"),'Hygiene Data'!G7,NA())</f>
        <v>#N/A</v>
      </c>
      <c r="BK6" s="513" t="e">
        <f>+IF(AND(ISNUMBER('Hygiene Data'!G9),'Data Summary'!DZ6="Yes"),'Hygiene Data'!G9,NA())</f>
        <v>#N/A</v>
      </c>
      <c r="BL6" s="513" t="e">
        <f>+IF(AND(ISNUMBER('Hygiene Data'!H5),'Data Summary'!EA6="Yes"),'Hygiene Data'!H5,NA())</f>
        <v>#N/A</v>
      </c>
      <c r="BM6" s="513" t="e">
        <f>+IF(AND(ISNUMBER('Hygiene Data'!H7),'Data Summary'!EB6="Yes"),'Hygiene Data'!H7,NA())</f>
        <v>#N/A</v>
      </c>
      <c r="BN6" s="513" t="e">
        <f>+IF(AND(ISNUMBER('Hygiene Data'!H9),'Data Summary'!EC6="Yes"),'Hygiene Data'!H9,NA())</f>
        <v>#N/A</v>
      </c>
      <c r="BO6" s="513" t="e">
        <f>+IF(AND(ISNUMBER('Hygiene Data'!I5),'Data Summary'!ED6="Yes"),'Hygiene Data'!I5,NA())</f>
        <v>#N/A</v>
      </c>
      <c r="BP6" s="513" t="e">
        <f>+IF(AND(ISNUMBER('Hygiene Data'!I7),'Data Summary'!EE6="Yes"),'Hygiene Data'!I7,NA())</f>
        <v>#N/A</v>
      </c>
      <c r="BQ6" s="513" t="e">
        <f>+IF(AND(ISNUMBER('Hygiene Data'!I9),'Data Summary'!EF6="Yes"),'Hygiene Data'!I9,NA())</f>
        <v>#N/A</v>
      </c>
    </row>
    <row r="7" spans="1:69" x14ac:dyDescent="0.25">
      <c r="A7" s="509" t="str">
        <f ca="1">+RIGHT('Data Summary'!A7,LEN('Data Summary'!A7)-9)</f>
        <v>SUR</v>
      </c>
      <c r="B7" s="483" t="str">
        <f ca="1">+IF(ISTEXT('Data Summary'!B7),'Data Summary'!B7,"")</f>
        <v>Survey</v>
      </c>
      <c r="C7" s="510">
        <f ca="1">+VALUE('Data Summary'!C7)</f>
        <v>2017</v>
      </c>
      <c r="D7" s="511">
        <f ca="1">+IF(AND(ISNUMBER(OFFSET('Water Data'!$D$4,0,10*ROW('Water Data'!D1))),'Data Summary'!BS7="Yes"),100-OFFSET('Water Data'!$D$4,0,10*ROW('Water Data'!D1)),NA())</f>
        <v>99.6</v>
      </c>
      <c r="E7" s="511">
        <f ca="1">+IF(AND(ISNUMBER(OFFSET('Water Data'!$D$6,0,10*ROW('Water Data'!D1))),'Data Summary'!BT7="Yes"),OFFSET('Water Data'!$D$6,0,10*ROW('Water Data'!D1)),NA())</f>
        <v>98.25</v>
      </c>
      <c r="F7" s="511">
        <f ca="1">+IF(AND(ISNUMBER(OFFSET('Water Data'!$D$9,0,10*ROW('Water Data'!D1))),'Data Summary'!BU7="Yes"),OFFSET('Water Data'!$D$9,0,10*ROW('Water Data'!D1)),NA())</f>
        <v>74.400000000000006</v>
      </c>
      <c r="G7" s="511">
        <f ca="1">+IF(AND(ISNUMBER(OFFSET('Water Data'!$E$4,0,10*ROW('Water Data'!E1))),'Data Summary'!BV7="Yes"),100-OFFSET('Water Data'!$E$4,0,10*ROW('Water Data'!E1)),NA())</f>
        <v>99.6</v>
      </c>
      <c r="H7" s="511">
        <f ca="1">+IF(AND(ISNUMBER(OFFSET('Water Data'!$E$6,0,10*ROW('Water Data'!E1))),'Data Summary'!BW7="Yes"),OFFSET('Water Data'!$E$6,0,10*ROW('Water Data'!E1)),NA())</f>
        <v>99.6</v>
      </c>
      <c r="I7" s="511">
        <f ca="1">+IF(AND(ISNUMBER(OFFSET('Water Data'!$E$9,0,10*ROW('Water Data'!E1))),'Data Summary'!BX7="Yes"),OFFSET('Water Data'!$E$9,0,10*ROW('Water Data'!E1)),NA())</f>
        <v>84.8</v>
      </c>
      <c r="J7" s="511">
        <f ca="1">+IF(AND(ISNUMBER(OFFSET('Water Data'!$F$4,0,10*ROW('Water Data'!F1))),'Data Summary'!BY7="Yes"),100-OFFSET('Water Data'!$F$4,0,10*ROW('Water Data'!F1)),NA())</f>
        <v>99.6</v>
      </c>
      <c r="K7" s="511">
        <f ca="1">+IF(AND(ISNUMBER(OFFSET('Water Data'!$F$6,0,10*ROW('Water Data'!F1))),'Data Summary'!BZ7="Yes"),OFFSET('Water Data'!$F$6,0,10*ROW('Water Data'!F1)),NA())</f>
        <v>97.6</v>
      </c>
      <c r="L7" s="511">
        <f ca="1">+IF(AND(ISNUMBER(OFFSET('Water Data'!$F$9,0,10*ROW('Water Data'!F1))),'Data Summary'!CA7="Yes"),OFFSET('Water Data'!$F$9,0,10*ROW('Water Data'!F1)),NA())</f>
        <v>72.900000000000006</v>
      </c>
      <c r="M7" s="511" t="e">
        <f ca="1">+IF(AND(ISNUMBER(OFFSET('Water Data'!$G$4,0,10*ROW('Water Data'!G1))),'Data Summary'!CB7="Yes"),100-OFFSET('Water Data'!$G$4,0,10*ROW('Water Data'!G1)),NA())</f>
        <v>#N/A</v>
      </c>
      <c r="N7" s="511" t="e">
        <f ca="1">+IF(AND(ISNUMBER(OFFSET('Water Data'!$G$6,0,10*ROW('Water Data'!G1))),'Data Summary'!CC7="Yes"),OFFSET('Water Data'!$G$6,0,10*ROW('Water Data'!G1)),NA())</f>
        <v>#N/A</v>
      </c>
      <c r="O7" s="511" t="e">
        <f ca="1">+IF(AND(ISNUMBER(OFFSET('Water Data'!$G$9,0,10*ROW('Water Data'!G1))),'Data Summary'!CD7="Yes"),OFFSET('Water Data'!$G$9,0,10*ROW('Water Data'!G1)),NA())</f>
        <v>#N/A</v>
      </c>
      <c r="P7" s="511">
        <f ca="1">+IF(AND(ISNUMBER(OFFSET('Water Data'!$H$4,0,10*ROW('Water Data'!H1))),'Data Summary'!CE7="Yes"),100-OFFSET('Water Data'!$H$4,0,10*ROW('Water Data'!H1)),NA())</f>
        <v>99.1</v>
      </c>
      <c r="Q7" s="511">
        <f ca="1">+IF(AND(ISNUMBER(OFFSET('Water Data'!$H$6,0,10*ROW('Water Data'!H1))),'Data Summary'!CF7="Yes"),OFFSET('Water Data'!$H$6,0,10*ROW('Water Data'!H1)),NA())</f>
        <v>96.500000000000014</v>
      </c>
      <c r="R7" s="511">
        <f ca="1">+IF(AND(ISNUMBER(OFFSET('Water Data'!$H$9,0,10*ROW('Water Data'!H1))),'Data Summary'!CG7="Yes"),OFFSET('Water Data'!$H$9,0,10*ROW('Water Data'!H1)),NA())</f>
        <v>72.7</v>
      </c>
      <c r="S7" s="511">
        <f ca="1">+IF(AND(ISNUMBER(OFFSET('Water Data'!$I$4,0,10*ROW('Water Data'!I1))),'Data Summary'!CH7="Yes"),100-OFFSET('Water Data'!$I$4,0,10*ROW('Water Data'!I1)),NA())</f>
        <v>99.6</v>
      </c>
      <c r="T7" s="511">
        <f ca="1">+IF(AND(ISNUMBER(OFFSET('Water Data'!$I$6,0,10*ROW('Water Data'!I1))),'Data Summary'!CI7="Yes"),OFFSET('Water Data'!$I$6,0,10*ROW('Water Data'!I1)),NA())</f>
        <v>98.749999999999986</v>
      </c>
      <c r="U7" s="511">
        <f ca="1">+IF(AND(ISNUMBER(OFFSET('Water Data'!$I$9,0,10*ROW('Water Data'!I1))),'Data Summary'!CJ7="Yes"),OFFSET('Water Data'!$I$9,0,10*ROW('Water Data'!I1)),NA())</f>
        <v>73.400000000000006</v>
      </c>
      <c r="V7" s="512">
        <f ca="1">+IF(AND(ISNUMBER(OFFSET('Sanitation Data'!$D$4,0,10*ROW('Sanitation Data'!D1))),'Data Summary'!CK7="Yes"),100-OFFSET('Sanitation Data'!$D$4,0,10*ROW('Sanitation Data'!D1)),NA())</f>
        <v>100</v>
      </c>
      <c r="W7" s="512">
        <f ca="1">+IF(AND(ISNUMBER(OFFSET('Sanitation Data'!$D$6,0,10*ROW('Sanitation Data'!D1))),'Data Summary'!CL7="Yes"),OFFSET('Sanitation Data'!$D$6,0,10*ROW('Sanitation Data'!D1)),NA())</f>
        <v>84.350000000000009</v>
      </c>
      <c r="X7" s="512" t="e">
        <f ca="1">+IF(AND(ISNUMBER(OFFSET('Sanitation Data'!$D$10,0,10*ROW('Sanitation Data'!D1))),'Data Summary'!CM7="Yes"),OFFSET('Sanitation Data'!$D$10,0,10*ROW('Sanitation Data'!D1)),NA())</f>
        <v>#N/A</v>
      </c>
      <c r="Y7" s="512" t="e">
        <f ca="1">+IF(AND(ISNUMBER(OFFSET('Sanitation Data'!$D$11,0,10*ROW('Sanitation Data'!D1))),'Data Summary'!CN7="Yes"),OFFSET('Sanitation Data'!$D$11,0,10*ROW('Sanitation Data'!D1)),NA())</f>
        <v>#N/A</v>
      </c>
      <c r="Z7" s="512">
        <f ca="1">+IF(AND(ISNUMBER(OFFSET('Sanitation Data'!$D$12,0,10*ROW('Sanitation Data'!D1))),'Data Summary'!CO7="Yes"),OFFSET('Sanitation Data'!$D$12,0,10*ROW('Sanitation Data'!D1)),NA())</f>
        <v>63.242256000000005</v>
      </c>
      <c r="AA7" s="512">
        <f ca="1">+IF(AND(ISNUMBER(OFFSET('Sanitation Data'!$E$4,0,10*ROW('Sanitation Data'!E1))),'Data Summary'!CP7="Yes"),100-OFFSET('Sanitation Data'!$E$4,0,10*ROW('Sanitation Data'!E1)),NA())</f>
        <v>100</v>
      </c>
      <c r="AB7" s="512">
        <f ca="1">+IF(AND(ISNUMBER(OFFSET('Sanitation Data'!$E$6,0,10*ROW('Sanitation Data'!E1))),'Data Summary'!CQ7="Yes"),OFFSET('Sanitation Data'!$E$6,0,10*ROW('Sanitation Data'!E1)),NA())</f>
        <v>100</v>
      </c>
      <c r="AC7" s="512" t="e">
        <f ca="1">+IF(AND(ISNUMBER(OFFSET('Sanitation Data'!$E$10,0,10*ROW('Sanitation Data'!E1))),'Data Summary'!CR7="Yes"),OFFSET('Sanitation Data'!$E$10,0,10*ROW('Sanitation Data'!E1)),NA())</f>
        <v>#N/A</v>
      </c>
      <c r="AD7" s="512" t="e">
        <f ca="1">+IF(AND(ISNUMBER(OFFSET('Sanitation Data'!$E$11,0,10*ROW('Sanitation Data'!E1))),'Data Summary'!CS7="Yes"),OFFSET('Sanitation Data'!$E$11,0,10*ROW('Sanitation Data'!E1)),NA())</f>
        <v>#N/A</v>
      </c>
      <c r="AE7" s="512">
        <f ca="1">+IF(AND(ISNUMBER(OFFSET('Sanitation Data'!$E$12,0,10*ROW('Sanitation Data'!E1))),'Data Summary'!CT7="Yes"),OFFSET('Sanitation Data'!$E$12,0,10*ROW('Sanitation Data'!E1)),NA())</f>
        <v>70.232599999999991</v>
      </c>
      <c r="AF7" s="512">
        <f ca="1">+IF(AND(ISNUMBER(OFFSET('Sanitation Data'!$F$4,0,10*ROW('Sanitation Data'!F1))),'Data Summary'!CU7="Yes"),100-OFFSET('Sanitation Data'!$F$4,0,10*ROW('Sanitation Data'!F1)),NA())</f>
        <v>100</v>
      </c>
      <c r="AG7" s="512">
        <f ca="1">+IF(AND(ISNUMBER(OFFSET('Sanitation Data'!$F$6,0,10*ROW('Sanitation Data'!F1))),'Data Summary'!CV7="Yes"),OFFSET('Sanitation Data'!$F$6,0,10*ROW('Sanitation Data'!F1)),NA())</f>
        <v>75.650000000000006</v>
      </c>
      <c r="AH7" s="512" t="e">
        <f ca="1">+IF(AND(ISNUMBER(OFFSET('Sanitation Data'!$F$10,0,10*ROW('Sanitation Data'!F1))),'Data Summary'!CW7="Yes"),OFFSET('Sanitation Data'!$F$10,0,10*ROW('Sanitation Data'!F1)),NA())</f>
        <v>#N/A</v>
      </c>
      <c r="AI7" s="512" t="e">
        <f ca="1">+IF(AND(ISNUMBER(OFFSET('Sanitation Data'!$F$11,0,10*ROW('Sanitation Data'!F1))),'Data Summary'!CX7="Yes"),OFFSET('Sanitation Data'!$F$11,0,10*ROW('Sanitation Data'!F1)),NA())</f>
        <v>#N/A</v>
      </c>
      <c r="AJ7" s="512">
        <f ca="1">+IF(AND(ISNUMBER(OFFSET('Sanitation Data'!$F$12,0,10*ROW('Sanitation Data'!F1))),'Data Summary'!CY7="Yes"),OFFSET('Sanitation Data'!$F$12,0,10*ROW('Sanitation Data'!F1)),NA())</f>
        <v>57.686151000000002</v>
      </c>
      <c r="AK7" s="512" t="e">
        <f ca="1">+IF(AND(ISNUMBER(OFFSET('Sanitation Data'!$G$4,0,10*ROW('Sanitation Data'!G1))),'Data Summary'!CZ7="Yes"),100-OFFSET('Sanitation Data'!$G$4,0,10*ROW('Sanitation Data'!G1)),NA())</f>
        <v>#N/A</v>
      </c>
      <c r="AL7" s="512" t="e">
        <f ca="1">+IF(AND(ISNUMBER(OFFSET('Sanitation Data'!$G$6,0,10*ROW('Sanitation Data'!G1))),'Data Summary'!DA7="Yes"),OFFSET('Sanitation Data'!$G$6,0,10*ROW('Sanitation Data'!G1)),NA())</f>
        <v>#N/A</v>
      </c>
      <c r="AM7" s="512" t="e">
        <f ca="1">+IF(AND(ISNUMBER(OFFSET('Sanitation Data'!$G$10,0,10*ROW('Sanitation Data'!G1))),'Data Summary'!DB7="Yes"),OFFSET('Sanitation Data'!$G$10,0,10*ROW('Sanitation Data'!G1)),NA())</f>
        <v>#N/A</v>
      </c>
      <c r="AN7" s="512" t="e">
        <f ca="1">+IF(AND(ISNUMBER(OFFSET('Sanitation Data'!$G$11,0,10*ROW('Sanitation Data'!G1))),'Data Summary'!DC7="Yes"),OFFSET('Sanitation Data'!$G$11,0,10*ROW('Sanitation Data'!G1)),NA())</f>
        <v>#N/A</v>
      </c>
      <c r="AO7" s="512" t="e">
        <f ca="1">+IF(AND(ISNUMBER(OFFSET('Sanitation Data'!$G$12,0,10*ROW('Sanitation Data'!G1))),'Data Summary'!DD7="Yes"),OFFSET('Sanitation Data'!$G$12,0,10*ROW('Sanitation Data'!G1)),NA())</f>
        <v>#N/A</v>
      </c>
      <c r="AP7" s="512">
        <f ca="1">+IF(AND(ISNUMBER(OFFSET('Sanitation Data'!$H$4,0,10*ROW('Sanitation Data'!H1))),'Data Summary'!DE7="Yes"),100-OFFSET('Sanitation Data'!$H$4,0,10*ROW('Sanitation Data'!H1)),NA())</f>
        <v>100</v>
      </c>
      <c r="AQ7" s="512">
        <f ca="1">+IF(AND(ISNUMBER(OFFSET('Sanitation Data'!$H$6,0,10*ROW('Sanitation Data'!H1))),'Data Summary'!DF7="Yes"),OFFSET('Sanitation Data'!$H$6,0,10*ROW('Sanitation Data'!H1)),NA())</f>
        <v>85.75</v>
      </c>
      <c r="AR7" s="512" t="e">
        <f ca="1">+IF(AND(ISNUMBER(OFFSET('Sanitation Data'!$H$10,0,10*ROW('Sanitation Data'!H1))),'Data Summary'!DG7="Yes"),OFFSET('Sanitation Data'!$H$10,0,10*ROW('Sanitation Data'!H1)),NA())</f>
        <v>#N/A</v>
      </c>
      <c r="AS7" s="512" t="e">
        <f ca="1">+IF(AND(ISNUMBER(OFFSET('Sanitation Data'!$H$11,0,10*ROW('Sanitation Data'!H1))),'Data Summary'!DH7="Yes"),OFFSET('Sanitation Data'!$H$11,0,10*ROW('Sanitation Data'!H1)),NA())</f>
        <v>#N/A</v>
      </c>
      <c r="AT7" s="512">
        <f ca="1">+IF(AND(ISNUMBER(OFFSET('Sanitation Data'!$H$12,0,10*ROW('Sanitation Data'!H1))),'Data Summary'!DI7="Yes"),OFFSET('Sanitation Data'!$H$12,0,10*ROW('Sanitation Data'!H1)),NA())</f>
        <v>70.151217500000001</v>
      </c>
      <c r="AU7" s="512">
        <f ca="1">+IF(AND(ISNUMBER(OFFSET('Sanitation Data'!$I$4,0,10*ROW('Sanitation Data'!I1))),'Data Summary'!DJ7="Yes"),100-OFFSET('Sanitation Data'!$I$4,0,10*ROW('Sanitation Data'!I1)),NA())</f>
        <v>100</v>
      </c>
      <c r="AV7" s="512">
        <f ca="1">+IF(AND(ISNUMBER(OFFSET('Sanitation Data'!$I$6,0,10*ROW('Sanitation Data'!I1))),'Data Summary'!DK7="Yes"),OFFSET('Sanitation Data'!$I$6,0,10*ROW('Sanitation Data'!I1)),NA())</f>
        <v>84.95</v>
      </c>
      <c r="AW7" s="512" t="e">
        <f ca="1">+IF(AND(ISNUMBER(OFFSET('Sanitation Data'!$I$10,0,10*ROW('Sanitation Data'!I1))),'Data Summary'!DL7="Yes"),OFFSET('Sanitation Data'!$I$10,0,10*ROW('Sanitation Data'!I1)),NA())</f>
        <v>#N/A</v>
      </c>
      <c r="AX7" s="512" t="e">
        <f ca="1">+IF(AND(ISNUMBER(OFFSET('Sanitation Data'!$I$11,0,10*ROW('Sanitation Data'!I1))),'Data Summary'!DM7="Yes"),OFFSET('Sanitation Data'!$I$11,0,10*ROW('Sanitation Data'!I1)),NA())</f>
        <v>#N/A</v>
      </c>
      <c r="AY7" s="512">
        <f ca="1">+IF(AND(ISNUMBER(OFFSET('Sanitation Data'!$I$12,0,10*ROW('Sanitation Data'!I1))),'Data Summary'!DN7="Yes"),OFFSET('Sanitation Data'!$I$12,0,10*ROW('Sanitation Data'!I1)),NA())</f>
        <v>63.4749798</v>
      </c>
      <c r="AZ7" s="513">
        <f ca="1">+IF(AND(ISNUMBER(OFFSET('Hygiene Data'!$D$5,0,10*ROW('Hygiene Data'!D1))),'Data Summary'!DO7="Yes"),OFFSET('Hygiene Data'!$D$5,0,10*ROW('Hygiene Data'!D1)),NA())</f>
        <v>100</v>
      </c>
      <c r="BA7" s="513">
        <f ca="1">+IF(AND(ISNUMBER(OFFSET('Hygiene Data'!$D$7,0,10*ROW('Hygiene Data'!D1))),'Data Summary'!DP7="Yes"),OFFSET('Hygiene Data'!$D$7,0,10*ROW('Hygiene Data'!D1)),NA())</f>
        <v>77.3</v>
      </c>
      <c r="BB7" s="513">
        <f ca="1">+IF(AND(ISNUMBER(OFFSET('Hygiene Data'!$D$9,0,10*ROW('Hygiene Data'!D1))),'Data Summary'!DQ7="Yes"),OFFSET('Hygiene Data'!$D$9,0,10*ROW('Hygiene Data'!D1)),NA())</f>
        <v>41.4</v>
      </c>
      <c r="BC7" s="513">
        <f ca="1">+IF(AND(ISNUMBER(OFFSET('Hygiene Data'!$E$5,0,10*ROW('Hygiene Data'!E1))),'Data Summary'!DR7="Yes"),OFFSET('Hygiene Data'!$E$5,0,10*ROW('Hygiene Data'!E1)),NA())</f>
        <v>100</v>
      </c>
      <c r="BD7" s="513">
        <f ca="1">+IF(AND(ISNUMBER(OFFSET('Hygiene Data'!$E$7,0,10*ROW('Hygiene Data'!E1))),'Data Summary'!DS7="Yes"),OFFSET('Hygiene Data'!$E$7,0,10*ROW('Hygiene Data'!E1)),NA())</f>
        <v>87</v>
      </c>
      <c r="BE7" s="513">
        <f ca="1">+IF(AND(ISNUMBER(OFFSET('Hygiene Data'!$E$9,0,10*ROW('Hygiene Data'!E1))),'Data Summary'!DT7="Yes"),OFFSET('Hygiene Data'!$E$9,0,10*ROW('Hygiene Data'!E1)),NA())</f>
        <v>52.7</v>
      </c>
      <c r="BF7" s="513">
        <f ca="1">+IF(AND(ISNUMBER(OFFSET('Hygiene Data'!$F$5,0,10*ROW('Hygiene Data'!F1))),'Data Summary'!DU7="Yes"),OFFSET('Hygiene Data'!$F$5,0,10*ROW('Hygiene Data'!F1)),NA())</f>
        <v>100</v>
      </c>
      <c r="BG7" s="513">
        <f ca="1">+IF(AND(ISNUMBER(OFFSET('Hygiene Data'!$F$7,0,10*ROW('Hygiene Data'!F1))),'Data Summary'!DV7="Yes"),OFFSET('Hygiene Data'!$F$7,0,10*ROW('Hygiene Data'!F1)),NA())</f>
        <v>75.900000000000006</v>
      </c>
      <c r="BH7" s="513">
        <f ca="1">+IF(AND(ISNUMBER(OFFSET('Hygiene Data'!$F$9,0,10*ROW('Hygiene Data'!F1))),'Data Summary'!DW7="Yes"),OFFSET('Hygiene Data'!$F$9,0,10*ROW('Hygiene Data'!F1)),NA())</f>
        <v>35.200000000000003</v>
      </c>
      <c r="BI7" s="513" t="e">
        <f ca="1">+IF(AND(ISNUMBER(OFFSET('Hygiene Data'!$G$5,0,10*ROW('Hygiene Data'!G1))),'Data Summary'!DX7="Yes"),OFFSET('Hygiene Data'!$G$5,0,10*ROW('Hygiene Data'!G1)),NA())</f>
        <v>#N/A</v>
      </c>
      <c r="BJ7" s="513" t="e">
        <f ca="1">+IF(AND(ISNUMBER(OFFSET('Hygiene Data'!$G$7,0,10*ROW('Hygiene Data'!G1))),'Data Summary'!DY7="Yes"),OFFSET('Hygiene Data'!$G$7,0,10*ROW('Hygiene Data'!G1)),NA())</f>
        <v>#N/A</v>
      </c>
      <c r="BK7" s="513" t="e">
        <f ca="1">+IF(AND(ISNUMBER(OFFSET('Hygiene Data'!$G$9,0,10*ROW('Hygiene Data'!G1))),'Data Summary'!DZ7="Yes"),OFFSET('Hygiene Data'!$G$9,0,10*ROW('Hygiene Data'!G1)),NA())</f>
        <v>#N/A</v>
      </c>
      <c r="BL7" s="513">
        <f ca="1">+IF(AND(ISNUMBER(OFFSET('Hygiene Data'!$H$5,0,10*ROW('Hygiene Data'!H1))),'Data Summary'!EA7="Yes"),OFFSET('Hygiene Data'!$H$5,0,10*ROW('Hygiene Data'!H1)),NA())</f>
        <v>100</v>
      </c>
      <c r="BM7" s="513">
        <f ca="1">+IF(AND(ISNUMBER(OFFSET('Hygiene Data'!$H$7,0,10*ROW('Hygiene Data'!H1))),'Data Summary'!EB7="Yes"),OFFSET('Hygiene Data'!$H$7,0,10*ROW('Hygiene Data'!H1)),NA())</f>
        <v>80</v>
      </c>
      <c r="BN7" s="513">
        <f ca="1">+IF(AND(ISNUMBER(OFFSET('Hygiene Data'!$H$9,0,10*ROW('Hygiene Data'!H1))),'Data Summary'!EC7="Yes"),OFFSET('Hygiene Data'!$H$9,0,10*ROW('Hygiene Data'!H1)),NA())</f>
        <v>43.6</v>
      </c>
      <c r="BO7" s="513">
        <f ca="1">+IF(AND(ISNUMBER(OFFSET('Hygiene Data'!$I$5,0,10*ROW('Hygiene Data'!I1))),'Data Summary'!ED7="Yes"),OFFSET('Hygiene Data'!$I$5,0,10*ROW('Hygiene Data'!I1)),NA())</f>
        <v>100</v>
      </c>
      <c r="BP7" s="513">
        <f ca="1">+IF(AND(ISNUMBER(OFFSET('Hygiene Data'!$I$7,0,10*ROW('Hygiene Data'!I1))),'Data Summary'!EE7="Yes"),OFFSET('Hygiene Data'!$I$7,0,10*ROW('Hygiene Data'!I1)),NA())</f>
        <v>75.8</v>
      </c>
      <c r="BQ7" s="513">
        <f ca="1">+IF(AND(ISNUMBER(OFFSET('Hygiene Data'!$I$9,0,10*ROW('Hygiene Data'!I1))),'Data Summary'!EF7="Yes"),OFFSET('Hygiene Data'!$I$9,0,10*ROW('Hygiene Data'!I1)),NA())</f>
        <v>39.9</v>
      </c>
    </row>
    <row r="8" spans="1:69" x14ac:dyDescent="0.25">
      <c r="A8" s="509" t="str">
        <f ca="1">+RIGHT('Data Summary'!A8,LEN('Data Summary'!A8)-9)</f>
        <v>UIS</v>
      </c>
      <c r="B8" s="483" t="str">
        <f ca="1">+IF(ISTEXT('Data Summary'!B8),'Data Summary'!B8,"")</f>
        <v>Other</v>
      </c>
      <c r="C8" s="510">
        <f ca="1">+VALUE('Data Summary'!C8)</f>
        <v>2023</v>
      </c>
      <c r="D8" s="511" t="e">
        <f ca="1">+IF(AND(ISNUMBER(OFFSET('Water Data'!$D$4,0,10*ROW('Water Data'!D2))),'Data Summary'!BS8="Yes"),100-OFFSET('Water Data'!$D$4,0,10*ROW('Water Data'!D2)),NA())</f>
        <v>#N/A</v>
      </c>
      <c r="E8" s="511" t="e">
        <f ca="1">+IF(AND(ISNUMBER(OFFSET('Water Data'!$D$6,0,10*ROW('Water Data'!D2))),'Data Summary'!BT8="Yes"),OFFSET('Water Data'!$D$6,0,10*ROW('Water Data'!D2)),NA())</f>
        <v>#N/A</v>
      </c>
      <c r="F8" s="511" t="e">
        <f ca="1">+IF(AND(ISNUMBER(OFFSET('Water Data'!$D$9,0,10*ROW('Water Data'!D2))),'Data Summary'!BU8="Yes"),OFFSET('Water Data'!$D$9,0,10*ROW('Water Data'!D2)),NA())</f>
        <v>#N/A</v>
      </c>
      <c r="G8" s="511" t="e">
        <f ca="1">+IF(AND(ISNUMBER(OFFSET('Water Data'!$E$4,0,10*ROW('Water Data'!E2))),'Data Summary'!BV8="Yes"),100-OFFSET('Water Data'!$E$4,0,10*ROW('Water Data'!E2)),NA())</f>
        <v>#N/A</v>
      </c>
      <c r="H8" s="511" t="e">
        <f ca="1">+IF(AND(ISNUMBER(OFFSET('Water Data'!$E$6,0,10*ROW('Water Data'!E2))),'Data Summary'!BW8="Yes"),OFFSET('Water Data'!$E$6,0,10*ROW('Water Data'!E2)),NA())</f>
        <v>#N/A</v>
      </c>
      <c r="I8" s="511" t="e">
        <f ca="1">+IF(AND(ISNUMBER(OFFSET('Water Data'!$E$9,0,10*ROW('Water Data'!E2))),'Data Summary'!BX8="Yes"),OFFSET('Water Data'!$E$9,0,10*ROW('Water Data'!E2)),NA())</f>
        <v>#N/A</v>
      </c>
      <c r="J8" s="511" t="e">
        <f ca="1">+IF(AND(ISNUMBER(OFFSET('Water Data'!$F$4,0,10*ROW('Water Data'!F2))),'Data Summary'!BY8="Yes"),100-OFFSET('Water Data'!$F$4,0,10*ROW('Water Data'!F2)),NA())</f>
        <v>#N/A</v>
      </c>
      <c r="K8" s="511" t="e">
        <f ca="1">+IF(AND(ISNUMBER(OFFSET('Water Data'!$F$6,0,10*ROW('Water Data'!F2))),'Data Summary'!BZ8="Yes"),OFFSET('Water Data'!$F$6,0,10*ROW('Water Data'!F2)),NA())</f>
        <v>#N/A</v>
      </c>
      <c r="L8" s="511" t="e">
        <f ca="1">+IF(AND(ISNUMBER(OFFSET('Water Data'!$F$9,0,10*ROW('Water Data'!F2))),'Data Summary'!CA8="Yes"),OFFSET('Water Data'!$F$9,0,10*ROW('Water Data'!F2)),NA())</f>
        <v>#N/A</v>
      </c>
      <c r="M8" s="511" t="e">
        <f ca="1">+IF(AND(ISNUMBER(OFFSET('Water Data'!$G$4,0,10*ROW('Water Data'!G2))),'Data Summary'!CB8="Yes"),100-OFFSET('Water Data'!$G$4,0,10*ROW('Water Data'!G2)),NA())</f>
        <v>#N/A</v>
      </c>
      <c r="N8" s="511" t="e">
        <f ca="1">+IF(AND(ISNUMBER(OFFSET('Water Data'!$G$6,0,10*ROW('Water Data'!G2))),'Data Summary'!CC8="Yes"),OFFSET('Water Data'!$G$6,0,10*ROW('Water Data'!G2)),NA())</f>
        <v>#N/A</v>
      </c>
      <c r="O8" s="511" t="e">
        <f ca="1">+IF(AND(ISNUMBER(OFFSET('Water Data'!$G$9,0,10*ROW('Water Data'!G2))),'Data Summary'!CD8="Yes"),OFFSET('Water Data'!$G$9,0,10*ROW('Water Data'!G2)),NA())</f>
        <v>#N/A</v>
      </c>
      <c r="P8" s="511" t="e">
        <f ca="1">+IF(AND(ISNUMBER(OFFSET('Water Data'!$H$4,0,10*ROW('Water Data'!H2))),'Data Summary'!CE8="Yes"),100-OFFSET('Water Data'!$H$4,0,10*ROW('Water Data'!H2)),NA())</f>
        <v>#N/A</v>
      </c>
      <c r="Q8" s="511" t="e">
        <f ca="1">+IF(AND(ISNUMBER(OFFSET('Water Data'!$H$6,0,10*ROW('Water Data'!H2))),'Data Summary'!CF8="Yes"),OFFSET('Water Data'!$H$6,0,10*ROW('Water Data'!H2)),NA())</f>
        <v>#N/A</v>
      </c>
      <c r="R8" s="511" t="e">
        <f ca="1">+IF(AND(ISNUMBER(OFFSET('Water Data'!$H$9,0,10*ROW('Water Data'!H2))),'Data Summary'!CG8="Yes"),OFFSET('Water Data'!$H$9,0,10*ROW('Water Data'!H2)),NA())</f>
        <v>#N/A</v>
      </c>
      <c r="S8" s="511" t="e">
        <f ca="1">+IF(AND(ISNUMBER(OFFSET('Water Data'!$I$4,0,10*ROW('Water Data'!I2))),'Data Summary'!CH8="Yes"),100-OFFSET('Water Data'!$I$4,0,10*ROW('Water Data'!I2)),NA())</f>
        <v>#N/A</v>
      </c>
      <c r="T8" s="511" t="e">
        <f ca="1">+IF(AND(ISNUMBER(OFFSET('Water Data'!$I$6,0,10*ROW('Water Data'!I2))),'Data Summary'!CI8="Yes"),OFFSET('Water Data'!$I$6,0,10*ROW('Water Data'!I2)),NA())</f>
        <v>#N/A</v>
      </c>
      <c r="U8" s="511" t="e">
        <f ca="1">+IF(AND(ISNUMBER(OFFSET('Water Data'!$I$9,0,10*ROW('Water Data'!I2))),'Data Summary'!CJ8="Yes"),OFFSET('Water Data'!$I$9,0,10*ROW('Water Data'!I2)),NA())</f>
        <v>#N/A</v>
      </c>
      <c r="V8" s="512" t="e">
        <f ca="1">+IF(AND(ISNUMBER(OFFSET('Sanitation Data'!$D$4,0,10*ROW('Sanitation Data'!D2))),'Data Summary'!CK8="Yes"),100-OFFSET('Sanitation Data'!$D$4,0,10*ROW('Sanitation Data'!D2)),NA())</f>
        <v>#N/A</v>
      </c>
      <c r="W8" s="512" t="e">
        <f ca="1">+IF(AND(ISNUMBER(OFFSET('Sanitation Data'!$D$6,0,10*ROW('Sanitation Data'!D2))),'Data Summary'!CL8="Yes"),OFFSET('Sanitation Data'!$D$6,0,10*ROW('Sanitation Data'!D2)),NA())</f>
        <v>#N/A</v>
      </c>
      <c r="X8" s="512" t="e">
        <f ca="1">+IF(AND(ISNUMBER(OFFSET('Sanitation Data'!$D$10,0,10*ROW('Sanitation Data'!D2))),'Data Summary'!CM8="Yes"),OFFSET('Sanitation Data'!$D$10,0,10*ROW('Sanitation Data'!D2)),NA())</f>
        <v>#N/A</v>
      </c>
      <c r="Y8" s="512" t="e">
        <f ca="1">+IF(AND(ISNUMBER(OFFSET('Sanitation Data'!$D$11,0,10*ROW('Sanitation Data'!D2))),'Data Summary'!CN8="Yes"),OFFSET('Sanitation Data'!$D$11,0,10*ROW('Sanitation Data'!D2)),NA())</f>
        <v>#N/A</v>
      </c>
      <c r="Z8" s="512" t="e">
        <f ca="1">+IF(AND(ISNUMBER(OFFSET('Sanitation Data'!$D$12,0,10*ROW('Sanitation Data'!D2))),'Data Summary'!CO8="Yes"),OFFSET('Sanitation Data'!$D$12,0,10*ROW('Sanitation Data'!D2)),NA())</f>
        <v>#N/A</v>
      </c>
      <c r="AA8" s="512" t="e">
        <f ca="1">+IF(AND(ISNUMBER(OFFSET('Sanitation Data'!$E$4,0,10*ROW('Sanitation Data'!E2))),'Data Summary'!CP8="Yes"),100-OFFSET('Sanitation Data'!$E$4,0,10*ROW('Sanitation Data'!E2)),NA())</f>
        <v>#N/A</v>
      </c>
      <c r="AB8" s="512" t="e">
        <f ca="1">+IF(AND(ISNUMBER(OFFSET('Sanitation Data'!$E$6,0,10*ROW('Sanitation Data'!E2))),'Data Summary'!CQ8="Yes"),OFFSET('Sanitation Data'!$E$6,0,10*ROW('Sanitation Data'!E2)),NA())</f>
        <v>#N/A</v>
      </c>
      <c r="AC8" s="512" t="e">
        <f ca="1">+IF(AND(ISNUMBER(OFFSET('Sanitation Data'!$E$10,0,10*ROW('Sanitation Data'!E2))),'Data Summary'!CR8="Yes"),OFFSET('Sanitation Data'!$E$10,0,10*ROW('Sanitation Data'!E2)),NA())</f>
        <v>#N/A</v>
      </c>
      <c r="AD8" s="512" t="e">
        <f ca="1">+IF(AND(ISNUMBER(OFFSET('Sanitation Data'!$E$11,0,10*ROW('Sanitation Data'!E2))),'Data Summary'!CS8="Yes"),OFFSET('Sanitation Data'!$E$11,0,10*ROW('Sanitation Data'!E2)),NA())</f>
        <v>#N/A</v>
      </c>
      <c r="AE8" s="512" t="e">
        <f ca="1">+IF(AND(ISNUMBER(OFFSET('Sanitation Data'!$E$12,0,10*ROW('Sanitation Data'!E2))),'Data Summary'!CT8="Yes"),OFFSET('Sanitation Data'!$E$12,0,10*ROW('Sanitation Data'!E2)),NA())</f>
        <v>#N/A</v>
      </c>
      <c r="AF8" s="512" t="e">
        <f ca="1">+IF(AND(ISNUMBER(OFFSET('Sanitation Data'!$F$4,0,10*ROW('Sanitation Data'!F2))),'Data Summary'!CU8="Yes"),100-OFFSET('Sanitation Data'!$F$4,0,10*ROW('Sanitation Data'!F2)),NA())</f>
        <v>#N/A</v>
      </c>
      <c r="AG8" s="512" t="e">
        <f ca="1">+IF(AND(ISNUMBER(OFFSET('Sanitation Data'!$F$6,0,10*ROW('Sanitation Data'!F2))),'Data Summary'!CV8="Yes"),OFFSET('Sanitation Data'!$F$6,0,10*ROW('Sanitation Data'!F2)),NA())</f>
        <v>#N/A</v>
      </c>
      <c r="AH8" s="512" t="e">
        <f ca="1">+IF(AND(ISNUMBER(OFFSET('Sanitation Data'!$F$10,0,10*ROW('Sanitation Data'!F2))),'Data Summary'!CW8="Yes"),OFFSET('Sanitation Data'!$F$10,0,10*ROW('Sanitation Data'!F2)),NA())</f>
        <v>#N/A</v>
      </c>
      <c r="AI8" s="512" t="e">
        <f ca="1">+IF(AND(ISNUMBER(OFFSET('Sanitation Data'!$F$11,0,10*ROW('Sanitation Data'!F2))),'Data Summary'!CX8="Yes"),OFFSET('Sanitation Data'!$F$11,0,10*ROW('Sanitation Data'!F2)),NA())</f>
        <v>#N/A</v>
      </c>
      <c r="AJ8" s="512" t="e">
        <f ca="1">+IF(AND(ISNUMBER(OFFSET('Sanitation Data'!$F$12,0,10*ROW('Sanitation Data'!F2))),'Data Summary'!CY8="Yes"),OFFSET('Sanitation Data'!$F$12,0,10*ROW('Sanitation Data'!F2)),NA())</f>
        <v>#N/A</v>
      </c>
      <c r="AK8" s="512" t="e">
        <f ca="1">+IF(AND(ISNUMBER(OFFSET('Sanitation Data'!$G$4,0,10*ROW('Sanitation Data'!G2))),'Data Summary'!CZ8="Yes"),100-OFFSET('Sanitation Data'!$G$4,0,10*ROW('Sanitation Data'!G2)),NA())</f>
        <v>#N/A</v>
      </c>
      <c r="AL8" s="512" t="e">
        <f ca="1">+IF(AND(ISNUMBER(OFFSET('Sanitation Data'!$G$6,0,10*ROW('Sanitation Data'!G2))),'Data Summary'!DA8="Yes"),OFFSET('Sanitation Data'!$G$6,0,10*ROW('Sanitation Data'!G2)),NA())</f>
        <v>#N/A</v>
      </c>
      <c r="AM8" s="512" t="e">
        <f ca="1">+IF(AND(ISNUMBER(OFFSET('Sanitation Data'!$G$10,0,10*ROW('Sanitation Data'!G2))),'Data Summary'!DB8="Yes"),OFFSET('Sanitation Data'!$G$10,0,10*ROW('Sanitation Data'!G2)),NA())</f>
        <v>#N/A</v>
      </c>
      <c r="AN8" s="512" t="e">
        <f ca="1">+IF(AND(ISNUMBER(OFFSET('Sanitation Data'!$G$11,0,10*ROW('Sanitation Data'!G2))),'Data Summary'!DC8="Yes"),OFFSET('Sanitation Data'!$G$11,0,10*ROW('Sanitation Data'!G2)),NA())</f>
        <v>#N/A</v>
      </c>
      <c r="AO8" s="512" t="e">
        <f ca="1">+IF(AND(ISNUMBER(OFFSET('Sanitation Data'!$G$12,0,10*ROW('Sanitation Data'!G2))),'Data Summary'!DD8="Yes"),OFFSET('Sanitation Data'!$G$12,0,10*ROW('Sanitation Data'!G2)),NA())</f>
        <v>#N/A</v>
      </c>
      <c r="AP8" s="512" t="e">
        <f ca="1">+IF(AND(ISNUMBER(OFFSET('Sanitation Data'!$H$4,0,10*ROW('Sanitation Data'!H2))),'Data Summary'!DE8="Yes"),100-OFFSET('Sanitation Data'!$H$4,0,10*ROW('Sanitation Data'!H2)),NA())</f>
        <v>#N/A</v>
      </c>
      <c r="AQ8" s="512" t="e">
        <f ca="1">+IF(AND(ISNUMBER(OFFSET('Sanitation Data'!$H$6,0,10*ROW('Sanitation Data'!H2))),'Data Summary'!DF8="Yes"),OFFSET('Sanitation Data'!$H$6,0,10*ROW('Sanitation Data'!H2)),NA())</f>
        <v>#N/A</v>
      </c>
      <c r="AR8" s="512" t="e">
        <f ca="1">+IF(AND(ISNUMBER(OFFSET('Sanitation Data'!$H$10,0,10*ROW('Sanitation Data'!H2))),'Data Summary'!DG8="Yes"),OFFSET('Sanitation Data'!$H$10,0,10*ROW('Sanitation Data'!H2)),NA())</f>
        <v>#N/A</v>
      </c>
      <c r="AS8" s="512" t="e">
        <f ca="1">+IF(AND(ISNUMBER(OFFSET('Sanitation Data'!$H$11,0,10*ROW('Sanitation Data'!H2))),'Data Summary'!DH8="Yes"),OFFSET('Sanitation Data'!$H$11,0,10*ROW('Sanitation Data'!H2)),NA())</f>
        <v>#N/A</v>
      </c>
      <c r="AT8" s="512" t="e">
        <f ca="1">+IF(AND(ISNUMBER(OFFSET('Sanitation Data'!$H$12,0,10*ROW('Sanitation Data'!H2))),'Data Summary'!DI8="Yes"),OFFSET('Sanitation Data'!$H$12,0,10*ROW('Sanitation Data'!H2)),NA())</f>
        <v>#N/A</v>
      </c>
      <c r="AU8" s="512" t="e">
        <f ca="1">+IF(AND(ISNUMBER(OFFSET('Sanitation Data'!$I$4,0,10*ROW('Sanitation Data'!I2))),'Data Summary'!DJ8="Yes"),100-OFFSET('Sanitation Data'!$I$4,0,10*ROW('Sanitation Data'!I2)),NA())</f>
        <v>#N/A</v>
      </c>
      <c r="AV8" s="512" t="e">
        <f ca="1">+IF(AND(ISNUMBER(OFFSET('Sanitation Data'!$I$6,0,10*ROW('Sanitation Data'!I2))),'Data Summary'!DK8="Yes"),OFFSET('Sanitation Data'!$I$6,0,10*ROW('Sanitation Data'!I2)),NA())</f>
        <v>#N/A</v>
      </c>
      <c r="AW8" s="512" t="e">
        <f ca="1">+IF(AND(ISNUMBER(OFFSET('Sanitation Data'!$I$10,0,10*ROW('Sanitation Data'!I2))),'Data Summary'!DL8="Yes"),OFFSET('Sanitation Data'!$I$10,0,10*ROW('Sanitation Data'!I2)),NA())</f>
        <v>#N/A</v>
      </c>
      <c r="AX8" s="512" t="e">
        <f ca="1">+IF(AND(ISNUMBER(OFFSET('Sanitation Data'!$I$11,0,10*ROW('Sanitation Data'!I2))),'Data Summary'!DM8="Yes"),OFFSET('Sanitation Data'!$I$11,0,10*ROW('Sanitation Data'!I2)),NA())</f>
        <v>#N/A</v>
      </c>
      <c r="AY8" s="512" t="e">
        <f ca="1">+IF(AND(ISNUMBER(OFFSET('Sanitation Data'!$I$12,0,10*ROW('Sanitation Data'!I2))),'Data Summary'!DN8="Yes"),OFFSET('Sanitation Data'!$I$12,0,10*ROW('Sanitation Data'!I2)),NA())</f>
        <v>#N/A</v>
      </c>
      <c r="AZ8" s="513" t="e">
        <f ca="1">+IF(AND(ISNUMBER(OFFSET('Hygiene Data'!$D$5,0,10*ROW('Hygiene Data'!D2))),'Data Summary'!DO8="Yes"),OFFSET('Hygiene Data'!$D$5,0,10*ROW('Hygiene Data'!D2)),NA())</f>
        <v>#N/A</v>
      </c>
      <c r="BA8" s="513" t="e">
        <f ca="1">+IF(AND(ISNUMBER(OFFSET('Hygiene Data'!$D$7,0,10*ROW('Hygiene Data'!D2))),'Data Summary'!DP8="Yes"),OFFSET('Hygiene Data'!$D$7,0,10*ROW('Hygiene Data'!D2)),NA())</f>
        <v>#N/A</v>
      </c>
      <c r="BB8" s="513" t="e">
        <f ca="1">+IF(AND(ISNUMBER(OFFSET('Hygiene Data'!$D$9,0,10*ROW('Hygiene Data'!D2))),'Data Summary'!DQ8="Yes"),OFFSET('Hygiene Data'!$D$9,0,10*ROW('Hygiene Data'!D2)),NA())</f>
        <v>#N/A</v>
      </c>
      <c r="BC8" s="513" t="e">
        <f ca="1">+IF(AND(ISNUMBER(OFFSET('Hygiene Data'!$E$5,0,10*ROW('Hygiene Data'!E2))),'Data Summary'!DR8="Yes"),OFFSET('Hygiene Data'!$E$5,0,10*ROW('Hygiene Data'!E2)),NA())</f>
        <v>#N/A</v>
      </c>
      <c r="BD8" s="513" t="e">
        <f ca="1">+IF(AND(ISNUMBER(OFFSET('Hygiene Data'!$E$7,0,10*ROW('Hygiene Data'!E2))),'Data Summary'!DS8="Yes"),OFFSET('Hygiene Data'!$E$7,0,10*ROW('Hygiene Data'!E2)),NA())</f>
        <v>#N/A</v>
      </c>
      <c r="BE8" s="513" t="e">
        <f ca="1">+IF(AND(ISNUMBER(OFFSET('Hygiene Data'!$E$9,0,10*ROW('Hygiene Data'!E2))),'Data Summary'!DT8="Yes"),OFFSET('Hygiene Data'!$E$9,0,10*ROW('Hygiene Data'!E2)),NA())</f>
        <v>#N/A</v>
      </c>
      <c r="BF8" s="513" t="e">
        <f ca="1">+IF(AND(ISNUMBER(OFFSET('Hygiene Data'!$F$5,0,10*ROW('Hygiene Data'!F2))),'Data Summary'!DU8="Yes"),OFFSET('Hygiene Data'!$F$5,0,10*ROW('Hygiene Data'!F2)),NA())</f>
        <v>#N/A</v>
      </c>
      <c r="BG8" s="513" t="e">
        <f ca="1">+IF(AND(ISNUMBER(OFFSET('Hygiene Data'!$F$7,0,10*ROW('Hygiene Data'!F2))),'Data Summary'!DV8="Yes"),OFFSET('Hygiene Data'!$F$7,0,10*ROW('Hygiene Data'!F2)),NA())</f>
        <v>#N/A</v>
      </c>
      <c r="BH8" s="513" t="e">
        <f ca="1">+IF(AND(ISNUMBER(OFFSET('Hygiene Data'!$F$9,0,10*ROW('Hygiene Data'!F2))),'Data Summary'!DW8="Yes"),OFFSET('Hygiene Data'!$F$9,0,10*ROW('Hygiene Data'!F2)),NA())</f>
        <v>#N/A</v>
      </c>
      <c r="BI8" s="513" t="e">
        <f ca="1">+IF(AND(ISNUMBER(OFFSET('Hygiene Data'!$G$5,0,10*ROW('Hygiene Data'!G2))),'Data Summary'!DX8="Yes"),OFFSET('Hygiene Data'!$G$5,0,10*ROW('Hygiene Data'!G2)),NA())</f>
        <v>#N/A</v>
      </c>
      <c r="BJ8" s="513" t="e">
        <f ca="1">+IF(AND(ISNUMBER(OFFSET('Hygiene Data'!$G$7,0,10*ROW('Hygiene Data'!G2))),'Data Summary'!DY8="Yes"),OFFSET('Hygiene Data'!$G$7,0,10*ROW('Hygiene Data'!G2)),NA())</f>
        <v>#N/A</v>
      </c>
      <c r="BK8" s="513" t="e">
        <f ca="1">+IF(AND(ISNUMBER(OFFSET('Hygiene Data'!$G$9,0,10*ROW('Hygiene Data'!G2))),'Data Summary'!DZ8="Yes"),OFFSET('Hygiene Data'!$G$9,0,10*ROW('Hygiene Data'!G2)),NA())</f>
        <v>#N/A</v>
      </c>
      <c r="BL8" s="513" t="e">
        <f ca="1">+IF(AND(ISNUMBER(OFFSET('Hygiene Data'!$H$5,0,10*ROW('Hygiene Data'!H2))),'Data Summary'!EA8="Yes"),OFFSET('Hygiene Data'!$H$5,0,10*ROW('Hygiene Data'!H2)),NA())</f>
        <v>#N/A</v>
      </c>
      <c r="BM8" s="513" t="e">
        <f ca="1">+IF(AND(ISNUMBER(OFFSET('Hygiene Data'!$H$7,0,10*ROW('Hygiene Data'!H2))),'Data Summary'!EB8="Yes"),OFFSET('Hygiene Data'!$H$7,0,10*ROW('Hygiene Data'!H2)),NA())</f>
        <v>#N/A</v>
      </c>
      <c r="BN8" s="513" t="e">
        <f ca="1">+IF(AND(ISNUMBER(OFFSET('Hygiene Data'!$H$9,0,10*ROW('Hygiene Data'!H2))),'Data Summary'!EC8="Yes"),OFFSET('Hygiene Data'!$H$9,0,10*ROW('Hygiene Data'!H2)),NA())</f>
        <v>#N/A</v>
      </c>
      <c r="BO8" s="513" t="e">
        <f ca="1">+IF(AND(ISNUMBER(OFFSET('Hygiene Data'!$I$5,0,10*ROW('Hygiene Data'!I2))),'Data Summary'!ED8="Yes"),OFFSET('Hygiene Data'!$I$5,0,10*ROW('Hygiene Data'!I2)),NA())</f>
        <v>#N/A</v>
      </c>
      <c r="BP8" s="513" t="e">
        <f ca="1">+IF(AND(ISNUMBER(OFFSET('Hygiene Data'!$I$7,0,10*ROW('Hygiene Data'!I2))),'Data Summary'!EE8="Yes"),OFFSET('Hygiene Data'!$I$7,0,10*ROW('Hygiene Data'!I2)),NA())</f>
        <v>#N/A</v>
      </c>
      <c r="BQ8" s="513" t="e">
        <f ca="1">+IF(AND(ISNUMBER(OFFSET('Hygiene Data'!$I$9,0,10*ROW('Hygiene Data'!I2))),'Data Summary'!EF8="Yes"),OFFSET('Hygiene Data'!$I$9,0,10*ROW('Hygiene Data'!I2)),NA())</f>
        <v>#N/A</v>
      </c>
    </row>
    <row r="9" spans="1:69" x14ac:dyDescent="0.25">
      <c r="A9" s="509" t="str">
        <f ca="1">+RIGHT('Data Summary'!A9,LEN('Data Summary'!A9)-9)</f>
        <v>UIS</v>
      </c>
      <c r="B9" s="483" t="str">
        <f ca="1">+IF(ISTEXT('Data Summary'!B9),'Data Summary'!B9,"")</f>
        <v>Other</v>
      </c>
      <c r="C9" s="510">
        <f ca="1">+VALUE('Data Summary'!C9)</f>
        <v>2024</v>
      </c>
      <c r="D9" s="511" t="e">
        <f ca="1">+IF(AND(ISNUMBER(OFFSET('Water Data'!$D$4,0,10*ROW('Water Data'!D3))),'Data Summary'!BS9="Yes"),100-OFFSET('Water Data'!$D$4,0,10*ROW('Water Data'!D3)),NA())</f>
        <v>#N/A</v>
      </c>
      <c r="E9" s="511" t="e">
        <f ca="1">+IF(AND(ISNUMBER(OFFSET('Water Data'!$D$6,0,10*ROW('Water Data'!D3))),'Data Summary'!BT9="Yes"),OFFSET('Water Data'!$D$6,0,10*ROW('Water Data'!D3)),NA())</f>
        <v>#N/A</v>
      </c>
      <c r="F9" s="511" t="e">
        <f ca="1">+IF(AND(ISNUMBER(OFFSET('Water Data'!$D$9,0,10*ROW('Water Data'!D3))),'Data Summary'!BU9="Yes"),OFFSET('Water Data'!$D$9,0,10*ROW('Water Data'!D3)),NA())</f>
        <v>#N/A</v>
      </c>
      <c r="G9" s="511" t="e">
        <f ca="1">+IF(AND(ISNUMBER(OFFSET('Water Data'!$E$4,0,10*ROW('Water Data'!E3))),'Data Summary'!BV9="Yes"),100-OFFSET('Water Data'!$E$4,0,10*ROW('Water Data'!E3)),NA())</f>
        <v>#N/A</v>
      </c>
      <c r="H9" s="511" t="e">
        <f ca="1">+IF(AND(ISNUMBER(OFFSET('Water Data'!$E$6,0,10*ROW('Water Data'!E3))),'Data Summary'!BW9="Yes"),OFFSET('Water Data'!$E$6,0,10*ROW('Water Data'!E3)),NA())</f>
        <v>#N/A</v>
      </c>
      <c r="I9" s="511" t="e">
        <f ca="1">+IF(AND(ISNUMBER(OFFSET('Water Data'!$E$9,0,10*ROW('Water Data'!E3))),'Data Summary'!BX9="Yes"),OFFSET('Water Data'!$E$9,0,10*ROW('Water Data'!E3)),NA())</f>
        <v>#N/A</v>
      </c>
      <c r="J9" s="511" t="e">
        <f ca="1">+IF(AND(ISNUMBER(OFFSET('Water Data'!$F$4,0,10*ROW('Water Data'!F3))),'Data Summary'!BY9="Yes"),100-OFFSET('Water Data'!$F$4,0,10*ROW('Water Data'!F3)),NA())</f>
        <v>#N/A</v>
      </c>
      <c r="K9" s="511" t="e">
        <f ca="1">+IF(AND(ISNUMBER(OFFSET('Water Data'!$F$6,0,10*ROW('Water Data'!F3))),'Data Summary'!BZ9="Yes"),OFFSET('Water Data'!$F$6,0,10*ROW('Water Data'!F3)),NA())</f>
        <v>#N/A</v>
      </c>
      <c r="L9" s="511" t="e">
        <f ca="1">+IF(AND(ISNUMBER(OFFSET('Water Data'!$F$9,0,10*ROW('Water Data'!F3))),'Data Summary'!CA9="Yes"),OFFSET('Water Data'!$F$9,0,10*ROW('Water Data'!F3)),NA())</f>
        <v>#N/A</v>
      </c>
      <c r="M9" s="511" t="e">
        <f ca="1">+IF(AND(ISNUMBER(OFFSET('Water Data'!$G$4,0,10*ROW('Water Data'!G3))),'Data Summary'!CB9="Yes"),100-OFFSET('Water Data'!$G$4,0,10*ROW('Water Data'!G3)),NA())</f>
        <v>#N/A</v>
      </c>
      <c r="N9" s="511" t="e">
        <f ca="1">+IF(AND(ISNUMBER(OFFSET('Water Data'!$G$6,0,10*ROW('Water Data'!G3))),'Data Summary'!CC9="Yes"),OFFSET('Water Data'!$G$6,0,10*ROW('Water Data'!G3)),NA())</f>
        <v>#N/A</v>
      </c>
      <c r="O9" s="511" t="e">
        <f ca="1">+IF(AND(ISNUMBER(OFFSET('Water Data'!$G$9,0,10*ROW('Water Data'!G3))),'Data Summary'!CD9="Yes"),OFFSET('Water Data'!$G$9,0,10*ROW('Water Data'!G3)),NA())</f>
        <v>#N/A</v>
      </c>
      <c r="P9" s="511" t="e">
        <f ca="1">+IF(AND(ISNUMBER(OFFSET('Water Data'!$H$4,0,10*ROW('Water Data'!H3))),'Data Summary'!CE9="Yes"),100-OFFSET('Water Data'!$H$4,0,10*ROW('Water Data'!H3)),NA())</f>
        <v>#N/A</v>
      </c>
      <c r="Q9" s="511" t="e">
        <f ca="1">+IF(AND(ISNUMBER(OFFSET('Water Data'!$H$6,0,10*ROW('Water Data'!H3))),'Data Summary'!CF9="Yes"),OFFSET('Water Data'!$H$6,0,10*ROW('Water Data'!H3)),NA())</f>
        <v>#N/A</v>
      </c>
      <c r="R9" s="511" t="e">
        <f ca="1">+IF(AND(ISNUMBER(OFFSET('Water Data'!$H$9,0,10*ROW('Water Data'!H3))),'Data Summary'!CG9="Yes"),OFFSET('Water Data'!$H$9,0,10*ROW('Water Data'!H3)),NA())</f>
        <v>#N/A</v>
      </c>
      <c r="S9" s="511" t="e">
        <f ca="1">+IF(AND(ISNUMBER(OFFSET('Water Data'!$I$4,0,10*ROW('Water Data'!I3))),'Data Summary'!CH9="Yes"),100-OFFSET('Water Data'!$I$4,0,10*ROW('Water Data'!I3)),NA())</f>
        <v>#N/A</v>
      </c>
      <c r="T9" s="511" t="e">
        <f ca="1">+IF(AND(ISNUMBER(OFFSET('Water Data'!$I$6,0,10*ROW('Water Data'!I3))),'Data Summary'!CI9="Yes"),OFFSET('Water Data'!$I$6,0,10*ROW('Water Data'!I3)),NA())</f>
        <v>#N/A</v>
      </c>
      <c r="U9" s="511" t="e">
        <f ca="1">+IF(AND(ISNUMBER(OFFSET('Water Data'!$I$9,0,10*ROW('Water Data'!I3))),'Data Summary'!CJ9="Yes"),OFFSET('Water Data'!$I$9,0,10*ROW('Water Data'!I3)),NA())</f>
        <v>#N/A</v>
      </c>
      <c r="V9" s="512" t="e">
        <f ca="1">+IF(AND(ISNUMBER(OFFSET('Sanitation Data'!$D$4,0,10*ROW('Sanitation Data'!D3))),'Data Summary'!CK9="Yes"),100-OFFSET('Sanitation Data'!$D$4,0,10*ROW('Sanitation Data'!D3)),NA())</f>
        <v>#N/A</v>
      </c>
      <c r="W9" s="512" t="e">
        <f ca="1">+IF(AND(ISNUMBER(OFFSET('Sanitation Data'!$D$6,0,10*ROW('Sanitation Data'!D3))),'Data Summary'!CL9="Yes"),OFFSET('Sanitation Data'!$D$6,0,10*ROW('Sanitation Data'!D3)),NA())</f>
        <v>#N/A</v>
      </c>
      <c r="X9" s="512" t="e">
        <f ca="1">+IF(AND(ISNUMBER(OFFSET('Sanitation Data'!$D$10,0,10*ROW('Sanitation Data'!D3))),'Data Summary'!CM9="Yes"),OFFSET('Sanitation Data'!$D$10,0,10*ROW('Sanitation Data'!D3)),NA())</f>
        <v>#N/A</v>
      </c>
      <c r="Y9" s="512" t="e">
        <f ca="1">+IF(AND(ISNUMBER(OFFSET('Sanitation Data'!$D$11,0,10*ROW('Sanitation Data'!D3))),'Data Summary'!CN9="Yes"),OFFSET('Sanitation Data'!$D$11,0,10*ROW('Sanitation Data'!D3)),NA())</f>
        <v>#N/A</v>
      </c>
      <c r="Z9" s="512" t="e">
        <f ca="1">+IF(AND(ISNUMBER(OFFSET('Sanitation Data'!$D$12,0,10*ROW('Sanitation Data'!D3))),'Data Summary'!CO9="Yes"),OFFSET('Sanitation Data'!$D$12,0,10*ROW('Sanitation Data'!D3)),NA())</f>
        <v>#N/A</v>
      </c>
      <c r="AA9" s="512" t="e">
        <f ca="1">+IF(AND(ISNUMBER(OFFSET('Sanitation Data'!$E$4,0,10*ROW('Sanitation Data'!E3))),'Data Summary'!CP9="Yes"),100-OFFSET('Sanitation Data'!$E$4,0,10*ROW('Sanitation Data'!E3)),NA())</f>
        <v>#N/A</v>
      </c>
      <c r="AB9" s="512" t="e">
        <f ca="1">+IF(AND(ISNUMBER(OFFSET('Sanitation Data'!$E$6,0,10*ROW('Sanitation Data'!E3))),'Data Summary'!CQ9="Yes"),OFFSET('Sanitation Data'!$E$6,0,10*ROW('Sanitation Data'!E3)),NA())</f>
        <v>#N/A</v>
      </c>
      <c r="AC9" s="512" t="e">
        <f ca="1">+IF(AND(ISNUMBER(OFFSET('Sanitation Data'!$E$10,0,10*ROW('Sanitation Data'!E3))),'Data Summary'!CR9="Yes"),OFFSET('Sanitation Data'!$E$10,0,10*ROW('Sanitation Data'!E3)),NA())</f>
        <v>#N/A</v>
      </c>
      <c r="AD9" s="512" t="e">
        <f ca="1">+IF(AND(ISNUMBER(OFFSET('Sanitation Data'!$E$11,0,10*ROW('Sanitation Data'!E3))),'Data Summary'!CS9="Yes"),OFFSET('Sanitation Data'!$E$11,0,10*ROW('Sanitation Data'!E3)),NA())</f>
        <v>#N/A</v>
      </c>
      <c r="AE9" s="512" t="e">
        <f ca="1">+IF(AND(ISNUMBER(OFFSET('Sanitation Data'!$E$12,0,10*ROW('Sanitation Data'!E3))),'Data Summary'!CT9="Yes"),OFFSET('Sanitation Data'!$E$12,0,10*ROW('Sanitation Data'!E3)),NA())</f>
        <v>#N/A</v>
      </c>
      <c r="AF9" s="512" t="e">
        <f ca="1">+IF(AND(ISNUMBER(OFFSET('Sanitation Data'!$F$4,0,10*ROW('Sanitation Data'!F3))),'Data Summary'!CU9="Yes"),100-OFFSET('Sanitation Data'!$F$4,0,10*ROW('Sanitation Data'!F3)),NA())</f>
        <v>#N/A</v>
      </c>
      <c r="AG9" s="512" t="e">
        <f ca="1">+IF(AND(ISNUMBER(OFFSET('Sanitation Data'!$F$6,0,10*ROW('Sanitation Data'!F3))),'Data Summary'!CV9="Yes"),OFFSET('Sanitation Data'!$F$6,0,10*ROW('Sanitation Data'!F3)),NA())</f>
        <v>#N/A</v>
      </c>
      <c r="AH9" s="512" t="e">
        <f ca="1">+IF(AND(ISNUMBER(OFFSET('Sanitation Data'!$F$10,0,10*ROW('Sanitation Data'!F3))),'Data Summary'!CW9="Yes"),OFFSET('Sanitation Data'!$F$10,0,10*ROW('Sanitation Data'!F3)),NA())</f>
        <v>#N/A</v>
      </c>
      <c r="AI9" s="512" t="e">
        <f ca="1">+IF(AND(ISNUMBER(OFFSET('Sanitation Data'!$F$11,0,10*ROW('Sanitation Data'!F3))),'Data Summary'!CX9="Yes"),OFFSET('Sanitation Data'!$F$11,0,10*ROW('Sanitation Data'!F3)),NA())</f>
        <v>#N/A</v>
      </c>
      <c r="AJ9" s="512" t="e">
        <f ca="1">+IF(AND(ISNUMBER(OFFSET('Sanitation Data'!$F$12,0,10*ROW('Sanitation Data'!F3))),'Data Summary'!CY9="Yes"),OFFSET('Sanitation Data'!$F$12,0,10*ROW('Sanitation Data'!F3)),NA())</f>
        <v>#N/A</v>
      </c>
      <c r="AK9" s="512" t="e">
        <f ca="1">+IF(AND(ISNUMBER(OFFSET('Sanitation Data'!$G$4,0,10*ROW('Sanitation Data'!G3))),'Data Summary'!CZ9="Yes"),100-OFFSET('Sanitation Data'!$G$4,0,10*ROW('Sanitation Data'!G3)),NA())</f>
        <v>#N/A</v>
      </c>
      <c r="AL9" s="512" t="e">
        <f ca="1">+IF(AND(ISNUMBER(OFFSET('Sanitation Data'!$G$6,0,10*ROW('Sanitation Data'!G3))),'Data Summary'!DA9="Yes"),OFFSET('Sanitation Data'!$G$6,0,10*ROW('Sanitation Data'!G3)),NA())</f>
        <v>#N/A</v>
      </c>
      <c r="AM9" s="512" t="e">
        <f ca="1">+IF(AND(ISNUMBER(OFFSET('Sanitation Data'!$G$10,0,10*ROW('Sanitation Data'!G3))),'Data Summary'!DB9="Yes"),OFFSET('Sanitation Data'!$G$10,0,10*ROW('Sanitation Data'!G3)),NA())</f>
        <v>#N/A</v>
      </c>
      <c r="AN9" s="512" t="e">
        <f ca="1">+IF(AND(ISNUMBER(OFFSET('Sanitation Data'!$G$11,0,10*ROW('Sanitation Data'!G3))),'Data Summary'!DC9="Yes"),OFFSET('Sanitation Data'!$G$11,0,10*ROW('Sanitation Data'!G3)),NA())</f>
        <v>#N/A</v>
      </c>
      <c r="AO9" s="512" t="e">
        <f ca="1">+IF(AND(ISNUMBER(OFFSET('Sanitation Data'!$G$12,0,10*ROW('Sanitation Data'!G3))),'Data Summary'!DD9="Yes"),OFFSET('Sanitation Data'!$G$12,0,10*ROW('Sanitation Data'!G3)),NA())</f>
        <v>#N/A</v>
      </c>
      <c r="AP9" s="512" t="e">
        <f ca="1">+IF(AND(ISNUMBER(OFFSET('Sanitation Data'!$H$4,0,10*ROW('Sanitation Data'!H3))),'Data Summary'!DE9="Yes"),100-OFFSET('Sanitation Data'!$H$4,0,10*ROW('Sanitation Data'!H3)),NA())</f>
        <v>#N/A</v>
      </c>
      <c r="AQ9" s="512" t="e">
        <f ca="1">+IF(AND(ISNUMBER(OFFSET('Sanitation Data'!$H$6,0,10*ROW('Sanitation Data'!H3))),'Data Summary'!DF9="Yes"),OFFSET('Sanitation Data'!$H$6,0,10*ROW('Sanitation Data'!H3)),NA())</f>
        <v>#N/A</v>
      </c>
      <c r="AR9" s="512" t="e">
        <f ca="1">+IF(AND(ISNUMBER(OFFSET('Sanitation Data'!$H$10,0,10*ROW('Sanitation Data'!H3))),'Data Summary'!DG9="Yes"),OFFSET('Sanitation Data'!$H$10,0,10*ROW('Sanitation Data'!H3)),NA())</f>
        <v>#N/A</v>
      </c>
      <c r="AS9" s="512" t="e">
        <f ca="1">+IF(AND(ISNUMBER(OFFSET('Sanitation Data'!$H$11,0,10*ROW('Sanitation Data'!H3))),'Data Summary'!DH9="Yes"),OFFSET('Sanitation Data'!$H$11,0,10*ROW('Sanitation Data'!H3)),NA())</f>
        <v>#N/A</v>
      </c>
      <c r="AT9" s="512" t="e">
        <f ca="1">+IF(AND(ISNUMBER(OFFSET('Sanitation Data'!$H$12,0,10*ROW('Sanitation Data'!H3))),'Data Summary'!DI9="Yes"),OFFSET('Sanitation Data'!$H$12,0,10*ROW('Sanitation Data'!H3)),NA())</f>
        <v>#N/A</v>
      </c>
      <c r="AU9" s="512" t="e">
        <f ca="1">+IF(AND(ISNUMBER(OFFSET('Sanitation Data'!$I$4,0,10*ROW('Sanitation Data'!I3))),'Data Summary'!DJ9="Yes"),100-OFFSET('Sanitation Data'!$I$4,0,10*ROW('Sanitation Data'!I3)),NA())</f>
        <v>#N/A</v>
      </c>
      <c r="AV9" s="512" t="e">
        <f ca="1">+IF(AND(ISNUMBER(OFFSET('Sanitation Data'!$I$6,0,10*ROW('Sanitation Data'!I3))),'Data Summary'!DK9="Yes"),OFFSET('Sanitation Data'!$I$6,0,10*ROW('Sanitation Data'!I3)),NA())</f>
        <v>#N/A</v>
      </c>
      <c r="AW9" s="512" t="e">
        <f ca="1">+IF(AND(ISNUMBER(OFFSET('Sanitation Data'!$I$10,0,10*ROW('Sanitation Data'!I3))),'Data Summary'!DL9="Yes"),OFFSET('Sanitation Data'!$I$10,0,10*ROW('Sanitation Data'!I3)),NA())</f>
        <v>#N/A</v>
      </c>
      <c r="AX9" s="512" t="e">
        <f ca="1">+IF(AND(ISNUMBER(OFFSET('Sanitation Data'!$I$11,0,10*ROW('Sanitation Data'!I3))),'Data Summary'!DM9="Yes"),OFFSET('Sanitation Data'!$I$11,0,10*ROW('Sanitation Data'!I3)),NA())</f>
        <v>#N/A</v>
      </c>
      <c r="AY9" s="512" t="e">
        <f ca="1">+IF(AND(ISNUMBER(OFFSET('Sanitation Data'!$I$12,0,10*ROW('Sanitation Data'!I3))),'Data Summary'!DN9="Yes"),OFFSET('Sanitation Data'!$I$12,0,10*ROW('Sanitation Data'!I3)),NA())</f>
        <v>#N/A</v>
      </c>
      <c r="AZ9" s="513" t="e">
        <f ca="1">+IF(AND(ISNUMBER(OFFSET('Hygiene Data'!$D$5,0,10*ROW('Hygiene Data'!D3))),'Data Summary'!DO9="Yes"),OFFSET('Hygiene Data'!$D$5,0,10*ROW('Hygiene Data'!D3)),NA())</f>
        <v>#N/A</v>
      </c>
      <c r="BA9" s="513" t="e">
        <f ca="1">+IF(AND(ISNUMBER(OFFSET('Hygiene Data'!$D$7,0,10*ROW('Hygiene Data'!D3))),'Data Summary'!DP9="Yes"),OFFSET('Hygiene Data'!$D$7,0,10*ROW('Hygiene Data'!D3)),NA())</f>
        <v>#N/A</v>
      </c>
      <c r="BB9" s="513" t="e">
        <f ca="1">+IF(AND(ISNUMBER(OFFSET('Hygiene Data'!$D$9,0,10*ROW('Hygiene Data'!D3))),'Data Summary'!DQ9="Yes"),OFFSET('Hygiene Data'!$D$9,0,10*ROW('Hygiene Data'!D3)),NA())</f>
        <v>#N/A</v>
      </c>
      <c r="BC9" s="513" t="e">
        <f ca="1">+IF(AND(ISNUMBER(OFFSET('Hygiene Data'!$E$5,0,10*ROW('Hygiene Data'!E3))),'Data Summary'!DR9="Yes"),OFFSET('Hygiene Data'!$E$5,0,10*ROW('Hygiene Data'!E3)),NA())</f>
        <v>#N/A</v>
      </c>
      <c r="BD9" s="513" t="e">
        <f ca="1">+IF(AND(ISNUMBER(OFFSET('Hygiene Data'!$E$7,0,10*ROW('Hygiene Data'!E3))),'Data Summary'!DS9="Yes"),OFFSET('Hygiene Data'!$E$7,0,10*ROW('Hygiene Data'!E3)),NA())</f>
        <v>#N/A</v>
      </c>
      <c r="BE9" s="513" t="e">
        <f ca="1">+IF(AND(ISNUMBER(OFFSET('Hygiene Data'!$E$9,0,10*ROW('Hygiene Data'!E3))),'Data Summary'!DT9="Yes"),OFFSET('Hygiene Data'!$E$9,0,10*ROW('Hygiene Data'!E3)),NA())</f>
        <v>#N/A</v>
      </c>
      <c r="BF9" s="513" t="e">
        <f ca="1">+IF(AND(ISNUMBER(OFFSET('Hygiene Data'!$F$5,0,10*ROW('Hygiene Data'!F3))),'Data Summary'!DU9="Yes"),OFFSET('Hygiene Data'!$F$5,0,10*ROW('Hygiene Data'!F3)),NA())</f>
        <v>#N/A</v>
      </c>
      <c r="BG9" s="513" t="e">
        <f ca="1">+IF(AND(ISNUMBER(OFFSET('Hygiene Data'!$F$7,0,10*ROW('Hygiene Data'!F3))),'Data Summary'!DV9="Yes"),OFFSET('Hygiene Data'!$F$7,0,10*ROW('Hygiene Data'!F3)),NA())</f>
        <v>#N/A</v>
      </c>
      <c r="BH9" s="513" t="e">
        <f ca="1">+IF(AND(ISNUMBER(OFFSET('Hygiene Data'!$F$9,0,10*ROW('Hygiene Data'!F3))),'Data Summary'!DW9="Yes"),OFFSET('Hygiene Data'!$F$9,0,10*ROW('Hygiene Data'!F3)),NA())</f>
        <v>#N/A</v>
      </c>
      <c r="BI9" s="513" t="e">
        <f ca="1">+IF(AND(ISNUMBER(OFFSET('Hygiene Data'!$G$5,0,10*ROW('Hygiene Data'!G3))),'Data Summary'!DX9="Yes"),OFFSET('Hygiene Data'!$G$5,0,10*ROW('Hygiene Data'!G3)),NA())</f>
        <v>#N/A</v>
      </c>
      <c r="BJ9" s="513" t="e">
        <f ca="1">+IF(AND(ISNUMBER(OFFSET('Hygiene Data'!$G$7,0,10*ROW('Hygiene Data'!G3))),'Data Summary'!DY9="Yes"),OFFSET('Hygiene Data'!$G$7,0,10*ROW('Hygiene Data'!G3)),NA())</f>
        <v>#N/A</v>
      </c>
      <c r="BK9" s="513" t="e">
        <f ca="1">+IF(AND(ISNUMBER(OFFSET('Hygiene Data'!$G$9,0,10*ROW('Hygiene Data'!G3))),'Data Summary'!DZ9="Yes"),OFFSET('Hygiene Data'!$G$9,0,10*ROW('Hygiene Data'!G3)),NA())</f>
        <v>#N/A</v>
      </c>
      <c r="BL9" s="513" t="e">
        <f ca="1">+IF(AND(ISNUMBER(OFFSET('Hygiene Data'!$H$5,0,10*ROW('Hygiene Data'!H3))),'Data Summary'!EA9="Yes"),OFFSET('Hygiene Data'!$H$5,0,10*ROW('Hygiene Data'!H3)),NA())</f>
        <v>#N/A</v>
      </c>
      <c r="BM9" s="513" t="e">
        <f ca="1">+IF(AND(ISNUMBER(OFFSET('Hygiene Data'!$H$7,0,10*ROW('Hygiene Data'!H3))),'Data Summary'!EB9="Yes"),OFFSET('Hygiene Data'!$H$7,0,10*ROW('Hygiene Data'!H3)),NA())</f>
        <v>#N/A</v>
      </c>
      <c r="BN9" s="513" t="e">
        <f ca="1">+IF(AND(ISNUMBER(OFFSET('Hygiene Data'!$H$9,0,10*ROW('Hygiene Data'!H3))),'Data Summary'!EC9="Yes"),OFFSET('Hygiene Data'!$H$9,0,10*ROW('Hygiene Data'!H3)),NA())</f>
        <v>#N/A</v>
      </c>
      <c r="BO9" s="513" t="e">
        <f ca="1">+IF(AND(ISNUMBER(OFFSET('Hygiene Data'!$I$5,0,10*ROW('Hygiene Data'!I3))),'Data Summary'!ED9="Yes"),OFFSET('Hygiene Data'!$I$5,0,10*ROW('Hygiene Data'!I3)),NA())</f>
        <v>#N/A</v>
      </c>
      <c r="BP9" s="513" t="e">
        <f ca="1">+IF(AND(ISNUMBER(OFFSET('Hygiene Data'!$I$7,0,10*ROW('Hygiene Data'!I3))),'Data Summary'!EE9="Yes"),OFFSET('Hygiene Data'!$I$7,0,10*ROW('Hygiene Data'!I3)),NA())</f>
        <v>#N/A</v>
      </c>
      <c r="BQ9" s="513" t="e">
        <f ca="1">+IF(AND(ISNUMBER(OFFSET('Hygiene Data'!$I$9,0,10*ROW('Hygiene Data'!I3))),'Data Summary'!EF9="Yes"),OFFSET('Hygiene Data'!$I$9,0,10*ROW('Hygiene Data'!I3)),NA())</f>
        <v>#N/A</v>
      </c>
    </row>
    <row r="10" spans="1:69" x14ac:dyDescent="0.25">
      <c r="A10" s="509" t="e">
        <f ca="1">+RIGHT('Data Summary'!A10,LEN('Data Summary'!A10)-9)</f>
        <v>#VALUE!</v>
      </c>
      <c r="B10" s="483" t="str">
        <f ca="1">+IF(ISTEXT('Data Summary'!B10),'Data Summary'!B10,"")</f>
        <v/>
      </c>
      <c r="C10" s="510" t="e">
        <f ca="1">+VALUE('Data Summary'!C10)</f>
        <v>#VALUE!</v>
      </c>
      <c r="D10" s="511" t="e">
        <f ca="1">+IF(AND(ISNUMBER(OFFSET('Water Data'!$D$4,0,10*ROW('Water Data'!D4))),'Data Summary'!BS10="Yes"),100-OFFSET('Water Data'!$D$4,0,10*ROW('Water Data'!D4)),NA())</f>
        <v>#N/A</v>
      </c>
      <c r="E10" s="511" t="e">
        <f ca="1">+IF(AND(ISNUMBER(OFFSET('Water Data'!$D$6,0,10*ROW('Water Data'!D4))),'Data Summary'!BT10="Yes"),OFFSET('Water Data'!$D$6,0,10*ROW('Water Data'!D4)),NA())</f>
        <v>#N/A</v>
      </c>
      <c r="F10" s="511" t="e">
        <f ca="1">+IF(AND(ISNUMBER(OFFSET('Water Data'!$D$9,0,10*ROW('Water Data'!D4))),'Data Summary'!BU10="Yes"),OFFSET('Water Data'!$D$9,0,10*ROW('Water Data'!D4)),NA())</f>
        <v>#N/A</v>
      </c>
      <c r="G10" s="511" t="e">
        <f ca="1">+IF(AND(ISNUMBER(OFFSET('Water Data'!$E$4,0,10*ROW('Water Data'!E4))),'Data Summary'!BV10="Yes"),100-OFFSET('Water Data'!$E$4,0,10*ROW('Water Data'!E4)),NA())</f>
        <v>#N/A</v>
      </c>
      <c r="H10" s="511" t="e">
        <f ca="1">+IF(AND(ISNUMBER(OFFSET('Water Data'!$E$6,0,10*ROW('Water Data'!E4))),'Data Summary'!BW10="Yes"),OFFSET('Water Data'!$E$6,0,10*ROW('Water Data'!E4)),NA())</f>
        <v>#N/A</v>
      </c>
      <c r="I10" s="511" t="e">
        <f ca="1">+IF(AND(ISNUMBER(OFFSET('Water Data'!$E$9,0,10*ROW('Water Data'!E4))),'Data Summary'!BX10="Yes"),OFFSET('Water Data'!$E$9,0,10*ROW('Water Data'!E4)),NA())</f>
        <v>#N/A</v>
      </c>
      <c r="J10" s="511" t="e">
        <f ca="1">+IF(AND(ISNUMBER(OFFSET('Water Data'!$F$4,0,10*ROW('Water Data'!F4))),'Data Summary'!BY10="Yes"),100-OFFSET('Water Data'!$F$4,0,10*ROW('Water Data'!F4)),NA())</f>
        <v>#N/A</v>
      </c>
      <c r="K10" s="511" t="e">
        <f ca="1">+IF(AND(ISNUMBER(OFFSET('Water Data'!$F$6,0,10*ROW('Water Data'!F4))),'Data Summary'!BZ10="Yes"),OFFSET('Water Data'!$F$6,0,10*ROW('Water Data'!F4)),NA())</f>
        <v>#N/A</v>
      </c>
      <c r="L10" s="511" t="e">
        <f ca="1">+IF(AND(ISNUMBER(OFFSET('Water Data'!$F$9,0,10*ROW('Water Data'!F4))),'Data Summary'!CA10="Yes"),OFFSET('Water Data'!$F$9,0,10*ROW('Water Data'!F4)),NA())</f>
        <v>#N/A</v>
      </c>
      <c r="M10" s="511" t="e">
        <f ca="1">+IF(AND(ISNUMBER(OFFSET('Water Data'!$G$4,0,10*ROW('Water Data'!G4))),'Data Summary'!CB10="Yes"),100-OFFSET('Water Data'!$G$4,0,10*ROW('Water Data'!G4)),NA())</f>
        <v>#N/A</v>
      </c>
      <c r="N10" s="511" t="e">
        <f ca="1">+IF(AND(ISNUMBER(OFFSET('Water Data'!$G$6,0,10*ROW('Water Data'!G4))),'Data Summary'!CC10="Yes"),OFFSET('Water Data'!$G$6,0,10*ROW('Water Data'!G4)),NA())</f>
        <v>#N/A</v>
      </c>
      <c r="O10" s="511" t="e">
        <f ca="1">+IF(AND(ISNUMBER(OFFSET('Water Data'!$G$9,0,10*ROW('Water Data'!G4))),'Data Summary'!CD10="Yes"),OFFSET('Water Data'!$G$9,0,10*ROW('Water Data'!G4)),NA())</f>
        <v>#N/A</v>
      </c>
      <c r="P10" s="511" t="e">
        <f ca="1">+IF(AND(ISNUMBER(OFFSET('Water Data'!$H$4,0,10*ROW('Water Data'!H4))),'Data Summary'!CE10="Yes"),100-OFFSET('Water Data'!$H$4,0,10*ROW('Water Data'!H4)),NA())</f>
        <v>#N/A</v>
      </c>
      <c r="Q10" s="511" t="e">
        <f ca="1">+IF(AND(ISNUMBER(OFFSET('Water Data'!$H$6,0,10*ROW('Water Data'!H4))),'Data Summary'!CF10="Yes"),OFFSET('Water Data'!$H$6,0,10*ROW('Water Data'!H4)),NA())</f>
        <v>#N/A</v>
      </c>
      <c r="R10" s="511" t="e">
        <f ca="1">+IF(AND(ISNUMBER(OFFSET('Water Data'!$H$9,0,10*ROW('Water Data'!H4))),'Data Summary'!CG10="Yes"),OFFSET('Water Data'!$H$9,0,10*ROW('Water Data'!H4)),NA())</f>
        <v>#N/A</v>
      </c>
      <c r="S10" s="511" t="e">
        <f ca="1">+IF(AND(ISNUMBER(OFFSET('Water Data'!$I$4,0,10*ROW('Water Data'!I4))),'Data Summary'!CH10="Yes"),100-OFFSET('Water Data'!$I$4,0,10*ROW('Water Data'!I4)),NA())</f>
        <v>#N/A</v>
      </c>
      <c r="T10" s="511" t="e">
        <f ca="1">+IF(AND(ISNUMBER(OFFSET('Water Data'!$I$6,0,10*ROW('Water Data'!I4))),'Data Summary'!CI10="Yes"),OFFSET('Water Data'!$I$6,0,10*ROW('Water Data'!I4)),NA())</f>
        <v>#N/A</v>
      </c>
      <c r="U10" s="511" t="e">
        <f ca="1">+IF(AND(ISNUMBER(OFFSET('Water Data'!$I$9,0,10*ROW('Water Data'!I4))),'Data Summary'!CJ10="Yes"),OFFSET('Water Data'!$I$9,0,10*ROW('Water Data'!I4)),NA())</f>
        <v>#N/A</v>
      </c>
      <c r="V10" s="512" t="e">
        <f ca="1">+IF(AND(ISNUMBER(OFFSET('Sanitation Data'!$D$4,0,10*ROW('Sanitation Data'!D4))),'Data Summary'!CK10="Yes"),100-OFFSET('Sanitation Data'!$D$4,0,10*ROW('Sanitation Data'!D4)),NA())</f>
        <v>#N/A</v>
      </c>
      <c r="W10" s="512" t="e">
        <f ca="1">+IF(AND(ISNUMBER(OFFSET('Sanitation Data'!$D$6,0,10*ROW('Sanitation Data'!D4))),'Data Summary'!CL10="Yes"),OFFSET('Sanitation Data'!$D$6,0,10*ROW('Sanitation Data'!D4)),NA())</f>
        <v>#N/A</v>
      </c>
      <c r="X10" s="512" t="e">
        <f ca="1">+IF(AND(ISNUMBER(OFFSET('Sanitation Data'!$D$10,0,10*ROW('Sanitation Data'!D4))),'Data Summary'!CM10="Yes"),OFFSET('Sanitation Data'!$D$10,0,10*ROW('Sanitation Data'!D4)),NA())</f>
        <v>#N/A</v>
      </c>
      <c r="Y10" s="512" t="e">
        <f ca="1">+IF(AND(ISNUMBER(OFFSET('Sanitation Data'!$D$11,0,10*ROW('Sanitation Data'!D4))),'Data Summary'!CN10="Yes"),OFFSET('Sanitation Data'!$D$11,0,10*ROW('Sanitation Data'!D4)),NA())</f>
        <v>#N/A</v>
      </c>
      <c r="Z10" s="512" t="e">
        <f ca="1">+IF(AND(ISNUMBER(OFFSET('Sanitation Data'!$D$12,0,10*ROW('Sanitation Data'!D4))),'Data Summary'!CO10="Yes"),OFFSET('Sanitation Data'!$D$12,0,10*ROW('Sanitation Data'!D4)),NA())</f>
        <v>#N/A</v>
      </c>
      <c r="AA10" s="512" t="e">
        <f ca="1">+IF(AND(ISNUMBER(OFFSET('Sanitation Data'!$E$4,0,10*ROW('Sanitation Data'!E4))),'Data Summary'!CP10="Yes"),100-OFFSET('Sanitation Data'!$E$4,0,10*ROW('Sanitation Data'!E4)),NA())</f>
        <v>#N/A</v>
      </c>
      <c r="AB10" s="512" t="e">
        <f ca="1">+IF(AND(ISNUMBER(OFFSET('Sanitation Data'!$E$6,0,10*ROW('Sanitation Data'!E4))),'Data Summary'!CQ10="Yes"),OFFSET('Sanitation Data'!$E$6,0,10*ROW('Sanitation Data'!E4)),NA())</f>
        <v>#N/A</v>
      </c>
      <c r="AC10" s="512" t="e">
        <f ca="1">+IF(AND(ISNUMBER(OFFSET('Sanitation Data'!$E$10,0,10*ROW('Sanitation Data'!E4))),'Data Summary'!CR10="Yes"),OFFSET('Sanitation Data'!$E$10,0,10*ROW('Sanitation Data'!E4)),NA())</f>
        <v>#N/A</v>
      </c>
      <c r="AD10" s="512" t="e">
        <f ca="1">+IF(AND(ISNUMBER(OFFSET('Sanitation Data'!$E$11,0,10*ROW('Sanitation Data'!E4))),'Data Summary'!CS10="Yes"),OFFSET('Sanitation Data'!$E$11,0,10*ROW('Sanitation Data'!E4)),NA())</f>
        <v>#N/A</v>
      </c>
      <c r="AE10" s="512" t="e">
        <f ca="1">+IF(AND(ISNUMBER(OFFSET('Sanitation Data'!$E$12,0,10*ROW('Sanitation Data'!E4))),'Data Summary'!CT10="Yes"),OFFSET('Sanitation Data'!$E$12,0,10*ROW('Sanitation Data'!E4)),NA())</f>
        <v>#N/A</v>
      </c>
      <c r="AF10" s="512" t="e">
        <f ca="1">+IF(AND(ISNUMBER(OFFSET('Sanitation Data'!$F$4,0,10*ROW('Sanitation Data'!F4))),'Data Summary'!CU10="Yes"),100-OFFSET('Sanitation Data'!$F$4,0,10*ROW('Sanitation Data'!F4)),NA())</f>
        <v>#N/A</v>
      </c>
      <c r="AG10" s="512" t="e">
        <f ca="1">+IF(AND(ISNUMBER(OFFSET('Sanitation Data'!$F$6,0,10*ROW('Sanitation Data'!F4))),'Data Summary'!CV10="Yes"),OFFSET('Sanitation Data'!$F$6,0,10*ROW('Sanitation Data'!F4)),NA())</f>
        <v>#N/A</v>
      </c>
      <c r="AH10" s="512" t="e">
        <f ca="1">+IF(AND(ISNUMBER(OFFSET('Sanitation Data'!$F$10,0,10*ROW('Sanitation Data'!F4))),'Data Summary'!CW10="Yes"),OFFSET('Sanitation Data'!$F$10,0,10*ROW('Sanitation Data'!F4)),NA())</f>
        <v>#N/A</v>
      </c>
      <c r="AI10" s="512" t="e">
        <f ca="1">+IF(AND(ISNUMBER(OFFSET('Sanitation Data'!$F$11,0,10*ROW('Sanitation Data'!F4))),'Data Summary'!CX10="Yes"),OFFSET('Sanitation Data'!$F$11,0,10*ROW('Sanitation Data'!F4)),NA())</f>
        <v>#N/A</v>
      </c>
      <c r="AJ10" s="512" t="e">
        <f ca="1">+IF(AND(ISNUMBER(OFFSET('Sanitation Data'!$F$12,0,10*ROW('Sanitation Data'!F4))),'Data Summary'!CY10="Yes"),OFFSET('Sanitation Data'!$F$12,0,10*ROW('Sanitation Data'!F4)),NA())</f>
        <v>#N/A</v>
      </c>
      <c r="AK10" s="512" t="e">
        <f ca="1">+IF(AND(ISNUMBER(OFFSET('Sanitation Data'!$G$4,0,10*ROW('Sanitation Data'!G4))),'Data Summary'!CZ10="Yes"),100-OFFSET('Sanitation Data'!$G$4,0,10*ROW('Sanitation Data'!G4)),NA())</f>
        <v>#N/A</v>
      </c>
      <c r="AL10" s="512" t="e">
        <f ca="1">+IF(AND(ISNUMBER(OFFSET('Sanitation Data'!$G$6,0,10*ROW('Sanitation Data'!G4))),'Data Summary'!DA10="Yes"),OFFSET('Sanitation Data'!$G$6,0,10*ROW('Sanitation Data'!G4)),NA())</f>
        <v>#N/A</v>
      </c>
      <c r="AM10" s="512" t="e">
        <f ca="1">+IF(AND(ISNUMBER(OFFSET('Sanitation Data'!$G$10,0,10*ROW('Sanitation Data'!G4))),'Data Summary'!DB10="Yes"),OFFSET('Sanitation Data'!$G$10,0,10*ROW('Sanitation Data'!G4)),NA())</f>
        <v>#N/A</v>
      </c>
      <c r="AN10" s="512" t="e">
        <f ca="1">+IF(AND(ISNUMBER(OFFSET('Sanitation Data'!$G$11,0,10*ROW('Sanitation Data'!G4))),'Data Summary'!DC10="Yes"),OFFSET('Sanitation Data'!$G$11,0,10*ROW('Sanitation Data'!G4)),NA())</f>
        <v>#N/A</v>
      </c>
      <c r="AO10" s="512" t="e">
        <f ca="1">+IF(AND(ISNUMBER(OFFSET('Sanitation Data'!$G$12,0,10*ROW('Sanitation Data'!G4))),'Data Summary'!DD10="Yes"),OFFSET('Sanitation Data'!$G$12,0,10*ROW('Sanitation Data'!G4)),NA())</f>
        <v>#N/A</v>
      </c>
      <c r="AP10" s="512" t="e">
        <f ca="1">+IF(AND(ISNUMBER(OFFSET('Sanitation Data'!$H$4,0,10*ROW('Sanitation Data'!H4))),'Data Summary'!DE10="Yes"),100-OFFSET('Sanitation Data'!$H$4,0,10*ROW('Sanitation Data'!H4)),NA())</f>
        <v>#N/A</v>
      </c>
      <c r="AQ10" s="512" t="e">
        <f ca="1">+IF(AND(ISNUMBER(OFFSET('Sanitation Data'!$H$6,0,10*ROW('Sanitation Data'!H4))),'Data Summary'!DF10="Yes"),OFFSET('Sanitation Data'!$H$6,0,10*ROW('Sanitation Data'!H4)),NA())</f>
        <v>#N/A</v>
      </c>
      <c r="AR10" s="512" t="e">
        <f ca="1">+IF(AND(ISNUMBER(OFFSET('Sanitation Data'!$H$10,0,10*ROW('Sanitation Data'!H4))),'Data Summary'!DG10="Yes"),OFFSET('Sanitation Data'!$H$10,0,10*ROW('Sanitation Data'!H4)),NA())</f>
        <v>#N/A</v>
      </c>
      <c r="AS10" s="512" t="e">
        <f ca="1">+IF(AND(ISNUMBER(OFFSET('Sanitation Data'!$H$11,0,10*ROW('Sanitation Data'!H4))),'Data Summary'!DH10="Yes"),OFFSET('Sanitation Data'!$H$11,0,10*ROW('Sanitation Data'!H4)),NA())</f>
        <v>#N/A</v>
      </c>
      <c r="AT10" s="512" t="e">
        <f ca="1">+IF(AND(ISNUMBER(OFFSET('Sanitation Data'!$H$12,0,10*ROW('Sanitation Data'!H4))),'Data Summary'!DI10="Yes"),OFFSET('Sanitation Data'!$H$12,0,10*ROW('Sanitation Data'!H4)),NA())</f>
        <v>#N/A</v>
      </c>
      <c r="AU10" s="512" t="e">
        <f ca="1">+IF(AND(ISNUMBER(OFFSET('Sanitation Data'!$I$4,0,10*ROW('Sanitation Data'!I4))),'Data Summary'!DJ10="Yes"),100-OFFSET('Sanitation Data'!$I$4,0,10*ROW('Sanitation Data'!I4)),NA())</f>
        <v>#N/A</v>
      </c>
      <c r="AV10" s="512" t="e">
        <f ca="1">+IF(AND(ISNUMBER(OFFSET('Sanitation Data'!$I$6,0,10*ROW('Sanitation Data'!I4))),'Data Summary'!DK10="Yes"),OFFSET('Sanitation Data'!$I$6,0,10*ROW('Sanitation Data'!I4)),NA())</f>
        <v>#N/A</v>
      </c>
      <c r="AW10" s="512" t="e">
        <f ca="1">+IF(AND(ISNUMBER(OFFSET('Sanitation Data'!$I$10,0,10*ROW('Sanitation Data'!I4))),'Data Summary'!DL10="Yes"),OFFSET('Sanitation Data'!$I$10,0,10*ROW('Sanitation Data'!I4)),NA())</f>
        <v>#N/A</v>
      </c>
      <c r="AX10" s="512" t="e">
        <f ca="1">+IF(AND(ISNUMBER(OFFSET('Sanitation Data'!$I$11,0,10*ROW('Sanitation Data'!I4))),'Data Summary'!DM10="Yes"),OFFSET('Sanitation Data'!$I$11,0,10*ROW('Sanitation Data'!I4)),NA())</f>
        <v>#N/A</v>
      </c>
      <c r="AY10" s="512" t="e">
        <f ca="1">+IF(AND(ISNUMBER(OFFSET('Sanitation Data'!$I$12,0,10*ROW('Sanitation Data'!I4))),'Data Summary'!DN10="Yes"),OFFSET('Sanitation Data'!$I$12,0,10*ROW('Sanitation Data'!I4)),NA())</f>
        <v>#N/A</v>
      </c>
      <c r="AZ10" s="513" t="e">
        <f ca="1">+IF(AND(ISNUMBER(OFFSET('Hygiene Data'!$D$5,0,10*ROW('Hygiene Data'!D4))),'Data Summary'!DO10="Yes"),OFFSET('Hygiene Data'!$D$5,0,10*ROW('Hygiene Data'!D4)),NA())</f>
        <v>#N/A</v>
      </c>
      <c r="BA10" s="513" t="e">
        <f ca="1">+IF(AND(ISNUMBER(OFFSET('Hygiene Data'!$D$7,0,10*ROW('Hygiene Data'!D4))),'Data Summary'!DP10="Yes"),OFFSET('Hygiene Data'!$D$7,0,10*ROW('Hygiene Data'!D4)),NA())</f>
        <v>#N/A</v>
      </c>
      <c r="BB10" s="513" t="e">
        <f ca="1">+IF(AND(ISNUMBER(OFFSET('Hygiene Data'!$D$9,0,10*ROW('Hygiene Data'!D4))),'Data Summary'!DQ10="Yes"),OFFSET('Hygiene Data'!$D$9,0,10*ROW('Hygiene Data'!D4)),NA())</f>
        <v>#N/A</v>
      </c>
      <c r="BC10" s="513" t="e">
        <f ca="1">+IF(AND(ISNUMBER(OFFSET('Hygiene Data'!$E$5,0,10*ROW('Hygiene Data'!E4))),'Data Summary'!DR10="Yes"),OFFSET('Hygiene Data'!$E$5,0,10*ROW('Hygiene Data'!E4)),NA())</f>
        <v>#N/A</v>
      </c>
      <c r="BD10" s="513" t="e">
        <f ca="1">+IF(AND(ISNUMBER(OFFSET('Hygiene Data'!$E$7,0,10*ROW('Hygiene Data'!E4))),'Data Summary'!DS10="Yes"),OFFSET('Hygiene Data'!$E$7,0,10*ROW('Hygiene Data'!E4)),NA())</f>
        <v>#N/A</v>
      </c>
      <c r="BE10" s="513" t="e">
        <f ca="1">+IF(AND(ISNUMBER(OFFSET('Hygiene Data'!$E$9,0,10*ROW('Hygiene Data'!E4))),'Data Summary'!DT10="Yes"),OFFSET('Hygiene Data'!$E$9,0,10*ROW('Hygiene Data'!E4)),NA())</f>
        <v>#N/A</v>
      </c>
      <c r="BF10" s="513" t="e">
        <f ca="1">+IF(AND(ISNUMBER(OFFSET('Hygiene Data'!$F$5,0,10*ROW('Hygiene Data'!F4))),'Data Summary'!DU10="Yes"),OFFSET('Hygiene Data'!$F$5,0,10*ROW('Hygiene Data'!F4)),NA())</f>
        <v>#N/A</v>
      </c>
      <c r="BG10" s="513" t="e">
        <f ca="1">+IF(AND(ISNUMBER(OFFSET('Hygiene Data'!$F$7,0,10*ROW('Hygiene Data'!F4))),'Data Summary'!DV10="Yes"),OFFSET('Hygiene Data'!$F$7,0,10*ROW('Hygiene Data'!F4)),NA())</f>
        <v>#N/A</v>
      </c>
      <c r="BH10" s="513" t="e">
        <f ca="1">+IF(AND(ISNUMBER(OFFSET('Hygiene Data'!$F$9,0,10*ROW('Hygiene Data'!F4))),'Data Summary'!DW10="Yes"),OFFSET('Hygiene Data'!$F$9,0,10*ROW('Hygiene Data'!F4)),NA())</f>
        <v>#N/A</v>
      </c>
      <c r="BI10" s="513" t="e">
        <f ca="1">+IF(AND(ISNUMBER(OFFSET('Hygiene Data'!$G$5,0,10*ROW('Hygiene Data'!G4))),'Data Summary'!DX10="Yes"),OFFSET('Hygiene Data'!$G$5,0,10*ROW('Hygiene Data'!G4)),NA())</f>
        <v>#N/A</v>
      </c>
      <c r="BJ10" s="513" t="e">
        <f ca="1">+IF(AND(ISNUMBER(OFFSET('Hygiene Data'!$G$7,0,10*ROW('Hygiene Data'!G4))),'Data Summary'!DY10="Yes"),OFFSET('Hygiene Data'!$G$7,0,10*ROW('Hygiene Data'!G4)),NA())</f>
        <v>#N/A</v>
      </c>
      <c r="BK10" s="513" t="e">
        <f ca="1">+IF(AND(ISNUMBER(OFFSET('Hygiene Data'!$G$9,0,10*ROW('Hygiene Data'!G4))),'Data Summary'!DZ10="Yes"),OFFSET('Hygiene Data'!$G$9,0,10*ROW('Hygiene Data'!G4)),NA())</f>
        <v>#N/A</v>
      </c>
      <c r="BL10" s="513" t="e">
        <f ca="1">+IF(AND(ISNUMBER(OFFSET('Hygiene Data'!$H$5,0,10*ROW('Hygiene Data'!H4))),'Data Summary'!EA10="Yes"),OFFSET('Hygiene Data'!$H$5,0,10*ROW('Hygiene Data'!H4)),NA())</f>
        <v>#N/A</v>
      </c>
      <c r="BM10" s="513" t="e">
        <f ca="1">+IF(AND(ISNUMBER(OFFSET('Hygiene Data'!$H$7,0,10*ROW('Hygiene Data'!H4))),'Data Summary'!EB10="Yes"),OFFSET('Hygiene Data'!$H$7,0,10*ROW('Hygiene Data'!H4)),NA())</f>
        <v>#N/A</v>
      </c>
      <c r="BN10" s="513" t="e">
        <f ca="1">+IF(AND(ISNUMBER(OFFSET('Hygiene Data'!$H$9,0,10*ROW('Hygiene Data'!H4))),'Data Summary'!EC10="Yes"),OFFSET('Hygiene Data'!$H$9,0,10*ROW('Hygiene Data'!H4)),NA())</f>
        <v>#N/A</v>
      </c>
      <c r="BO10" s="513" t="e">
        <f ca="1">+IF(AND(ISNUMBER(OFFSET('Hygiene Data'!$I$5,0,10*ROW('Hygiene Data'!I4))),'Data Summary'!ED10="Yes"),OFFSET('Hygiene Data'!$I$5,0,10*ROW('Hygiene Data'!I4)),NA())</f>
        <v>#N/A</v>
      </c>
      <c r="BP10" s="513" t="e">
        <f ca="1">+IF(AND(ISNUMBER(OFFSET('Hygiene Data'!$I$7,0,10*ROW('Hygiene Data'!I4))),'Data Summary'!EE10="Yes"),OFFSET('Hygiene Data'!$I$7,0,10*ROW('Hygiene Data'!I4)),NA())</f>
        <v>#N/A</v>
      </c>
      <c r="BQ10" s="513" t="e">
        <f ca="1">+IF(AND(ISNUMBER(OFFSET('Hygiene Data'!$I$9,0,10*ROW('Hygiene Data'!I4))),'Data Summary'!EF10="Yes"),OFFSET('Hygiene Data'!$I$9,0,10*ROW('Hygiene Data'!I4)),NA())</f>
        <v>#N/A</v>
      </c>
    </row>
    <row r="11" spans="1:69" x14ac:dyDescent="0.25">
      <c r="A11" s="509" t="e">
        <f ca="1">+RIGHT('Data Summary'!A11,LEN('Data Summary'!A11)-9)</f>
        <v>#VALUE!</v>
      </c>
      <c r="B11" s="483" t="str">
        <f ca="1">+IF(ISTEXT('Data Summary'!B11),'Data Summary'!B11,"")</f>
        <v/>
      </c>
      <c r="C11" s="510" t="e">
        <f ca="1">+VALUE('Data Summary'!C11)</f>
        <v>#VALUE!</v>
      </c>
      <c r="D11" s="511" t="e">
        <f ca="1">+IF(AND(ISNUMBER(OFFSET('Water Data'!$D$4,0,10*ROW('Water Data'!D5))),'Data Summary'!BS11="Yes"),100-OFFSET('Water Data'!$D$4,0,10*ROW('Water Data'!D5)),NA())</f>
        <v>#N/A</v>
      </c>
      <c r="E11" s="511" t="e">
        <f ca="1">+IF(AND(ISNUMBER(OFFSET('Water Data'!$D$6,0,10*ROW('Water Data'!D5))),'Data Summary'!BT11="Yes"),OFFSET('Water Data'!$D$6,0,10*ROW('Water Data'!D5)),NA())</f>
        <v>#N/A</v>
      </c>
      <c r="F11" s="511" t="e">
        <f ca="1">+IF(AND(ISNUMBER(OFFSET('Water Data'!$D$9,0,10*ROW('Water Data'!D5))),'Data Summary'!BU11="Yes"),OFFSET('Water Data'!$D$9,0,10*ROW('Water Data'!D5)),NA())</f>
        <v>#N/A</v>
      </c>
      <c r="G11" s="511" t="e">
        <f ca="1">+IF(AND(ISNUMBER(OFFSET('Water Data'!$E$4,0,10*ROW('Water Data'!E5))),'Data Summary'!BV11="Yes"),100-OFFSET('Water Data'!$E$4,0,10*ROW('Water Data'!E5)),NA())</f>
        <v>#N/A</v>
      </c>
      <c r="H11" s="511" t="e">
        <f ca="1">+IF(AND(ISNUMBER(OFFSET('Water Data'!$E$6,0,10*ROW('Water Data'!E5))),'Data Summary'!BW11="Yes"),OFFSET('Water Data'!$E$6,0,10*ROW('Water Data'!E5)),NA())</f>
        <v>#N/A</v>
      </c>
      <c r="I11" s="511" t="e">
        <f ca="1">+IF(AND(ISNUMBER(OFFSET('Water Data'!$E$9,0,10*ROW('Water Data'!E5))),'Data Summary'!BX11="Yes"),OFFSET('Water Data'!$E$9,0,10*ROW('Water Data'!E5)),NA())</f>
        <v>#N/A</v>
      </c>
      <c r="J11" s="511" t="e">
        <f ca="1">+IF(AND(ISNUMBER(OFFSET('Water Data'!$F$4,0,10*ROW('Water Data'!F5))),'Data Summary'!BY11="Yes"),100-OFFSET('Water Data'!$F$4,0,10*ROW('Water Data'!F5)),NA())</f>
        <v>#N/A</v>
      </c>
      <c r="K11" s="511" t="e">
        <f ca="1">+IF(AND(ISNUMBER(OFFSET('Water Data'!$F$6,0,10*ROW('Water Data'!F5))),'Data Summary'!BZ11="Yes"),OFFSET('Water Data'!$F$6,0,10*ROW('Water Data'!F5)),NA())</f>
        <v>#N/A</v>
      </c>
      <c r="L11" s="511" t="e">
        <f ca="1">+IF(AND(ISNUMBER(OFFSET('Water Data'!$F$9,0,10*ROW('Water Data'!F5))),'Data Summary'!CA11="Yes"),OFFSET('Water Data'!$F$9,0,10*ROW('Water Data'!F5)),NA())</f>
        <v>#N/A</v>
      </c>
      <c r="M11" s="511" t="e">
        <f ca="1">+IF(AND(ISNUMBER(OFFSET('Water Data'!$G$4,0,10*ROW('Water Data'!G5))),'Data Summary'!CB11="Yes"),100-OFFSET('Water Data'!$G$4,0,10*ROW('Water Data'!G5)),NA())</f>
        <v>#N/A</v>
      </c>
      <c r="N11" s="511" t="e">
        <f ca="1">+IF(AND(ISNUMBER(OFFSET('Water Data'!$G$6,0,10*ROW('Water Data'!G5))),'Data Summary'!CC11="Yes"),OFFSET('Water Data'!$G$6,0,10*ROW('Water Data'!G5)),NA())</f>
        <v>#N/A</v>
      </c>
      <c r="O11" s="511" t="e">
        <f ca="1">+IF(AND(ISNUMBER(OFFSET('Water Data'!$G$9,0,10*ROW('Water Data'!G5))),'Data Summary'!CD11="Yes"),OFFSET('Water Data'!$G$9,0,10*ROW('Water Data'!G5)),NA())</f>
        <v>#N/A</v>
      </c>
      <c r="P11" s="511" t="e">
        <f ca="1">+IF(AND(ISNUMBER(OFFSET('Water Data'!$H$4,0,10*ROW('Water Data'!H5))),'Data Summary'!CE11="Yes"),100-OFFSET('Water Data'!$H$4,0,10*ROW('Water Data'!H5)),NA())</f>
        <v>#N/A</v>
      </c>
      <c r="Q11" s="511" t="e">
        <f ca="1">+IF(AND(ISNUMBER(OFFSET('Water Data'!$H$6,0,10*ROW('Water Data'!H5))),'Data Summary'!CF11="Yes"),OFFSET('Water Data'!$H$6,0,10*ROW('Water Data'!H5)),NA())</f>
        <v>#N/A</v>
      </c>
      <c r="R11" s="511" t="e">
        <f ca="1">+IF(AND(ISNUMBER(OFFSET('Water Data'!$H$9,0,10*ROW('Water Data'!H5))),'Data Summary'!CG11="Yes"),OFFSET('Water Data'!$H$9,0,10*ROW('Water Data'!H5)),NA())</f>
        <v>#N/A</v>
      </c>
      <c r="S11" s="511" t="e">
        <f ca="1">+IF(AND(ISNUMBER(OFFSET('Water Data'!$I$4,0,10*ROW('Water Data'!I5))),'Data Summary'!CH11="Yes"),100-OFFSET('Water Data'!$I$4,0,10*ROW('Water Data'!I5)),NA())</f>
        <v>#N/A</v>
      </c>
      <c r="T11" s="511" t="e">
        <f ca="1">+IF(AND(ISNUMBER(OFFSET('Water Data'!$I$6,0,10*ROW('Water Data'!I5))),'Data Summary'!CI11="Yes"),OFFSET('Water Data'!$I$6,0,10*ROW('Water Data'!I5)),NA())</f>
        <v>#N/A</v>
      </c>
      <c r="U11" s="511" t="e">
        <f ca="1">+IF(AND(ISNUMBER(OFFSET('Water Data'!$I$9,0,10*ROW('Water Data'!I5))),'Data Summary'!CJ11="Yes"),OFFSET('Water Data'!$I$9,0,10*ROW('Water Data'!I5)),NA())</f>
        <v>#N/A</v>
      </c>
      <c r="V11" s="512" t="e">
        <f ca="1">+IF(AND(ISNUMBER(OFFSET('Sanitation Data'!$D$4,0,10*ROW('Sanitation Data'!D5))),'Data Summary'!CK11="Yes"),100-OFFSET('Sanitation Data'!$D$4,0,10*ROW('Sanitation Data'!D5)),NA())</f>
        <v>#N/A</v>
      </c>
      <c r="W11" s="512" t="e">
        <f ca="1">+IF(AND(ISNUMBER(OFFSET('Sanitation Data'!$D$6,0,10*ROW('Sanitation Data'!D5))),'Data Summary'!CL11="Yes"),OFFSET('Sanitation Data'!$D$6,0,10*ROW('Sanitation Data'!D5)),NA())</f>
        <v>#N/A</v>
      </c>
      <c r="X11" s="512" t="e">
        <f ca="1">+IF(AND(ISNUMBER(OFFSET('Sanitation Data'!$D$10,0,10*ROW('Sanitation Data'!D5))),'Data Summary'!CM11="Yes"),OFFSET('Sanitation Data'!$D$10,0,10*ROW('Sanitation Data'!D5)),NA())</f>
        <v>#N/A</v>
      </c>
      <c r="Y11" s="512" t="e">
        <f ca="1">+IF(AND(ISNUMBER(OFFSET('Sanitation Data'!$D$11,0,10*ROW('Sanitation Data'!D5))),'Data Summary'!CN11="Yes"),OFFSET('Sanitation Data'!$D$11,0,10*ROW('Sanitation Data'!D5)),NA())</f>
        <v>#N/A</v>
      </c>
      <c r="Z11" s="512" t="e">
        <f ca="1">+IF(AND(ISNUMBER(OFFSET('Sanitation Data'!$D$12,0,10*ROW('Sanitation Data'!D5))),'Data Summary'!CO11="Yes"),OFFSET('Sanitation Data'!$D$12,0,10*ROW('Sanitation Data'!D5)),NA())</f>
        <v>#N/A</v>
      </c>
      <c r="AA11" s="512" t="e">
        <f ca="1">+IF(AND(ISNUMBER(OFFSET('Sanitation Data'!$E$4,0,10*ROW('Sanitation Data'!E5))),'Data Summary'!CP11="Yes"),100-OFFSET('Sanitation Data'!$E$4,0,10*ROW('Sanitation Data'!E5)),NA())</f>
        <v>#N/A</v>
      </c>
      <c r="AB11" s="512" t="e">
        <f ca="1">+IF(AND(ISNUMBER(OFFSET('Sanitation Data'!$E$6,0,10*ROW('Sanitation Data'!E5))),'Data Summary'!CQ11="Yes"),OFFSET('Sanitation Data'!$E$6,0,10*ROW('Sanitation Data'!E5)),NA())</f>
        <v>#N/A</v>
      </c>
      <c r="AC11" s="512" t="e">
        <f ca="1">+IF(AND(ISNUMBER(OFFSET('Sanitation Data'!$E$10,0,10*ROW('Sanitation Data'!E5))),'Data Summary'!CR11="Yes"),OFFSET('Sanitation Data'!$E$10,0,10*ROW('Sanitation Data'!E5)),NA())</f>
        <v>#N/A</v>
      </c>
      <c r="AD11" s="512" t="e">
        <f ca="1">+IF(AND(ISNUMBER(OFFSET('Sanitation Data'!$E$11,0,10*ROW('Sanitation Data'!E5))),'Data Summary'!CS11="Yes"),OFFSET('Sanitation Data'!$E$11,0,10*ROW('Sanitation Data'!E5)),NA())</f>
        <v>#N/A</v>
      </c>
      <c r="AE11" s="512" t="e">
        <f ca="1">+IF(AND(ISNUMBER(OFFSET('Sanitation Data'!$E$12,0,10*ROW('Sanitation Data'!E5))),'Data Summary'!CT11="Yes"),OFFSET('Sanitation Data'!$E$12,0,10*ROW('Sanitation Data'!E5)),NA())</f>
        <v>#N/A</v>
      </c>
      <c r="AF11" s="512" t="e">
        <f ca="1">+IF(AND(ISNUMBER(OFFSET('Sanitation Data'!$F$4,0,10*ROW('Sanitation Data'!F5))),'Data Summary'!CU11="Yes"),100-OFFSET('Sanitation Data'!$F$4,0,10*ROW('Sanitation Data'!F5)),NA())</f>
        <v>#N/A</v>
      </c>
      <c r="AG11" s="512" t="e">
        <f ca="1">+IF(AND(ISNUMBER(OFFSET('Sanitation Data'!$F$6,0,10*ROW('Sanitation Data'!F5))),'Data Summary'!CV11="Yes"),OFFSET('Sanitation Data'!$F$6,0,10*ROW('Sanitation Data'!F5)),NA())</f>
        <v>#N/A</v>
      </c>
      <c r="AH11" s="512" t="e">
        <f ca="1">+IF(AND(ISNUMBER(OFFSET('Sanitation Data'!$F$10,0,10*ROW('Sanitation Data'!F5))),'Data Summary'!CW11="Yes"),OFFSET('Sanitation Data'!$F$10,0,10*ROW('Sanitation Data'!F5)),NA())</f>
        <v>#N/A</v>
      </c>
      <c r="AI11" s="512" t="e">
        <f ca="1">+IF(AND(ISNUMBER(OFFSET('Sanitation Data'!$F$11,0,10*ROW('Sanitation Data'!F5))),'Data Summary'!CX11="Yes"),OFFSET('Sanitation Data'!$F$11,0,10*ROW('Sanitation Data'!F5)),NA())</f>
        <v>#N/A</v>
      </c>
      <c r="AJ11" s="512" t="e">
        <f ca="1">+IF(AND(ISNUMBER(OFFSET('Sanitation Data'!$F$12,0,10*ROW('Sanitation Data'!F5))),'Data Summary'!CY11="Yes"),OFFSET('Sanitation Data'!$F$12,0,10*ROW('Sanitation Data'!F5)),NA())</f>
        <v>#N/A</v>
      </c>
      <c r="AK11" s="512" t="e">
        <f ca="1">+IF(AND(ISNUMBER(OFFSET('Sanitation Data'!$G$4,0,10*ROW('Sanitation Data'!G5))),'Data Summary'!CZ11="Yes"),100-OFFSET('Sanitation Data'!$G$4,0,10*ROW('Sanitation Data'!G5)),NA())</f>
        <v>#N/A</v>
      </c>
      <c r="AL11" s="512" t="e">
        <f ca="1">+IF(AND(ISNUMBER(OFFSET('Sanitation Data'!$G$6,0,10*ROW('Sanitation Data'!G5))),'Data Summary'!DA11="Yes"),OFFSET('Sanitation Data'!$G$6,0,10*ROW('Sanitation Data'!G5)),NA())</f>
        <v>#N/A</v>
      </c>
      <c r="AM11" s="512" t="e">
        <f ca="1">+IF(AND(ISNUMBER(OFFSET('Sanitation Data'!$G$10,0,10*ROW('Sanitation Data'!G5))),'Data Summary'!DB11="Yes"),OFFSET('Sanitation Data'!$G$10,0,10*ROW('Sanitation Data'!G5)),NA())</f>
        <v>#N/A</v>
      </c>
      <c r="AN11" s="512" t="e">
        <f ca="1">+IF(AND(ISNUMBER(OFFSET('Sanitation Data'!$G$11,0,10*ROW('Sanitation Data'!G5))),'Data Summary'!DC11="Yes"),OFFSET('Sanitation Data'!$G$11,0,10*ROW('Sanitation Data'!G5)),NA())</f>
        <v>#N/A</v>
      </c>
      <c r="AO11" s="512" t="e">
        <f ca="1">+IF(AND(ISNUMBER(OFFSET('Sanitation Data'!$G$12,0,10*ROW('Sanitation Data'!G5))),'Data Summary'!DD11="Yes"),OFFSET('Sanitation Data'!$G$12,0,10*ROW('Sanitation Data'!G5)),NA())</f>
        <v>#N/A</v>
      </c>
      <c r="AP11" s="512" t="e">
        <f ca="1">+IF(AND(ISNUMBER(OFFSET('Sanitation Data'!$H$4,0,10*ROW('Sanitation Data'!H5))),'Data Summary'!DE11="Yes"),100-OFFSET('Sanitation Data'!$H$4,0,10*ROW('Sanitation Data'!H5)),NA())</f>
        <v>#N/A</v>
      </c>
      <c r="AQ11" s="512" t="e">
        <f ca="1">+IF(AND(ISNUMBER(OFFSET('Sanitation Data'!$H$6,0,10*ROW('Sanitation Data'!H5))),'Data Summary'!DF11="Yes"),OFFSET('Sanitation Data'!$H$6,0,10*ROW('Sanitation Data'!H5)),NA())</f>
        <v>#N/A</v>
      </c>
      <c r="AR11" s="512" t="e">
        <f ca="1">+IF(AND(ISNUMBER(OFFSET('Sanitation Data'!$H$10,0,10*ROW('Sanitation Data'!H5))),'Data Summary'!DG11="Yes"),OFFSET('Sanitation Data'!$H$10,0,10*ROW('Sanitation Data'!H5)),NA())</f>
        <v>#N/A</v>
      </c>
      <c r="AS11" s="512" t="e">
        <f ca="1">+IF(AND(ISNUMBER(OFFSET('Sanitation Data'!$H$11,0,10*ROW('Sanitation Data'!H5))),'Data Summary'!DH11="Yes"),OFFSET('Sanitation Data'!$H$11,0,10*ROW('Sanitation Data'!H5)),NA())</f>
        <v>#N/A</v>
      </c>
      <c r="AT11" s="512" t="e">
        <f ca="1">+IF(AND(ISNUMBER(OFFSET('Sanitation Data'!$H$12,0,10*ROW('Sanitation Data'!H5))),'Data Summary'!DI11="Yes"),OFFSET('Sanitation Data'!$H$12,0,10*ROW('Sanitation Data'!H5)),NA())</f>
        <v>#N/A</v>
      </c>
      <c r="AU11" s="512" t="e">
        <f ca="1">+IF(AND(ISNUMBER(OFFSET('Sanitation Data'!$I$4,0,10*ROW('Sanitation Data'!I5))),'Data Summary'!DJ11="Yes"),100-OFFSET('Sanitation Data'!$I$4,0,10*ROW('Sanitation Data'!I5)),NA())</f>
        <v>#N/A</v>
      </c>
      <c r="AV11" s="512" t="e">
        <f ca="1">+IF(AND(ISNUMBER(OFFSET('Sanitation Data'!$I$6,0,10*ROW('Sanitation Data'!I5))),'Data Summary'!DK11="Yes"),OFFSET('Sanitation Data'!$I$6,0,10*ROW('Sanitation Data'!I5)),NA())</f>
        <v>#N/A</v>
      </c>
      <c r="AW11" s="512" t="e">
        <f ca="1">+IF(AND(ISNUMBER(OFFSET('Sanitation Data'!$I$10,0,10*ROW('Sanitation Data'!I5))),'Data Summary'!DL11="Yes"),OFFSET('Sanitation Data'!$I$10,0,10*ROW('Sanitation Data'!I5)),NA())</f>
        <v>#N/A</v>
      </c>
      <c r="AX11" s="512" t="e">
        <f ca="1">+IF(AND(ISNUMBER(OFFSET('Sanitation Data'!$I$11,0,10*ROW('Sanitation Data'!I5))),'Data Summary'!DM11="Yes"),OFFSET('Sanitation Data'!$I$11,0,10*ROW('Sanitation Data'!I5)),NA())</f>
        <v>#N/A</v>
      </c>
      <c r="AY11" s="512" t="e">
        <f ca="1">+IF(AND(ISNUMBER(OFFSET('Sanitation Data'!$I$12,0,10*ROW('Sanitation Data'!I5))),'Data Summary'!DN11="Yes"),OFFSET('Sanitation Data'!$I$12,0,10*ROW('Sanitation Data'!I5)),NA())</f>
        <v>#N/A</v>
      </c>
      <c r="AZ11" s="513" t="e">
        <f ca="1">+IF(AND(ISNUMBER(OFFSET('Hygiene Data'!$D$5,0,10*ROW('Hygiene Data'!D5))),'Data Summary'!DO11="Yes"),OFFSET('Hygiene Data'!$D$5,0,10*ROW('Hygiene Data'!D5)),NA())</f>
        <v>#N/A</v>
      </c>
      <c r="BA11" s="513" t="e">
        <f ca="1">+IF(AND(ISNUMBER(OFFSET('Hygiene Data'!$D$7,0,10*ROW('Hygiene Data'!D5))),'Data Summary'!DP11="Yes"),OFFSET('Hygiene Data'!$D$7,0,10*ROW('Hygiene Data'!D5)),NA())</f>
        <v>#N/A</v>
      </c>
      <c r="BB11" s="513" t="e">
        <f ca="1">+IF(AND(ISNUMBER(OFFSET('Hygiene Data'!$D$9,0,10*ROW('Hygiene Data'!D5))),'Data Summary'!DQ11="Yes"),OFFSET('Hygiene Data'!$D$9,0,10*ROW('Hygiene Data'!D5)),NA())</f>
        <v>#N/A</v>
      </c>
      <c r="BC11" s="513" t="e">
        <f ca="1">+IF(AND(ISNUMBER(OFFSET('Hygiene Data'!$E$5,0,10*ROW('Hygiene Data'!E5))),'Data Summary'!DR11="Yes"),OFFSET('Hygiene Data'!$E$5,0,10*ROW('Hygiene Data'!E5)),NA())</f>
        <v>#N/A</v>
      </c>
      <c r="BD11" s="513" t="e">
        <f ca="1">+IF(AND(ISNUMBER(OFFSET('Hygiene Data'!$E$7,0,10*ROW('Hygiene Data'!E5))),'Data Summary'!DS11="Yes"),OFFSET('Hygiene Data'!$E$7,0,10*ROW('Hygiene Data'!E5)),NA())</f>
        <v>#N/A</v>
      </c>
      <c r="BE11" s="513" t="e">
        <f ca="1">+IF(AND(ISNUMBER(OFFSET('Hygiene Data'!$E$9,0,10*ROW('Hygiene Data'!E5))),'Data Summary'!DT11="Yes"),OFFSET('Hygiene Data'!$E$9,0,10*ROW('Hygiene Data'!E5)),NA())</f>
        <v>#N/A</v>
      </c>
      <c r="BF11" s="513" t="e">
        <f ca="1">+IF(AND(ISNUMBER(OFFSET('Hygiene Data'!$F$5,0,10*ROW('Hygiene Data'!F5))),'Data Summary'!DU11="Yes"),OFFSET('Hygiene Data'!$F$5,0,10*ROW('Hygiene Data'!F5)),NA())</f>
        <v>#N/A</v>
      </c>
      <c r="BG11" s="513" t="e">
        <f ca="1">+IF(AND(ISNUMBER(OFFSET('Hygiene Data'!$F$7,0,10*ROW('Hygiene Data'!F5))),'Data Summary'!DV11="Yes"),OFFSET('Hygiene Data'!$F$7,0,10*ROW('Hygiene Data'!F5)),NA())</f>
        <v>#N/A</v>
      </c>
      <c r="BH11" s="513" t="e">
        <f ca="1">+IF(AND(ISNUMBER(OFFSET('Hygiene Data'!$F$9,0,10*ROW('Hygiene Data'!F5))),'Data Summary'!DW11="Yes"),OFFSET('Hygiene Data'!$F$9,0,10*ROW('Hygiene Data'!F5)),NA())</f>
        <v>#N/A</v>
      </c>
      <c r="BI11" s="513" t="e">
        <f ca="1">+IF(AND(ISNUMBER(OFFSET('Hygiene Data'!$G$5,0,10*ROW('Hygiene Data'!G5))),'Data Summary'!DX11="Yes"),OFFSET('Hygiene Data'!$G$5,0,10*ROW('Hygiene Data'!G5)),NA())</f>
        <v>#N/A</v>
      </c>
      <c r="BJ11" s="513" t="e">
        <f ca="1">+IF(AND(ISNUMBER(OFFSET('Hygiene Data'!$G$7,0,10*ROW('Hygiene Data'!G5))),'Data Summary'!DY11="Yes"),OFFSET('Hygiene Data'!$G$7,0,10*ROW('Hygiene Data'!G5)),NA())</f>
        <v>#N/A</v>
      </c>
      <c r="BK11" s="513" t="e">
        <f ca="1">+IF(AND(ISNUMBER(OFFSET('Hygiene Data'!$G$9,0,10*ROW('Hygiene Data'!G5))),'Data Summary'!DZ11="Yes"),OFFSET('Hygiene Data'!$G$9,0,10*ROW('Hygiene Data'!G5)),NA())</f>
        <v>#N/A</v>
      </c>
      <c r="BL11" s="513" t="e">
        <f ca="1">+IF(AND(ISNUMBER(OFFSET('Hygiene Data'!$H$5,0,10*ROW('Hygiene Data'!H5))),'Data Summary'!EA11="Yes"),OFFSET('Hygiene Data'!$H$5,0,10*ROW('Hygiene Data'!H5)),NA())</f>
        <v>#N/A</v>
      </c>
      <c r="BM11" s="513" t="e">
        <f ca="1">+IF(AND(ISNUMBER(OFFSET('Hygiene Data'!$H$7,0,10*ROW('Hygiene Data'!H5))),'Data Summary'!EB11="Yes"),OFFSET('Hygiene Data'!$H$7,0,10*ROW('Hygiene Data'!H5)),NA())</f>
        <v>#N/A</v>
      </c>
      <c r="BN11" s="513" t="e">
        <f ca="1">+IF(AND(ISNUMBER(OFFSET('Hygiene Data'!$H$9,0,10*ROW('Hygiene Data'!H5))),'Data Summary'!EC11="Yes"),OFFSET('Hygiene Data'!$H$9,0,10*ROW('Hygiene Data'!H5)),NA())</f>
        <v>#N/A</v>
      </c>
      <c r="BO11" s="513" t="e">
        <f ca="1">+IF(AND(ISNUMBER(OFFSET('Hygiene Data'!$I$5,0,10*ROW('Hygiene Data'!I5))),'Data Summary'!ED11="Yes"),OFFSET('Hygiene Data'!$I$5,0,10*ROW('Hygiene Data'!I5)),NA())</f>
        <v>#N/A</v>
      </c>
      <c r="BP11" s="513" t="e">
        <f ca="1">+IF(AND(ISNUMBER(OFFSET('Hygiene Data'!$I$7,0,10*ROW('Hygiene Data'!I5))),'Data Summary'!EE11="Yes"),OFFSET('Hygiene Data'!$I$7,0,10*ROW('Hygiene Data'!I5)),NA())</f>
        <v>#N/A</v>
      </c>
      <c r="BQ11" s="513" t="e">
        <f ca="1">+IF(AND(ISNUMBER(OFFSET('Hygiene Data'!$I$9,0,10*ROW('Hygiene Data'!I5))),'Data Summary'!EF11="Yes"),OFFSET('Hygiene Data'!$I$9,0,10*ROW('Hygiene Data'!I5)),NA())</f>
        <v>#N/A</v>
      </c>
    </row>
    <row r="12" spans="1:69" x14ac:dyDescent="0.25">
      <c r="A12" s="509" t="e">
        <f ca="1">+RIGHT('Data Summary'!A12,LEN('Data Summary'!A12)-9)</f>
        <v>#VALUE!</v>
      </c>
      <c r="B12" s="483" t="str">
        <f ca="1">+IF(ISTEXT('Data Summary'!B12),'Data Summary'!B12,"")</f>
        <v/>
      </c>
      <c r="C12" s="510" t="e">
        <f ca="1">+VALUE('Data Summary'!C12)</f>
        <v>#VALUE!</v>
      </c>
      <c r="D12" s="511" t="e">
        <f ca="1">+IF(AND(ISNUMBER(OFFSET('Water Data'!$D$4,0,10*ROW('Water Data'!D6))),'Data Summary'!BS12="Yes"),100-OFFSET('Water Data'!$D$4,0,10*ROW('Water Data'!D6)),NA())</f>
        <v>#N/A</v>
      </c>
      <c r="E12" s="511" t="e">
        <f ca="1">+IF(AND(ISNUMBER(OFFSET('Water Data'!$D$6,0,10*ROW('Water Data'!D6))),'Data Summary'!BT12="Yes"),OFFSET('Water Data'!$D$6,0,10*ROW('Water Data'!D6)),NA())</f>
        <v>#N/A</v>
      </c>
      <c r="F12" s="511" t="e">
        <f ca="1">+IF(AND(ISNUMBER(OFFSET('Water Data'!$D$9,0,10*ROW('Water Data'!D6))),'Data Summary'!BU12="Yes"),OFFSET('Water Data'!$D$9,0,10*ROW('Water Data'!D6)),NA())</f>
        <v>#N/A</v>
      </c>
      <c r="G12" s="511" t="e">
        <f ca="1">+IF(AND(ISNUMBER(OFFSET('Water Data'!$E$4,0,10*ROW('Water Data'!E6))),'Data Summary'!BV12="Yes"),100-OFFSET('Water Data'!$E$4,0,10*ROW('Water Data'!E6)),NA())</f>
        <v>#N/A</v>
      </c>
      <c r="H12" s="511" t="e">
        <f ca="1">+IF(AND(ISNUMBER(OFFSET('Water Data'!$E$6,0,10*ROW('Water Data'!E6))),'Data Summary'!BW12="Yes"),OFFSET('Water Data'!$E$6,0,10*ROW('Water Data'!E6)),NA())</f>
        <v>#N/A</v>
      </c>
      <c r="I12" s="511" t="e">
        <f ca="1">+IF(AND(ISNUMBER(OFFSET('Water Data'!$E$9,0,10*ROW('Water Data'!E6))),'Data Summary'!BX12="Yes"),OFFSET('Water Data'!$E$9,0,10*ROW('Water Data'!E6)),NA())</f>
        <v>#N/A</v>
      </c>
      <c r="J12" s="511" t="e">
        <f ca="1">+IF(AND(ISNUMBER(OFFSET('Water Data'!$F$4,0,10*ROW('Water Data'!F6))),'Data Summary'!BY12="Yes"),100-OFFSET('Water Data'!$F$4,0,10*ROW('Water Data'!F6)),NA())</f>
        <v>#N/A</v>
      </c>
      <c r="K12" s="511" t="e">
        <f ca="1">+IF(AND(ISNUMBER(OFFSET('Water Data'!$F$6,0,10*ROW('Water Data'!F6))),'Data Summary'!BZ12="Yes"),OFFSET('Water Data'!$F$6,0,10*ROW('Water Data'!F6)),NA())</f>
        <v>#N/A</v>
      </c>
      <c r="L12" s="511" t="e">
        <f ca="1">+IF(AND(ISNUMBER(OFFSET('Water Data'!$F$9,0,10*ROW('Water Data'!F6))),'Data Summary'!CA12="Yes"),OFFSET('Water Data'!$F$9,0,10*ROW('Water Data'!F6)),NA())</f>
        <v>#N/A</v>
      </c>
      <c r="M12" s="511" t="e">
        <f ca="1">+IF(AND(ISNUMBER(OFFSET('Water Data'!$G$4,0,10*ROW('Water Data'!G6))),'Data Summary'!CB12="Yes"),100-OFFSET('Water Data'!$G$4,0,10*ROW('Water Data'!G6)),NA())</f>
        <v>#N/A</v>
      </c>
      <c r="N12" s="511" t="e">
        <f ca="1">+IF(AND(ISNUMBER(OFFSET('Water Data'!$G$6,0,10*ROW('Water Data'!G6))),'Data Summary'!CC12="Yes"),OFFSET('Water Data'!$G$6,0,10*ROW('Water Data'!G6)),NA())</f>
        <v>#N/A</v>
      </c>
      <c r="O12" s="511" t="e">
        <f ca="1">+IF(AND(ISNUMBER(OFFSET('Water Data'!$G$9,0,10*ROW('Water Data'!G6))),'Data Summary'!CD12="Yes"),OFFSET('Water Data'!$G$9,0,10*ROW('Water Data'!G6)),NA())</f>
        <v>#N/A</v>
      </c>
      <c r="P12" s="511" t="e">
        <f ca="1">+IF(AND(ISNUMBER(OFFSET('Water Data'!$H$4,0,10*ROW('Water Data'!H6))),'Data Summary'!CE12="Yes"),100-OFFSET('Water Data'!$H$4,0,10*ROW('Water Data'!H6)),NA())</f>
        <v>#N/A</v>
      </c>
      <c r="Q12" s="511" t="e">
        <f ca="1">+IF(AND(ISNUMBER(OFFSET('Water Data'!$H$6,0,10*ROW('Water Data'!H6))),'Data Summary'!CF12="Yes"),OFFSET('Water Data'!$H$6,0,10*ROW('Water Data'!H6)),NA())</f>
        <v>#N/A</v>
      </c>
      <c r="R12" s="511" t="e">
        <f ca="1">+IF(AND(ISNUMBER(OFFSET('Water Data'!$H$9,0,10*ROW('Water Data'!H6))),'Data Summary'!CG12="Yes"),OFFSET('Water Data'!$H$9,0,10*ROW('Water Data'!H6)),NA())</f>
        <v>#N/A</v>
      </c>
      <c r="S12" s="511" t="e">
        <f ca="1">+IF(AND(ISNUMBER(OFFSET('Water Data'!$I$4,0,10*ROW('Water Data'!I6))),'Data Summary'!CH12="Yes"),100-OFFSET('Water Data'!$I$4,0,10*ROW('Water Data'!I6)),NA())</f>
        <v>#N/A</v>
      </c>
      <c r="T12" s="511" t="e">
        <f ca="1">+IF(AND(ISNUMBER(OFFSET('Water Data'!$I$6,0,10*ROW('Water Data'!I6))),'Data Summary'!CI12="Yes"),OFFSET('Water Data'!$I$6,0,10*ROW('Water Data'!I6)),NA())</f>
        <v>#N/A</v>
      </c>
      <c r="U12" s="511" t="e">
        <f ca="1">+IF(AND(ISNUMBER(OFFSET('Water Data'!$I$9,0,10*ROW('Water Data'!I6))),'Data Summary'!CJ12="Yes"),OFFSET('Water Data'!$I$9,0,10*ROW('Water Data'!I6)),NA())</f>
        <v>#N/A</v>
      </c>
      <c r="V12" s="512" t="e">
        <f ca="1">+IF(AND(ISNUMBER(OFFSET('Sanitation Data'!$D$4,0,10*ROW('Sanitation Data'!D6))),'Data Summary'!CK12="Yes"),100-OFFSET('Sanitation Data'!$D$4,0,10*ROW('Sanitation Data'!D6)),NA())</f>
        <v>#N/A</v>
      </c>
      <c r="W12" s="512" t="e">
        <f ca="1">+IF(AND(ISNUMBER(OFFSET('Sanitation Data'!$D$6,0,10*ROW('Sanitation Data'!D6))),'Data Summary'!CL12="Yes"),OFFSET('Sanitation Data'!$D$6,0,10*ROW('Sanitation Data'!D6)),NA())</f>
        <v>#N/A</v>
      </c>
      <c r="X12" s="512" t="e">
        <f ca="1">+IF(AND(ISNUMBER(OFFSET('Sanitation Data'!$D$10,0,10*ROW('Sanitation Data'!D6))),'Data Summary'!CM12="Yes"),OFFSET('Sanitation Data'!$D$10,0,10*ROW('Sanitation Data'!D6)),NA())</f>
        <v>#N/A</v>
      </c>
      <c r="Y12" s="512" t="e">
        <f ca="1">+IF(AND(ISNUMBER(OFFSET('Sanitation Data'!$D$11,0,10*ROW('Sanitation Data'!D6))),'Data Summary'!CN12="Yes"),OFFSET('Sanitation Data'!$D$11,0,10*ROW('Sanitation Data'!D6)),NA())</f>
        <v>#N/A</v>
      </c>
      <c r="Z12" s="512" t="e">
        <f ca="1">+IF(AND(ISNUMBER(OFFSET('Sanitation Data'!$D$12,0,10*ROW('Sanitation Data'!D6))),'Data Summary'!CO12="Yes"),OFFSET('Sanitation Data'!$D$12,0,10*ROW('Sanitation Data'!D6)),NA())</f>
        <v>#N/A</v>
      </c>
      <c r="AA12" s="512" t="e">
        <f ca="1">+IF(AND(ISNUMBER(OFFSET('Sanitation Data'!$E$4,0,10*ROW('Sanitation Data'!E6))),'Data Summary'!CP12="Yes"),100-OFFSET('Sanitation Data'!$E$4,0,10*ROW('Sanitation Data'!E6)),NA())</f>
        <v>#N/A</v>
      </c>
      <c r="AB12" s="512" t="e">
        <f ca="1">+IF(AND(ISNUMBER(OFFSET('Sanitation Data'!$E$6,0,10*ROW('Sanitation Data'!E6))),'Data Summary'!CQ12="Yes"),OFFSET('Sanitation Data'!$E$6,0,10*ROW('Sanitation Data'!E6)),NA())</f>
        <v>#N/A</v>
      </c>
      <c r="AC12" s="512" t="e">
        <f ca="1">+IF(AND(ISNUMBER(OFFSET('Sanitation Data'!$E$10,0,10*ROW('Sanitation Data'!E6))),'Data Summary'!CR12="Yes"),OFFSET('Sanitation Data'!$E$10,0,10*ROW('Sanitation Data'!E6)),NA())</f>
        <v>#N/A</v>
      </c>
      <c r="AD12" s="512" t="e">
        <f ca="1">+IF(AND(ISNUMBER(OFFSET('Sanitation Data'!$E$11,0,10*ROW('Sanitation Data'!E6))),'Data Summary'!CS12="Yes"),OFFSET('Sanitation Data'!$E$11,0,10*ROW('Sanitation Data'!E6)),NA())</f>
        <v>#N/A</v>
      </c>
      <c r="AE12" s="512" t="e">
        <f ca="1">+IF(AND(ISNUMBER(OFFSET('Sanitation Data'!$E$12,0,10*ROW('Sanitation Data'!E6))),'Data Summary'!CT12="Yes"),OFFSET('Sanitation Data'!$E$12,0,10*ROW('Sanitation Data'!E6)),NA())</f>
        <v>#N/A</v>
      </c>
      <c r="AF12" s="512" t="e">
        <f ca="1">+IF(AND(ISNUMBER(OFFSET('Sanitation Data'!$F$4,0,10*ROW('Sanitation Data'!F6))),'Data Summary'!CU12="Yes"),100-OFFSET('Sanitation Data'!$F$4,0,10*ROW('Sanitation Data'!F6)),NA())</f>
        <v>#N/A</v>
      </c>
      <c r="AG12" s="512" t="e">
        <f ca="1">+IF(AND(ISNUMBER(OFFSET('Sanitation Data'!$F$6,0,10*ROW('Sanitation Data'!F6))),'Data Summary'!CV12="Yes"),OFFSET('Sanitation Data'!$F$6,0,10*ROW('Sanitation Data'!F6)),NA())</f>
        <v>#N/A</v>
      </c>
      <c r="AH12" s="512" t="e">
        <f ca="1">+IF(AND(ISNUMBER(OFFSET('Sanitation Data'!$F$10,0,10*ROW('Sanitation Data'!F6))),'Data Summary'!CW12="Yes"),OFFSET('Sanitation Data'!$F$10,0,10*ROW('Sanitation Data'!F6)),NA())</f>
        <v>#N/A</v>
      </c>
      <c r="AI12" s="512" t="e">
        <f ca="1">+IF(AND(ISNUMBER(OFFSET('Sanitation Data'!$F$11,0,10*ROW('Sanitation Data'!F6))),'Data Summary'!CX12="Yes"),OFFSET('Sanitation Data'!$F$11,0,10*ROW('Sanitation Data'!F6)),NA())</f>
        <v>#N/A</v>
      </c>
      <c r="AJ12" s="512" t="e">
        <f ca="1">+IF(AND(ISNUMBER(OFFSET('Sanitation Data'!$F$12,0,10*ROW('Sanitation Data'!F6))),'Data Summary'!CY12="Yes"),OFFSET('Sanitation Data'!$F$12,0,10*ROW('Sanitation Data'!F6)),NA())</f>
        <v>#N/A</v>
      </c>
      <c r="AK12" s="512" t="e">
        <f ca="1">+IF(AND(ISNUMBER(OFFSET('Sanitation Data'!$G$4,0,10*ROW('Sanitation Data'!G6))),'Data Summary'!CZ12="Yes"),100-OFFSET('Sanitation Data'!$G$4,0,10*ROW('Sanitation Data'!G6)),NA())</f>
        <v>#N/A</v>
      </c>
      <c r="AL12" s="512" t="e">
        <f ca="1">+IF(AND(ISNUMBER(OFFSET('Sanitation Data'!$G$6,0,10*ROW('Sanitation Data'!G6))),'Data Summary'!DA12="Yes"),OFFSET('Sanitation Data'!$G$6,0,10*ROW('Sanitation Data'!G6)),NA())</f>
        <v>#N/A</v>
      </c>
      <c r="AM12" s="512" t="e">
        <f ca="1">+IF(AND(ISNUMBER(OFFSET('Sanitation Data'!$G$10,0,10*ROW('Sanitation Data'!G6))),'Data Summary'!DB12="Yes"),OFFSET('Sanitation Data'!$G$10,0,10*ROW('Sanitation Data'!G6)),NA())</f>
        <v>#N/A</v>
      </c>
      <c r="AN12" s="512" t="e">
        <f ca="1">+IF(AND(ISNUMBER(OFFSET('Sanitation Data'!$G$11,0,10*ROW('Sanitation Data'!G6))),'Data Summary'!DC12="Yes"),OFFSET('Sanitation Data'!$G$11,0,10*ROW('Sanitation Data'!G6)),NA())</f>
        <v>#N/A</v>
      </c>
      <c r="AO12" s="512" t="e">
        <f ca="1">+IF(AND(ISNUMBER(OFFSET('Sanitation Data'!$G$12,0,10*ROW('Sanitation Data'!G6))),'Data Summary'!DD12="Yes"),OFFSET('Sanitation Data'!$G$12,0,10*ROW('Sanitation Data'!G6)),NA())</f>
        <v>#N/A</v>
      </c>
      <c r="AP12" s="512" t="e">
        <f ca="1">+IF(AND(ISNUMBER(OFFSET('Sanitation Data'!$H$4,0,10*ROW('Sanitation Data'!H6))),'Data Summary'!DE12="Yes"),100-OFFSET('Sanitation Data'!$H$4,0,10*ROW('Sanitation Data'!H6)),NA())</f>
        <v>#N/A</v>
      </c>
      <c r="AQ12" s="512" t="e">
        <f ca="1">+IF(AND(ISNUMBER(OFFSET('Sanitation Data'!$H$6,0,10*ROW('Sanitation Data'!H6))),'Data Summary'!DF12="Yes"),OFFSET('Sanitation Data'!$H$6,0,10*ROW('Sanitation Data'!H6)),NA())</f>
        <v>#N/A</v>
      </c>
      <c r="AR12" s="512" t="e">
        <f ca="1">+IF(AND(ISNUMBER(OFFSET('Sanitation Data'!$H$10,0,10*ROW('Sanitation Data'!H6))),'Data Summary'!DG12="Yes"),OFFSET('Sanitation Data'!$H$10,0,10*ROW('Sanitation Data'!H6)),NA())</f>
        <v>#N/A</v>
      </c>
      <c r="AS12" s="512" t="e">
        <f ca="1">+IF(AND(ISNUMBER(OFFSET('Sanitation Data'!$H$11,0,10*ROW('Sanitation Data'!H6))),'Data Summary'!DH12="Yes"),OFFSET('Sanitation Data'!$H$11,0,10*ROW('Sanitation Data'!H6)),NA())</f>
        <v>#N/A</v>
      </c>
      <c r="AT12" s="512" t="e">
        <f ca="1">+IF(AND(ISNUMBER(OFFSET('Sanitation Data'!$H$12,0,10*ROW('Sanitation Data'!H6))),'Data Summary'!DI12="Yes"),OFFSET('Sanitation Data'!$H$12,0,10*ROW('Sanitation Data'!H6)),NA())</f>
        <v>#N/A</v>
      </c>
      <c r="AU12" s="512" t="e">
        <f ca="1">+IF(AND(ISNUMBER(OFFSET('Sanitation Data'!$I$4,0,10*ROW('Sanitation Data'!I6))),'Data Summary'!DJ12="Yes"),100-OFFSET('Sanitation Data'!$I$4,0,10*ROW('Sanitation Data'!I6)),NA())</f>
        <v>#N/A</v>
      </c>
      <c r="AV12" s="512" t="e">
        <f ca="1">+IF(AND(ISNUMBER(OFFSET('Sanitation Data'!$I$6,0,10*ROW('Sanitation Data'!I6))),'Data Summary'!DK12="Yes"),OFFSET('Sanitation Data'!$I$6,0,10*ROW('Sanitation Data'!I6)),NA())</f>
        <v>#N/A</v>
      </c>
      <c r="AW12" s="512" t="e">
        <f ca="1">+IF(AND(ISNUMBER(OFFSET('Sanitation Data'!$I$10,0,10*ROW('Sanitation Data'!I6))),'Data Summary'!DL12="Yes"),OFFSET('Sanitation Data'!$I$10,0,10*ROW('Sanitation Data'!I6)),NA())</f>
        <v>#N/A</v>
      </c>
      <c r="AX12" s="512" t="e">
        <f ca="1">+IF(AND(ISNUMBER(OFFSET('Sanitation Data'!$I$11,0,10*ROW('Sanitation Data'!I6))),'Data Summary'!DM12="Yes"),OFFSET('Sanitation Data'!$I$11,0,10*ROW('Sanitation Data'!I6)),NA())</f>
        <v>#N/A</v>
      </c>
      <c r="AY12" s="512" t="e">
        <f ca="1">+IF(AND(ISNUMBER(OFFSET('Sanitation Data'!$I$12,0,10*ROW('Sanitation Data'!I6))),'Data Summary'!DN12="Yes"),OFFSET('Sanitation Data'!$I$12,0,10*ROW('Sanitation Data'!I6)),NA())</f>
        <v>#N/A</v>
      </c>
      <c r="AZ12" s="513" t="e">
        <f ca="1">+IF(AND(ISNUMBER(OFFSET('Hygiene Data'!$D$5,0,10*ROW('Hygiene Data'!D6))),'Data Summary'!DO12="Yes"),OFFSET('Hygiene Data'!$D$5,0,10*ROW('Hygiene Data'!D6)),NA())</f>
        <v>#N/A</v>
      </c>
      <c r="BA12" s="513" t="e">
        <f ca="1">+IF(AND(ISNUMBER(OFFSET('Hygiene Data'!$D$7,0,10*ROW('Hygiene Data'!D6))),'Data Summary'!DP12="Yes"),OFFSET('Hygiene Data'!$D$7,0,10*ROW('Hygiene Data'!D6)),NA())</f>
        <v>#N/A</v>
      </c>
      <c r="BB12" s="513" t="e">
        <f ca="1">+IF(AND(ISNUMBER(OFFSET('Hygiene Data'!$D$9,0,10*ROW('Hygiene Data'!D6))),'Data Summary'!DQ12="Yes"),OFFSET('Hygiene Data'!$D$9,0,10*ROW('Hygiene Data'!D6)),NA())</f>
        <v>#N/A</v>
      </c>
      <c r="BC12" s="513" t="e">
        <f ca="1">+IF(AND(ISNUMBER(OFFSET('Hygiene Data'!$E$5,0,10*ROW('Hygiene Data'!E6))),'Data Summary'!DR12="Yes"),OFFSET('Hygiene Data'!$E$5,0,10*ROW('Hygiene Data'!E6)),NA())</f>
        <v>#N/A</v>
      </c>
      <c r="BD12" s="513" t="e">
        <f ca="1">+IF(AND(ISNUMBER(OFFSET('Hygiene Data'!$E$7,0,10*ROW('Hygiene Data'!E6))),'Data Summary'!DS12="Yes"),OFFSET('Hygiene Data'!$E$7,0,10*ROW('Hygiene Data'!E6)),NA())</f>
        <v>#N/A</v>
      </c>
      <c r="BE12" s="513" t="e">
        <f ca="1">+IF(AND(ISNUMBER(OFFSET('Hygiene Data'!$E$9,0,10*ROW('Hygiene Data'!E6))),'Data Summary'!DT12="Yes"),OFFSET('Hygiene Data'!$E$9,0,10*ROW('Hygiene Data'!E6)),NA())</f>
        <v>#N/A</v>
      </c>
      <c r="BF12" s="513" t="e">
        <f ca="1">+IF(AND(ISNUMBER(OFFSET('Hygiene Data'!$F$5,0,10*ROW('Hygiene Data'!F6))),'Data Summary'!DU12="Yes"),OFFSET('Hygiene Data'!$F$5,0,10*ROW('Hygiene Data'!F6)),NA())</f>
        <v>#N/A</v>
      </c>
      <c r="BG12" s="513" t="e">
        <f ca="1">+IF(AND(ISNUMBER(OFFSET('Hygiene Data'!$F$7,0,10*ROW('Hygiene Data'!F6))),'Data Summary'!DV12="Yes"),OFFSET('Hygiene Data'!$F$7,0,10*ROW('Hygiene Data'!F6)),NA())</f>
        <v>#N/A</v>
      </c>
      <c r="BH12" s="513" t="e">
        <f ca="1">+IF(AND(ISNUMBER(OFFSET('Hygiene Data'!$F$9,0,10*ROW('Hygiene Data'!F6))),'Data Summary'!DW12="Yes"),OFFSET('Hygiene Data'!$F$9,0,10*ROW('Hygiene Data'!F6)),NA())</f>
        <v>#N/A</v>
      </c>
      <c r="BI12" s="513" t="e">
        <f ca="1">+IF(AND(ISNUMBER(OFFSET('Hygiene Data'!$G$5,0,10*ROW('Hygiene Data'!G6))),'Data Summary'!DX12="Yes"),OFFSET('Hygiene Data'!$G$5,0,10*ROW('Hygiene Data'!G6)),NA())</f>
        <v>#N/A</v>
      </c>
      <c r="BJ12" s="513" t="e">
        <f ca="1">+IF(AND(ISNUMBER(OFFSET('Hygiene Data'!$G$7,0,10*ROW('Hygiene Data'!G6))),'Data Summary'!DY12="Yes"),OFFSET('Hygiene Data'!$G$7,0,10*ROW('Hygiene Data'!G6)),NA())</f>
        <v>#N/A</v>
      </c>
      <c r="BK12" s="513" t="e">
        <f ca="1">+IF(AND(ISNUMBER(OFFSET('Hygiene Data'!$G$9,0,10*ROW('Hygiene Data'!G6))),'Data Summary'!DZ12="Yes"),OFFSET('Hygiene Data'!$G$9,0,10*ROW('Hygiene Data'!G6)),NA())</f>
        <v>#N/A</v>
      </c>
      <c r="BL12" s="513" t="e">
        <f ca="1">+IF(AND(ISNUMBER(OFFSET('Hygiene Data'!$H$5,0,10*ROW('Hygiene Data'!H6))),'Data Summary'!EA12="Yes"),OFFSET('Hygiene Data'!$H$5,0,10*ROW('Hygiene Data'!H6)),NA())</f>
        <v>#N/A</v>
      </c>
      <c r="BM12" s="513" t="e">
        <f ca="1">+IF(AND(ISNUMBER(OFFSET('Hygiene Data'!$H$7,0,10*ROW('Hygiene Data'!H6))),'Data Summary'!EB12="Yes"),OFFSET('Hygiene Data'!$H$7,0,10*ROW('Hygiene Data'!H6)),NA())</f>
        <v>#N/A</v>
      </c>
      <c r="BN12" s="513" t="e">
        <f ca="1">+IF(AND(ISNUMBER(OFFSET('Hygiene Data'!$H$9,0,10*ROW('Hygiene Data'!H6))),'Data Summary'!EC12="Yes"),OFFSET('Hygiene Data'!$H$9,0,10*ROW('Hygiene Data'!H6)),NA())</f>
        <v>#N/A</v>
      </c>
      <c r="BO12" s="513" t="e">
        <f ca="1">+IF(AND(ISNUMBER(OFFSET('Hygiene Data'!$I$5,0,10*ROW('Hygiene Data'!I6))),'Data Summary'!ED12="Yes"),OFFSET('Hygiene Data'!$I$5,0,10*ROW('Hygiene Data'!I6)),NA())</f>
        <v>#N/A</v>
      </c>
      <c r="BP12" s="513" t="e">
        <f ca="1">+IF(AND(ISNUMBER(OFFSET('Hygiene Data'!$I$7,0,10*ROW('Hygiene Data'!I6))),'Data Summary'!EE12="Yes"),OFFSET('Hygiene Data'!$I$7,0,10*ROW('Hygiene Data'!I6)),NA())</f>
        <v>#N/A</v>
      </c>
      <c r="BQ12" s="513" t="e">
        <f ca="1">+IF(AND(ISNUMBER(OFFSET('Hygiene Data'!$I$9,0,10*ROW('Hygiene Data'!I6))),'Data Summary'!EF12="Yes"),OFFSET('Hygiene Data'!$I$9,0,10*ROW('Hygiene Data'!I6)),NA())</f>
        <v>#N/A</v>
      </c>
    </row>
    <row r="13" spans="1:69" x14ac:dyDescent="0.25">
      <c r="A13" s="509" t="e">
        <f ca="1">+RIGHT('Data Summary'!A13,LEN('Data Summary'!A13)-9)</f>
        <v>#VALUE!</v>
      </c>
      <c r="B13" s="483" t="str">
        <f ca="1">+IF(ISTEXT('Data Summary'!B13),'Data Summary'!B13,"")</f>
        <v/>
      </c>
      <c r="C13" s="510" t="e">
        <f ca="1">+VALUE('Data Summary'!C13)</f>
        <v>#VALUE!</v>
      </c>
      <c r="D13" s="511" t="e">
        <f ca="1">+IF(AND(ISNUMBER(OFFSET('Water Data'!$D$4,0,10*ROW('Water Data'!D7))),'Data Summary'!BS13="Yes"),100-OFFSET('Water Data'!$D$4,0,10*ROW('Water Data'!D7)),NA())</f>
        <v>#N/A</v>
      </c>
      <c r="E13" s="511" t="e">
        <f ca="1">+IF(AND(ISNUMBER(OFFSET('Water Data'!$D$6,0,10*ROW('Water Data'!D7))),'Data Summary'!BT13="Yes"),OFFSET('Water Data'!$D$6,0,10*ROW('Water Data'!D7)),NA())</f>
        <v>#N/A</v>
      </c>
      <c r="F13" s="511" t="e">
        <f ca="1">+IF(AND(ISNUMBER(OFFSET('Water Data'!$D$9,0,10*ROW('Water Data'!D7))),'Data Summary'!BU13="Yes"),OFFSET('Water Data'!$D$9,0,10*ROW('Water Data'!D7)),NA())</f>
        <v>#N/A</v>
      </c>
      <c r="G13" s="511" t="e">
        <f ca="1">+IF(AND(ISNUMBER(OFFSET('Water Data'!$E$4,0,10*ROW('Water Data'!E7))),'Data Summary'!BV13="Yes"),100-OFFSET('Water Data'!$E$4,0,10*ROW('Water Data'!E7)),NA())</f>
        <v>#N/A</v>
      </c>
      <c r="H13" s="511" t="e">
        <f ca="1">+IF(AND(ISNUMBER(OFFSET('Water Data'!$E$6,0,10*ROW('Water Data'!E7))),'Data Summary'!BW13="Yes"),OFFSET('Water Data'!$E$6,0,10*ROW('Water Data'!E7)),NA())</f>
        <v>#N/A</v>
      </c>
      <c r="I13" s="511" t="e">
        <f ca="1">+IF(AND(ISNUMBER(OFFSET('Water Data'!$E$9,0,10*ROW('Water Data'!E7))),'Data Summary'!BX13="Yes"),OFFSET('Water Data'!$E$9,0,10*ROW('Water Data'!E7)),NA())</f>
        <v>#N/A</v>
      </c>
      <c r="J13" s="511" t="e">
        <f ca="1">+IF(AND(ISNUMBER(OFFSET('Water Data'!$F$4,0,10*ROW('Water Data'!F7))),'Data Summary'!BY13="Yes"),100-OFFSET('Water Data'!$F$4,0,10*ROW('Water Data'!F7)),NA())</f>
        <v>#N/A</v>
      </c>
      <c r="K13" s="511" t="e">
        <f ca="1">+IF(AND(ISNUMBER(OFFSET('Water Data'!$F$6,0,10*ROW('Water Data'!F7))),'Data Summary'!BZ13="Yes"),OFFSET('Water Data'!$F$6,0,10*ROW('Water Data'!F7)),NA())</f>
        <v>#N/A</v>
      </c>
      <c r="L13" s="511" t="e">
        <f ca="1">+IF(AND(ISNUMBER(OFFSET('Water Data'!$F$9,0,10*ROW('Water Data'!F7))),'Data Summary'!CA13="Yes"),OFFSET('Water Data'!$F$9,0,10*ROW('Water Data'!F7)),NA())</f>
        <v>#N/A</v>
      </c>
      <c r="M13" s="511" t="e">
        <f ca="1">+IF(AND(ISNUMBER(OFFSET('Water Data'!$G$4,0,10*ROW('Water Data'!G7))),'Data Summary'!CB13="Yes"),100-OFFSET('Water Data'!$G$4,0,10*ROW('Water Data'!G7)),NA())</f>
        <v>#N/A</v>
      </c>
      <c r="N13" s="511" t="e">
        <f ca="1">+IF(AND(ISNUMBER(OFFSET('Water Data'!$G$6,0,10*ROW('Water Data'!G7))),'Data Summary'!CC13="Yes"),OFFSET('Water Data'!$G$6,0,10*ROW('Water Data'!G7)),NA())</f>
        <v>#N/A</v>
      </c>
      <c r="O13" s="511" t="e">
        <f ca="1">+IF(AND(ISNUMBER(OFFSET('Water Data'!$G$9,0,10*ROW('Water Data'!G7))),'Data Summary'!CD13="Yes"),OFFSET('Water Data'!$G$9,0,10*ROW('Water Data'!G7)),NA())</f>
        <v>#N/A</v>
      </c>
      <c r="P13" s="511" t="e">
        <f ca="1">+IF(AND(ISNUMBER(OFFSET('Water Data'!$H$4,0,10*ROW('Water Data'!H7))),'Data Summary'!CE13="Yes"),100-OFFSET('Water Data'!$H$4,0,10*ROW('Water Data'!H7)),NA())</f>
        <v>#N/A</v>
      </c>
      <c r="Q13" s="511" t="e">
        <f ca="1">+IF(AND(ISNUMBER(OFFSET('Water Data'!$H$6,0,10*ROW('Water Data'!H7))),'Data Summary'!CF13="Yes"),OFFSET('Water Data'!$H$6,0,10*ROW('Water Data'!H7)),NA())</f>
        <v>#N/A</v>
      </c>
      <c r="R13" s="511" t="e">
        <f ca="1">+IF(AND(ISNUMBER(OFFSET('Water Data'!$H$9,0,10*ROW('Water Data'!H7))),'Data Summary'!CG13="Yes"),OFFSET('Water Data'!$H$9,0,10*ROW('Water Data'!H7)),NA())</f>
        <v>#N/A</v>
      </c>
      <c r="S13" s="511" t="e">
        <f ca="1">+IF(AND(ISNUMBER(OFFSET('Water Data'!$I$4,0,10*ROW('Water Data'!I7))),'Data Summary'!CH13="Yes"),100-OFFSET('Water Data'!$I$4,0,10*ROW('Water Data'!I7)),NA())</f>
        <v>#N/A</v>
      </c>
      <c r="T13" s="511" t="e">
        <f ca="1">+IF(AND(ISNUMBER(OFFSET('Water Data'!$I$6,0,10*ROW('Water Data'!I7))),'Data Summary'!CI13="Yes"),OFFSET('Water Data'!$I$6,0,10*ROW('Water Data'!I7)),NA())</f>
        <v>#N/A</v>
      </c>
      <c r="U13" s="511" t="e">
        <f ca="1">+IF(AND(ISNUMBER(OFFSET('Water Data'!$I$9,0,10*ROW('Water Data'!I7))),'Data Summary'!CJ13="Yes"),OFFSET('Water Data'!$I$9,0,10*ROW('Water Data'!I7)),NA())</f>
        <v>#N/A</v>
      </c>
      <c r="V13" s="512" t="e">
        <f ca="1">+IF(AND(ISNUMBER(OFFSET('Sanitation Data'!$D$4,0,10*ROW('Sanitation Data'!D7))),'Data Summary'!CK13="Yes"),100-OFFSET('Sanitation Data'!$D$4,0,10*ROW('Sanitation Data'!D7)),NA())</f>
        <v>#N/A</v>
      </c>
      <c r="W13" s="512" t="e">
        <f ca="1">+IF(AND(ISNUMBER(OFFSET('Sanitation Data'!$D$6,0,10*ROW('Sanitation Data'!D7))),'Data Summary'!CL13="Yes"),OFFSET('Sanitation Data'!$D$6,0,10*ROW('Sanitation Data'!D7)),NA())</f>
        <v>#N/A</v>
      </c>
      <c r="X13" s="512" t="e">
        <f ca="1">+IF(AND(ISNUMBER(OFFSET('Sanitation Data'!$D$10,0,10*ROW('Sanitation Data'!D7))),'Data Summary'!CM13="Yes"),OFFSET('Sanitation Data'!$D$10,0,10*ROW('Sanitation Data'!D7)),NA())</f>
        <v>#N/A</v>
      </c>
      <c r="Y13" s="512" t="e">
        <f ca="1">+IF(AND(ISNUMBER(OFFSET('Sanitation Data'!$D$11,0,10*ROW('Sanitation Data'!D7))),'Data Summary'!CN13="Yes"),OFFSET('Sanitation Data'!$D$11,0,10*ROW('Sanitation Data'!D7)),NA())</f>
        <v>#N/A</v>
      </c>
      <c r="Z13" s="512" t="e">
        <f ca="1">+IF(AND(ISNUMBER(OFFSET('Sanitation Data'!$D$12,0,10*ROW('Sanitation Data'!D7))),'Data Summary'!CO13="Yes"),OFFSET('Sanitation Data'!$D$12,0,10*ROW('Sanitation Data'!D7)),NA())</f>
        <v>#N/A</v>
      </c>
      <c r="AA13" s="512" t="e">
        <f ca="1">+IF(AND(ISNUMBER(OFFSET('Sanitation Data'!$E$4,0,10*ROW('Sanitation Data'!E7))),'Data Summary'!CP13="Yes"),100-OFFSET('Sanitation Data'!$E$4,0,10*ROW('Sanitation Data'!E7)),NA())</f>
        <v>#N/A</v>
      </c>
      <c r="AB13" s="512" t="e">
        <f ca="1">+IF(AND(ISNUMBER(OFFSET('Sanitation Data'!$E$6,0,10*ROW('Sanitation Data'!E7))),'Data Summary'!CQ13="Yes"),OFFSET('Sanitation Data'!$E$6,0,10*ROW('Sanitation Data'!E7)),NA())</f>
        <v>#N/A</v>
      </c>
      <c r="AC13" s="512" t="e">
        <f ca="1">+IF(AND(ISNUMBER(OFFSET('Sanitation Data'!$E$10,0,10*ROW('Sanitation Data'!E7))),'Data Summary'!CR13="Yes"),OFFSET('Sanitation Data'!$E$10,0,10*ROW('Sanitation Data'!E7)),NA())</f>
        <v>#N/A</v>
      </c>
      <c r="AD13" s="512" t="e">
        <f ca="1">+IF(AND(ISNUMBER(OFFSET('Sanitation Data'!$E$11,0,10*ROW('Sanitation Data'!E7))),'Data Summary'!CS13="Yes"),OFFSET('Sanitation Data'!$E$11,0,10*ROW('Sanitation Data'!E7)),NA())</f>
        <v>#N/A</v>
      </c>
      <c r="AE13" s="512" t="e">
        <f ca="1">+IF(AND(ISNUMBER(OFFSET('Sanitation Data'!$E$12,0,10*ROW('Sanitation Data'!E7))),'Data Summary'!CT13="Yes"),OFFSET('Sanitation Data'!$E$12,0,10*ROW('Sanitation Data'!E7)),NA())</f>
        <v>#N/A</v>
      </c>
      <c r="AF13" s="512" t="e">
        <f ca="1">+IF(AND(ISNUMBER(OFFSET('Sanitation Data'!$F$4,0,10*ROW('Sanitation Data'!F7))),'Data Summary'!CU13="Yes"),100-OFFSET('Sanitation Data'!$F$4,0,10*ROW('Sanitation Data'!F7)),NA())</f>
        <v>#N/A</v>
      </c>
      <c r="AG13" s="512" t="e">
        <f ca="1">+IF(AND(ISNUMBER(OFFSET('Sanitation Data'!$F$6,0,10*ROW('Sanitation Data'!F7))),'Data Summary'!CV13="Yes"),OFFSET('Sanitation Data'!$F$6,0,10*ROW('Sanitation Data'!F7)),NA())</f>
        <v>#N/A</v>
      </c>
      <c r="AH13" s="512" t="e">
        <f ca="1">+IF(AND(ISNUMBER(OFFSET('Sanitation Data'!$F$10,0,10*ROW('Sanitation Data'!F7))),'Data Summary'!CW13="Yes"),OFFSET('Sanitation Data'!$F$10,0,10*ROW('Sanitation Data'!F7)),NA())</f>
        <v>#N/A</v>
      </c>
      <c r="AI13" s="512" t="e">
        <f ca="1">+IF(AND(ISNUMBER(OFFSET('Sanitation Data'!$F$11,0,10*ROW('Sanitation Data'!F7))),'Data Summary'!CX13="Yes"),OFFSET('Sanitation Data'!$F$11,0,10*ROW('Sanitation Data'!F7)),NA())</f>
        <v>#N/A</v>
      </c>
      <c r="AJ13" s="512" t="e">
        <f ca="1">+IF(AND(ISNUMBER(OFFSET('Sanitation Data'!$F$12,0,10*ROW('Sanitation Data'!F7))),'Data Summary'!CY13="Yes"),OFFSET('Sanitation Data'!$F$12,0,10*ROW('Sanitation Data'!F7)),NA())</f>
        <v>#N/A</v>
      </c>
      <c r="AK13" s="512" t="e">
        <f ca="1">+IF(AND(ISNUMBER(OFFSET('Sanitation Data'!$G$4,0,10*ROW('Sanitation Data'!G7))),'Data Summary'!CZ13="Yes"),100-OFFSET('Sanitation Data'!$G$4,0,10*ROW('Sanitation Data'!G7)),NA())</f>
        <v>#N/A</v>
      </c>
      <c r="AL13" s="512" t="e">
        <f ca="1">+IF(AND(ISNUMBER(OFFSET('Sanitation Data'!$G$6,0,10*ROW('Sanitation Data'!G7))),'Data Summary'!DA13="Yes"),OFFSET('Sanitation Data'!$G$6,0,10*ROW('Sanitation Data'!G7)),NA())</f>
        <v>#N/A</v>
      </c>
      <c r="AM13" s="512" t="e">
        <f ca="1">+IF(AND(ISNUMBER(OFFSET('Sanitation Data'!$G$10,0,10*ROW('Sanitation Data'!G7))),'Data Summary'!DB13="Yes"),OFFSET('Sanitation Data'!$G$10,0,10*ROW('Sanitation Data'!G7)),NA())</f>
        <v>#N/A</v>
      </c>
      <c r="AN13" s="512" t="e">
        <f ca="1">+IF(AND(ISNUMBER(OFFSET('Sanitation Data'!$G$11,0,10*ROW('Sanitation Data'!G7))),'Data Summary'!DC13="Yes"),OFFSET('Sanitation Data'!$G$11,0,10*ROW('Sanitation Data'!G7)),NA())</f>
        <v>#N/A</v>
      </c>
      <c r="AO13" s="512" t="e">
        <f ca="1">+IF(AND(ISNUMBER(OFFSET('Sanitation Data'!$G$12,0,10*ROW('Sanitation Data'!G7))),'Data Summary'!DD13="Yes"),OFFSET('Sanitation Data'!$G$12,0,10*ROW('Sanitation Data'!G7)),NA())</f>
        <v>#N/A</v>
      </c>
      <c r="AP13" s="512" t="e">
        <f ca="1">+IF(AND(ISNUMBER(OFFSET('Sanitation Data'!$H$4,0,10*ROW('Sanitation Data'!H7))),'Data Summary'!DE13="Yes"),100-OFFSET('Sanitation Data'!$H$4,0,10*ROW('Sanitation Data'!H7)),NA())</f>
        <v>#N/A</v>
      </c>
      <c r="AQ13" s="512" t="e">
        <f ca="1">+IF(AND(ISNUMBER(OFFSET('Sanitation Data'!$H$6,0,10*ROW('Sanitation Data'!H7))),'Data Summary'!DF13="Yes"),OFFSET('Sanitation Data'!$H$6,0,10*ROW('Sanitation Data'!H7)),NA())</f>
        <v>#N/A</v>
      </c>
      <c r="AR13" s="512" t="e">
        <f ca="1">+IF(AND(ISNUMBER(OFFSET('Sanitation Data'!$H$10,0,10*ROW('Sanitation Data'!H7))),'Data Summary'!DG13="Yes"),OFFSET('Sanitation Data'!$H$10,0,10*ROW('Sanitation Data'!H7)),NA())</f>
        <v>#N/A</v>
      </c>
      <c r="AS13" s="512" t="e">
        <f ca="1">+IF(AND(ISNUMBER(OFFSET('Sanitation Data'!$H$11,0,10*ROW('Sanitation Data'!H7))),'Data Summary'!DH13="Yes"),OFFSET('Sanitation Data'!$H$11,0,10*ROW('Sanitation Data'!H7)),NA())</f>
        <v>#N/A</v>
      </c>
      <c r="AT13" s="512" t="e">
        <f ca="1">+IF(AND(ISNUMBER(OFFSET('Sanitation Data'!$H$12,0,10*ROW('Sanitation Data'!H7))),'Data Summary'!DI13="Yes"),OFFSET('Sanitation Data'!$H$12,0,10*ROW('Sanitation Data'!H7)),NA())</f>
        <v>#N/A</v>
      </c>
      <c r="AU13" s="512" t="e">
        <f ca="1">+IF(AND(ISNUMBER(OFFSET('Sanitation Data'!$I$4,0,10*ROW('Sanitation Data'!I7))),'Data Summary'!DJ13="Yes"),100-OFFSET('Sanitation Data'!$I$4,0,10*ROW('Sanitation Data'!I7)),NA())</f>
        <v>#N/A</v>
      </c>
      <c r="AV13" s="512" t="e">
        <f ca="1">+IF(AND(ISNUMBER(OFFSET('Sanitation Data'!$I$6,0,10*ROW('Sanitation Data'!I7))),'Data Summary'!DK13="Yes"),OFFSET('Sanitation Data'!$I$6,0,10*ROW('Sanitation Data'!I7)),NA())</f>
        <v>#N/A</v>
      </c>
      <c r="AW13" s="512" t="e">
        <f ca="1">+IF(AND(ISNUMBER(OFFSET('Sanitation Data'!$I$10,0,10*ROW('Sanitation Data'!I7))),'Data Summary'!DL13="Yes"),OFFSET('Sanitation Data'!$I$10,0,10*ROW('Sanitation Data'!I7)),NA())</f>
        <v>#N/A</v>
      </c>
      <c r="AX13" s="512" t="e">
        <f ca="1">+IF(AND(ISNUMBER(OFFSET('Sanitation Data'!$I$11,0,10*ROW('Sanitation Data'!I7))),'Data Summary'!DM13="Yes"),OFFSET('Sanitation Data'!$I$11,0,10*ROW('Sanitation Data'!I7)),NA())</f>
        <v>#N/A</v>
      </c>
      <c r="AY13" s="512" t="e">
        <f ca="1">+IF(AND(ISNUMBER(OFFSET('Sanitation Data'!$I$12,0,10*ROW('Sanitation Data'!I7))),'Data Summary'!DN13="Yes"),OFFSET('Sanitation Data'!$I$12,0,10*ROW('Sanitation Data'!I7)),NA())</f>
        <v>#N/A</v>
      </c>
      <c r="AZ13" s="513" t="e">
        <f ca="1">+IF(AND(ISNUMBER(OFFSET('Hygiene Data'!$D$5,0,10*ROW('Hygiene Data'!D7))),'Data Summary'!DO13="Yes"),OFFSET('Hygiene Data'!$D$5,0,10*ROW('Hygiene Data'!D7)),NA())</f>
        <v>#N/A</v>
      </c>
      <c r="BA13" s="513" t="e">
        <f ca="1">+IF(AND(ISNUMBER(OFFSET('Hygiene Data'!$D$7,0,10*ROW('Hygiene Data'!D7))),'Data Summary'!DP13="Yes"),OFFSET('Hygiene Data'!$D$7,0,10*ROW('Hygiene Data'!D7)),NA())</f>
        <v>#N/A</v>
      </c>
      <c r="BB13" s="513" t="e">
        <f ca="1">+IF(AND(ISNUMBER(OFFSET('Hygiene Data'!$D$9,0,10*ROW('Hygiene Data'!D7))),'Data Summary'!DQ13="Yes"),OFFSET('Hygiene Data'!$D$9,0,10*ROW('Hygiene Data'!D7)),NA())</f>
        <v>#N/A</v>
      </c>
      <c r="BC13" s="513" t="e">
        <f ca="1">+IF(AND(ISNUMBER(OFFSET('Hygiene Data'!$E$5,0,10*ROW('Hygiene Data'!E7))),'Data Summary'!DR13="Yes"),OFFSET('Hygiene Data'!$E$5,0,10*ROW('Hygiene Data'!E7)),NA())</f>
        <v>#N/A</v>
      </c>
      <c r="BD13" s="513" t="e">
        <f ca="1">+IF(AND(ISNUMBER(OFFSET('Hygiene Data'!$E$7,0,10*ROW('Hygiene Data'!E7))),'Data Summary'!DS13="Yes"),OFFSET('Hygiene Data'!$E$7,0,10*ROW('Hygiene Data'!E7)),NA())</f>
        <v>#N/A</v>
      </c>
      <c r="BE13" s="513" t="e">
        <f ca="1">+IF(AND(ISNUMBER(OFFSET('Hygiene Data'!$E$9,0,10*ROW('Hygiene Data'!E7))),'Data Summary'!DT13="Yes"),OFFSET('Hygiene Data'!$E$9,0,10*ROW('Hygiene Data'!E7)),NA())</f>
        <v>#N/A</v>
      </c>
      <c r="BF13" s="513" t="e">
        <f ca="1">+IF(AND(ISNUMBER(OFFSET('Hygiene Data'!$F$5,0,10*ROW('Hygiene Data'!F7))),'Data Summary'!DU13="Yes"),OFFSET('Hygiene Data'!$F$5,0,10*ROW('Hygiene Data'!F7)),NA())</f>
        <v>#N/A</v>
      </c>
      <c r="BG13" s="513" t="e">
        <f ca="1">+IF(AND(ISNUMBER(OFFSET('Hygiene Data'!$F$7,0,10*ROW('Hygiene Data'!F7))),'Data Summary'!DV13="Yes"),OFFSET('Hygiene Data'!$F$7,0,10*ROW('Hygiene Data'!F7)),NA())</f>
        <v>#N/A</v>
      </c>
      <c r="BH13" s="513" t="e">
        <f ca="1">+IF(AND(ISNUMBER(OFFSET('Hygiene Data'!$F$9,0,10*ROW('Hygiene Data'!F7))),'Data Summary'!DW13="Yes"),OFFSET('Hygiene Data'!$F$9,0,10*ROW('Hygiene Data'!F7)),NA())</f>
        <v>#N/A</v>
      </c>
      <c r="BI13" s="513" t="e">
        <f ca="1">+IF(AND(ISNUMBER(OFFSET('Hygiene Data'!$G$5,0,10*ROW('Hygiene Data'!G7))),'Data Summary'!DX13="Yes"),OFFSET('Hygiene Data'!$G$5,0,10*ROW('Hygiene Data'!G7)),NA())</f>
        <v>#N/A</v>
      </c>
      <c r="BJ13" s="513" t="e">
        <f ca="1">+IF(AND(ISNUMBER(OFFSET('Hygiene Data'!$G$7,0,10*ROW('Hygiene Data'!G7))),'Data Summary'!DY13="Yes"),OFFSET('Hygiene Data'!$G$7,0,10*ROW('Hygiene Data'!G7)),NA())</f>
        <v>#N/A</v>
      </c>
      <c r="BK13" s="513" t="e">
        <f ca="1">+IF(AND(ISNUMBER(OFFSET('Hygiene Data'!$G$9,0,10*ROW('Hygiene Data'!G7))),'Data Summary'!DZ13="Yes"),OFFSET('Hygiene Data'!$G$9,0,10*ROW('Hygiene Data'!G7)),NA())</f>
        <v>#N/A</v>
      </c>
      <c r="BL13" s="513" t="e">
        <f ca="1">+IF(AND(ISNUMBER(OFFSET('Hygiene Data'!$H$5,0,10*ROW('Hygiene Data'!H7))),'Data Summary'!EA13="Yes"),OFFSET('Hygiene Data'!$H$5,0,10*ROW('Hygiene Data'!H7)),NA())</f>
        <v>#N/A</v>
      </c>
      <c r="BM13" s="513" t="e">
        <f ca="1">+IF(AND(ISNUMBER(OFFSET('Hygiene Data'!$H$7,0,10*ROW('Hygiene Data'!H7))),'Data Summary'!EB13="Yes"),OFFSET('Hygiene Data'!$H$7,0,10*ROW('Hygiene Data'!H7)),NA())</f>
        <v>#N/A</v>
      </c>
      <c r="BN13" s="513" t="e">
        <f ca="1">+IF(AND(ISNUMBER(OFFSET('Hygiene Data'!$H$9,0,10*ROW('Hygiene Data'!H7))),'Data Summary'!EC13="Yes"),OFFSET('Hygiene Data'!$H$9,0,10*ROW('Hygiene Data'!H7)),NA())</f>
        <v>#N/A</v>
      </c>
      <c r="BO13" s="513" t="e">
        <f ca="1">+IF(AND(ISNUMBER(OFFSET('Hygiene Data'!$I$5,0,10*ROW('Hygiene Data'!I7))),'Data Summary'!ED13="Yes"),OFFSET('Hygiene Data'!$I$5,0,10*ROW('Hygiene Data'!I7)),NA())</f>
        <v>#N/A</v>
      </c>
      <c r="BP13" s="513" t="e">
        <f ca="1">+IF(AND(ISNUMBER(OFFSET('Hygiene Data'!$I$7,0,10*ROW('Hygiene Data'!I7))),'Data Summary'!EE13="Yes"),OFFSET('Hygiene Data'!$I$7,0,10*ROW('Hygiene Data'!I7)),NA())</f>
        <v>#N/A</v>
      </c>
      <c r="BQ13" s="513" t="e">
        <f ca="1">+IF(AND(ISNUMBER(OFFSET('Hygiene Data'!$I$9,0,10*ROW('Hygiene Data'!I7))),'Data Summary'!EF13="Yes"),OFFSET('Hygiene Data'!$I$9,0,10*ROW('Hygiene Data'!I7)),NA())</f>
        <v>#N/A</v>
      </c>
    </row>
    <row r="14" spans="1:69" x14ac:dyDescent="0.25">
      <c r="A14" s="509" t="e">
        <f ca="1">+RIGHT('Data Summary'!A14,LEN('Data Summary'!A14)-9)</f>
        <v>#VALUE!</v>
      </c>
      <c r="B14" s="483" t="str">
        <f ca="1">+IF(ISTEXT('Data Summary'!B14),'Data Summary'!B14,"")</f>
        <v/>
      </c>
      <c r="C14" s="510" t="e">
        <f ca="1">+VALUE('Data Summary'!C14)</f>
        <v>#VALUE!</v>
      </c>
      <c r="D14" s="511" t="e">
        <f ca="1">+IF(AND(ISNUMBER(OFFSET('Water Data'!$D$4,0,10*ROW('Water Data'!D8))),'Data Summary'!BS14="Yes"),100-OFFSET('Water Data'!$D$4,0,10*ROW('Water Data'!D8)),NA())</f>
        <v>#N/A</v>
      </c>
      <c r="E14" s="511" t="e">
        <f ca="1">+IF(AND(ISNUMBER(OFFSET('Water Data'!$D$6,0,10*ROW('Water Data'!D8))),'Data Summary'!BT14="Yes"),OFFSET('Water Data'!$D$6,0,10*ROW('Water Data'!D8)),NA())</f>
        <v>#N/A</v>
      </c>
      <c r="F14" s="511" t="e">
        <f ca="1">+IF(AND(ISNUMBER(OFFSET('Water Data'!$D$9,0,10*ROW('Water Data'!D8))),'Data Summary'!BU14="Yes"),OFFSET('Water Data'!$D$9,0,10*ROW('Water Data'!D8)),NA())</f>
        <v>#N/A</v>
      </c>
      <c r="G14" s="511" t="e">
        <f ca="1">+IF(AND(ISNUMBER(OFFSET('Water Data'!$E$4,0,10*ROW('Water Data'!E8))),'Data Summary'!BV14="Yes"),100-OFFSET('Water Data'!$E$4,0,10*ROW('Water Data'!E8)),NA())</f>
        <v>#N/A</v>
      </c>
      <c r="H14" s="511" t="e">
        <f ca="1">+IF(AND(ISNUMBER(OFFSET('Water Data'!$E$6,0,10*ROW('Water Data'!E8))),'Data Summary'!BW14="Yes"),OFFSET('Water Data'!$E$6,0,10*ROW('Water Data'!E8)),NA())</f>
        <v>#N/A</v>
      </c>
      <c r="I14" s="511" t="e">
        <f ca="1">+IF(AND(ISNUMBER(OFFSET('Water Data'!$E$9,0,10*ROW('Water Data'!E8))),'Data Summary'!BX14="Yes"),OFFSET('Water Data'!$E$9,0,10*ROW('Water Data'!E8)),NA())</f>
        <v>#N/A</v>
      </c>
      <c r="J14" s="511" t="e">
        <f ca="1">+IF(AND(ISNUMBER(OFFSET('Water Data'!$F$4,0,10*ROW('Water Data'!F8))),'Data Summary'!BY14="Yes"),100-OFFSET('Water Data'!$F$4,0,10*ROW('Water Data'!F8)),NA())</f>
        <v>#N/A</v>
      </c>
      <c r="K14" s="511" t="e">
        <f ca="1">+IF(AND(ISNUMBER(OFFSET('Water Data'!$F$6,0,10*ROW('Water Data'!F8))),'Data Summary'!BZ14="Yes"),OFFSET('Water Data'!$F$6,0,10*ROW('Water Data'!F8)),NA())</f>
        <v>#N/A</v>
      </c>
      <c r="L14" s="511" t="e">
        <f ca="1">+IF(AND(ISNUMBER(OFFSET('Water Data'!$F$9,0,10*ROW('Water Data'!F8))),'Data Summary'!CA14="Yes"),OFFSET('Water Data'!$F$9,0,10*ROW('Water Data'!F8)),NA())</f>
        <v>#N/A</v>
      </c>
      <c r="M14" s="511" t="e">
        <f ca="1">+IF(AND(ISNUMBER(OFFSET('Water Data'!$G$4,0,10*ROW('Water Data'!G8))),'Data Summary'!CB14="Yes"),100-OFFSET('Water Data'!$G$4,0,10*ROW('Water Data'!G8)),NA())</f>
        <v>#N/A</v>
      </c>
      <c r="N14" s="511" t="e">
        <f ca="1">+IF(AND(ISNUMBER(OFFSET('Water Data'!$G$6,0,10*ROW('Water Data'!G8))),'Data Summary'!CC14="Yes"),OFFSET('Water Data'!$G$6,0,10*ROW('Water Data'!G8)),NA())</f>
        <v>#N/A</v>
      </c>
      <c r="O14" s="511" t="e">
        <f ca="1">+IF(AND(ISNUMBER(OFFSET('Water Data'!$G$9,0,10*ROW('Water Data'!G8))),'Data Summary'!CD14="Yes"),OFFSET('Water Data'!$G$9,0,10*ROW('Water Data'!G8)),NA())</f>
        <v>#N/A</v>
      </c>
      <c r="P14" s="511" t="e">
        <f ca="1">+IF(AND(ISNUMBER(OFFSET('Water Data'!$H$4,0,10*ROW('Water Data'!H8))),'Data Summary'!CE14="Yes"),100-OFFSET('Water Data'!$H$4,0,10*ROW('Water Data'!H8)),NA())</f>
        <v>#N/A</v>
      </c>
      <c r="Q14" s="511" t="e">
        <f ca="1">+IF(AND(ISNUMBER(OFFSET('Water Data'!$H$6,0,10*ROW('Water Data'!H8))),'Data Summary'!CF14="Yes"),OFFSET('Water Data'!$H$6,0,10*ROW('Water Data'!H8)),NA())</f>
        <v>#N/A</v>
      </c>
      <c r="R14" s="511" t="e">
        <f ca="1">+IF(AND(ISNUMBER(OFFSET('Water Data'!$H$9,0,10*ROW('Water Data'!H8))),'Data Summary'!CG14="Yes"),OFFSET('Water Data'!$H$9,0,10*ROW('Water Data'!H8)),NA())</f>
        <v>#N/A</v>
      </c>
      <c r="S14" s="511" t="e">
        <f ca="1">+IF(AND(ISNUMBER(OFFSET('Water Data'!$I$4,0,10*ROW('Water Data'!I8))),'Data Summary'!CH14="Yes"),100-OFFSET('Water Data'!$I$4,0,10*ROW('Water Data'!I8)),NA())</f>
        <v>#N/A</v>
      </c>
      <c r="T14" s="511" t="e">
        <f ca="1">+IF(AND(ISNUMBER(OFFSET('Water Data'!$I$6,0,10*ROW('Water Data'!I8))),'Data Summary'!CI14="Yes"),OFFSET('Water Data'!$I$6,0,10*ROW('Water Data'!I8)),NA())</f>
        <v>#N/A</v>
      </c>
      <c r="U14" s="511" t="e">
        <f ca="1">+IF(AND(ISNUMBER(OFFSET('Water Data'!$I$9,0,10*ROW('Water Data'!I8))),'Data Summary'!CJ14="Yes"),OFFSET('Water Data'!$I$9,0,10*ROW('Water Data'!I8)),NA())</f>
        <v>#N/A</v>
      </c>
      <c r="V14" s="512" t="e">
        <f ca="1">+IF(AND(ISNUMBER(OFFSET('Sanitation Data'!$D$4,0,10*ROW('Sanitation Data'!D8))),'Data Summary'!CK14="Yes"),100-OFFSET('Sanitation Data'!$D$4,0,10*ROW('Sanitation Data'!D8)),NA())</f>
        <v>#N/A</v>
      </c>
      <c r="W14" s="512" t="e">
        <f ca="1">+IF(AND(ISNUMBER(OFFSET('Sanitation Data'!$D$6,0,10*ROW('Sanitation Data'!D8))),'Data Summary'!CL14="Yes"),OFFSET('Sanitation Data'!$D$6,0,10*ROW('Sanitation Data'!D8)),NA())</f>
        <v>#N/A</v>
      </c>
      <c r="X14" s="512" t="e">
        <f ca="1">+IF(AND(ISNUMBER(OFFSET('Sanitation Data'!$D$10,0,10*ROW('Sanitation Data'!D8))),'Data Summary'!CM14="Yes"),OFFSET('Sanitation Data'!$D$10,0,10*ROW('Sanitation Data'!D8)),NA())</f>
        <v>#N/A</v>
      </c>
      <c r="Y14" s="512" t="e">
        <f ca="1">+IF(AND(ISNUMBER(OFFSET('Sanitation Data'!$D$11,0,10*ROW('Sanitation Data'!D8))),'Data Summary'!CN14="Yes"),OFFSET('Sanitation Data'!$D$11,0,10*ROW('Sanitation Data'!D8)),NA())</f>
        <v>#N/A</v>
      </c>
      <c r="Z14" s="512" t="e">
        <f ca="1">+IF(AND(ISNUMBER(OFFSET('Sanitation Data'!$D$12,0,10*ROW('Sanitation Data'!D8))),'Data Summary'!CO14="Yes"),OFFSET('Sanitation Data'!$D$12,0,10*ROW('Sanitation Data'!D8)),NA())</f>
        <v>#N/A</v>
      </c>
      <c r="AA14" s="512" t="e">
        <f ca="1">+IF(AND(ISNUMBER(OFFSET('Sanitation Data'!$E$4,0,10*ROW('Sanitation Data'!E8))),'Data Summary'!CP14="Yes"),100-OFFSET('Sanitation Data'!$E$4,0,10*ROW('Sanitation Data'!E8)),NA())</f>
        <v>#N/A</v>
      </c>
      <c r="AB14" s="512" t="e">
        <f ca="1">+IF(AND(ISNUMBER(OFFSET('Sanitation Data'!$E$6,0,10*ROW('Sanitation Data'!E8))),'Data Summary'!CQ14="Yes"),OFFSET('Sanitation Data'!$E$6,0,10*ROW('Sanitation Data'!E8)),NA())</f>
        <v>#N/A</v>
      </c>
      <c r="AC14" s="512" t="e">
        <f ca="1">+IF(AND(ISNUMBER(OFFSET('Sanitation Data'!$E$10,0,10*ROW('Sanitation Data'!E8))),'Data Summary'!CR14="Yes"),OFFSET('Sanitation Data'!$E$10,0,10*ROW('Sanitation Data'!E8)),NA())</f>
        <v>#N/A</v>
      </c>
      <c r="AD14" s="512" t="e">
        <f ca="1">+IF(AND(ISNUMBER(OFFSET('Sanitation Data'!$E$11,0,10*ROW('Sanitation Data'!E8))),'Data Summary'!CS14="Yes"),OFFSET('Sanitation Data'!$E$11,0,10*ROW('Sanitation Data'!E8)),NA())</f>
        <v>#N/A</v>
      </c>
      <c r="AE14" s="512" t="e">
        <f ca="1">+IF(AND(ISNUMBER(OFFSET('Sanitation Data'!$E$12,0,10*ROW('Sanitation Data'!E8))),'Data Summary'!CT14="Yes"),OFFSET('Sanitation Data'!$E$12,0,10*ROW('Sanitation Data'!E8)),NA())</f>
        <v>#N/A</v>
      </c>
      <c r="AF14" s="512" t="e">
        <f ca="1">+IF(AND(ISNUMBER(OFFSET('Sanitation Data'!$F$4,0,10*ROW('Sanitation Data'!F8))),'Data Summary'!CU14="Yes"),100-OFFSET('Sanitation Data'!$F$4,0,10*ROW('Sanitation Data'!F8)),NA())</f>
        <v>#N/A</v>
      </c>
      <c r="AG14" s="512" t="e">
        <f ca="1">+IF(AND(ISNUMBER(OFFSET('Sanitation Data'!$F$6,0,10*ROW('Sanitation Data'!F8))),'Data Summary'!CV14="Yes"),OFFSET('Sanitation Data'!$F$6,0,10*ROW('Sanitation Data'!F8)),NA())</f>
        <v>#N/A</v>
      </c>
      <c r="AH14" s="512" t="e">
        <f ca="1">+IF(AND(ISNUMBER(OFFSET('Sanitation Data'!$F$10,0,10*ROW('Sanitation Data'!F8))),'Data Summary'!CW14="Yes"),OFFSET('Sanitation Data'!$F$10,0,10*ROW('Sanitation Data'!F8)),NA())</f>
        <v>#N/A</v>
      </c>
      <c r="AI14" s="512" t="e">
        <f ca="1">+IF(AND(ISNUMBER(OFFSET('Sanitation Data'!$F$11,0,10*ROW('Sanitation Data'!F8))),'Data Summary'!CX14="Yes"),OFFSET('Sanitation Data'!$F$11,0,10*ROW('Sanitation Data'!F8)),NA())</f>
        <v>#N/A</v>
      </c>
      <c r="AJ14" s="512" t="e">
        <f ca="1">+IF(AND(ISNUMBER(OFFSET('Sanitation Data'!$F$12,0,10*ROW('Sanitation Data'!F8))),'Data Summary'!CY14="Yes"),OFFSET('Sanitation Data'!$F$12,0,10*ROW('Sanitation Data'!F8)),NA())</f>
        <v>#N/A</v>
      </c>
      <c r="AK14" s="512" t="e">
        <f ca="1">+IF(AND(ISNUMBER(OFFSET('Sanitation Data'!$G$4,0,10*ROW('Sanitation Data'!G8))),'Data Summary'!CZ14="Yes"),100-OFFSET('Sanitation Data'!$G$4,0,10*ROW('Sanitation Data'!G8)),NA())</f>
        <v>#N/A</v>
      </c>
      <c r="AL14" s="512" t="e">
        <f ca="1">+IF(AND(ISNUMBER(OFFSET('Sanitation Data'!$G$6,0,10*ROW('Sanitation Data'!G8))),'Data Summary'!DA14="Yes"),OFFSET('Sanitation Data'!$G$6,0,10*ROW('Sanitation Data'!G8)),NA())</f>
        <v>#N/A</v>
      </c>
      <c r="AM14" s="512" t="e">
        <f ca="1">+IF(AND(ISNUMBER(OFFSET('Sanitation Data'!$G$10,0,10*ROW('Sanitation Data'!G8))),'Data Summary'!DB14="Yes"),OFFSET('Sanitation Data'!$G$10,0,10*ROW('Sanitation Data'!G8)),NA())</f>
        <v>#N/A</v>
      </c>
      <c r="AN14" s="512" t="e">
        <f ca="1">+IF(AND(ISNUMBER(OFFSET('Sanitation Data'!$G$11,0,10*ROW('Sanitation Data'!G8))),'Data Summary'!DC14="Yes"),OFFSET('Sanitation Data'!$G$11,0,10*ROW('Sanitation Data'!G8)),NA())</f>
        <v>#N/A</v>
      </c>
      <c r="AO14" s="512" t="e">
        <f ca="1">+IF(AND(ISNUMBER(OFFSET('Sanitation Data'!$G$12,0,10*ROW('Sanitation Data'!G8))),'Data Summary'!DD14="Yes"),OFFSET('Sanitation Data'!$G$12,0,10*ROW('Sanitation Data'!G8)),NA())</f>
        <v>#N/A</v>
      </c>
      <c r="AP14" s="512" t="e">
        <f ca="1">+IF(AND(ISNUMBER(OFFSET('Sanitation Data'!$H$4,0,10*ROW('Sanitation Data'!H8))),'Data Summary'!DE14="Yes"),100-OFFSET('Sanitation Data'!$H$4,0,10*ROW('Sanitation Data'!H8)),NA())</f>
        <v>#N/A</v>
      </c>
      <c r="AQ14" s="512" t="e">
        <f ca="1">+IF(AND(ISNUMBER(OFFSET('Sanitation Data'!$H$6,0,10*ROW('Sanitation Data'!H8))),'Data Summary'!DF14="Yes"),OFFSET('Sanitation Data'!$H$6,0,10*ROW('Sanitation Data'!H8)),NA())</f>
        <v>#N/A</v>
      </c>
      <c r="AR14" s="512" t="e">
        <f ca="1">+IF(AND(ISNUMBER(OFFSET('Sanitation Data'!$H$10,0,10*ROW('Sanitation Data'!H8))),'Data Summary'!DG14="Yes"),OFFSET('Sanitation Data'!$H$10,0,10*ROW('Sanitation Data'!H8)),NA())</f>
        <v>#N/A</v>
      </c>
      <c r="AS14" s="512" t="e">
        <f ca="1">+IF(AND(ISNUMBER(OFFSET('Sanitation Data'!$H$11,0,10*ROW('Sanitation Data'!H8))),'Data Summary'!DH14="Yes"),OFFSET('Sanitation Data'!$H$11,0,10*ROW('Sanitation Data'!H8)),NA())</f>
        <v>#N/A</v>
      </c>
      <c r="AT14" s="512" t="e">
        <f ca="1">+IF(AND(ISNUMBER(OFFSET('Sanitation Data'!$H$12,0,10*ROW('Sanitation Data'!H8))),'Data Summary'!DI14="Yes"),OFFSET('Sanitation Data'!$H$12,0,10*ROW('Sanitation Data'!H8)),NA())</f>
        <v>#N/A</v>
      </c>
      <c r="AU14" s="512" t="e">
        <f ca="1">+IF(AND(ISNUMBER(OFFSET('Sanitation Data'!$I$4,0,10*ROW('Sanitation Data'!I8))),'Data Summary'!DJ14="Yes"),100-OFFSET('Sanitation Data'!$I$4,0,10*ROW('Sanitation Data'!I8)),NA())</f>
        <v>#N/A</v>
      </c>
      <c r="AV14" s="512" t="e">
        <f ca="1">+IF(AND(ISNUMBER(OFFSET('Sanitation Data'!$I$6,0,10*ROW('Sanitation Data'!I8))),'Data Summary'!DK14="Yes"),OFFSET('Sanitation Data'!$I$6,0,10*ROW('Sanitation Data'!I8)),NA())</f>
        <v>#N/A</v>
      </c>
      <c r="AW14" s="512" t="e">
        <f ca="1">+IF(AND(ISNUMBER(OFFSET('Sanitation Data'!$I$10,0,10*ROW('Sanitation Data'!I8))),'Data Summary'!DL14="Yes"),OFFSET('Sanitation Data'!$I$10,0,10*ROW('Sanitation Data'!I8)),NA())</f>
        <v>#N/A</v>
      </c>
      <c r="AX14" s="512" t="e">
        <f ca="1">+IF(AND(ISNUMBER(OFFSET('Sanitation Data'!$I$11,0,10*ROW('Sanitation Data'!I8))),'Data Summary'!DM14="Yes"),OFFSET('Sanitation Data'!$I$11,0,10*ROW('Sanitation Data'!I8)),NA())</f>
        <v>#N/A</v>
      </c>
      <c r="AY14" s="512" t="e">
        <f ca="1">+IF(AND(ISNUMBER(OFFSET('Sanitation Data'!$I$12,0,10*ROW('Sanitation Data'!I8))),'Data Summary'!DN14="Yes"),OFFSET('Sanitation Data'!$I$12,0,10*ROW('Sanitation Data'!I8)),NA())</f>
        <v>#N/A</v>
      </c>
      <c r="AZ14" s="513" t="e">
        <f ca="1">+IF(AND(ISNUMBER(OFFSET('Hygiene Data'!$D$5,0,10*ROW('Hygiene Data'!D8))),'Data Summary'!DO14="Yes"),OFFSET('Hygiene Data'!$D$5,0,10*ROW('Hygiene Data'!D8)),NA())</f>
        <v>#N/A</v>
      </c>
      <c r="BA14" s="513" t="e">
        <f ca="1">+IF(AND(ISNUMBER(OFFSET('Hygiene Data'!$D$7,0,10*ROW('Hygiene Data'!D8))),'Data Summary'!DP14="Yes"),OFFSET('Hygiene Data'!$D$7,0,10*ROW('Hygiene Data'!D8)),NA())</f>
        <v>#N/A</v>
      </c>
      <c r="BB14" s="513" t="e">
        <f ca="1">+IF(AND(ISNUMBER(OFFSET('Hygiene Data'!$D$9,0,10*ROW('Hygiene Data'!D8))),'Data Summary'!DQ14="Yes"),OFFSET('Hygiene Data'!$D$9,0,10*ROW('Hygiene Data'!D8)),NA())</f>
        <v>#N/A</v>
      </c>
      <c r="BC14" s="513" t="e">
        <f ca="1">+IF(AND(ISNUMBER(OFFSET('Hygiene Data'!$E$5,0,10*ROW('Hygiene Data'!E8))),'Data Summary'!DR14="Yes"),OFFSET('Hygiene Data'!$E$5,0,10*ROW('Hygiene Data'!E8)),NA())</f>
        <v>#N/A</v>
      </c>
      <c r="BD14" s="513" t="e">
        <f ca="1">+IF(AND(ISNUMBER(OFFSET('Hygiene Data'!$E$7,0,10*ROW('Hygiene Data'!E8))),'Data Summary'!DS14="Yes"),OFFSET('Hygiene Data'!$E$7,0,10*ROW('Hygiene Data'!E8)),NA())</f>
        <v>#N/A</v>
      </c>
      <c r="BE14" s="513" t="e">
        <f ca="1">+IF(AND(ISNUMBER(OFFSET('Hygiene Data'!$E$9,0,10*ROW('Hygiene Data'!E8))),'Data Summary'!DT14="Yes"),OFFSET('Hygiene Data'!$E$9,0,10*ROW('Hygiene Data'!E8)),NA())</f>
        <v>#N/A</v>
      </c>
      <c r="BF14" s="513" t="e">
        <f ca="1">+IF(AND(ISNUMBER(OFFSET('Hygiene Data'!$F$5,0,10*ROW('Hygiene Data'!F8))),'Data Summary'!DU14="Yes"),OFFSET('Hygiene Data'!$F$5,0,10*ROW('Hygiene Data'!F8)),NA())</f>
        <v>#N/A</v>
      </c>
      <c r="BG14" s="513" t="e">
        <f ca="1">+IF(AND(ISNUMBER(OFFSET('Hygiene Data'!$F$7,0,10*ROW('Hygiene Data'!F8))),'Data Summary'!DV14="Yes"),OFFSET('Hygiene Data'!$F$7,0,10*ROW('Hygiene Data'!F8)),NA())</f>
        <v>#N/A</v>
      </c>
      <c r="BH14" s="513" t="e">
        <f ca="1">+IF(AND(ISNUMBER(OFFSET('Hygiene Data'!$F$9,0,10*ROW('Hygiene Data'!F8))),'Data Summary'!DW14="Yes"),OFFSET('Hygiene Data'!$F$9,0,10*ROW('Hygiene Data'!F8)),NA())</f>
        <v>#N/A</v>
      </c>
      <c r="BI14" s="513" t="e">
        <f ca="1">+IF(AND(ISNUMBER(OFFSET('Hygiene Data'!$G$5,0,10*ROW('Hygiene Data'!G8))),'Data Summary'!DX14="Yes"),OFFSET('Hygiene Data'!$G$5,0,10*ROW('Hygiene Data'!G8)),NA())</f>
        <v>#N/A</v>
      </c>
      <c r="BJ14" s="513" t="e">
        <f ca="1">+IF(AND(ISNUMBER(OFFSET('Hygiene Data'!$G$7,0,10*ROW('Hygiene Data'!G8))),'Data Summary'!DY14="Yes"),OFFSET('Hygiene Data'!$G$7,0,10*ROW('Hygiene Data'!G8)),NA())</f>
        <v>#N/A</v>
      </c>
      <c r="BK14" s="513" t="e">
        <f ca="1">+IF(AND(ISNUMBER(OFFSET('Hygiene Data'!$G$9,0,10*ROW('Hygiene Data'!G8))),'Data Summary'!DZ14="Yes"),OFFSET('Hygiene Data'!$G$9,0,10*ROW('Hygiene Data'!G8)),NA())</f>
        <v>#N/A</v>
      </c>
      <c r="BL14" s="513" t="e">
        <f ca="1">+IF(AND(ISNUMBER(OFFSET('Hygiene Data'!$H$5,0,10*ROW('Hygiene Data'!H8))),'Data Summary'!EA14="Yes"),OFFSET('Hygiene Data'!$H$5,0,10*ROW('Hygiene Data'!H8)),NA())</f>
        <v>#N/A</v>
      </c>
      <c r="BM14" s="513" t="e">
        <f ca="1">+IF(AND(ISNUMBER(OFFSET('Hygiene Data'!$H$7,0,10*ROW('Hygiene Data'!H8))),'Data Summary'!EB14="Yes"),OFFSET('Hygiene Data'!$H$7,0,10*ROW('Hygiene Data'!H8)),NA())</f>
        <v>#N/A</v>
      </c>
      <c r="BN14" s="513" t="e">
        <f ca="1">+IF(AND(ISNUMBER(OFFSET('Hygiene Data'!$H$9,0,10*ROW('Hygiene Data'!H8))),'Data Summary'!EC14="Yes"),OFFSET('Hygiene Data'!$H$9,0,10*ROW('Hygiene Data'!H8)),NA())</f>
        <v>#N/A</v>
      </c>
      <c r="BO14" s="513" t="e">
        <f ca="1">+IF(AND(ISNUMBER(OFFSET('Hygiene Data'!$I$5,0,10*ROW('Hygiene Data'!I8))),'Data Summary'!ED14="Yes"),OFFSET('Hygiene Data'!$I$5,0,10*ROW('Hygiene Data'!I8)),NA())</f>
        <v>#N/A</v>
      </c>
      <c r="BP14" s="513" t="e">
        <f ca="1">+IF(AND(ISNUMBER(OFFSET('Hygiene Data'!$I$7,0,10*ROW('Hygiene Data'!I8))),'Data Summary'!EE14="Yes"),OFFSET('Hygiene Data'!$I$7,0,10*ROW('Hygiene Data'!I8)),NA())</f>
        <v>#N/A</v>
      </c>
      <c r="BQ14" s="513" t="e">
        <f ca="1">+IF(AND(ISNUMBER(OFFSET('Hygiene Data'!$I$9,0,10*ROW('Hygiene Data'!I8))),'Data Summary'!EF14="Yes"),OFFSET('Hygiene Data'!$I$9,0,10*ROW('Hygiene Data'!I8)),NA())</f>
        <v>#N/A</v>
      </c>
    </row>
    <row r="15" spans="1:69" x14ac:dyDescent="0.25">
      <c r="A15" s="509" t="e">
        <f ca="1">+RIGHT('Data Summary'!A15,LEN('Data Summary'!A15)-9)</f>
        <v>#VALUE!</v>
      </c>
      <c r="B15" s="483" t="str">
        <f ca="1">+IF(ISTEXT('Data Summary'!B15),'Data Summary'!B15,"")</f>
        <v/>
      </c>
      <c r="C15" s="510" t="e">
        <f ca="1">+VALUE('Data Summary'!C15)</f>
        <v>#VALUE!</v>
      </c>
      <c r="D15" s="511" t="e">
        <f ca="1">+IF(AND(ISNUMBER(OFFSET('Water Data'!$D$4,0,10*ROW('Water Data'!D9))),'Data Summary'!BS15="Yes"),100-OFFSET('Water Data'!$D$4,0,10*ROW('Water Data'!D9)),NA())</f>
        <v>#N/A</v>
      </c>
      <c r="E15" s="511" t="e">
        <f ca="1">+IF(AND(ISNUMBER(OFFSET('Water Data'!$D$6,0,10*ROW('Water Data'!D9))),'Data Summary'!BT15="Yes"),OFFSET('Water Data'!$D$6,0,10*ROW('Water Data'!D9)),NA())</f>
        <v>#N/A</v>
      </c>
      <c r="F15" s="511" t="e">
        <f ca="1">+IF(AND(ISNUMBER(OFFSET('Water Data'!$D$9,0,10*ROW('Water Data'!D9))),'Data Summary'!BU15="Yes"),OFFSET('Water Data'!$D$9,0,10*ROW('Water Data'!D9)),NA())</f>
        <v>#N/A</v>
      </c>
      <c r="G15" s="511" t="e">
        <f ca="1">+IF(AND(ISNUMBER(OFFSET('Water Data'!$E$4,0,10*ROW('Water Data'!E9))),'Data Summary'!BV15="Yes"),100-OFFSET('Water Data'!$E$4,0,10*ROW('Water Data'!E9)),NA())</f>
        <v>#N/A</v>
      </c>
      <c r="H15" s="511" t="e">
        <f ca="1">+IF(AND(ISNUMBER(OFFSET('Water Data'!$E$6,0,10*ROW('Water Data'!E9))),'Data Summary'!BW15="Yes"),OFFSET('Water Data'!$E$6,0,10*ROW('Water Data'!E9)),NA())</f>
        <v>#N/A</v>
      </c>
      <c r="I15" s="511" t="e">
        <f ca="1">+IF(AND(ISNUMBER(OFFSET('Water Data'!$E$9,0,10*ROW('Water Data'!E9))),'Data Summary'!BX15="Yes"),OFFSET('Water Data'!$E$9,0,10*ROW('Water Data'!E9)),NA())</f>
        <v>#N/A</v>
      </c>
      <c r="J15" s="511" t="e">
        <f ca="1">+IF(AND(ISNUMBER(OFFSET('Water Data'!$F$4,0,10*ROW('Water Data'!F9))),'Data Summary'!BY15="Yes"),100-OFFSET('Water Data'!$F$4,0,10*ROW('Water Data'!F9)),NA())</f>
        <v>#N/A</v>
      </c>
      <c r="K15" s="511" t="e">
        <f ca="1">+IF(AND(ISNUMBER(OFFSET('Water Data'!$F$6,0,10*ROW('Water Data'!F9))),'Data Summary'!BZ15="Yes"),OFFSET('Water Data'!$F$6,0,10*ROW('Water Data'!F9)),NA())</f>
        <v>#N/A</v>
      </c>
      <c r="L15" s="511" t="e">
        <f ca="1">+IF(AND(ISNUMBER(OFFSET('Water Data'!$F$9,0,10*ROW('Water Data'!F9))),'Data Summary'!CA15="Yes"),OFFSET('Water Data'!$F$9,0,10*ROW('Water Data'!F9)),NA())</f>
        <v>#N/A</v>
      </c>
      <c r="M15" s="511" t="e">
        <f ca="1">+IF(AND(ISNUMBER(OFFSET('Water Data'!$G$4,0,10*ROW('Water Data'!G9))),'Data Summary'!CB15="Yes"),100-OFFSET('Water Data'!$G$4,0,10*ROW('Water Data'!G9)),NA())</f>
        <v>#N/A</v>
      </c>
      <c r="N15" s="511" t="e">
        <f ca="1">+IF(AND(ISNUMBER(OFFSET('Water Data'!$G$6,0,10*ROW('Water Data'!G9))),'Data Summary'!CC15="Yes"),OFFSET('Water Data'!$G$6,0,10*ROW('Water Data'!G9)),NA())</f>
        <v>#N/A</v>
      </c>
      <c r="O15" s="511" t="e">
        <f ca="1">+IF(AND(ISNUMBER(OFFSET('Water Data'!$G$9,0,10*ROW('Water Data'!G9))),'Data Summary'!CD15="Yes"),OFFSET('Water Data'!$G$9,0,10*ROW('Water Data'!G9)),NA())</f>
        <v>#N/A</v>
      </c>
      <c r="P15" s="511" t="e">
        <f ca="1">+IF(AND(ISNUMBER(OFFSET('Water Data'!$H$4,0,10*ROW('Water Data'!H9))),'Data Summary'!CE15="Yes"),100-OFFSET('Water Data'!$H$4,0,10*ROW('Water Data'!H9)),NA())</f>
        <v>#N/A</v>
      </c>
      <c r="Q15" s="511" t="e">
        <f ca="1">+IF(AND(ISNUMBER(OFFSET('Water Data'!$H$6,0,10*ROW('Water Data'!H9))),'Data Summary'!CF15="Yes"),OFFSET('Water Data'!$H$6,0,10*ROW('Water Data'!H9)),NA())</f>
        <v>#N/A</v>
      </c>
      <c r="R15" s="511" t="e">
        <f ca="1">+IF(AND(ISNUMBER(OFFSET('Water Data'!$H$9,0,10*ROW('Water Data'!H9))),'Data Summary'!CG15="Yes"),OFFSET('Water Data'!$H$9,0,10*ROW('Water Data'!H9)),NA())</f>
        <v>#N/A</v>
      </c>
      <c r="S15" s="511" t="e">
        <f ca="1">+IF(AND(ISNUMBER(OFFSET('Water Data'!$I$4,0,10*ROW('Water Data'!I9))),'Data Summary'!CH15="Yes"),100-OFFSET('Water Data'!$I$4,0,10*ROW('Water Data'!I9)),NA())</f>
        <v>#N/A</v>
      </c>
      <c r="T15" s="511" t="e">
        <f ca="1">+IF(AND(ISNUMBER(OFFSET('Water Data'!$I$6,0,10*ROW('Water Data'!I9))),'Data Summary'!CI15="Yes"),OFFSET('Water Data'!$I$6,0,10*ROW('Water Data'!I9)),NA())</f>
        <v>#N/A</v>
      </c>
      <c r="U15" s="511" t="e">
        <f ca="1">+IF(AND(ISNUMBER(OFFSET('Water Data'!$I$9,0,10*ROW('Water Data'!I9))),'Data Summary'!CJ15="Yes"),OFFSET('Water Data'!$I$9,0,10*ROW('Water Data'!I9)),NA())</f>
        <v>#N/A</v>
      </c>
      <c r="V15" s="512" t="e">
        <f ca="1">+IF(AND(ISNUMBER(OFFSET('Sanitation Data'!$D$4,0,10*ROW('Sanitation Data'!D9))),'Data Summary'!CK15="Yes"),100-OFFSET('Sanitation Data'!$D$4,0,10*ROW('Sanitation Data'!D9)),NA())</f>
        <v>#N/A</v>
      </c>
      <c r="W15" s="512" t="e">
        <f ca="1">+IF(AND(ISNUMBER(OFFSET('Sanitation Data'!$D$6,0,10*ROW('Sanitation Data'!D9))),'Data Summary'!CL15="Yes"),OFFSET('Sanitation Data'!$D$6,0,10*ROW('Sanitation Data'!D9)),NA())</f>
        <v>#N/A</v>
      </c>
      <c r="X15" s="512" t="e">
        <f ca="1">+IF(AND(ISNUMBER(OFFSET('Sanitation Data'!$D$10,0,10*ROW('Sanitation Data'!D9))),'Data Summary'!CM15="Yes"),OFFSET('Sanitation Data'!$D$10,0,10*ROW('Sanitation Data'!D9)),NA())</f>
        <v>#N/A</v>
      </c>
      <c r="Y15" s="512" t="e">
        <f ca="1">+IF(AND(ISNUMBER(OFFSET('Sanitation Data'!$D$11,0,10*ROW('Sanitation Data'!D9))),'Data Summary'!CN15="Yes"),OFFSET('Sanitation Data'!$D$11,0,10*ROW('Sanitation Data'!D9)),NA())</f>
        <v>#N/A</v>
      </c>
      <c r="Z15" s="512" t="e">
        <f ca="1">+IF(AND(ISNUMBER(OFFSET('Sanitation Data'!$D$12,0,10*ROW('Sanitation Data'!D9))),'Data Summary'!CO15="Yes"),OFFSET('Sanitation Data'!$D$12,0,10*ROW('Sanitation Data'!D9)),NA())</f>
        <v>#N/A</v>
      </c>
      <c r="AA15" s="512" t="e">
        <f ca="1">+IF(AND(ISNUMBER(OFFSET('Sanitation Data'!$E$4,0,10*ROW('Sanitation Data'!E9))),'Data Summary'!CP15="Yes"),100-OFFSET('Sanitation Data'!$E$4,0,10*ROW('Sanitation Data'!E9)),NA())</f>
        <v>#N/A</v>
      </c>
      <c r="AB15" s="512" t="e">
        <f ca="1">+IF(AND(ISNUMBER(OFFSET('Sanitation Data'!$E$6,0,10*ROW('Sanitation Data'!E9))),'Data Summary'!CQ15="Yes"),OFFSET('Sanitation Data'!$E$6,0,10*ROW('Sanitation Data'!E9)),NA())</f>
        <v>#N/A</v>
      </c>
      <c r="AC15" s="512" t="e">
        <f ca="1">+IF(AND(ISNUMBER(OFFSET('Sanitation Data'!$E$10,0,10*ROW('Sanitation Data'!E9))),'Data Summary'!CR15="Yes"),OFFSET('Sanitation Data'!$E$10,0,10*ROW('Sanitation Data'!E9)),NA())</f>
        <v>#N/A</v>
      </c>
      <c r="AD15" s="512" t="e">
        <f ca="1">+IF(AND(ISNUMBER(OFFSET('Sanitation Data'!$E$11,0,10*ROW('Sanitation Data'!E9))),'Data Summary'!CS15="Yes"),OFFSET('Sanitation Data'!$E$11,0,10*ROW('Sanitation Data'!E9)),NA())</f>
        <v>#N/A</v>
      </c>
      <c r="AE15" s="512" t="e">
        <f ca="1">+IF(AND(ISNUMBER(OFFSET('Sanitation Data'!$E$12,0,10*ROW('Sanitation Data'!E9))),'Data Summary'!CT15="Yes"),OFFSET('Sanitation Data'!$E$12,0,10*ROW('Sanitation Data'!E9)),NA())</f>
        <v>#N/A</v>
      </c>
      <c r="AF15" s="512" t="e">
        <f ca="1">+IF(AND(ISNUMBER(OFFSET('Sanitation Data'!$F$4,0,10*ROW('Sanitation Data'!F9))),'Data Summary'!CU15="Yes"),100-OFFSET('Sanitation Data'!$F$4,0,10*ROW('Sanitation Data'!F9)),NA())</f>
        <v>#N/A</v>
      </c>
      <c r="AG15" s="512" t="e">
        <f ca="1">+IF(AND(ISNUMBER(OFFSET('Sanitation Data'!$F$6,0,10*ROW('Sanitation Data'!F9))),'Data Summary'!CV15="Yes"),OFFSET('Sanitation Data'!$F$6,0,10*ROW('Sanitation Data'!F9)),NA())</f>
        <v>#N/A</v>
      </c>
      <c r="AH15" s="512" t="e">
        <f ca="1">+IF(AND(ISNUMBER(OFFSET('Sanitation Data'!$F$10,0,10*ROW('Sanitation Data'!F9))),'Data Summary'!CW15="Yes"),OFFSET('Sanitation Data'!$F$10,0,10*ROW('Sanitation Data'!F9)),NA())</f>
        <v>#N/A</v>
      </c>
      <c r="AI15" s="512" t="e">
        <f ca="1">+IF(AND(ISNUMBER(OFFSET('Sanitation Data'!$F$11,0,10*ROW('Sanitation Data'!F9))),'Data Summary'!CX15="Yes"),OFFSET('Sanitation Data'!$F$11,0,10*ROW('Sanitation Data'!F9)),NA())</f>
        <v>#N/A</v>
      </c>
      <c r="AJ15" s="512" t="e">
        <f ca="1">+IF(AND(ISNUMBER(OFFSET('Sanitation Data'!$F$12,0,10*ROW('Sanitation Data'!F9))),'Data Summary'!CY15="Yes"),OFFSET('Sanitation Data'!$F$12,0,10*ROW('Sanitation Data'!F9)),NA())</f>
        <v>#N/A</v>
      </c>
      <c r="AK15" s="512" t="e">
        <f ca="1">+IF(AND(ISNUMBER(OFFSET('Sanitation Data'!$G$4,0,10*ROW('Sanitation Data'!G9))),'Data Summary'!CZ15="Yes"),100-OFFSET('Sanitation Data'!$G$4,0,10*ROW('Sanitation Data'!G9)),NA())</f>
        <v>#N/A</v>
      </c>
      <c r="AL15" s="512" t="e">
        <f ca="1">+IF(AND(ISNUMBER(OFFSET('Sanitation Data'!$G$6,0,10*ROW('Sanitation Data'!G9))),'Data Summary'!DA15="Yes"),OFFSET('Sanitation Data'!$G$6,0,10*ROW('Sanitation Data'!G9)),NA())</f>
        <v>#N/A</v>
      </c>
      <c r="AM15" s="512" t="e">
        <f ca="1">+IF(AND(ISNUMBER(OFFSET('Sanitation Data'!$G$10,0,10*ROW('Sanitation Data'!G9))),'Data Summary'!DB15="Yes"),OFFSET('Sanitation Data'!$G$10,0,10*ROW('Sanitation Data'!G9)),NA())</f>
        <v>#N/A</v>
      </c>
      <c r="AN15" s="512" t="e">
        <f ca="1">+IF(AND(ISNUMBER(OFFSET('Sanitation Data'!$G$11,0,10*ROW('Sanitation Data'!G9))),'Data Summary'!DC15="Yes"),OFFSET('Sanitation Data'!$G$11,0,10*ROW('Sanitation Data'!G9)),NA())</f>
        <v>#N/A</v>
      </c>
      <c r="AO15" s="512" t="e">
        <f ca="1">+IF(AND(ISNUMBER(OFFSET('Sanitation Data'!$G$12,0,10*ROW('Sanitation Data'!G9))),'Data Summary'!DD15="Yes"),OFFSET('Sanitation Data'!$G$12,0,10*ROW('Sanitation Data'!G9)),NA())</f>
        <v>#N/A</v>
      </c>
      <c r="AP15" s="512" t="e">
        <f ca="1">+IF(AND(ISNUMBER(OFFSET('Sanitation Data'!$H$4,0,10*ROW('Sanitation Data'!H9))),'Data Summary'!DE15="Yes"),100-OFFSET('Sanitation Data'!$H$4,0,10*ROW('Sanitation Data'!H9)),NA())</f>
        <v>#N/A</v>
      </c>
      <c r="AQ15" s="512" t="e">
        <f ca="1">+IF(AND(ISNUMBER(OFFSET('Sanitation Data'!$H$6,0,10*ROW('Sanitation Data'!H9))),'Data Summary'!DF15="Yes"),OFFSET('Sanitation Data'!$H$6,0,10*ROW('Sanitation Data'!H9)),NA())</f>
        <v>#N/A</v>
      </c>
      <c r="AR15" s="512" t="e">
        <f ca="1">+IF(AND(ISNUMBER(OFFSET('Sanitation Data'!$H$10,0,10*ROW('Sanitation Data'!H9))),'Data Summary'!DG15="Yes"),OFFSET('Sanitation Data'!$H$10,0,10*ROW('Sanitation Data'!H9)),NA())</f>
        <v>#N/A</v>
      </c>
      <c r="AS15" s="512" t="e">
        <f ca="1">+IF(AND(ISNUMBER(OFFSET('Sanitation Data'!$H$11,0,10*ROW('Sanitation Data'!H9))),'Data Summary'!DH15="Yes"),OFFSET('Sanitation Data'!$H$11,0,10*ROW('Sanitation Data'!H9)),NA())</f>
        <v>#N/A</v>
      </c>
      <c r="AT15" s="512" t="e">
        <f ca="1">+IF(AND(ISNUMBER(OFFSET('Sanitation Data'!$H$12,0,10*ROW('Sanitation Data'!H9))),'Data Summary'!DI15="Yes"),OFFSET('Sanitation Data'!$H$12,0,10*ROW('Sanitation Data'!H9)),NA())</f>
        <v>#N/A</v>
      </c>
      <c r="AU15" s="512" t="e">
        <f ca="1">+IF(AND(ISNUMBER(OFFSET('Sanitation Data'!$I$4,0,10*ROW('Sanitation Data'!I9))),'Data Summary'!DJ15="Yes"),100-OFFSET('Sanitation Data'!$I$4,0,10*ROW('Sanitation Data'!I9)),NA())</f>
        <v>#N/A</v>
      </c>
      <c r="AV15" s="512" t="e">
        <f ca="1">+IF(AND(ISNUMBER(OFFSET('Sanitation Data'!$I$6,0,10*ROW('Sanitation Data'!I9))),'Data Summary'!DK15="Yes"),OFFSET('Sanitation Data'!$I$6,0,10*ROW('Sanitation Data'!I9)),NA())</f>
        <v>#N/A</v>
      </c>
      <c r="AW15" s="512" t="e">
        <f ca="1">+IF(AND(ISNUMBER(OFFSET('Sanitation Data'!$I$10,0,10*ROW('Sanitation Data'!I9))),'Data Summary'!DL15="Yes"),OFFSET('Sanitation Data'!$I$10,0,10*ROW('Sanitation Data'!I9)),NA())</f>
        <v>#N/A</v>
      </c>
      <c r="AX15" s="512" t="e">
        <f ca="1">+IF(AND(ISNUMBER(OFFSET('Sanitation Data'!$I$11,0,10*ROW('Sanitation Data'!I9))),'Data Summary'!DM15="Yes"),OFFSET('Sanitation Data'!$I$11,0,10*ROW('Sanitation Data'!I9)),NA())</f>
        <v>#N/A</v>
      </c>
      <c r="AY15" s="512" t="e">
        <f ca="1">+IF(AND(ISNUMBER(OFFSET('Sanitation Data'!$I$12,0,10*ROW('Sanitation Data'!I9))),'Data Summary'!DN15="Yes"),OFFSET('Sanitation Data'!$I$12,0,10*ROW('Sanitation Data'!I9)),NA())</f>
        <v>#N/A</v>
      </c>
      <c r="AZ15" s="513" t="e">
        <f ca="1">+IF(AND(ISNUMBER(OFFSET('Hygiene Data'!$D$5,0,10*ROW('Hygiene Data'!D9))),'Data Summary'!DO15="Yes"),OFFSET('Hygiene Data'!$D$5,0,10*ROW('Hygiene Data'!D9)),NA())</f>
        <v>#N/A</v>
      </c>
      <c r="BA15" s="513" t="e">
        <f ca="1">+IF(AND(ISNUMBER(OFFSET('Hygiene Data'!$D$7,0,10*ROW('Hygiene Data'!D9))),'Data Summary'!DP15="Yes"),OFFSET('Hygiene Data'!$D$7,0,10*ROW('Hygiene Data'!D9)),NA())</f>
        <v>#N/A</v>
      </c>
      <c r="BB15" s="513" t="e">
        <f ca="1">+IF(AND(ISNUMBER(OFFSET('Hygiene Data'!$D$9,0,10*ROW('Hygiene Data'!D9))),'Data Summary'!DQ15="Yes"),OFFSET('Hygiene Data'!$D$9,0,10*ROW('Hygiene Data'!D9)),NA())</f>
        <v>#N/A</v>
      </c>
      <c r="BC15" s="513" t="e">
        <f ca="1">+IF(AND(ISNUMBER(OFFSET('Hygiene Data'!$E$5,0,10*ROW('Hygiene Data'!E9))),'Data Summary'!DR15="Yes"),OFFSET('Hygiene Data'!$E$5,0,10*ROW('Hygiene Data'!E9)),NA())</f>
        <v>#N/A</v>
      </c>
      <c r="BD15" s="513" t="e">
        <f ca="1">+IF(AND(ISNUMBER(OFFSET('Hygiene Data'!$E$7,0,10*ROW('Hygiene Data'!E9))),'Data Summary'!DS15="Yes"),OFFSET('Hygiene Data'!$E$7,0,10*ROW('Hygiene Data'!E9)),NA())</f>
        <v>#N/A</v>
      </c>
      <c r="BE15" s="513" t="e">
        <f ca="1">+IF(AND(ISNUMBER(OFFSET('Hygiene Data'!$E$9,0,10*ROW('Hygiene Data'!E9))),'Data Summary'!DT15="Yes"),OFFSET('Hygiene Data'!$E$9,0,10*ROW('Hygiene Data'!E9)),NA())</f>
        <v>#N/A</v>
      </c>
      <c r="BF15" s="513" t="e">
        <f ca="1">+IF(AND(ISNUMBER(OFFSET('Hygiene Data'!$F$5,0,10*ROW('Hygiene Data'!F9))),'Data Summary'!DU15="Yes"),OFFSET('Hygiene Data'!$F$5,0,10*ROW('Hygiene Data'!F9)),NA())</f>
        <v>#N/A</v>
      </c>
      <c r="BG15" s="513" t="e">
        <f ca="1">+IF(AND(ISNUMBER(OFFSET('Hygiene Data'!$F$7,0,10*ROW('Hygiene Data'!F9))),'Data Summary'!DV15="Yes"),OFFSET('Hygiene Data'!$F$7,0,10*ROW('Hygiene Data'!F9)),NA())</f>
        <v>#N/A</v>
      </c>
      <c r="BH15" s="513" t="e">
        <f ca="1">+IF(AND(ISNUMBER(OFFSET('Hygiene Data'!$F$9,0,10*ROW('Hygiene Data'!F9))),'Data Summary'!DW15="Yes"),OFFSET('Hygiene Data'!$F$9,0,10*ROW('Hygiene Data'!F9)),NA())</f>
        <v>#N/A</v>
      </c>
      <c r="BI15" s="513" t="e">
        <f ca="1">+IF(AND(ISNUMBER(OFFSET('Hygiene Data'!$G$5,0,10*ROW('Hygiene Data'!G9))),'Data Summary'!DX15="Yes"),OFFSET('Hygiene Data'!$G$5,0,10*ROW('Hygiene Data'!G9)),NA())</f>
        <v>#N/A</v>
      </c>
      <c r="BJ15" s="513" t="e">
        <f ca="1">+IF(AND(ISNUMBER(OFFSET('Hygiene Data'!$G$7,0,10*ROW('Hygiene Data'!G9))),'Data Summary'!DY15="Yes"),OFFSET('Hygiene Data'!$G$7,0,10*ROW('Hygiene Data'!G9)),NA())</f>
        <v>#N/A</v>
      </c>
      <c r="BK15" s="513" t="e">
        <f ca="1">+IF(AND(ISNUMBER(OFFSET('Hygiene Data'!$G$9,0,10*ROW('Hygiene Data'!G9))),'Data Summary'!DZ15="Yes"),OFFSET('Hygiene Data'!$G$9,0,10*ROW('Hygiene Data'!G9)),NA())</f>
        <v>#N/A</v>
      </c>
      <c r="BL15" s="513" t="e">
        <f ca="1">+IF(AND(ISNUMBER(OFFSET('Hygiene Data'!$H$5,0,10*ROW('Hygiene Data'!H9))),'Data Summary'!EA15="Yes"),OFFSET('Hygiene Data'!$H$5,0,10*ROW('Hygiene Data'!H9)),NA())</f>
        <v>#N/A</v>
      </c>
      <c r="BM15" s="513" t="e">
        <f ca="1">+IF(AND(ISNUMBER(OFFSET('Hygiene Data'!$H$7,0,10*ROW('Hygiene Data'!H9))),'Data Summary'!EB15="Yes"),OFFSET('Hygiene Data'!$H$7,0,10*ROW('Hygiene Data'!H9)),NA())</f>
        <v>#N/A</v>
      </c>
      <c r="BN15" s="513" t="e">
        <f ca="1">+IF(AND(ISNUMBER(OFFSET('Hygiene Data'!$H$9,0,10*ROW('Hygiene Data'!H9))),'Data Summary'!EC15="Yes"),OFFSET('Hygiene Data'!$H$9,0,10*ROW('Hygiene Data'!H9)),NA())</f>
        <v>#N/A</v>
      </c>
      <c r="BO15" s="513" t="e">
        <f ca="1">+IF(AND(ISNUMBER(OFFSET('Hygiene Data'!$I$5,0,10*ROW('Hygiene Data'!I9))),'Data Summary'!ED15="Yes"),OFFSET('Hygiene Data'!$I$5,0,10*ROW('Hygiene Data'!I9)),NA())</f>
        <v>#N/A</v>
      </c>
      <c r="BP15" s="513" t="e">
        <f ca="1">+IF(AND(ISNUMBER(OFFSET('Hygiene Data'!$I$7,0,10*ROW('Hygiene Data'!I9))),'Data Summary'!EE15="Yes"),OFFSET('Hygiene Data'!$I$7,0,10*ROW('Hygiene Data'!I9)),NA())</f>
        <v>#N/A</v>
      </c>
      <c r="BQ15" s="513" t="e">
        <f ca="1">+IF(AND(ISNUMBER(OFFSET('Hygiene Data'!$I$9,0,10*ROW('Hygiene Data'!I9))),'Data Summary'!EF15="Yes"),OFFSET('Hygiene Data'!$I$9,0,10*ROW('Hygiene Data'!I9)),NA())</f>
        <v>#N/A</v>
      </c>
    </row>
    <row r="16" spans="1:69" x14ac:dyDescent="0.25">
      <c r="A16" s="509" t="e">
        <f ca="1">+RIGHT('Data Summary'!A16,LEN('Data Summary'!A16)-9)</f>
        <v>#VALUE!</v>
      </c>
      <c r="B16" s="483" t="str">
        <f ca="1">+IF(ISTEXT('Data Summary'!B16),'Data Summary'!B16,"")</f>
        <v/>
      </c>
      <c r="C16" s="510" t="e">
        <f ca="1">+VALUE('Data Summary'!C16)</f>
        <v>#VALUE!</v>
      </c>
      <c r="D16" s="511" t="e">
        <f ca="1">+IF(AND(ISNUMBER(OFFSET('Water Data'!$D$4,0,10*ROW('Water Data'!D10))),'Data Summary'!BS16="Yes"),100-OFFSET('Water Data'!$D$4,0,10*ROW('Water Data'!D10)),NA())</f>
        <v>#N/A</v>
      </c>
      <c r="E16" s="511" t="e">
        <f ca="1">+IF(AND(ISNUMBER(OFFSET('Water Data'!$D$6,0,10*ROW('Water Data'!D10))),'Data Summary'!BT16="Yes"),OFFSET('Water Data'!$D$6,0,10*ROW('Water Data'!D10)),NA())</f>
        <v>#N/A</v>
      </c>
      <c r="F16" s="511" t="e">
        <f ca="1">+IF(AND(ISNUMBER(OFFSET('Water Data'!$D$9,0,10*ROW('Water Data'!D10))),'Data Summary'!BU16="Yes"),OFFSET('Water Data'!$D$9,0,10*ROW('Water Data'!D10)),NA())</f>
        <v>#N/A</v>
      </c>
      <c r="G16" s="511" t="e">
        <f ca="1">+IF(AND(ISNUMBER(OFFSET('Water Data'!$E$4,0,10*ROW('Water Data'!E10))),'Data Summary'!BV16="Yes"),100-OFFSET('Water Data'!$E$4,0,10*ROW('Water Data'!E10)),NA())</f>
        <v>#N/A</v>
      </c>
      <c r="H16" s="511" t="e">
        <f ca="1">+IF(AND(ISNUMBER(OFFSET('Water Data'!$E$6,0,10*ROW('Water Data'!E10))),'Data Summary'!BW16="Yes"),OFFSET('Water Data'!$E$6,0,10*ROW('Water Data'!E10)),NA())</f>
        <v>#N/A</v>
      </c>
      <c r="I16" s="511" t="e">
        <f ca="1">+IF(AND(ISNUMBER(OFFSET('Water Data'!$E$9,0,10*ROW('Water Data'!E10))),'Data Summary'!BX16="Yes"),OFFSET('Water Data'!$E$9,0,10*ROW('Water Data'!E10)),NA())</f>
        <v>#N/A</v>
      </c>
      <c r="J16" s="511" t="e">
        <f ca="1">+IF(AND(ISNUMBER(OFFSET('Water Data'!$F$4,0,10*ROW('Water Data'!F10))),'Data Summary'!BY16="Yes"),100-OFFSET('Water Data'!$F$4,0,10*ROW('Water Data'!F10)),NA())</f>
        <v>#N/A</v>
      </c>
      <c r="K16" s="511" t="e">
        <f ca="1">+IF(AND(ISNUMBER(OFFSET('Water Data'!$F$6,0,10*ROW('Water Data'!F10))),'Data Summary'!BZ16="Yes"),OFFSET('Water Data'!$F$6,0,10*ROW('Water Data'!F10)),NA())</f>
        <v>#N/A</v>
      </c>
      <c r="L16" s="511" t="e">
        <f ca="1">+IF(AND(ISNUMBER(OFFSET('Water Data'!$F$9,0,10*ROW('Water Data'!F10))),'Data Summary'!CA16="Yes"),OFFSET('Water Data'!$F$9,0,10*ROW('Water Data'!F10)),NA())</f>
        <v>#N/A</v>
      </c>
      <c r="M16" s="511" t="e">
        <f ca="1">+IF(AND(ISNUMBER(OFFSET('Water Data'!$G$4,0,10*ROW('Water Data'!G10))),'Data Summary'!CB16="Yes"),100-OFFSET('Water Data'!$G$4,0,10*ROW('Water Data'!G10)),NA())</f>
        <v>#N/A</v>
      </c>
      <c r="N16" s="511" t="e">
        <f ca="1">+IF(AND(ISNUMBER(OFFSET('Water Data'!$G$6,0,10*ROW('Water Data'!G10))),'Data Summary'!CC16="Yes"),OFFSET('Water Data'!$G$6,0,10*ROW('Water Data'!G10)),NA())</f>
        <v>#N/A</v>
      </c>
      <c r="O16" s="511" t="e">
        <f ca="1">+IF(AND(ISNUMBER(OFFSET('Water Data'!$G$9,0,10*ROW('Water Data'!G10))),'Data Summary'!CD16="Yes"),OFFSET('Water Data'!$G$9,0,10*ROW('Water Data'!G10)),NA())</f>
        <v>#N/A</v>
      </c>
      <c r="P16" s="511" t="e">
        <f ca="1">+IF(AND(ISNUMBER(OFFSET('Water Data'!$H$4,0,10*ROW('Water Data'!H10))),'Data Summary'!CE16="Yes"),100-OFFSET('Water Data'!$H$4,0,10*ROW('Water Data'!H10)),NA())</f>
        <v>#N/A</v>
      </c>
      <c r="Q16" s="511" t="e">
        <f ca="1">+IF(AND(ISNUMBER(OFFSET('Water Data'!$H$6,0,10*ROW('Water Data'!H10))),'Data Summary'!CF16="Yes"),OFFSET('Water Data'!$H$6,0,10*ROW('Water Data'!H10)),NA())</f>
        <v>#N/A</v>
      </c>
      <c r="R16" s="511" t="e">
        <f ca="1">+IF(AND(ISNUMBER(OFFSET('Water Data'!$H$9,0,10*ROW('Water Data'!H10))),'Data Summary'!CG16="Yes"),OFFSET('Water Data'!$H$9,0,10*ROW('Water Data'!H10)),NA())</f>
        <v>#N/A</v>
      </c>
      <c r="S16" s="511" t="e">
        <f ca="1">+IF(AND(ISNUMBER(OFFSET('Water Data'!$I$4,0,10*ROW('Water Data'!I10))),'Data Summary'!CH16="Yes"),100-OFFSET('Water Data'!$I$4,0,10*ROW('Water Data'!I10)),NA())</f>
        <v>#N/A</v>
      </c>
      <c r="T16" s="511" t="e">
        <f ca="1">+IF(AND(ISNUMBER(OFFSET('Water Data'!$I$6,0,10*ROW('Water Data'!I10))),'Data Summary'!CI16="Yes"),OFFSET('Water Data'!$I$6,0,10*ROW('Water Data'!I10)),NA())</f>
        <v>#N/A</v>
      </c>
      <c r="U16" s="511" t="e">
        <f ca="1">+IF(AND(ISNUMBER(OFFSET('Water Data'!$I$9,0,10*ROW('Water Data'!I10))),'Data Summary'!CJ16="Yes"),OFFSET('Water Data'!$I$9,0,10*ROW('Water Data'!I10)),NA())</f>
        <v>#N/A</v>
      </c>
      <c r="V16" s="512" t="e">
        <f ca="1">+IF(AND(ISNUMBER(OFFSET('Sanitation Data'!$D$4,0,10*ROW('Sanitation Data'!D10))),'Data Summary'!CK16="Yes"),100-OFFSET('Sanitation Data'!$D$4,0,10*ROW('Sanitation Data'!D10)),NA())</f>
        <v>#N/A</v>
      </c>
      <c r="W16" s="512" t="e">
        <f ca="1">+IF(AND(ISNUMBER(OFFSET('Sanitation Data'!$D$6,0,10*ROW('Sanitation Data'!D10))),'Data Summary'!CL16="Yes"),OFFSET('Sanitation Data'!$D$6,0,10*ROW('Sanitation Data'!D10)),NA())</f>
        <v>#N/A</v>
      </c>
      <c r="X16" s="512" t="e">
        <f ca="1">+IF(AND(ISNUMBER(OFFSET('Sanitation Data'!$D$10,0,10*ROW('Sanitation Data'!D10))),'Data Summary'!CM16="Yes"),OFFSET('Sanitation Data'!$D$10,0,10*ROW('Sanitation Data'!D10)),NA())</f>
        <v>#N/A</v>
      </c>
      <c r="Y16" s="512" t="e">
        <f ca="1">+IF(AND(ISNUMBER(OFFSET('Sanitation Data'!$D$11,0,10*ROW('Sanitation Data'!D10))),'Data Summary'!CN16="Yes"),OFFSET('Sanitation Data'!$D$11,0,10*ROW('Sanitation Data'!D10)),NA())</f>
        <v>#N/A</v>
      </c>
      <c r="Z16" s="512" t="e">
        <f ca="1">+IF(AND(ISNUMBER(OFFSET('Sanitation Data'!$D$12,0,10*ROW('Sanitation Data'!D10))),'Data Summary'!CO16="Yes"),OFFSET('Sanitation Data'!$D$12,0,10*ROW('Sanitation Data'!D10)),NA())</f>
        <v>#N/A</v>
      </c>
      <c r="AA16" s="512" t="e">
        <f ca="1">+IF(AND(ISNUMBER(OFFSET('Sanitation Data'!$E$4,0,10*ROW('Sanitation Data'!E10))),'Data Summary'!CP16="Yes"),100-OFFSET('Sanitation Data'!$E$4,0,10*ROW('Sanitation Data'!E10)),NA())</f>
        <v>#N/A</v>
      </c>
      <c r="AB16" s="512" t="e">
        <f ca="1">+IF(AND(ISNUMBER(OFFSET('Sanitation Data'!$E$6,0,10*ROW('Sanitation Data'!E10))),'Data Summary'!CQ16="Yes"),OFFSET('Sanitation Data'!$E$6,0,10*ROW('Sanitation Data'!E10)),NA())</f>
        <v>#N/A</v>
      </c>
      <c r="AC16" s="512" t="e">
        <f ca="1">+IF(AND(ISNUMBER(OFFSET('Sanitation Data'!$E$10,0,10*ROW('Sanitation Data'!E10))),'Data Summary'!CR16="Yes"),OFFSET('Sanitation Data'!$E$10,0,10*ROW('Sanitation Data'!E10)),NA())</f>
        <v>#N/A</v>
      </c>
      <c r="AD16" s="512" t="e">
        <f ca="1">+IF(AND(ISNUMBER(OFFSET('Sanitation Data'!$E$11,0,10*ROW('Sanitation Data'!E10))),'Data Summary'!CS16="Yes"),OFFSET('Sanitation Data'!$E$11,0,10*ROW('Sanitation Data'!E10)),NA())</f>
        <v>#N/A</v>
      </c>
      <c r="AE16" s="512" t="e">
        <f ca="1">+IF(AND(ISNUMBER(OFFSET('Sanitation Data'!$E$12,0,10*ROW('Sanitation Data'!E10))),'Data Summary'!CT16="Yes"),OFFSET('Sanitation Data'!$E$12,0,10*ROW('Sanitation Data'!E10)),NA())</f>
        <v>#N/A</v>
      </c>
      <c r="AF16" s="512" t="e">
        <f ca="1">+IF(AND(ISNUMBER(OFFSET('Sanitation Data'!$F$4,0,10*ROW('Sanitation Data'!F10))),'Data Summary'!CU16="Yes"),100-OFFSET('Sanitation Data'!$F$4,0,10*ROW('Sanitation Data'!F10)),NA())</f>
        <v>#N/A</v>
      </c>
      <c r="AG16" s="512" t="e">
        <f ca="1">+IF(AND(ISNUMBER(OFFSET('Sanitation Data'!$F$6,0,10*ROW('Sanitation Data'!F10))),'Data Summary'!CV16="Yes"),OFFSET('Sanitation Data'!$F$6,0,10*ROW('Sanitation Data'!F10)),NA())</f>
        <v>#N/A</v>
      </c>
      <c r="AH16" s="512" t="e">
        <f ca="1">+IF(AND(ISNUMBER(OFFSET('Sanitation Data'!$F$10,0,10*ROW('Sanitation Data'!F10))),'Data Summary'!CW16="Yes"),OFFSET('Sanitation Data'!$F$10,0,10*ROW('Sanitation Data'!F10)),NA())</f>
        <v>#N/A</v>
      </c>
      <c r="AI16" s="512" t="e">
        <f ca="1">+IF(AND(ISNUMBER(OFFSET('Sanitation Data'!$F$11,0,10*ROW('Sanitation Data'!F10))),'Data Summary'!CX16="Yes"),OFFSET('Sanitation Data'!$F$11,0,10*ROW('Sanitation Data'!F10)),NA())</f>
        <v>#N/A</v>
      </c>
      <c r="AJ16" s="512" t="e">
        <f ca="1">+IF(AND(ISNUMBER(OFFSET('Sanitation Data'!$F$12,0,10*ROW('Sanitation Data'!F10))),'Data Summary'!CY16="Yes"),OFFSET('Sanitation Data'!$F$12,0,10*ROW('Sanitation Data'!F10)),NA())</f>
        <v>#N/A</v>
      </c>
      <c r="AK16" s="512" t="e">
        <f ca="1">+IF(AND(ISNUMBER(OFFSET('Sanitation Data'!$G$4,0,10*ROW('Sanitation Data'!G10))),'Data Summary'!CZ16="Yes"),100-OFFSET('Sanitation Data'!$G$4,0,10*ROW('Sanitation Data'!G10)),NA())</f>
        <v>#N/A</v>
      </c>
      <c r="AL16" s="512" t="e">
        <f ca="1">+IF(AND(ISNUMBER(OFFSET('Sanitation Data'!$G$6,0,10*ROW('Sanitation Data'!G10))),'Data Summary'!DA16="Yes"),OFFSET('Sanitation Data'!$G$6,0,10*ROW('Sanitation Data'!G10)),NA())</f>
        <v>#N/A</v>
      </c>
      <c r="AM16" s="512" t="e">
        <f ca="1">+IF(AND(ISNUMBER(OFFSET('Sanitation Data'!$G$10,0,10*ROW('Sanitation Data'!G10))),'Data Summary'!DB16="Yes"),OFFSET('Sanitation Data'!$G$10,0,10*ROW('Sanitation Data'!G10)),NA())</f>
        <v>#N/A</v>
      </c>
      <c r="AN16" s="512" t="e">
        <f ca="1">+IF(AND(ISNUMBER(OFFSET('Sanitation Data'!$G$11,0,10*ROW('Sanitation Data'!G10))),'Data Summary'!DC16="Yes"),OFFSET('Sanitation Data'!$G$11,0,10*ROW('Sanitation Data'!G10)),NA())</f>
        <v>#N/A</v>
      </c>
      <c r="AO16" s="512" t="e">
        <f ca="1">+IF(AND(ISNUMBER(OFFSET('Sanitation Data'!$G$12,0,10*ROW('Sanitation Data'!G10))),'Data Summary'!DD16="Yes"),OFFSET('Sanitation Data'!$G$12,0,10*ROW('Sanitation Data'!G10)),NA())</f>
        <v>#N/A</v>
      </c>
      <c r="AP16" s="512" t="e">
        <f ca="1">+IF(AND(ISNUMBER(OFFSET('Sanitation Data'!$H$4,0,10*ROW('Sanitation Data'!H10))),'Data Summary'!DE16="Yes"),100-OFFSET('Sanitation Data'!$H$4,0,10*ROW('Sanitation Data'!H10)),NA())</f>
        <v>#N/A</v>
      </c>
      <c r="AQ16" s="512" t="e">
        <f ca="1">+IF(AND(ISNUMBER(OFFSET('Sanitation Data'!$H$6,0,10*ROW('Sanitation Data'!H10))),'Data Summary'!DF16="Yes"),OFFSET('Sanitation Data'!$H$6,0,10*ROW('Sanitation Data'!H10)),NA())</f>
        <v>#N/A</v>
      </c>
      <c r="AR16" s="512" t="e">
        <f ca="1">+IF(AND(ISNUMBER(OFFSET('Sanitation Data'!$H$10,0,10*ROW('Sanitation Data'!H10))),'Data Summary'!DG16="Yes"),OFFSET('Sanitation Data'!$H$10,0,10*ROW('Sanitation Data'!H10)),NA())</f>
        <v>#N/A</v>
      </c>
      <c r="AS16" s="512" t="e">
        <f ca="1">+IF(AND(ISNUMBER(OFFSET('Sanitation Data'!$H$11,0,10*ROW('Sanitation Data'!H10))),'Data Summary'!DH16="Yes"),OFFSET('Sanitation Data'!$H$11,0,10*ROW('Sanitation Data'!H10)),NA())</f>
        <v>#N/A</v>
      </c>
      <c r="AT16" s="512" t="e">
        <f ca="1">+IF(AND(ISNUMBER(OFFSET('Sanitation Data'!$H$12,0,10*ROW('Sanitation Data'!H10))),'Data Summary'!DI16="Yes"),OFFSET('Sanitation Data'!$H$12,0,10*ROW('Sanitation Data'!H10)),NA())</f>
        <v>#N/A</v>
      </c>
      <c r="AU16" s="512" t="e">
        <f ca="1">+IF(AND(ISNUMBER(OFFSET('Sanitation Data'!$I$4,0,10*ROW('Sanitation Data'!I10))),'Data Summary'!DJ16="Yes"),100-OFFSET('Sanitation Data'!$I$4,0,10*ROW('Sanitation Data'!I10)),NA())</f>
        <v>#N/A</v>
      </c>
      <c r="AV16" s="512" t="e">
        <f ca="1">+IF(AND(ISNUMBER(OFFSET('Sanitation Data'!$I$6,0,10*ROW('Sanitation Data'!I10))),'Data Summary'!DK16="Yes"),OFFSET('Sanitation Data'!$I$6,0,10*ROW('Sanitation Data'!I10)),NA())</f>
        <v>#N/A</v>
      </c>
      <c r="AW16" s="512" t="e">
        <f ca="1">+IF(AND(ISNUMBER(OFFSET('Sanitation Data'!$I$10,0,10*ROW('Sanitation Data'!I10))),'Data Summary'!DL16="Yes"),OFFSET('Sanitation Data'!$I$10,0,10*ROW('Sanitation Data'!I10)),NA())</f>
        <v>#N/A</v>
      </c>
      <c r="AX16" s="512" t="e">
        <f ca="1">+IF(AND(ISNUMBER(OFFSET('Sanitation Data'!$I$11,0,10*ROW('Sanitation Data'!I10))),'Data Summary'!DM16="Yes"),OFFSET('Sanitation Data'!$I$11,0,10*ROW('Sanitation Data'!I10)),NA())</f>
        <v>#N/A</v>
      </c>
      <c r="AY16" s="512" t="e">
        <f ca="1">+IF(AND(ISNUMBER(OFFSET('Sanitation Data'!$I$12,0,10*ROW('Sanitation Data'!I10))),'Data Summary'!DN16="Yes"),OFFSET('Sanitation Data'!$I$12,0,10*ROW('Sanitation Data'!I10)),NA())</f>
        <v>#N/A</v>
      </c>
      <c r="AZ16" s="513" t="e">
        <f ca="1">+IF(AND(ISNUMBER(OFFSET('Hygiene Data'!$D$5,0,10*ROW('Hygiene Data'!D10))),'Data Summary'!DO16="Yes"),OFFSET('Hygiene Data'!$D$5,0,10*ROW('Hygiene Data'!D10)),NA())</f>
        <v>#N/A</v>
      </c>
      <c r="BA16" s="513" t="e">
        <f ca="1">+IF(AND(ISNUMBER(OFFSET('Hygiene Data'!$D$7,0,10*ROW('Hygiene Data'!D10))),'Data Summary'!DP16="Yes"),OFFSET('Hygiene Data'!$D$7,0,10*ROW('Hygiene Data'!D10)),NA())</f>
        <v>#N/A</v>
      </c>
      <c r="BB16" s="513" t="e">
        <f ca="1">+IF(AND(ISNUMBER(OFFSET('Hygiene Data'!$D$9,0,10*ROW('Hygiene Data'!D10))),'Data Summary'!DQ16="Yes"),OFFSET('Hygiene Data'!$D$9,0,10*ROW('Hygiene Data'!D10)),NA())</f>
        <v>#N/A</v>
      </c>
      <c r="BC16" s="513" t="e">
        <f ca="1">+IF(AND(ISNUMBER(OFFSET('Hygiene Data'!$E$5,0,10*ROW('Hygiene Data'!E10))),'Data Summary'!DR16="Yes"),OFFSET('Hygiene Data'!$E$5,0,10*ROW('Hygiene Data'!E10)),NA())</f>
        <v>#N/A</v>
      </c>
      <c r="BD16" s="513" t="e">
        <f ca="1">+IF(AND(ISNUMBER(OFFSET('Hygiene Data'!$E$7,0,10*ROW('Hygiene Data'!E10))),'Data Summary'!DS16="Yes"),OFFSET('Hygiene Data'!$E$7,0,10*ROW('Hygiene Data'!E10)),NA())</f>
        <v>#N/A</v>
      </c>
      <c r="BE16" s="513" t="e">
        <f ca="1">+IF(AND(ISNUMBER(OFFSET('Hygiene Data'!$E$9,0,10*ROW('Hygiene Data'!E10))),'Data Summary'!DT16="Yes"),OFFSET('Hygiene Data'!$E$9,0,10*ROW('Hygiene Data'!E10)),NA())</f>
        <v>#N/A</v>
      </c>
      <c r="BF16" s="513" t="e">
        <f ca="1">+IF(AND(ISNUMBER(OFFSET('Hygiene Data'!$F$5,0,10*ROW('Hygiene Data'!F10))),'Data Summary'!DU16="Yes"),OFFSET('Hygiene Data'!$F$5,0,10*ROW('Hygiene Data'!F10)),NA())</f>
        <v>#N/A</v>
      </c>
      <c r="BG16" s="513" t="e">
        <f ca="1">+IF(AND(ISNUMBER(OFFSET('Hygiene Data'!$F$7,0,10*ROW('Hygiene Data'!F10))),'Data Summary'!DV16="Yes"),OFFSET('Hygiene Data'!$F$7,0,10*ROW('Hygiene Data'!F10)),NA())</f>
        <v>#N/A</v>
      </c>
      <c r="BH16" s="513" t="e">
        <f ca="1">+IF(AND(ISNUMBER(OFFSET('Hygiene Data'!$F$9,0,10*ROW('Hygiene Data'!F10))),'Data Summary'!DW16="Yes"),OFFSET('Hygiene Data'!$F$9,0,10*ROW('Hygiene Data'!F10)),NA())</f>
        <v>#N/A</v>
      </c>
      <c r="BI16" s="513" t="e">
        <f ca="1">+IF(AND(ISNUMBER(OFFSET('Hygiene Data'!$G$5,0,10*ROW('Hygiene Data'!G10))),'Data Summary'!DX16="Yes"),OFFSET('Hygiene Data'!$G$5,0,10*ROW('Hygiene Data'!G10)),NA())</f>
        <v>#N/A</v>
      </c>
      <c r="BJ16" s="513" t="e">
        <f ca="1">+IF(AND(ISNUMBER(OFFSET('Hygiene Data'!$G$7,0,10*ROW('Hygiene Data'!G10))),'Data Summary'!DY16="Yes"),OFFSET('Hygiene Data'!$G$7,0,10*ROW('Hygiene Data'!G10)),NA())</f>
        <v>#N/A</v>
      </c>
      <c r="BK16" s="513" t="e">
        <f ca="1">+IF(AND(ISNUMBER(OFFSET('Hygiene Data'!$G$9,0,10*ROW('Hygiene Data'!G10))),'Data Summary'!DZ16="Yes"),OFFSET('Hygiene Data'!$G$9,0,10*ROW('Hygiene Data'!G10)),NA())</f>
        <v>#N/A</v>
      </c>
      <c r="BL16" s="513" t="e">
        <f ca="1">+IF(AND(ISNUMBER(OFFSET('Hygiene Data'!$H$5,0,10*ROW('Hygiene Data'!H10))),'Data Summary'!EA16="Yes"),OFFSET('Hygiene Data'!$H$5,0,10*ROW('Hygiene Data'!H10)),NA())</f>
        <v>#N/A</v>
      </c>
      <c r="BM16" s="513" t="e">
        <f ca="1">+IF(AND(ISNUMBER(OFFSET('Hygiene Data'!$H$7,0,10*ROW('Hygiene Data'!H10))),'Data Summary'!EB16="Yes"),OFFSET('Hygiene Data'!$H$7,0,10*ROW('Hygiene Data'!H10)),NA())</f>
        <v>#N/A</v>
      </c>
      <c r="BN16" s="513" t="e">
        <f ca="1">+IF(AND(ISNUMBER(OFFSET('Hygiene Data'!$H$9,0,10*ROW('Hygiene Data'!H10))),'Data Summary'!EC16="Yes"),OFFSET('Hygiene Data'!$H$9,0,10*ROW('Hygiene Data'!H10)),NA())</f>
        <v>#N/A</v>
      </c>
      <c r="BO16" s="513" t="e">
        <f ca="1">+IF(AND(ISNUMBER(OFFSET('Hygiene Data'!$I$5,0,10*ROW('Hygiene Data'!I10))),'Data Summary'!ED16="Yes"),OFFSET('Hygiene Data'!$I$5,0,10*ROW('Hygiene Data'!I10)),NA())</f>
        <v>#N/A</v>
      </c>
      <c r="BP16" s="513" t="e">
        <f ca="1">+IF(AND(ISNUMBER(OFFSET('Hygiene Data'!$I$7,0,10*ROW('Hygiene Data'!I10))),'Data Summary'!EE16="Yes"),OFFSET('Hygiene Data'!$I$7,0,10*ROW('Hygiene Data'!I10)),NA())</f>
        <v>#N/A</v>
      </c>
      <c r="BQ16" s="513" t="e">
        <f ca="1">+IF(AND(ISNUMBER(OFFSET('Hygiene Data'!$I$9,0,10*ROW('Hygiene Data'!I10))),'Data Summary'!EF16="Yes"),OFFSET('Hygiene Data'!$I$9,0,10*ROW('Hygiene Data'!I10)),NA())</f>
        <v>#N/A</v>
      </c>
    </row>
    <row r="17" spans="1:69" x14ac:dyDescent="0.25">
      <c r="A17" s="509" t="e">
        <f ca="1">+RIGHT('Data Summary'!A17,LEN('Data Summary'!A17)-9)</f>
        <v>#VALUE!</v>
      </c>
      <c r="B17" s="483" t="str">
        <f ca="1">+IF(ISTEXT('Data Summary'!B17),'Data Summary'!B17,"")</f>
        <v/>
      </c>
      <c r="C17" s="510" t="e">
        <f ca="1">+VALUE('Data Summary'!C17)</f>
        <v>#VALUE!</v>
      </c>
      <c r="D17" s="511" t="e">
        <f ca="1">+IF(AND(ISNUMBER(OFFSET('Water Data'!$D$4,0,10*ROW('Water Data'!D11))),'Data Summary'!BS17="Yes"),100-OFFSET('Water Data'!$D$4,0,10*ROW('Water Data'!D11)),NA())</f>
        <v>#N/A</v>
      </c>
      <c r="E17" s="511" t="e">
        <f ca="1">+IF(AND(ISNUMBER(OFFSET('Water Data'!$D$6,0,10*ROW('Water Data'!D11))),'Data Summary'!BT17="Yes"),OFFSET('Water Data'!$D$6,0,10*ROW('Water Data'!D11)),NA())</f>
        <v>#N/A</v>
      </c>
      <c r="F17" s="511" t="e">
        <f ca="1">+IF(AND(ISNUMBER(OFFSET('Water Data'!$D$9,0,10*ROW('Water Data'!D11))),'Data Summary'!BU17="Yes"),OFFSET('Water Data'!$D$9,0,10*ROW('Water Data'!D11)),NA())</f>
        <v>#N/A</v>
      </c>
      <c r="G17" s="511" t="e">
        <f ca="1">+IF(AND(ISNUMBER(OFFSET('Water Data'!$E$4,0,10*ROW('Water Data'!E11))),'Data Summary'!BV17="Yes"),100-OFFSET('Water Data'!$E$4,0,10*ROW('Water Data'!E11)),NA())</f>
        <v>#N/A</v>
      </c>
      <c r="H17" s="511" t="e">
        <f ca="1">+IF(AND(ISNUMBER(OFFSET('Water Data'!$E$6,0,10*ROW('Water Data'!E11))),'Data Summary'!BW17="Yes"),OFFSET('Water Data'!$E$6,0,10*ROW('Water Data'!E11)),NA())</f>
        <v>#N/A</v>
      </c>
      <c r="I17" s="511" t="e">
        <f ca="1">+IF(AND(ISNUMBER(OFFSET('Water Data'!$E$9,0,10*ROW('Water Data'!E11))),'Data Summary'!BX17="Yes"),OFFSET('Water Data'!$E$9,0,10*ROW('Water Data'!E11)),NA())</f>
        <v>#N/A</v>
      </c>
      <c r="J17" s="511" t="e">
        <f ca="1">+IF(AND(ISNUMBER(OFFSET('Water Data'!$F$4,0,10*ROW('Water Data'!F11))),'Data Summary'!BY17="Yes"),100-OFFSET('Water Data'!$F$4,0,10*ROW('Water Data'!F11)),NA())</f>
        <v>#N/A</v>
      </c>
      <c r="K17" s="511" t="e">
        <f ca="1">+IF(AND(ISNUMBER(OFFSET('Water Data'!$F$6,0,10*ROW('Water Data'!F11))),'Data Summary'!BZ17="Yes"),OFFSET('Water Data'!$F$6,0,10*ROW('Water Data'!F11)),NA())</f>
        <v>#N/A</v>
      </c>
      <c r="L17" s="511" t="e">
        <f ca="1">+IF(AND(ISNUMBER(OFFSET('Water Data'!$F$9,0,10*ROW('Water Data'!F11))),'Data Summary'!CA17="Yes"),OFFSET('Water Data'!$F$9,0,10*ROW('Water Data'!F11)),NA())</f>
        <v>#N/A</v>
      </c>
      <c r="M17" s="511" t="e">
        <f ca="1">+IF(AND(ISNUMBER(OFFSET('Water Data'!$G$4,0,10*ROW('Water Data'!G11))),'Data Summary'!CB17="Yes"),100-OFFSET('Water Data'!$G$4,0,10*ROW('Water Data'!G11)),NA())</f>
        <v>#N/A</v>
      </c>
      <c r="N17" s="511" t="e">
        <f ca="1">+IF(AND(ISNUMBER(OFFSET('Water Data'!$G$6,0,10*ROW('Water Data'!G11))),'Data Summary'!CC17="Yes"),OFFSET('Water Data'!$G$6,0,10*ROW('Water Data'!G11)),NA())</f>
        <v>#N/A</v>
      </c>
      <c r="O17" s="511" t="e">
        <f ca="1">+IF(AND(ISNUMBER(OFFSET('Water Data'!$G$9,0,10*ROW('Water Data'!G11))),'Data Summary'!CD17="Yes"),OFFSET('Water Data'!$G$9,0,10*ROW('Water Data'!G11)),NA())</f>
        <v>#N/A</v>
      </c>
      <c r="P17" s="511" t="e">
        <f ca="1">+IF(AND(ISNUMBER(OFFSET('Water Data'!$H$4,0,10*ROW('Water Data'!H11))),'Data Summary'!CE17="Yes"),100-OFFSET('Water Data'!$H$4,0,10*ROW('Water Data'!H11)),NA())</f>
        <v>#N/A</v>
      </c>
      <c r="Q17" s="511" t="e">
        <f ca="1">+IF(AND(ISNUMBER(OFFSET('Water Data'!$H$6,0,10*ROW('Water Data'!H11))),'Data Summary'!CF17="Yes"),OFFSET('Water Data'!$H$6,0,10*ROW('Water Data'!H11)),NA())</f>
        <v>#N/A</v>
      </c>
      <c r="R17" s="511" t="e">
        <f ca="1">+IF(AND(ISNUMBER(OFFSET('Water Data'!$H$9,0,10*ROW('Water Data'!H11))),'Data Summary'!CG17="Yes"),OFFSET('Water Data'!$H$9,0,10*ROW('Water Data'!H11)),NA())</f>
        <v>#N/A</v>
      </c>
      <c r="S17" s="511" t="e">
        <f ca="1">+IF(AND(ISNUMBER(OFFSET('Water Data'!$I$4,0,10*ROW('Water Data'!I11))),'Data Summary'!CH17="Yes"),100-OFFSET('Water Data'!$I$4,0,10*ROW('Water Data'!I11)),NA())</f>
        <v>#N/A</v>
      </c>
      <c r="T17" s="511" t="e">
        <f ca="1">+IF(AND(ISNUMBER(OFFSET('Water Data'!$I$6,0,10*ROW('Water Data'!I11))),'Data Summary'!CI17="Yes"),OFFSET('Water Data'!$I$6,0,10*ROW('Water Data'!I11)),NA())</f>
        <v>#N/A</v>
      </c>
      <c r="U17" s="511" t="e">
        <f ca="1">+IF(AND(ISNUMBER(OFFSET('Water Data'!$I$9,0,10*ROW('Water Data'!I11))),'Data Summary'!CJ17="Yes"),OFFSET('Water Data'!$I$9,0,10*ROW('Water Data'!I11)),NA())</f>
        <v>#N/A</v>
      </c>
      <c r="V17" s="512" t="e">
        <f ca="1">+IF(AND(ISNUMBER(OFFSET('Sanitation Data'!$D$4,0,10*ROW('Sanitation Data'!D11))),'Data Summary'!CK17="Yes"),100-OFFSET('Sanitation Data'!$D$4,0,10*ROW('Sanitation Data'!D11)),NA())</f>
        <v>#N/A</v>
      </c>
      <c r="W17" s="512" t="e">
        <f ca="1">+IF(AND(ISNUMBER(OFFSET('Sanitation Data'!$D$6,0,10*ROW('Sanitation Data'!D11))),'Data Summary'!CL17="Yes"),OFFSET('Sanitation Data'!$D$6,0,10*ROW('Sanitation Data'!D11)),NA())</f>
        <v>#N/A</v>
      </c>
      <c r="X17" s="512" t="e">
        <f ca="1">+IF(AND(ISNUMBER(OFFSET('Sanitation Data'!$D$10,0,10*ROW('Sanitation Data'!D11))),'Data Summary'!CM17="Yes"),OFFSET('Sanitation Data'!$D$10,0,10*ROW('Sanitation Data'!D11)),NA())</f>
        <v>#N/A</v>
      </c>
      <c r="Y17" s="512" t="e">
        <f ca="1">+IF(AND(ISNUMBER(OFFSET('Sanitation Data'!$D$11,0,10*ROW('Sanitation Data'!D11))),'Data Summary'!CN17="Yes"),OFFSET('Sanitation Data'!$D$11,0,10*ROW('Sanitation Data'!D11)),NA())</f>
        <v>#N/A</v>
      </c>
      <c r="Z17" s="512" t="e">
        <f ca="1">+IF(AND(ISNUMBER(OFFSET('Sanitation Data'!$D$12,0,10*ROW('Sanitation Data'!D11))),'Data Summary'!CO17="Yes"),OFFSET('Sanitation Data'!$D$12,0,10*ROW('Sanitation Data'!D11)),NA())</f>
        <v>#N/A</v>
      </c>
      <c r="AA17" s="512" t="e">
        <f ca="1">+IF(AND(ISNUMBER(OFFSET('Sanitation Data'!$E$4,0,10*ROW('Sanitation Data'!E11))),'Data Summary'!CP17="Yes"),100-OFFSET('Sanitation Data'!$E$4,0,10*ROW('Sanitation Data'!E11)),NA())</f>
        <v>#N/A</v>
      </c>
      <c r="AB17" s="512" t="e">
        <f ca="1">+IF(AND(ISNUMBER(OFFSET('Sanitation Data'!$E$6,0,10*ROW('Sanitation Data'!E11))),'Data Summary'!CQ17="Yes"),OFFSET('Sanitation Data'!$E$6,0,10*ROW('Sanitation Data'!E11)),NA())</f>
        <v>#N/A</v>
      </c>
      <c r="AC17" s="512" t="e">
        <f ca="1">+IF(AND(ISNUMBER(OFFSET('Sanitation Data'!$E$10,0,10*ROW('Sanitation Data'!E11))),'Data Summary'!CR17="Yes"),OFFSET('Sanitation Data'!$E$10,0,10*ROW('Sanitation Data'!E11)),NA())</f>
        <v>#N/A</v>
      </c>
      <c r="AD17" s="512" t="e">
        <f ca="1">+IF(AND(ISNUMBER(OFFSET('Sanitation Data'!$E$11,0,10*ROW('Sanitation Data'!E11))),'Data Summary'!CS17="Yes"),OFFSET('Sanitation Data'!$E$11,0,10*ROW('Sanitation Data'!E11)),NA())</f>
        <v>#N/A</v>
      </c>
      <c r="AE17" s="512" t="e">
        <f ca="1">+IF(AND(ISNUMBER(OFFSET('Sanitation Data'!$E$12,0,10*ROW('Sanitation Data'!E11))),'Data Summary'!CT17="Yes"),OFFSET('Sanitation Data'!$E$12,0,10*ROW('Sanitation Data'!E11)),NA())</f>
        <v>#N/A</v>
      </c>
      <c r="AF17" s="512" t="e">
        <f ca="1">+IF(AND(ISNUMBER(OFFSET('Sanitation Data'!$F$4,0,10*ROW('Sanitation Data'!F11))),'Data Summary'!CU17="Yes"),100-OFFSET('Sanitation Data'!$F$4,0,10*ROW('Sanitation Data'!F11)),NA())</f>
        <v>#N/A</v>
      </c>
      <c r="AG17" s="512" t="e">
        <f ca="1">+IF(AND(ISNUMBER(OFFSET('Sanitation Data'!$F$6,0,10*ROW('Sanitation Data'!F11))),'Data Summary'!CV17="Yes"),OFFSET('Sanitation Data'!$F$6,0,10*ROW('Sanitation Data'!F11)),NA())</f>
        <v>#N/A</v>
      </c>
      <c r="AH17" s="512" t="e">
        <f ca="1">+IF(AND(ISNUMBER(OFFSET('Sanitation Data'!$F$10,0,10*ROW('Sanitation Data'!F11))),'Data Summary'!CW17="Yes"),OFFSET('Sanitation Data'!$F$10,0,10*ROW('Sanitation Data'!F11)),NA())</f>
        <v>#N/A</v>
      </c>
      <c r="AI17" s="512" t="e">
        <f ca="1">+IF(AND(ISNUMBER(OFFSET('Sanitation Data'!$F$11,0,10*ROW('Sanitation Data'!F11))),'Data Summary'!CX17="Yes"),OFFSET('Sanitation Data'!$F$11,0,10*ROW('Sanitation Data'!F11)),NA())</f>
        <v>#N/A</v>
      </c>
      <c r="AJ17" s="512" t="e">
        <f ca="1">+IF(AND(ISNUMBER(OFFSET('Sanitation Data'!$F$12,0,10*ROW('Sanitation Data'!F11))),'Data Summary'!CY17="Yes"),OFFSET('Sanitation Data'!$F$12,0,10*ROW('Sanitation Data'!F11)),NA())</f>
        <v>#N/A</v>
      </c>
      <c r="AK17" s="512" t="e">
        <f ca="1">+IF(AND(ISNUMBER(OFFSET('Sanitation Data'!$G$4,0,10*ROW('Sanitation Data'!G11))),'Data Summary'!CZ17="Yes"),100-OFFSET('Sanitation Data'!$G$4,0,10*ROW('Sanitation Data'!G11)),NA())</f>
        <v>#N/A</v>
      </c>
      <c r="AL17" s="512" t="e">
        <f ca="1">+IF(AND(ISNUMBER(OFFSET('Sanitation Data'!$G$6,0,10*ROW('Sanitation Data'!G11))),'Data Summary'!DA17="Yes"),OFFSET('Sanitation Data'!$G$6,0,10*ROW('Sanitation Data'!G11)),NA())</f>
        <v>#N/A</v>
      </c>
      <c r="AM17" s="512" t="e">
        <f ca="1">+IF(AND(ISNUMBER(OFFSET('Sanitation Data'!$G$10,0,10*ROW('Sanitation Data'!G11))),'Data Summary'!DB17="Yes"),OFFSET('Sanitation Data'!$G$10,0,10*ROW('Sanitation Data'!G11)),NA())</f>
        <v>#N/A</v>
      </c>
      <c r="AN17" s="512" t="e">
        <f ca="1">+IF(AND(ISNUMBER(OFFSET('Sanitation Data'!$G$11,0,10*ROW('Sanitation Data'!G11))),'Data Summary'!DC17="Yes"),OFFSET('Sanitation Data'!$G$11,0,10*ROW('Sanitation Data'!G11)),NA())</f>
        <v>#N/A</v>
      </c>
      <c r="AO17" s="512" t="e">
        <f ca="1">+IF(AND(ISNUMBER(OFFSET('Sanitation Data'!$G$12,0,10*ROW('Sanitation Data'!G11))),'Data Summary'!DD17="Yes"),OFFSET('Sanitation Data'!$G$12,0,10*ROW('Sanitation Data'!G11)),NA())</f>
        <v>#N/A</v>
      </c>
      <c r="AP17" s="512" t="e">
        <f ca="1">+IF(AND(ISNUMBER(OFFSET('Sanitation Data'!$H$4,0,10*ROW('Sanitation Data'!H11))),'Data Summary'!DE17="Yes"),100-OFFSET('Sanitation Data'!$H$4,0,10*ROW('Sanitation Data'!H11)),NA())</f>
        <v>#N/A</v>
      </c>
      <c r="AQ17" s="512" t="e">
        <f ca="1">+IF(AND(ISNUMBER(OFFSET('Sanitation Data'!$H$6,0,10*ROW('Sanitation Data'!H11))),'Data Summary'!DF17="Yes"),OFFSET('Sanitation Data'!$H$6,0,10*ROW('Sanitation Data'!H11)),NA())</f>
        <v>#N/A</v>
      </c>
      <c r="AR17" s="512" t="e">
        <f ca="1">+IF(AND(ISNUMBER(OFFSET('Sanitation Data'!$H$10,0,10*ROW('Sanitation Data'!H11))),'Data Summary'!DG17="Yes"),OFFSET('Sanitation Data'!$H$10,0,10*ROW('Sanitation Data'!H11)),NA())</f>
        <v>#N/A</v>
      </c>
      <c r="AS17" s="512" t="e">
        <f ca="1">+IF(AND(ISNUMBER(OFFSET('Sanitation Data'!$H$11,0,10*ROW('Sanitation Data'!H11))),'Data Summary'!DH17="Yes"),OFFSET('Sanitation Data'!$H$11,0,10*ROW('Sanitation Data'!H11)),NA())</f>
        <v>#N/A</v>
      </c>
      <c r="AT17" s="512" t="e">
        <f ca="1">+IF(AND(ISNUMBER(OFFSET('Sanitation Data'!$H$12,0,10*ROW('Sanitation Data'!H11))),'Data Summary'!DI17="Yes"),OFFSET('Sanitation Data'!$H$12,0,10*ROW('Sanitation Data'!H11)),NA())</f>
        <v>#N/A</v>
      </c>
      <c r="AU17" s="512" t="e">
        <f ca="1">+IF(AND(ISNUMBER(OFFSET('Sanitation Data'!$I$4,0,10*ROW('Sanitation Data'!I11))),'Data Summary'!DJ17="Yes"),100-OFFSET('Sanitation Data'!$I$4,0,10*ROW('Sanitation Data'!I11)),NA())</f>
        <v>#N/A</v>
      </c>
      <c r="AV17" s="512" t="e">
        <f ca="1">+IF(AND(ISNUMBER(OFFSET('Sanitation Data'!$I$6,0,10*ROW('Sanitation Data'!I11))),'Data Summary'!DK17="Yes"),OFFSET('Sanitation Data'!$I$6,0,10*ROW('Sanitation Data'!I11)),NA())</f>
        <v>#N/A</v>
      </c>
      <c r="AW17" s="512" t="e">
        <f ca="1">+IF(AND(ISNUMBER(OFFSET('Sanitation Data'!$I$10,0,10*ROW('Sanitation Data'!I11))),'Data Summary'!DL17="Yes"),OFFSET('Sanitation Data'!$I$10,0,10*ROW('Sanitation Data'!I11)),NA())</f>
        <v>#N/A</v>
      </c>
      <c r="AX17" s="512" t="e">
        <f ca="1">+IF(AND(ISNUMBER(OFFSET('Sanitation Data'!$I$11,0,10*ROW('Sanitation Data'!I11))),'Data Summary'!DM17="Yes"),OFFSET('Sanitation Data'!$I$11,0,10*ROW('Sanitation Data'!I11)),NA())</f>
        <v>#N/A</v>
      </c>
      <c r="AY17" s="512" t="e">
        <f ca="1">+IF(AND(ISNUMBER(OFFSET('Sanitation Data'!$I$12,0,10*ROW('Sanitation Data'!I11))),'Data Summary'!DN17="Yes"),OFFSET('Sanitation Data'!$I$12,0,10*ROW('Sanitation Data'!I11)),NA())</f>
        <v>#N/A</v>
      </c>
      <c r="AZ17" s="513" t="e">
        <f ca="1">+IF(AND(ISNUMBER(OFFSET('Hygiene Data'!$D$5,0,10*ROW('Hygiene Data'!D11))),'Data Summary'!DO17="Yes"),OFFSET('Hygiene Data'!$D$5,0,10*ROW('Hygiene Data'!D11)),NA())</f>
        <v>#N/A</v>
      </c>
      <c r="BA17" s="513" t="e">
        <f ca="1">+IF(AND(ISNUMBER(OFFSET('Hygiene Data'!$D$7,0,10*ROW('Hygiene Data'!D11))),'Data Summary'!DP17="Yes"),OFFSET('Hygiene Data'!$D$7,0,10*ROW('Hygiene Data'!D11)),NA())</f>
        <v>#N/A</v>
      </c>
      <c r="BB17" s="513" t="e">
        <f ca="1">+IF(AND(ISNUMBER(OFFSET('Hygiene Data'!$D$9,0,10*ROW('Hygiene Data'!D11))),'Data Summary'!DQ17="Yes"),OFFSET('Hygiene Data'!$D$9,0,10*ROW('Hygiene Data'!D11)),NA())</f>
        <v>#N/A</v>
      </c>
      <c r="BC17" s="513" t="e">
        <f ca="1">+IF(AND(ISNUMBER(OFFSET('Hygiene Data'!$E$5,0,10*ROW('Hygiene Data'!E11))),'Data Summary'!DR17="Yes"),OFFSET('Hygiene Data'!$E$5,0,10*ROW('Hygiene Data'!E11)),NA())</f>
        <v>#N/A</v>
      </c>
      <c r="BD17" s="513" t="e">
        <f ca="1">+IF(AND(ISNUMBER(OFFSET('Hygiene Data'!$E$7,0,10*ROW('Hygiene Data'!E11))),'Data Summary'!DS17="Yes"),OFFSET('Hygiene Data'!$E$7,0,10*ROW('Hygiene Data'!E11)),NA())</f>
        <v>#N/A</v>
      </c>
      <c r="BE17" s="513" t="e">
        <f ca="1">+IF(AND(ISNUMBER(OFFSET('Hygiene Data'!$E$9,0,10*ROW('Hygiene Data'!E11))),'Data Summary'!DT17="Yes"),OFFSET('Hygiene Data'!$E$9,0,10*ROW('Hygiene Data'!E11)),NA())</f>
        <v>#N/A</v>
      </c>
      <c r="BF17" s="513" t="e">
        <f ca="1">+IF(AND(ISNUMBER(OFFSET('Hygiene Data'!$F$5,0,10*ROW('Hygiene Data'!F11))),'Data Summary'!DU17="Yes"),OFFSET('Hygiene Data'!$F$5,0,10*ROW('Hygiene Data'!F11)),NA())</f>
        <v>#N/A</v>
      </c>
      <c r="BG17" s="513" t="e">
        <f ca="1">+IF(AND(ISNUMBER(OFFSET('Hygiene Data'!$F$7,0,10*ROW('Hygiene Data'!F11))),'Data Summary'!DV17="Yes"),OFFSET('Hygiene Data'!$F$7,0,10*ROW('Hygiene Data'!F11)),NA())</f>
        <v>#N/A</v>
      </c>
      <c r="BH17" s="513" t="e">
        <f ca="1">+IF(AND(ISNUMBER(OFFSET('Hygiene Data'!$F$9,0,10*ROW('Hygiene Data'!F11))),'Data Summary'!DW17="Yes"),OFFSET('Hygiene Data'!$F$9,0,10*ROW('Hygiene Data'!F11)),NA())</f>
        <v>#N/A</v>
      </c>
      <c r="BI17" s="513" t="e">
        <f ca="1">+IF(AND(ISNUMBER(OFFSET('Hygiene Data'!$G$5,0,10*ROW('Hygiene Data'!G11))),'Data Summary'!DX17="Yes"),OFFSET('Hygiene Data'!$G$5,0,10*ROW('Hygiene Data'!G11)),NA())</f>
        <v>#N/A</v>
      </c>
      <c r="BJ17" s="513" t="e">
        <f ca="1">+IF(AND(ISNUMBER(OFFSET('Hygiene Data'!$G$7,0,10*ROW('Hygiene Data'!G11))),'Data Summary'!DY17="Yes"),OFFSET('Hygiene Data'!$G$7,0,10*ROW('Hygiene Data'!G11)),NA())</f>
        <v>#N/A</v>
      </c>
      <c r="BK17" s="513" t="e">
        <f ca="1">+IF(AND(ISNUMBER(OFFSET('Hygiene Data'!$G$9,0,10*ROW('Hygiene Data'!G11))),'Data Summary'!DZ17="Yes"),OFFSET('Hygiene Data'!$G$9,0,10*ROW('Hygiene Data'!G11)),NA())</f>
        <v>#N/A</v>
      </c>
      <c r="BL17" s="513" t="e">
        <f ca="1">+IF(AND(ISNUMBER(OFFSET('Hygiene Data'!$H$5,0,10*ROW('Hygiene Data'!H11))),'Data Summary'!EA17="Yes"),OFFSET('Hygiene Data'!$H$5,0,10*ROW('Hygiene Data'!H11)),NA())</f>
        <v>#N/A</v>
      </c>
      <c r="BM17" s="513" t="e">
        <f ca="1">+IF(AND(ISNUMBER(OFFSET('Hygiene Data'!$H$7,0,10*ROW('Hygiene Data'!H11))),'Data Summary'!EB17="Yes"),OFFSET('Hygiene Data'!$H$7,0,10*ROW('Hygiene Data'!H11)),NA())</f>
        <v>#N/A</v>
      </c>
      <c r="BN17" s="513" t="e">
        <f ca="1">+IF(AND(ISNUMBER(OFFSET('Hygiene Data'!$H$9,0,10*ROW('Hygiene Data'!H11))),'Data Summary'!EC17="Yes"),OFFSET('Hygiene Data'!$H$9,0,10*ROW('Hygiene Data'!H11)),NA())</f>
        <v>#N/A</v>
      </c>
      <c r="BO17" s="513" t="e">
        <f ca="1">+IF(AND(ISNUMBER(OFFSET('Hygiene Data'!$I$5,0,10*ROW('Hygiene Data'!I11))),'Data Summary'!ED17="Yes"),OFFSET('Hygiene Data'!$I$5,0,10*ROW('Hygiene Data'!I11)),NA())</f>
        <v>#N/A</v>
      </c>
      <c r="BP17" s="513" t="e">
        <f ca="1">+IF(AND(ISNUMBER(OFFSET('Hygiene Data'!$I$7,0,10*ROW('Hygiene Data'!I11))),'Data Summary'!EE17="Yes"),OFFSET('Hygiene Data'!$I$7,0,10*ROW('Hygiene Data'!I11)),NA())</f>
        <v>#N/A</v>
      </c>
      <c r="BQ17" s="513" t="e">
        <f ca="1">+IF(AND(ISNUMBER(OFFSET('Hygiene Data'!$I$9,0,10*ROW('Hygiene Data'!I11))),'Data Summary'!EF17="Yes"),OFFSET('Hygiene Data'!$I$9,0,10*ROW('Hygiene Data'!I11)),NA())</f>
        <v>#N/A</v>
      </c>
    </row>
    <row r="18" spans="1:69" x14ac:dyDescent="0.25">
      <c r="A18" s="509" t="e">
        <f ca="1">+RIGHT('Data Summary'!A18,LEN('Data Summary'!A18)-9)</f>
        <v>#VALUE!</v>
      </c>
      <c r="B18" s="483" t="str">
        <f ca="1">+IF(ISTEXT('Data Summary'!B18),'Data Summary'!B18,"")</f>
        <v/>
      </c>
      <c r="C18" s="510" t="e">
        <f ca="1">+VALUE('Data Summary'!C18)</f>
        <v>#VALUE!</v>
      </c>
      <c r="D18" s="511" t="e">
        <f ca="1">+IF(AND(ISNUMBER(OFFSET('Water Data'!$D$4,0,10*ROW('Water Data'!D12))),'Data Summary'!BS18="Yes"),100-OFFSET('Water Data'!$D$4,0,10*ROW('Water Data'!D12)),NA())</f>
        <v>#N/A</v>
      </c>
      <c r="E18" s="511" t="e">
        <f ca="1">+IF(AND(ISNUMBER(OFFSET('Water Data'!$D$6,0,10*ROW('Water Data'!D12))),'Data Summary'!BT18="Yes"),OFFSET('Water Data'!$D$6,0,10*ROW('Water Data'!D12)),NA())</f>
        <v>#N/A</v>
      </c>
      <c r="F18" s="511" t="e">
        <f ca="1">+IF(AND(ISNUMBER(OFFSET('Water Data'!$D$9,0,10*ROW('Water Data'!D12))),'Data Summary'!BU18="Yes"),OFFSET('Water Data'!$D$9,0,10*ROW('Water Data'!D12)),NA())</f>
        <v>#N/A</v>
      </c>
      <c r="G18" s="511" t="e">
        <f ca="1">+IF(AND(ISNUMBER(OFFSET('Water Data'!$E$4,0,10*ROW('Water Data'!E12))),'Data Summary'!BV18="Yes"),100-OFFSET('Water Data'!$E$4,0,10*ROW('Water Data'!E12)),NA())</f>
        <v>#N/A</v>
      </c>
      <c r="H18" s="511" t="e">
        <f ca="1">+IF(AND(ISNUMBER(OFFSET('Water Data'!$E$6,0,10*ROW('Water Data'!E12))),'Data Summary'!BW18="Yes"),OFFSET('Water Data'!$E$6,0,10*ROW('Water Data'!E12)),NA())</f>
        <v>#N/A</v>
      </c>
      <c r="I18" s="511" t="e">
        <f ca="1">+IF(AND(ISNUMBER(OFFSET('Water Data'!$E$9,0,10*ROW('Water Data'!E12))),'Data Summary'!BX18="Yes"),OFFSET('Water Data'!$E$9,0,10*ROW('Water Data'!E12)),NA())</f>
        <v>#N/A</v>
      </c>
      <c r="J18" s="511" t="e">
        <f ca="1">+IF(AND(ISNUMBER(OFFSET('Water Data'!$F$4,0,10*ROW('Water Data'!F12))),'Data Summary'!BY18="Yes"),100-OFFSET('Water Data'!$F$4,0,10*ROW('Water Data'!F12)),NA())</f>
        <v>#N/A</v>
      </c>
      <c r="K18" s="511" t="e">
        <f ca="1">+IF(AND(ISNUMBER(OFFSET('Water Data'!$F$6,0,10*ROW('Water Data'!F12))),'Data Summary'!BZ18="Yes"),OFFSET('Water Data'!$F$6,0,10*ROW('Water Data'!F12)),NA())</f>
        <v>#N/A</v>
      </c>
      <c r="L18" s="511" t="e">
        <f ca="1">+IF(AND(ISNUMBER(OFFSET('Water Data'!$F$9,0,10*ROW('Water Data'!F12))),'Data Summary'!CA18="Yes"),OFFSET('Water Data'!$F$9,0,10*ROW('Water Data'!F12)),NA())</f>
        <v>#N/A</v>
      </c>
      <c r="M18" s="511" t="e">
        <f ca="1">+IF(AND(ISNUMBER(OFFSET('Water Data'!$G$4,0,10*ROW('Water Data'!G12))),'Data Summary'!CB18="Yes"),100-OFFSET('Water Data'!$G$4,0,10*ROW('Water Data'!G12)),NA())</f>
        <v>#N/A</v>
      </c>
      <c r="N18" s="511" t="e">
        <f ca="1">+IF(AND(ISNUMBER(OFFSET('Water Data'!$G$6,0,10*ROW('Water Data'!G12))),'Data Summary'!CC18="Yes"),OFFSET('Water Data'!$G$6,0,10*ROW('Water Data'!G12)),NA())</f>
        <v>#N/A</v>
      </c>
      <c r="O18" s="511" t="e">
        <f ca="1">+IF(AND(ISNUMBER(OFFSET('Water Data'!$G$9,0,10*ROW('Water Data'!G12))),'Data Summary'!CD18="Yes"),OFFSET('Water Data'!$G$9,0,10*ROW('Water Data'!G12)),NA())</f>
        <v>#N/A</v>
      </c>
      <c r="P18" s="511" t="e">
        <f ca="1">+IF(AND(ISNUMBER(OFFSET('Water Data'!$H$4,0,10*ROW('Water Data'!H12))),'Data Summary'!CE18="Yes"),100-OFFSET('Water Data'!$H$4,0,10*ROW('Water Data'!H12)),NA())</f>
        <v>#N/A</v>
      </c>
      <c r="Q18" s="511" t="e">
        <f ca="1">+IF(AND(ISNUMBER(OFFSET('Water Data'!$H$6,0,10*ROW('Water Data'!H12))),'Data Summary'!CF18="Yes"),OFFSET('Water Data'!$H$6,0,10*ROW('Water Data'!H12)),NA())</f>
        <v>#N/A</v>
      </c>
      <c r="R18" s="511" t="e">
        <f ca="1">+IF(AND(ISNUMBER(OFFSET('Water Data'!$H$9,0,10*ROW('Water Data'!H12))),'Data Summary'!CG18="Yes"),OFFSET('Water Data'!$H$9,0,10*ROW('Water Data'!H12)),NA())</f>
        <v>#N/A</v>
      </c>
      <c r="S18" s="511" t="e">
        <f ca="1">+IF(AND(ISNUMBER(OFFSET('Water Data'!$I$4,0,10*ROW('Water Data'!I12))),'Data Summary'!CH18="Yes"),100-OFFSET('Water Data'!$I$4,0,10*ROW('Water Data'!I12)),NA())</f>
        <v>#N/A</v>
      </c>
      <c r="T18" s="511" t="e">
        <f ca="1">+IF(AND(ISNUMBER(OFFSET('Water Data'!$I$6,0,10*ROW('Water Data'!I12))),'Data Summary'!CI18="Yes"),OFFSET('Water Data'!$I$6,0,10*ROW('Water Data'!I12)),NA())</f>
        <v>#N/A</v>
      </c>
      <c r="U18" s="511" t="e">
        <f ca="1">+IF(AND(ISNUMBER(OFFSET('Water Data'!$I$9,0,10*ROW('Water Data'!I12))),'Data Summary'!CJ18="Yes"),OFFSET('Water Data'!$I$9,0,10*ROW('Water Data'!I12)),NA())</f>
        <v>#N/A</v>
      </c>
      <c r="V18" s="512" t="e">
        <f ca="1">+IF(AND(ISNUMBER(OFFSET('Sanitation Data'!$D$4,0,10*ROW('Sanitation Data'!D12))),'Data Summary'!CK18="Yes"),100-OFFSET('Sanitation Data'!$D$4,0,10*ROW('Sanitation Data'!D12)),NA())</f>
        <v>#N/A</v>
      </c>
      <c r="W18" s="512" t="e">
        <f ca="1">+IF(AND(ISNUMBER(OFFSET('Sanitation Data'!$D$6,0,10*ROW('Sanitation Data'!D12))),'Data Summary'!CL18="Yes"),OFFSET('Sanitation Data'!$D$6,0,10*ROW('Sanitation Data'!D12)),NA())</f>
        <v>#N/A</v>
      </c>
      <c r="X18" s="512" t="e">
        <f ca="1">+IF(AND(ISNUMBER(OFFSET('Sanitation Data'!$D$10,0,10*ROW('Sanitation Data'!D12))),'Data Summary'!CM18="Yes"),OFFSET('Sanitation Data'!$D$10,0,10*ROW('Sanitation Data'!D12)),NA())</f>
        <v>#N/A</v>
      </c>
      <c r="Y18" s="512" t="e">
        <f ca="1">+IF(AND(ISNUMBER(OFFSET('Sanitation Data'!$D$11,0,10*ROW('Sanitation Data'!D12))),'Data Summary'!CN18="Yes"),OFFSET('Sanitation Data'!$D$11,0,10*ROW('Sanitation Data'!D12)),NA())</f>
        <v>#N/A</v>
      </c>
      <c r="Z18" s="512" t="e">
        <f ca="1">+IF(AND(ISNUMBER(OFFSET('Sanitation Data'!$D$12,0,10*ROW('Sanitation Data'!D12))),'Data Summary'!CO18="Yes"),OFFSET('Sanitation Data'!$D$12,0,10*ROW('Sanitation Data'!D12)),NA())</f>
        <v>#N/A</v>
      </c>
      <c r="AA18" s="512" t="e">
        <f ca="1">+IF(AND(ISNUMBER(OFFSET('Sanitation Data'!$E$4,0,10*ROW('Sanitation Data'!E12))),'Data Summary'!CP18="Yes"),100-OFFSET('Sanitation Data'!$E$4,0,10*ROW('Sanitation Data'!E12)),NA())</f>
        <v>#N/A</v>
      </c>
      <c r="AB18" s="512" t="e">
        <f ca="1">+IF(AND(ISNUMBER(OFFSET('Sanitation Data'!$E$6,0,10*ROW('Sanitation Data'!E12))),'Data Summary'!CQ18="Yes"),OFFSET('Sanitation Data'!$E$6,0,10*ROW('Sanitation Data'!E12)),NA())</f>
        <v>#N/A</v>
      </c>
      <c r="AC18" s="512" t="e">
        <f ca="1">+IF(AND(ISNUMBER(OFFSET('Sanitation Data'!$E$10,0,10*ROW('Sanitation Data'!E12))),'Data Summary'!CR18="Yes"),OFFSET('Sanitation Data'!$E$10,0,10*ROW('Sanitation Data'!E12)),NA())</f>
        <v>#N/A</v>
      </c>
      <c r="AD18" s="512" t="e">
        <f ca="1">+IF(AND(ISNUMBER(OFFSET('Sanitation Data'!$E$11,0,10*ROW('Sanitation Data'!E12))),'Data Summary'!CS18="Yes"),OFFSET('Sanitation Data'!$E$11,0,10*ROW('Sanitation Data'!E12)),NA())</f>
        <v>#N/A</v>
      </c>
      <c r="AE18" s="512" t="e">
        <f ca="1">+IF(AND(ISNUMBER(OFFSET('Sanitation Data'!$E$12,0,10*ROW('Sanitation Data'!E12))),'Data Summary'!CT18="Yes"),OFFSET('Sanitation Data'!$E$12,0,10*ROW('Sanitation Data'!E12)),NA())</f>
        <v>#N/A</v>
      </c>
      <c r="AF18" s="512" t="e">
        <f ca="1">+IF(AND(ISNUMBER(OFFSET('Sanitation Data'!$F$4,0,10*ROW('Sanitation Data'!F12))),'Data Summary'!CU18="Yes"),100-OFFSET('Sanitation Data'!$F$4,0,10*ROW('Sanitation Data'!F12)),NA())</f>
        <v>#N/A</v>
      </c>
      <c r="AG18" s="512" t="e">
        <f ca="1">+IF(AND(ISNUMBER(OFFSET('Sanitation Data'!$F$6,0,10*ROW('Sanitation Data'!F12))),'Data Summary'!CV18="Yes"),OFFSET('Sanitation Data'!$F$6,0,10*ROW('Sanitation Data'!F12)),NA())</f>
        <v>#N/A</v>
      </c>
      <c r="AH18" s="512" t="e">
        <f ca="1">+IF(AND(ISNUMBER(OFFSET('Sanitation Data'!$F$10,0,10*ROW('Sanitation Data'!F12))),'Data Summary'!CW18="Yes"),OFFSET('Sanitation Data'!$F$10,0,10*ROW('Sanitation Data'!F12)),NA())</f>
        <v>#N/A</v>
      </c>
      <c r="AI18" s="512" t="e">
        <f ca="1">+IF(AND(ISNUMBER(OFFSET('Sanitation Data'!$F$11,0,10*ROW('Sanitation Data'!F12))),'Data Summary'!CX18="Yes"),OFFSET('Sanitation Data'!$F$11,0,10*ROW('Sanitation Data'!F12)),NA())</f>
        <v>#N/A</v>
      </c>
      <c r="AJ18" s="512" t="e">
        <f ca="1">+IF(AND(ISNUMBER(OFFSET('Sanitation Data'!$F$12,0,10*ROW('Sanitation Data'!F12))),'Data Summary'!CY18="Yes"),OFFSET('Sanitation Data'!$F$12,0,10*ROW('Sanitation Data'!F12)),NA())</f>
        <v>#N/A</v>
      </c>
      <c r="AK18" s="512" t="e">
        <f ca="1">+IF(AND(ISNUMBER(OFFSET('Sanitation Data'!$G$4,0,10*ROW('Sanitation Data'!G12))),'Data Summary'!CZ18="Yes"),100-OFFSET('Sanitation Data'!$G$4,0,10*ROW('Sanitation Data'!G12)),NA())</f>
        <v>#N/A</v>
      </c>
      <c r="AL18" s="512" t="e">
        <f ca="1">+IF(AND(ISNUMBER(OFFSET('Sanitation Data'!$G$6,0,10*ROW('Sanitation Data'!G12))),'Data Summary'!DA18="Yes"),OFFSET('Sanitation Data'!$G$6,0,10*ROW('Sanitation Data'!G12)),NA())</f>
        <v>#N/A</v>
      </c>
      <c r="AM18" s="512" t="e">
        <f ca="1">+IF(AND(ISNUMBER(OFFSET('Sanitation Data'!$G$10,0,10*ROW('Sanitation Data'!G12))),'Data Summary'!DB18="Yes"),OFFSET('Sanitation Data'!$G$10,0,10*ROW('Sanitation Data'!G12)),NA())</f>
        <v>#N/A</v>
      </c>
      <c r="AN18" s="512" t="e">
        <f ca="1">+IF(AND(ISNUMBER(OFFSET('Sanitation Data'!$G$11,0,10*ROW('Sanitation Data'!G12))),'Data Summary'!DC18="Yes"),OFFSET('Sanitation Data'!$G$11,0,10*ROW('Sanitation Data'!G12)),NA())</f>
        <v>#N/A</v>
      </c>
      <c r="AO18" s="512" t="e">
        <f ca="1">+IF(AND(ISNUMBER(OFFSET('Sanitation Data'!$G$12,0,10*ROW('Sanitation Data'!G12))),'Data Summary'!DD18="Yes"),OFFSET('Sanitation Data'!$G$12,0,10*ROW('Sanitation Data'!G12)),NA())</f>
        <v>#N/A</v>
      </c>
      <c r="AP18" s="512" t="e">
        <f ca="1">+IF(AND(ISNUMBER(OFFSET('Sanitation Data'!$H$4,0,10*ROW('Sanitation Data'!H12))),'Data Summary'!DE18="Yes"),100-OFFSET('Sanitation Data'!$H$4,0,10*ROW('Sanitation Data'!H12)),NA())</f>
        <v>#N/A</v>
      </c>
      <c r="AQ18" s="512" t="e">
        <f ca="1">+IF(AND(ISNUMBER(OFFSET('Sanitation Data'!$H$6,0,10*ROW('Sanitation Data'!H12))),'Data Summary'!DF18="Yes"),OFFSET('Sanitation Data'!$H$6,0,10*ROW('Sanitation Data'!H12)),NA())</f>
        <v>#N/A</v>
      </c>
      <c r="AR18" s="512" t="e">
        <f ca="1">+IF(AND(ISNUMBER(OFFSET('Sanitation Data'!$H$10,0,10*ROW('Sanitation Data'!H12))),'Data Summary'!DG18="Yes"),OFFSET('Sanitation Data'!$H$10,0,10*ROW('Sanitation Data'!H12)),NA())</f>
        <v>#N/A</v>
      </c>
      <c r="AS18" s="512" t="e">
        <f ca="1">+IF(AND(ISNUMBER(OFFSET('Sanitation Data'!$H$11,0,10*ROW('Sanitation Data'!H12))),'Data Summary'!DH18="Yes"),OFFSET('Sanitation Data'!$H$11,0,10*ROW('Sanitation Data'!H12)),NA())</f>
        <v>#N/A</v>
      </c>
      <c r="AT18" s="512" t="e">
        <f ca="1">+IF(AND(ISNUMBER(OFFSET('Sanitation Data'!$H$12,0,10*ROW('Sanitation Data'!H12))),'Data Summary'!DI18="Yes"),OFFSET('Sanitation Data'!$H$12,0,10*ROW('Sanitation Data'!H12)),NA())</f>
        <v>#N/A</v>
      </c>
      <c r="AU18" s="512" t="e">
        <f ca="1">+IF(AND(ISNUMBER(OFFSET('Sanitation Data'!$I$4,0,10*ROW('Sanitation Data'!I12))),'Data Summary'!DJ18="Yes"),100-OFFSET('Sanitation Data'!$I$4,0,10*ROW('Sanitation Data'!I12)),NA())</f>
        <v>#N/A</v>
      </c>
      <c r="AV18" s="512" t="e">
        <f ca="1">+IF(AND(ISNUMBER(OFFSET('Sanitation Data'!$I$6,0,10*ROW('Sanitation Data'!I12))),'Data Summary'!DK18="Yes"),OFFSET('Sanitation Data'!$I$6,0,10*ROW('Sanitation Data'!I12)),NA())</f>
        <v>#N/A</v>
      </c>
      <c r="AW18" s="512" t="e">
        <f ca="1">+IF(AND(ISNUMBER(OFFSET('Sanitation Data'!$I$10,0,10*ROW('Sanitation Data'!I12))),'Data Summary'!DL18="Yes"),OFFSET('Sanitation Data'!$I$10,0,10*ROW('Sanitation Data'!I12)),NA())</f>
        <v>#N/A</v>
      </c>
      <c r="AX18" s="512" t="e">
        <f ca="1">+IF(AND(ISNUMBER(OFFSET('Sanitation Data'!$I$11,0,10*ROW('Sanitation Data'!I12))),'Data Summary'!DM18="Yes"),OFFSET('Sanitation Data'!$I$11,0,10*ROW('Sanitation Data'!I12)),NA())</f>
        <v>#N/A</v>
      </c>
      <c r="AY18" s="512" t="e">
        <f ca="1">+IF(AND(ISNUMBER(OFFSET('Sanitation Data'!$I$12,0,10*ROW('Sanitation Data'!I12))),'Data Summary'!DN18="Yes"),OFFSET('Sanitation Data'!$I$12,0,10*ROW('Sanitation Data'!I12)),NA())</f>
        <v>#N/A</v>
      </c>
      <c r="AZ18" s="513" t="e">
        <f ca="1">+IF(AND(ISNUMBER(OFFSET('Hygiene Data'!$D$5,0,10*ROW('Hygiene Data'!D12))),'Data Summary'!DO18="Yes"),OFFSET('Hygiene Data'!$D$5,0,10*ROW('Hygiene Data'!D12)),NA())</f>
        <v>#N/A</v>
      </c>
      <c r="BA18" s="513" t="e">
        <f ca="1">+IF(AND(ISNUMBER(OFFSET('Hygiene Data'!$D$7,0,10*ROW('Hygiene Data'!D12))),'Data Summary'!DP18="Yes"),OFFSET('Hygiene Data'!$D$7,0,10*ROW('Hygiene Data'!D12)),NA())</f>
        <v>#N/A</v>
      </c>
      <c r="BB18" s="513" t="e">
        <f ca="1">+IF(AND(ISNUMBER(OFFSET('Hygiene Data'!$D$9,0,10*ROW('Hygiene Data'!D12))),'Data Summary'!DQ18="Yes"),OFFSET('Hygiene Data'!$D$9,0,10*ROW('Hygiene Data'!D12)),NA())</f>
        <v>#N/A</v>
      </c>
      <c r="BC18" s="513" t="e">
        <f ca="1">+IF(AND(ISNUMBER(OFFSET('Hygiene Data'!$E$5,0,10*ROW('Hygiene Data'!E12))),'Data Summary'!DR18="Yes"),OFFSET('Hygiene Data'!$E$5,0,10*ROW('Hygiene Data'!E12)),NA())</f>
        <v>#N/A</v>
      </c>
      <c r="BD18" s="513" t="e">
        <f ca="1">+IF(AND(ISNUMBER(OFFSET('Hygiene Data'!$E$7,0,10*ROW('Hygiene Data'!E12))),'Data Summary'!DS18="Yes"),OFFSET('Hygiene Data'!$E$7,0,10*ROW('Hygiene Data'!E12)),NA())</f>
        <v>#N/A</v>
      </c>
      <c r="BE18" s="513" t="e">
        <f ca="1">+IF(AND(ISNUMBER(OFFSET('Hygiene Data'!$E$9,0,10*ROW('Hygiene Data'!E12))),'Data Summary'!DT18="Yes"),OFFSET('Hygiene Data'!$E$9,0,10*ROW('Hygiene Data'!E12)),NA())</f>
        <v>#N/A</v>
      </c>
      <c r="BF18" s="513" t="e">
        <f ca="1">+IF(AND(ISNUMBER(OFFSET('Hygiene Data'!$F$5,0,10*ROW('Hygiene Data'!F12))),'Data Summary'!DU18="Yes"),OFFSET('Hygiene Data'!$F$5,0,10*ROW('Hygiene Data'!F12)),NA())</f>
        <v>#N/A</v>
      </c>
      <c r="BG18" s="513" t="e">
        <f ca="1">+IF(AND(ISNUMBER(OFFSET('Hygiene Data'!$F$7,0,10*ROW('Hygiene Data'!F12))),'Data Summary'!DV18="Yes"),OFFSET('Hygiene Data'!$F$7,0,10*ROW('Hygiene Data'!F12)),NA())</f>
        <v>#N/A</v>
      </c>
      <c r="BH18" s="513" t="e">
        <f ca="1">+IF(AND(ISNUMBER(OFFSET('Hygiene Data'!$F$9,0,10*ROW('Hygiene Data'!F12))),'Data Summary'!DW18="Yes"),OFFSET('Hygiene Data'!$F$9,0,10*ROW('Hygiene Data'!F12)),NA())</f>
        <v>#N/A</v>
      </c>
      <c r="BI18" s="513" t="e">
        <f ca="1">+IF(AND(ISNUMBER(OFFSET('Hygiene Data'!$G$5,0,10*ROW('Hygiene Data'!G12))),'Data Summary'!DX18="Yes"),OFFSET('Hygiene Data'!$G$5,0,10*ROW('Hygiene Data'!G12)),NA())</f>
        <v>#N/A</v>
      </c>
      <c r="BJ18" s="513" t="e">
        <f ca="1">+IF(AND(ISNUMBER(OFFSET('Hygiene Data'!$G$7,0,10*ROW('Hygiene Data'!G12))),'Data Summary'!DY18="Yes"),OFFSET('Hygiene Data'!$G$7,0,10*ROW('Hygiene Data'!G12)),NA())</f>
        <v>#N/A</v>
      </c>
      <c r="BK18" s="513" t="e">
        <f ca="1">+IF(AND(ISNUMBER(OFFSET('Hygiene Data'!$G$9,0,10*ROW('Hygiene Data'!G12))),'Data Summary'!DZ18="Yes"),OFFSET('Hygiene Data'!$G$9,0,10*ROW('Hygiene Data'!G12)),NA())</f>
        <v>#N/A</v>
      </c>
      <c r="BL18" s="513" t="e">
        <f ca="1">+IF(AND(ISNUMBER(OFFSET('Hygiene Data'!$H$5,0,10*ROW('Hygiene Data'!H12))),'Data Summary'!EA18="Yes"),OFFSET('Hygiene Data'!$H$5,0,10*ROW('Hygiene Data'!H12)),NA())</f>
        <v>#N/A</v>
      </c>
      <c r="BM18" s="513" t="e">
        <f ca="1">+IF(AND(ISNUMBER(OFFSET('Hygiene Data'!$H$7,0,10*ROW('Hygiene Data'!H12))),'Data Summary'!EB18="Yes"),OFFSET('Hygiene Data'!$H$7,0,10*ROW('Hygiene Data'!H12)),NA())</f>
        <v>#N/A</v>
      </c>
      <c r="BN18" s="513" t="e">
        <f ca="1">+IF(AND(ISNUMBER(OFFSET('Hygiene Data'!$H$9,0,10*ROW('Hygiene Data'!H12))),'Data Summary'!EC18="Yes"),OFFSET('Hygiene Data'!$H$9,0,10*ROW('Hygiene Data'!H12)),NA())</f>
        <v>#N/A</v>
      </c>
      <c r="BO18" s="513" t="e">
        <f ca="1">+IF(AND(ISNUMBER(OFFSET('Hygiene Data'!$I$5,0,10*ROW('Hygiene Data'!I12))),'Data Summary'!ED18="Yes"),OFFSET('Hygiene Data'!$I$5,0,10*ROW('Hygiene Data'!I12)),NA())</f>
        <v>#N/A</v>
      </c>
      <c r="BP18" s="513" t="e">
        <f ca="1">+IF(AND(ISNUMBER(OFFSET('Hygiene Data'!$I$7,0,10*ROW('Hygiene Data'!I12))),'Data Summary'!EE18="Yes"),OFFSET('Hygiene Data'!$I$7,0,10*ROW('Hygiene Data'!I12)),NA())</f>
        <v>#N/A</v>
      </c>
      <c r="BQ18" s="513" t="e">
        <f ca="1">+IF(AND(ISNUMBER(OFFSET('Hygiene Data'!$I$9,0,10*ROW('Hygiene Data'!I12))),'Data Summary'!EF18="Yes"),OFFSET('Hygiene Data'!$I$9,0,10*ROW('Hygiene Data'!I12)),NA())</f>
        <v>#N/A</v>
      </c>
    </row>
    <row r="19" spans="1:69" x14ac:dyDescent="0.25">
      <c r="A19" s="509" t="e">
        <f ca="1">+RIGHT('Data Summary'!A19,LEN('Data Summary'!A19)-9)</f>
        <v>#VALUE!</v>
      </c>
      <c r="B19" s="483" t="str">
        <f ca="1">+IF(ISTEXT('Data Summary'!B19),'Data Summary'!B19,"")</f>
        <v/>
      </c>
      <c r="C19" s="510" t="e">
        <f ca="1">+VALUE('Data Summary'!C19)</f>
        <v>#VALUE!</v>
      </c>
      <c r="D19" s="511" t="e">
        <f ca="1">+IF(AND(ISNUMBER(OFFSET('Water Data'!$D$4,0,10*ROW('Water Data'!D13))),'Data Summary'!BS19="Yes"),100-OFFSET('Water Data'!$D$4,0,10*ROW('Water Data'!D13)),NA())</f>
        <v>#N/A</v>
      </c>
      <c r="E19" s="511" t="e">
        <f ca="1">+IF(AND(ISNUMBER(OFFSET('Water Data'!$D$6,0,10*ROW('Water Data'!D13))),'Data Summary'!BT19="Yes"),OFFSET('Water Data'!$D$6,0,10*ROW('Water Data'!D13)),NA())</f>
        <v>#N/A</v>
      </c>
      <c r="F19" s="511" t="e">
        <f ca="1">+IF(AND(ISNUMBER(OFFSET('Water Data'!$D$9,0,10*ROW('Water Data'!D13))),'Data Summary'!BU19="Yes"),OFFSET('Water Data'!$D$9,0,10*ROW('Water Data'!D13)),NA())</f>
        <v>#N/A</v>
      </c>
      <c r="G19" s="511" t="e">
        <f ca="1">+IF(AND(ISNUMBER(OFFSET('Water Data'!$E$4,0,10*ROW('Water Data'!E13))),'Data Summary'!BV19="Yes"),100-OFFSET('Water Data'!$E$4,0,10*ROW('Water Data'!E13)),NA())</f>
        <v>#N/A</v>
      </c>
      <c r="H19" s="511" t="e">
        <f ca="1">+IF(AND(ISNUMBER(OFFSET('Water Data'!$E$6,0,10*ROW('Water Data'!E13))),'Data Summary'!BW19="Yes"),OFFSET('Water Data'!$E$6,0,10*ROW('Water Data'!E13)),NA())</f>
        <v>#N/A</v>
      </c>
      <c r="I19" s="511" t="e">
        <f ca="1">+IF(AND(ISNUMBER(OFFSET('Water Data'!$E$9,0,10*ROW('Water Data'!E13))),'Data Summary'!BX19="Yes"),OFFSET('Water Data'!$E$9,0,10*ROW('Water Data'!E13)),NA())</f>
        <v>#N/A</v>
      </c>
      <c r="J19" s="511" t="e">
        <f ca="1">+IF(AND(ISNUMBER(OFFSET('Water Data'!$F$4,0,10*ROW('Water Data'!F13))),'Data Summary'!BY19="Yes"),100-OFFSET('Water Data'!$F$4,0,10*ROW('Water Data'!F13)),NA())</f>
        <v>#N/A</v>
      </c>
      <c r="K19" s="511" t="e">
        <f ca="1">+IF(AND(ISNUMBER(OFFSET('Water Data'!$F$6,0,10*ROW('Water Data'!F13))),'Data Summary'!BZ19="Yes"),OFFSET('Water Data'!$F$6,0,10*ROW('Water Data'!F13)),NA())</f>
        <v>#N/A</v>
      </c>
      <c r="L19" s="511" t="e">
        <f ca="1">+IF(AND(ISNUMBER(OFFSET('Water Data'!$F$9,0,10*ROW('Water Data'!F13))),'Data Summary'!CA19="Yes"),OFFSET('Water Data'!$F$9,0,10*ROW('Water Data'!F13)),NA())</f>
        <v>#N/A</v>
      </c>
      <c r="M19" s="511" t="e">
        <f ca="1">+IF(AND(ISNUMBER(OFFSET('Water Data'!$G$4,0,10*ROW('Water Data'!G13))),'Data Summary'!CB19="Yes"),100-OFFSET('Water Data'!$G$4,0,10*ROW('Water Data'!G13)),NA())</f>
        <v>#N/A</v>
      </c>
      <c r="N19" s="511" t="e">
        <f ca="1">+IF(AND(ISNUMBER(OFFSET('Water Data'!$G$6,0,10*ROW('Water Data'!G13))),'Data Summary'!CC19="Yes"),OFFSET('Water Data'!$G$6,0,10*ROW('Water Data'!G13)),NA())</f>
        <v>#N/A</v>
      </c>
      <c r="O19" s="511" t="e">
        <f ca="1">+IF(AND(ISNUMBER(OFFSET('Water Data'!$G$9,0,10*ROW('Water Data'!G13))),'Data Summary'!CD19="Yes"),OFFSET('Water Data'!$G$9,0,10*ROW('Water Data'!G13)),NA())</f>
        <v>#N/A</v>
      </c>
      <c r="P19" s="511" t="e">
        <f ca="1">+IF(AND(ISNUMBER(OFFSET('Water Data'!$H$4,0,10*ROW('Water Data'!H13))),'Data Summary'!CE19="Yes"),100-OFFSET('Water Data'!$H$4,0,10*ROW('Water Data'!H13)),NA())</f>
        <v>#N/A</v>
      </c>
      <c r="Q19" s="511" t="e">
        <f ca="1">+IF(AND(ISNUMBER(OFFSET('Water Data'!$H$6,0,10*ROW('Water Data'!H13))),'Data Summary'!CF19="Yes"),OFFSET('Water Data'!$H$6,0,10*ROW('Water Data'!H13)),NA())</f>
        <v>#N/A</v>
      </c>
      <c r="R19" s="511" t="e">
        <f ca="1">+IF(AND(ISNUMBER(OFFSET('Water Data'!$H$9,0,10*ROW('Water Data'!H13))),'Data Summary'!CG19="Yes"),OFFSET('Water Data'!$H$9,0,10*ROW('Water Data'!H13)),NA())</f>
        <v>#N/A</v>
      </c>
      <c r="S19" s="511" t="e">
        <f ca="1">+IF(AND(ISNUMBER(OFFSET('Water Data'!$I$4,0,10*ROW('Water Data'!I13))),'Data Summary'!CH19="Yes"),100-OFFSET('Water Data'!$I$4,0,10*ROW('Water Data'!I13)),NA())</f>
        <v>#N/A</v>
      </c>
      <c r="T19" s="511" t="e">
        <f ca="1">+IF(AND(ISNUMBER(OFFSET('Water Data'!$I$6,0,10*ROW('Water Data'!I13))),'Data Summary'!CI19="Yes"),OFFSET('Water Data'!$I$6,0,10*ROW('Water Data'!I13)),NA())</f>
        <v>#N/A</v>
      </c>
      <c r="U19" s="511" t="e">
        <f ca="1">+IF(AND(ISNUMBER(OFFSET('Water Data'!$I$9,0,10*ROW('Water Data'!I13))),'Data Summary'!CJ19="Yes"),OFFSET('Water Data'!$I$9,0,10*ROW('Water Data'!I13)),NA())</f>
        <v>#N/A</v>
      </c>
      <c r="V19" s="512" t="e">
        <f ca="1">+IF(AND(ISNUMBER(OFFSET('Sanitation Data'!$D$4,0,10*ROW('Sanitation Data'!D13))),'Data Summary'!CK19="Yes"),100-OFFSET('Sanitation Data'!$D$4,0,10*ROW('Sanitation Data'!D13)),NA())</f>
        <v>#N/A</v>
      </c>
      <c r="W19" s="512" t="e">
        <f ca="1">+IF(AND(ISNUMBER(OFFSET('Sanitation Data'!$D$6,0,10*ROW('Sanitation Data'!D13))),'Data Summary'!CL19="Yes"),OFFSET('Sanitation Data'!$D$6,0,10*ROW('Sanitation Data'!D13)),NA())</f>
        <v>#N/A</v>
      </c>
      <c r="X19" s="512" t="e">
        <f ca="1">+IF(AND(ISNUMBER(OFFSET('Sanitation Data'!$D$10,0,10*ROW('Sanitation Data'!D13))),'Data Summary'!CM19="Yes"),OFFSET('Sanitation Data'!$D$10,0,10*ROW('Sanitation Data'!D13)),NA())</f>
        <v>#N/A</v>
      </c>
      <c r="Y19" s="512" t="e">
        <f ca="1">+IF(AND(ISNUMBER(OFFSET('Sanitation Data'!$D$11,0,10*ROW('Sanitation Data'!D13))),'Data Summary'!CN19="Yes"),OFFSET('Sanitation Data'!$D$11,0,10*ROW('Sanitation Data'!D13)),NA())</f>
        <v>#N/A</v>
      </c>
      <c r="Z19" s="512" t="e">
        <f ca="1">+IF(AND(ISNUMBER(OFFSET('Sanitation Data'!$D$12,0,10*ROW('Sanitation Data'!D13))),'Data Summary'!CO19="Yes"),OFFSET('Sanitation Data'!$D$12,0,10*ROW('Sanitation Data'!D13)),NA())</f>
        <v>#N/A</v>
      </c>
      <c r="AA19" s="512" t="e">
        <f ca="1">+IF(AND(ISNUMBER(OFFSET('Sanitation Data'!$E$4,0,10*ROW('Sanitation Data'!E13))),'Data Summary'!CP19="Yes"),100-OFFSET('Sanitation Data'!$E$4,0,10*ROW('Sanitation Data'!E13)),NA())</f>
        <v>#N/A</v>
      </c>
      <c r="AB19" s="512" t="e">
        <f ca="1">+IF(AND(ISNUMBER(OFFSET('Sanitation Data'!$E$6,0,10*ROW('Sanitation Data'!E13))),'Data Summary'!CQ19="Yes"),OFFSET('Sanitation Data'!$E$6,0,10*ROW('Sanitation Data'!E13)),NA())</f>
        <v>#N/A</v>
      </c>
      <c r="AC19" s="512" t="e">
        <f ca="1">+IF(AND(ISNUMBER(OFFSET('Sanitation Data'!$E$10,0,10*ROW('Sanitation Data'!E13))),'Data Summary'!CR19="Yes"),OFFSET('Sanitation Data'!$E$10,0,10*ROW('Sanitation Data'!E13)),NA())</f>
        <v>#N/A</v>
      </c>
      <c r="AD19" s="512" t="e">
        <f ca="1">+IF(AND(ISNUMBER(OFFSET('Sanitation Data'!$E$11,0,10*ROW('Sanitation Data'!E13))),'Data Summary'!CS19="Yes"),OFFSET('Sanitation Data'!$E$11,0,10*ROW('Sanitation Data'!E13)),NA())</f>
        <v>#N/A</v>
      </c>
      <c r="AE19" s="512" t="e">
        <f ca="1">+IF(AND(ISNUMBER(OFFSET('Sanitation Data'!$E$12,0,10*ROW('Sanitation Data'!E13))),'Data Summary'!CT19="Yes"),OFFSET('Sanitation Data'!$E$12,0,10*ROW('Sanitation Data'!E13)),NA())</f>
        <v>#N/A</v>
      </c>
      <c r="AF19" s="512" t="e">
        <f ca="1">+IF(AND(ISNUMBER(OFFSET('Sanitation Data'!$F$4,0,10*ROW('Sanitation Data'!F13))),'Data Summary'!CU19="Yes"),100-OFFSET('Sanitation Data'!$F$4,0,10*ROW('Sanitation Data'!F13)),NA())</f>
        <v>#N/A</v>
      </c>
      <c r="AG19" s="512" t="e">
        <f ca="1">+IF(AND(ISNUMBER(OFFSET('Sanitation Data'!$F$6,0,10*ROW('Sanitation Data'!F13))),'Data Summary'!CV19="Yes"),OFFSET('Sanitation Data'!$F$6,0,10*ROW('Sanitation Data'!F13)),NA())</f>
        <v>#N/A</v>
      </c>
      <c r="AH19" s="512" t="e">
        <f ca="1">+IF(AND(ISNUMBER(OFFSET('Sanitation Data'!$F$10,0,10*ROW('Sanitation Data'!F13))),'Data Summary'!CW19="Yes"),OFFSET('Sanitation Data'!$F$10,0,10*ROW('Sanitation Data'!F13)),NA())</f>
        <v>#N/A</v>
      </c>
      <c r="AI19" s="512" t="e">
        <f ca="1">+IF(AND(ISNUMBER(OFFSET('Sanitation Data'!$F$11,0,10*ROW('Sanitation Data'!F13))),'Data Summary'!CX19="Yes"),OFFSET('Sanitation Data'!$F$11,0,10*ROW('Sanitation Data'!F13)),NA())</f>
        <v>#N/A</v>
      </c>
      <c r="AJ19" s="512" t="e">
        <f ca="1">+IF(AND(ISNUMBER(OFFSET('Sanitation Data'!$F$12,0,10*ROW('Sanitation Data'!F13))),'Data Summary'!CY19="Yes"),OFFSET('Sanitation Data'!$F$12,0,10*ROW('Sanitation Data'!F13)),NA())</f>
        <v>#N/A</v>
      </c>
      <c r="AK19" s="512" t="e">
        <f ca="1">+IF(AND(ISNUMBER(OFFSET('Sanitation Data'!$G$4,0,10*ROW('Sanitation Data'!G13))),'Data Summary'!CZ19="Yes"),100-OFFSET('Sanitation Data'!$G$4,0,10*ROW('Sanitation Data'!G13)),NA())</f>
        <v>#N/A</v>
      </c>
      <c r="AL19" s="512" t="e">
        <f ca="1">+IF(AND(ISNUMBER(OFFSET('Sanitation Data'!$G$6,0,10*ROW('Sanitation Data'!G13))),'Data Summary'!DA19="Yes"),OFFSET('Sanitation Data'!$G$6,0,10*ROW('Sanitation Data'!G13)),NA())</f>
        <v>#N/A</v>
      </c>
      <c r="AM19" s="512" t="e">
        <f ca="1">+IF(AND(ISNUMBER(OFFSET('Sanitation Data'!$G$10,0,10*ROW('Sanitation Data'!G13))),'Data Summary'!DB19="Yes"),OFFSET('Sanitation Data'!$G$10,0,10*ROW('Sanitation Data'!G13)),NA())</f>
        <v>#N/A</v>
      </c>
      <c r="AN19" s="512" t="e">
        <f ca="1">+IF(AND(ISNUMBER(OFFSET('Sanitation Data'!$G$11,0,10*ROW('Sanitation Data'!G13))),'Data Summary'!DC19="Yes"),OFFSET('Sanitation Data'!$G$11,0,10*ROW('Sanitation Data'!G13)),NA())</f>
        <v>#N/A</v>
      </c>
      <c r="AO19" s="512" t="e">
        <f ca="1">+IF(AND(ISNUMBER(OFFSET('Sanitation Data'!$G$12,0,10*ROW('Sanitation Data'!G13))),'Data Summary'!DD19="Yes"),OFFSET('Sanitation Data'!$G$12,0,10*ROW('Sanitation Data'!G13)),NA())</f>
        <v>#N/A</v>
      </c>
      <c r="AP19" s="512" t="e">
        <f ca="1">+IF(AND(ISNUMBER(OFFSET('Sanitation Data'!$H$4,0,10*ROW('Sanitation Data'!H13))),'Data Summary'!DE19="Yes"),100-OFFSET('Sanitation Data'!$H$4,0,10*ROW('Sanitation Data'!H13)),NA())</f>
        <v>#N/A</v>
      </c>
      <c r="AQ19" s="512" t="e">
        <f ca="1">+IF(AND(ISNUMBER(OFFSET('Sanitation Data'!$H$6,0,10*ROW('Sanitation Data'!H13))),'Data Summary'!DF19="Yes"),OFFSET('Sanitation Data'!$H$6,0,10*ROW('Sanitation Data'!H13)),NA())</f>
        <v>#N/A</v>
      </c>
      <c r="AR19" s="512" t="e">
        <f ca="1">+IF(AND(ISNUMBER(OFFSET('Sanitation Data'!$H$10,0,10*ROW('Sanitation Data'!H13))),'Data Summary'!DG19="Yes"),OFFSET('Sanitation Data'!$H$10,0,10*ROW('Sanitation Data'!H13)),NA())</f>
        <v>#N/A</v>
      </c>
      <c r="AS19" s="512" t="e">
        <f ca="1">+IF(AND(ISNUMBER(OFFSET('Sanitation Data'!$H$11,0,10*ROW('Sanitation Data'!H13))),'Data Summary'!DH19="Yes"),OFFSET('Sanitation Data'!$H$11,0,10*ROW('Sanitation Data'!H13)),NA())</f>
        <v>#N/A</v>
      </c>
      <c r="AT19" s="512" t="e">
        <f ca="1">+IF(AND(ISNUMBER(OFFSET('Sanitation Data'!$H$12,0,10*ROW('Sanitation Data'!H13))),'Data Summary'!DI19="Yes"),OFFSET('Sanitation Data'!$H$12,0,10*ROW('Sanitation Data'!H13)),NA())</f>
        <v>#N/A</v>
      </c>
      <c r="AU19" s="512" t="e">
        <f ca="1">+IF(AND(ISNUMBER(OFFSET('Sanitation Data'!$I$4,0,10*ROW('Sanitation Data'!I13))),'Data Summary'!DJ19="Yes"),100-OFFSET('Sanitation Data'!$I$4,0,10*ROW('Sanitation Data'!I13)),NA())</f>
        <v>#N/A</v>
      </c>
      <c r="AV19" s="512" t="e">
        <f ca="1">+IF(AND(ISNUMBER(OFFSET('Sanitation Data'!$I$6,0,10*ROW('Sanitation Data'!I13))),'Data Summary'!DK19="Yes"),OFFSET('Sanitation Data'!$I$6,0,10*ROW('Sanitation Data'!I13)),NA())</f>
        <v>#N/A</v>
      </c>
      <c r="AW19" s="512" t="e">
        <f ca="1">+IF(AND(ISNUMBER(OFFSET('Sanitation Data'!$I$10,0,10*ROW('Sanitation Data'!I13))),'Data Summary'!DL19="Yes"),OFFSET('Sanitation Data'!$I$10,0,10*ROW('Sanitation Data'!I13)),NA())</f>
        <v>#N/A</v>
      </c>
      <c r="AX19" s="512" t="e">
        <f ca="1">+IF(AND(ISNUMBER(OFFSET('Sanitation Data'!$I$11,0,10*ROW('Sanitation Data'!I13))),'Data Summary'!DM19="Yes"),OFFSET('Sanitation Data'!$I$11,0,10*ROW('Sanitation Data'!I13)),NA())</f>
        <v>#N/A</v>
      </c>
      <c r="AY19" s="512" t="e">
        <f ca="1">+IF(AND(ISNUMBER(OFFSET('Sanitation Data'!$I$12,0,10*ROW('Sanitation Data'!I13))),'Data Summary'!DN19="Yes"),OFFSET('Sanitation Data'!$I$12,0,10*ROW('Sanitation Data'!I13)),NA())</f>
        <v>#N/A</v>
      </c>
      <c r="AZ19" s="513" t="e">
        <f ca="1">+IF(AND(ISNUMBER(OFFSET('Hygiene Data'!$D$5,0,10*ROW('Hygiene Data'!D13))),'Data Summary'!DO19="Yes"),OFFSET('Hygiene Data'!$D$5,0,10*ROW('Hygiene Data'!D13)),NA())</f>
        <v>#N/A</v>
      </c>
      <c r="BA19" s="513" t="e">
        <f ca="1">+IF(AND(ISNUMBER(OFFSET('Hygiene Data'!$D$7,0,10*ROW('Hygiene Data'!D13))),'Data Summary'!DP19="Yes"),OFFSET('Hygiene Data'!$D$7,0,10*ROW('Hygiene Data'!D13)),NA())</f>
        <v>#N/A</v>
      </c>
      <c r="BB19" s="513" t="e">
        <f ca="1">+IF(AND(ISNUMBER(OFFSET('Hygiene Data'!$D$9,0,10*ROW('Hygiene Data'!D13))),'Data Summary'!DQ19="Yes"),OFFSET('Hygiene Data'!$D$9,0,10*ROW('Hygiene Data'!D13)),NA())</f>
        <v>#N/A</v>
      </c>
      <c r="BC19" s="513" t="e">
        <f ca="1">+IF(AND(ISNUMBER(OFFSET('Hygiene Data'!$E$5,0,10*ROW('Hygiene Data'!E13))),'Data Summary'!DR19="Yes"),OFFSET('Hygiene Data'!$E$5,0,10*ROW('Hygiene Data'!E13)),NA())</f>
        <v>#N/A</v>
      </c>
      <c r="BD19" s="513" t="e">
        <f ca="1">+IF(AND(ISNUMBER(OFFSET('Hygiene Data'!$E$7,0,10*ROW('Hygiene Data'!E13))),'Data Summary'!DS19="Yes"),OFFSET('Hygiene Data'!$E$7,0,10*ROW('Hygiene Data'!E13)),NA())</f>
        <v>#N/A</v>
      </c>
      <c r="BE19" s="513" t="e">
        <f ca="1">+IF(AND(ISNUMBER(OFFSET('Hygiene Data'!$E$9,0,10*ROW('Hygiene Data'!E13))),'Data Summary'!DT19="Yes"),OFFSET('Hygiene Data'!$E$9,0,10*ROW('Hygiene Data'!E13)),NA())</f>
        <v>#N/A</v>
      </c>
      <c r="BF19" s="513" t="e">
        <f ca="1">+IF(AND(ISNUMBER(OFFSET('Hygiene Data'!$F$5,0,10*ROW('Hygiene Data'!F13))),'Data Summary'!DU19="Yes"),OFFSET('Hygiene Data'!$F$5,0,10*ROW('Hygiene Data'!F13)),NA())</f>
        <v>#N/A</v>
      </c>
      <c r="BG19" s="513" t="e">
        <f ca="1">+IF(AND(ISNUMBER(OFFSET('Hygiene Data'!$F$7,0,10*ROW('Hygiene Data'!F13))),'Data Summary'!DV19="Yes"),OFFSET('Hygiene Data'!$F$7,0,10*ROW('Hygiene Data'!F13)),NA())</f>
        <v>#N/A</v>
      </c>
      <c r="BH19" s="513" t="e">
        <f ca="1">+IF(AND(ISNUMBER(OFFSET('Hygiene Data'!$F$9,0,10*ROW('Hygiene Data'!F13))),'Data Summary'!DW19="Yes"),OFFSET('Hygiene Data'!$F$9,0,10*ROW('Hygiene Data'!F13)),NA())</f>
        <v>#N/A</v>
      </c>
      <c r="BI19" s="513" t="e">
        <f ca="1">+IF(AND(ISNUMBER(OFFSET('Hygiene Data'!$G$5,0,10*ROW('Hygiene Data'!G13))),'Data Summary'!DX19="Yes"),OFFSET('Hygiene Data'!$G$5,0,10*ROW('Hygiene Data'!G13)),NA())</f>
        <v>#N/A</v>
      </c>
      <c r="BJ19" s="513" t="e">
        <f ca="1">+IF(AND(ISNUMBER(OFFSET('Hygiene Data'!$G$7,0,10*ROW('Hygiene Data'!G13))),'Data Summary'!DY19="Yes"),OFFSET('Hygiene Data'!$G$7,0,10*ROW('Hygiene Data'!G13)),NA())</f>
        <v>#N/A</v>
      </c>
      <c r="BK19" s="513" t="e">
        <f ca="1">+IF(AND(ISNUMBER(OFFSET('Hygiene Data'!$G$9,0,10*ROW('Hygiene Data'!G13))),'Data Summary'!DZ19="Yes"),OFFSET('Hygiene Data'!$G$9,0,10*ROW('Hygiene Data'!G13)),NA())</f>
        <v>#N/A</v>
      </c>
      <c r="BL19" s="513" t="e">
        <f ca="1">+IF(AND(ISNUMBER(OFFSET('Hygiene Data'!$H$5,0,10*ROW('Hygiene Data'!H13))),'Data Summary'!EA19="Yes"),OFFSET('Hygiene Data'!$H$5,0,10*ROW('Hygiene Data'!H13)),NA())</f>
        <v>#N/A</v>
      </c>
      <c r="BM19" s="513" t="e">
        <f ca="1">+IF(AND(ISNUMBER(OFFSET('Hygiene Data'!$H$7,0,10*ROW('Hygiene Data'!H13))),'Data Summary'!EB19="Yes"),OFFSET('Hygiene Data'!$H$7,0,10*ROW('Hygiene Data'!H13)),NA())</f>
        <v>#N/A</v>
      </c>
      <c r="BN19" s="513" t="e">
        <f ca="1">+IF(AND(ISNUMBER(OFFSET('Hygiene Data'!$H$9,0,10*ROW('Hygiene Data'!H13))),'Data Summary'!EC19="Yes"),OFFSET('Hygiene Data'!$H$9,0,10*ROW('Hygiene Data'!H13)),NA())</f>
        <v>#N/A</v>
      </c>
      <c r="BO19" s="513" t="e">
        <f ca="1">+IF(AND(ISNUMBER(OFFSET('Hygiene Data'!$I$5,0,10*ROW('Hygiene Data'!I13))),'Data Summary'!ED19="Yes"),OFFSET('Hygiene Data'!$I$5,0,10*ROW('Hygiene Data'!I13)),NA())</f>
        <v>#N/A</v>
      </c>
      <c r="BP19" s="513" t="e">
        <f ca="1">+IF(AND(ISNUMBER(OFFSET('Hygiene Data'!$I$7,0,10*ROW('Hygiene Data'!I13))),'Data Summary'!EE19="Yes"),OFFSET('Hygiene Data'!$I$7,0,10*ROW('Hygiene Data'!I13)),NA())</f>
        <v>#N/A</v>
      </c>
      <c r="BQ19" s="513" t="e">
        <f ca="1">+IF(AND(ISNUMBER(OFFSET('Hygiene Data'!$I$9,0,10*ROW('Hygiene Data'!I13))),'Data Summary'!EF19="Yes"),OFFSET('Hygiene Data'!$I$9,0,10*ROW('Hygiene Data'!I13)),NA())</f>
        <v>#N/A</v>
      </c>
    </row>
    <row r="20" spans="1:69" x14ac:dyDescent="0.25">
      <c r="A20" s="509" t="e">
        <f ca="1">+RIGHT('Data Summary'!A20,LEN('Data Summary'!A20)-9)</f>
        <v>#VALUE!</v>
      </c>
      <c r="B20" s="483" t="str">
        <f ca="1">+IF(ISTEXT('Data Summary'!B20),'Data Summary'!B20,"")</f>
        <v/>
      </c>
      <c r="C20" s="510" t="e">
        <f ca="1">+VALUE('Data Summary'!C20)</f>
        <v>#VALUE!</v>
      </c>
      <c r="D20" s="511" t="e">
        <f ca="1">+IF(AND(ISNUMBER(OFFSET('Water Data'!$D$4,0,10*ROW('Water Data'!D14))),'Data Summary'!BS20="Yes"),100-OFFSET('Water Data'!$D$4,0,10*ROW('Water Data'!D14)),NA())</f>
        <v>#N/A</v>
      </c>
      <c r="E20" s="511" t="e">
        <f ca="1">+IF(AND(ISNUMBER(OFFSET('Water Data'!$D$6,0,10*ROW('Water Data'!D14))),'Data Summary'!BT20="Yes"),OFFSET('Water Data'!$D$6,0,10*ROW('Water Data'!D14)),NA())</f>
        <v>#N/A</v>
      </c>
      <c r="F20" s="511" t="e">
        <f ca="1">+IF(AND(ISNUMBER(OFFSET('Water Data'!$D$9,0,10*ROW('Water Data'!D14))),'Data Summary'!BU20="Yes"),OFFSET('Water Data'!$D$9,0,10*ROW('Water Data'!D14)),NA())</f>
        <v>#N/A</v>
      </c>
      <c r="G20" s="511" t="e">
        <f ca="1">+IF(AND(ISNUMBER(OFFSET('Water Data'!$E$4,0,10*ROW('Water Data'!E14))),'Data Summary'!BV20="Yes"),100-OFFSET('Water Data'!$E$4,0,10*ROW('Water Data'!E14)),NA())</f>
        <v>#N/A</v>
      </c>
      <c r="H20" s="511" t="e">
        <f ca="1">+IF(AND(ISNUMBER(OFFSET('Water Data'!$E$6,0,10*ROW('Water Data'!E14))),'Data Summary'!BW20="Yes"),OFFSET('Water Data'!$E$6,0,10*ROW('Water Data'!E14)),NA())</f>
        <v>#N/A</v>
      </c>
      <c r="I20" s="511" t="e">
        <f ca="1">+IF(AND(ISNUMBER(OFFSET('Water Data'!$E$9,0,10*ROW('Water Data'!E14))),'Data Summary'!BX20="Yes"),OFFSET('Water Data'!$E$9,0,10*ROW('Water Data'!E14)),NA())</f>
        <v>#N/A</v>
      </c>
      <c r="J20" s="511" t="e">
        <f ca="1">+IF(AND(ISNUMBER(OFFSET('Water Data'!$F$4,0,10*ROW('Water Data'!F14))),'Data Summary'!BY20="Yes"),100-OFFSET('Water Data'!$F$4,0,10*ROW('Water Data'!F14)),NA())</f>
        <v>#N/A</v>
      </c>
      <c r="K20" s="511" t="e">
        <f ca="1">+IF(AND(ISNUMBER(OFFSET('Water Data'!$F$6,0,10*ROW('Water Data'!F14))),'Data Summary'!BZ20="Yes"),OFFSET('Water Data'!$F$6,0,10*ROW('Water Data'!F14)),NA())</f>
        <v>#N/A</v>
      </c>
      <c r="L20" s="511" t="e">
        <f ca="1">+IF(AND(ISNUMBER(OFFSET('Water Data'!$F$9,0,10*ROW('Water Data'!F14))),'Data Summary'!CA20="Yes"),OFFSET('Water Data'!$F$9,0,10*ROW('Water Data'!F14)),NA())</f>
        <v>#N/A</v>
      </c>
      <c r="M20" s="511" t="e">
        <f ca="1">+IF(AND(ISNUMBER(OFFSET('Water Data'!$G$4,0,10*ROW('Water Data'!G14))),'Data Summary'!CB20="Yes"),100-OFFSET('Water Data'!$G$4,0,10*ROW('Water Data'!G14)),NA())</f>
        <v>#N/A</v>
      </c>
      <c r="N20" s="511" t="e">
        <f ca="1">+IF(AND(ISNUMBER(OFFSET('Water Data'!$G$6,0,10*ROW('Water Data'!G14))),'Data Summary'!CC20="Yes"),OFFSET('Water Data'!$G$6,0,10*ROW('Water Data'!G14)),NA())</f>
        <v>#N/A</v>
      </c>
      <c r="O20" s="511" t="e">
        <f ca="1">+IF(AND(ISNUMBER(OFFSET('Water Data'!$G$9,0,10*ROW('Water Data'!G14))),'Data Summary'!CD20="Yes"),OFFSET('Water Data'!$G$9,0,10*ROW('Water Data'!G14)),NA())</f>
        <v>#N/A</v>
      </c>
      <c r="P20" s="511" t="e">
        <f ca="1">+IF(AND(ISNUMBER(OFFSET('Water Data'!$H$4,0,10*ROW('Water Data'!H14))),'Data Summary'!CE20="Yes"),100-OFFSET('Water Data'!$H$4,0,10*ROW('Water Data'!H14)),NA())</f>
        <v>#N/A</v>
      </c>
      <c r="Q20" s="511" t="e">
        <f ca="1">+IF(AND(ISNUMBER(OFFSET('Water Data'!$H$6,0,10*ROW('Water Data'!H14))),'Data Summary'!CF20="Yes"),OFFSET('Water Data'!$H$6,0,10*ROW('Water Data'!H14)),NA())</f>
        <v>#N/A</v>
      </c>
      <c r="R20" s="511" t="e">
        <f ca="1">+IF(AND(ISNUMBER(OFFSET('Water Data'!$H$9,0,10*ROW('Water Data'!H14))),'Data Summary'!CG20="Yes"),OFFSET('Water Data'!$H$9,0,10*ROW('Water Data'!H14)),NA())</f>
        <v>#N/A</v>
      </c>
      <c r="S20" s="511" t="e">
        <f ca="1">+IF(AND(ISNUMBER(OFFSET('Water Data'!$I$4,0,10*ROW('Water Data'!I14))),'Data Summary'!CH20="Yes"),100-OFFSET('Water Data'!$I$4,0,10*ROW('Water Data'!I14)),NA())</f>
        <v>#N/A</v>
      </c>
      <c r="T20" s="511" t="e">
        <f ca="1">+IF(AND(ISNUMBER(OFFSET('Water Data'!$I$6,0,10*ROW('Water Data'!I14))),'Data Summary'!CI20="Yes"),OFFSET('Water Data'!$I$6,0,10*ROW('Water Data'!I14)),NA())</f>
        <v>#N/A</v>
      </c>
      <c r="U20" s="511" t="e">
        <f ca="1">+IF(AND(ISNUMBER(OFFSET('Water Data'!$I$9,0,10*ROW('Water Data'!I14))),'Data Summary'!CJ20="Yes"),OFFSET('Water Data'!$I$9,0,10*ROW('Water Data'!I14)),NA())</f>
        <v>#N/A</v>
      </c>
      <c r="V20" s="512" t="e">
        <f ca="1">+IF(AND(ISNUMBER(OFFSET('Sanitation Data'!$D$4,0,10*ROW('Sanitation Data'!D14))),'Data Summary'!CK20="Yes"),100-OFFSET('Sanitation Data'!$D$4,0,10*ROW('Sanitation Data'!D14)),NA())</f>
        <v>#N/A</v>
      </c>
      <c r="W20" s="512" t="e">
        <f ca="1">+IF(AND(ISNUMBER(OFFSET('Sanitation Data'!$D$6,0,10*ROW('Sanitation Data'!D14))),'Data Summary'!CL20="Yes"),OFFSET('Sanitation Data'!$D$6,0,10*ROW('Sanitation Data'!D14)),NA())</f>
        <v>#N/A</v>
      </c>
      <c r="X20" s="512" t="e">
        <f ca="1">+IF(AND(ISNUMBER(OFFSET('Sanitation Data'!$D$10,0,10*ROW('Sanitation Data'!D14))),'Data Summary'!CM20="Yes"),OFFSET('Sanitation Data'!$D$10,0,10*ROW('Sanitation Data'!D14)),NA())</f>
        <v>#N/A</v>
      </c>
      <c r="Y20" s="512" t="e">
        <f ca="1">+IF(AND(ISNUMBER(OFFSET('Sanitation Data'!$D$11,0,10*ROW('Sanitation Data'!D14))),'Data Summary'!CN20="Yes"),OFFSET('Sanitation Data'!$D$11,0,10*ROW('Sanitation Data'!D14)),NA())</f>
        <v>#N/A</v>
      </c>
      <c r="Z20" s="512" t="e">
        <f ca="1">+IF(AND(ISNUMBER(OFFSET('Sanitation Data'!$D$12,0,10*ROW('Sanitation Data'!D14))),'Data Summary'!CO20="Yes"),OFFSET('Sanitation Data'!$D$12,0,10*ROW('Sanitation Data'!D14)),NA())</f>
        <v>#N/A</v>
      </c>
      <c r="AA20" s="512" t="e">
        <f ca="1">+IF(AND(ISNUMBER(OFFSET('Sanitation Data'!$E$4,0,10*ROW('Sanitation Data'!E14))),'Data Summary'!CP20="Yes"),100-OFFSET('Sanitation Data'!$E$4,0,10*ROW('Sanitation Data'!E14)),NA())</f>
        <v>#N/A</v>
      </c>
      <c r="AB20" s="512" t="e">
        <f ca="1">+IF(AND(ISNUMBER(OFFSET('Sanitation Data'!$E$6,0,10*ROW('Sanitation Data'!E14))),'Data Summary'!CQ20="Yes"),OFFSET('Sanitation Data'!$E$6,0,10*ROW('Sanitation Data'!E14)),NA())</f>
        <v>#N/A</v>
      </c>
      <c r="AC20" s="512" t="e">
        <f ca="1">+IF(AND(ISNUMBER(OFFSET('Sanitation Data'!$E$10,0,10*ROW('Sanitation Data'!E14))),'Data Summary'!CR20="Yes"),OFFSET('Sanitation Data'!$E$10,0,10*ROW('Sanitation Data'!E14)),NA())</f>
        <v>#N/A</v>
      </c>
      <c r="AD20" s="512" t="e">
        <f ca="1">+IF(AND(ISNUMBER(OFFSET('Sanitation Data'!$E$11,0,10*ROW('Sanitation Data'!E14))),'Data Summary'!CS20="Yes"),OFFSET('Sanitation Data'!$E$11,0,10*ROW('Sanitation Data'!E14)),NA())</f>
        <v>#N/A</v>
      </c>
      <c r="AE20" s="512" t="e">
        <f ca="1">+IF(AND(ISNUMBER(OFFSET('Sanitation Data'!$E$12,0,10*ROW('Sanitation Data'!E14))),'Data Summary'!CT20="Yes"),OFFSET('Sanitation Data'!$E$12,0,10*ROW('Sanitation Data'!E14)),NA())</f>
        <v>#N/A</v>
      </c>
      <c r="AF20" s="512" t="e">
        <f ca="1">+IF(AND(ISNUMBER(OFFSET('Sanitation Data'!$F$4,0,10*ROW('Sanitation Data'!F14))),'Data Summary'!CU20="Yes"),100-OFFSET('Sanitation Data'!$F$4,0,10*ROW('Sanitation Data'!F14)),NA())</f>
        <v>#N/A</v>
      </c>
      <c r="AG20" s="512" t="e">
        <f ca="1">+IF(AND(ISNUMBER(OFFSET('Sanitation Data'!$F$6,0,10*ROW('Sanitation Data'!F14))),'Data Summary'!CV20="Yes"),OFFSET('Sanitation Data'!$F$6,0,10*ROW('Sanitation Data'!F14)),NA())</f>
        <v>#N/A</v>
      </c>
      <c r="AH20" s="512" t="e">
        <f ca="1">+IF(AND(ISNUMBER(OFFSET('Sanitation Data'!$F$10,0,10*ROW('Sanitation Data'!F14))),'Data Summary'!CW20="Yes"),OFFSET('Sanitation Data'!$F$10,0,10*ROW('Sanitation Data'!F14)),NA())</f>
        <v>#N/A</v>
      </c>
      <c r="AI20" s="512" t="e">
        <f ca="1">+IF(AND(ISNUMBER(OFFSET('Sanitation Data'!$F$11,0,10*ROW('Sanitation Data'!F14))),'Data Summary'!CX20="Yes"),OFFSET('Sanitation Data'!$F$11,0,10*ROW('Sanitation Data'!F14)),NA())</f>
        <v>#N/A</v>
      </c>
      <c r="AJ20" s="512" t="e">
        <f ca="1">+IF(AND(ISNUMBER(OFFSET('Sanitation Data'!$F$12,0,10*ROW('Sanitation Data'!F14))),'Data Summary'!CY20="Yes"),OFFSET('Sanitation Data'!$F$12,0,10*ROW('Sanitation Data'!F14)),NA())</f>
        <v>#N/A</v>
      </c>
      <c r="AK20" s="512" t="e">
        <f ca="1">+IF(AND(ISNUMBER(OFFSET('Sanitation Data'!$G$4,0,10*ROW('Sanitation Data'!G14))),'Data Summary'!CZ20="Yes"),100-OFFSET('Sanitation Data'!$G$4,0,10*ROW('Sanitation Data'!G14)),NA())</f>
        <v>#N/A</v>
      </c>
      <c r="AL20" s="512" t="e">
        <f ca="1">+IF(AND(ISNUMBER(OFFSET('Sanitation Data'!$G$6,0,10*ROW('Sanitation Data'!G14))),'Data Summary'!DA20="Yes"),OFFSET('Sanitation Data'!$G$6,0,10*ROW('Sanitation Data'!G14)),NA())</f>
        <v>#N/A</v>
      </c>
      <c r="AM20" s="512" t="e">
        <f ca="1">+IF(AND(ISNUMBER(OFFSET('Sanitation Data'!$G$10,0,10*ROW('Sanitation Data'!G14))),'Data Summary'!DB20="Yes"),OFFSET('Sanitation Data'!$G$10,0,10*ROW('Sanitation Data'!G14)),NA())</f>
        <v>#N/A</v>
      </c>
      <c r="AN20" s="512" t="e">
        <f ca="1">+IF(AND(ISNUMBER(OFFSET('Sanitation Data'!$G$11,0,10*ROW('Sanitation Data'!G14))),'Data Summary'!DC20="Yes"),OFFSET('Sanitation Data'!$G$11,0,10*ROW('Sanitation Data'!G14)),NA())</f>
        <v>#N/A</v>
      </c>
      <c r="AO20" s="512" t="e">
        <f ca="1">+IF(AND(ISNUMBER(OFFSET('Sanitation Data'!$G$12,0,10*ROW('Sanitation Data'!G14))),'Data Summary'!DD20="Yes"),OFFSET('Sanitation Data'!$G$12,0,10*ROW('Sanitation Data'!G14)),NA())</f>
        <v>#N/A</v>
      </c>
      <c r="AP20" s="512" t="e">
        <f ca="1">+IF(AND(ISNUMBER(OFFSET('Sanitation Data'!$H$4,0,10*ROW('Sanitation Data'!H14))),'Data Summary'!DE20="Yes"),100-OFFSET('Sanitation Data'!$H$4,0,10*ROW('Sanitation Data'!H14)),NA())</f>
        <v>#N/A</v>
      </c>
      <c r="AQ20" s="512" t="e">
        <f ca="1">+IF(AND(ISNUMBER(OFFSET('Sanitation Data'!$H$6,0,10*ROW('Sanitation Data'!H14))),'Data Summary'!DF20="Yes"),OFFSET('Sanitation Data'!$H$6,0,10*ROW('Sanitation Data'!H14)),NA())</f>
        <v>#N/A</v>
      </c>
      <c r="AR20" s="512" t="e">
        <f ca="1">+IF(AND(ISNUMBER(OFFSET('Sanitation Data'!$H$10,0,10*ROW('Sanitation Data'!H14))),'Data Summary'!DG20="Yes"),OFFSET('Sanitation Data'!$H$10,0,10*ROW('Sanitation Data'!H14)),NA())</f>
        <v>#N/A</v>
      </c>
      <c r="AS20" s="512" t="e">
        <f ca="1">+IF(AND(ISNUMBER(OFFSET('Sanitation Data'!$H$11,0,10*ROW('Sanitation Data'!H14))),'Data Summary'!DH20="Yes"),OFFSET('Sanitation Data'!$H$11,0,10*ROW('Sanitation Data'!H14)),NA())</f>
        <v>#N/A</v>
      </c>
      <c r="AT20" s="512" t="e">
        <f ca="1">+IF(AND(ISNUMBER(OFFSET('Sanitation Data'!$H$12,0,10*ROW('Sanitation Data'!H14))),'Data Summary'!DI20="Yes"),OFFSET('Sanitation Data'!$H$12,0,10*ROW('Sanitation Data'!H14)),NA())</f>
        <v>#N/A</v>
      </c>
      <c r="AU20" s="512" t="e">
        <f ca="1">+IF(AND(ISNUMBER(OFFSET('Sanitation Data'!$I$4,0,10*ROW('Sanitation Data'!I14))),'Data Summary'!DJ20="Yes"),100-OFFSET('Sanitation Data'!$I$4,0,10*ROW('Sanitation Data'!I14)),NA())</f>
        <v>#N/A</v>
      </c>
      <c r="AV20" s="512" t="e">
        <f ca="1">+IF(AND(ISNUMBER(OFFSET('Sanitation Data'!$I$6,0,10*ROW('Sanitation Data'!I14))),'Data Summary'!DK20="Yes"),OFFSET('Sanitation Data'!$I$6,0,10*ROW('Sanitation Data'!I14)),NA())</f>
        <v>#N/A</v>
      </c>
      <c r="AW20" s="512" t="e">
        <f ca="1">+IF(AND(ISNUMBER(OFFSET('Sanitation Data'!$I$10,0,10*ROW('Sanitation Data'!I14))),'Data Summary'!DL20="Yes"),OFFSET('Sanitation Data'!$I$10,0,10*ROW('Sanitation Data'!I14)),NA())</f>
        <v>#N/A</v>
      </c>
      <c r="AX20" s="512" t="e">
        <f ca="1">+IF(AND(ISNUMBER(OFFSET('Sanitation Data'!$I$11,0,10*ROW('Sanitation Data'!I14))),'Data Summary'!DM20="Yes"),OFFSET('Sanitation Data'!$I$11,0,10*ROW('Sanitation Data'!I14)),NA())</f>
        <v>#N/A</v>
      </c>
      <c r="AY20" s="512" t="e">
        <f ca="1">+IF(AND(ISNUMBER(OFFSET('Sanitation Data'!$I$12,0,10*ROW('Sanitation Data'!I14))),'Data Summary'!DN20="Yes"),OFFSET('Sanitation Data'!$I$12,0,10*ROW('Sanitation Data'!I14)),NA())</f>
        <v>#N/A</v>
      </c>
      <c r="AZ20" s="513" t="e">
        <f ca="1">+IF(AND(ISNUMBER(OFFSET('Hygiene Data'!$D$5,0,10*ROW('Hygiene Data'!D14))),'Data Summary'!DO20="Yes"),OFFSET('Hygiene Data'!$D$5,0,10*ROW('Hygiene Data'!D14)),NA())</f>
        <v>#N/A</v>
      </c>
      <c r="BA20" s="513" t="e">
        <f ca="1">+IF(AND(ISNUMBER(OFFSET('Hygiene Data'!$D$7,0,10*ROW('Hygiene Data'!D14))),'Data Summary'!DP20="Yes"),OFFSET('Hygiene Data'!$D$7,0,10*ROW('Hygiene Data'!D14)),NA())</f>
        <v>#N/A</v>
      </c>
      <c r="BB20" s="513" t="e">
        <f ca="1">+IF(AND(ISNUMBER(OFFSET('Hygiene Data'!$D$9,0,10*ROW('Hygiene Data'!D14))),'Data Summary'!DQ20="Yes"),OFFSET('Hygiene Data'!$D$9,0,10*ROW('Hygiene Data'!D14)),NA())</f>
        <v>#N/A</v>
      </c>
      <c r="BC20" s="513" t="e">
        <f ca="1">+IF(AND(ISNUMBER(OFFSET('Hygiene Data'!$E$5,0,10*ROW('Hygiene Data'!E14))),'Data Summary'!DR20="Yes"),OFFSET('Hygiene Data'!$E$5,0,10*ROW('Hygiene Data'!E14)),NA())</f>
        <v>#N/A</v>
      </c>
      <c r="BD20" s="513" t="e">
        <f ca="1">+IF(AND(ISNUMBER(OFFSET('Hygiene Data'!$E$7,0,10*ROW('Hygiene Data'!E14))),'Data Summary'!DS20="Yes"),OFFSET('Hygiene Data'!$E$7,0,10*ROW('Hygiene Data'!E14)),NA())</f>
        <v>#N/A</v>
      </c>
      <c r="BE20" s="513" t="e">
        <f ca="1">+IF(AND(ISNUMBER(OFFSET('Hygiene Data'!$E$9,0,10*ROW('Hygiene Data'!E14))),'Data Summary'!DT20="Yes"),OFFSET('Hygiene Data'!$E$9,0,10*ROW('Hygiene Data'!E14)),NA())</f>
        <v>#N/A</v>
      </c>
      <c r="BF20" s="513" t="e">
        <f ca="1">+IF(AND(ISNUMBER(OFFSET('Hygiene Data'!$F$5,0,10*ROW('Hygiene Data'!F14))),'Data Summary'!DU20="Yes"),OFFSET('Hygiene Data'!$F$5,0,10*ROW('Hygiene Data'!F14)),NA())</f>
        <v>#N/A</v>
      </c>
      <c r="BG20" s="513" t="e">
        <f ca="1">+IF(AND(ISNUMBER(OFFSET('Hygiene Data'!$F$7,0,10*ROW('Hygiene Data'!F14))),'Data Summary'!DV20="Yes"),OFFSET('Hygiene Data'!$F$7,0,10*ROW('Hygiene Data'!F14)),NA())</f>
        <v>#N/A</v>
      </c>
      <c r="BH20" s="513" t="e">
        <f ca="1">+IF(AND(ISNUMBER(OFFSET('Hygiene Data'!$F$9,0,10*ROW('Hygiene Data'!F14))),'Data Summary'!DW20="Yes"),OFFSET('Hygiene Data'!$F$9,0,10*ROW('Hygiene Data'!F14)),NA())</f>
        <v>#N/A</v>
      </c>
      <c r="BI20" s="513" t="e">
        <f ca="1">+IF(AND(ISNUMBER(OFFSET('Hygiene Data'!$G$5,0,10*ROW('Hygiene Data'!G14))),'Data Summary'!DX20="Yes"),OFFSET('Hygiene Data'!$G$5,0,10*ROW('Hygiene Data'!G14)),NA())</f>
        <v>#N/A</v>
      </c>
      <c r="BJ20" s="513" t="e">
        <f ca="1">+IF(AND(ISNUMBER(OFFSET('Hygiene Data'!$G$7,0,10*ROW('Hygiene Data'!G14))),'Data Summary'!DY20="Yes"),OFFSET('Hygiene Data'!$G$7,0,10*ROW('Hygiene Data'!G14)),NA())</f>
        <v>#N/A</v>
      </c>
      <c r="BK20" s="513" t="e">
        <f ca="1">+IF(AND(ISNUMBER(OFFSET('Hygiene Data'!$G$9,0,10*ROW('Hygiene Data'!G14))),'Data Summary'!DZ20="Yes"),OFFSET('Hygiene Data'!$G$9,0,10*ROW('Hygiene Data'!G14)),NA())</f>
        <v>#N/A</v>
      </c>
      <c r="BL20" s="513" t="e">
        <f ca="1">+IF(AND(ISNUMBER(OFFSET('Hygiene Data'!$H$5,0,10*ROW('Hygiene Data'!H14))),'Data Summary'!EA20="Yes"),OFFSET('Hygiene Data'!$H$5,0,10*ROW('Hygiene Data'!H14)),NA())</f>
        <v>#N/A</v>
      </c>
      <c r="BM20" s="513" t="e">
        <f ca="1">+IF(AND(ISNUMBER(OFFSET('Hygiene Data'!$H$7,0,10*ROW('Hygiene Data'!H14))),'Data Summary'!EB20="Yes"),OFFSET('Hygiene Data'!$H$7,0,10*ROW('Hygiene Data'!H14)),NA())</f>
        <v>#N/A</v>
      </c>
      <c r="BN20" s="513" t="e">
        <f ca="1">+IF(AND(ISNUMBER(OFFSET('Hygiene Data'!$H$9,0,10*ROW('Hygiene Data'!H14))),'Data Summary'!EC20="Yes"),OFFSET('Hygiene Data'!$H$9,0,10*ROW('Hygiene Data'!H14)),NA())</f>
        <v>#N/A</v>
      </c>
      <c r="BO20" s="513" t="e">
        <f ca="1">+IF(AND(ISNUMBER(OFFSET('Hygiene Data'!$I$5,0,10*ROW('Hygiene Data'!I14))),'Data Summary'!ED20="Yes"),OFFSET('Hygiene Data'!$I$5,0,10*ROW('Hygiene Data'!I14)),NA())</f>
        <v>#N/A</v>
      </c>
      <c r="BP20" s="513" t="e">
        <f ca="1">+IF(AND(ISNUMBER(OFFSET('Hygiene Data'!$I$7,0,10*ROW('Hygiene Data'!I14))),'Data Summary'!EE20="Yes"),OFFSET('Hygiene Data'!$I$7,0,10*ROW('Hygiene Data'!I14)),NA())</f>
        <v>#N/A</v>
      </c>
      <c r="BQ20" s="513" t="e">
        <f ca="1">+IF(AND(ISNUMBER(OFFSET('Hygiene Data'!$I$9,0,10*ROW('Hygiene Data'!I14))),'Data Summary'!EF20="Yes"),OFFSET('Hygiene Data'!$I$9,0,10*ROW('Hygiene Data'!I14)),NA())</f>
        <v>#N/A</v>
      </c>
    </row>
    <row r="21" spans="1:69" x14ac:dyDescent="0.25">
      <c r="A21" s="509" t="e">
        <f ca="1">+RIGHT('Data Summary'!A21,LEN('Data Summary'!A21)-9)</f>
        <v>#VALUE!</v>
      </c>
      <c r="B21" s="483" t="str">
        <f ca="1">+IF(ISTEXT('Data Summary'!B21),'Data Summary'!B21,"")</f>
        <v/>
      </c>
      <c r="C21" s="510" t="e">
        <f ca="1">+VALUE('Data Summary'!C21)</f>
        <v>#VALUE!</v>
      </c>
      <c r="D21" s="511" t="e">
        <f ca="1">+IF(AND(ISNUMBER(OFFSET('Water Data'!$D$4,0,10*ROW('Water Data'!D15))),'Data Summary'!BS21="Yes"),100-OFFSET('Water Data'!$D$4,0,10*ROW('Water Data'!D15)),NA())</f>
        <v>#N/A</v>
      </c>
      <c r="E21" s="511" t="e">
        <f ca="1">+IF(AND(ISNUMBER(OFFSET('Water Data'!$D$6,0,10*ROW('Water Data'!D15))),'Data Summary'!BT21="Yes"),OFFSET('Water Data'!$D$6,0,10*ROW('Water Data'!D15)),NA())</f>
        <v>#N/A</v>
      </c>
      <c r="F21" s="511" t="e">
        <f ca="1">+IF(AND(ISNUMBER(OFFSET('Water Data'!$D$9,0,10*ROW('Water Data'!D15))),'Data Summary'!BU21="Yes"),OFFSET('Water Data'!$D$9,0,10*ROW('Water Data'!D15)),NA())</f>
        <v>#N/A</v>
      </c>
      <c r="G21" s="511" t="e">
        <f ca="1">+IF(AND(ISNUMBER(OFFSET('Water Data'!$E$4,0,10*ROW('Water Data'!E15))),'Data Summary'!BV21="Yes"),100-OFFSET('Water Data'!$E$4,0,10*ROW('Water Data'!E15)),NA())</f>
        <v>#N/A</v>
      </c>
      <c r="H21" s="511" t="e">
        <f ca="1">+IF(AND(ISNUMBER(OFFSET('Water Data'!$E$6,0,10*ROW('Water Data'!E15))),'Data Summary'!BW21="Yes"),OFFSET('Water Data'!$E$6,0,10*ROW('Water Data'!E15)),NA())</f>
        <v>#N/A</v>
      </c>
      <c r="I21" s="511" t="e">
        <f ca="1">+IF(AND(ISNUMBER(OFFSET('Water Data'!$E$9,0,10*ROW('Water Data'!E15))),'Data Summary'!BX21="Yes"),OFFSET('Water Data'!$E$9,0,10*ROW('Water Data'!E15)),NA())</f>
        <v>#N/A</v>
      </c>
      <c r="J21" s="511" t="e">
        <f ca="1">+IF(AND(ISNUMBER(OFFSET('Water Data'!$F$4,0,10*ROW('Water Data'!F15))),'Data Summary'!BY21="Yes"),100-OFFSET('Water Data'!$F$4,0,10*ROW('Water Data'!F15)),NA())</f>
        <v>#N/A</v>
      </c>
      <c r="K21" s="511" t="e">
        <f ca="1">+IF(AND(ISNUMBER(OFFSET('Water Data'!$F$6,0,10*ROW('Water Data'!F15))),'Data Summary'!BZ21="Yes"),OFFSET('Water Data'!$F$6,0,10*ROW('Water Data'!F15)),NA())</f>
        <v>#N/A</v>
      </c>
      <c r="L21" s="511" t="e">
        <f ca="1">+IF(AND(ISNUMBER(OFFSET('Water Data'!$F$9,0,10*ROW('Water Data'!F15))),'Data Summary'!CA21="Yes"),OFFSET('Water Data'!$F$9,0,10*ROW('Water Data'!F15)),NA())</f>
        <v>#N/A</v>
      </c>
      <c r="M21" s="511" t="e">
        <f ca="1">+IF(AND(ISNUMBER(OFFSET('Water Data'!$G$4,0,10*ROW('Water Data'!G15))),'Data Summary'!CB21="Yes"),100-OFFSET('Water Data'!$G$4,0,10*ROW('Water Data'!G15)),NA())</f>
        <v>#N/A</v>
      </c>
      <c r="N21" s="511" t="e">
        <f ca="1">+IF(AND(ISNUMBER(OFFSET('Water Data'!$G$6,0,10*ROW('Water Data'!G15))),'Data Summary'!CC21="Yes"),OFFSET('Water Data'!$G$6,0,10*ROW('Water Data'!G15)),NA())</f>
        <v>#N/A</v>
      </c>
      <c r="O21" s="511" t="e">
        <f ca="1">+IF(AND(ISNUMBER(OFFSET('Water Data'!$G$9,0,10*ROW('Water Data'!G15))),'Data Summary'!CD21="Yes"),OFFSET('Water Data'!$G$9,0,10*ROW('Water Data'!G15)),NA())</f>
        <v>#N/A</v>
      </c>
      <c r="P21" s="511" t="e">
        <f ca="1">+IF(AND(ISNUMBER(OFFSET('Water Data'!$H$4,0,10*ROW('Water Data'!H15))),'Data Summary'!CE21="Yes"),100-OFFSET('Water Data'!$H$4,0,10*ROW('Water Data'!H15)),NA())</f>
        <v>#N/A</v>
      </c>
      <c r="Q21" s="511" t="e">
        <f ca="1">+IF(AND(ISNUMBER(OFFSET('Water Data'!$H$6,0,10*ROW('Water Data'!H15))),'Data Summary'!CF21="Yes"),OFFSET('Water Data'!$H$6,0,10*ROW('Water Data'!H15)),NA())</f>
        <v>#N/A</v>
      </c>
      <c r="R21" s="511" t="e">
        <f ca="1">+IF(AND(ISNUMBER(OFFSET('Water Data'!$H$9,0,10*ROW('Water Data'!H15))),'Data Summary'!CG21="Yes"),OFFSET('Water Data'!$H$9,0,10*ROW('Water Data'!H15)),NA())</f>
        <v>#N/A</v>
      </c>
      <c r="S21" s="511" t="e">
        <f ca="1">+IF(AND(ISNUMBER(OFFSET('Water Data'!$I$4,0,10*ROW('Water Data'!I15))),'Data Summary'!CH21="Yes"),100-OFFSET('Water Data'!$I$4,0,10*ROW('Water Data'!I15)),NA())</f>
        <v>#N/A</v>
      </c>
      <c r="T21" s="511" t="e">
        <f ca="1">+IF(AND(ISNUMBER(OFFSET('Water Data'!$I$6,0,10*ROW('Water Data'!I15))),'Data Summary'!CI21="Yes"),OFFSET('Water Data'!$I$6,0,10*ROW('Water Data'!I15)),NA())</f>
        <v>#N/A</v>
      </c>
      <c r="U21" s="511" t="e">
        <f ca="1">+IF(AND(ISNUMBER(OFFSET('Water Data'!$I$9,0,10*ROW('Water Data'!I15))),'Data Summary'!CJ21="Yes"),OFFSET('Water Data'!$I$9,0,10*ROW('Water Data'!I15)),NA())</f>
        <v>#N/A</v>
      </c>
      <c r="V21" s="512" t="e">
        <f ca="1">+IF(AND(ISNUMBER(OFFSET('Sanitation Data'!$D$4,0,10*ROW('Sanitation Data'!D15))),'Data Summary'!CK21="Yes"),100-OFFSET('Sanitation Data'!$D$4,0,10*ROW('Sanitation Data'!D15)),NA())</f>
        <v>#N/A</v>
      </c>
      <c r="W21" s="512" t="e">
        <f ca="1">+IF(AND(ISNUMBER(OFFSET('Sanitation Data'!$D$6,0,10*ROW('Sanitation Data'!D15))),'Data Summary'!CL21="Yes"),OFFSET('Sanitation Data'!$D$6,0,10*ROW('Sanitation Data'!D15)),NA())</f>
        <v>#N/A</v>
      </c>
      <c r="X21" s="512" t="e">
        <f ca="1">+IF(AND(ISNUMBER(OFFSET('Sanitation Data'!$D$10,0,10*ROW('Sanitation Data'!D15))),'Data Summary'!CM21="Yes"),OFFSET('Sanitation Data'!$D$10,0,10*ROW('Sanitation Data'!D15)),NA())</f>
        <v>#N/A</v>
      </c>
      <c r="Y21" s="512" t="e">
        <f ca="1">+IF(AND(ISNUMBER(OFFSET('Sanitation Data'!$D$11,0,10*ROW('Sanitation Data'!D15))),'Data Summary'!CN21="Yes"),OFFSET('Sanitation Data'!$D$11,0,10*ROW('Sanitation Data'!D15)),NA())</f>
        <v>#N/A</v>
      </c>
      <c r="Z21" s="512" t="e">
        <f ca="1">+IF(AND(ISNUMBER(OFFSET('Sanitation Data'!$D$12,0,10*ROW('Sanitation Data'!D15))),'Data Summary'!CO21="Yes"),OFFSET('Sanitation Data'!$D$12,0,10*ROW('Sanitation Data'!D15)),NA())</f>
        <v>#N/A</v>
      </c>
      <c r="AA21" s="512" t="e">
        <f ca="1">+IF(AND(ISNUMBER(OFFSET('Sanitation Data'!$E$4,0,10*ROW('Sanitation Data'!E15))),'Data Summary'!CP21="Yes"),100-OFFSET('Sanitation Data'!$E$4,0,10*ROW('Sanitation Data'!E15)),NA())</f>
        <v>#N/A</v>
      </c>
      <c r="AB21" s="512" t="e">
        <f ca="1">+IF(AND(ISNUMBER(OFFSET('Sanitation Data'!$E$6,0,10*ROW('Sanitation Data'!E15))),'Data Summary'!CQ21="Yes"),OFFSET('Sanitation Data'!$E$6,0,10*ROW('Sanitation Data'!E15)),NA())</f>
        <v>#N/A</v>
      </c>
      <c r="AC21" s="512" t="e">
        <f ca="1">+IF(AND(ISNUMBER(OFFSET('Sanitation Data'!$E$10,0,10*ROW('Sanitation Data'!E15))),'Data Summary'!CR21="Yes"),OFFSET('Sanitation Data'!$E$10,0,10*ROW('Sanitation Data'!E15)),NA())</f>
        <v>#N/A</v>
      </c>
      <c r="AD21" s="512" t="e">
        <f ca="1">+IF(AND(ISNUMBER(OFFSET('Sanitation Data'!$E$11,0,10*ROW('Sanitation Data'!E15))),'Data Summary'!CS21="Yes"),OFFSET('Sanitation Data'!$E$11,0,10*ROW('Sanitation Data'!E15)),NA())</f>
        <v>#N/A</v>
      </c>
      <c r="AE21" s="512" t="e">
        <f ca="1">+IF(AND(ISNUMBER(OFFSET('Sanitation Data'!$E$12,0,10*ROW('Sanitation Data'!E15))),'Data Summary'!CT21="Yes"),OFFSET('Sanitation Data'!$E$12,0,10*ROW('Sanitation Data'!E15)),NA())</f>
        <v>#N/A</v>
      </c>
      <c r="AF21" s="512" t="e">
        <f ca="1">+IF(AND(ISNUMBER(OFFSET('Sanitation Data'!$F$4,0,10*ROW('Sanitation Data'!F15))),'Data Summary'!CU21="Yes"),100-OFFSET('Sanitation Data'!$F$4,0,10*ROW('Sanitation Data'!F15)),NA())</f>
        <v>#N/A</v>
      </c>
      <c r="AG21" s="512" t="e">
        <f ca="1">+IF(AND(ISNUMBER(OFFSET('Sanitation Data'!$F$6,0,10*ROW('Sanitation Data'!F15))),'Data Summary'!CV21="Yes"),OFFSET('Sanitation Data'!$F$6,0,10*ROW('Sanitation Data'!F15)),NA())</f>
        <v>#N/A</v>
      </c>
      <c r="AH21" s="512" t="e">
        <f ca="1">+IF(AND(ISNUMBER(OFFSET('Sanitation Data'!$F$10,0,10*ROW('Sanitation Data'!F15))),'Data Summary'!CW21="Yes"),OFFSET('Sanitation Data'!$F$10,0,10*ROW('Sanitation Data'!F15)),NA())</f>
        <v>#N/A</v>
      </c>
      <c r="AI21" s="512" t="e">
        <f ca="1">+IF(AND(ISNUMBER(OFFSET('Sanitation Data'!$F$11,0,10*ROW('Sanitation Data'!F15))),'Data Summary'!CX21="Yes"),OFFSET('Sanitation Data'!$F$11,0,10*ROW('Sanitation Data'!F15)),NA())</f>
        <v>#N/A</v>
      </c>
      <c r="AJ21" s="512" t="e">
        <f ca="1">+IF(AND(ISNUMBER(OFFSET('Sanitation Data'!$F$12,0,10*ROW('Sanitation Data'!F15))),'Data Summary'!CY21="Yes"),OFFSET('Sanitation Data'!$F$12,0,10*ROW('Sanitation Data'!F15)),NA())</f>
        <v>#N/A</v>
      </c>
      <c r="AK21" s="512" t="e">
        <f ca="1">+IF(AND(ISNUMBER(OFFSET('Sanitation Data'!$G$4,0,10*ROW('Sanitation Data'!G15))),'Data Summary'!CZ21="Yes"),100-OFFSET('Sanitation Data'!$G$4,0,10*ROW('Sanitation Data'!G15)),NA())</f>
        <v>#N/A</v>
      </c>
      <c r="AL21" s="512" t="e">
        <f ca="1">+IF(AND(ISNUMBER(OFFSET('Sanitation Data'!$G$6,0,10*ROW('Sanitation Data'!G15))),'Data Summary'!DA21="Yes"),OFFSET('Sanitation Data'!$G$6,0,10*ROW('Sanitation Data'!G15)),NA())</f>
        <v>#N/A</v>
      </c>
      <c r="AM21" s="512" t="e">
        <f ca="1">+IF(AND(ISNUMBER(OFFSET('Sanitation Data'!$G$10,0,10*ROW('Sanitation Data'!G15))),'Data Summary'!DB21="Yes"),OFFSET('Sanitation Data'!$G$10,0,10*ROW('Sanitation Data'!G15)),NA())</f>
        <v>#N/A</v>
      </c>
      <c r="AN21" s="512" t="e">
        <f ca="1">+IF(AND(ISNUMBER(OFFSET('Sanitation Data'!$G$11,0,10*ROW('Sanitation Data'!G15))),'Data Summary'!DC21="Yes"),OFFSET('Sanitation Data'!$G$11,0,10*ROW('Sanitation Data'!G15)),NA())</f>
        <v>#N/A</v>
      </c>
      <c r="AO21" s="512" t="e">
        <f ca="1">+IF(AND(ISNUMBER(OFFSET('Sanitation Data'!$G$12,0,10*ROW('Sanitation Data'!G15))),'Data Summary'!DD21="Yes"),OFFSET('Sanitation Data'!$G$12,0,10*ROW('Sanitation Data'!G15)),NA())</f>
        <v>#N/A</v>
      </c>
      <c r="AP21" s="512" t="e">
        <f ca="1">+IF(AND(ISNUMBER(OFFSET('Sanitation Data'!$H$4,0,10*ROW('Sanitation Data'!H15))),'Data Summary'!DE21="Yes"),100-OFFSET('Sanitation Data'!$H$4,0,10*ROW('Sanitation Data'!H15)),NA())</f>
        <v>#N/A</v>
      </c>
      <c r="AQ21" s="512" t="e">
        <f ca="1">+IF(AND(ISNUMBER(OFFSET('Sanitation Data'!$H$6,0,10*ROW('Sanitation Data'!H15))),'Data Summary'!DF21="Yes"),OFFSET('Sanitation Data'!$H$6,0,10*ROW('Sanitation Data'!H15)),NA())</f>
        <v>#N/A</v>
      </c>
      <c r="AR21" s="512" t="e">
        <f ca="1">+IF(AND(ISNUMBER(OFFSET('Sanitation Data'!$H$10,0,10*ROW('Sanitation Data'!H15))),'Data Summary'!DG21="Yes"),OFFSET('Sanitation Data'!$H$10,0,10*ROW('Sanitation Data'!H15)),NA())</f>
        <v>#N/A</v>
      </c>
      <c r="AS21" s="512" t="e">
        <f ca="1">+IF(AND(ISNUMBER(OFFSET('Sanitation Data'!$H$11,0,10*ROW('Sanitation Data'!H15))),'Data Summary'!DH21="Yes"),OFFSET('Sanitation Data'!$H$11,0,10*ROW('Sanitation Data'!H15)),NA())</f>
        <v>#N/A</v>
      </c>
      <c r="AT21" s="512" t="e">
        <f ca="1">+IF(AND(ISNUMBER(OFFSET('Sanitation Data'!$H$12,0,10*ROW('Sanitation Data'!H15))),'Data Summary'!DI21="Yes"),OFFSET('Sanitation Data'!$H$12,0,10*ROW('Sanitation Data'!H15)),NA())</f>
        <v>#N/A</v>
      </c>
      <c r="AU21" s="512" t="e">
        <f ca="1">+IF(AND(ISNUMBER(OFFSET('Sanitation Data'!$I$4,0,10*ROW('Sanitation Data'!I15))),'Data Summary'!DJ21="Yes"),100-OFFSET('Sanitation Data'!$I$4,0,10*ROW('Sanitation Data'!I15)),NA())</f>
        <v>#N/A</v>
      </c>
      <c r="AV21" s="512" t="e">
        <f ca="1">+IF(AND(ISNUMBER(OFFSET('Sanitation Data'!$I$6,0,10*ROW('Sanitation Data'!I15))),'Data Summary'!DK21="Yes"),OFFSET('Sanitation Data'!$I$6,0,10*ROW('Sanitation Data'!I15)),NA())</f>
        <v>#N/A</v>
      </c>
      <c r="AW21" s="512" t="e">
        <f ca="1">+IF(AND(ISNUMBER(OFFSET('Sanitation Data'!$I$10,0,10*ROW('Sanitation Data'!I15))),'Data Summary'!DL21="Yes"),OFFSET('Sanitation Data'!$I$10,0,10*ROW('Sanitation Data'!I15)),NA())</f>
        <v>#N/A</v>
      </c>
      <c r="AX21" s="512" t="e">
        <f ca="1">+IF(AND(ISNUMBER(OFFSET('Sanitation Data'!$I$11,0,10*ROW('Sanitation Data'!I15))),'Data Summary'!DM21="Yes"),OFFSET('Sanitation Data'!$I$11,0,10*ROW('Sanitation Data'!I15)),NA())</f>
        <v>#N/A</v>
      </c>
      <c r="AY21" s="512" t="e">
        <f ca="1">+IF(AND(ISNUMBER(OFFSET('Sanitation Data'!$I$12,0,10*ROW('Sanitation Data'!I15))),'Data Summary'!DN21="Yes"),OFFSET('Sanitation Data'!$I$12,0,10*ROW('Sanitation Data'!I15)),NA())</f>
        <v>#N/A</v>
      </c>
      <c r="AZ21" s="513" t="e">
        <f ca="1">+IF(AND(ISNUMBER(OFFSET('Hygiene Data'!$D$5,0,10*ROW('Hygiene Data'!D15))),'Data Summary'!DO21="Yes"),OFFSET('Hygiene Data'!$D$5,0,10*ROW('Hygiene Data'!D15)),NA())</f>
        <v>#N/A</v>
      </c>
      <c r="BA21" s="513" t="e">
        <f ca="1">+IF(AND(ISNUMBER(OFFSET('Hygiene Data'!$D$7,0,10*ROW('Hygiene Data'!D15))),'Data Summary'!DP21="Yes"),OFFSET('Hygiene Data'!$D$7,0,10*ROW('Hygiene Data'!D15)),NA())</f>
        <v>#N/A</v>
      </c>
      <c r="BB21" s="513" t="e">
        <f ca="1">+IF(AND(ISNUMBER(OFFSET('Hygiene Data'!$D$9,0,10*ROW('Hygiene Data'!D15))),'Data Summary'!DQ21="Yes"),OFFSET('Hygiene Data'!$D$9,0,10*ROW('Hygiene Data'!D15)),NA())</f>
        <v>#N/A</v>
      </c>
      <c r="BC21" s="513" t="e">
        <f ca="1">+IF(AND(ISNUMBER(OFFSET('Hygiene Data'!$E$5,0,10*ROW('Hygiene Data'!E15))),'Data Summary'!DR21="Yes"),OFFSET('Hygiene Data'!$E$5,0,10*ROW('Hygiene Data'!E15)),NA())</f>
        <v>#N/A</v>
      </c>
      <c r="BD21" s="513" t="e">
        <f ca="1">+IF(AND(ISNUMBER(OFFSET('Hygiene Data'!$E$7,0,10*ROW('Hygiene Data'!E15))),'Data Summary'!DS21="Yes"),OFFSET('Hygiene Data'!$E$7,0,10*ROW('Hygiene Data'!E15)),NA())</f>
        <v>#N/A</v>
      </c>
      <c r="BE21" s="513" t="e">
        <f ca="1">+IF(AND(ISNUMBER(OFFSET('Hygiene Data'!$E$9,0,10*ROW('Hygiene Data'!E15))),'Data Summary'!DT21="Yes"),OFFSET('Hygiene Data'!$E$9,0,10*ROW('Hygiene Data'!E15)),NA())</f>
        <v>#N/A</v>
      </c>
      <c r="BF21" s="513" t="e">
        <f ca="1">+IF(AND(ISNUMBER(OFFSET('Hygiene Data'!$F$5,0,10*ROW('Hygiene Data'!F15))),'Data Summary'!DU21="Yes"),OFFSET('Hygiene Data'!$F$5,0,10*ROW('Hygiene Data'!F15)),NA())</f>
        <v>#N/A</v>
      </c>
      <c r="BG21" s="513" t="e">
        <f ca="1">+IF(AND(ISNUMBER(OFFSET('Hygiene Data'!$F$7,0,10*ROW('Hygiene Data'!F15))),'Data Summary'!DV21="Yes"),OFFSET('Hygiene Data'!$F$7,0,10*ROW('Hygiene Data'!F15)),NA())</f>
        <v>#N/A</v>
      </c>
      <c r="BH21" s="513" t="e">
        <f ca="1">+IF(AND(ISNUMBER(OFFSET('Hygiene Data'!$F$9,0,10*ROW('Hygiene Data'!F15))),'Data Summary'!DW21="Yes"),OFFSET('Hygiene Data'!$F$9,0,10*ROW('Hygiene Data'!F15)),NA())</f>
        <v>#N/A</v>
      </c>
      <c r="BI21" s="513" t="e">
        <f ca="1">+IF(AND(ISNUMBER(OFFSET('Hygiene Data'!$G$5,0,10*ROW('Hygiene Data'!G15))),'Data Summary'!DX21="Yes"),OFFSET('Hygiene Data'!$G$5,0,10*ROW('Hygiene Data'!G15)),NA())</f>
        <v>#N/A</v>
      </c>
      <c r="BJ21" s="513" t="e">
        <f ca="1">+IF(AND(ISNUMBER(OFFSET('Hygiene Data'!$G$7,0,10*ROW('Hygiene Data'!G15))),'Data Summary'!DY21="Yes"),OFFSET('Hygiene Data'!$G$7,0,10*ROW('Hygiene Data'!G15)),NA())</f>
        <v>#N/A</v>
      </c>
      <c r="BK21" s="513" t="e">
        <f ca="1">+IF(AND(ISNUMBER(OFFSET('Hygiene Data'!$G$9,0,10*ROW('Hygiene Data'!G15))),'Data Summary'!DZ21="Yes"),OFFSET('Hygiene Data'!$G$9,0,10*ROW('Hygiene Data'!G15)),NA())</f>
        <v>#N/A</v>
      </c>
      <c r="BL21" s="513" t="e">
        <f ca="1">+IF(AND(ISNUMBER(OFFSET('Hygiene Data'!$H$5,0,10*ROW('Hygiene Data'!H15))),'Data Summary'!EA21="Yes"),OFFSET('Hygiene Data'!$H$5,0,10*ROW('Hygiene Data'!H15)),NA())</f>
        <v>#N/A</v>
      </c>
      <c r="BM21" s="513" t="e">
        <f ca="1">+IF(AND(ISNUMBER(OFFSET('Hygiene Data'!$H$7,0,10*ROW('Hygiene Data'!H15))),'Data Summary'!EB21="Yes"),OFFSET('Hygiene Data'!$H$7,0,10*ROW('Hygiene Data'!H15)),NA())</f>
        <v>#N/A</v>
      </c>
      <c r="BN21" s="513" t="e">
        <f ca="1">+IF(AND(ISNUMBER(OFFSET('Hygiene Data'!$H$9,0,10*ROW('Hygiene Data'!H15))),'Data Summary'!EC21="Yes"),OFFSET('Hygiene Data'!$H$9,0,10*ROW('Hygiene Data'!H15)),NA())</f>
        <v>#N/A</v>
      </c>
      <c r="BO21" s="513" t="e">
        <f ca="1">+IF(AND(ISNUMBER(OFFSET('Hygiene Data'!$I$5,0,10*ROW('Hygiene Data'!I15))),'Data Summary'!ED21="Yes"),OFFSET('Hygiene Data'!$I$5,0,10*ROW('Hygiene Data'!I15)),NA())</f>
        <v>#N/A</v>
      </c>
      <c r="BP21" s="513" t="e">
        <f ca="1">+IF(AND(ISNUMBER(OFFSET('Hygiene Data'!$I$7,0,10*ROW('Hygiene Data'!I15))),'Data Summary'!EE21="Yes"),OFFSET('Hygiene Data'!$I$7,0,10*ROW('Hygiene Data'!I15)),NA())</f>
        <v>#N/A</v>
      </c>
      <c r="BQ21" s="513" t="e">
        <f ca="1">+IF(AND(ISNUMBER(OFFSET('Hygiene Data'!$I$9,0,10*ROW('Hygiene Data'!I15))),'Data Summary'!EF21="Yes"),OFFSET('Hygiene Data'!$I$9,0,10*ROW('Hygiene Data'!I15)),NA())</f>
        <v>#N/A</v>
      </c>
    </row>
    <row r="22" spans="1:69" x14ac:dyDescent="0.25">
      <c r="A22" s="509" t="e">
        <f ca="1">+RIGHT('Data Summary'!A22,LEN('Data Summary'!A22)-9)</f>
        <v>#VALUE!</v>
      </c>
      <c r="B22" s="483" t="str">
        <f ca="1">+IF(ISTEXT('Data Summary'!B22),'Data Summary'!B22,"")</f>
        <v/>
      </c>
      <c r="C22" s="510" t="e">
        <f ca="1">+VALUE('Data Summary'!C22)</f>
        <v>#VALUE!</v>
      </c>
      <c r="D22" s="511" t="e">
        <f ca="1">+IF(AND(ISNUMBER(OFFSET('Water Data'!$D$4,0,10*ROW('Water Data'!D16))),'Data Summary'!BS22="Yes"),100-OFFSET('Water Data'!$D$4,0,10*ROW('Water Data'!D16)),NA())</f>
        <v>#N/A</v>
      </c>
      <c r="E22" s="511" t="e">
        <f ca="1">+IF(AND(ISNUMBER(OFFSET('Water Data'!$D$6,0,10*ROW('Water Data'!D16))),'Data Summary'!BT22="Yes"),OFFSET('Water Data'!$D$6,0,10*ROW('Water Data'!D16)),NA())</f>
        <v>#N/A</v>
      </c>
      <c r="F22" s="511" t="e">
        <f ca="1">+IF(AND(ISNUMBER(OFFSET('Water Data'!$D$9,0,10*ROW('Water Data'!D16))),'Data Summary'!BU22="Yes"),OFFSET('Water Data'!$D$9,0,10*ROW('Water Data'!D16)),NA())</f>
        <v>#N/A</v>
      </c>
      <c r="G22" s="511" t="e">
        <f ca="1">+IF(AND(ISNUMBER(OFFSET('Water Data'!$E$4,0,10*ROW('Water Data'!E16))),'Data Summary'!BV22="Yes"),100-OFFSET('Water Data'!$E$4,0,10*ROW('Water Data'!E16)),NA())</f>
        <v>#N/A</v>
      </c>
      <c r="H22" s="511" t="e">
        <f ca="1">+IF(AND(ISNUMBER(OFFSET('Water Data'!$E$6,0,10*ROW('Water Data'!E16))),'Data Summary'!BW22="Yes"),OFFSET('Water Data'!$E$6,0,10*ROW('Water Data'!E16)),NA())</f>
        <v>#N/A</v>
      </c>
      <c r="I22" s="511" t="e">
        <f ca="1">+IF(AND(ISNUMBER(OFFSET('Water Data'!$E$9,0,10*ROW('Water Data'!E16))),'Data Summary'!BX22="Yes"),OFFSET('Water Data'!$E$9,0,10*ROW('Water Data'!E16)),NA())</f>
        <v>#N/A</v>
      </c>
      <c r="J22" s="511" t="e">
        <f ca="1">+IF(AND(ISNUMBER(OFFSET('Water Data'!$F$4,0,10*ROW('Water Data'!F16))),'Data Summary'!BY22="Yes"),100-OFFSET('Water Data'!$F$4,0,10*ROW('Water Data'!F16)),NA())</f>
        <v>#N/A</v>
      </c>
      <c r="K22" s="511" t="e">
        <f ca="1">+IF(AND(ISNUMBER(OFFSET('Water Data'!$F$6,0,10*ROW('Water Data'!F16))),'Data Summary'!BZ22="Yes"),OFFSET('Water Data'!$F$6,0,10*ROW('Water Data'!F16)),NA())</f>
        <v>#N/A</v>
      </c>
      <c r="L22" s="511" t="e">
        <f ca="1">+IF(AND(ISNUMBER(OFFSET('Water Data'!$F$9,0,10*ROW('Water Data'!F16))),'Data Summary'!CA22="Yes"),OFFSET('Water Data'!$F$9,0,10*ROW('Water Data'!F16)),NA())</f>
        <v>#N/A</v>
      </c>
      <c r="M22" s="511" t="e">
        <f ca="1">+IF(AND(ISNUMBER(OFFSET('Water Data'!$G$4,0,10*ROW('Water Data'!G16))),'Data Summary'!CB22="Yes"),100-OFFSET('Water Data'!$G$4,0,10*ROW('Water Data'!G16)),NA())</f>
        <v>#N/A</v>
      </c>
      <c r="N22" s="511" t="e">
        <f ca="1">+IF(AND(ISNUMBER(OFFSET('Water Data'!$G$6,0,10*ROW('Water Data'!G16))),'Data Summary'!CC22="Yes"),OFFSET('Water Data'!$G$6,0,10*ROW('Water Data'!G16)),NA())</f>
        <v>#N/A</v>
      </c>
      <c r="O22" s="511" t="e">
        <f ca="1">+IF(AND(ISNUMBER(OFFSET('Water Data'!$G$9,0,10*ROW('Water Data'!G16))),'Data Summary'!CD22="Yes"),OFFSET('Water Data'!$G$9,0,10*ROW('Water Data'!G16)),NA())</f>
        <v>#N/A</v>
      </c>
      <c r="P22" s="511" t="e">
        <f ca="1">+IF(AND(ISNUMBER(OFFSET('Water Data'!$H$4,0,10*ROW('Water Data'!H16))),'Data Summary'!CE22="Yes"),100-OFFSET('Water Data'!$H$4,0,10*ROW('Water Data'!H16)),NA())</f>
        <v>#N/A</v>
      </c>
      <c r="Q22" s="511" t="e">
        <f ca="1">+IF(AND(ISNUMBER(OFFSET('Water Data'!$H$6,0,10*ROW('Water Data'!H16))),'Data Summary'!CF22="Yes"),OFFSET('Water Data'!$H$6,0,10*ROW('Water Data'!H16)),NA())</f>
        <v>#N/A</v>
      </c>
      <c r="R22" s="511" t="e">
        <f ca="1">+IF(AND(ISNUMBER(OFFSET('Water Data'!$H$9,0,10*ROW('Water Data'!H16))),'Data Summary'!CG22="Yes"),OFFSET('Water Data'!$H$9,0,10*ROW('Water Data'!H16)),NA())</f>
        <v>#N/A</v>
      </c>
      <c r="S22" s="511" t="e">
        <f ca="1">+IF(AND(ISNUMBER(OFFSET('Water Data'!$I$4,0,10*ROW('Water Data'!I16))),'Data Summary'!CH22="Yes"),100-OFFSET('Water Data'!$I$4,0,10*ROW('Water Data'!I16)),NA())</f>
        <v>#N/A</v>
      </c>
      <c r="T22" s="511" t="e">
        <f ca="1">+IF(AND(ISNUMBER(OFFSET('Water Data'!$I$6,0,10*ROW('Water Data'!I16))),'Data Summary'!CI22="Yes"),OFFSET('Water Data'!$I$6,0,10*ROW('Water Data'!I16)),NA())</f>
        <v>#N/A</v>
      </c>
      <c r="U22" s="511" t="e">
        <f ca="1">+IF(AND(ISNUMBER(OFFSET('Water Data'!$I$9,0,10*ROW('Water Data'!I16))),'Data Summary'!CJ22="Yes"),OFFSET('Water Data'!$I$9,0,10*ROW('Water Data'!I16)),NA())</f>
        <v>#N/A</v>
      </c>
      <c r="V22" s="512" t="e">
        <f ca="1">+IF(AND(ISNUMBER(OFFSET('Sanitation Data'!$D$4,0,10*ROW('Sanitation Data'!D16))),'Data Summary'!CK22="Yes"),100-OFFSET('Sanitation Data'!$D$4,0,10*ROW('Sanitation Data'!D16)),NA())</f>
        <v>#N/A</v>
      </c>
      <c r="W22" s="512" t="e">
        <f ca="1">+IF(AND(ISNUMBER(OFFSET('Sanitation Data'!$D$6,0,10*ROW('Sanitation Data'!D16))),'Data Summary'!CL22="Yes"),OFFSET('Sanitation Data'!$D$6,0,10*ROW('Sanitation Data'!D16)),NA())</f>
        <v>#N/A</v>
      </c>
      <c r="X22" s="512" t="e">
        <f ca="1">+IF(AND(ISNUMBER(OFFSET('Sanitation Data'!$D$10,0,10*ROW('Sanitation Data'!D16))),'Data Summary'!CM22="Yes"),OFFSET('Sanitation Data'!$D$10,0,10*ROW('Sanitation Data'!D16)),NA())</f>
        <v>#N/A</v>
      </c>
      <c r="Y22" s="512" t="e">
        <f ca="1">+IF(AND(ISNUMBER(OFFSET('Sanitation Data'!$D$11,0,10*ROW('Sanitation Data'!D16))),'Data Summary'!CN22="Yes"),OFFSET('Sanitation Data'!$D$11,0,10*ROW('Sanitation Data'!D16)),NA())</f>
        <v>#N/A</v>
      </c>
      <c r="Z22" s="512" t="e">
        <f ca="1">+IF(AND(ISNUMBER(OFFSET('Sanitation Data'!$D$12,0,10*ROW('Sanitation Data'!D16))),'Data Summary'!CO22="Yes"),OFFSET('Sanitation Data'!$D$12,0,10*ROW('Sanitation Data'!D16)),NA())</f>
        <v>#N/A</v>
      </c>
      <c r="AA22" s="512" t="e">
        <f ca="1">+IF(AND(ISNUMBER(OFFSET('Sanitation Data'!$E$4,0,10*ROW('Sanitation Data'!E16))),'Data Summary'!CP22="Yes"),100-OFFSET('Sanitation Data'!$E$4,0,10*ROW('Sanitation Data'!E16)),NA())</f>
        <v>#N/A</v>
      </c>
      <c r="AB22" s="512" t="e">
        <f ca="1">+IF(AND(ISNUMBER(OFFSET('Sanitation Data'!$E$6,0,10*ROW('Sanitation Data'!E16))),'Data Summary'!CQ22="Yes"),OFFSET('Sanitation Data'!$E$6,0,10*ROW('Sanitation Data'!E16)),NA())</f>
        <v>#N/A</v>
      </c>
      <c r="AC22" s="512" t="e">
        <f ca="1">+IF(AND(ISNUMBER(OFFSET('Sanitation Data'!$E$10,0,10*ROW('Sanitation Data'!E16))),'Data Summary'!CR22="Yes"),OFFSET('Sanitation Data'!$E$10,0,10*ROW('Sanitation Data'!E16)),NA())</f>
        <v>#N/A</v>
      </c>
      <c r="AD22" s="512" t="e">
        <f ca="1">+IF(AND(ISNUMBER(OFFSET('Sanitation Data'!$E$11,0,10*ROW('Sanitation Data'!E16))),'Data Summary'!CS22="Yes"),OFFSET('Sanitation Data'!$E$11,0,10*ROW('Sanitation Data'!E16)),NA())</f>
        <v>#N/A</v>
      </c>
      <c r="AE22" s="512" t="e">
        <f ca="1">+IF(AND(ISNUMBER(OFFSET('Sanitation Data'!$E$12,0,10*ROW('Sanitation Data'!E16))),'Data Summary'!CT22="Yes"),OFFSET('Sanitation Data'!$E$12,0,10*ROW('Sanitation Data'!E16)),NA())</f>
        <v>#N/A</v>
      </c>
      <c r="AF22" s="512" t="e">
        <f ca="1">+IF(AND(ISNUMBER(OFFSET('Sanitation Data'!$F$4,0,10*ROW('Sanitation Data'!F16))),'Data Summary'!CU22="Yes"),100-OFFSET('Sanitation Data'!$F$4,0,10*ROW('Sanitation Data'!F16)),NA())</f>
        <v>#N/A</v>
      </c>
      <c r="AG22" s="512" t="e">
        <f ca="1">+IF(AND(ISNUMBER(OFFSET('Sanitation Data'!$F$6,0,10*ROW('Sanitation Data'!F16))),'Data Summary'!CV22="Yes"),OFFSET('Sanitation Data'!$F$6,0,10*ROW('Sanitation Data'!F16)),NA())</f>
        <v>#N/A</v>
      </c>
      <c r="AH22" s="512" t="e">
        <f ca="1">+IF(AND(ISNUMBER(OFFSET('Sanitation Data'!$F$10,0,10*ROW('Sanitation Data'!F16))),'Data Summary'!CW22="Yes"),OFFSET('Sanitation Data'!$F$10,0,10*ROW('Sanitation Data'!F16)),NA())</f>
        <v>#N/A</v>
      </c>
      <c r="AI22" s="512" t="e">
        <f ca="1">+IF(AND(ISNUMBER(OFFSET('Sanitation Data'!$F$11,0,10*ROW('Sanitation Data'!F16))),'Data Summary'!CX22="Yes"),OFFSET('Sanitation Data'!$F$11,0,10*ROW('Sanitation Data'!F16)),NA())</f>
        <v>#N/A</v>
      </c>
      <c r="AJ22" s="512" t="e">
        <f ca="1">+IF(AND(ISNUMBER(OFFSET('Sanitation Data'!$F$12,0,10*ROW('Sanitation Data'!F16))),'Data Summary'!CY22="Yes"),OFFSET('Sanitation Data'!$F$12,0,10*ROW('Sanitation Data'!F16)),NA())</f>
        <v>#N/A</v>
      </c>
      <c r="AK22" s="512" t="e">
        <f ca="1">+IF(AND(ISNUMBER(OFFSET('Sanitation Data'!$G$4,0,10*ROW('Sanitation Data'!G16))),'Data Summary'!CZ22="Yes"),100-OFFSET('Sanitation Data'!$G$4,0,10*ROW('Sanitation Data'!G16)),NA())</f>
        <v>#N/A</v>
      </c>
      <c r="AL22" s="512" t="e">
        <f ca="1">+IF(AND(ISNUMBER(OFFSET('Sanitation Data'!$G$6,0,10*ROW('Sanitation Data'!G16))),'Data Summary'!DA22="Yes"),OFFSET('Sanitation Data'!$G$6,0,10*ROW('Sanitation Data'!G16)),NA())</f>
        <v>#N/A</v>
      </c>
      <c r="AM22" s="512" t="e">
        <f ca="1">+IF(AND(ISNUMBER(OFFSET('Sanitation Data'!$G$10,0,10*ROW('Sanitation Data'!G16))),'Data Summary'!DB22="Yes"),OFFSET('Sanitation Data'!$G$10,0,10*ROW('Sanitation Data'!G16)),NA())</f>
        <v>#N/A</v>
      </c>
      <c r="AN22" s="512" t="e">
        <f ca="1">+IF(AND(ISNUMBER(OFFSET('Sanitation Data'!$G$11,0,10*ROW('Sanitation Data'!G16))),'Data Summary'!DC22="Yes"),OFFSET('Sanitation Data'!$G$11,0,10*ROW('Sanitation Data'!G16)),NA())</f>
        <v>#N/A</v>
      </c>
      <c r="AO22" s="512" t="e">
        <f ca="1">+IF(AND(ISNUMBER(OFFSET('Sanitation Data'!$G$12,0,10*ROW('Sanitation Data'!G16))),'Data Summary'!DD22="Yes"),OFFSET('Sanitation Data'!$G$12,0,10*ROW('Sanitation Data'!G16)),NA())</f>
        <v>#N/A</v>
      </c>
      <c r="AP22" s="512" t="e">
        <f ca="1">+IF(AND(ISNUMBER(OFFSET('Sanitation Data'!$H$4,0,10*ROW('Sanitation Data'!H16))),'Data Summary'!DE22="Yes"),100-OFFSET('Sanitation Data'!$H$4,0,10*ROW('Sanitation Data'!H16)),NA())</f>
        <v>#N/A</v>
      </c>
      <c r="AQ22" s="512" t="e">
        <f ca="1">+IF(AND(ISNUMBER(OFFSET('Sanitation Data'!$H$6,0,10*ROW('Sanitation Data'!H16))),'Data Summary'!DF22="Yes"),OFFSET('Sanitation Data'!$H$6,0,10*ROW('Sanitation Data'!H16)),NA())</f>
        <v>#N/A</v>
      </c>
      <c r="AR22" s="512" t="e">
        <f ca="1">+IF(AND(ISNUMBER(OFFSET('Sanitation Data'!$H$10,0,10*ROW('Sanitation Data'!H16))),'Data Summary'!DG22="Yes"),OFFSET('Sanitation Data'!$H$10,0,10*ROW('Sanitation Data'!H16)),NA())</f>
        <v>#N/A</v>
      </c>
      <c r="AS22" s="512" t="e">
        <f ca="1">+IF(AND(ISNUMBER(OFFSET('Sanitation Data'!$H$11,0,10*ROW('Sanitation Data'!H16))),'Data Summary'!DH22="Yes"),OFFSET('Sanitation Data'!$H$11,0,10*ROW('Sanitation Data'!H16)),NA())</f>
        <v>#N/A</v>
      </c>
      <c r="AT22" s="512" t="e">
        <f ca="1">+IF(AND(ISNUMBER(OFFSET('Sanitation Data'!$H$12,0,10*ROW('Sanitation Data'!H16))),'Data Summary'!DI22="Yes"),OFFSET('Sanitation Data'!$H$12,0,10*ROW('Sanitation Data'!H16)),NA())</f>
        <v>#N/A</v>
      </c>
      <c r="AU22" s="512" t="e">
        <f ca="1">+IF(AND(ISNUMBER(OFFSET('Sanitation Data'!$I$4,0,10*ROW('Sanitation Data'!I16))),'Data Summary'!DJ22="Yes"),100-OFFSET('Sanitation Data'!$I$4,0,10*ROW('Sanitation Data'!I16)),NA())</f>
        <v>#N/A</v>
      </c>
      <c r="AV22" s="512" t="e">
        <f ca="1">+IF(AND(ISNUMBER(OFFSET('Sanitation Data'!$I$6,0,10*ROW('Sanitation Data'!I16))),'Data Summary'!DK22="Yes"),OFFSET('Sanitation Data'!$I$6,0,10*ROW('Sanitation Data'!I16)),NA())</f>
        <v>#N/A</v>
      </c>
      <c r="AW22" s="512" t="e">
        <f ca="1">+IF(AND(ISNUMBER(OFFSET('Sanitation Data'!$I$10,0,10*ROW('Sanitation Data'!I16))),'Data Summary'!DL22="Yes"),OFFSET('Sanitation Data'!$I$10,0,10*ROW('Sanitation Data'!I16)),NA())</f>
        <v>#N/A</v>
      </c>
      <c r="AX22" s="512" t="e">
        <f ca="1">+IF(AND(ISNUMBER(OFFSET('Sanitation Data'!$I$11,0,10*ROW('Sanitation Data'!I16))),'Data Summary'!DM22="Yes"),OFFSET('Sanitation Data'!$I$11,0,10*ROW('Sanitation Data'!I16)),NA())</f>
        <v>#N/A</v>
      </c>
      <c r="AY22" s="512" t="e">
        <f ca="1">+IF(AND(ISNUMBER(OFFSET('Sanitation Data'!$I$12,0,10*ROW('Sanitation Data'!I16))),'Data Summary'!DN22="Yes"),OFFSET('Sanitation Data'!$I$12,0,10*ROW('Sanitation Data'!I16)),NA())</f>
        <v>#N/A</v>
      </c>
      <c r="AZ22" s="513" t="e">
        <f ca="1">+IF(AND(ISNUMBER(OFFSET('Hygiene Data'!$D$5,0,10*ROW('Hygiene Data'!D16))),'Data Summary'!DO22="Yes"),OFFSET('Hygiene Data'!$D$5,0,10*ROW('Hygiene Data'!D16)),NA())</f>
        <v>#N/A</v>
      </c>
      <c r="BA22" s="513" t="e">
        <f ca="1">+IF(AND(ISNUMBER(OFFSET('Hygiene Data'!$D$7,0,10*ROW('Hygiene Data'!D16))),'Data Summary'!DP22="Yes"),OFFSET('Hygiene Data'!$D$7,0,10*ROW('Hygiene Data'!D16)),NA())</f>
        <v>#N/A</v>
      </c>
      <c r="BB22" s="513" t="e">
        <f ca="1">+IF(AND(ISNUMBER(OFFSET('Hygiene Data'!$D$9,0,10*ROW('Hygiene Data'!D16))),'Data Summary'!DQ22="Yes"),OFFSET('Hygiene Data'!$D$9,0,10*ROW('Hygiene Data'!D16)),NA())</f>
        <v>#N/A</v>
      </c>
      <c r="BC22" s="513" t="e">
        <f ca="1">+IF(AND(ISNUMBER(OFFSET('Hygiene Data'!$E$5,0,10*ROW('Hygiene Data'!E16))),'Data Summary'!DR22="Yes"),OFFSET('Hygiene Data'!$E$5,0,10*ROW('Hygiene Data'!E16)),NA())</f>
        <v>#N/A</v>
      </c>
      <c r="BD22" s="513" t="e">
        <f ca="1">+IF(AND(ISNUMBER(OFFSET('Hygiene Data'!$E$7,0,10*ROW('Hygiene Data'!E16))),'Data Summary'!DS22="Yes"),OFFSET('Hygiene Data'!$E$7,0,10*ROW('Hygiene Data'!E16)),NA())</f>
        <v>#N/A</v>
      </c>
      <c r="BE22" s="513" t="e">
        <f ca="1">+IF(AND(ISNUMBER(OFFSET('Hygiene Data'!$E$9,0,10*ROW('Hygiene Data'!E16))),'Data Summary'!DT22="Yes"),OFFSET('Hygiene Data'!$E$9,0,10*ROW('Hygiene Data'!E16)),NA())</f>
        <v>#N/A</v>
      </c>
      <c r="BF22" s="513" t="e">
        <f ca="1">+IF(AND(ISNUMBER(OFFSET('Hygiene Data'!$F$5,0,10*ROW('Hygiene Data'!F16))),'Data Summary'!DU22="Yes"),OFFSET('Hygiene Data'!$F$5,0,10*ROW('Hygiene Data'!F16)),NA())</f>
        <v>#N/A</v>
      </c>
      <c r="BG22" s="513" t="e">
        <f ca="1">+IF(AND(ISNUMBER(OFFSET('Hygiene Data'!$F$7,0,10*ROW('Hygiene Data'!F16))),'Data Summary'!DV22="Yes"),OFFSET('Hygiene Data'!$F$7,0,10*ROW('Hygiene Data'!F16)),NA())</f>
        <v>#N/A</v>
      </c>
      <c r="BH22" s="513" t="e">
        <f ca="1">+IF(AND(ISNUMBER(OFFSET('Hygiene Data'!$F$9,0,10*ROW('Hygiene Data'!F16))),'Data Summary'!DW22="Yes"),OFFSET('Hygiene Data'!$F$9,0,10*ROW('Hygiene Data'!F16)),NA())</f>
        <v>#N/A</v>
      </c>
      <c r="BI22" s="513" t="e">
        <f ca="1">+IF(AND(ISNUMBER(OFFSET('Hygiene Data'!$G$5,0,10*ROW('Hygiene Data'!G16))),'Data Summary'!DX22="Yes"),OFFSET('Hygiene Data'!$G$5,0,10*ROW('Hygiene Data'!G16)),NA())</f>
        <v>#N/A</v>
      </c>
      <c r="BJ22" s="513" t="e">
        <f ca="1">+IF(AND(ISNUMBER(OFFSET('Hygiene Data'!$G$7,0,10*ROW('Hygiene Data'!G16))),'Data Summary'!DY22="Yes"),OFFSET('Hygiene Data'!$G$7,0,10*ROW('Hygiene Data'!G16)),NA())</f>
        <v>#N/A</v>
      </c>
      <c r="BK22" s="513" t="e">
        <f ca="1">+IF(AND(ISNUMBER(OFFSET('Hygiene Data'!$G$9,0,10*ROW('Hygiene Data'!G16))),'Data Summary'!DZ22="Yes"),OFFSET('Hygiene Data'!$G$9,0,10*ROW('Hygiene Data'!G16)),NA())</f>
        <v>#N/A</v>
      </c>
      <c r="BL22" s="513" t="e">
        <f ca="1">+IF(AND(ISNUMBER(OFFSET('Hygiene Data'!$H$5,0,10*ROW('Hygiene Data'!H16))),'Data Summary'!EA22="Yes"),OFFSET('Hygiene Data'!$H$5,0,10*ROW('Hygiene Data'!H16)),NA())</f>
        <v>#N/A</v>
      </c>
      <c r="BM22" s="513" t="e">
        <f ca="1">+IF(AND(ISNUMBER(OFFSET('Hygiene Data'!$H$7,0,10*ROW('Hygiene Data'!H16))),'Data Summary'!EB22="Yes"),OFFSET('Hygiene Data'!$H$7,0,10*ROW('Hygiene Data'!H16)),NA())</f>
        <v>#N/A</v>
      </c>
      <c r="BN22" s="513" t="e">
        <f ca="1">+IF(AND(ISNUMBER(OFFSET('Hygiene Data'!$H$9,0,10*ROW('Hygiene Data'!H16))),'Data Summary'!EC22="Yes"),OFFSET('Hygiene Data'!$H$9,0,10*ROW('Hygiene Data'!H16)),NA())</f>
        <v>#N/A</v>
      </c>
      <c r="BO22" s="513" t="e">
        <f ca="1">+IF(AND(ISNUMBER(OFFSET('Hygiene Data'!$I$5,0,10*ROW('Hygiene Data'!I16))),'Data Summary'!ED22="Yes"),OFFSET('Hygiene Data'!$I$5,0,10*ROW('Hygiene Data'!I16)),NA())</f>
        <v>#N/A</v>
      </c>
      <c r="BP22" s="513" t="e">
        <f ca="1">+IF(AND(ISNUMBER(OFFSET('Hygiene Data'!$I$7,0,10*ROW('Hygiene Data'!I16))),'Data Summary'!EE22="Yes"),OFFSET('Hygiene Data'!$I$7,0,10*ROW('Hygiene Data'!I16)),NA())</f>
        <v>#N/A</v>
      </c>
      <c r="BQ22" s="513" t="e">
        <f ca="1">+IF(AND(ISNUMBER(OFFSET('Hygiene Data'!$I$9,0,10*ROW('Hygiene Data'!I16))),'Data Summary'!EF22="Yes"),OFFSET('Hygiene Data'!$I$9,0,10*ROW('Hygiene Data'!I16)),NA())</f>
        <v>#N/A</v>
      </c>
    </row>
    <row r="23" spans="1:69" x14ac:dyDescent="0.25">
      <c r="A23" s="509" t="e">
        <f ca="1">+RIGHT('Data Summary'!A23,LEN('Data Summary'!A23)-9)</f>
        <v>#VALUE!</v>
      </c>
      <c r="B23" s="483" t="str">
        <f ca="1">+IF(ISTEXT('Data Summary'!B23),'Data Summary'!B23,"")</f>
        <v/>
      </c>
      <c r="C23" s="510" t="e">
        <f ca="1">+VALUE('Data Summary'!C23)</f>
        <v>#VALUE!</v>
      </c>
      <c r="D23" s="511" t="e">
        <f ca="1">+IF(AND(ISNUMBER(OFFSET('Water Data'!$D$4,0,10*ROW('Water Data'!D17))),'Data Summary'!BS23="Yes"),100-OFFSET('Water Data'!$D$4,0,10*ROW('Water Data'!D17)),NA())</f>
        <v>#N/A</v>
      </c>
      <c r="E23" s="511" t="e">
        <f ca="1">+IF(AND(ISNUMBER(OFFSET('Water Data'!$D$6,0,10*ROW('Water Data'!D17))),'Data Summary'!BT23="Yes"),OFFSET('Water Data'!$D$6,0,10*ROW('Water Data'!D17)),NA())</f>
        <v>#N/A</v>
      </c>
      <c r="F23" s="511" t="e">
        <f ca="1">+IF(AND(ISNUMBER(OFFSET('Water Data'!$D$9,0,10*ROW('Water Data'!D17))),'Data Summary'!BU23="Yes"),OFFSET('Water Data'!$D$9,0,10*ROW('Water Data'!D17)),NA())</f>
        <v>#N/A</v>
      </c>
      <c r="G23" s="511" t="e">
        <f ca="1">+IF(AND(ISNUMBER(OFFSET('Water Data'!$E$4,0,10*ROW('Water Data'!E17))),'Data Summary'!BV23="Yes"),100-OFFSET('Water Data'!$E$4,0,10*ROW('Water Data'!E17)),NA())</f>
        <v>#N/A</v>
      </c>
      <c r="H23" s="511" t="e">
        <f ca="1">+IF(AND(ISNUMBER(OFFSET('Water Data'!$E$6,0,10*ROW('Water Data'!E17))),'Data Summary'!BW23="Yes"),OFFSET('Water Data'!$E$6,0,10*ROW('Water Data'!E17)),NA())</f>
        <v>#N/A</v>
      </c>
      <c r="I23" s="511" t="e">
        <f ca="1">+IF(AND(ISNUMBER(OFFSET('Water Data'!$E$9,0,10*ROW('Water Data'!E17))),'Data Summary'!BX23="Yes"),OFFSET('Water Data'!$E$9,0,10*ROW('Water Data'!E17)),NA())</f>
        <v>#N/A</v>
      </c>
      <c r="J23" s="511" t="e">
        <f ca="1">+IF(AND(ISNUMBER(OFFSET('Water Data'!$F$4,0,10*ROW('Water Data'!F17))),'Data Summary'!BY23="Yes"),100-OFFSET('Water Data'!$F$4,0,10*ROW('Water Data'!F17)),NA())</f>
        <v>#N/A</v>
      </c>
      <c r="K23" s="511" t="e">
        <f ca="1">+IF(AND(ISNUMBER(OFFSET('Water Data'!$F$6,0,10*ROW('Water Data'!F17))),'Data Summary'!BZ23="Yes"),OFFSET('Water Data'!$F$6,0,10*ROW('Water Data'!F17)),NA())</f>
        <v>#N/A</v>
      </c>
      <c r="L23" s="511" t="e">
        <f ca="1">+IF(AND(ISNUMBER(OFFSET('Water Data'!$F$9,0,10*ROW('Water Data'!F17))),'Data Summary'!CA23="Yes"),OFFSET('Water Data'!$F$9,0,10*ROW('Water Data'!F17)),NA())</f>
        <v>#N/A</v>
      </c>
      <c r="M23" s="511" t="e">
        <f ca="1">+IF(AND(ISNUMBER(OFFSET('Water Data'!$G$4,0,10*ROW('Water Data'!G17))),'Data Summary'!CB23="Yes"),100-OFFSET('Water Data'!$G$4,0,10*ROW('Water Data'!G17)),NA())</f>
        <v>#N/A</v>
      </c>
      <c r="N23" s="511" t="e">
        <f ca="1">+IF(AND(ISNUMBER(OFFSET('Water Data'!$G$6,0,10*ROW('Water Data'!G17))),'Data Summary'!CC23="Yes"),OFFSET('Water Data'!$G$6,0,10*ROW('Water Data'!G17)),NA())</f>
        <v>#N/A</v>
      </c>
      <c r="O23" s="511" t="e">
        <f ca="1">+IF(AND(ISNUMBER(OFFSET('Water Data'!$G$9,0,10*ROW('Water Data'!G17))),'Data Summary'!CD23="Yes"),OFFSET('Water Data'!$G$9,0,10*ROW('Water Data'!G17)),NA())</f>
        <v>#N/A</v>
      </c>
      <c r="P23" s="511" t="e">
        <f ca="1">+IF(AND(ISNUMBER(OFFSET('Water Data'!$H$4,0,10*ROW('Water Data'!H17))),'Data Summary'!CE23="Yes"),100-OFFSET('Water Data'!$H$4,0,10*ROW('Water Data'!H17)),NA())</f>
        <v>#N/A</v>
      </c>
      <c r="Q23" s="511" t="e">
        <f ca="1">+IF(AND(ISNUMBER(OFFSET('Water Data'!$H$6,0,10*ROW('Water Data'!H17))),'Data Summary'!CF23="Yes"),OFFSET('Water Data'!$H$6,0,10*ROW('Water Data'!H17)),NA())</f>
        <v>#N/A</v>
      </c>
      <c r="R23" s="511" t="e">
        <f ca="1">+IF(AND(ISNUMBER(OFFSET('Water Data'!$H$9,0,10*ROW('Water Data'!H17))),'Data Summary'!CG23="Yes"),OFFSET('Water Data'!$H$9,0,10*ROW('Water Data'!H17)),NA())</f>
        <v>#N/A</v>
      </c>
      <c r="S23" s="511" t="e">
        <f ca="1">+IF(AND(ISNUMBER(OFFSET('Water Data'!$I$4,0,10*ROW('Water Data'!I17))),'Data Summary'!CH23="Yes"),100-OFFSET('Water Data'!$I$4,0,10*ROW('Water Data'!I17)),NA())</f>
        <v>#N/A</v>
      </c>
      <c r="T23" s="511" t="e">
        <f ca="1">+IF(AND(ISNUMBER(OFFSET('Water Data'!$I$6,0,10*ROW('Water Data'!I17))),'Data Summary'!CI23="Yes"),OFFSET('Water Data'!$I$6,0,10*ROW('Water Data'!I17)),NA())</f>
        <v>#N/A</v>
      </c>
      <c r="U23" s="511" t="e">
        <f ca="1">+IF(AND(ISNUMBER(OFFSET('Water Data'!$I$9,0,10*ROW('Water Data'!I17))),'Data Summary'!CJ23="Yes"),OFFSET('Water Data'!$I$9,0,10*ROW('Water Data'!I17)),NA())</f>
        <v>#N/A</v>
      </c>
      <c r="V23" s="512" t="e">
        <f ca="1">+IF(AND(ISNUMBER(OFFSET('Sanitation Data'!$D$4,0,10*ROW('Sanitation Data'!D17))),'Data Summary'!CK23="Yes"),100-OFFSET('Sanitation Data'!$D$4,0,10*ROW('Sanitation Data'!D17)),NA())</f>
        <v>#N/A</v>
      </c>
      <c r="W23" s="512" t="e">
        <f ca="1">+IF(AND(ISNUMBER(OFFSET('Sanitation Data'!$D$6,0,10*ROW('Sanitation Data'!D17))),'Data Summary'!CL23="Yes"),OFFSET('Sanitation Data'!$D$6,0,10*ROW('Sanitation Data'!D17)),NA())</f>
        <v>#N/A</v>
      </c>
      <c r="X23" s="512" t="e">
        <f ca="1">+IF(AND(ISNUMBER(OFFSET('Sanitation Data'!$D$10,0,10*ROW('Sanitation Data'!D17))),'Data Summary'!CM23="Yes"),OFFSET('Sanitation Data'!$D$10,0,10*ROW('Sanitation Data'!D17)),NA())</f>
        <v>#N/A</v>
      </c>
      <c r="Y23" s="512" t="e">
        <f ca="1">+IF(AND(ISNUMBER(OFFSET('Sanitation Data'!$D$11,0,10*ROW('Sanitation Data'!D17))),'Data Summary'!CN23="Yes"),OFFSET('Sanitation Data'!$D$11,0,10*ROW('Sanitation Data'!D17)),NA())</f>
        <v>#N/A</v>
      </c>
      <c r="Z23" s="512" t="e">
        <f ca="1">+IF(AND(ISNUMBER(OFFSET('Sanitation Data'!$D$12,0,10*ROW('Sanitation Data'!D17))),'Data Summary'!CO23="Yes"),OFFSET('Sanitation Data'!$D$12,0,10*ROW('Sanitation Data'!D17)),NA())</f>
        <v>#N/A</v>
      </c>
      <c r="AA23" s="512" t="e">
        <f ca="1">+IF(AND(ISNUMBER(OFFSET('Sanitation Data'!$E$4,0,10*ROW('Sanitation Data'!E17))),'Data Summary'!CP23="Yes"),100-OFFSET('Sanitation Data'!$E$4,0,10*ROW('Sanitation Data'!E17)),NA())</f>
        <v>#N/A</v>
      </c>
      <c r="AB23" s="512" t="e">
        <f ca="1">+IF(AND(ISNUMBER(OFFSET('Sanitation Data'!$E$6,0,10*ROW('Sanitation Data'!E17))),'Data Summary'!CQ23="Yes"),OFFSET('Sanitation Data'!$E$6,0,10*ROW('Sanitation Data'!E17)),NA())</f>
        <v>#N/A</v>
      </c>
      <c r="AC23" s="512" t="e">
        <f ca="1">+IF(AND(ISNUMBER(OFFSET('Sanitation Data'!$E$10,0,10*ROW('Sanitation Data'!E17))),'Data Summary'!CR23="Yes"),OFFSET('Sanitation Data'!$E$10,0,10*ROW('Sanitation Data'!E17)),NA())</f>
        <v>#N/A</v>
      </c>
      <c r="AD23" s="512" t="e">
        <f ca="1">+IF(AND(ISNUMBER(OFFSET('Sanitation Data'!$E$11,0,10*ROW('Sanitation Data'!E17))),'Data Summary'!CS23="Yes"),OFFSET('Sanitation Data'!$E$11,0,10*ROW('Sanitation Data'!E17)),NA())</f>
        <v>#N/A</v>
      </c>
      <c r="AE23" s="512" t="e">
        <f ca="1">+IF(AND(ISNUMBER(OFFSET('Sanitation Data'!$E$12,0,10*ROW('Sanitation Data'!E17))),'Data Summary'!CT23="Yes"),OFFSET('Sanitation Data'!$E$12,0,10*ROW('Sanitation Data'!E17)),NA())</f>
        <v>#N/A</v>
      </c>
      <c r="AF23" s="512" t="e">
        <f ca="1">+IF(AND(ISNUMBER(OFFSET('Sanitation Data'!$F$4,0,10*ROW('Sanitation Data'!F17))),'Data Summary'!CU23="Yes"),100-OFFSET('Sanitation Data'!$F$4,0,10*ROW('Sanitation Data'!F17)),NA())</f>
        <v>#N/A</v>
      </c>
      <c r="AG23" s="512" t="e">
        <f ca="1">+IF(AND(ISNUMBER(OFFSET('Sanitation Data'!$F$6,0,10*ROW('Sanitation Data'!F17))),'Data Summary'!CV23="Yes"),OFFSET('Sanitation Data'!$F$6,0,10*ROW('Sanitation Data'!F17)),NA())</f>
        <v>#N/A</v>
      </c>
      <c r="AH23" s="512" t="e">
        <f ca="1">+IF(AND(ISNUMBER(OFFSET('Sanitation Data'!$F$10,0,10*ROW('Sanitation Data'!F17))),'Data Summary'!CW23="Yes"),OFFSET('Sanitation Data'!$F$10,0,10*ROW('Sanitation Data'!F17)),NA())</f>
        <v>#N/A</v>
      </c>
      <c r="AI23" s="512" t="e">
        <f ca="1">+IF(AND(ISNUMBER(OFFSET('Sanitation Data'!$F$11,0,10*ROW('Sanitation Data'!F17))),'Data Summary'!CX23="Yes"),OFFSET('Sanitation Data'!$F$11,0,10*ROW('Sanitation Data'!F17)),NA())</f>
        <v>#N/A</v>
      </c>
      <c r="AJ23" s="512" t="e">
        <f ca="1">+IF(AND(ISNUMBER(OFFSET('Sanitation Data'!$F$12,0,10*ROW('Sanitation Data'!F17))),'Data Summary'!CY23="Yes"),OFFSET('Sanitation Data'!$F$12,0,10*ROW('Sanitation Data'!F17)),NA())</f>
        <v>#N/A</v>
      </c>
      <c r="AK23" s="512" t="e">
        <f ca="1">+IF(AND(ISNUMBER(OFFSET('Sanitation Data'!$G$4,0,10*ROW('Sanitation Data'!G17))),'Data Summary'!CZ23="Yes"),100-OFFSET('Sanitation Data'!$G$4,0,10*ROW('Sanitation Data'!G17)),NA())</f>
        <v>#N/A</v>
      </c>
      <c r="AL23" s="512" t="e">
        <f ca="1">+IF(AND(ISNUMBER(OFFSET('Sanitation Data'!$G$6,0,10*ROW('Sanitation Data'!G17))),'Data Summary'!DA23="Yes"),OFFSET('Sanitation Data'!$G$6,0,10*ROW('Sanitation Data'!G17)),NA())</f>
        <v>#N/A</v>
      </c>
      <c r="AM23" s="512" t="e">
        <f ca="1">+IF(AND(ISNUMBER(OFFSET('Sanitation Data'!$G$10,0,10*ROW('Sanitation Data'!G17))),'Data Summary'!DB23="Yes"),OFFSET('Sanitation Data'!$G$10,0,10*ROW('Sanitation Data'!G17)),NA())</f>
        <v>#N/A</v>
      </c>
      <c r="AN23" s="512" t="e">
        <f ca="1">+IF(AND(ISNUMBER(OFFSET('Sanitation Data'!$G$11,0,10*ROW('Sanitation Data'!G17))),'Data Summary'!DC23="Yes"),OFFSET('Sanitation Data'!$G$11,0,10*ROW('Sanitation Data'!G17)),NA())</f>
        <v>#N/A</v>
      </c>
      <c r="AO23" s="512" t="e">
        <f ca="1">+IF(AND(ISNUMBER(OFFSET('Sanitation Data'!$G$12,0,10*ROW('Sanitation Data'!G17))),'Data Summary'!DD23="Yes"),OFFSET('Sanitation Data'!$G$12,0,10*ROW('Sanitation Data'!G17)),NA())</f>
        <v>#N/A</v>
      </c>
      <c r="AP23" s="512" t="e">
        <f ca="1">+IF(AND(ISNUMBER(OFFSET('Sanitation Data'!$H$4,0,10*ROW('Sanitation Data'!H17))),'Data Summary'!DE23="Yes"),100-OFFSET('Sanitation Data'!$H$4,0,10*ROW('Sanitation Data'!H17)),NA())</f>
        <v>#N/A</v>
      </c>
      <c r="AQ23" s="512" t="e">
        <f ca="1">+IF(AND(ISNUMBER(OFFSET('Sanitation Data'!$H$6,0,10*ROW('Sanitation Data'!H17))),'Data Summary'!DF23="Yes"),OFFSET('Sanitation Data'!$H$6,0,10*ROW('Sanitation Data'!H17)),NA())</f>
        <v>#N/A</v>
      </c>
      <c r="AR23" s="512" t="e">
        <f ca="1">+IF(AND(ISNUMBER(OFFSET('Sanitation Data'!$H$10,0,10*ROW('Sanitation Data'!H17))),'Data Summary'!DG23="Yes"),OFFSET('Sanitation Data'!$H$10,0,10*ROW('Sanitation Data'!H17)),NA())</f>
        <v>#N/A</v>
      </c>
      <c r="AS23" s="512" t="e">
        <f ca="1">+IF(AND(ISNUMBER(OFFSET('Sanitation Data'!$H$11,0,10*ROW('Sanitation Data'!H17))),'Data Summary'!DH23="Yes"),OFFSET('Sanitation Data'!$H$11,0,10*ROW('Sanitation Data'!H17)),NA())</f>
        <v>#N/A</v>
      </c>
      <c r="AT23" s="512" t="e">
        <f ca="1">+IF(AND(ISNUMBER(OFFSET('Sanitation Data'!$H$12,0,10*ROW('Sanitation Data'!H17))),'Data Summary'!DI23="Yes"),OFFSET('Sanitation Data'!$H$12,0,10*ROW('Sanitation Data'!H17)),NA())</f>
        <v>#N/A</v>
      </c>
      <c r="AU23" s="512" t="e">
        <f ca="1">+IF(AND(ISNUMBER(OFFSET('Sanitation Data'!$I$4,0,10*ROW('Sanitation Data'!I17))),'Data Summary'!DJ23="Yes"),100-OFFSET('Sanitation Data'!$I$4,0,10*ROW('Sanitation Data'!I17)),NA())</f>
        <v>#N/A</v>
      </c>
      <c r="AV23" s="512" t="e">
        <f ca="1">+IF(AND(ISNUMBER(OFFSET('Sanitation Data'!$I$6,0,10*ROW('Sanitation Data'!I17))),'Data Summary'!DK23="Yes"),OFFSET('Sanitation Data'!$I$6,0,10*ROW('Sanitation Data'!I17)),NA())</f>
        <v>#N/A</v>
      </c>
      <c r="AW23" s="512" t="e">
        <f ca="1">+IF(AND(ISNUMBER(OFFSET('Sanitation Data'!$I$10,0,10*ROW('Sanitation Data'!I17))),'Data Summary'!DL23="Yes"),OFFSET('Sanitation Data'!$I$10,0,10*ROW('Sanitation Data'!I17)),NA())</f>
        <v>#N/A</v>
      </c>
      <c r="AX23" s="512" t="e">
        <f ca="1">+IF(AND(ISNUMBER(OFFSET('Sanitation Data'!$I$11,0,10*ROW('Sanitation Data'!I17))),'Data Summary'!DM23="Yes"),OFFSET('Sanitation Data'!$I$11,0,10*ROW('Sanitation Data'!I17)),NA())</f>
        <v>#N/A</v>
      </c>
      <c r="AY23" s="512" t="e">
        <f ca="1">+IF(AND(ISNUMBER(OFFSET('Sanitation Data'!$I$12,0,10*ROW('Sanitation Data'!I17))),'Data Summary'!DN23="Yes"),OFFSET('Sanitation Data'!$I$12,0,10*ROW('Sanitation Data'!I17)),NA())</f>
        <v>#N/A</v>
      </c>
      <c r="AZ23" s="513" t="e">
        <f ca="1">+IF(AND(ISNUMBER(OFFSET('Hygiene Data'!$D$5,0,10*ROW('Hygiene Data'!D17))),'Data Summary'!DO23="Yes"),OFFSET('Hygiene Data'!$D$5,0,10*ROW('Hygiene Data'!D17)),NA())</f>
        <v>#N/A</v>
      </c>
      <c r="BA23" s="513" t="e">
        <f ca="1">+IF(AND(ISNUMBER(OFFSET('Hygiene Data'!$D$7,0,10*ROW('Hygiene Data'!D17))),'Data Summary'!DP23="Yes"),OFFSET('Hygiene Data'!$D$7,0,10*ROW('Hygiene Data'!D17)),NA())</f>
        <v>#N/A</v>
      </c>
      <c r="BB23" s="513" t="e">
        <f ca="1">+IF(AND(ISNUMBER(OFFSET('Hygiene Data'!$D$9,0,10*ROW('Hygiene Data'!D17))),'Data Summary'!DQ23="Yes"),OFFSET('Hygiene Data'!$D$9,0,10*ROW('Hygiene Data'!D17)),NA())</f>
        <v>#N/A</v>
      </c>
      <c r="BC23" s="513" t="e">
        <f ca="1">+IF(AND(ISNUMBER(OFFSET('Hygiene Data'!$E$5,0,10*ROW('Hygiene Data'!E17))),'Data Summary'!DR23="Yes"),OFFSET('Hygiene Data'!$E$5,0,10*ROW('Hygiene Data'!E17)),NA())</f>
        <v>#N/A</v>
      </c>
      <c r="BD23" s="513" t="e">
        <f ca="1">+IF(AND(ISNUMBER(OFFSET('Hygiene Data'!$E$7,0,10*ROW('Hygiene Data'!E17))),'Data Summary'!DS23="Yes"),OFFSET('Hygiene Data'!$E$7,0,10*ROW('Hygiene Data'!E17)),NA())</f>
        <v>#N/A</v>
      </c>
      <c r="BE23" s="513" t="e">
        <f ca="1">+IF(AND(ISNUMBER(OFFSET('Hygiene Data'!$E$9,0,10*ROW('Hygiene Data'!E17))),'Data Summary'!DT23="Yes"),OFFSET('Hygiene Data'!$E$9,0,10*ROW('Hygiene Data'!E17)),NA())</f>
        <v>#N/A</v>
      </c>
      <c r="BF23" s="513" t="e">
        <f ca="1">+IF(AND(ISNUMBER(OFFSET('Hygiene Data'!$F$5,0,10*ROW('Hygiene Data'!F17))),'Data Summary'!DU23="Yes"),OFFSET('Hygiene Data'!$F$5,0,10*ROW('Hygiene Data'!F17)),NA())</f>
        <v>#N/A</v>
      </c>
      <c r="BG23" s="513" t="e">
        <f ca="1">+IF(AND(ISNUMBER(OFFSET('Hygiene Data'!$F$7,0,10*ROW('Hygiene Data'!F17))),'Data Summary'!DV23="Yes"),OFFSET('Hygiene Data'!$F$7,0,10*ROW('Hygiene Data'!F17)),NA())</f>
        <v>#N/A</v>
      </c>
      <c r="BH23" s="513" t="e">
        <f ca="1">+IF(AND(ISNUMBER(OFFSET('Hygiene Data'!$F$9,0,10*ROW('Hygiene Data'!F17))),'Data Summary'!DW23="Yes"),OFFSET('Hygiene Data'!$F$9,0,10*ROW('Hygiene Data'!F17)),NA())</f>
        <v>#N/A</v>
      </c>
      <c r="BI23" s="513" t="e">
        <f ca="1">+IF(AND(ISNUMBER(OFFSET('Hygiene Data'!$G$5,0,10*ROW('Hygiene Data'!G17))),'Data Summary'!DX23="Yes"),OFFSET('Hygiene Data'!$G$5,0,10*ROW('Hygiene Data'!G17)),NA())</f>
        <v>#N/A</v>
      </c>
      <c r="BJ23" s="513" t="e">
        <f ca="1">+IF(AND(ISNUMBER(OFFSET('Hygiene Data'!$G$7,0,10*ROW('Hygiene Data'!G17))),'Data Summary'!DY23="Yes"),OFFSET('Hygiene Data'!$G$7,0,10*ROW('Hygiene Data'!G17)),NA())</f>
        <v>#N/A</v>
      </c>
      <c r="BK23" s="513" t="e">
        <f ca="1">+IF(AND(ISNUMBER(OFFSET('Hygiene Data'!$G$9,0,10*ROW('Hygiene Data'!G17))),'Data Summary'!DZ23="Yes"),OFFSET('Hygiene Data'!$G$9,0,10*ROW('Hygiene Data'!G17)),NA())</f>
        <v>#N/A</v>
      </c>
      <c r="BL23" s="513" t="e">
        <f ca="1">+IF(AND(ISNUMBER(OFFSET('Hygiene Data'!$H$5,0,10*ROW('Hygiene Data'!H17))),'Data Summary'!EA23="Yes"),OFFSET('Hygiene Data'!$H$5,0,10*ROW('Hygiene Data'!H17)),NA())</f>
        <v>#N/A</v>
      </c>
      <c r="BM23" s="513" t="e">
        <f ca="1">+IF(AND(ISNUMBER(OFFSET('Hygiene Data'!$H$7,0,10*ROW('Hygiene Data'!H17))),'Data Summary'!EB23="Yes"),OFFSET('Hygiene Data'!$H$7,0,10*ROW('Hygiene Data'!H17)),NA())</f>
        <v>#N/A</v>
      </c>
      <c r="BN23" s="513" t="e">
        <f ca="1">+IF(AND(ISNUMBER(OFFSET('Hygiene Data'!$H$9,0,10*ROW('Hygiene Data'!H17))),'Data Summary'!EC23="Yes"),OFFSET('Hygiene Data'!$H$9,0,10*ROW('Hygiene Data'!H17)),NA())</f>
        <v>#N/A</v>
      </c>
      <c r="BO23" s="513" t="e">
        <f ca="1">+IF(AND(ISNUMBER(OFFSET('Hygiene Data'!$I$5,0,10*ROW('Hygiene Data'!I17))),'Data Summary'!ED23="Yes"),OFFSET('Hygiene Data'!$I$5,0,10*ROW('Hygiene Data'!I17)),NA())</f>
        <v>#N/A</v>
      </c>
      <c r="BP23" s="513" t="e">
        <f ca="1">+IF(AND(ISNUMBER(OFFSET('Hygiene Data'!$I$7,0,10*ROW('Hygiene Data'!I17))),'Data Summary'!EE23="Yes"),OFFSET('Hygiene Data'!$I$7,0,10*ROW('Hygiene Data'!I17)),NA())</f>
        <v>#N/A</v>
      </c>
      <c r="BQ23" s="513" t="e">
        <f ca="1">+IF(AND(ISNUMBER(OFFSET('Hygiene Data'!$I$9,0,10*ROW('Hygiene Data'!I17))),'Data Summary'!EF23="Yes"),OFFSET('Hygiene Data'!$I$9,0,10*ROW('Hygiene Data'!I17)),NA())</f>
        <v>#N/A</v>
      </c>
    </row>
    <row r="24" spans="1:69" x14ac:dyDescent="0.25">
      <c r="A24" s="509" t="e">
        <f ca="1">+RIGHT('Data Summary'!A24,LEN('Data Summary'!A24)-9)</f>
        <v>#VALUE!</v>
      </c>
      <c r="B24" s="483" t="str">
        <f ca="1">+IF(ISTEXT('Data Summary'!B24),'Data Summary'!B24,"")</f>
        <v/>
      </c>
      <c r="C24" s="510" t="e">
        <f ca="1">+VALUE('Data Summary'!C24)</f>
        <v>#VALUE!</v>
      </c>
      <c r="D24" s="511" t="e">
        <f ca="1">+IF(AND(ISNUMBER(OFFSET('Water Data'!$D$4,0,10*ROW('Water Data'!D18))),'Data Summary'!BS24="Yes"),100-OFFSET('Water Data'!$D$4,0,10*ROW('Water Data'!D18)),NA())</f>
        <v>#N/A</v>
      </c>
      <c r="E24" s="511" t="e">
        <f ca="1">+IF(AND(ISNUMBER(OFFSET('Water Data'!$D$6,0,10*ROW('Water Data'!D18))),'Data Summary'!BT24="Yes"),OFFSET('Water Data'!$D$6,0,10*ROW('Water Data'!D18)),NA())</f>
        <v>#N/A</v>
      </c>
      <c r="F24" s="511" t="e">
        <f ca="1">+IF(AND(ISNUMBER(OFFSET('Water Data'!$D$9,0,10*ROW('Water Data'!D18))),'Data Summary'!BU24="Yes"),OFFSET('Water Data'!$D$9,0,10*ROW('Water Data'!D18)),NA())</f>
        <v>#N/A</v>
      </c>
      <c r="G24" s="511" t="e">
        <f ca="1">+IF(AND(ISNUMBER(OFFSET('Water Data'!$E$4,0,10*ROW('Water Data'!E18))),'Data Summary'!BV24="Yes"),100-OFFSET('Water Data'!$E$4,0,10*ROW('Water Data'!E18)),NA())</f>
        <v>#N/A</v>
      </c>
      <c r="H24" s="511" t="e">
        <f ca="1">+IF(AND(ISNUMBER(OFFSET('Water Data'!$E$6,0,10*ROW('Water Data'!E18))),'Data Summary'!BW24="Yes"),OFFSET('Water Data'!$E$6,0,10*ROW('Water Data'!E18)),NA())</f>
        <v>#N/A</v>
      </c>
      <c r="I24" s="511" t="e">
        <f ca="1">+IF(AND(ISNUMBER(OFFSET('Water Data'!$E$9,0,10*ROW('Water Data'!E18))),'Data Summary'!BX24="Yes"),OFFSET('Water Data'!$E$9,0,10*ROW('Water Data'!E18)),NA())</f>
        <v>#N/A</v>
      </c>
      <c r="J24" s="511" t="e">
        <f ca="1">+IF(AND(ISNUMBER(OFFSET('Water Data'!$F$4,0,10*ROW('Water Data'!F18))),'Data Summary'!BY24="Yes"),100-OFFSET('Water Data'!$F$4,0,10*ROW('Water Data'!F18)),NA())</f>
        <v>#N/A</v>
      </c>
      <c r="K24" s="511" t="e">
        <f ca="1">+IF(AND(ISNUMBER(OFFSET('Water Data'!$F$6,0,10*ROW('Water Data'!F18))),'Data Summary'!BZ24="Yes"),OFFSET('Water Data'!$F$6,0,10*ROW('Water Data'!F18)),NA())</f>
        <v>#N/A</v>
      </c>
      <c r="L24" s="511" t="e">
        <f ca="1">+IF(AND(ISNUMBER(OFFSET('Water Data'!$F$9,0,10*ROW('Water Data'!F18))),'Data Summary'!CA24="Yes"),OFFSET('Water Data'!$F$9,0,10*ROW('Water Data'!F18)),NA())</f>
        <v>#N/A</v>
      </c>
      <c r="M24" s="511" t="e">
        <f ca="1">+IF(AND(ISNUMBER(OFFSET('Water Data'!$G$4,0,10*ROW('Water Data'!G18))),'Data Summary'!CB24="Yes"),100-OFFSET('Water Data'!$G$4,0,10*ROW('Water Data'!G18)),NA())</f>
        <v>#N/A</v>
      </c>
      <c r="N24" s="511" t="e">
        <f ca="1">+IF(AND(ISNUMBER(OFFSET('Water Data'!$G$6,0,10*ROW('Water Data'!G18))),'Data Summary'!CC24="Yes"),OFFSET('Water Data'!$G$6,0,10*ROW('Water Data'!G18)),NA())</f>
        <v>#N/A</v>
      </c>
      <c r="O24" s="511" t="e">
        <f ca="1">+IF(AND(ISNUMBER(OFFSET('Water Data'!$G$9,0,10*ROW('Water Data'!G18))),'Data Summary'!CD24="Yes"),OFFSET('Water Data'!$G$9,0,10*ROW('Water Data'!G18)),NA())</f>
        <v>#N/A</v>
      </c>
      <c r="P24" s="511" t="e">
        <f ca="1">+IF(AND(ISNUMBER(OFFSET('Water Data'!$H$4,0,10*ROW('Water Data'!H18))),'Data Summary'!CE24="Yes"),100-OFFSET('Water Data'!$H$4,0,10*ROW('Water Data'!H18)),NA())</f>
        <v>#N/A</v>
      </c>
      <c r="Q24" s="511" t="e">
        <f ca="1">+IF(AND(ISNUMBER(OFFSET('Water Data'!$H$6,0,10*ROW('Water Data'!H18))),'Data Summary'!CF24="Yes"),OFFSET('Water Data'!$H$6,0,10*ROW('Water Data'!H18)),NA())</f>
        <v>#N/A</v>
      </c>
      <c r="R24" s="511" t="e">
        <f ca="1">+IF(AND(ISNUMBER(OFFSET('Water Data'!$H$9,0,10*ROW('Water Data'!H18))),'Data Summary'!CG24="Yes"),OFFSET('Water Data'!$H$9,0,10*ROW('Water Data'!H18)),NA())</f>
        <v>#N/A</v>
      </c>
      <c r="S24" s="511" t="e">
        <f ca="1">+IF(AND(ISNUMBER(OFFSET('Water Data'!$I$4,0,10*ROW('Water Data'!I18))),'Data Summary'!CH24="Yes"),100-OFFSET('Water Data'!$I$4,0,10*ROW('Water Data'!I18)),NA())</f>
        <v>#N/A</v>
      </c>
      <c r="T24" s="511" t="e">
        <f ca="1">+IF(AND(ISNUMBER(OFFSET('Water Data'!$I$6,0,10*ROW('Water Data'!I18))),'Data Summary'!CI24="Yes"),OFFSET('Water Data'!$I$6,0,10*ROW('Water Data'!I18)),NA())</f>
        <v>#N/A</v>
      </c>
      <c r="U24" s="511" t="e">
        <f ca="1">+IF(AND(ISNUMBER(OFFSET('Water Data'!$I$9,0,10*ROW('Water Data'!I18))),'Data Summary'!CJ24="Yes"),OFFSET('Water Data'!$I$9,0,10*ROW('Water Data'!I18)),NA())</f>
        <v>#N/A</v>
      </c>
      <c r="V24" s="512" t="e">
        <f ca="1">+IF(AND(ISNUMBER(OFFSET('Sanitation Data'!$D$4,0,10*ROW('Sanitation Data'!D18))),'Data Summary'!CK24="Yes"),100-OFFSET('Sanitation Data'!$D$4,0,10*ROW('Sanitation Data'!D18)),NA())</f>
        <v>#N/A</v>
      </c>
      <c r="W24" s="512" t="e">
        <f ca="1">+IF(AND(ISNUMBER(OFFSET('Sanitation Data'!$D$6,0,10*ROW('Sanitation Data'!D18))),'Data Summary'!CL24="Yes"),OFFSET('Sanitation Data'!$D$6,0,10*ROW('Sanitation Data'!D18)),NA())</f>
        <v>#N/A</v>
      </c>
      <c r="X24" s="512" t="e">
        <f ca="1">+IF(AND(ISNUMBER(OFFSET('Sanitation Data'!$D$10,0,10*ROW('Sanitation Data'!D18))),'Data Summary'!CM24="Yes"),OFFSET('Sanitation Data'!$D$10,0,10*ROW('Sanitation Data'!D18)),NA())</f>
        <v>#N/A</v>
      </c>
      <c r="Y24" s="512" t="e">
        <f ca="1">+IF(AND(ISNUMBER(OFFSET('Sanitation Data'!$D$11,0,10*ROW('Sanitation Data'!D18))),'Data Summary'!CN24="Yes"),OFFSET('Sanitation Data'!$D$11,0,10*ROW('Sanitation Data'!D18)),NA())</f>
        <v>#N/A</v>
      </c>
      <c r="Z24" s="512" t="e">
        <f ca="1">+IF(AND(ISNUMBER(OFFSET('Sanitation Data'!$D$12,0,10*ROW('Sanitation Data'!D18))),'Data Summary'!CO24="Yes"),OFFSET('Sanitation Data'!$D$12,0,10*ROW('Sanitation Data'!D18)),NA())</f>
        <v>#N/A</v>
      </c>
      <c r="AA24" s="512" t="e">
        <f ca="1">+IF(AND(ISNUMBER(OFFSET('Sanitation Data'!$E$4,0,10*ROW('Sanitation Data'!E18))),'Data Summary'!CP24="Yes"),100-OFFSET('Sanitation Data'!$E$4,0,10*ROW('Sanitation Data'!E18)),NA())</f>
        <v>#N/A</v>
      </c>
      <c r="AB24" s="512" t="e">
        <f ca="1">+IF(AND(ISNUMBER(OFFSET('Sanitation Data'!$E$6,0,10*ROW('Sanitation Data'!E18))),'Data Summary'!CQ24="Yes"),OFFSET('Sanitation Data'!$E$6,0,10*ROW('Sanitation Data'!E18)),NA())</f>
        <v>#N/A</v>
      </c>
      <c r="AC24" s="512" t="e">
        <f ca="1">+IF(AND(ISNUMBER(OFFSET('Sanitation Data'!$E$10,0,10*ROW('Sanitation Data'!E18))),'Data Summary'!CR24="Yes"),OFFSET('Sanitation Data'!$E$10,0,10*ROW('Sanitation Data'!E18)),NA())</f>
        <v>#N/A</v>
      </c>
      <c r="AD24" s="512" t="e">
        <f ca="1">+IF(AND(ISNUMBER(OFFSET('Sanitation Data'!$E$11,0,10*ROW('Sanitation Data'!E18))),'Data Summary'!CS24="Yes"),OFFSET('Sanitation Data'!$E$11,0,10*ROW('Sanitation Data'!E18)),NA())</f>
        <v>#N/A</v>
      </c>
      <c r="AE24" s="512" t="e">
        <f ca="1">+IF(AND(ISNUMBER(OFFSET('Sanitation Data'!$E$12,0,10*ROW('Sanitation Data'!E18))),'Data Summary'!CT24="Yes"),OFFSET('Sanitation Data'!$E$12,0,10*ROW('Sanitation Data'!E18)),NA())</f>
        <v>#N/A</v>
      </c>
      <c r="AF24" s="512" t="e">
        <f ca="1">+IF(AND(ISNUMBER(OFFSET('Sanitation Data'!$F$4,0,10*ROW('Sanitation Data'!F18))),'Data Summary'!CU24="Yes"),100-OFFSET('Sanitation Data'!$F$4,0,10*ROW('Sanitation Data'!F18)),NA())</f>
        <v>#N/A</v>
      </c>
      <c r="AG24" s="512" t="e">
        <f ca="1">+IF(AND(ISNUMBER(OFFSET('Sanitation Data'!$F$6,0,10*ROW('Sanitation Data'!F18))),'Data Summary'!CV24="Yes"),OFFSET('Sanitation Data'!$F$6,0,10*ROW('Sanitation Data'!F18)),NA())</f>
        <v>#N/A</v>
      </c>
      <c r="AH24" s="512" t="e">
        <f ca="1">+IF(AND(ISNUMBER(OFFSET('Sanitation Data'!$F$10,0,10*ROW('Sanitation Data'!F18))),'Data Summary'!CW24="Yes"),OFFSET('Sanitation Data'!$F$10,0,10*ROW('Sanitation Data'!F18)),NA())</f>
        <v>#N/A</v>
      </c>
      <c r="AI24" s="512" t="e">
        <f ca="1">+IF(AND(ISNUMBER(OFFSET('Sanitation Data'!$F$11,0,10*ROW('Sanitation Data'!F18))),'Data Summary'!CX24="Yes"),OFFSET('Sanitation Data'!$F$11,0,10*ROW('Sanitation Data'!F18)),NA())</f>
        <v>#N/A</v>
      </c>
      <c r="AJ24" s="512" t="e">
        <f ca="1">+IF(AND(ISNUMBER(OFFSET('Sanitation Data'!$F$12,0,10*ROW('Sanitation Data'!F18))),'Data Summary'!CY24="Yes"),OFFSET('Sanitation Data'!$F$12,0,10*ROW('Sanitation Data'!F18)),NA())</f>
        <v>#N/A</v>
      </c>
      <c r="AK24" s="512" t="e">
        <f ca="1">+IF(AND(ISNUMBER(OFFSET('Sanitation Data'!$G$4,0,10*ROW('Sanitation Data'!G18))),'Data Summary'!CZ24="Yes"),100-OFFSET('Sanitation Data'!$G$4,0,10*ROW('Sanitation Data'!G18)),NA())</f>
        <v>#N/A</v>
      </c>
      <c r="AL24" s="512" t="e">
        <f ca="1">+IF(AND(ISNUMBER(OFFSET('Sanitation Data'!$G$6,0,10*ROW('Sanitation Data'!G18))),'Data Summary'!DA24="Yes"),OFFSET('Sanitation Data'!$G$6,0,10*ROW('Sanitation Data'!G18)),NA())</f>
        <v>#N/A</v>
      </c>
      <c r="AM24" s="512" t="e">
        <f ca="1">+IF(AND(ISNUMBER(OFFSET('Sanitation Data'!$G$10,0,10*ROW('Sanitation Data'!G18))),'Data Summary'!DB24="Yes"),OFFSET('Sanitation Data'!$G$10,0,10*ROW('Sanitation Data'!G18)),NA())</f>
        <v>#N/A</v>
      </c>
      <c r="AN24" s="512" t="e">
        <f ca="1">+IF(AND(ISNUMBER(OFFSET('Sanitation Data'!$G$11,0,10*ROW('Sanitation Data'!G18))),'Data Summary'!DC24="Yes"),OFFSET('Sanitation Data'!$G$11,0,10*ROW('Sanitation Data'!G18)),NA())</f>
        <v>#N/A</v>
      </c>
      <c r="AO24" s="512" t="e">
        <f ca="1">+IF(AND(ISNUMBER(OFFSET('Sanitation Data'!$G$12,0,10*ROW('Sanitation Data'!G18))),'Data Summary'!DD24="Yes"),OFFSET('Sanitation Data'!$G$12,0,10*ROW('Sanitation Data'!G18)),NA())</f>
        <v>#N/A</v>
      </c>
      <c r="AP24" s="512" t="e">
        <f ca="1">+IF(AND(ISNUMBER(OFFSET('Sanitation Data'!$H$4,0,10*ROW('Sanitation Data'!H18))),'Data Summary'!DE24="Yes"),100-OFFSET('Sanitation Data'!$H$4,0,10*ROW('Sanitation Data'!H18)),NA())</f>
        <v>#N/A</v>
      </c>
      <c r="AQ24" s="512" t="e">
        <f ca="1">+IF(AND(ISNUMBER(OFFSET('Sanitation Data'!$H$6,0,10*ROW('Sanitation Data'!H18))),'Data Summary'!DF24="Yes"),OFFSET('Sanitation Data'!$H$6,0,10*ROW('Sanitation Data'!H18)),NA())</f>
        <v>#N/A</v>
      </c>
      <c r="AR24" s="512" t="e">
        <f ca="1">+IF(AND(ISNUMBER(OFFSET('Sanitation Data'!$H$10,0,10*ROW('Sanitation Data'!H18))),'Data Summary'!DG24="Yes"),OFFSET('Sanitation Data'!$H$10,0,10*ROW('Sanitation Data'!H18)),NA())</f>
        <v>#N/A</v>
      </c>
      <c r="AS24" s="512" t="e">
        <f ca="1">+IF(AND(ISNUMBER(OFFSET('Sanitation Data'!$H$11,0,10*ROW('Sanitation Data'!H18))),'Data Summary'!DH24="Yes"),OFFSET('Sanitation Data'!$H$11,0,10*ROW('Sanitation Data'!H18)),NA())</f>
        <v>#N/A</v>
      </c>
      <c r="AT24" s="512" t="e">
        <f ca="1">+IF(AND(ISNUMBER(OFFSET('Sanitation Data'!$H$12,0,10*ROW('Sanitation Data'!H18))),'Data Summary'!DI24="Yes"),OFFSET('Sanitation Data'!$H$12,0,10*ROW('Sanitation Data'!H18)),NA())</f>
        <v>#N/A</v>
      </c>
      <c r="AU24" s="512" t="e">
        <f ca="1">+IF(AND(ISNUMBER(OFFSET('Sanitation Data'!$I$4,0,10*ROW('Sanitation Data'!I18))),'Data Summary'!DJ24="Yes"),100-OFFSET('Sanitation Data'!$I$4,0,10*ROW('Sanitation Data'!I18)),NA())</f>
        <v>#N/A</v>
      </c>
      <c r="AV24" s="512" t="e">
        <f ca="1">+IF(AND(ISNUMBER(OFFSET('Sanitation Data'!$I$6,0,10*ROW('Sanitation Data'!I18))),'Data Summary'!DK24="Yes"),OFFSET('Sanitation Data'!$I$6,0,10*ROW('Sanitation Data'!I18)),NA())</f>
        <v>#N/A</v>
      </c>
      <c r="AW24" s="512" t="e">
        <f ca="1">+IF(AND(ISNUMBER(OFFSET('Sanitation Data'!$I$10,0,10*ROW('Sanitation Data'!I18))),'Data Summary'!DL24="Yes"),OFFSET('Sanitation Data'!$I$10,0,10*ROW('Sanitation Data'!I18)),NA())</f>
        <v>#N/A</v>
      </c>
      <c r="AX24" s="512" t="e">
        <f ca="1">+IF(AND(ISNUMBER(OFFSET('Sanitation Data'!$I$11,0,10*ROW('Sanitation Data'!I18))),'Data Summary'!DM24="Yes"),OFFSET('Sanitation Data'!$I$11,0,10*ROW('Sanitation Data'!I18)),NA())</f>
        <v>#N/A</v>
      </c>
      <c r="AY24" s="512" t="e">
        <f ca="1">+IF(AND(ISNUMBER(OFFSET('Sanitation Data'!$I$12,0,10*ROW('Sanitation Data'!I18))),'Data Summary'!DN24="Yes"),OFFSET('Sanitation Data'!$I$12,0,10*ROW('Sanitation Data'!I18)),NA())</f>
        <v>#N/A</v>
      </c>
      <c r="AZ24" s="513" t="e">
        <f ca="1">+IF(AND(ISNUMBER(OFFSET('Hygiene Data'!$D$5,0,10*ROW('Hygiene Data'!D18))),'Data Summary'!DO24="Yes"),OFFSET('Hygiene Data'!$D$5,0,10*ROW('Hygiene Data'!D18)),NA())</f>
        <v>#N/A</v>
      </c>
      <c r="BA24" s="513" t="e">
        <f ca="1">+IF(AND(ISNUMBER(OFFSET('Hygiene Data'!$D$7,0,10*ROW('Hygiene Data'!D18))),'Data Summary'!DP24="Yes"),OFFSET('Hygiene Data'!$D$7,0,10*ROW('Hygiene Data'!D18)),NA())</f>
        <v>#N/A</v>
      </c>
      <c r="BB24" s="513" t="e">
        <f ca="1">+IF(AND(ISNUMBER(OFFSET('Hygiene Data'!$D$9,0,10*ROW('Hygiene Data'!D18))),'Data Summary'!DQ24="Yes"),OFFSET('Hygiene Data'!$D$9,0,10*ROW('Hygiene Data'!D18)),NA())</f>
        <v>#N/A</v>
      </c>
      <c r="BC24" s="513" t="e">
        <f ca="1">+IF(AND(ISNUMBER(OFFSET('Hygiene Data'!$E$5,0,10*ROW('Hygiene Data'!E18))),'Data Summary'!DR24="Yes"),OFFSET('Hygiene Data'!$E$5,0,10*ROW('Hygiene Data'!E18)),NA())</f>
        <v>#N/A</v>
      </c>
      <c r="BD24" s="513" t="e">
        <f ca="1">+IF(AND(ISNUMBER(OFFSET('Hygiene Data'!$E$7,0,10*ROW('Hygiene Data'!E18))),'Data Summary'!DS24="Yes"),OFFSET('Hygiene Data'!$E$7,0,10*ROW('Hygiene Data'!E18)),NA())</f>
        <v>#N/A</v>
      </c>
      <c r="BE24" s="513" t="e">
        <f ca="1">+IF(AND(ISNUMBER(OFFSET('Hygiene Data'!$E$9,0,10*ROW('Hygiene Data'!E18))),'Data Summary'!DT24="Yes"),OFFSET('Hygiene Data'!$E$9,0,10*ROW('Hygiene Data'!E18)),NA())</f>
        <v>#N/A</v>
      </c>
      <c r="BF24" s="513" t="e">
        <f ca="1">+IF(AND(ISNUMBER(OFFSET('Hygiene Data'!$F$5,0,10*ROW('Hygiene Data'!F18))),'Data Summary'!DU24="Yes"),OFFSET('Hygiene Data'!$F$5,0,10*ROW('Hygiene Data'!F18)),NA())</f>
        <v>#N/A</v>
      </c>
      <c r="BG24" s="513" t="e">
        <f ca="1">+IF(AND(ISNUMBER(OFFSET('Hygiene Data'!$F$7,0,10*ROW('Hygiene Data'!F18))),'Data Summary'!DV24="Yes"),OFFSET('Hygiene Data'!$F$7,0,10*ROW('Hygiene Data'!F18)),NA())</f>
        <v>#N/A</v>
      </c>
      <c r="BH24" s="513" t="e">
        <f ca="1">+IF(AND(ISNUMBER(OFFSET('Hygiene Data'!$F$9,0,10*ROW('Hygiene Data'!F18))),'Data Summary'!DW24="Yes"),OFFSET('Hygiene Data'!$F$9,0,10*ROW('Hygiene Data'!F18)),NA())</f>
        <v>#N/A</v>
      </c>
      <c r="BI24" s="513" t="e">
        <f ca="1">+IF(AND(ISNUMBER(OFFSET('Hygiene Data'!$G$5,0,10*ROW('Hygiene Data'!G18))),'Data Summary'!DX24="Yes"),OFFSET('Hygiene Data'!$G$5,0,10*ROW('Hygiene Data'!G18)),NA())</f>
        <v>#N/A</v>
      </c>
      <c r="BJ24" s="513" t="e">
        <f ca="1">+IF(AND(ISNUMBER(OFFSET('Hygiene Data'!$G$7,0,10*ROW('Hygiene Data'!G18))),'Data Summary'!DY24="Yes"),OFFSET('Hygiene Data'!$G$7,0,10*ROW('Hygiene Data'!G18)),NA())</f>
        <v>#N/A</v>
      </c>
      <c r="BK24" s="513" t="e">
        <f ca="1">+IF(AND(ISNUMBER(OFFSET('Hygiene Data'!$G$9,0,10*ROW('Hygiene Data'!G18))),'Data Summary'!DZ24="Yes"),OFFSET('Hygiene Data'!$G$9,0,10*ROW('Hygiene Data'!G18)),NA())</f>
        <v>#N/A</v>
      </c>
      <c r="BL24" s="513" t="e">
        <f ca="1">+IF(AND(ISNUMBER(OFFSET('Hygiene Data'!$H$5,0,10*ROW('Hygiene Data'!H18))),'Data Summary'!EA24="Yes"),OFFSET('Hygiene Data'!$H$5,0,10*ROW('Hygiene Data'!H18)),NA())</f>
        <v>#N/A</v>
      </c>
      <c r="BM24" s="513" t="e">
        <f ca="1">+IF(AND(ISNUMBER(OFFSET('Hygiene Data'!$H$7,0,10*ROW('Hygiene Data'!H18))),'Data Summary'!EB24="Yes"),OFFSET('Hygiene Data'!$H$7,0,10*ROW('Hygiene Data'!H18)),NA())</f>
        <v>#N/A</v>
      </c>
      <c r="BN24" s="513" t="e">
        <f ca="1">+IF(AND(ISNUMBER(OFFSET('Hygiene Data'!$H$9,0,10*ROW('Hygiene Data'!H18))),'Data Summary'!EC24="Yes"),OFFSET('Hygiene Data'!$H$9,0,10*ROW('Hygiene Data'!H18)),NA())</f>
        <v>#N/A</v>
      </c>
      <c r="BO24" s="513" t="e">
        <f ca="1">+IF(AND(ISNUMBER(OFFSET('Hygiene Data'!$I$5,0,10*ROW('Hygiene Data'!I18))),'Data Summary'!ED24="Yes"),OFFSET('Hygiene Data'!$I$5,0,10*ROW('Hygiene Data'!I18)),NA())</f>
        <v>#N/A</v>
      </c>
      <c r="BP24" s="513" t="e">
        <f ca="1">+IF(AND(ISNUMBER(OFFSET('Hygiene Data'!$I$7,0,10*ROW('Hygiene Data'!I18))),'Data Summary'!EE24="Yes"),OFFSET('Hygiene Data'!$I$7,0,10*ROW('Hygiene Data'!I18)),NA())</f>
        <v>#N/A</v>
      </c>
      <c r="BQ24" s="513" t="e">
        <f ca="1">+IF(AND(ISNUMBER(OFFSET('Hygiene Data'!$I$9,0,10*ROW('Hygiene Data'!I18))),'Data Summary'!EF24="Yes"),OFFSET('Hygiene Data'!$I$9,0,10*ROW('Hygiene Data'!I18)),NA())</f>
        <v>#N/A</v>
      </c>
    </row>
    <row r="25" spans="1:69" x14ac:dyDescent="0.25">
      <c r="A25" s="509" t="e">
        <f ca="1">+RIGHT('Data Summary'!A25,LEN('Data Summary'!A25)-9)</f>
        <v>#VALUE!</v>
      </c>
      <c r="B25" s="483" t="str">
        <f ca="1">+IF(ISTEXT('Data Summary'!B25),'Data Summary'!B25,"")</f>
        <v/>
      </c>
      <c r="C25" s="510" t="e">
        <f ca="1">+VALUE('Data Summary'!C25)</f>
        <v>#VALUE!</v>
      </c>
      <c r="D25" s="511" t="e">
        <f ca="1">+IF(AND(ISNUMBER(OFFSET('Water Data'!$D$4,0,10*ROW('Water Data'!D19))),'Data Summary'!BS25="Yes"),100-OFFSET('Water Data'!$D$4,0,10*ROW('Water Data'!D19)),NA())</f>
        <v>#N/A</v>
      </c>
      <c r="E25" s="511" t="e">
        <f ca="1">+IF(AND(ISNUMBER(OFFSET('Water Data'!$D$6,0,10*ROW('Water Data'!D19))),'Data Summary'!BT25="Yes"),OFFSET('Water Data'!$D$6,0,10*ROW('Water Data'!D19)),NA())</f>
        <v>#N/A</v>
      </c>
      <c r="F25" s="511" t="e">
        <f ca="1">+IF(AND(ISNUMBER(OFFSET('Water Data'!$D$9,0,10*ROW('Water Data'!D19))),'Data Summary'!BU25="Yes"),OFFSET('Water Data'!$D$9,0,10*ROW('Water Data'!D19)),NA())</f>
        <v>#N/A</v>
      </c>
      <c r="G25" s="511" t="e">
        <f ca="1">+IF(AND(ISNUMBER(OFFSET('Water Data'!$E$4,0,10*ROW('Water Data'!E19))),'Data Summary'!BV25="Yes"),100-OFFSET('Water Data'!$E$4,0,10*ROW('Water Data'!E19)),NA())</f>
        <v>#N/A</v>
      </c>
      <c r="H25" s="511" t="e">
        <f ca="1">+IF(AND(ISNUMBER(OFFSET('Water Data'!$E$6,0,10*ROW('Water Data'!E19))),'Data Summary'!BW25="Yes"),OFFSET('Water Data'!$E$6,0,10*ROW('Water Data'!E19)),NA())</f>
        <v>#N/A</v>
      </c>
      <c r="I25" s="511" t="e">
        <f ca="1">+IF(AND(ISNUMBER(OFFSET('Water Data'!$E$9,0,10*ROW('Water Data'!E19))),'Data Summary'!BX25="Yes"),OFFSET('Water Data'!$E$9,0,10*ROW('Water Data'!E19)),NA())</f>
        <v>#N/A</v>
      </c>
      <c r="J25" s="511" t="e">
        <f ca="1">+IF(AND(ISNUMBER(OFFSET('Water Data'!$F$4,0,10*ROW('Water Data'!F19))),'Data Summary'!BY25="Yes"),100-OFFSET('Water Data'!$F$4,0,10*ROW('Water Data'!F19)),NA())</f>
        <v>#N/A</v>
      </c>
      <c r="K25" s="511" t="e">
        <f ca="1">+IF(AND(ISNUMBER(OFFSET('Water Data'!$F$6,0,10*ROW('Water Data'!F19))),'Data Summary'!BZ25="Yes"),OFFSET('Water Data'!$F$6,0,10*ROW('Water Data'!F19)),NA())</f>
        <v>#N/A</v>
      </c>
      <c r="L25" s="511" t="e">
        <f ca="1">+IF(AND(ISNUMBER(OFFSET('Water Data'!$F$9,0,10*ROW('Water Data'!F19))),'Data Summary'!CA25="Yes"),OFFSET('Water Data'!$F$9,0,10*ROW('Water Data'!F19)),NA())</f>
        <v>#N/A</v>
      </c>
      <c r="M25" s="511" t="e">
        <f ca="1">+IF(AND(ISNUMBER(OFFSET('Water Data'!$G$4,0,10*ROW('Water Data'!G19))),'Data Summary'!CB25="Yes"),100-OFFSET('Water Data'!$G$4,0,10*ROW('Water Data'!G19)),NA())</f>
        <v>#N/A</v>
      </c>
      <c r="N25" s="511" t="e">
        <f ca="1">+IF(AND(ISNUMBER(OFFSET('Water Data'!$G$6,0,10*ROW('Water Data'!G19))),'Data Summary'!CC25="Yes"),OFFSET('Water Data'!$G$6,0,10*ROW('Water Data'!G19)),NA())</f>
        <v>#N/A</v>
      </c>
      <c r="O25" s="511" t="e">
        <f ca="1">+IF(AND(ISNUMBER(OFFSET('Water Data'!$G$9,0,10*ROW('Water Data'!G19))),'Data Summary'!CD25="Yes"),OFFSET('Water Data'!$G$9,0,10*ROW('Water Data'!G19)),NA())</f>
        <v>#N/A</v>
      </c>
      <c r="P25" s="511" t="e">
        <f ca="1">+IF(AND(ISNUMBER(OFFSET('Water Data'!$H$4,0,10*ROW('Water Data'!H19))),'Data Summary'!CE25="Yes"),100-OFFSET('Water Data'!$H$4,0,10*ROW('Water Data'!H19)),NA())</f>
        <v>#N/A</v>
      </c>
      <c r="Q25" s="511" t="e">
        <f ca="1">+IF(AND(ISNUMBER(OFFSET('Water Data'!$H$6,0,10*ROW('Water Data'!H19))),'Data Summary'!CF25="Yes"),OFFSET('Water Data'!$H$6,0,10*ROW('Water Data'!H19)),NA())</f>
        <v>#N/A</v>
      </c>
      <c r="R25" s="511" t="e">
        <f ca="1">+IF(AND(ISNUMBER(OFFSET('Water Data'!$H$9,0,10*ROW('Water Data'!H19))),'Data Summary'!CG25="Yes"),OFFSET('Water Data'!$H$9,0,10*ROW('Water Data'!H19)),NA())</f>
        <v>#N/A</v>
      </c>
      <c r="S25" s="511" t="e">
        <f ca="1">+IF(AND(ISNUMBER(OFFSET('Water Data'!$I$4,0,10*ROW('Water Data'!I19))),'Data Summary'!CH25="Yes"),100-OFFSET('Water Data'!$I$4,0,10*ROW('Water Data'!I19)),NA())</f>
        <v>#N/A</v>
      </c>
      <c r="T25" s="511" t="e">
        <f ca="1">+IF(AND(ISNUMBER(OFFSET('Water Data'!$I$6,0,10*ROW('Water Data'!I19))),'Data Summary'!CI25="Yes"),OFFSET('Water Data'!$I$6,0,10*ROW('Water Data'!I19)),NA())</f>
        <v>#N/A</v>
      </c>
      <c r="U25" s="511" t="e">
        <f ca="1">+IF(AND(ISNUMBER(OFFSET('Water Data'!$I$9,0,10*ROW('Water Data'!I19))),'Data Summary'!CJ25="Yes"),OFFSET('Water Data'!$I$9,0,10*ROW('Water Data'!I19)),NA())</f>
        <v>#N/A</v>
      </c>
      <c r="V25" s="512" t="e">
        <f ca="1">+IF(AND(ISNUMBER(OFFSET('Sanitation Data'!$D$4,0,10*ROW('Sanitation Data'!D19))),'Data Summary'!CK25="Yes"),100-OFFSET('Sanitation Data'!$D$4,0,10*ROW('Sanitation Data'!D19)),NA())</f>
        <v>#N/A</v>
      </c>
      <c r="W25" s="512" t="e">
        <f ca="1">+IF(AND(ISNUMBER(OFFSET('Sanitation Data'!$D$6,0,10*ROW('Sanitation Data'!D19))),'Data Summary'!CL25="Yes"),OFFSET('Sanitation Data'!$D$6,0,10*ROW('Sanitation Data'!D19)),NA())</f>
        <v>#N/A</v>
      </c>
      <c r="X25" s="512" t="e">
        <f ca="1">+IF(AND(ISNUMBER(OFFSET('Sanitation Data'!$D$10,0,10*ROW('Sanitation Data'!D19))),'Data Summary'!CM25="Yes"),OFFSET('Sanitation Data'!$D$10,0,10*ROW('Sanitation Data'!D19)),NA())</f>
        <v>#N/A</v>
      </c>
      <c r="Y25" s="512" t="e">
        <f ca="1">+IF(AND(ISNUMBER(OFFSET('Sanitation Data'!$D$11,0,10*ROW('Sanitation Data'!D19))),'Data Summary'!CN25="Yes"),OFFSET('Sanitation Data'!$D$11,0,10*ROW('Sanitation Data'!D19)),NA())</f>
        <v>#N/A</v>
      </c>
      <c r="Z25" s="512" t="e">
        <f ca="1">+IF(AND(ISNUMBER(OFFSET('Sanitation Data'!$D$12,0,10*ROW('Sanitation Data'!D19))),'Data Summary'!CO25="Yes"),OFFSET('Sanitation Data'!$D$12,0,10*ROW('Sanitation Data'!D19)),NA())</f>
        <v>#N/A</v>
      </c>
      <c r="AA25" s="512" t="e">
        <f ca="1">+IF(AND(ISNUMBER(OFFSET('Sanitation Data'!$E$4,0,10*ROW('Sanitation Data'!E19))),'Data Summary'!CP25="Yes"),100-OFFSET('Sanitation Data'!$E$4,0,10*ROW('Sanitation Data'!E19)),NA())</f>
        <v>#N/A</v>
      </c>
      <c r="AB25" s="512" t="e">
        <f ca="1">+IF(AND(ISNUMBER(OFFSET('Sanitation Data'!$E$6,0,10*ROW('Sanitation Data'!E19))),'Data Summary'!CQ25="Yes"),OFFSET('Sanitation Data'!$E$6,0,10*ROW('Sanitation Data'!E19)),NA())</f>
        <v>#N/A</v>
      </c>
      <c r="AC25" s="512" t="e">
        <f ca="1">+IF(AND(ISNUMBER(OFFSET('Sanitation Data'!$E$10,0,10*ROW('Sanitation Data'!E19))),'Data Summary'!CR25="Yes"),OFFSET('Sanitation Data'!$E$10,0,10*ROW('Sanitation Data'!E19)),NA())</f>
        <v>#N/A</v>
      </c>
      <c r="AD25" s="512" t="e">
        <f ca="1">+IF(AND(ISNUMBER(OFFSET('Sanitation Data'!$E$11,0,10*ROW('Sanitation Data'!E19))),'Data Summary'!CS25="Yes"),OFFSET('Sanitation Data'!$E$11,0,10*ROW('Sanitation Data'!E19)),NA())</f>
        <v>#N/A</v>
      </c>
      <c r="AE25" s="512" t="e">
        <f ca="1">+IF(AND(ISNUMBER(OFFSET('Sanitation Data'!$E$12,0,10*ROW('Sanitation Data'!E19))),'Data Summary'!CT25="Yes"),OFFSET('Sanitation Data'!$E$12,0,10*ROW('Sanitation Data'!E19)),NA())</f>
        <v>#N/A</v>
      </c>
      <c r="AF25" s="512" t="e">
        <f ca="1">+IF(AND(ISNUMBER(OFFSET('Sanitation Data'!$F$4,0,10*ROW('Sanitation Data'!F19))),'Data Summary'!CU25="Yes"),100-OFFSET('Sanitation Data'!$F$4,0,10*ROW('Sanitation Data'!F19)),NA())</f>
        <v>#N/A</v>
      </c>
      <c r="AG25" s="512" t="e">
        <f ca="1">+IF(AND(ISNUMBER(OFFSET('Sanitation Data'!$F$6,0,10*ROW('Sanitation Data'!F19))),'Data Summary'!CV25="Yes"),OFFSET('Sanitation Data'!$F$6,0,10*ROW('Sanitation Data'!F19)),NA())</f>
        <v>#N/A</v>
      </c>
      <c r="AH25" s="512" t="e">
        <f ca="1">+IF(AND(ISNUMBER(OFFSET('Sanitation Data'!$F$10,0,10*ROW('Sanitation Data'!F19))),'Data Summary'!CW25="Yes"),OFFSET('Sanitation Data'!$F$10,0,10*ROW('Sanitation Data'!F19)),NA())</f>
        <v>#N/A</v>
      </c>
      <c r="AI25" s="512" t="e">
        <f ca="1">+IF(AND(ISNUMBER(OFFSET('Sanitation Data'!$F$11,0,10*ROW('Sanitation Data'!F19))),'Data Summary'!CX25="Yes"),OFFSET('Sanitation Data'!$F$11,0,10*ROW('Sanitation Data'!F19)),NA())</f>
        <v>#N/A</v>
      </c>
      <c r="AJ25" s="512" t="e">
        <f ca="1">+IF(AND(ISNUMBER(OFFSET('Sanitation Data'!$F$12,0,10*ROW('Sanitation Data'!F19))),'Data Summary'!CY25="Yes"),OFFSET('Sanitation Data'!$F$12,0,10*ROW('Sanitation Data'!F19)),NA())</f>
        <v>#N/A</v>
      </c>
      <c r="AK25" s="512" t="e">
        <f ca="1">+IF(AND(ISNUMBER(OFFSET('Sanitation Data'!$G$4,0,10*ROW('Sanitation Data'!G19))),'Data Summary'!CZ25="Yes"),100-OFFSET('Sanitation Data'!$G$4,0,10*ROW('Sanitation Data'!G19)),NA())</f>
        <v>#N/A</v>
      </c>
      <c r="AL25" s="512" t="e">
        <f ca="1">+IF(AND(ISNUMBER(OFFSET('Sanitation Data'!$G$6,0,10*ROW('Sanitation Data'!G19))),'Data Summary'!DA25="Yes"),OFFSET('Sanitation Data'!$G$6,0,10*ROW('Sanitation Data'!G19)),NA())</f>
        <v>#N/A</v>
      </c>
      <c r="AM25" s="512" t="e">
        <f ca="1">+IF(AND(ISNUMBER(OFFSET('Sanitation Data'!$G$10,0,10*ROW('Sanitation Data'!G19))),'Data Summary'!DB25="Yes"),OFFSET('Sanitation Data'!$G$10,0,10*ROW('Sanitation Data'!G19)),NA())</f>
        <v>#N/A</v>
      </c>
      <c r="AN25" s="512" t="e">
        <f ca="1">+IF(AND(ISNUMBER(OFFSET('Sanitation Data'!$G$11,0,10*ROW('Sanitation Data'!G19))),'Data Summary'!DC25="Yes"),OFFSET('Sanitation Data'!$G$11,0,10*ROW('Sanitation Data'!G19)),NA())</f>
        <v>#N/A</v>
      </c>
      <c r="AO25" s="512" t="e">
        <f ca="1">+IF(AND(ISNUMBER(OFFSET('Sanitation Data'!$G$12,0,10*ROW('Sanitation Data'!G19))),'Data Summary'!DD25="Yes"),OFFSET('Sanitation Data'!$G$12,0,10*ROW('Sanitation Data'!G19)),NA())</f>
        <v>#N/A</v>
      </c>
      <c r="AP25" s="512" t="e">
        <f ca="1">+IF(AND(ISNUMBER(OFFSET('Sanitation Data'!$H$4,0,10*ROW('Sanitation Data'!H19))),'Data Summary'!DE25="Yes"),100-OFFSET('Sanitation Data'!$H$4,0,10*ROW('Sanitation Data'!H19)),NA())</f>
        <v>#N/A</v>
      </c>
      <c r="AQ25" s="512" t="e">
        <f ca="1">+IF(AND(ISNUMBER(OFFSET('Sanitation Data'!$H$6,0,10*ROW('Sanitation Data'!H19))),'Data Summary'!DF25="Yes"),OFFSET('Sanitation Data'!$H$6,0,10*ROW('Sanitation Data'!H19)),NA())</f>
        <v>#N/A</v>
      </c>
      <c r="AR25" s="512" t="e">
        <f ca="1">+IF(AND(ISNUMBER(OFFSET('Sanitation Data'!$H$10,0,10*ROW('Sanitation Data'!H19))),'Data Summary'!DG25="Yes"),OFFSET('Sanitation Data'!$H$10,0,10*ROW('Sanitation Data'!H19)),NA())</f>
        <v>#N/A</v>
      </c>
      <c r="AS25" s="512" t="e">
        <f ca="1">+IF(AND(ISNUMBER(OFFSET('Sanitation Data'!$H$11,0,10*ROW('Sanitation Data'!H19))),'Data Summary'!DH25="Yes"),OFFSET('Sanitation Data'!$H$11,0,10*ROW('Sanitation Data'!H19)),NA())</f>
        <v>#N/A</v>
      </c>
      <c r="AT25" s="512" t="e">
        <f ca="1">+IF(AND(ISNUMBER(OFFSET('Sanitation Data'!$H$12,0,10*ROW('Sanitation Data'!H19))),'Data Summary'!DI25="Yes"),OFFSET('Sanitation Data'!$H$12,0,10*ROW('Sanitation Data'!H19)),NA())</f>
        <v>#N/A</v>
      </c>
      <c r="AU25" s="512" t="e">
        <f ca="1">+IF(AND(ISNUMBER(OFFSET('Sanitation Data'!$I$4,0,10*ROW('Sanitation Data'!I19))),'Data Summary'!DJ25="Yes"),100-OFFSET('Sanitation Data'!$I$4,0,10*ROW('Sanitation Data'!I19)),NA())</f>
        <v>#N/A</v>
      </c>
      <c r="AV25" s="512" t="e">
        <f ca="1">+IF(AND(ISNUMBER(OFFSET('Sanitation Data'!$I$6,0,10*ROW('Sanitation Data'!I19))),'Data Summary'!DK25="Yes"),OFFSET('Sanitation Data'!$I$6,0,10*ROW('Sanitation Data'!I19)),NA())</f>
        <v>#N/A</v>
      </c>
      <c r="AW25" s="512" t="e">
        <f ca="1">+IF(AND(ISNUMBER(OFFSET('Sanitation Data'!$I$10,0,10*ROW('Sanitation Data'!I19))),'Data Summary'!DL25="Yes"),OFFSET('Sanitation Data'!$I$10,0,10*ROW('Sanitation Data'!I19)),NA())</f>
        <v>#N/A</v>
      </c>
      <c r="AX25" s="512" t="e">
        <f ca="1">+IF(AND(ISNUMBER(OFFSET('Sanitation Data'!$I$11,0,10*ROW('Sanitation Data'!I19))),'Data Summary'!DM25="Yes"),OFFSET('Sanitation Data'!$I$11,0,10*ROW('Sanitation Data'!I19)),NA())</f>
        <v>#N/A</v>
      </c>
      <c r="AY25" s="512" t="e">
        <f ca="1">+IF(AND(ISNUMBER(OFFSET('Sanitation Data'!$I$12,0,10*ROW('Sanitation Data'!I19))),'Data Summary'!DN25="Yes"),OFFSET('Sanitation Data'!$I$12,0,10*ROW('Sanitation Data'!I19)),NA())</f>
        <v>#N/A</v>
      </c>
      <c r="AZ25" s="513" t="e">
        <f ca="1">+IF(AND(ISNUMBER(OFFSET('Hygiene Data'!$D$5,0,10*ROW('Hygiene Data'!D19))),'Data Summary'!DO25="Yes"),OFFSET('Hygiene Data'!$D$5,0,10*ROW('Hygiene Data'!D19)),NA())</f>
        <v>#N/A</v>
      </c>
      <c r="BA25" s="513" t="e">
        <f ca="1">+IF(AND(ISNUMBER(OFFSET('Hygiene Data'!$D$7,0,10*ROW('Hygiene Data'!D19))),'Data Summary'!DP25="Yes"),OFFSET('Hygiene Data'!$D$7,0,10*ROW('Hygiene Data'!D19)),NA())</f>
        <v>#N/A</v>
      </c>
      <c r="BB25" s="513" t="e">
        <f ca="1">+IF(AND(ISNUMBER(OFFSET('Hygiene Data'!$D$9,0,10*ROW('Hygiene Data'!D19))),'Data Summary'!DQ25="Yes"),OFFSET('Hygiene Data'!$D$9,0,10*ROW('Hygiene Data'!D19)),NA())</f>
        <v>#N/A</v>
      </c>
      <c r="BC25" s="513" t="e">
        <f ca="1">+IF(AND(ISNUMBER(OFFSET('Hygiene Data'!$E$5,0,10*ROW('Hygiene Data'!E19))),'Data Summary'!DR25="Yes"),OFFSET('Hygiene Data'!$E$5,0,10*ROW('Hygiene Data'!E19)),NA())</f>
        <v>#N/A</v>
      </c>
      <c r="BD25" s="513" t="e">
        <f ca="1">+IF(AND(ISNUMBER(OFFSET('Hygiene Data'!$E$7,0,10*ROW('Hygiene Data'!E19))),'Data Summary'!DS25="Yes"),OFFSET('Hygiene Data'!$E$7,0,10*ROW('Hygiene Data'!E19)),NA())</f>
        <v>#N/A</v>
      </c>
      <c r="BE25" s="513" t="e">
        <f ca="1">+IF(AND(ISNUMBER(OFFSET('Hygiene Data'!$E$9,0,10*ROW('Hygiene Data'!E19))),'Data Summary'!DT25="Yes"),OFFSET('Hygiene Data'!$E$9,0,10*ROW('Hygiene Data'!E19)),NA())</f>
        <v>#N/A</v>
      </c>
      <c r="BF25" s="513" t="e">
        <f ca="1">+IF(AND(ISNUMBER(OFFSET('Hygiene Data'!$F$5,0,10*ROW('Hygiene Data'!F19))),'Data Summary'!DU25="Yes"),OFFSET('Hygiene Data'!$F$5,0,10*ROW('Hygiene Data'!F19)),NA())</f>
        <v>#N/A</v>
      </c>
      <c r="BG25" s="513" t="e">
        <f ca="1">+IF(AND(ISNUMBER(OFFSET('Hygiene Data'!$F$7,0,10*ROW('Hygiene Data'!F19))),'Data Summary'!DV25="Yes"),OFFSET('Hygiene Data'!$F$7,0,10*ROW('Hygiene Data'!F19)),NA())</f>
        <v>#N/A</v>
      </c>
      <c r="BH25" s="513" t="e">
        <f ca="1">+IF(AND(ISNUMBER(OFFSET('Hygiene Data'!$F$9,0,10*ROW('Hygiene Data'!F19))),'Data Summary'!DW25="Yes"),OFFSET('Hygiene Data'!$F$9,0,10*ROW('Hygiene Data'!F19)),NA())</f>
        <v>#N/A</v>
      </c>
      <c r="BI25" s="513" t="e">
        <f ca="1">+IF(AND(ISNUMBER(OFFSET('Hygiene Data'!$G$5,0,10*ROW('Hygiene Data'!G19))),'Data Summary'!DX25="Yes"),OFFSET('Hygiene Data'!$G$5,0,10*ROW('Hygiene Data'!G19)),NA())</f>
        <v>#N/A</v>
      </c>
      <c r="BJ25" s="513" t="e">
        <f ca="1">+IF(AND(ISNUMBER(OFFSET('Hygiene Data'!$G$7,0,10*ROW('Hygiene Data'!G19))),'Data Summary'!DY25="Yes"),OFFSET('Hygiene Data'!$G$7,0,10*ROW('Hygiene Data'!G19)),NA())</f>
        <v>#N/A</v>
      </c>
      <c r="BK25" s="513" t="e">
        <f ca="1">+IF(AND(ISNUMBER(OFFSET('Hygiene Data'!$G$9,0,10*ROW('Hygiene Data'!G19))),'Data Summary'!DZ25="Yes"),OFFSET('Hygiene Data'!$G$9,0,10*ROW('Hygiene Data'!G19)),NA())</f>
        <v>#N/A</v>
      </c>
      <c r="BL25" s="513" t="e">
        <f ca="1">+IF(AND(ISNUMBER(OFFSET('Hygiene Data'!$H$5,0,10*ROW('Hygiene Data'!H19))),'Data Summary'!EA25="Yes"),OFFSET('Hygiene Data'!$H$5,0,10*ROW('Hygiene Data'!H19)),NA())</f>
        <v>#N/A</v>
      </c>
      <c r="BM25" s="513" t="e">
        <f ca="1">+IF(AND(ISNUMBER(OFFSET('Hygiene Data'!$H$7,0,10*ROW('Hygiene Data'!H19))),'Data Summary'!EB25="Yes"),OFFSET('Hygiene Data'!$H$7,0,10*ROW('Hygiene Data'!H19)),NA())</f>
        <v>#N/A</v>
      </c>
      <c r="BN25" s="513" t="e">
        <f ca="1">+IF(AND(ISNUMBER(OFFSET('Hygiene Data'!$H$9,0,10*ROW('Hygiene Data'!H19))),'Data Summary'!EC25="Yes"),OFFSET('Hygiene Data'!$H$9,0,10*ROW('Hygiene Data'!H19)),NA())</f>
        <v>#N/A</v>
      </c>
      <c r="BO25" s="513" t="e">
        <f ca="1">+IF(AND(ISNUMBER(OFFSET('Hygiene Data'!$I$5,0,10*ROW('Hygiene Data'!I19))),'Data Summary'!ED25="Yes"),OFFSET('Hygiene Data'!$I$5,0,10*ROW('Hygiene Data'!I19)),NA())</f>
        <v>#N/A</v>
      </c>
      <c r="BP25" s="513" t="e">
        <f ca="1">+IF(AND(ISNUMBER(OFFSET('Hygiene Data'!$I$7,0,10*ROW('Hygiene Data'!I19))),'Data Summary'!EE25="Yes"),OFFSET('Hygiene Data'!$I$7,0,10*ROW('Hygiene Data'!I19)),NA())</f>
        <v>#N/A</v>
      </c>
      <c r="BQ25" s="513" t="e">
        <f ca="1">+IF(AND(ISNUMBER(OFFSET('Hygiene Data'!$I$9,0,10*ROW('Hygiene Data'!I19))),'Data Summary'!EF25="Yes"),OFFSET('Hygiene Data'!$I$9,0,10*ROW('Hygiene Data'!I19)),NA())</f>
        <v>#N/A</v>
      </c>
    </row>
    <row r="26" spans="1:69" x14ac:dyDescent="0.25">
      <c r="A26" s="509" t="e">
        <f ca="1">+RIGHT('Data Summary'!A26,LEN('Data Summary'!A26)-9)</f>
        <v>#VALUE!</v>
      </c>
      <c r="B26" s="483" t="str">
        <f ca="1">+IF(ISTEXT('Data Summary'!B26),'Data Summary'!B26,"")</f>
        <v/>
      </c>
      <c r="C26" s="510" t="e">
        <f ca="1">+VALUE('Data Summary'!C26)</f>
        <v>#VALUE!</v>
      </c>
      <c r="D26" s="511" t="e">
        <f ca="1">+IF(AND(ISNUMBER(OFFSET('Water Data'!$D$4,0,10*ROW('Water Data'!D20))),'Data Summary'!BS26="Yes"),100-OFFSET('Water Data'!$D$4,0,10*ROW('Water Data'!D20)),NA())</f>
        <v>#N/A</v>
      </c>
      <c r="E26" s="511" t="e">
        <f ca="1">+IF(AND(ISNUMBER(OFFSET('Water Data'!$D$6,0,10*ROW('Water Data'!D20))),'Data Summary'!BT26="Yes"),OFFSET('Water Data'!$D$6,0,10*ROW('Water Data'!D20)),NA())</f>
        <v>#N/A</v>
      </c>
      <c r="F26" s="511" t="e">
        <f ca="1">+IF(AND(ISNUMBER(OFFSET('Water Data'!$D$9,0,10*ROW('Water Data'!D20))),'Data Summary'!BU26="Yes"),OFFSET('Water Data'!$D$9,0,10*ROW('Water Data'!D20)),NA())</f>
        <v>#N/A</v>
      </c>
      <c r="G26" s="511" t="e">
        <f ca="1">+IF(AND(ISNUMBER(OFFSET('Water Data'!$E$4,0,10*ROW('Water Data'!E20))),'Data Summary'!BV26="Yes"),100-OFFSET('Water Data'!$E$4,0,10*ROW('Water Data'!E20)),NA())</f>
        <v>#N/A</v>
      </c>
      <c r="H26" s="511" t="e">
        <f ca="1">+IF(AND(ISNUMBER(OFFSET('Water Data'!$E$6,0,10*ROW('Water Data'!E20))),'Data Summary'!BW26="Yes"),OFFSET('Water Data'!$E$6,0,10*ROW('Water Data'!E20)),NA())</f>
        <v>#N/A</v>
      </c>
      <c r="I26" s="511" t="e">
        <f ca="1">+IF(AND(ISNUMBER(OFFSET('Water Data'!$E$9,0,10*ROW('Water Data'!E20))),'Data Summary'!BX26="Yes"),OFFSET('Water Data'!$E$9,0,10*ROW('Water Data'!E20)),NA())</f>
        <v>#N/A</v>
      </c>
      <c r="J26" s="511" t="e">
        <f ca="1">+IF(AND(ISNUMBER(OFFSET('Water Data'!$F$4,0,10*ROW('Water Data'!F20))),'Data Summary'!BY26="Yes"),100-OFFSET('Water Data'!$F$4,0,10*ROW('Water Data'!F20)),NA())</f>
        <v>#N/A</v>
      </c>
      <c r="K26" s="511" t="e">
        <f ca="1">+IF(AND(ISNUMBER(OFFSET('Water Data'!$F$6,0,10*ROW('Water Data'!F20))),'Data Summary'!BZ26="Yes"),OFFSET('Water Data'!$F$6,0,10*ROW('Water Data'!F20)),NA())</f>
        <v>#N/A</v>
      </c>
      <c r="L26" s="511" t="e">
        <f ca="1">+IF(AND(ISNUMBER(OFFSET('Water Data'!$F$9,0,10*ROW('Water Data'!F20))),'Data Summary'!CA26="Yes"),OFFSET('Water Data'!$F$9,0,10*ROW('Water Data'!F20)),NA())</f>
        <v>#N/A</v>
      </c>
      <c r="M26" s="511" t="e">
        <f ca="1">+IF(AND(ISNUMBER(OFFSET('Water Data'!$G$4,0,10*ROW('Water Data'!G20))),'Data Summary'!CB26="Yes"),100-OFFSET('Water Data'!$G$4,0,10*ROW('Water Data'!G20)),NA())</f>
        <v>#N/A</v>
      </c>
      <c r="N26" s="511" t="e">
        <f ca="1">+IF(AND(ISNUMBER(OFFSET('Water Data'!$G$6,0,10*ROW('Water Data'!G20))),'Data Summary'!CC26="Yes"),OFFSET('Water Data'!$G$6,0,10*ROW('Water Data'!G20)),NA())</f>
        <v>#N/A</v>
      </c>
      <c r="O26" s="511" t="e">
        <f ca="1">+IF(AND(ISNUMBER(OFFSET('Water Data'!$G$9,0,10*ROW('Water Data'!G20))),'Data Summary'!CD26="Yes"),OFFSET('Water Data'!$G$9,0,10*ROW('Water Data'!G20)),NA())</f>
        <v>#N/A</v>
      </c>
      <c r="P26" s="511" t="e">
        <f ca="1">+IF(AND(ISNUMBER(OFFSET('Water Data'!$H$4,0,10*ROW('Water Data'!H20))),'Data Summary'!CE26="Yes"),100-OFFSET('Water Data'!$H$4,0,10*ROW('Water Data'!H20)),NA())</f>
        <v>#N/A</v>
      </c>
      <c r="Q26" s="511" t="e">
        <f ca="1">+IF(AND(ISNUMBER(OFFSET('Water Data'!$H$6,0,10*ROW('Water Data'!H20))),'Data Summary'!CF26="Yes"),OFFSET('Water Data'!$H$6,0,10*ROW('Water Data'!H20)),NA())</f>
        <v>#N/A</v>
      </c>
      <c r="R26" s="511" t="e">
        <f ca="1">+IF(AND(ISNUMBER(OFFSET('Water Data'!$H$9,0,10*ROW('Water Data'!H20))),'Data Summary'!CG26="Yes"),OFFSET('Water Data'!$H$9,0,10*ROW('Water Data'!H20)),NA())</f>
        <v>#N/A</v>
      </c>
      <c r="S26" s="511" t="e">
        <f ca="1">+IF(AND(ISNUMBER(OFFSET('Water Data'!$I$4,0,10*ROW('Water Data'!I20))),'Data Summary'!CH26="Yes"),100-OFFSET('Water Data'!$I$4,0,10*ROW('Water Data'!I20)),NA())</f>
        <v>#N/A</v>
      </c>
      <c r="T26" s="511" t="e">
        <f ca="1">+IF(AND(ISNUMBER(OFFSET('Water Data'!$I$6,0,10*ROW('Water Data'!I20))),'Data Summary'!CI26="Yes"),OFFSET('Water Data'!$I$6,0,10*ROW('Water Data'!I20)),NA())</f>
        <v>#N/A</v>
      </c>
      <c r="U26" s="511" t="e">
        <f ca="1">+IF(AND(ISNUMBER(OFFSET('Water Data'!$I$9,0,10*ROW('Water Data'!I20))),'Data Summary'!CJ26="Yes"),OFFSET('Water Data'!$I$9,0,10*ROW('Water Data'!I20)),NA())</f>
        <v>#N/A</v>
      </c>
      <c r="V26" s="512" t="e">
        <f ca="1">+IF(AND(ISNUMBER(OFFSET('Sanitation Data'!$D$4,0,10*ROW('Sanitation Data'!D20))),'Data Summary'!CK26="Yes"),100-OFFSET('Sanitation Data'!$D$4,0,10*ROW('Sanitation Data'!D20)),NA())</f>
        <v>#N/A</v>
      </c>
      <c r="W26" s="512" t="e">
        <f ca="1">+IF(AND(ISNUMBER(OFFSET('Sanitation Data'!$D$6,0,10*ROW('Sanitation Data'!D20))),'Data Summary'!CL26="Yes"),OFFSET('Sanitation Data'!$D$6,0,10*ROW('Sanitation Data'!D20)),NA())</f>
        <v>#N/A</v>
      </c>
      <c r="X26" s="512" t="e">
        <f ca="1">+IF(AND(ISNUMBER(OFFSET('Sanitation Data'!$D$10,0,10*ROW('Sanitation Data'!D20))),'Data Summary'!CM26="Yes"),OFFSET('Sanitation Data'!$D$10,0,10*ROW('Sanitation Data'!D20)),NA())</f>
        <v>#N/A</v>
      </c>
      <c r="Y26" s="512" t="e">
        <f ca="1">+IF(AND(ISNUMBER(OFFSET('Sanitation Data'!$D$11,0,10*ROW('Sanitation Data'!D20))),'Data Summary'!CN26="Yes"),OFFSET('Sanitation Data'!$D$11,0,10*ROW('Sanitation Data'!D20)),NA())</f>
        <v>#N/A</v>
      </c>
      <c r="Z26" s="512" t="e">
        <f ca="1">+IF(AND(ISNUMBER(OFFSET('Sanitation Data'!$D$12,0,10*ROW('Sanitation Data'!D20))),'Data Summary'!CO26="Yes"),OFFSET('Sanitation Data'!$D$12,0,10*ROW('Sanitation Data'!D20)),NA())</f>
        <v>#N/A</v>
      </c>
      <c r="AA26" s="512" t="e">
        <f ca="1">+IF(AND(ISNUMBER(OFFSET('Sanitation Data'!$E$4,0,10*ROW('Sanitation Data'!E20))),'Data Summary'!CP26="Yes"),100-OFFSET('Sanitation Data'!$E$4,0,10*ROW('Sanitation Data'!E20)),NA())</f>
        <v>#N/A</v>
      </c>
      <c r="AB26" s="512" t="e">
        <f ca="1">+IF(AND(ISNUMBER(OFFSET('Sanitation Data'!$E$6,0,10*ROW('Sanitation Data'!E20))),'Data Summary'!CQ26="Yes"),OFFSET('Sanitation Data'!$E$6,0,10*ROW('Sanitation Data'!E20)),NA())</f>
        <v>#N/A</v>
      </c>
      <c r="AC26" s="512" t="e">
        <f ca="1">+IF(AND(ISNUMBER(OFFSET('Sanitation Data'!$E$10,0,10*ROW('Sanitation Data'!E20))),'Data Summary'!CR26="Yes"),OFFSET('Sanitation Data'!$E$10,0,10*ROW('Sanitation Data'!E20)),NA())</f>
        <v>#N/A</v>
      </c>
      <c r="AD26" s="512" t="e">
        <f ca="1">+IF(AND(ISNUMBER(OFFSET('Sanitation Data'!$E$11,0,10*ROW('Sanitation Data'!E20))),'Data Summary'!CS26="Yes"),OFFSET('Sanitation Data'!$E$11,0,10*ROW('Sanitation Data'!E20)),NA())</f>
        <v>#N/A</v>
      </c>
      <c r="AE26" s="512" t="e">
        <f ca="1">+IF(AND(ISNUMBER(OFFSET('Sanitation Data'!$E$12,0,10*ROW('Sanitation Data'!E20))),'Data Summary'!CT26="Yes"),OFFSET('Sanitation Data'!$E$12,0,10*ROW('Sanitation Data'!E20)),NA())</f>
        <v>#N/A</v>
      </c>
      <c r="AF26" s="512" t="e">
        <f ca="1">+IF(AND(ISNUMBER(OFFSET('Sanitation Data'!$F$4,0,10*ROW('Sanitation Data'!F20))),'Data Summary'!CU26="Yes"),100-OFFSET('Sanitation Data'!$F$4,0,10*ROW('Sanitation Data'!F20)),NA())</f>
        <v>#N/A</v>
      </c>
      <c r="AG26" s="512" t="e">
        <f ca="1">+IF(AND(ISNUMBER(OFFSET('Sanitation Data'!$F$6,0,10*ROW('Sanitation Data'!F20))),'Data Summary'!CV26="Yes"),OFFSET('Sanitation Data'!$F$6,0,10*ROW('Sanitation Data'!F20)),NA())</f>
        <v>#N/A</v>
      </c>
      <c r="AH26" s="512" t="e">
        <f ca="1">+IF(AND(ISNUMBER(OFFSET('Sanitation Data'!$F$10,0,10*ROW('Sanitation Data'!F20))),'Data Summary'!CW26="Yes"),OFFSET('Sanitation Data'!$F$10,0,10*ROW('Sanitation Data'!F20)),NA())</f>
        <v>#N/A</v>
      </c>
      <c r="AI26" s="512" t="e">
        <f ca="1">+IF(AND(ISNUMBER(OFFSET('Sanitation Data'!$F$11,0,10*ROW('Sanitation Data'!F20))),'Data Summary'!CX26="Yes"),OFFSET('Sanitation Data'!$F$11,0,10*ROW('Sanitation Data'!F20)),NA())</f>
        <v>#N/A</v>
      </c>
      <c r="AJ26" s="512" t="e">
        <f ca="1">+IF(AND(ISNUMBER(OFFSET('Sanitation Data'!$F$12,0,10*ROW('Sanitation Data'!F20))),'Data Summary'!CY26="Yes"),OFFSET('Sanitation Data'!$F$12,0,10*ROW('Sanitation Data'!F20)),NA())</f>
        <v>#N/A</v>
      </c>
      <c r="AK26" s="512" t="e">
        <f ca="1">+IF(AND(ISNUMBER(OFFSET('Sanitation Data'!$G$4,0,10*ROW('Sanitation Data'!G20))),'Data Summary'!CZ26="Yes"),100-OFFSET('Sanitation Data'!$G$4,0,10*ROW('Sanitation Data'!G20)),NA())</f>
        <v>#N/A</v>
      </c>
      <c r="AL26" s="512" t="e">
        <f ca="1">+IF(AND(ISNUMBER(OFFSET('Sanitation Data'!$G$6,0,10*ROW('Sanitation Data'!G20))),'Data Summary'!DA26="Yes"),OFFSET('Sanitation Data'!$G$6,0,10*ROW('Sanitation Data'!G20)),NA())</f>
        <v>#N/A</v>
      </c>
      <c r="AM26" s="512" t="e">
        <f ca="1">+IF(AND(ISNUMBER(OFFSET('Sanitation Data'!$G$10,0,10*ROW('Sanitation Data'!G20))),'Data Summary'!DB26="Yes"),OFFSET('Sanitation Data'!$G$10,0,10*ROW('Sanitation Data'!G20)),NA())</f>
        <v>#N/A</v>
      </c>
      <c r="AN26" s="512" t="e">
        <f ca="1">+IF(AND(ISNUMBER(OFFSET('Sanitation Data'!$G$11,0,10*ROW('Sanitation Data'!G20))),'Data Summary'!DC26="Yes"),OFFSET('Sanitation Data'!$G$11,0,10*ROW('Sanitation Data'!G20)),NA())</f>
        <v>#N/A</v>
      </c>
      <c r="AO26" s="512" t="e">
        <f ca="1">+IF(AND(ISNUMBER(OFFSET('Sanitation Data'!$G$12,0,10*ROW('Sanitation Data'!G20))),'Data Summary'!DD26="Yes"),OFFSET('Sanitation Data'!$G$12,0,10*ROW('Sanitation Data'!G20)),NA())</f>
        <v>#N/A</v>
      </c>
      <c r="AP26" s="512" t="e">
        <f ca="1">+IF(AND(ISNUMBER(OFFSET('Sanitation Data'!$H$4,0,10*ROW('Sanitation Data'!H20))),'Data Summary'!DE26="Yes"),100-OFFSET('Sanitation Data'!$H$4,0,10*ROW('Sanitation Data'!H20)),NA())</f>
        <v>#N/A</v>
      </c>
      <c r="AQ26" s="512" t="e">
        <f ca="1">+IF(AND(ISNUMBER(OFFSET('Sanitation Data'!$H$6,0,10*ROW('Sanitation Data'!H20))),'Data Summary'!DF26="Yes"),OFFSET('Sanitation Data'!$H$6,0,10*ROW('Sanitation Data'!H20)),NA())</f>
        <v>#N/A</v>
      </c>
      <c r="AR26" s="512" t="e">
        <f ca="1">+IF(AND(ISNUMBER(OFFSET('Sanitation Data'!$H$10,0,10*ROW('Sanitation Data'!H20))),'Data Summary'!DG26="Yes"),OFFSET('Sanitation Data'!$H$10,0,10*ROW('Sanitation Data'!H20)),NA())</f>
        <v>#N/A</v>
      </c>
      <c r="AS26" s="512" t="e">
        <f ca="1">+IF(AND(ISNUMBER(OFFSET('Sanitation Data'!$H$11,0,10*ROW('Sanitation Data'!H20))),'Data Summary'!DH26="Yes"),OFFSET('Sanitation Data'!$H$11,0,10*ROW('Sanitation Data'!H20)),NA())</f>
        <v>#N/A</v>
      </c>
      <c r="AT26" s="512" t="e">
        <f ca="1">+IF(AND(ISNUMBER(OFFSET('Sanitation Data'!$H$12,0,10*ROW('Sanitation Data'!H20))),'Data Summary'!DI26="Yes"),OFFSET('Sanitation Data'!$H$12,0,10*ROW('Sanitation Data'!H20)),NA())</f>
        <v>#N/A</v>
      </c>
      <c r="AU26" s="512" t="e">
        <f ca="1">+IF(AND(ISNUMBER(OFFSET('Sanitation Data'!$I$4,0,10*ROW('Sanitation Data'!I20))),'Data Summary'!DJ26="Yes"),100-OFFSET('Sanitation Data'!$I$4,0,10*ROW('Sanitation Data'!I20)),NA())</f>
        <v>#N/A</v>
      </c>
      <c r="AV26" s="512" t="e">
        <f ca="1">+IF(AND(ISNUMBER(OFFSET('Sanitation Data'!$I$6,0,10*ROW('Sanitation Data'!I20))),'Data Summary'!DK26="Yes"),OFFSET('Sanitation Data'!$I$6,0,10*ROW('Sanitation Data'!I20)),NA())</f>
        <v>#N/A</v>
      </c>
      <c r="AW26" s="512" t="e">
        <f ca="1">+IF(AND(ISNUMBER(OFFSET('Sanitation Data'!$I$10,0,10*ROW('Sanitation Data'!I20))),'Data Summary'!DL26="Yes"),OFFSET('Sanitation Data'!$I$10,0,10*ROW('Sanitation Data'!I20)),NA())</f>
        <v>#N/A</v>
      </c>
      <c r="AX26" s="512" t="e">
        <f ca="1">+IF(AND(ISNUMBER(OFFSET('Sanitation Data'!$I$11,0,10*ROW('Sanitation Data'!I20))),'Data Summary'!DM26="Yes"),OFFSET('Sanitation Data'!$I$11,0,10*ROW('Sanitation Data'!I20)),NA())</f>
        <v>#N/A</v>
      </c>
      <c r="AY26" s="512" t="e">
        <f ca="1">+IF(AND(ISNUMBER(OFFSET('Sanitation Data'!$I$12,0,10*ROW('Sanitation Data'!I20))),'Data Summary'!DN26="Yes"),OFFSET('Sanitation Data'!$I$12,0,10*ROW('Sanitation Data'!I20)),NA())</f>
        <v>#N/A</v>
      </c>
      <c r="AZ26" s="513" t="e">
        <f ca="1">+IF(AND(ISNUMBER(OFFSET('Hygiene Data'!$D$5,0,10*ROW('Hygiene Data'!D20))),'Data Summary'!DO26="Yes"),OFFSET('Hygiene Data'!$D$5,0,10*ROW('Hygiene Data'!D20)),NA())</f>
        <v>#N/A</v>
      </c>
      <c r="BA26" s="513" t="e">
        <f ca="1">+IF(AND(ISNUMBER(OFFSET('Hygiene Data'!$D$7,0,10*ROW('Hygiene Data'!D20))),'Data Summary'!DP26="Yes"),OFFSET('Hygiene Data'!$D$7,0,10*ROW('Hygiene Data'!D20)),NA())</f>
        <v>#N/A</v>
      </c>
      <c r="BB26" s="513" t="e">
        <f ca="1">+IF(AND(ISNUMBER(OFFSET('Hygiene Data'!$D$9,0,10*ROW('Hygiene Data'!D20))),'Data Summary'!DQ26="Yes"),OFFSET('Hygiene Data'!$D$9,0,10*ROW('Hygiene Data'!D20)),NA())</f>
        <v>#N/A</v>
      </c>
      <c r="BC26" s="513" t="e">
        <f ca="1">+IF(AND(ISNUMBER(OFFSET('Hygiene Data'!$E$5,0,10*ROW('Hygiene Data'!E20))),'Data Summary'!DR26="Yes"),OFFSET('Hygiene Data'!$E$5,0,10*ROW('Hygiene Data'!E20)),NA())</f>
        <v>#N/A</v>
      </c>
      <c r="BD26" s="513" t="e">
        <f ca="1">+IF(AND(ISNUMBER(OFFSET('Hygiene Data'!$E$7,0,10*ROW('Hygiene Data'!E20))),'Data Summary'!DS26="Yes"),OFFSET('Hygiene Data'!$E$7,0,10*ROW('Hygiene Data'!E20)),NA())</f>
        <v>#N/A</v>
      </c>
      <c r="BE26" s="513" t="e">
        <f ca="1">+IF(AND(ISNUMBER(OFFSET('Hygiene Data'!$E$9,0,10*ROW('Hygiene Data'!E20))),'Data Summary'!DT26="Yes"),OFFSET('Hygiene Data'!$E$9,0,10*ROW('Hygiene Data'!E20)),NA())</f>
        <v>#N/A</v>
      </c>
      <c r="BF26" s="513" t="e">
        <f ca="1">+IF(AND(ISNUMBER(OFFSET('Hygiene Data'!$F$5,0,10*ROW('Hygiene Data'!F20))),'Data Summary'!DU26="Yes"),OFFSET('Hygiene Data'!$F$5,0,10*ROW('Hygiene Data'!F20)),NA())</f>
        <v>#N/A</v>
      </c>
      <c r="BG26" s="513" t="e">
        <f ca="1">+IF(AND(ISNUMBER(OFFSET('Hygiene Data'!$F$7,0,10*ROW('Hygiene Data'!F20))),'Data Summary'!DV26="Yes"),OFFSET('Hygiene Data'!$F$7,0,10*ROW('Hygiene Data'!F20)),NA())</f>
        <v>#N/A</v>
      </c>
      <c r="BH26" s="513" t="e">
        <f ca="1">+IF(AND(ISNUMBER(OFFSET('Hygiene Data'!$F$9,0,10*ROW('Hygiene Data'!F20))),'Data Summary'!DW26="Yes"),OFFSET('Hygiene Data'!$F$9,0,10*ROW('Hygiene Data'!F20)),NA())</f>
        <v>#N/A</v>
      </c>
      <c r="BI26" s="513" t="e">
        <f ca="1">+IF(AND(ISNUMBER(OFFSET('Hygiene Data'!$G$5,0,10*ROW('Hygiene Data'!G20))),'Data Summary'!DX26="Yes"),OFFSET('Hygiene Data'!$G$5,0,10*ROW('Hygiene Data'!G20)),NA())</f>
        <v>#N/A</v>
      </c>
      <c r="BJ26" s="513" t="e">
        <f ca="1">+IF(AND(ISNUMBER(OFFSET('Hygiene Data'!$G$7,0,10*ROW('Hygiene Data'!G20))),'Data Summary'!DY26="Yes"),OFFSET('Hygiene Data'!$G$7,0,10*ROW('Hygiene Data'!G20)),NA())</f>
        <v>#N/A</v>
      </c>
      <c r="BK26" s="513" t="e">
        <f ca="1">+IF(AND(ISNUMBER(OFFSET('Hygiene Data'!$G$9,0,10*ROW('Hygiene Data'!G20))),'Data Summary'!DZ26="Yes"),OFFSET('Hygiene Data'!$G$9,0,10*ROW('Hygiene Data'!G20)),NA())</f>
        <v>#N/A</v>
      </c>
      <c r="BL26" s="513" t="e">
        <f ca="1">+IF(AND(ISNUMBER(OFFSET('Hygiene Data'!$H$5,0,10*ROW('Hygiene Data'!H20))),'Data Summary'!EA26="Yes"),OFFSET('Hygiene Data'!$H$5,0,10*ROW('Hygiene Data'!H20)),NA())</f>
        <v>#N/A</v>
      </c>
      <c r="BM26" s="513" t="e">
        <f ca="1">+IF(AND(ISNUMBER(OFFSET('Hygiene Data'!$H$7,0,10*ROW('Hygiene Data'!H20))),'Data Summary'!EB26="Yes"),OFFSET('Hygiene Data'!$H$7,0,10*ROW('Hygiene Data'!H20)),NA())</f>
        <v>#N/A</v>
      </c>
      <c r="BN26" s="513" t="e">
        <f ca="1">+IF(AND(ISNUMBER(OFFSET('Hygiene Data'!$H$9,0,10*ROW('Hygiene Data'!H20))),'Data Summary'!EC26="Yes"),OFFSET('Hygiene Data'!$H$9,0,10*ROW('Hygiene Data'!H20)),NA())</f>
        <v>#N/A</v>
      </c>
      <c r="BO26" s="513" t="e">
        <f ca="1">+IF(AND(ISNUMBER(OFFSET('Hygiene Data'!$I$5,0,10*ROW('Hygiene Data'!I20))),'Data Summary'!ED26="Yes"),OFFSET('Hygiene Data'!$I$5,0,10*ROW('Hygiene Data'!I20)),NA())</f>
        <v>#N/A</v>
      </c>
      <c r="BP26" s="513" t="e">
        <f ca="1">+IF(AND(ISNUMBER(OFFSET('Hygiene Data'!$I$7,0,10*ROW('Hygiene Data'!I20))),'Data Summary'!EE26="Yes"),OFFSET('Hygiene Data'!$I$7,0,10*ROW('Hygiene Data'!I20)),NA())</f>
        <v>#N/A</v>
      </c>
      <c r="BQ26" s="513" t="e">
        <f ca="1">+IF(AND(ISNUMBER(OFFSET('Hygiene Data'!$I$9,0,10*ROW('Hygiene Data'!I20))),'Data Summary'!EF26="Yes"),OFFSET('Hygiene Data'!$I$9,0,10*ROW('Hygiene Data'!I20)),NA())</f>
        <v>#N/A</v>
      </c>
    </row>
    <row r="27" spans="1:69" x14ac:dyDescent="0.25">
      <c r="A27" s="509" t="e">
        <f ca="1">+RIGHT('Data Summary'!A27,LEN('Data Summary'!A27)-9)</f>
        <v>#VALUE!</v>
      </c>
      <c r="B27" s="483" t="str">
        <f ca="1">+IF(ISTEXT('Data Summary'!B27),'Data Summary'!B27,"")</f>
        <v/>
      </c>
      <c r="C27" s="510" t="e">
        <f ca="1">+VALUE('Data Summary'!C27)</f>
        <v>#VALUE!</v>
      </c>
      <c r="D27" s="511" t="e">
        <f ca="1">+IF(AND(ISNUMBER(OFFSET('Water Data'!$D$4,0,10*ROW('Water Data'!D21))),'Data Summary'!BS27="Yes"),100-OFFSET('Water Data'!$D$4,0,10*ROW('Water Data'!D21)),NA())</f>
        <v>#N/A</v>
      </c>
      <c r="E27" s="511" t="e">
        <f ca="1">+IF(AND(ISNUMBER(OFFSET('Water Data'!$D$6,0,10*ROW('Water Data'!D21))),'Data Summary'!BT27="Yes"),OFFSET('Water Data'!$D$6,0,10*ROW('Water Data'!D21)),NA())</f>
        <v>#N/A</v>
      </c>
      <c r="F27" s="511" t="e">
        <f ca="1">+IF(AND(ISNUMBER(OFFSET('Water Data'!$D$9,0,10*ROW('Water Data'!D21))),'Data Summary'!BU27="Yes"),OFFSET('Water Data'!$D$9,0,10*ROW('Water Data'!D21)),NA())</f>
        <v>#N/A</v>
      </c>
      <c r="G27" s="511" t="e">
        <f ca="1">+IF(AND(ISNUMBER(OFFSET('Water Data'!$E$4,0,10*ROW('Water Data'!E21))),'Data Summary'!BV27="Yes"),100-OFFSET('Water Data'!$E$4,0,10*ROW('Water Data'!E21)),NA())</f>
        <v>#N/A</v>
      </c>
      <c r="H27" s="511" t="e">
        <f ca="1">+IF(AND(ISNUMBER(OFFSET('Water Data'!$E$6,0,10*ROW('Water Data'!E21))),'Data Summary'!BW27="Yes"),OFFSET('Water Data'!$E$6,0,10*ROW('Water Data'!E21)),NA())</f>
        <v>#N/A</v>
      </c>
      <c r="I27" s="511" t="e">
        <f ca="1">+IF(AND(ISNUMBER(OFFSET('Water Data'!$E$9,0,10*ROW('Water Data'!E21))),'Data Summary'!BX27="Yes"),OFFSET('Water Data'!$E$9,0,10*ROW('Water Data'!E21)),NA())</f>
        <v>#N/A</v>
      </c>
      <c r="J27" s="511" t="e">
        <f ca="1">+IF(AND(ISNUMBER(OFFSET('Water Data'!$F$4,0,10*ROW('Water Data'!F21))),'Data Summary'!BY27="Yes"),100-OFFSET('Water Data'!$F$4,0,10*ROW('Water Data'!F21)),NA())</f>
        <v>#N/A</v>
      </c>
      <c r="K27" s="511" t="e">
        <f ca="1">+IF(AND(ISNUMBER(OFFSET('Water Data'!$F$6,0,10*ROW('Water Data'!F21))),'Data Summary'!BZ27="Yes"),OFFSET('Water Data'!$F$6,0,10*ROW('Water Data'!F21)),NA())</f>
        <v>#N/A</v>
      </c>
      <c r="L27" s="511" t="e">
        <f ca="1">+IF(AND(ISNUMBER(OFFSET('Water Data'!$F$9,0,10*ROW('Water Data'!F21))),'Data Summary'!CA27="Yes"),OFFSET('Water Data'!$F$9,0,10*ROW('Water Data'!F21)),NA())</f>
        <v>#N/A</v>
      </c>
      <c r="M27" s="511" t="e">
        <f ca="1">+IF(AND(ISNUMBER(OFFSET('Water Data'!$G$4,0,10*ROW('Water Data'!G21))),'Data Summary'!CB27="Yes"),100-OFFSET('Water Data'!$G$4,0,10*ROW('Water Data'!G21)),NA())</f>
        <v>#N/A</v>
      </c>
      <c r="N27" s="511" t="e">
        <f ca="1">+IF(AND(ISNUMBER(OFFSET('Water Data'!$G$6,0,10*ROW('Water Data'!G21))),'Data Summary'!CC27="Yes"),OFFSET('Water Data'!$G$6,0,10*ROW('Water Data'!G21)),NA())</f>
        <v>#N/A</v>
      </c>
      <c r="O27" s="511" t="e">
        <f ca="1">+IF(AND(ISNUMBER(OFFSET('Water Data'!$G$9,0,10*ROW('Water Data'!G21))),'Data Summary'!CD27="Yes"),OFFSET('Water Data'!$G$9,0,10*ROW('Water Data'!G21)),NA())</f>
        <v>#N/A</v>
      </c>
      <c r="P27" s="511" t="e">
        <f ca="1">+IF(AND(ISNUMBER(OFFSET('Water Data'!$H$4,0,10*ROW('Water Data'!H21))),'Data Summary'!CE27="Yes"),100-OFFSET('Water Data'!$H$4,0,10*ROW('Water Data'!H21)),NA())</f>
        <v>#N/A</v>
      </c>
      <c r="Q27" s="511" t="e">
        <f ca="1">+IF(AND(ISNUMBER(OFFSET('Water Data'!$H$6,0,10*ROW('Water Data'!H21))),'Data Summary'!CF27="Yes"),OFFSET('Water Data'!$H$6,0,10*ROW('Water Data'!H21)),NA())</f>
        <v>#N/A</v>
      </c>
      <c r="R27" s="511" t="e">
        <f ca="1">+IF(AND(ISNUMBER(OFFSET('Water Data'!$H$9,0,10*ROW('Water Data'!H21))),'Data Summary'!CG27="Yes"),OFFSET('Water Data'!$H$9,0,10*ROW('Water Data'!H21)),NA())</f>
        <v>#N/A</v>
      </c>
      <c r="S27" s="511" t="e">
        <f ca="1">+IF(AND(ISNUMBER(OFFSET('Water Data'!$I$4,0,10*ROW('Water Data'!I21))),'Data Summary'!CH27="Yes"),100-OFFSET('Water Data'!$I$4,0,10*ROW('Water Data'!I21)),NA())</f>
        <v>#N/A</v>
      </c>
      <c r="T27" s="511" t="e">
        <f ca="1">+IF(AND(ISNUMBER(OFFSET('Water Data'!$I$6,0,10*ROW('Water Data'!I21))),'Data Summary'!CI27="Yes"),OFFSET('Water Data'!$I$6,0,10*ROW('Water Data'!I21)),NA())</f>
        <v>#N/A</v>
      </c>
      <c r="U27" s="511" t="e">
        <f ca="1">+IF(AND(ISNUMBER(OFFSET('Water Data'!$I$9,0,10*ROW('Water Data'!I21))),'Data Summary'!CJ27="Yes"),OFFSET('Water Data'!$I$9,0,10*ROW('Water Data'!I21)),NA())</f>
        <v>#N/A</v>
      </c>
      <c r="V27" s="512" t="e">
        <f ca="1">+IF(AND(ISNUMBER(OFFSET('Sanitation Data'!$D$4,0,10*ROW('Sanitation Data'!D21))),'Data Summary'!CK27="Yes"),100-OFFSET('Sanitation Data'!$D$4,0,10*ROW('Sanitation Data'!D21)),NA())</f>
        <v>#N/A</v>
      </c>
      <c r="W27" s="512" t="e">
        <f ca="1">+IF(AND(ISNUMBER(OFFSET('Sanitation Data'!$D$6,0,10*ROW('Sanitation Data'!D21))),'Data Summary'!CL27="Yes"),OFFSET('Sanitation Data'!$D$6,0,10*ROW('Sanitation Data'!D21)),NA())</f>
        <v>#N/A</v>
      </c>
      <c r="X27" s="512" t="e">
        <f ca="1">+IF(AND(ISNUMBER(OFFSET('Sanitation Data'!$D$10,0,10*ROW('Sanitation Data'!D21))),'Data Summary'!CM27="Yes"),OFFSET('Sanitation Data'!$D$10,0,10*ROW('Sanitation Data'!D21)),NA())</f>
        <v>#N/A</v>
      </c>
      <c r="Y27" s="512" t="e">
        <f ca="1">+IF(AND(ISNUMBER(OFFSET('Sanitation Data'!$D$11,0,10*ROW('Sanitation Data'!D21))),'Data Summary'!CN27="Yes"),OFFSET('Sanitation Data'!$D$11,0,10*ROW('Sanitation Data'!D21)),NA())</f>
        <v>#N/A</v>
      </c>
      <c r="Z27" s="512" t="e">
        <f ca="1">+IF(AND(ISNUMBER(OFFSET('Sanitation Data'!$D$12,0,10*ROW('Sanitation Data'!D21))),'Data Summary'!CO27="Yes"),OFFSET('Sanitation Data'!$D$12,0,10*ROW('Sanitation Data'!D21)),NA())</f>
        <v>#N/A</v>
      </c>
      <c r="AA27" s="512" t="e">
        <f ca="1">+IF(AND(ISNUMBER(OFFSET('Sanitation Data'!$E$4,0,10*ROW('Sanitation Data'!E21))),'Data Summary'!CP27="Yes"),100-OFFSET('Sanitation Data'!$E$4,0,10*ROW('Sanitation Data'!E21)),NA())</f>
        <v>#N/A</v>
      </c>
      <c r="AB27" s="512" t="e">
        <f ca="1">+IF(AND(ISNUMBER(OFFSET('Sanitation Data'!$E$6,0,10*ROW('Sanitation Data'!E21))),'Data Summary'!CQ27="Yes"),OFFSET('Sanitation Data'!$E$6,0,10*ROW('Sanitation Data'!E21)),NA())</f>
        <v>#N/A</v>
      </c>
      <c r="AC27" s="512" t="e">
        <f ca="1">+IF(AND(ISNUMBER(OFFSET('Sanitation Data'!$E$10,0,10*ROW('Sanitation Data'!E21))),'Data Summary'!CR27="Yes"),OFFSET('Sanitation Data'!$E$10,0,10*ROW('Sanitation Data'!E21)),NA())</f>
        <v>#N/A</v>
      </c>
      <c r="AD27" s="512" t="e">
        <f ca="1">+IF(AND(ISNUMBER(OFFSET('Sanitation Data'!$E$11,0,10*ROW('Sanitation Data'!E21))),'Data Summary'!CS27="Yes"),OFFSET('Sanitation Data'!$E$11,0,10*ROW('Sanitation Data'!E21)),NA())</f>
        <v>#N/A</v>
      </c>
      <c r="AE27" s="512" t="e">
        <f ca="1">+IF(AND(ISNUMBER(OFFSET('Sanitation Data'!$E$12,0,10*ROW('Sanitation Data'!E21))),'Data Summary'!CT27="Yes"),OFFSET('Sanitation Data'!$E$12,0,10*ROW('Sanitation Data'!E21)),NA())</f>
        <v>#N/A</v>
      </c>
      <c r="AF27" s="512" t="e">
        <f ca="1">+IF(AND(ISNUMBER(OFFSET('Sanitation Data'!$F$4,0,10*ROW('Sanitation Data'!F21))),'Data Summary'!CU27="Yes"),100-OFFSET('Sanitation Data'!$F$4,0,10*ROW('Sanitation Data'!F21)),NA())</f>
        <v>#N/A</v>
      </c>
      <c r="AG27" s="512" t="e">
        <f ca="1">+IF(AND(ISNUMBER(OFFSET('Sanitation Data'!$F$6,0,10*ROW('Sanitation Data'!F21))),'Data Summary'!CV27="Yes"),OFFSET('Sanitation Data'!$F$6,0,10*ROW('Sanitation Data'!F21)),NA())</f>
        <v>#N/A</v>
      </c>
      <c r="AH27" s="512" t="e">
        <f ca="1">+IF(AND(ISNUMBER(OFFSET('Sanitation Data'!$F$10,0,10*ROW('Sanitation Data'!F21))),'Data Summary'!CW27="Yes"),OFFSET('Sanitation Data'!$F$10,0,10*ROW('Sanitation Data'!F21)),NA())</f>
        <v>#N/A</v>
      </c>
      <c r="AI27" s="512" t="e">
        <f ca="1">+IF(AND(ISNUMBER(OFFSET('Sanitation Data'!$F$11,0,10*ROW('Sanitation Data'!F21))),'Data Summary'!CX27="Yes"),OFFSET('Sanitation Data'!$F$11,0,10*ROW('Sanitation Data'!F21)),NA())</f>
        <v>#N/A</v>
      </c>
      <c r="AJ27" s="512" t="e">
        <f ca="1">+IF(AND(ISNUMBER(OFFSET('Sanitation Data'!$F$12,0,10*ROW('Sanitation Data'!F21))),'Data Summary'!CY27="Yes"),OFFSET('Sanitation Data'!$F$12,0,10*ROW('Sanitation Data'!F21)),NA())</f>
        <v>#N/A</v>
      </c>
      <c r="AK27" s="512" t="e">
        <f ca="1">+IF(AND(ISNUMBER(OFFSET('Sanitation Data'!$G$4,0,10*ROW('Sanitation Data'!G21))),'Data Summary'!CZ27="Yes"),100-OFFSET('Sanitation Data'!$G$4,0,10*ROW('Sanitation Data'!G21)),NA())</f>
        <v>#N/A</v>
      </c>
      <c r="AL27" s="512" t="e">
        <f ca="1">+IF(AND(ISNUMBER(OFFSET('Sanitation Data'!$G$6,0,10*ROW('Sanitation Data'!G21))),'Data Summary'!DA27="Yes"),OFFSET('Sanitation Data'!$G$6,0,10*ROW('Sanitation Data'!G21)),NA())</f>
        <v>#N/A</v>
      </c>
      <c r="AM27" s="512" t="e">
        <f ca="1">+IF(AND(ISNUMBER(OFFSET('Sanitation Data'!$G$10,0,10*ROW('Sanitation Data'!G21))),'Data Summary'!DB27="Yes"),OFFSET('Sanitation Data'!$G$10,0,10*ROW('Sanitation Data'!G21)),NA())</f>
        <v>#N/A</v>
      </c>
      <c r="AN27" s="512" t="e">
        <f ca="1">+IF(AND(ISNUMBER(OFFSET('Sanitation Data'!$G$11,0,10*ROW('Sanitation Data'!G21))),'Data Summary'!DC27="Yes"),OFFSET('Sanitation Data'!$G$11,0,10*ROW('Sanitation Data'!G21)),NA())</f>
        <v>#N/A</v>
      </c>
      <c r="AO27" s="512" t="e">
        <f ca="1">+IF(AND(ISNUMBER(OFFSET('Sanitation Data'!$G$12,0,10*ROW('Sanitation Data'!G21))),'Data Summary'!DD27="Yes"),OFFSET('Sanitation Data'!$G$12,0,10*ROW('Sanitation Data'!G21)),NA())</f>
        <v>#N/A</v>
      </c>
      <c r="AP27" s="512" t="e">
        <f ca="1">+IF(AND(ISNUMBER(OFFSET('Sanitation Data'!$H$4,0,10*ROW('Sanitation Data'!H21))),'Data Summary'!DE27="Yes"),100-OFFSET('Sanitation Data'!$H$4,0,10*ROW('Sanitation Data'!H21)),NA())</f>
        <v>#N/A</v>
      </c>
      <c r="AQ27" s="512" t="e">
        <f ca="1">+IF(AND(ISNUMBER(OFFSET('Sanitation Data'!$H$6,0,10*ROW('Sanitation Data'!H21))),'Data Summary'!DF27="Yes"),OFFSET('Sanitation Data'!$H$6,0,10*ROW('Sanitation Data'!H21)),NA())</f>
        <v>#N/A</v>
      </c>
      <c r="AR27" s="512" t="e">
        <f ca="1">+IF(AND(ISNUMBER(OFFSET('Sanitation Data'!$H$10,0,10*ROW('Sanitation Data'!H21))),'Data Summary'!DG27="Yes"),OFFSET('Sanitation Data'!$H$10,0,10*ROW('Sanitation Data'!H21)),NA())</f>
        <v>#N/A</v>
      </c>
      <c r="AS27" s="512" t="e">
        <f ca="1">+IF(AND(ISNUMBER(OFFSET('Sanitation Data'!$H$11,0,10*ROW('Sanitation Data'!H21))),'Data Summary'!DH27="Yes"),OFFSET('Sanitation Data'!$H$11,0,10*ROW('Sanitation Data'!H21)),NA())</f>
        <v>#N/A</v>
      </c>
      <c r="AT27" s="512" t="e">
        <f ca="1">+IF(AND(ISNUMBER(OFFSET('Sanitation Data'!$H$12,0,10*ROW('Sanitation Data'!H21))),'Data Summary'!DI27="Yes"),OFFSET('Sanitation Data'!$H$12,0,10*ROW('Sanitation Data'!H21)),NA())</f>
        <v>#N/A</v>
      </c>
      <c r="AU27" s="512" t="e">
        <f ca="1">+IF(AND(ISNUMBER(OFFSET('Sanitation Data'!$I$4,0,10*ROW('Sanitation Data'!I21))),'Data Summary'!DJ27="Yes"),100-OFFSET('Sanitation Data'!$I$4,0,10*ROW('Sanitation Data'!I21)),NA())</f>
        <v>#N/A</v>
      </c>
      <c r="AV27" s="512" t="e">
        <f ca="1">+IF(AND(ISNUMBER(OFFSET('Sanitation Data'!$I$6,0,10*ROW('Sanitation Data'!I21))),'Data Summary'!DK27="Yes"),OFFSET('Sanitation Data'!$I$6,0,10*ROW('Sanitation Data'!I21)),NA())</f>
        <v>#N/A</v>
      </c>
      <c r="AW27" s="512" t="e">
        <f ca="1">+IF(AND(ISNUMBER(OFFSET('Sanitation Data'!$I$10,0,10*ROW('Sanitation Data'!I21))),'Data Summary'!DL27="Yes"),OFFSET('Sanitation Data'!$I$10,0,10*ROW('Sanitation Data'!I21)),NA())</f>
        <v>#N/A</v>
      </c>
      <c r="AX27" s="512" t="e">
        <f ca="1">+IF(AND(ISNUMBER(OFFSET('Sanitation Data'!$I$11,0,10*ROW('Sanitation Data'!I21))),'Data Summary'!DM27="Yes"),OFFSET('Sanitation Data'!$I$11,0,10*ROW('Sanitation Data'!I21)),NA())</f>
        <v>#N/A</v>
      </c>
      <c r="AY27" s="512" t="e">
        <f ca="1">+IF(AND(ISNUMBER(OFFSET('Sanitation Data'!$I$12,0,10*ROW('Sanitation Data'!I21))),'Data Summary'!DN27="Yes"),OFFSET('Sanitation Data'!$I$12,0,10*ROW('Sanitation Data'!I21)),NA())</f>
        <v>#N/A</v>
      </c>
      <c r="AZ27" s="513" t="e">
        <f ca="1">+IF(AND(ISNUMBER(OFFSET('Hygiene Data'!$D$5,0,10*ROW('Hygiene Data'!D21))),'Data Summary'!DO27="Yes"),OFFSET('Hygiene Data'!$D$5,0,10*ROW('Hygiene Data'!D21)),NA())</f>
        <v>#N/A</v>
      </c>
      <c r="BA27" s="513" t="e">
        <f ca="1">+IF(AND(ISNUMBER(OFFSET('Hygiene Data'!$D$7,0,10*ROW('Hygiene Data'!D21))),'Data Summary'!DP27="Yes"),OFFSET('Hygiene Data'!$D$7,0,10*ROW('Hygiene Data'!D21)),NA())</f>
        <v>#N/A</v>
      </c>
      <c r="BB27" s="513" t="e">
        <f ca="1">+IF(AND(ISNUMBER(OFFSET('Hygiene Data'!$D$9,0,10*ROW('Hygiene Data'!D21))),'Data Summary'!DQ27="Yes"),OFFSET('Hygiene Data'!$D$9,0,10*ROW('Hygiene Data'!D21)),NA())</f>
        <v>#N/A</v>
      </c>
      <c r="BC27" s="513" t="e">
        <f ca="1">+IF(AND(ISNUMBER(OFFSET('Hygiene Data'!$E$5,0,10*ROW('Hygiene Data'!E21))),'Data Summary'!DR27="Yes"),OFFSET('Hygiene Data'!$E$5,0,10*ROW('Hygiene Data'!E21)),NA())</f>
        <v>#N/A</v>
      </c>
      <c r="BD27" s="513" t="e">
        <f ca="1">+IF(AND(ISNUMBER(OFFSET('Hygiene Data'!$E$7,0,10*ROW('Hygiene Data'!E21))),'Data Summary'!DS27="Yes"),OFFSET('Hygiene Data'!$E$7,0,10*ROW('Hygiene Data'!E21)),NA())</f>
        <v>#N/A</v>
      </c>
      <c r="BE27" s="513" t="e">
        <f ca="1">+IF(AND(ISNUMBER(OFFSET('Hygiene Data'!$E$9,0,10*ROW('Hygiene Data'!E21))),'Data Summary'!DT27="Yes"),OFFSET('Hygiene Data'!$E$9,0,10*ROW('Hygiene Data'!E21)),NA())</f>
        <v>#N/A</v>
      </c>
      <c r="BF27" s="513" t="e">
        <f ca="1">+IF(AND(ISNUMBER(OFFSET('Hygiene Data'!$F$5,0,10*ROW('Hygiene Data'!F21))),'Data Summary'!DU27="Yes"),OFFSET('Hygiene Data'!$F$5,0,10*ROW('Hygiene Data'!F21)),NA())</f>
        <v>#N/A</v>
      </c>
      <c r="BG27" s="513" t="e">
        <f ca="1">+IF(AND(ISNUMBER(OFFSET('Hygiene Data'!$F$7,0,10*ROW('Hygiene Data'!F21))),'Data Summary'!DV27="Yes"),OFFSET('Hygiene Data'!$F$7,0,10*ROW('Hygiene Data'!F21)),NA())</f>
        <v>#N/A</v>
      </c>
      <c r="BH27" s="513" t="e">
        <f ca="1">+IF(AND(ISNUMBER(OFFSET('Hygiene Data'!$F$9,0,10*ROW('Hygiene Data'!F21))),'Data Summary'!DW27="Yes"),OFFSET('Hygiene Data'!$F$9,0,10*ROW('Hygiene Data'!F21)),NA())</f>
        <v>#N/A</v>
      </c>
      <c r="BI27" s="513" t="e">
        <f ca="1">+IF(AND(ISNUMBER(OFFSET('Hygiene Data'!$G$5,0,10*ROW('Hygiene Data'!G21))),'Data Summary'!DX27="Yes"),OFFSET('Hygiene Data'!$G$5,0,10*ROW('Hygiene Data'!G21)),NA())</f>
        <v>#N/A</v>
      </c>
      <c r="BJ27" s="513" t="e">
        <f ca="1">+IF(AND(ISNUMBER(OFFSET('Hygiene Data'!$G$7,0,10*ROW('Hygiene Data'!G21))),'Data Summary'!DY27="Yes"),OFFSET('Hygiene Data'!$G$7,0,10*ROW('Hygiene Data'!G21)),NA())</f>
        <v>#N/A</v>
      </c>
      <c r="BK27" s="513" t="e">
        <f ca="1">+IF(AND(ISNUMBER(OFFSET('Hygiene Data'!$G$9,0,10*ROW('Hygiene Data'!G21))),'Data Summary'!DZ27="Yes"),OFFSET('Hygiene Data'!$G$9,0,10*ROW('Hygiene Data'!G21)),NA())</f>
        <v>#N/A</v>
      </c>
      <c r="BL27" s="513" t="e">
        <f ca="1">+IF(AND(ISNUMBER(OFFSET('Hygiene Data'!$H$5,0,10*ROW('Hygiene Data'!H21))),'Data Summary'!EA27="Yes"),OFFSET('Hygiene Data'!$H$5,0,10*ROW('Hygiene Data'!H21)),NA())</f>
        <v>#N/A</v>
      </c>
      <c r="BM27" s="513" t="e">
        <f ca="1">+IF(AND(ISNUMBER(OFFSET('Hygiene Data'!$H$7,0,10*ROW('Hygiene Data'!H21))),'Data Summary'!EB27="Yes"),OFFSET('Hygiene Data'!$H$7,0,10*ROW('Hygiene Data'!H21)),NA())</f>
        <v>#N/A</v>
      </c>
      <c r="BN27" s="513" t="e">
        <f ca="1">+IF(AND(ISNUMBER(OFFSET('Hygiene Data'!$H$9,0,10*ROW('Hygiene Data'!H21))),'Data Summary'!EC27="Yes"),OFFSET('Hygiene Data'!$H$9,0,10*ROW('Hygiene Data'!H21)),NA())</f>
        <v>#N/A</v>
      </c>
      <c r="BO27" s="513" t="e">
        <f ca="1">+IF(AND(ISNUMBER(OFFSET('Hygiene Data'!$I$5,0,10*ROW('Hygiene Data'!I21))),'Data Summary'!ED27="Yes"),OFFSET('Hygiene Data'!$I$5,0,10*ROW('Hygiene Data'!I21)),NA())</f>
        <v>#N/A</v>
      </c>
      <c r="BP27" s="513" t="e">
        <f ca="1">+IF(AND(ISNUMBER(OFFSET('Hygiene Data'!$I$7,0,10*ROW('Hygiene Data'!I21))),'Data Summary'!EE27="Yes"),OFFSET('Hygiene Data'!$I$7,0,10*ROW('Hygiene Data'!I21)),NA())</f>
        <v>#N/A</v>
      </c>
      <c r="BQ27" s="513" t="e">
        <f ca="1">+IF(AND(ISNUMBER(OFFSET('Hygiene Data'!$I$9,0,10*ROW('Hygiene Data'!I21))),'Data Summary'!EF27="Yes"),OFFSET('Hygiene Data'!$I$9,0,10*ROW('Hygiene Data'!I21)),NA())</f>
        <v>#N/A</v>
      </c>
    </row>
    <row r="28" spans="1:69" x14ac:dyDescent="0.25">
      <c r="A28" s="509" t="e">
        <f ca="1">+RIGHT('Data Summary'!A28,LEN('Data Summary'!A28)-9)</f>
        <v>#VALUE!</v>
      </c>
      <c r="B28" s="483" t="str">
        <f ca="1">+IF(ISTEXT('Data Summary'!B28),'Data Summary'!B28,"")</f>
        <v/>
      </c>
      <c r="C28" s="510" t="e">
        <f ca="1">+VALUE('Data Summary'!C28)</f>
        <v>#VALUE!</v>
      </c>
      <c r="D28" s="511" t="e">
        <f ca="1">+IF(AND(ISNUMBER(OFFSET('Water Data'!$D$4,0,10*ROW('Water Data'!D22))),'Data Summary'!BS28="Yes"),100-OFFSET('Water Data'!$D$4,0,10*ROW('Water Data'!D22)),NA())</f>
        <v>#N/A</v>
      </c>
      <c r="E28" s="511" t="e">
        <f ca="1">+IF(AND(ISNUMBER(OFFSET('Water Data'!$D$6,0,10*ROW('Water Data'!D22))),'Data Summary'!BT28="Yes"),OFFSET('Water Data'!$D$6,0,10*ROW('Water Data'!D22)),NA())</f>
        <v>#N/A</v>
      </c>
      <c r="F28" s="511" t="e">
        <f ca="1">+IF(AND(ISNUMBER(OFFSET('Water Data'!$D$9,0,10*ROW('Water Data'!D22))),'Data Summary'!BU28="Yes"),OFFSET('Water Data'!$D$9,0,10*ROW('Water Data'!D22)),NA())</f>
        <v>#N/A</v>
      </c>
      <c r="G28" s="511" t="e">
        <f ca="1">+IF(AND(ISNUMBER(OFFSET('Water Data'!$E$4,0,10*ROW('Water Data'!E22))),'Data Summary'!BV28="Yes"),100-OFFSET('Water Data'!$E$4,0,10*ROW('Water Data'!E22)),NA())</f>
        <v>#N/A</v>
      </c>
      <c r="H28" s="511" t="e">
        <f ca="1">+IF(AND(ISNUMBER(OFFSET('Water Data'!$E$6,0,10*ROW('Water Data'!E22))),'Data Summary'!BW28="Yes"),OFFSET('Water Data'!$E$6,0,10*ROW('Water Data'!E22)),NA())</f>
        <v>#N/A</v>
      </c>
      <c r="I28" s="511" t="e">
        <f ca="1">+IF(AND(ISNUMBER(OFFSET('Water Data'!$E$9,0,10*ROW('Water Data'!E22))),'Data Summary'!BX28="Yes"),OFFSET('Water Data'!$E$9,0,10*ROW('Water Data'!E22)),NA())</f>
        <v>#N/A</v>
      </c>
      <c r="J28" s="511" t="e">
        <f ca="1">+IF(AND(ISNUMBER(OFFSET('Water Data'!$F$4,0,10*ROW('Water Data'!F22))),'Data Summary'!BY28="Yes"),100-OFFSET('Water Data'!$F$4,0,10*ROW('Water Data'!F22)),NA())</f>
        <v>#N/A</v>
      </c>
      <c r="K28" s="511" t="e">
        <f ca="1">+IF(AND(ISNUMBER(OFFSET('Water Data'!$F$6,0,10*ROW('Water Data'!F22))),'Data Summary'!BZ28="Yes"),OFFSET('Water Data'!$F$6,0,10*ROW('Water Data'!F22)),NA())</f>
        <v>#N/A</v>
      </c>
      <c r="L28" s="511" t="e">
        <f ca="1">+IF(AND(ISNUMBER(OFFSET('Water Data'!$F$9,0,10*ROW('Water Data'!F22))),'Data Summary'!CA28="Yes"),OFFSET('Water Data'!$F$9,0,10*ROW('Water Data'!F22)),NA())</f>
        <v>#N/A</v>
      </c>
      <c r="M28" s="511" t="e">
        <f ca="1">+IF(AND(ISNUMBER(OFFSET('Water Data'!$G$4,0,10*ROW('Water Data'!G22))),'Data Summary'!CB28="Yes"),100-OFFSET('Water Data'!$G$4,0,10*ROW('Water Data'!G22)),NA())</f>
        <v>#N/A</v>
      </c>
      <c r="N28" s="511" t="e">
        <f ca="1">+IF(AND(ISNUMBER(OFFSET('Water Data'!$G$6,0,10*ROW('Water Data'!G22))),'Data Summary'!CC28="Yes"),OFFSET('Water Data'!$G$6,0,10*ROW('Water Data'!G22)),NA())</f>
        <v>#N/A</v>
      </c>
      <c r="O28" s="511" t="e">
        <f ca="1">+IF(AND(ISNUMBER(OFFSET('Water Data'!$G$9,0,10*ROW('Water Data'!G22))),'Data Summary'!CD28="Yes"),OFFSET('Water Data'!$G$9,0,10*ROW('Water Data'!G22)),NA())</f>
        <v>#N/A</v>
      </c>
      <c r="P28" s="511" t="e">
        <f ca="1">+IF(AND(ISNUMBER(OFFSET('Water Data'!$H$4,0,10*ROW('Water Data'!H22))),'Data Summary'!CE28="Yes"),100-OFFSET('Water Data'!$H$4,0,10*ROW('Water Data'!H22)),NA())</f>
        <v>#N/A</v>
      </c>
      <c r="Q28" s="511" t="e">
        <f ca="1">+IF(AND(ISNUMBER(OFFSET('Water Data'!$H$6,0,10*ROW('Water Data'!H22))),'Data Summary'!CF28="Yes"),OFFSET('Water Data'!$H$6,0,10*ROW('Water Data'!H22)),NA())</f>
        <v>#N/A</v>
      </c>
      <c r="R28" s="511" t="e">
        <f ca="1">+IF(AND(ISNUMBER(OFFSET('Water Data'!$H$9,0,10*ROW('Water Data'!H22))),'Data Summary'!CG28="Yes"),OFFSET('Water Data'!$H$9,0,10*ROW('Water Data'!H22)),NA())</f>
        <v>#N/A</v>
      </c>
      <c r="S28" s="511" t="e">
        <f ca="1">+IF(AND(ISNUMBER(OFFSET('Water Data'!$I$4,0,10*ROW('Water Data'!I22))),'Data Summary'!CH28="Yes"),100-OFFSET('Water Data'!$I$4,0,10*ROW('Water Data'!I22)),NA())</f>
        <v>#N/A</v>
      </c>
      <c r="T28" s="511" t="e">
        <f ca="1">+IF(AND(ISNUMBER(OFFSET('Water Data'!$I$6,0,10*ROW('Water Data'!I22))),'Data Summary'!CI28="Yes"),OFFSET('Water Data'!$I$6,0,10*ROW('Water Data'!I22)),NA())</f>
        <v>#N/A</v>
      </c>
      <c r="U28" s="511" t="e">
        <f ca="1">+IF(AND(ISNUMBER(OFFSET('Water Data'!$I$9,0,10*ROW('Water Data'!I22))),'Data Summary'!CJ28="Yes"),OFFSET('Water Data'!$I$9,0,10*ROW('Water Data'!I22)),NA())</f>
        <v>#N/A</v>
      </c>
      <c r="V28" s="512" t="e">
        <f ca="1">+IF(AND(ISNUMBER(OFFSET('Sanitation Data'!$D$4,0,10*ROW('Sanitation Data'!D22))),'Data Summary'!CK28="Yes"),100-OFFSET('Sanitation Data'!$D$4,0,10*ROW('Sanitation Data'!D22)),NA())</f>
        <v>#N/A</v>
      </c>
      <c r="W28" s="512" t="e">
        <f ca="1">+IF(AND(ISNUMBER(OFFSET('Sanitation Data'!$D$6,0,10*ROW('Sanitation Data'!D22))),'Data Summary'!CL28="Yes"),OFFSET('Sanitation Data'!$D$6,0,10*ROW('Sanitation Data'!D22)),NA())</f>
        <v>#N/A</v>
      </c>
      <c r="X28" s="512" t="e">
        <f ca="1">+IF(AND(ISNUMBER(OFFSET('Sanitation Data'!$D$10,0,10*ROW('Sanitation Data'!D22))),'Data Summary'!CM28="Yes"),OFFSET('Sanitation Data'!$D$10,0,10*ROW('Sanitation Data'!D22)),NA())</f>
        <v>#N/A</v>
      </c>
      <c r="Y28" s="512" t="e">
        <f ca="1">+IF(AND(ISNUMBER(OFFSET('Sanitation Data'!$D$11,0,10*ROW('Sanitation Data'!D22))),'Data Summary'!CN28="Yes"),OFFSET('Sanitation Data'!$D$11,0,10*ROW('Sanitation Data'!D22)),NA())</f>
        <v>#N/A</v>
      </c>
      <c r="Z28" s="512" t="e">
        <f ca="1">+IF(AND(ISNUMBER(OFFSET('Sanitation Data'!$D$12,0,10*ROW('Sanitation Data'!D22))),'Data Summary'!CO28="Yes"),OFFSET('Sanitation Data'!$D$12,0,10*ROW('Sanitation Data'!D22)),NA())</f>
        <v>#N/A</v>
      </c>
      <c r="AA28" s="512" t="e">
        <f ca="1">+IF(AND(ISNUMBER(OFFSET('Sanitation Data'!$E$4,0,10*ROW('Sanitation Data'!E22))),'Data Summary'!CP28="Yes"),100-OFFSET('Sanitation Data'!$E$4,0,10*ROW('Sanitation Data'!E22)),NA())</f>
        <v>#N/A</v>
      </c>
      <c r="AB28" s="512" t="e">
        <f ca="1">+IF(AND(ISNUMBER(OFFSET('Sanitation Data'!$E$6,0,10*ROW('Sanitation Data'!E22))),'Data Summary'!CQ28="Yes"),OFFSET('Sanitation Data'!$E$6,0,10*ROW('Sanitation Data'!E22)),NA())</f>
        <v>#N/A</v>
      </c>
      <c r="AC28" s="512" t="e">
        <f ca="1">+IF(AND(ISNUMBER(OFFSET('Sanitation Data'!$E$10,0,10*ROW('Sanitation Data'!E22))),'Data Summary'!CR28="Yes"),OFFSET('Sanitation Data'!$E$10,0,10*ROW('Sanitation Data'!E22)),NA())</f>
        <v>#N/A</v>
      </c>
      <c r="AD28" s="512" t="e">
        <f ca="1">+IF(AND(ISNUMBER(OFFSET('Sanitation Data'!$E$11,0,10*ROW('Sanitation Data'!E22))),'Data Summary'!CS28="Yes"),OFFSET('Sanitation Data'!$E$11,0,10*ROW('Sanitation Data'!E22)),NA())</f>
        <v>#N/A</v>
      </c>
      <c r="AE28" s="512" t="e">
        <f ca="1">+IF(AND(ISNUMBER(OFFSET('Sanitation Data'!$E$12,0,10*ROW('Sanitation Data'!E22))),'Data Summary'!CT28="Yes"),OFFSET('Sanitation Data'!$E$12,0,10*ROW('Sanitation Data'!E22)),NA())</f>
        <v>#N/A</v>
      </c>
      <c r="AF28" s="512" t="e">
        <f ca="1">+IF(AND(ISNUMBER(OFFSET('Sanitation Data'!$F$4,0,10*ROW('Sanitation Data'!F22))),'Data Summary'!CU28="Yes"),100-OFFSET('Sanitation Data'!$F$4,0,10*ROW('Sanitation Data'!F22)),NA())</f>
        <v>#N/A</v>
      </c>
      <c r="AG28" s="512" t="e">
        <f ca="1">+IF(AND(ISNUMBER(OFFSET('Sanitation Data'!$F$6,0,10*ROW('Sanitation Data'!F22))),'Data Summary'!CV28="Yes"),OFFSET('Sanitation Data'!$F$6,0,10*ROW('Sanitation Data'!F22)),NA())</f>
        <v>#N/A</v>
      </c>
      <c r="AH28" s="512" t="e">
        <f ca="1">+IF(AND(ISNUMBER(OFFSET('Sanitation Data'!$F$10,0,10*ROW('Sanitation Data'!F22))),'Data Summary'!CW28="Yes"),OFFSET('Sanitation Data'!$F$10,0,10*ROW('Sanitation Data'!F22)),NA())</f>
        <v>#N/A</v>
      </c>
      <c r="AI28" s="512" t="e">
        <f ca="1">+IF(AND(ISNUMBER(OFFSET('Sanitation Data'!$F$11,0,10*ROW('Sanitation Data'!F22))),'Data Summary'!CX28="Yes"),OFFSET('Sanitation Data'!$F$11,0,10*ROW('Sanitation Data'!F22)),NA())</f>
        <v>#N/A</v>
      </c>
      <c r="AJ28" s="512" t="e">
        <f ca="1">+IF(AND(ISNUMBER(OFFSET('Sanitation Data'!$F$12,0,10*ROW('Sanitation Data'!F22))),'Data Summary'!CY28="Yes"),OFFSET('Sanitation Data'!$F$12,0,10*ROW('Sanitation Data'!F22)),NA())</f>
        <v>#N/A</v>
      </c>
      <c r="AK28" s="512" t="e">
        <f ca="1">+IF(AND(ISNUMBER(OFFSET('Sanitation Data'!$G$4,0,10*ROW('Sanitation Data'!G22))),'Data Summary'!CZ28="Yes"),100-OFFSET('Sanitation Data'!$G$4,0,10*ROW('Sanitation Data'!G22)),NA())</f>
        <v>#N/A</v>
      </c>
      <c r="AL28" s="512" t="e">
        <f ca="1">+IF(AND(ISNUMBER(OFFSET('Sanitation Data'!$G$6,0,10*ROW('Sanitation Data'!G22))),'Data Summary'!DA28="Yes"),OFFSET('Sanitation Data'!$G$6,0,10*ROW('Sanitation Data'!G22)),NA())</f>
        <v>#N/A</v>
      </c>
      <c r="AM28" s="512" t="e">
        <f ca="1">+IF(AND(ISNUMBER(OFFSET('Sanitation Data'!$G$10,0,10*ROW('Sanitation Data'!G22))),'Data Summary'!DB28="Yes"),OFFSET('Sanitation Data'!$G$10,0,10*ROW('Sanitation Data'!G22)),NA())</f>
        <v>#N/A</v>
      </c>
      <c r="AN28" s="512" t="e">
        <f ca="1">+IF(AND(ISNUMBER(OFFSET('Sanitation Data'!$G$11,0,10*ROW('Sanitation Data'!G22))),'Data Summary'!DC28="Yes"),OFFSET('Sanitation Data'!$G$11,0,10*ROW('Sanitation Data'!G22)),NA())</f>
        <v>#N/A</v>
      </c>
      <c r="AO28" s="512" t="e">
        <f ca="1">+IF(AND(ISNUMBER(OFFSET('Sanitation Data'!$G$12,0,10*ROW('Sanitation Data'!G22))),'Data Summary'!DD28="Yes"),OFFSET('Sanitation Data'!$G$12,0,10*ROW('Sanitation Data'!G22)),NA())</f>
        <v>#N/A</v>
      </c>
      <c r="AP28" s="512" t="e">
        <f ca="1">+IF(AND(ISNUMBER(OFFSET('Sanitation Data'!$H$4,0,10*ROW('Sanitation Data'!H22))),'Data Summary'!DE28="Yes"),100-OFFSET('Sanitation Data'!$H$4,0,10*ROW('Sanitation Data'!H22)),NA())</f>
        <v>#N/A</v>
      </c>
      <c r="AQ28" s="512" t="e">
        <f ca="1">+IF(AND(ISNUMBER(OFFSET('Sanitation Data'!$H$6,0,10*ROW('Sanitation Data'!H22))),'Data Summary'!DF28="Yes"),OFFSET('Sanitation Data'!$H$6,0,10*ROW('Sanitation Data'!H22)),NA())</f>
        <v>#N/A</v>
      </c>
      <c r="AR28" s="512" t="e">
        <f ca="1">+IF(AND(ISNUMBER(OFFSET('Sanitation Data'!$H$10,0,10*ROW('Sanitation Data'!H22))),'Data Summary'!DG28="Yes"),OFFSET('Sanitation Data'!$H$10,0,10*ROW('Sanitation Data'!H22)),NA())</f>
        <v>#N/A</v>
      </c>
      <c r="AS28" s="512" t="e">
        <f ca="1">+IF(AND(ISNUMBER(OFFSET('Sanitation Data'!$H$11,0,10*ROW('Sanitation Data'!H22))),'Data Summary'!DH28="Yes"),OFFSET('Sanitation Data'!$H$11,0,10*ROW('Sanitation Data'!H22)),NA())</f>
        <v>#N/A</v>
      </c>
      <c r="AT28" s="512" t="e">
        <f ca="1">+IF(AND(ISNUMBER(OFFSET('Sanitation Data'!$H$12,0,10*ROW('Sanitation Data'!H22))),'Data Summary'!DI28="Yes"),OFFSET('Sanitation Data'!$H$12,0,10*ROW('Sanitation Data'!H22)),NA())</f>
        <v>#N/A</v>
      </c>
      <c r="AU28" s="512" t="e">
        <f ca="1">+IF(AND(ISNUMBER(OFFSET('Sanitation Data'!$I$4,0,10*ROW('Sanitation Data'!I22))),'Data Summary'!DJ28="Yes"),100-OFFSET('Sanitation Data'!$I$4,0,10*ROW('Sanitation Data'!I22)),NA())</f>
        <v>#N/A</v>
      </c>
      <c r="AV28" s="512" t="e">
        <f ca="1">+IF(AND(ISNUMBER(OFFSET('Sanitation Data'!$I$6,0,10*ROW('Sanitation Data'!I22))),'Data Summary'!DK28="Yes"),OFFSET('Sanitation Data'!$I$6,0,10*ROW('Sanitation Data'!I22)),NA())</f>
        <v>#N/A</v>
      </c>
      <c r="AW28" s="512" t="e">
        <f ca="1">+IF(AND(ISNUMBER(OFFSET('Sanitation Data'!$I$10,0,10*ROW('Sanitation Data'!I22))),'Data Summary'!DL28="Yes"),OFFSET('Sanitation Data'!$I$10,0,10*ROW('Sanitation Data'!I22)),NA())</f>
        <v>#N/A</v>
      </c>
      <c r="AX28" s="512" t="e">
        <f ca="1">+IF(AND(ISNUMBER(OFFSET('Sanitation Data'!$I$11,0,10*ROW('Sanitation Data'!I22))),'Data Summary'!DM28="Yes"),OFFSET('Sanitation Data'!$I$11,0,10*ROW('Sanitation Data'!I22)),NA())</f>
        <v>#N/A</v>
      </c>
      <c r="AY28" s="512" t="e">
        <f ca="1">+IF(AND(ISNUMBER(OFFSET('Sanitation Data'!$I$12,0,10*ROW('Sanitation Data'!I22))),'Data Summary'!DN28="Yes"),OFFSET('Sanitation Data'!$I$12,0,10*ROW('Sanitation Data'!I22)),NA())</f>
        <v>#N/A</v>
      </c>
      <c r="AZ28" s="513" t="e">
        <f ca="1">+IF(AND(ISNUMBER(OFFSET('Hygiene Data'!$D$5,0,10*ROW('Hygiene Data'!D22))),'Data Summary'!DO28="Yes"),OFFSET('Hygiene Data'!$D$5,0,10*ROW('Hygiene Data'!D22)),NA())</f>
        <v>#N/A</v>
      </c>
      <c r="BA28" s="513" t="e">
        <f ca="1">+IF(AND(ISNUMBER(OFFSET('Hygiene Data'!$D$7,0,10*ROW('Hygiene Data'!D22))),'Data Summary'!DP28="Yes"),OFFSET('Hygiene Data'!$D$7,0,10*ROW('Hygiene Data'!D22)),NA())</f>
        <v>#N/A</v>
      </c>
      <c r="BB28" s="513" t="e">
        <f ca="1">+IF(AND(ISNUMBER(OFFSET('Hygiene Data'!$D$9,0,10*ROW('Hygiene Data'!D22))),'Data Summary'!DQ28="Yes"),OFFSET('Hygiene Data'!$D$9,0,10*ROW('Hygiene Data'!D22)),NA())</f>
        <v>#N/A</v>
      </c>
      <c r="BC28" s="513" t="e">
        <f ca="1">+IF(AND(ISNUMBER(OFFSET('Hygiene Data'!$E$5,0,10*ROW('Hygiene Data'!E22))),'Data Summary'!DR28="Yes"),OFFSET('Hygiene Data'!$E$5,0,10*ROW('Hygiene Data'!E22)),NA())</f>
        <v>#N/A</v>
      </c>
      <c r="BD28" s="513" t="e">
        <f ca="1">+IF(AND(ISNUMBER(OFFSET('Hygiene Data'!$E$7,0,10*ROW('Hygiene Data'!E22))),'Data Summary'!DS28="Yes"),OFFSET('Hygiene Data'!$E$7,0,10*ROW('Hygiene Data'!E22)),NA())</f>
        <v>#N/A</v>
      </c>
      <c r="BE28" s="513" t="e">
        <f ca="1">+IF(AND(ISNUMBER(OFFSET('Hygiene Data'!$E$9,0,10*ROW('Hygiene Data'!E22))),'Data Summary'!DT28="Yes"),OFFSET('Hygiene Data'!$E$9,0,10*ROW('Hygiene Data'!E22)),NA())</f>
        <v>#N/A</v>
      </c>
      <c r="BF28" s="513" t="e">
        <f ca="1">+IF(AND(ISNUMBER(OFFSET('Hygiene Data'!$F$5,0,10*ROW('Hygiene Data'!F22))),'Data Summary'!DU28="Yes"),OFFSET('Hygiene Data'!$F$5,0,10*ROW('Hygiene Data'!F22)),NA())</f>
        <v>#N/A</v>
      </c>
      <c r="BG28" s="513" t="e">
        <f ca="1">+IF(AND(ISNUMBER(OFFSET('Hygiene Data'!$F$7,0,10*ROW('Hygiene Data'!F22))),'Data Summary'!DV28="Yes"),OFFSET('Hygiene Data'!$F$7,0,10*ROW('Hygiene Data'!F22)),NA())</f>
        <v>#N/A</v>
      </c>
      <c r="BH28" s="513" t="e">
        <f ca="1">+IF(AND(ISNUMBER(OFFSET('Hygiene Data'!$F$9,0,10*ROW('Hygiene Data'!F22))),'Data Summary'!DW28="Yes"),OFFSET('Hygiene Data'!$F$9,0,10*ROW('Hygiene Data'!F22)),NA())</f>
        <v>#N/A</v>
      </c>
      <c r="BI28" s="513" t="e">
        <f ca="1">+IF(AND(ISNUMBER(OFFSET('Hygiene Data'!$G$5,0,10*ROW('Hygiene Data'!G22))),'Data Summary'!DX28="Yes"),OFFSET('Hygiene Data'!$G$5,0,10*ROW('Hygiene Data'!G22)),NA())</f>
        <v>#N/A</v>
      </c>
      <c r="BJ28" s="513" t="e">
        <f ca="1">+IF(AND(ISNUMBER(OFFSET('Hygiene Data'!$G$7,0,10*ROW('Hygiene Data'!G22))),'Data Summary'!DY28="Yes"),OFFSET('Hygiene Data'!$G$7,0,10*ROW('Hygiene Data'!G22)),NA())</f>
        <v>#N/A</v>
      </c>
      <c r="BK28" s="513" t="e">
        <f ca="1">+IF(AND(ISNUMBER(OFFSET('Hygiene Data'!$G$9,0,10*ROW('Hygiene Data'!G22))),'Data Summary'!DZ28="Yes"),OFFSET('Hygiene Data'!$G$9,0,10*ROW('Hygiene Data'!G22)),NA())</f>
        <v>#N/A</v>
      </c>
      <c r="BL28" s="513" t="e">
        <f ca="1">+IF(AND(ISNUMBER(OFFSET('Hygiene Data'!$H$5,0,10*ROW('Hygiene Data'!H22))),'Data Summary'!EA28="Yes"),OFFSET('Hygiene Data'!$H$5,0,10*ROW('Hygiene Data'!H22)),NA())</f>
        <v>#N/A</v>
      </c>
      <c r="BM28" s="513" t="e">
        <f ca="1">+IF(AND(ISNUMBER(OFFSET('Hygiene Data'!$H$7,0,10*ROW('Hygiene Data'!H22))),'Data Summary'!EB28="Yes"),OFFSET('Hygiene Data'!$H$7,0,10*ROW('Hygiene Data'!H22)),NA())</f>
        <v>#N/A</v>
      </c>
      <c r="BN28" s="513" t="e">
        <f ca="1">+IF(AND(ISNUMBER(OFFSET('Hygiene Data'!$H$9,0,10*ROW('Hygiene Data'!H22))),'Data Summary'!EC28="Yes"),OFFSET('Hygiene Data'!$H$9,0,10*ROW('Hygiene Data'!H22)),NA())</f>
        <v>#N/A</v>
      </c>
      <c r="BO28" s="513" t="e">
        <f ca="1">+IF(AND(ISNUMBER(OFFSET('Hygiene Data'!$I$5,0,10*ROW('Hygiene Data'!I22))),'Data Summary'!ED28="Yes"),OFFSET('Hygiene Data'!$I$5,0,10*ROW('Hygiene Data'!I22)),NA())</f>
        <v>#N/A</v>
      </c>
      <c r="BP28" s="513" t="e">
        <f ca="1">+IF(AND(ISNUMBER(OFFSET('Hygiene Data'!$I$7,0,10*ROW('Hygiene Data'!I22))),'Data Summary'!EE28="Yes"),OFFSET('Hygiene Data'!$I$7,0,10*ROW('Hygiene Data'!I22)),NA())</f>
        <v>#N/A</v>
      </c>
      <c r="BQ28" s="513" t="e">
        <f ca="1">+IF(AND(ISNUMBER(OFFSET('Hygiene Data'!$I$9,0,10*ROW('Hygiene Data'!I22))),'Data Summary'!EF28="Yes"),OFFSET('Hygiene Data'!$I$9,0,10*ROW('Hygiene Data'!I22)),NA())</f>
        <v>#N/A</v>
      </c>
    </row>
    <row r="29" spans="1:69" x14ac:dyDescent="0.25">
      <c r="A29" s="509" t="e">
        <f ca="1">+RIGHT('Data Summary'!A29,LEN('Data Summary'!A29)-9)</f>
        <v>#VALUE!</v>
      </c>
      <c r="B29" s="483" t="str">
        <f ca="1">+IF(ISTEXT('Data Summary'!B29),'Data Summary'!B29,"")</f>
        <v/>
      </c>
      <c r="C29" s="510" t="e">
        <f ca="1">+VALUE('Data Summary'!C29)</f>
        <v>#VALUE!</v>
      </c>
      <c r="D29" s="511" t="e">
        <f ca="1">+IF(AND(ISNUMBER(OFFSET('Water Data'!$D$4,0,10*ROW('Water Data'!D23))),'Data Summary'!BS29="Yes"),100-OFFSET('Water Data'!$D$4,0,10*ROW('Water Data'!D23)),NA())</f>
        <v>#N/A</v>
      </c>
      <c r="E29" s="511" t="e">
        <f ca="1">+IF(AND(ISNUMBER(OFFSET('Water Data'!$D$6,0,10*ROW('Water Data'!D23))),'Data Summary'!BT29="Yes"),OFFSET('Water Data'!$D$6,0,10*ROW('Water Data'!D23)),NA())</f>
        <v>#N/A</v>
      </c>
      <c r="F29" s="511" t="e">
        <f ca="1">+IF(AND(ISNUMBER(OFFSET('Water Data'!$D$9,0,10*ROW('Water Data'!D23))),'Data Summary'!BU29="Yes"),OFFSET('Water Data'!$D$9,0,10*ROW('Water Data'!D23)),NA())</f>
        <v>#N/A</v>
      </c>
      <c r="G29" s="511" t="e">
        <f ca="1">+IF(AND(ISNUMBER(OFFSET('Water Data'!$E$4,0,10*ROW('Water Data'!E23))),'Data Summary'!BV29="Yes"),100-OFFSET('Water Data'!$E$4,0,10*ROW('Water Data'!E23)),NA())</f>
        <v>#N/A</v>
      </c>
      <c r="H29" s="511" t="e">
        <f ca="1">+IF(AND(ISNUMBER(OFFSET('Water Data'!$E$6,0,10*ROW('Water Data'!E23))),'Data Summary'!BW29="Yes"),OFFSET('Water Data'!$E$6,0,10*ROW('Water Data'!E23)),NA())</f>
        <v>#N/A</v>
      </c>
      <c r="I29" s="511" t="e">
        <f ca="1">+IF(AND(ISNUMBER(OFFSET('Water Data'!$E$9,0,10*ROW('Water Data'!E23))),'Data Summary'!BX29="Yes"),OFFSET('Water Data'!$E$9,0,10*ROW('Water Data'!E23)),NA())</f>
        <v>#N/A</v>
      </c>
      <c r="J29" s="511" t="e">
        <f ca="1">+IF(AND(ISNUMBER(OFFSET('Water Data'!$F$4,0,10*ROW('Water Data'!F23))),'Data Summary'!BY29="Yes"),100-OFFSET('Water Data'!$F$4,0,10*ROW('Water Data'!F23)),NA())</f>
        <v>#N/A</v>
      </c>
      <c r="K29" s="511" t="e">
        <f ca="1">+IF(AND(ISNUMBER(OFFSET('Water Data'!$F$6,0,10*ROW('Water Data'!F23))),'Data Summary'!BZ29="Yes"),OFFSET('Water Data'!$F$6,0,10*ROW('Water Data'!F23)),NA())</f>
        <v>#N/A</v>
      </c>
      <c r="L29" s="511" t="e">
        <f ca="1">+IF(AND(ISNUMBER(OFFSET('Water Data'!$F$9,0,10*ROW('Water Data'!F23))),'Data Summary'!CA29="Yes"),OFFSET('Water Data'!$F$9,0,10*ROW('Water Data'!F23)),NA())</f>
        <v>#N/A</v>
      </c>
      <c r="M29" s="511" t="e">
        <f ca="1">+IF(AND(ISNUMBER(OFFSET('Water Data'!$G$4,0,10*ROW('Water Data'!G23))),'Data Summary'!CB29="Yes"),100-OFFSET('Water Data'!$G$4,0,10*ROW('Water Data'!G23)),NA())</f>
        <v>#N/A</v>
      </c>
      <c r="N29" s="511" t="e">
        <f ca="1">+IF(AND(ISNUMBER(OFFSET('Water Data'!$G$6,0,10*ROW('Water Data'!G23))),'Data Summary'!CC29="Yes"),OFFSET('Water Data'!$G$6,0,10*ROW('Water Data'!G23)),NA())</f>
        <v>#N/A</v>
      </c>
      <c r="O29" s="511" t="e">
        <f ca="1">+IF(AND(ISNUMBER(OFFSET('Water Data'!$G$9,0,10*ROW('Water Data'!G23))),'Data Summary'!CD29="Yes"),OFFSET('Water Data'!$G$9,0,10*ROW('Water Data'!G23)),NA())</f>
        <v>#N/A</v>
      </c>
      <c r="P29" s="511" t="e">
        <f ca="1">+IF(AND(ISNUMBER(OFFSET('Water Data'!$H$4,0,10*ROW('Water Data'!H23))),'Data Summary'!CE29="Yes"),100-OFFSET('Water Data'!$H$4,0,10*ROW('Water Data'!H23)),NA())</f>
        <v>#N/A</v>
      </c>
      <c r="Q29" s="511" t="e">
        <f ca="1">+IF(AND(ISNUMBER(OFFSET('Water Data'!$H$6,0,10*ROW('Water Data'!H23))),'Data Summary'!CF29="Yes"),OFFSET('Water Data'!$H$6,0,10*ROW('Water Data'!H23)),NA())</f>
        <v>#N/A</v>
      </c>
      <c r="R29" s="511" t="e">
        <f ca="1">+IF(AND(ISNUMBER(OFFSET('Water Data'!$H$9,0,10*ROW('Water Data'!H23))),'Data Summary'!CG29="Yes"),OFFSET('Water Data'!$H$9,0,10*ROW('Water Data'!H23)),NA())</f>
        <v>#N/A</v>
      </c>
      <c r="S29" s="511" t="e">
        <f ca="1">+IF(AND(ISNUMBER(OFFSET('Water Data'!$I$4,0,10*ROW('Water Data'!I23))),'Data Summary'!CH29="Yes"),100-OFFSET('Water Data'!$I$4,0,10*ROW('Water Data'!I23)),NA())</f>
        <v>#N/A</v>
      </c>
      <c r="T29" s="511" t="e">
        <f ca="1">+IF(AND(ISNUMBER(OFFSET('Water Data'!$I$6,0,10*ROW('Water Data'!I23))),'Data Summary'!CI29="Yes"),OFFSET('Water Data'!$I$6,0,10*ROW('Water Data'!I23)),NA())</f>
        <v>#N/A</v>
      </c>
      <c r="U29" s="511" t="e">
        <f ca="1">+IF(AND(ISNUMBER(OFFSET('Water Data'!$I$9,0,10*ROW('Water Data'!I23))),'Data Summary'!CJ29="Yes"),OFFSET('Water Data'!$I$9,0,10*ROW('Water Data'!I23)),NA())</f>
        <v>#N/A</v>
      </c>
      <c r="V29" s="512" t="e">
        <f ca="1">+IF(AND(ISNUMBER(OFFSET('Sanitation Data'!$D$4,0,10*ROW('Sanitation Data'!D23))),'Data Summary'!CK29="Yes"),100-OFFSET('Sanitation Data'!$D$4,0,10*ROW('Sanitation Data'!D23)),NA())</f>
        <v>#N/A</v>
      </c>
      <c r="W29" s="512" t="e">
        <f ca="1">+IF(AND(ISNUMBER(OFFSET('Sanitation Data'!$D$6,0,10*ROW('Sanitation Data'!D23))),'Data Summary'!CL29="Yes"),OFFSET('Sanitation Data'!$D$6,0,10*ROW('Sanitation Data'!D23)),NA())</f>
        <v>#N/A</v>
      </c>
      <c r="X29" s="512" t="e">
        <f ca="1">+IF(AND(ISNUMBER(OFFSET('Sanitation Data'!$D$10,0,10*ROW('Sanitation Data'!D23))),'Data Summary'!CM29="Yes"),OFFSET('Sanitation Data'!$D$10,0,10*ROW('Sanitation Data'!D23)),NA())</f>
        <v>#N/A</v>
      </c>
      <c r="Y29" s="512" t="e">
        <f ca="1">+IF(AND(ISNUMBER(OFFSET('Sanitation Data'!$D$11,0,10*ROW('Sanitation Data'!D23))),'Data Summary'!CN29="Yes"),OFFSET('Sanitation Data'!$D$11,0,10*ROW('Sanitation Data'!D23)),NA())</f>
        <v>#N/A</v>
      </c>
      <c r="Z29" s="512" t="e">
        <f ca="1">+IF(AND(ISNUMBER(OFFSET('Sanitation Data'!$D$12,0,10*ROW('Sanitation Data'!D23))),'Data Summary'!CO29="Yes"),OFFSET('Sanitation Data'!$D$12,0,10*ROW('Sanitation Data'!D23)),NA())</f>
        <v>#N/A</v>
      </c>
      <c r="AA29" s="512" t="e">
        <f ca="1">+IF(AND(ISNUMBER(OFFSET('Sanitation Data'!$E$4,0,10*ROW('Sanitation Data'!E23))),'Data Summary'!CP29="Yes"),100-OFFSET('Sanitation Data'!$E$4,0,10*ROW('Sanitation Data'!E23)),NA())</f>
        <v>#N/A</v>
      </c>
      <c r="AB29" s="512" t="e">
        <f ca="1">+IF(AND(ISNUMBER(OFFSET('Sanitation Data'!$E$6,0,10*ROW('Sanitation Data'!E23))),'Data Summary'!CQ29="Yes"),OFFSET('Sanitation Data'!$E$6,0,10*ROW('Sanitation Data'!E23)),NA())</f>
        <v>#N/A</v>
      </c>
      <c r="AC29" s="512" t="e">
        <f ca="1">+IF(AND(ISNUMBER(OFFSET('Sanitation Data'!$E$10,0,10*ROW('Sanitation Data'!E23))),'Data Summary'!CR29="Yes"),OFFSET('Sanitation Data'!$E$10,0,10*ROW('Sanitation Data'!E23)),NA())</f>
        <v>#N/A</v>
      </c>
      <c r="AD29" s="512" t="e">
        <f ca="1">+IF(AND(ISNUMBER(OFFSET('Sanitation Data'!$E$11,0,10*ROW('Sanitation Data'!E23))),'Data Summary'!CS29="Yes"),OFFSET('Sanitation Data'!$E$11,0,10*ROW('Sanitation Data'!E23)),NA())</f>
        <v>#N/A</v>
      </c>
      <c r="AE29" s="512" t="e">
        <f ca="1">+IF(AND(ISNUMBER(OFFSET('Sanitation Data'!$E$12,0,10*ROW('Sanitation Data'!E23))),'Data Summary'!CT29="Yes"),OFFSET('Sanitation Data'!$E$12,0,10*ROW('Sanitation Data'!E23)),NA())</f>
        <v>#N/A</v>
      </c>
      <c r="AF29" s="512" t="e">
        <f ca="1">+IF(AND(ISNUMBER(OFFSET('Sanitation Data'!$F$4,0,10*ROW('Sanitation Data'!F23))),'Data Summary'!CU29="Yes"),100-OFFSET('Sanitation Data'!$F$4,0,10*ROW('Sanitation Data'!F23)),NA())</f>
        <v>#N/A</v>
      </c>
      <c r="AG29" s="512" t="e">
        <f ca="1">+IF(AND(ISNUMBER(OFFSET('Sanitation Data'!$F$6,0,10*ROW('Sanitation Data'!F23))),'Data Summary'!CV29="Yes"),OFFSET('Sanitation Data'!$F$6,0,10*ROW('Sanitation Data'!F23)),NA())</f>
        <v>#N/A</v>
      </c>
      <c r="AH29" s="512" t="e">
        <f ca="1">+IF(AND(ISNUMBER(OFFSET('Sanitation Data'!$F$10,0,10*ROW('Sanitation Data'!F23))),'Data Summary'!CW29="Yes"),OFFSET('Sanitation Data'!$F$10,0,10*ROW('Sanitation Data'!F23)),NA())</f>
        <v>#N/A</v>
      </c>
      <c r="AI29" s="512" t="e">
        <f ca="1">+IF(AND(ISNUMBER(OFFSET('Sanitation Data'!$F$11,0,10*ROW('Sanitation Data'!F23))),'Data Summary'!CX29="Yes"),OFFSET('Sanitation Data'!$F$11,0,10*ROW('Sanitation Data'!F23)),NA())</f>
        <v>#N/A</v>
      </c>
      <c r="AJ29" s="512" t="e">
        <f ca="1">+IF(AND(ISNUMBER(OFFSET('Sanitation Data'!$F$12,0,10*ROW('Sanitation Data'!F23))),'Data Summary'!CY29="Yes"),OFFSET('Sanitation Data'!$F$12,0,10*ROW('Sanitation Data'!F23)),NA())</f>
        <v>#N/A</v>
      </c>
      <c r="AK29" s="512" t="e">
        <f ca="1">+IF(AND(ISNUMBER(OFFSET('Sanitation Data'!$G$4,0,10*ROW('Sanitation Data'!G23))),'Data Summary'!CZ29="Yes"),100-OFFSET('Sanitation Data'!$G$4,0,10*ROW('Sanitation Data'!G23)),NA())</f>
        <v>#N/A</v>
      </c>
      <c r="AL29" s="512" t="e">
        <f ca="1">+IF(AND(ISNUMBER(OFFSET('Sanitation Data'!$G$6,0,10*ROW('Sanitation Data'!G23))),'Data Summary'!DA29="Yes"),OFFSET('Sanitation Data'!$G$6,0,10*ROW('Sanitation Data'!G23)),NA())</f>
        <v>#N/A</v>
      </c>
      <c r="AM29" s="512" t="e">
        <f ca="1">+IF(AND(ISNUMBER(OFFSET('Sanitation Data'!$G$10,0,10*ROW('Sanitation Data'!G23))),'Data Summary'!DB29="Yes"),OFFSET('Sanitation Data'!$G$10,0,10*ROW('Sanitation Data'!G23)),NA())</f>
        <v>#N/A</v>
      </c>
      <c r="AN29" s="512" t="e">
        <f ca="1">+IF(AND(ISNUMBER(OFFSET('Sanitation Data'!$G$11,0,10*ROW('Sanitation Data'!G23))),'Data Summary'!DC29="Yes"),OFFSET('Sanitation Data'!$G$11,0,10*ROW('Sanitation Data'!G23)),NA())</f>
        <v>#N/A</v>
      </c>
      <c r="AO29" s="512" t="e">
        <f ca="1">+IF(AND(ISNUMBER(OFFSET('Sanitation Data'!$G$12,0,10*ROW('Sanitation Data'!G23))),'Data Summary'!DD29="Yes"),OFFSET('Sanitation Data'!$G$12,0,10*ROW('Sanitation Data'!G23)),NA())</f>
        <v>#N/A</v>
      </c>
      <c r="AP29" s="512" t="e">
        <f ca="1">+IF(AND(ISNUMBER(OFFSET('Sanitation Data'!$H$4,0,10*ROW('Sanitation Data'!H23))),'Data Summary'!DE29="Yes"),100-OFFSET('Sanitation Data'!$H$4,0,10*ROW('Sanitation Data'!H23)),NA())</f>
        <v>#N/A</v>
      </c>
      <c r="AQ29" s="512" t="e">
        <f ca="1">+IF(AND(ISNUMBER(OFFSET('Sanitation Data'!$H$6,0,10*ROW('Sanitation Data'!H23))),'Data Summary'!DF29="Yes"),OFFSET('Sanitation Data'!$H$6,0,10*ROW('Sanitation Data'!H23)),NA())</f>
        <v>#N/A</v>
      </c>
      <c r="AR29" s="512" t="e">
        <f ca="1">+IF(AND(ISNUMBER(OFFSET('Sanitation Data'!$H$10,0,10*ROW('Sanitation Data'!H23))),'Data Summary'!DG29="Yes"),OFFSET('Sanitation Data'!$H$10,0,10*ROW('Sanitation Data'!H23)),NA())</f>
        <v>#N/A</v>
      </c>
      <c r="AS29" s="512" t="e">
        <f ca="1">+IF(AND(ISNUMBER(OFFSET('Sanitation Data'!$H$11,0,10*ROW('Sanitation Data'!H23))),'Data Summary'!DH29="Yes"),OFFSET('Sanitation Data'!$H$11,0,10*ROW('Sanitation Data'!H23)),NA())</f>
        <v>#N/A</v>
      </c>
      <c r="AT29" s="512" t="e">
        <f ca="1">+IF(AND(ISNUMBER(OFFSET('Sanitation Data'!$H$12,0,10*ROW('Sanitation Data'!H23))),'Data Summary'!DI29="Yes"),OFFSET('Sanitation Data'!$H$12,0,10*ROW('Sanitation Data'!H23)),NA())</f>
        <v>#N/A</v>
      </c>
      <c r="AU29" s="512" t="e">
        <f ca="1">+IF(AND(ISNUMBER(OFFSET('Sanitation Data'!$I$4,0,10*ROW('Sanitation Data'!I23))),'Data Summary'!DJ29="Yes"),100-OFFSET('Sanitation Data'!$I$4,0,10*ROW('Sanitation Data'!I23)),NA())</f>
        <v>#N/A</v>
      </c>
      <c r="AV29" s="512" t="e">
        <f ca="1">+IF(AND(ISNUMBER(OFFSET('Sanitation Data'!$I$6,0,10*ROW('Sanitation Data'!I23))),'Data Summary'!DK29="Yes"),OFFSET('Sanitation Data'!$I$6,0,10*ROW('Sanitation Data'!I23)),NA())</f>
        <v>#N/A</v>
      </c>
      <c r="AW29" s="512" t="e">
        <f ca="1">+IF(AND(ISNUMBER(OFFSET('Sanitation Data'!$I$10,0,10*ROW('Sanitation Data'!I23))),'Data Summary'!DL29="Yes"),OFFSET('Sanitation Data'!$I$10,0,10*ROW('Sanitation Data'!I23)),NA())</f>
        <v>#N/A</v>
      </c>
      <c r="AX29" s="512" t="e">
        <f ca="1">+IF(AND(ISNUMBER(OFFSET('Sanitation Data'!$I$11,0,10*ROW('Sanitation Data'!I23))),'Data Summary'!DM29="Yes"),OFFSET('Sanitation Data'!$I$11,0,10*ROW('Sanitation Data'!I23)),NA())</f>
        <v>#N/A</v>
      </c>
      <c r="AY29" s="512" t="e">
        <f ca="1">+IF(AND(ISNUMBER(OFFSET('Sanitation Data'!$I$12,0,10*ROW('Sanitation Data'!I23))),'Data Summary'!DN29="Yes"),OFFSET('Sanitation Data'!$I$12,0,10*ROW('Sanitation Data'!I23)),NA())</f>
        <v>#N/A</v>
      </c>
      <c r="AZ29" s="513" t="e">
        <f ca="1">+IF(AND(ISNUMBER(OFFSET('Hygiene Data'!$D$5,0,10*ROW('Hygiene Data'!D23))),'Data Summary'!DO29="Yes"),OFFSET('Hygiene Data'!$D$5,0,10*ROW('Hygiene Data'!D23)),NA())</f>
        <v>#N/A</v>
      </c>
      <c r="BA29" s="513" t="e">
        <f ca="1">+IF(AND(ISNUMBER(OFFSET('Hygiene Data'!$D$7,0,10*ROW('Hygiene Data'!D23))),'Data Summary'!DP29="Yes"),OFFSET('Hygiene Data'!$D$7,0,10*ROW('Hygiene Data'!D23)),NA())</f>
        <v>#N/A</v>
      </c>
      <c r="BB29" s="513" t="e">
        <f ca="1">+IF(AND(ISNUMBER(OFFSET('Hygiene Data'!$D$9,0,10*ROW('Hygiene Data'!D23))),'Data Summary'!DQ29="Yes"),OFFSET('Hygiene Data'!$D$9,0,10*ROW('Hygiene Data'!D23)),NA())</f>
        <v>#N/A</v>
      </c>
      <c r="BC29" s="513" t="e">
        <f ca="1">+IF(AND(ISNUMBER(OFFSET('Hygiene Data'!$E$5,0,10*ROW('Hygiene Data'!E23))),'Data Summary'!DR29="Yes"),OFFSET('Hygiene Data'!$E$5,0,10*ROW('Hygiene Data'!E23)),NA())</f>
        <v>#N/A</v>
      </c>
      <c r="BD29" s="513" t="e">
        <f ca="1">+IF(AND(ISNUMBER(OFFSET('Hygiene Data'!$E$7,0,10*ROW('Hygiene Data'!E23))),'Data Summary'!DS29="Yes"),OFFSET('Hygiene Data'!$E$7,0,10*ROW('Hygiene Data'!E23)),NA())</f>
        <v>#N/A</v>
      </c>
      <c r="BE29" s="513" t="e">
        <f ca="1">+IF(AND(ISNUMBER(OFFSET('Hygiene Data'!$E$9,0,10*ROW('Hygiene Data'!E23))),'Data Summary'!DT29="Yes"),OFFSET('Hygiene Data'!$E$9,0,10*ROW('Hygiene Data'!E23)),NA())</f>
        <v>#N/A</v>
      </c>
      <c r="BF29" s="513" t="e">
        <f ca="1">+IF(AND(ISNUMBER(OFFSET('Hygiene Data'!$F$5,0,10*ROW('Hygiene Data'!F23))),'Data Summary'!DU29="Yes"),OFFSET('Hygiene Data'!$F$5,0,10*ROW('Hygiene Data'!F23)),NA())</f>
        <v>#N/A</v>
      </c>
      <c r="BG29" s="513" t="e">
        <f ca="1">+IF(AND(ISNUMBER(OFFSET('Hygiene Data'!$F$7,0,10*ROW('Hygiene Data'!F23))),'Data Summary'!DV29="Yes"),OFFSET('Hygiene Data'!$F$7,0,10*ROW('Hygiene Data'!F23)),NA())</f>
        <v>#N/A</v>
      </c>
      <c r="BH29" s="513" t="e">
        <f ca="1">+IF(AND(ISNUMBER(OFFSET('Hygiene Data'!$F$9,0,10*ROW('Hygiene Data'!F23))),'Data Summary'!DW29="Yes"),OFFSET('Hygiene Data'!$F$9,0,10*ROW('Hygiene Data'!F23)),NA())</f>
        <v>#N/A</v>
      </c>
      <c r="BI29" s="513" t="e">
        <f ca="1">+IF(AND(ISNUMBER(OFFSET('Hygiene Data'!$G$5,0,10*ROW('Hygiene Data'!G23))),'Data Summary'!DX29="Yes"),OFFSET('Hygiene Data'!$G$5,0,10*ROW('Hygiene Data'!G23)),NA())</f>
        <v>#N/A</v>
      </c>
      <c r="BJ29" s="513" t="e">
        <f ca="1">+IF(AND(ISNUMBER(OFFSET('Hygiene Data'!$G$7,0,10*ROW('Hygiene Data'!G23))),'Data Summary'!DY29="Yes"),OFFSET('Hygiene Data'!$G$7,0,10*ROW('Hygiene Data'!G23)),NA())</f>
        <v>#N/A</v>
      </c>
      <c r="BK29" s="513" t="e">
        <f ca="1">+IF(AND(ISNUMBER(OFFSET('Hygiene Data'!$G$9,0,10*ROW('Hygiene Data'!G23))),'Data Summary'!DZ29="Yes"),OFFSET('Hygiene Data'!$G$9,0,10*ROW('Hygiene Data'!G23)),NA())</f>
        <v>#N/A</v>
      </c>
      <c r="BL29" s="513" t="e">
        <f ca="1">+IF(AND(ISNUMBER(OFFSET('Hygiene Data'!$H$5,0,10*ROW('Hygiene Data'!H23))),'Data Summary'!EA29="Yes"),OFFSET('Hygiene Data'!$H$5,0,10*ROW('Hygiene Data'!H23)),NA())</f>
        <v>#N/A</v>
      </c>
      <c r="BM29" s="513" t="e">
        <f ca="1">+IF(AND(ISNUMBER(OFFSET('Hygiene Data'!$H$7,0,10*ROW('Hygiene Data'!H23))),'Data Summary'!EB29="Yes"),OFFSET('Hygiene Data'!$H$7,0,10*ROW('Hygiene Data'!H23)),NA())</f>
        <v>#N/A</v>
      </c>
      <c r="BN29" s="513" t="e">
        <f ca="1">+IF(AND(ISNUMBER(OFFSET('Hygiene Data'!$H$9,0,10*ROW('Hygiene Data'!H23))),'Data Summary'!EC29="Yes"),OFFSET('Hygiene Data'!$H$9,0,10*ROW('Hygiene Data'!H23)),NA())</f>
        <v>#N/A</v>
      </c>
      <c r="BO29" s="513" t="e">
        <f ca="1">+IF(AND(ISNUMBER(OFFSET('Hygiene Data'!$I$5,0,10*ROW('Hygiene Data'!I23))),'Data Summary'!ED29="Yes"),OFFSET('Hygiene Data'!$I$5,0,10*ROW('Hygiene Data'!I23)),NA())</f>
        <v>#N/A</v>
      </c>
      <c r="BP29" s="513" t="e">
        <f ca="1">+IF(AND(ISNUMBER(OFFSET('Hygiene Data'!$I$7,0,10*ROW('Hygiene Data'!I23))),'Data Summary'!EE29="Yes"),OFFSET('Hygiene Data'!$I$7,0,10*ROW('Hygiene Data'!I23)),NA())</f>
        <v>#N/A</v>
      </c>
      <c r="BQ29" s="513" t="e">
        <f ca="1">+IF(AND(ISNUMBER(OFFSET('Hygiene Data'!$I$9,0,10*ROW('Hygiene Data'!I23))),'Data Summary'!EF29="Yes"),OFFSET('Hygiene Data'!$I$9,0,10*ROW('Hygiene Data'!I23)),NA())</f>
        <v>#N/A</v>
      </c>
    </row>
    <row r="30" spans="1:69" x14ac:dyDescent="0.25">
      <c r="A30" s="509" t="e">
        <f ca="1">+RIGHT('Data Summary'!A30,LEN('Data Summary'!A30)-9)</f>
        <v>#VALUE!</v>
      </c>
      <c r="B30" s="483" t="str">
        <f ca="1">+IF(ISTEXT('Data Summary'!B30),'Data Summary'!B30,"")</f>
        <v/>
      </c>
      <c r="C30" s="510" t="e">
        <f ca="1">+VALUE('Data Summary'!C30)</f>
        <v>#VALUE!</v>
      </c>
      <c r="D30" s="511" t="e">
        <f ca="1">+IF(AND(ISNUMBER(OFFSET('Water Data'!$D$4,0,10*ROW('Water Data'!D24))),'Data Summary'!BS30="Yes"),100-OFFSET('Water Data'!$D$4,0,10*ROW('Water Data'!D24)),NA())</f>
        <v>#N/A</v>
      </c>
      <c r="E30" s="511" t="e">
        <f ca="1">+IF(AND(ISNUMBER(OFFSET('Water Data'!$D$6,0,10*ROW('Water Data'!D24))),'Data Summary'!BT30="Yes"),OFFSET('Water Data'!$D$6,0,10*ROW('Water Data'!D24)),NA())</f>
        <v>#N/A</v>
      </c>
      <c r="F30" s="511" t="e">
        <f ca="1">+IF(AND(ISNUMBER(OFFSET('Water Data'!$D$9,0,10*ROW('Water Data'!D24))),'Data Summary'!BU30="Yes"),OFFSET('Water Data'!$D$9,0,10*ROW('Water Data'!D24)),NA())</f>
        <v>#N/A</v>
      </c>
      <c r="G30" s="511" t="e">
        <f ca="1">+IF(AND(ISNUMBER(OFFSET('Water Data'!$E$4,0,10*ROW('Water Data'!E24))),'Data Summary'!BV30="Yes"),100-OFFSET('Water Data'!$E$4,0,10*ROW('Water Data'!E24)),NA())</f>
        <v>#N/A</v>
      </c>
      <c r="H30" s="511" t="e">
        <f ca="1">+IF(AND(ISNUMBER(OFFSET('Water Data'!$E$6,0,10*ROW('Water Data'!E24))),'Data Summary'!BW30="Yes"),OFFSET('Water Data'!$E$6,0,10*ROW('Water Data'!E24)),NA())</f>
        <v>#N/A</v>
      </c>
      <c r="I30" s="511" t="e">
        <f ca="1">+IF(AND(ISNUMBER(OFFSET('Water Data'!$E$9,0,10*ROW('Water Data'!E24))),'Data Summary'!BX30="Yes"),OFFSET('Water Data'!$E$9,0,10*ROW('Water Data'!E24)),NA())</f>
        <v>#N/A</v>
      </c>
      <c r="J30" s="511" t="e">
        <f ca="1">+IF(AND(ISNUMBER(OFFSET('Water Data'!$F$4,0,10*ROW('Water Data'!F24))),'Data Summary'!BY30="Yes"),100-OFFSET('Water Data'!$F$4,0,10*ROW('Water Data'!F24)),NA())</f>
        <v>#N/A</v>
      </c>
      <c r="K30" s="511" t="e">
        <f ca="1">+IF(AND(ISNUMBER(OFFSET('Water Data'!$F$6,0,10*ROW('Water Data'!F24))),'Data Summary'!BZ30="Yes"),OFFSET('Water Data'!$F$6,0,10*ROW('Water Data'!F24)),NA())</f>
        <v>#N/A</v>
      </c>
      <c r="L30" s="511" t="e">
        <f ca="1">+IF(AND(ISNUMBER(OFFSET('Water Data'!$F$9,0,10*ROW('Water Data'!F24))),'Data Summary'!CA30="Yes"),OFFSET('Water Data'!$F$9,0,10*ROW('Water Data'!F24)),NA())</f>
        <v>#N/A</v>
      </c>
      <c r="M30" s="511" t="e">
        <f ca="1">+IF(AND(ISNUMBER(OFFSET('Water Data'!$G$4,0,10*ROW('Water Data'!G24))),'Data Summary'!CB30="Yes"),100-OFFSET('Water Data'!$G$4,0,10*ROW('Water Data'!G24)),NA())</f>
        <v>#N/A</v>
      </c>
      <c r="N30" s="511" t="e">
        <f ca="1">+IF(AND(ISNUMBER(OFFSET('Water Data'!$G$6,0,10*ROW('Water Data'!G24))),'Data Summary'!CC30="Yes"),OFFSET('Water Data'!$G$6,0,10*ROW('Water Data'!G24)),NA())</f>
        <v>#N/A</v>
      </c>
      <c r="O30" s="511" t="e">
        <f ca="1">+IF(AND(ISNUMBER(OFFSET('Water Data'!$G$9,0,10*ROW('Water Data'!G24))),'Data Summary'!CD30="Yes"),OFFSET('Water Data'!$G$9,0,10*ROW('Water Data'!G24)),NA())</f>
        <v>#N/A</v>
      </c>
      <c r="P30" s="511" t="e">
        <f ca="1">+IF(AND(ISNUMBER(OFFSET('Water Data'!$H$4,0,10*ROW('Water Data'!H24))),'Data Summary'!CE30="Yes"),100-OFFSET('Water Data'!$H$4,0,10*ROW('Water Data'!H24)),NA())</f>
        <v>#N/A</v>
      </c>
      <c r="Q30" s="511" t="e">
        <f ca="1">+IF(AND(ISNUMBER(OFFSET('Water Data'!$H$6,0,10*ROW('Water Data'!H24))),'Data Summary'!CF30="Yes"),OFFSET('Water Data'!$H$6,0,10*ROW('Water Data'!H24)),NA())</f>
        <v>#N/A</v>
      </c>
      <c r="R30" s="511" t="e">
        <f ca="1">+IF(AND(ISNUMBER(OFFSET('Water Data'!$H$9,0,10*ROW('Water Data'!H24))),'Data Summary'!CG30="Yes"),OFFSET('Water Data'!$H$9,0,10*ROW('Water Data'!H24)),NA())</f>
        <v>#N/A</v>
      </c>
      <c r="S30" s="511" t="e">
        <f ca="1">+IF(AND(ISNUMBER(OFFSET('Water Data'!$I$4,0,10*ROW('Water Data'!I24))),'Data Summary'!CH30="Yes"),100-OFFSET('Water Data'!$I$4,0,10*ROW('Water Data'!I24)),NA())</f>
        <v>#N/A</v>
      </c>
      <c r="T30" s="511" t="e">
        <f ca="1">+IF(AND(ISNUMBER(OFFSET('Water Data'!$I$6,0,10*ROW('Water Data'!I24))),'Data Summary'!CI30="Yes"),OFFSET('Water Data'!$I$6,0,10*ROW('Water Data'!I24)),NA())</f>
        <v>#N/A</v>
      </c>
      <c r="U30" s="511" t="e">
        <f ca="1">+IF(AND(ISNUMBER(OFFSET('Water Data'!$I$9,0,10*ROW('Water Data'!I24))),'Data Summary'!CJ30="Yes"),OFFSET('Water Data'!$I$9,0,10*ROW('Water Data'!I24)),NA())</f>
        <v>#N/A</v>
      </c>
      <c r="V30" s="512" t="e">
        <f ca="1">+IF(AND(ISNUMBER(OFFSET('Sanitation Data'!$D$4,0,10*ROW('Sanitation Data'!D24))),'Data Summary'!CK30="Yes"),100-OFFSET('Sanitation Data'!$D$4,0,10*ROW('Sanitation Data'!D24)),NA())</f>
        <v>#N/A</v>
      </c>
      <c r="W30" s="512" t="e">
        <f ca="1">+IF(AND(ISNUMBER(OFFSET('Sanitation Data'!$D$6,0,10*ROW('Sanitation Data'!D24))),'Data Summary'!CL30="Yes"),OFFSET('Sanitation Data'!$D$6,0,10*ROW('Sanitation Data'!D24)),NA())</f>
        <v>#N/A</v>
      </c>
      <c r="X30" s="512" t="e">
        <f ca="1">+IF(AND(ISNUMBER(OFFSET('Sanitation Data'!$D$10,0,10*ROW('Sanitation Data'!D24))),'Data Summary'!CM30="Yes"),OFFSET('Sanitation Data'!$D$10,0,10*ROW('Sanitation Data'!D24)),NA())</f>
        <v>#N/A</v>
      </c>
      <c r="Y30" s="512" t="e">
        <f ca="1">+IF(AND(ISNUMBER(OFFSET('Sanitation Data'!$D$11,0,10*ROW('Sanitation Data'!D24))),'Data Summary'!CN30="Yes"),OFFSET('Sanitation Data'!$D$11,0,10*ROW('Sanitation Data'!D24)),NA())</f>
        <v>#N/A</v>
      </c>
      <c r="Z30" s="512" t="e">
        <f ca="1">+IF(AND(ISNUMBER(OFFSET('Sanitation Data'!$D$12,0,10*ROW('Sanitation Data'!D24))),'Data Summary'!CO30="Yes"),OFFSET('Sanitation Data'!$D$12,0,10*ROW('Sanitation Data'!D24)),NA())</f>
        <v>#N/A</v>
      </c>
      <c r="AA30" s="512" t="e">
        <f ca="1">+IF(AND(ISNUMBER(OFFSET('Sanitation Data'!$E$4,0,10*ROW('Sanitation Data'!E24))),'Data Summary'!CP30="Yes"),100-OFFSET('Sanitation Data'!$E$4,0,10*ROW('Sanitation Data'!E24)),NA())</f>
        <v>#N/A</v>
      </c>
      <c r="AB30" s="512" t="e">
        <f ca="1">+IF(AND(ISNUMBER(OFFSET('Sanitation Data'!$E$6,0,10*ROW('Sanitation Data'!E24))),'Data Summary'!CQ30="Yes"),OFFSET('Sanitation Data'!$E$6,0,10*ROW('Sanitation Data'!E24)),NA())</f>
        <v>#N/A</v>
      </c>
      <c r="AC30" s="512" t="e">
        <f ca="1">+IF(AND(ISNUMBER(OFFSET('Sanitation Data'!$E$10,0,10*ROW('Sanitation Data'!E24))),'Data Summary'!CR30="Yes"),OFFSET('Sanitation Data'!$E$10,0,10*ROW('Sanitation Data'!E24)),NA())</f>
        <v>#N/A</v>
      </c>
      <c r="AD30" s="512" t="e">
        <f ca="1">+IF(AND(ISNUMBER(OFFSET('Sanitation Data'!$E$11,0,10*ROW('Sanitation Data'!E24))),'Data Summary'!CS30="Yes"),OFFSET('Sanitation Data'!$E$11,0,10*ROW('Sanitation Data'!E24)),NA())</f>
        <v>#N/A</v>
      </c>
      <c r="AE30" s="512" t="e">
        <f ca="1">+IF(AND(ISNUMBER(OFFSET('Sanitation Data'!$E$12,0,10*ROW('Sanitation Data'!E24))),'Data Summary'!CT30="Yes"),OFFSET('Sanitation Data'!$E$12,0,10*ROW('Sanitation Data'!E24)),NA())</f>
        <v>#N/A</v>
      </c>
      <c r="AF30" s="512" t="e">
        <f ca="1">+IF(AND(ISNUMBER(OFFSET('Sanitation Data'!$F$4,0,10*ROW('Sanitation Data'!F24))),'Data Summary'!CU30="Yes"),100-OFFSET('Sanitation Data'!$F$4,0,10*ROW('Sanitation Data'!F24)),NA())</f>
        <v>#N/A</v>
      </c>
      <c r="AG30" s="512" t="e">
        <f ca="1">+IF(AND(ISNUMBER(OFFSET('Sanitation Data'!$F$6,0,10*ROW('Sanitation Data'!F24))),'Data Summary'!CV30="Yes"),OFFSET('Sanitation Data'!$F$6,0,10*ROW('Sanitation Data'!F24)),NA())</f>
        <v>#N/A</v>
      </c>
      <c r="AH30" s="512" t="e">
        <f ca="1">+IF(AND(ISNUMBER(OFFSET('Sanitation Data'!$F$10,0,10*ROW('Sanitation Data'!F24))),'Data Summary'!CW30="Yes"),OFFSET('Sanitation Data'!$F$10,0,10*ROW('Sanitation Data'!F24)),NA())</f>
        <v>#N/A</v>
      </c>
      <c r="AI30" s="512" t="e">
        <f ca="1">+IF(AND(ISNUMBER(OFFSET('Sanitation Data'!$F$11,0,10*ROW('Sanitation Data'!F24))),'Data Summary'!CX30="Yes"),OFFSET('Sanitation Data'!$F$11,0,10*ROW('Sanitation Data'!F24)),NA())</f>
        <v>#N/A</v>
      </c>
      <c r="AJ30" s="512" t="e">
        <f ca="1">+IF(AND(ISNUMBER(OFFSET('Sanitation Data'!$F$12,0,10*ROW('Sanitation Data'!F24))),'Data Summary'!CY30="Yes"),OFFSET('Sanitation Data'!$F$12,0,10*ROW('Sanitation Data'!F24)),NA())</f>
        <v>#N/A</v>
      </c>
      <c r="AK30" s="512" t="e">
        <f ca="1">+IF(AND(ISNUMBER(OFFSET('Sanitation Data'!$G$4,0,10*ROW('Sanitation Data'!G24))),'Data Summary'!CZ30="Yes"),100-OFFSET('Sanitation Data'!$G$4,0,10*ROW('Sanitation Data'!G24)),NA())</f>
        <v>#N/A</v>
      </c>
      <c r="AL30" s="512" t="e">
        <f ca="1">+IF(AND(ISNUMBER(OFFSET('Sanitation Data'!$G$6,0,10*ROW('Sanitation Data'!G24))),'Data Summary'!DA30="Yes"),OFFSET('Sanitation Data'!$G$6,0,10*ROW('Sanitation Data'!G24)),NA())</f>
        <v>#N/A</v>
      </c>
      <c r="AM30" s="512" t="e">
        <f ca="1">+IF(AND(ISNUMBER(OFFSET('Sanitation Data'!$G$10,0,10*ROW('Sanitation Data'!G24))),'Data Summary'!DB30="Yes"),OFFSET('Sanitation Data'!$G$10,0,10*ROW('Sanitation Data'!G24)),NA())</f>
        <v>#N/A</v>
      </c>
      <c r="AN30" s="512" t="e">
        <f ca="1">+IF(AND(ISNUMBER(OFFSET('Sanitation Data'!$G$11,0,10*ROW('Sanitation Data'!G24))),'Data Summary'!DC30="Yes"),OFFSET('Sanitation Data'!$G$11,0,10*ROW('Sanitation Data'!G24)),NA())</f>
        <v>#N/A</v>
      </c>
      <c r="AO30" s="512" t="e">
        <f ca="1">+IF(AND(ISNUMBER(OFFSET('Sanitation Data'!$G$12,0,10*ROW('Sanitation Data'!G24))),'Data Summary'!DD30="Yes"),OFFSET('Sanitation Data'!$G$12,0,10*ROW('Sanitation Data'!G24)),NA())</f>
        <v>#N/A</v>
      </c>
      <c r="AP30" s="512" t="e">
        <f ca="1">+IF(AND(ISNUMBER(OFFSET('Sanitation Data'!$H$4,0,10*ROW('Sanitation Data'!H24))),'Data Summary'!DE30="Yes"),100-OFFSET('Sanitation Data'!$H$4,0,10*ROW('Sanitation Data'!H24)),NA())</f>
        <v>#N/A</v>
      </c>
      <c r="AQ30" s="512" t="e">
        <f ca="1">+IF(AND(ISNUMBER(OFFSET('Sanitation Data'!$H$6,0,10*ROW('Sanitation Data'!H24))),'Data Summary'!DF30="Yes"),OFFSET('Sanitation Data'!$H$6,0,10*ROW('Sanitation Data'!H24)),NA())</f>
        <v>#N/A</v>
      </c>
      <c r="AR30" s="512" t="e">
        <f ca="1">+IF(AND(ISNUMBER(OFFSET('Sanitation Data'!$H$10,0,10*ROW('Sanitation Data'!H24))),'Data Summary'!DG30="Yes"),OFFSET('Sanitation Data'!$H$10,0,10*ROW('Sanitation Data'!H24)),NA())</f>
        <v>#N/A</v>
      </c>
      <c r="AS30" s="512" t="e">
        <f ca="1">+IF(AND(ISNUMBER(OFFSET('Sanitation Data'!$H$11,0,10*ROW('Sanitation Data'!H24))),'Data Summary'!DH30="Yes"),OFFSET('Sanitation Data'!$H$11,0,10*ROW('Sanitation Data'!H24)),NA())</f>
        <v>#N/A</v>
      </c>
      <c r="AT30" s="512" t="e">
        <f ca="1">+IF(AND(ISNUMBER(OFFSET('Sanitation Data'!$H$12,0,10*ROW('Sanitation Data'!H24))),'Data Summary'!DI30="Yes"),OFFSET('Sanitation Data'!$H$12,0,10*ROW('Sanitation Data'!H24)),NA())</f>
        <v>#N/A</v>
      </c>
      <c r="AU30" s="512" t="e">
        <f ca="1">+IF(AND(ISNUMBER(OFFSET('Sanitation Data'!$I$4,0,10*ROW('Sanitation Data'!I24))),'Data Summary'!DJ30="Yes"),100-OFFSET('Sanitation Data'!$I$4,0,10*ROW('Sanitation Data'!I24)),NA())</f>
        <v>#N/A</v>
      </c>
      <c r="AV30" s="512" t="e">
        <f ca="1">+IF(AND(ISNUMBER(OFFSET('Sanitation Data'!$I$6,0,10*ROW('Sanitation Data'!I24))),'Data Summary'!DK30="Yes"),OFFSET('Sanitation Data'!$I$6,0,10*ROW('Sanitation Data'!I24)),NA())</f>
        <v>#N/A</v>
      </c>
      <c r="AW30" s="512" t="e">
        <f ca="1">+IF(AND(ISNUMBER(OFFSET('Sanitation Data'!$I$10,0,10*ROW('Sanitation Data'!I24))),'Data Summary'!DL30="Yes"),OFFSET('Sanitation Data'!$I$10,0,10*ROW('Sanitation Data'!I24)),NA())</f>
        <v>#N/A</v>
      </c>
      <c r="AX30" s="512" t="e">
        <f ca="1">+IF(AND(ISNUMBER(OFFSET('Sanitation Data'!$I$11,0,10*ROW('Sanitation Data'!I24))),'Data Summary'!DM30="Yes"),OFFSET('Sanitation Data'!$I$11,0,10*ROW('Sanitation Data'!I24)),NA())</f>
        <v>#N/A</v>
      </c>
      <c r="AY30" s="512" t="e">
        <f ca="1">+IF(AND(ISNUMBER(OFFSET('Sanitation Data'!$I$12,0,10*ROW('Sanitation Data'!I24))),'Data Summary'!DN30="Yes"),OFFSET('Sanitation Data'!$I$12,0,10*ROW('Sanitation Data'!I24)),NA())</f>
        <v>#N/A</v>
      </c>
      <c r="AZ30" s="513" t="e">
        <f ca="1">+IF(AND(ISNUMBER(OFFSET('Hygiene Data'!$D$5,0,10*ROW('Hygiene Data'!D24))),'Data Summary'!DO30="Yes"),OFFSET('Hygiene Data'!$D$5,0,10*ROW('Hygiene Data'!D24)),NA())</f>
        <v>#N/A</v>
      </c>
      <c r="BA30" s="513" t="e">
        <f ca="1">+IF(AND(ISNUMBER(OFFSET('Hygiene Data'!$D$7,0,10*ROW('Hygiene Data'!D24))),'Data Summary'!DP30="Yes"),OFFSET('Hygiene Data'!$D$7,0,10*ROW('Hygiene Data'!D24)),NA())</f>
        <v>#N/A</v>
      </c>
      <c r="BB30" s="513" t="e">
        <f ca="1">+IF(AND(ISNUMBER(OFFSET('Hygiene Data'!$D$9,0,10*ROW('Hygiene Data'!D24))),'Data Summary'!DQ30="Yes"),OFFSET('Hygiene Data'!$D$9,0,10*ROW('Hygiene Data'!D24)),NA())</f>
        <v>#N/A</v>
      </c>
      <c r="BC30" s="513" t="e">
        <f ca="1">+IF(AND(ISNUMBER(OFFSET('Hygiene Data'!$E$5,0,10*ROW('Hygiene Data'!E24))),'Data Summary'!DR30="Yes"),OFFSET('Hygiene Data'!$E$5,0,10*ROW('Hygiene Data'!E24)),NA())</f>
        <v>#N/A</v>
      </c>
      <c r="BD30" s="513" t="e">
        <f ca="1">+IF(AND(ISNUMBER(OFFSET('Hygiene Data'!$E$7,0,10*ROW('Hygiene Data'!E24))),'Data Summary'!DS30="Yes"),OFFSET('Hygiene Data'!$E$7,0,10*ROW('Hygiene Data'!E24)),NA())</f>
        <v>#N/A</v>
      </c>
      <c r="BE30" s="513" t="e">
        <f ca="1">+IF(AND(ISNUMBER(OFFSET('Hygiene Data'!$E$9,0,10*ROW('Hygiene Data'!E24))),'Data Summary'!DT30="Yes"),OFFSET('Hygiene Data'!$E$9,0,10*ROW('Hygiene Data'!E24)),NA())</f>
        <v>#N/A</v>
      </c>
      <c r="BF30" s="513" t="e">
        <f ca="1">+IF(AND(ISNUMBER(OFFSET('Hygiene Data'!$F$5,0,10*ROW('Hygiene Data'!F24))),'Data Summary'!DU30="Yes"),OFFSET('Hygiene Data'!$F$5,0,10*ROW('Hygiene Data'!F24)),NA())</f>
        <v>#N/A</v>
      </c>
      <c r="BG30" s="513" t="e">
        <f ca="1">+IF(AND(ISNUMBER(OFFSET('Hygiene Data'!$F$7,0,10*ROW('Hygiene Data'!F24))),'Data Summary'!DV30="Yes"),OFFSET('Hygiene Data'!$F$7,0,10*ROW('Hygiene Data'!F24)),NA())</f>
        <v>#N/A</v>
      </c>
      <c r="BH30" s="513" t="e">
        <f ca="1">+IF(AND(ISNUMBER(OFFSET('Hygiene Data'!$F$9,0,10*ROW('Hygiene Data'!F24))),'Data Summary'!DW30="Yes"),OFFSET('Hygiene Data'!$F$9,0,10*ROW('Hygiene Data'!F24)),NA())</f>
        <v>#N/A</v>
      </c>
      <c r="BI30" s="513" t="e">
        <f ca="1">+IF(AND(ISNUMBER(OFFSET('Hygiene Data'!$G$5,0,10*ROW('Hygiene Data'!G24))),'Data Summary'!DX30="Yes"),OFFSET('Hygiene Data'!$G$5,0,10*ROW('Hygiene Data'!G24)),NA())</f>
        <v>#N/A</v>
      </c>
      <c r="BJ30" s="513" t="e">
        <f ca="1">+IF(AND(ISNUMBER(OFFSET('Hygiene Data'!$G$7,0,10*ROW('Hygiene Data'!G24))),'Data Summary'!DY30="Yes"),OFFSET('Hygiene Data'!$G$7,0,10*ROW('Hygiene Data'!G24)),NA())</f>
        <v>#N/A</v>
      </c>
      <c r="BK30" s="513" t="e">
        <f ca="1">+IF(AND(ISNUMBER(OFFSET('Hygiene Data'!$G$9,0,10*ROW('Hygiene Data'!G24))),'Data Summary'!DZ30="Yes"),OFFSET('Hygiene Data'!$G$9,0,10*ROW('Hygiene Data'!G24)),NA())</f>
        <v>#N/A</v>
      </c>
      <c r="BL30" s="513" t="e">
        <f ca="1">+IF(AND(ISNUMBER(OFFSET('Hygiene Data'!$H$5,0,10*ROW('Hygiene Data'!H24))),'Data Summary'!EA30="Yes"),OFFSET('Hygiene Data'!$H$5,0,10*ROW('Hygiene Data'!H24)),NA())</f>
        <v>#N/A</v>
      </c>
      <c r="BM30" s="513" t="e">
        <f ca="1">+IF(AND(ISNUMBER(OFFSET('Hygiene Data'!$H$7,0,10*ROW('Hygiene Data'!H24))),'Data Summary'!EB30="Yes"),OFFSET('Hygiene Data'!$H$7,0,10*ROW('Hygiene Data'!H24)),NA())</f>
        <v>#N/A</v>
      </c>
      <c r="BN30" s="513" t="e">
        <f ca="1">+IF(AND(ISNUMBER(OFFSET('Hygiene Data'!$H$9,0,10*ROW('Hygiene Data'!H24))),'Data Summary'!EC30="Yes"),OFFSET('Hygiene Data'!$H$9,0,10*ROW('Hygiene Data'!H24)),NA())</f>
        <v>#N/A</v>
      </c>
      <c r="BO30" s="513" t="e">
        <f ca="1">+IF(AND(ISNUMBER(OFFSET('Hygiene Data'!$I$5,0,10*ROW('Hygiene Data'!I24))),'Data Summary'!ED30="Yes"),OFFSET('Hygiene Data'!$I$5,0,10*ROW('Hygiene Data'!I24)),NA())</f>
        <v>#N/A</v>
      </c>
      <c r="BP30" s="513" t="e">
        <f ca="1">+IF(AND(ISNUMBER(OFFSET('Hygiene Data'!$I$7,0,10*ROW('Hygiene Data'!I24))),'Data Summary'!EE30="Yes"),OFFSET('Hygiene Data'!$I$7,0,10*ROW('Hygiene Data'!I24)),NA())</f>
        <v>#N/A</v>
      </c>
      <c r="BQ30" s="513" t="e">
        <f ca="1">+IF(AND(ISNUMBER(OFFSET('Hygiene Data'!$I$9,0,10*ROW('Hygiene Data'!I24))),'Data Summary'!EF30="Yes"),OFFSET('Hygiene Data'!$I$9,0,10*ROW('Hygiene Data'!I24)),NA())</f>
        <v>#N/A</v>
      </c>
    </row>
    <row r="31" spans="1:69" x14ac:dyDescent="0.25">
      <c r="A31" s="509" t="e">
        <f ca="1">+RIGHT('Data Summary'!A31,LEN('Data Summary'!A31)-9)</f>
        <v>#VALUE!</v>
      </c>
      <c r="B31" s="483" t="str">
        <f ca="1">+IF(ISTEXT('Data Summary'!B31),'Data Summary'!B31,"")</f>
        <v/>
      </c>
      <c r="C31" s="510" t="e">
        <f ca="1">+VALUE('Data Summary'!C31)</f>
        <v>#VALUE!</v>
      </c>
      <c r="D31" s="511" t="e">
        <f ca="1">+IF(AND(ISNUMBER(OFFSET('Water Data'!$D$4,0,10*ROW('Water Data'!D25))),'Data Summary'!BS31="Yes"),100-OFFSET('Water Data'!$D$4,0,10*ROW('Water Data'!D25)),NA())</f>
        <v>#N/A</v>
      </c>
      <c r="E31" s="511" t="e">
        <f ca="1">+IF(AND(ISNUMBER(OFFSET('Water Data'!$D$6,0,10*ROW('Water Data'!D25))),'Data Summary'!BT31="Yes"),OFFSET('Water Data'!$D$6,0,10*ROW('Water Data'!D25)),NA())</f>
        <v>#N/A</v>
      </c>
      <c r="F31" s="511" t="e">
        <f ca="1">+IF(AND(ISNUMBER(OFFSET('Water Data'!$D$9,0,10*ROW('Water Data'!D25))),'Data Summary'!BU31="Yes"),OFFSET('Water Data'!$D$9,0,10*ROW('Water Data'!D25)),NA())</f>
        <v>#N/A</v>
      </c>
      <c r="G31" s="511" t="e">
        <f ca="1">+IF(AND(ISNUMBER(OFFSET('Water Data'!$E$4,0,10*ROW('Water Data'!E25))),'Data Summary'!BV31="Yes"),100-OFFSET('Water Data'!$E$4,0,10*ROW('Water Data'!E25)),NA())</f>
        <v>#N/A</v>
      </c>
      <c r="H31" s="511" t="e">
        <f ca="1">+IF(AND(ISNUMBER(OFFSET('Water Data'!$E$6,0,10*ROW('Water Data'!E25))),'Data Summary'!BW31="Yes"),OFFSET('Water Data'!$E$6,0,10*ROW('Water Data'!E25)),NA())</f>
        <v>#N/A</v>
      </c>
      <c r="I31" s="511" t="e">
        <f ca="1">+IF(AND(ISNUMBER(OFFSET('Water Data'!$E$9,0,10*ROW('Water Data'!E25))),'Data Summary'!BX31="Yes"),OFFSET('Water Data'!$E$9,0,10*ROW('Water Data'!E25)),NA())</f>
        <v>#N/A</v>
      </c>
      <c r="J31" s="511" t="e">
        <f ca="1">+IF(AND(ISNUMBER(OFFSET('Water Data'!$F$4,0,10*ROW('Water Data'!F25))),'Data Summary'!BY31="Yes"),100-OFFSET('Water Data'!$F$4,0,10*ROW('Water Data'!F25)),NA())</f>
        <v>#N/A</v>
      </c>
      <c r="K31" s="511" t="e">
        <f ca="1">+IF(AND(ISNUMBER(OFFSET('Water Data'!$F$6,0,10*ROW('Water Data'!F25))),'Data Summary'!BZ31="Yes"),OFFSET('Water Data'!$F$6,0,10*ROW('Water Data'!F25)),NA())</f>
        <v>#N/A</v>
      </c>
      <c r="L31" s="511" t="e">
        <f ca="1">+IF(AND(ISNUMBER(OFFSET('Water Data'!$F$9,0,10*ROW('Water Data'!F25))),'Data Summary'!CA31="Yes"),OFFSET('Water Data'!$F$9,0,10*ROW('Water Data'!F25)),NA())</f>
        <v>#N/A</v>
      </c>
      <c r="M31" s="511" t="e">
        <f ca="1">+IF(AND(ISNUMBER(OFFSET('Water Data'!$G$4,0,10*ROW('Water Data'!G25))),'Data Summary'!CB31="Yes"),100-OFFSET('Water Data'!$G$4,0,10*ROW('Water Data'!G25)),NA())</f>
        <v>#N/A</v>
      </c>
      <c r="N31" s="511" t="e">
        <f ca="1">+IF(AND(ISNUMBER(OFFSET('Water Data'!$G$6,0,10*ROW('Water Data'!G25))),'Data Summary'!CC31="Yes"),OFFSET('Water Data'!$G$6,0,10*ROW('Water Data'!G25)),NA())</f>
        <v>#N/A</v>
      </c>
      <c r="O31" s="511" t="e">
        <f ca="1">+IF(AND(ISNUMBER(OFFSET('Water Data'!$G$9,0,10*ROW('Water Data'!G25))),'Data Summary'!CD31="Yes"),OFFSET('Water Data'!$G$9,0,10*ROW('Water Data'!G25)),NA())</f>
        <v>#N/A</v>
      </c>
      <c r="P31" s="511" t="e">
        <f ca="1">+IF(AND(ISNUMBER(OFFSET('Water Data'!$H$4,0,10*ROW('Water Data'!H25))),'Data Summary'!CE31="Yes"),100-OFFSET('Water Data'!$H$4,0,10*ROW('Water Data'!H25)),NA())</f>
        <v>#N/A</v>
      </c>
      <c r="Q31" s="511" t="e">
        <f ca="1">+IF(AND(ISNUMBER(OFFSET('Water Data'!$H$6,0,10*ROW('Water Data'!H25))),'Data Summary'!CF31="Yes"),OFFSET('Water Data'!$H$6,0,10*ROW('Water Data'!H25)),NA())</f>
        <v>#N/A</v>
      </c>
      <c r="R31" s="511" t="e">
        <f ca="1">+IF(AND(ISNUMBER(OFFSET('Water Data'!$H$9,0,10*ROW('Water Data'!H25))),'Data Summary'!CG31="Yes"),OFFSET('Water Data'!$H$9,0,10*ROW('Water Data'!H25)),NA())</f>
        <v>#N/A</v>
      </c>
      <c r="S31" s="511" t="e">
        <f ca="1">+IF(AND(ISNUMBER(OFFSET('Water Data'!$I$4,0,10*ROW('Water Data'!I25))),'Data Summary'!CH31="Yes"),100-OFFSET('Water Data'!$I$4,0,10*ROW('Water Data'!I25)),NA())</f>
        <v>#N/A</v>
      </c>
      <c r="T31" s="511" t="e">
        <f ca="1">+IF(AND(ISNUMBER(OFFSET('Water Data'!$I$6,0,10*ROW('Water Data'!I25))),'Data Summary'!CI31="Yes"),OFFSET('Water Data'!$I$6,0,10*ROW('Water Data'!I25)),NA())</f>
        <v>#N/A</v>
      </c>
      <c r="U31" s="511" t="e">
        <f ca="1">+IF(AND(ISNUMBER(OFFSET('Water Data'!$I$9,0,10*ROW('Water Data'!I25))),'Data Summary'!CJ31="Yes"),OFFSET('Water Data'!$I$9,0,10*ROW('Water Data'!I25)),NA())</f>
        <v>#N/A</v>
      </c>
      <c r="V31" s="512" t="e">
        <f ca="1">+IF(AND(ISNUMBER(OFFSET('Sanitation Data'!$D$4,0,10*ROW('Sanitation Data'!D25))),'Data Summary'!CK31="Yes"),100-OFFSET('Sanitation Data'!$D$4,0,10*ROW('Sanitation Data'!D25)),NA())</f>
        <v>#N/A</v>
      </c>
      <c r="W31" s="512" t="e">
        <f ca="1">+IF(AND(ISNUMBER(OFFSET('Sanitation Data'!$D$6,0,10*ROW('Sanitation Data'!D25))),'Data Summary'!CL31="Yes"),OFFSET('Sanitation Data'!$D$6,0,10*ROW('Sanitation Data'!D25)),NA())</f>
        <v>#N/A</v>
      </c>
      <c r="X31" s="512" t="e">
        <f ca="1">+IF(AND(ISNUMBER(OFFSET('Sanitation Data'!$D$10,0,10*ROW('Sanitation Data'!D25))),'Data Summary'!CM31="Yes"),OFFSET('Sanitation Data'!$D$10,0,10*ROW('Sanitation Data'!D25)),NA())</f>
        <v>#N/A</v>
      </c>
      <c r="Y31" s="512" t="e">
        <f ca="1">+IF(AND(ISNUMBER(OFFSET('Sanitation Data'!$D$11,0,10*ROW('Sanitation Data'!D25))),'Data Summary'!CN31="Yes"),OFFSET('Sanitation Data'!$D$11,0,10*ROW('Sanitation Data'!D25)),NA())</f>
        <v>#N/A</v>
      </c>
      <c r="Z31" s="512" t="e">
        <f ca="1">+IF(AND(ISNUMBER(OFFSET('Sanitation Data'!$D$12,0,10*ROW('Sanitation Data'!D25))),'Data Summary'!CO31="Yes"),OFFSET('Sanitation Data'!$D$12,0,10*ROW('Sanitation Data'!D25)),NA())</f>
        <v>#N/A</v>
      </c>
      <c r="AA31" s="512" t="e">
        <f ca="1">+IF(AND(ISNUMBER(OFFSET('Sanitation Data'!$E$4,0,10*ROW('Sanitation Data'!E25))),'Data Summary'!CP31="Yes"),100-OFFSET('Sanitation Data'!$E$4,0,10*ROW('Sanitation Data'!E25)),NA())</f>
        <v>#N/A</v>
      </c>
      <c r="AB31" s="512" t="e">
        <f ca="1">+IF(AND(ISNUMBER(OFFSET('Sanitation Data'!$E$6,0,10*ROW('Sanitation Data'!E25))),'Data Summary'!CQ31="Yes"),OFFSET('Sanitation Data'!$E$6,0,10*ROW('Sanitation Data'!E25)),NA())</f>
        <v>#N/A</v>
      </c>
      <c r="AC31" s="512" t="e">
        <f ca="1">+IF(AND(ISNUMBER(OFFSET('Sanitation Data'!$E$10,0,10*ROW('Sanitation Data'!E25))),'Data Summary'!CR31="Yes"),OFFSET('Sanitation Data'!$E$10,0,10*ROW('Sanitation Data'!E25)),NA())</f>
        <v>#N/A</v>
      </c>
      <c r="AD31" s="512" t="e">
        <f ca="1">+IF(AND(ISNUMBER(OFFSET('Sanitation Data'!$E$11,0,10*ROW('Sanitation Data'!E25))),'Data Summary'!CS31="Yes"),OFFSET('Sanitation Data'!$E$11,0,10*ROW('Sanitation Data'!E25)),NA())</f>
        <v>#N/A</v>
      </c>
      <c r="AE31" s="512" t="e">
        <f ca="1">+IF(AND(ISNUMBER(OFFSET('Sanitation Data'!$E$12,0,10*ROW('Sanitation Data'!E25))),'Data Summary'!CT31="Yes"),OFFSET('Sanitation Data'!$E$12,0,10*ROW('Sanitation Data'!E25)),NA())</f>
        <v>#N/A</v>
      </c>
      <c r="AF31" s="512" t="e">
        <f ca="1">+IF(AND(ISNUMBER(OFFSET('Sanitation Data'!$F$4,0,10*ROW('Sanitation Data'!F25))),'Data Summary'!CU31="Yes"),100-OFFSET('Sanitation Data'!$F$4,0,10*ROW('Sanitation Data'!F25)),NA())</f>
        <v>#N/A</v>
      </c>
      <c r="AG31" s="512" t="e">
        <f ca="1">+IF(AND(ISNUMBER(OFFSET('Sanitation Data'!$F$6,0,10*ROW('Sanitation Data'!F25))),'Data Summary'!CV31="Yes"),OFFSET('Sanitation Data'!$F$6,0,10*ROW('Sanitation Data'!F25)),NA())</f>
        <v>#N/A</v>
      </c>
      <c r="AH31" s="512" t="e">
        <f ca="1">+IF(AND(ISNUMBER(OFFSET('Sanitation Data'!$F$10,0,10*ROW('Sanitation Data'!F25))),'Data Summary'!CW31="Yes"),OFFSET('Sanitation Data'!$F$10,0,10*ROW('Sanitation Data'!F25)),NA())</f>
        <v>#N/A</v>
      </c>
      <c r="AI31" s="512" t="e">
        <f ca="1">+IF(AND(ISNUMBER(OFFSET('Sanitation Data'!$F$11,0,10*ROW('Sanitation Data'!F25))),'Data Summary'!CX31="Yes"),OFFSET('Sanitation Data'!$F$11,0,10*ROW('Sanitation Data'!F25)),NA())</f>
        <v>#N/A</v>
      </c>
      <c r="AJ31" s="512" t="e">
        <f ca="1">+IF(AND(ISNUMBER(OFFSET('Sanitation Data'!$F$12,0,10*ROW('Sanitation Data'!F25))),'Data Summary'!CY31="Yes"),OFFSET('Sanitation Data'!$F$12,0,10*ROW('Sanitation Data'!F25)),NA())</f>
        <v>#N/A</v>
      </c>
      <c r="AK31" s="512" t="e">
        <f ca="1">+IF(AND(ISNUMBER(OFFSET('Sanitation Data'!$G$4,0,10*ROW('Sanitation Data'!G25))),'Data Summary'!CZ31="Yes"),100-OFFSET('Sanitation Data'!$G$4,0,10*ROW('Sanitation Data'!G25)),NA())</f>
        <v>#N/A</v>
      </c>
      <c r="AL31" s="512" t="e">
        <f ca="1">+IF(AND(ISNUMBER(OFFSET('Sanitation Data'!$G$6,0,10*ROW('Sanitation Data'!G25))),'Data Summary'!DA31="Yes"),OFFSET('Sanitation Data'!$G$6,0,10*ROW('Sanitation Data'!G25)),NA())</f>
        <v>#N/A</v>
      </c>
      <c r="AM31" s="512" t="e">
        <f ca="1">+IF(AND(ISNUMBER(OFFSET('Sanitation Data'!$G$10,0,10*ROW('Sanitation Data'!G25))),'Data Summary'!DB31="Yes"),OFFSET('Sanitation Data'!$G$10,0,10*ROW('Sanitation Data'!G25)),NA())</f>
        <v>#N/A</v>
      </c>
      <c r="AN31" s="512" t="e">
        <f ca="1">+IF(AND(ISNUMBER(OFFSET('Sanitation Data'!$G$11,0,10*ROW('Sanitation Data'!G25))),'Data Summary'!DC31="Yes"),OFFSET('Sanitation Data'!$G$11,0,10*ROW('Sanitation Data'!G25)),NA())</f>
        <v>#N/A</v>
      </c>
      <c r="AO31" s="512" t="e">
        <f ca="1">+IF(AND(ISNUMBER(OFFSET('Sanitation Data'!$G$12,0,10*ROW('Sanitation Data'!G25))),'Data Summary'!DD31="Yes"),OFFSET('Sanitation Data'!$G$12,0,10*ROW('Sanitation Data'!G25)),NA())</f>
        <v>#N/A</v>
      </c>
      <c r="AP31" s="512" t="e">
        <f ca="1">+IF(AND(ISNUMBER(OFFSET('Sanitation Data'!$H$4,0,10*ROW('Sanitation Data'!H25))),'Data Summary'!DE31="Yes"),100-OFFSET('Sanitation Data'!$H$4,0,10*ROW('Sanitation Data'!H25)),NA())</f>
        <v>#N/A</v>
      </c>
      <c r="AQ31" s="512" t="e">
        <f ca="1">+IF(AND(ISNUMBER(OFFSET('Sanitation Data'!$H$6,0,10*ROW('Sanitation Data'!H25))),'Data Summary'!DF31="Yes"),OFFSET('Sanitation Data'!$H$6,0,10*ROW('Sanitation Data'!H25)),NA())</f>
        <v>#N/A</v>
      </c>
      <c r="AR31" s="512" t="e">
        <f ca="1">+IF(AND(ISNUMBER(OFFSET('Sanitation Data'!$H$10,0,10*ROW('Sanitation Data'!H25))),'Data Summary'!DG31="Yes"),OFFSET('Sanitation Data'!$H$10,0,10*ROW('Sanitation Data'!H25)),NA())</f>
        <v>#N/A</v>
      </c>
      <c r="AS31" s="512" t="e">
        <f ca="1">+IF(AND(ISNUMBER(OFFSET('Sanitation Data'!$H$11,0,10*ROW('Sanitation Data'!H25))),'Data Summary'!DH31="Yes"),OFFSET('Sanitation Data'!$H$11,0,10*ROW('Sanitation Data'!H25)),NA())</f>
        <v>#N/A</v>
      </c>
      <c r="AT31" s="512" t="e">
        <f ca="1">+IF(AND(ISNUMBER(OFFSET('Sanitation Data'!$H$12,0,10*ROW('Sanitation Data'!H25))),'Data Summary'!DI31="Yes"),OFFSET('Sanitation Data'!$H$12,0,10*ROW('Sanitation Data'!H25)),NA())</f>
        <v>#N/A</v>
      </c>
      <c r="AU31" s="512" t="e">
        <f ca="1">+IF(AND(ISNUMBER(OFFSET('Sanitation Data'!$I$4,0,10*ROW('Sanitation Data'!I25))),'Data Summary'!DJ31="Yes"),100-OFFSET('Sanitation Data'!$I$4,0,10*ROW('Sanitation Data'!I25)),NA())</f>
        <v>#N/A</v>
      </c>
      <c r="AV31" s="512" t="e">
        <f ca="1">+IF(AND(ISNUMBER(OFFSET('Sanitation Data'!$I$6,0,10*ROW('Sanitation Data'!I25))),'Data Summary'!DK31="Yes"),OFFSET('Sanitation Data'!$I$6,0,10*ROW('Sanitation Data'!I25)),NA())</f>
        <v>#N/A</v>
      </c>
      <c r="AW31" s="512" t="e">
        <f ca="1">+IF(AND(ISNUMBER(OFFSET('Sanitation Data'!$I$10,0,10*ROW('Sanitation Data'!I25))),'Data Summary'!DL31="Yes"),OFFSET('Sanitation Data'!$I$10,0,10*ROW('Sanitation Data'!I25)),NA())</f>
        <v>#N/A</v>
      </c>
      <c r="AX31" s="512" t="e">
        <f ca="1">+IF(AND(ISNUMBER(OFFSET('Sanitation Data'!$I$11,0,10*ROW('Sanitation Data'!I25))),'Data Summary'!DM31="Yes"),OFFSET('Sanitation Data'!$I$11,0,10*ROW('Sanitation Data'!I25)),NA())</f>
        <v>#N/A</v>
      </c>
      <c r="AY31" s="512" t="e">
        <f ca="1">+IF(AND(ISNUMBER(OFFSET('Sanitation Data'!$I$12,0,10*ROW('Sanitation Data'!I25))),'Data Summary'!DN31="Yes"),OFFSET('Sanitation Data'!$I$12,0,10*ROW('Sanitation Data'!I25)),NA())</f>
        <v>#N/A</v>
      </c>
      <c r="AZ31" s="513" t="e">
        <f ca="1">+IF(AND(ISNUMBER(OFFSET('Hygiene Data'!$D$5,0,10*ROW('Hygiene Data'!D25))),'Data Summary'!DO31="Yes"),OFFSET('Hygiene Data'!$D$5,0,10*ROW('Hygiene Data'!D25)),NA())</f>
        <v>#N/A</v>
      </c>
      <c r="BA31" s="513" t="e">
        <f ca="1">+IF(AND(ISNUMBER(OFFSET('Hygiene Data'!$D$7,0,10*ROW('Hygiene Data'!D25))),'Data Summary'!DP31="Yes"),OFFSET('Hygiene Data'!$D$7,0,10*ROW('Hygiene Data'!D25)),NA())</f>
        <v>#N/A</v>
      </c>
      <c r="BB31" s="513" t="e">
        <f ca="1">+IF(AND(ISNUMBER(OFFSET('Hygiene Data'!$D$9,0,10*ROW('Hygiene Data'!D25))),'Data Summary'!DQ31="Yes"),OFFSET('Hygiene Data'!$D$9,0,10*ROW('Hygiene Data'!D25)),NA())</f>
        <v>#N/A</v>
      </c>
      <c r="BC31" s="513" t="e">
        <f ca="1">+IF(AND(ISNUMBER(OFFSET('Hygiene Data'!$E$5,0,10*ROW('Hygiene Data'!E25))),'Data Summary'!DR31="Yes"),OFFSET('Hygiene Data'!$E$5,0,10*ROW('Hygiene Data'!E25)),NA())</f>
        <v>#N/A</v>
      </c>
      <c r="BD31" s="513" t="e">
        <f ca="1">+IF(AND(ISNUMBER(OFFSET('Hygiene Data'!$E$7,0,10*ROW('Hygiene Data'!E25))),'Data Summary'!DS31="Yes"),OFFSET('Hygiene Data'!$E$7,0,10*ROW('Hygiene Data'!E25)),NA())</f>
        <v>#N/A</v>
      </c>
      <c r="BE31" s="513" t="e">
        <f ca="1">+IF(AND(ISNUMBER(OFFSET('Hygiene Data'!$E$9,0,10*ROW('Hygiene Data'!E25))),'Data Summary'!DT31="Yes"),OFFSET('Hygiene Data'!$E$9,0,10*ROW('Hygiene Data'!E25)),NA())</f>
        <v>#N/A</v>
      </c>
      <c r="BF31" s="513" t="e">
        <f ca="1">+IF(AND(ISNUMBER(OFFSET('Hygiene Data'!$F$5,0,10*ROW('Hygiene Data'!F25))),'Data Summary'!DU31="Yes"),OFFSET('Hygiene Data'!$F$5,0,10*ROW('Hygiene Data'!F25)),NA())</f>
        <v>#N/A</v>
      </c>
      <c r="BG31" s="513" t="e">
        <f ca="1">+IF(AND(ISNUMBER(OFFSET('Hygiene Data'!$F$7,0,10*ROW('Hygiene Data'!F25))),'Data Summary'!DV31="Yes"),OFFSET('Hygiene Data'!$F$7,0,10*ROW('Hygiene Data'!F25)),NA())</f>
        <v>#N/A</v>
      </c>
      <c r="BH31" s="513" t="e">
        <f ca="1">+IF(AND(ISNUMBER(OFFSET('Hygiene Data'!$F$9,0,10*ROW('Hygiene Data'!F25))),'Data Summary'!DW31="Yes"),OFFSET('Hygiene Data'!$F$9,0,10*ROW('Hygiene Data'!F25)),NA())</f>
        <v>#N/A</v>
      </c>
      <c r="BI31" s="513" t="e">
        <f ca="1">+IF(AND(ISNUMBER(OFFSET('Hygiene Data'!$G$5,0,10*ROW('Hygiene Data'!G25))),'Data Summary'!DX31="Yes"),OFFSET('Hygiene Data'!$G$5,0,10*ROW('Hygiene Data'!G25)),NA())</f>
        <v>#N/A</v>
      </c>
      <c r="BJ31" s="513" t="e">
        <f ca="1">+IF(AND(ISNUMBER(OFFSET('Hygiene Data'!$G$7,0,10*ROW('Hygiene Data'!G25))),'Data Summary'!DY31="Yes"),OFFSET('Hygiene Data'!$G$7,0,10*ROW('Hygiene Data'!G25)),NA())</f>
        <v>#N/A</v>
      </c>
      <c r="BK31" s="513" t="e">
        <f ca="1">+IF(AND(ISNUMBER(OFFSET('Hygiene Data'!$G$9,0,10*ROW('Hygiene Data'!G25))),'Data Summary'!DZ31="Yes"),OFFSET('Hygiene Data'!$G$9,0,10*ROW('Hygiene Data'!G25)),NA())</f>
        <v>#N/A</v>
      </c>
      <c r="BL31" s="513" t="e">
        <f ca="1">+IF(AND(ISNUMBER(OFFSET('Hygiene Data'!$H$5,0,10*ROW('Hygiene Data'!H25))),'Data Summary'!EA31="Yes"),OFFSET('Hygiene Data'!$H$5,0,10*ROW('Hygiene Data'!H25)),NA())</f>
        <v>#N/A</v>
      </c>
      <c r="BM31" s="513" t="e">
        <f ca="1">+IF(AND(ISNUMBER(OFFSET('Hygiene Data'!$H$7,0,10*ROW('Hygiene Data'!H25))),'Data Summary'!EB31="Yes"),OFFSET('Hygiene Data'!$H$7,0,10*ROW('Hygiene Data'!H25)),NA())</f>
        <v>#N/A</v>
      </c>
      <c r="BN31" s="513" t="e">
        <f ca="1">+IF(AND(ISNUMBER(OFFSET('Hygiene Data'!$H$9,0,10*ROW('Hygiene Data'!H25))),'Data Summary'!EC31="Yes"),OFFSET('Hygiene Data'!$H$9,0,10*ROW('Hygiene Data'!H25)),NA())</f>
        <v>#N/A</v>
      </c>
      <c r="BO31" s="513" t="e">
        <f ca="1">+IF(AND(ISNUMBER(OFFSET('Hygiene Data'!$I$5,0,10*ROW('Hygiene Data'!I25))),'Data Summary'!ED31="Yes"),OFFSET('Hygiene Data'!$I$5,0,10*ROW('Hygiene Data'!I25)),NA())</f>
        <v>#N/A</v>
      </c>
      <c r="BP31" s="513" t="e">
        <f ca="1">+IF(AND(ISNUMBER(OFFSET('Hygiene Data'!$I$7,0,10*ROW('Hygiene Data'!I25))),'Data Summary'!EE31="Yes"),OFFSET('Hygiene Data'!$I$7,0,10*ROW('Hygiene Data'!I25)),NA())</f>
        <v>#N/A</v>
      </c>
      <c r="BQ31" s="513" t="e">
        <f ca="1">+IF(AND(ISNUMBER(OFFSET('Hygiene Data'!$I$9,0,10*ROW('Hygiene Data'!I25))),'Data Summary'!EF31="Yes"),OFFSET('Hygiene Data'!$I$9,0,10*ROW('Hygiene Data'!I25)),NA())</f>
        <v>#N/A</v>
      </c>
    </row>
    <row r="32" spans="1:69" x14ac:dyDescent="0.25">
      <c r="A32" s="509" t="e">
        <f ca="1">+RIGHT('Data Summary'!A32,LEN('Data Summary'!A32)-9)</f>
        <v>#VALUE!</v>
      </c>
      <c r="B32" s="483" t="str">
        <f ca="1">+IF(ISTEXT('Data Summary'!B32),'Data Summary'!B32,"")</f>
        <v/>
      </c>
      <c r="C32" s="510" t="e">
        <f ca="1">+VALUE('Data Summary'!C32)</f>
        <v>#VALUE!</v>
      </c>
      <c r="D32" s="511" t="e">
        <f ca="1">+IF(AND(ISNUMBER(OFFSET('Water Data'!$D$4,0,10*ROW('Water Data'!D26))),'Data Summary'!BS32="Yes"),100-OFFSET('Water Data'!$D$4,0,10*ROW('Water Data'!D26)),NA())</f>
        <v>#N/A</v>
      </c>
      <c r="E32" s="511" t="e">
        <f ca="1">+IF(AND(ISNUMBER(OFFSET('Water Data'!$D$6,0,10*ROW('Water Data'!D26))),'Data Summary'!BT32="Yes"),OFFSET('Water Data'!$D$6,0,10*ROW('Water Data'!D26)),NA())</f>
        <v>#N/A</v>
      </c>
      <c r="F32" s="511" t="e">
        <f ca="1">+IF(AND(ISNUMBER(OFFSET('Water Data'!$D$9,0,10*ROW('Water Data'!D26))),'Data Summary'!BU32="Yes"),OFFSET('Water Data'!$D$9,0,10*ROW('Water Data'!D26)),NA())</f>
        <v>#N/A</v>
      </c>
      <c r="G32" s="511" t="e">
        <f ca="1">+IF(AND(ISNUMBER(OFFSET('Water Data'!$E$4,0,10*ROW('Water Data'!E26))),'Data Summary'!BV32="Yes"),100-OFFSET('Water Data'!$E$4,0,10*ROW('Water Data'!E26)),NA())</f>
        <v>#N/A</v>
      </c>
      <c r="H32" s="511" t="e">
        <f ca="1">+IF(AND(ISNUMBER(OFFSET('Water Data'!$E$6,0,10*ROW('Water Data'!E26))),'Data Summary'!BW32="Yes"),OFFSET('Water Data'!$E$6,0,10*ROW('Water Data'!E26)),NA())</f>
        <v>#N/A</v>
      </c>
      <c r="I32" s="511" t="e">
        <f ca="1">+IF(AND(ISNUMBER(OFFSET('Water Data'!$E$9,0,10*ROW('Water Data'!E26))),'Data Summary'!BX32="Yes"),OFFSET('Water Data'!$E$9,0,10*ROW('Water Data'!E26)),NA())</f>
        <v>#N/A</v>
      </c>
      <c r="J32" s="511" t="e">
        <f ca="1">+IF(AND(ISNUMBER(OFFSET('Water Data'!$F$4,0,10*ROW('Water Data'!F26))),'Data Summary'!BY32="Yes"),100-OFFSET('Water Data'!$F$4,0,10*ROW('Water Data'!F26)),NA())</f>
        <v>#N/A</v>
      </c>
      <c r="K32" s="511" t="e">
        <f ca="1">+IF(AND(ISNUMBER(OFFSET('Water Data'!$F$6,0,10*ROW('Water Data'!F26))),'Data Summary'!BZ32="Yes"),OFFSET('Water Data'!$F$6,0,10*ROW('Water Data'!F26)),NA())</f>
        <v>#N/A</v>
      </c>
      <c r="L32" s="511" t="e">
        <f ca="1">+IF(AND(ISNUMBER(OFFSET('Water Data'!$F$9,0,10*ROW('Water Data'!F26))),'Data Summary'!CA32="Yes"),OFFSET('Water Data'!$F$9,0,10*ROW('Water Data'!F26)),NA())</f>
        <v>#N/A</v>
      </c>
      <c r="M32" s="511" t="e">
        <f ca="1">+IF(AND(ISNUMBER(OFFSET('Water Data'!$G$4,0,10*ROW('Water Data'!G26))),'Data Summary'!CB32="Yes"),100-OFFSET('Water Data'!$G$4,0,10*ROW('Water Data'!G26)),NA())</f>
        <v>#N/A</v>
      </c>
      <c r="N32" s="511" t="e">
        <f ca="1">+IF(AND(ISNUMBER(OFFSET('Water Data'!$G$6,0,10*ROW('Water Data'!G26))),'Data Summary'!CC32="Yes"),OFFSET('Water Data'!$G$6,0,10*ROW('Water Data'!G26)),NA())</f>
        <v>#N/A</v>
      </c>
      <c r="O32" s="511" t="e">
        <f ca="1">+IF(AND(ISNUMBER(OFFSET('Water Data'!$G$9,0,10*ROW('Water Data'!G26))),'Data Summary'!CD32="Yes"),OFFSET('Water Data'!$G$9,0,10*ROW('Water Data'!G26)),NA())</f>
        <v>#N/A</v>
      </c>
      <c r="P32" s="511" t="e">
        <f ca="1">+IF(AND(ISNUMBER(OFFSET('Water Data'!$H$4,0,10*ROW('Water Data'!H26))),'Data Summary'!CE32="Yes"),100-OFFSET('Water Data'!$H$4,0,10*ROW('Water Data'!H26)),NA())</f>
        <v>#N/A</v>
      </c>
      <c r="Q32" s="511" t="e">
        <f ca="1">+IF(AND(ISNUMBER(OFFSET('Water Data'!$H$6,0,10*ROW('Water Data'!H26))),'Data Summary'!CF32="Yes"),OFFSET('Water Data'!$H$6,0,10*ROW('Water Data'!H26)),NA())</f>
        <v>#N/A</v>
      </c>
      <c r="R32" s="511" t="e">
        <f ca="1">+IF(AND(ISNUMBER(OFFSET('Water Data'!$H$9,0,10*ROW('Water Data'!H26))),'Data Summary'!CG32="Yes"),OFFSET('Water Data'!$H$9,0,10*ROW('Water Data'!H26)),NA())</f>
        <v>#N/A</v>
      </c>
      <c r="S32" s="511" t="e">
        <f ca="1">+IF(AND(ISNUMBER(OFFSET('Water Data'!$I$4,0,10*ROW('Water Data'!I26))),'Data Summary'!CH32="Yes"),100-OFFSET('Water Data'!$I$4,0,10*ROW('Water Data'!I26)),NA())</f>
        <v>#N/A</v>
      </c>
      <c r="T32" s="511" t="e">
        <f ca="1">+IF(AND(ISNUMBER(OFFSET('Water Data'!$I$6,0,10*ROW('Water Data'!I26))),'Data Summary'!CI32="Yes"),OFFSET('Water Data'!$I$6,0,10*ROW('Water Data'!I26)),NA())</f>
        <v>#N/A</v>
      </c>
      <c r="U32" s="511" t="e">
        <f ca="1">+IF(AND(ISNUMBER(OFFSET('Water Data'!$I$9,0,10*ROW('Water Data'!I26))),'Data Summary'!CJ32="Yes"),OFFSET('Water Data'!$I$9,0,10*ROW('Water Data'!I26)),NA())</f>
        <v>#N/A</v>
      </c>
      <c r="V32" s="512" t="e">
        <f ca="1">+IF(AND(ISNUMBER(OFFSET('Sanitation Data'!$D$4,0,10*ROW('Sanitation Data'!D26))),'Data Summary'!CK32="Yes"),100-OFFSET('Sanitation Data'!$D$4,0,10*ROW('Sanitation Data'!D26)),NA())</f>
        <v>#N/A</v>
      </c>
      <c r="W32" s="512" t="e">
        <f ca="1">+IF(AND(ISNUMBER(OFFSET('Sanitation Data'!$D$6,0,10*ROW('Sanitation Data'!D26))),'Data Summary'!CL32="Yes"),OFFSET('Sanitation Data'!$D$6,0,10*ROW('Sanitation Data'!D26)),NA())</f>
        <v>#N/A</v>
      </c>
      <c r="X32" s="512" t="e">
        <f ca="1">+IF(AND(ISNUMBER(OFFSET('Sanitation Data'!$D$10,0,10*ROW('Sanitation Data'!D26))),'Data Summary'!CM32="Yes"),OFFSET('Sanitation Data'!$D$10,0,10*ROW('Sanitation Data'!D26)),NA())</f>
        <v>#N/A</v>
      </c>
      <c r="Y32" s="512" t="e">
        <f ca="1">+IF(AND(ISNUMBER(OFFSET('Sanitation Data'!$D$11,0,10*ROW('Sanitation Data'!D26))),'Data Summary'!CN32="Yes"),OFFSET('Sanitation Data'!$D$11,0,10*ROW('Sanitation Data'!D26)),NA())</f>
        <v>#N/A</v>
      </c>
      <c r="Z32" s="512" t="e">
        <f ca="1">+IF(AND(ISNUMBER(OFFSET('Sanitation Data'!$D$12,0,10*ROW('Sanitation Data'!D26))),'Data Summary'!CO32="Yes"),OFFSET('Sanitation Data'!$D$12,0,10*ROW('Sanitation Data'!D26)),NA())</f>
        <v>#N/A</v>
      </c>
      <c r="AA32" s="512" t="e">
        <f ca="1">+IF(AND(ISNUMBER(OFFSET('Sanitation Data'!$E$4,0,10*ROW('Sanitation Data'!E26))),'Data Summary'!CP32="Yes"),100-OFFSET('Sanitation Data'!$E$4,0,10*ROW('Sanitation Data'!E26)),NA())</f>
        <v>#N/A</v>
      </c>
      <c r="AB32" s="512" t="e">
        <f ca="1">+IF(AND(ISNUMBER(OFFSET('Sanitation Data'!$E$6,0,10*ROW('Sanitation Data'!E26))),'Data Summary'!CQ32="Yes"),OFFSET('Sanitation Data'!$E$6,0,10*ROW('Sanitation Data'!E26)),NA())</f>
        <v>#N/A</v>
      </c>
      <c r="AC32" s="512" t="e">
        <f ca="1">+IF(AND(ISNUMBER(OFFSET('Sanitation Data'!$E$10,0,10*ROW('Sanitation Data'!E26))),'Data Summary'!CR32="Yes"),OFFSET('Sanitation Data'!$E$10,0,10*ROW('Sanitation Data'!E26)),NA())</f>
        <v>#N/A</v>
      </c>
      <c r="AD32" s="512" t="e">
        <f ca="1">+IF(AND(ISNUMBER(OFFSET('Sanitation Data'!$E$11,0,10*ROW('Sanitation Data'!E26))),'Data Summary'!CS32="Yes"),OFFSET('Sanitation Data'!$E$11,0,10*ROW('Sanitation Data'!E26)),NA())</f>
        <v>#N/A</v>
      </c>
      <c r="AE32" s="512" t="e">
        <f ca="1">+IF(AND(ISNUMBER(OFFSET('Sanitation Data'!$E$12,0,10*ROW('Sanitation Data'!E26))),'Data Summary'!CT32="Yes"),OFFSET('Sanitation Data'!$E$12,0,10*ROW('Sanitation Data'!E26)),NA())</f>
        <v>#N/A</v>
      </c>
      <c r="AF32" s="512" t="e">
        <f ca="1">+IF(AND(ISNUMBER(OFFSET('Sanitation Data'!$F$4,0,10*ROW('Sanitation Data'!F26))),'Data Summary'!CU32="Yes"),100-OFFSET('Sanitation Data'!$F$4,0,10*ROW('Sanitation Data'!F26)),NA())</f>
        <v>#N/A</v>
      </c>
      <c r="AG32" s="512" t="e">
        <f ca="1">+IF(AND(ISNUMBER(OFFSET('Sanitation Data'!$F$6,0,10*ROW('Sanitation Data'!F26))),'Data Summary'!CV32="Yes"),OFFSET('Sanitation Data'!$F$6,0,10*ROW('Sanitation Data'!F26)),NA())</f>
        <v>#N/A</v>
      </c>
      <c r="AH32" s="512" t="e">
        <f ca="1">+IF(AND(ISNUMBER(OFFSET('Sanitation Data'!$F$10,0,10*ROW('Sanitation Data'!F26))),'Data Summary'!CW32="Yes"),OFFSET('Sanitation Data'!$F$10,0,10*ROW('Sanitation Data'!F26)),NA())</f>
        <v>#N/A</v>
      </c>
      <c r="AI32" s="512" t="e">
        <f ca="1">+IF(AND(ISNUMBER(OFFSET('Sanitation Data'!$F$11,0,10*ROW('Sanitation Data'!F26))),'Data Summary'!CX32="Yes"),OFFSET('Sanitation Data'!$F$11,0,10*ROW('Sanitation Data'!F26)),NA())</f>
        <v>#N/A</v>
      </c>
      <c r="AJ32" s="512" t="e">
        <f ca="1">+IF(AND(ISNUMBER(OFFSET('Sanitation Data'!$F$12,0,10*ROW('Sanitation Data'!F26))),'Data Summary'!CY32="Yes"),OFFSET('Sanitation Data'!$F$12,0,10*ROW('Sanitation Data'!F26)),NA())</f>
        <v>#N/A</v>
      </c>
      <c r="AK32" s="512" t="e">
        <f ca="1">+IF(AND(ISNUMBER(OFFSET('Sanitation Data'!$G$4,0,10*ROW('Sanitation Data'!G26))),'Data Summary'!CZ32="Yes"),100-OFFSET('Sanitation Data'!$G$4,0,10*ROW('Sanitation Data'!G26)),NA())</f>
        <v>#N/A</v>
      </c>
      <c r="AL32" s="512" t="e">
        <f ca="1">+IF(AND(ISNUMBER(OFFSET('Sanitation Data'!$G$6,0,10*ROW('Sanitation Data'!G26))),'Data Summary'!DA32="Yes"),OFFSET('Sanitation Data'!$G$6,0,10*ROW('Sanitation Data'!G26)),NA())</f>
        <v>#N/A</v>
      </c>
      <c r="AM32" s="512" t="e">
        <f ca="1">+IF(AND(ISNUMBER(OFFSET('Sanitation Data'!$G$10,0,10*ROW('Sanitation Data'!G26))),'Data Summary'!DB32="Yes"),OFFSET('Sanitation Data'!$G$10,0,10*ROW('Sanitation Data'!G26)),NA())</f>
        <v>#N/A</v>
      </c>
      <c r="AN32" s="512" t="e">
        <f ca="1">+IF(AND(ISNUMBER(OFFSET('Sanitation Data'!$G$11,0,10*ROW('Sanitation Data'!G26))),'Data Summary'!DC32="Yes"),OFFSET('Sanitation Data'!$G$11,0,10*ROW('Sanitation Data'!G26)),NA())</f>
        <v>#N/A</v>
      </c>
      <c r="AO32" s="512" t="e">
        <f ca="1">+IF(AND(ISNUMBER(OFFSET('Sanitation Data'!$G$12,0,10*ROW('Sanitation Data'!G26))),'Data Summary'!DD32="Yes"),OFFSET('Sanitation Data'!$G$12,0,10*ROW('Sanitation Data'!G26)),NA())</f>
        <v>#N/A</v>
      </c>
      <c r="AP32" s="512" t="e">
        <f ca="1">+IF(AND(ISNUMBER(OFFSET('Sanitation Data'!$H$4,0,10*ROW('Sanitation Data'!H26))),'Data Summary'!DE32="Yes"),100-OFFSET('Sanitation Data'!$H$4,0,10*ROW('Sanitation Data'!H26)),NA())</f>
        <v>#N/A</v>
      </c>
      <c r="AQ32" s="512" t="e">
        <f ca="1">+IF(AND(ISNUMBER(OFFSET('Sanitation Data'!$H$6,0,10*ROW('Sanitation Data'!H26))),'Data Summary'!DF32="Yes"),OFFSET('Sanitation Data'!$H$6,0,10*ROW('Sanitation Data'!H26)),NA())</f>
        <v>#N/A</v>
      </c>
      <c r="AR32" s="512" t="e">
        <f ca="1">+IF(AND(ISNUMBER(OFFSET('Sanitation Data'!$H$10,0,10*ROW('Sanitation Data'!H26))),'Data Summary'!DG32="Yes"),OFFSET('Sanitation Data'!$H$10,0,10*ROW('Sanitation Data'!H26)),NA())</f>
        <v>#N/A</v>
      </c>
      <c r="AS32" s="512" t="e">
        <f ca="1">+IF(AND(ISNUMBER(OFFSET('Sanitation Data'!$H$11,0,10*ROW('Sanitation Data'!H26))),'Data Summary'!DH32="Yes"),OFFSET('Sanitation Data'!$H$11,0,10*ROW('Sanitation Data'!H26)),NA())</f>
        <v>#N/A</v>
      </c>
      <c r="AT32" s="512" t="e">
        <f ca="1">+IF(AND(ISNUMBER(OFFSET('Sanitation Data'!$H$12,0,10*ROW('Sanitation Data'!H26))),'Data Summary'!DI32="Yes"),OFFSET('Sanitation Data'!$H$12,0,10*ROW('Sanitation Data'!H26)),NA())</f>
        <v>#N/A</v>
      </c>
      <c r="AU32" s="512" t="e">
        <f ca="1">+IF(AND(ISNUMBER(OFFSET('Sanitation Data'!$I$4,0,10*ROW('Sanitation Data'!I26))),'Data Summary'!DJ32="Yes"),100-OFFSET('Sanitation Data'!$I$4,0,10*ROW('Sanitation Data'!I26)),NA())</f>
        <v>#N/A</v>
      </c>
      <c r="AV32" s="512" t="e">
        <f ca="1">+IF(AND(ISNUMBER(OFFSET('Sanitation Data'!$I$6,0,10*ROW('Sanitation Data'!I26))),'Data Summary'!DK32="Yes"),OFFSET('Sanitation Data'!$I$6,0,10*ROW('Sanitation Data'!I26)),NA())</f>
        <v>#N/A</v>
      </c>
      <c r="AW32" s="512" t="e">
        <f ca="1">+IF(AND(ISNUMBER(OFFSET('Sanitation Data'!$I$10,0,10*ROW('Sanitation Data'!I26))),'Data Summary'!DL32="Yes"),OFFSET('Sanitation Data'!$I$10,0,10*ROW('Sanitation Data'!I26)),NA())</f>
        <v>#N/A</v>
      </c>
      <c r="AX32" s="512" t="e">
        <f ca="1">+IF(AND(ISNUMBER(OFFSET('Sanitation Data'!$I$11,0,10*ROW('Sanitation Data'!I26))),'Data Summary'!DM32="Yes"),OFFSET('Sanitation Data'!$I$11,0,10*ROW('Sanitation Data'!I26)),NA())</f>
        <v>#N/A</v>
      </c>
      <c r="AY32" s="512" t="e">
        <f ca="1">+IF(AND(ISNUMBER(OFFSET('Sanitation Data'!$I$12,0,10*ROW('Sanitation Data'!I26))),'Data Summary'!DN32="Yes"),OFFSET('Sanitation Data'!$I$12,0,10*ROW('Sanitation Data'!I26)),NA())</f>
        <v>#N/A</v>
      </c>
      <c r="AZ32" s="513" t="e">
        <f ca="1">+IF(AND(ISNUMBER(OFFSET('Hygiene Data'!$D$5,0,10*ROW('Hygiene Data'!D26))),'Data Summary'!DO32="Yes"),OFFSET('Hygiene Data'!$D$5,0,10*ROW('Hygiene Data'!D26)),NA())</f>
        <v>#N/A</v>
      </c>
      <c r="BA32" s="513" t="e">
        <f ca="1">+IF(AND(ISNUMBER(OFFSET('Hygiene Data'!$D$7,0,10*ROW('Hygiene Data'!D26))),'Data Summary'!DP32="Yes"),OFFSET('Hygiene Data'!$D$7,0,10*ROW('Hygiene Data'!D26)),NA())</f>
        <v>#N/A</v>
      </c>
      <c r="BB32" s="513" t="e">
        <f ca="1">+IF(AND(ISNUMBER(OFFSET('Hygiene Data'!$D$9,0,10*ROW('Hygiene Data'!D26))),'Data Summary'!DQ32="Yes"),OFFSET('Hygiene Data'!$D$9,0,10*ROW('Hygiene Data'!D26)),NA())</f>
        <v>#N/A</v>
      </c>
      <c r="BC32" s="513" t="e">
        <f ca="1">+IF(AND(ISNUMBER(OFFSET('Hygiene Data'!$E$5,0,10*ROW('Hygiene Data'!E26))),'Data Summary'!DR32="Yes"),OFFSET('Hygiene Data'!$E$5,0,10*ROW('Hygiene Data'!E26)),NA())</f>
        <v>#N/A</v>
      </c>
      <c r="BD32" s="513" t="e">
        <f ca="1">+IF(AND(ISNUMBER(OFFSET('Hygiene Data'!$E$7,0,10*ROW('Hygiene Data'!E26))),'Data Summary'!DS32="Yes"),OFFSET('Hygiene Data'!$E$7,0,10*ROW('Hygiene Data'!E26)),NA())</f>
        <v>#N/A</v>
      </c>
      <c r="BE32" s="513" t="e">
        <f ca="1">+IF(AND(ISNUMBER(OFFSET('Hygiene Data'!$E$9,0,10*ROW('Hygiene Data'!E26))),'Data Summary'!DT32="Yes"),OFFSET('Hygiene Data'!$E$9,0,10*ROW('Hygiene Data'!E26)),NA())</f>
        <v>#N/A</v>
      </c>
      <c r="BF32" s="513" t="e">
        <f ca="1">+IF(AND(ISNUMBER(OFFSET('Hygiene Data'!$F$5,0,10*ROW('Hygiene Data'!F26))),'Data Summary'!DU32="Yes"),OFFSET('Hygiene Data'!$F$5,0,10*ROW('Hygiene Data'!F26)),NA())</f>
        <v>#N/A</v>
      </c>
      <c r="BG32" s="513" t="e">
        <f ca="1">+IF(AND(ISNUMBER(OFFSET('Hygiene Data'!$F$7,0,10*ROW('Hygiene Data'!F26))),'Data Summary'!DV32="Yes"),OFFSET('Hygiene Data'!$F$7,0,10*ROW('Hygiene Data'!F26)),NA())</f>
        <v>#N/A</v>
      </c>
      <c r="BH32" s="513" t="e">
        <f ca="1">+IF(AND(ISNUMBER(OFFSET('Hygiene Data'!$F$9,0,10*ROW('Hygiene Data'!F26))),'Data Summary'!DW32="Yes"),OFFSET('Hygiene Data'!$F$9,0,10*ROW('Hygiene Data'!F26)),NA())</f>
        <v>#N/A</v>
      </c>
      <c r="BI32" s="513" t="e">
        <f ca="1">+IF(AND(ISNUMBER(OFFSET('Hygiene Data'!$G$5,0,10*ROW('Hygiene Data'!G26))),'Data Summary'!DX32="Yes"),OFFSET('Hygiene Data'!$G$5,0,10*ROW('Hygiene Data'!G26)),NA())</f>
        <v>#N/A</v>
      </c>
      <c r="BJ32" s="513" t="e">
        <f ca="1">+IF(AND(ISNUMBER(OFFSET('Hygiene Data'!$G$7,0,10*ROW('Hygiene Data'!G26))),'Data Summary'!DY32="Yes"),OFFSET('Hygiene Data'!$G$7,0,10*ROW('Hygiene Data'!G26)),NA())</f>
        <v>#N/A</v>
      </c>
      <c r="BK32" s="513" t="e">
        <f ca="1">+IF(AND(ISNUMBER(OFFSET('Hygiene Data'!$G$9,0,10*ROW('Hygiene Data'!G26))),'Data Summary'!DZ32="Yes"),OFFSET('Hygiene Data'!$G$9,0,10*ROW('Hygiene Data'!G26)),NA())</f>
        <v>#N/A</v>
      </c>
      <c r="BL32" s="513" t="e">
        <f ca="1">+IF(AND(ISNUMBER(OFFSET('Hygiene Data'!$H$5,0,10*ROW('Hygiene Data'!H26))),'Data Summary'!EA32="Yes"),OFFSET('Hygiene Data'!$H$5,0,10*ROW('Hygiene Data'!H26)),NA())</f>
        <v>#N/A</v>
      </c>
      <c r="BM32" s="513" t="e">
        <f ca="1">+IF(AND(ISNUMBER(OFFSET('Hygiene Data'!$H$7,0,10*ROW('Hygiene Data'!H26))),'Data Summary'!EB32="Yes"),OFFSET('Hygiene Data'!$H$7,0,10*ROW('Hygiene Data'!H26)),NA())</f>
        <v>#N/A</v>
      </c>
      <c r="BN32" s="513" t="e">
        <f ca="1">+IF(AND(ISNUMBER(OFFSET('Hygiene Data'!$H$9,0,10*ROW('Hygiene Data'!H26))),'Data Summary'!EC32="Yes"),OFFSET('Hygiene Data'!$H$9,0,10*ROW('Hygiene Data'!H26)),NA())</f>
        <v>#N/A</v>
      </c>
      <c r="BO32" s="513" t="e">
        <f ca="1">+IF(AND(ISNUMBER(OFFSET('Hygiene Data'!$I$5,0,10*ROW('Hygiene Data'!I26))),'Data Summary'!ED32="Yes"),OFFSET('Hygiene Data'!$I$5,0,10*ROW('Hygiene Data'!I26)),NA())</f>
        <v>#N/A</v>
      </c>
      <c r="BP32" s="513" t="e">
        <f ca="1">+IF(AND(ISNUMBER(OFFSET('Hygiene Data'!$I$7,0,10*ROW('Hygiene Data'!I26))),'Data Summary'!EE32="Yes"),OFFSET('Hygiene Data'!$I$7,0,10*ROW('Hygiene Data'!I26)),NA())</f>
        <v>#N/A</v>
      </c>
      <c r="BQ32" s="513" t="e">
        <f ca="1">+IF(AND(ISNUMBER(OFFSET('Hygiene Data'!$I$9,0,10*ROW('Hygiene Data'!I26))),'Data Summary'!EF32="Yes"),OFFSET('Hygiene Data'!$I$9,0,10*ROW('Hygiene Data'!I26)),NA())</f>
        <v>#N/A</v>
      </c>
    </row>
    <row r="33" spans="1:69" x14ac:dyDescent="0.25">
      <c r="A33" s="509" t="e">
        <f ca="1">+RIGHT('Data Summary'!A33,LEN('Data Summary'!A33)-9)</f>
        <v>#VALUE!</v>
      </c>
      <c r="B33" s="483" t="str">
        <f ca="1">+IF(ISTEXT('Data Summary'!B33),'Data Summary'!B33,"")</f>
        <v/>
      </c>
      <c r="C33" s="510" t="e">
        <f ca="1">+VALUE('Data Summary'!C33)</f>
        <v>#VALUE!</v>
      </c>
      <c r="D33" s="511" t="e">
        <f ca="1">+IF(AND(ISNUMBER(OFFSET('Water Data'!$D$4,0,10*ROW('Water Data'!D27))),'Data Summary'!BS33="Yes"),100-OFFSET('Water Data'!$D$4,0,10*ROW('Water Data'!D27)),NA())</f>
        <v>#N/A</v>
      </c>
      <c r="E33" s="511" t="e">
        <f ca="1">+IF(AND(ISNUMBER(OFFSET('Water Data'!$D$6,0,10*ROW('Water Data'!D27))),'Data Summary'!BT33="Yes"),OFFSET('Water Data'!$D$6,0,10*ROW('Water Data'!D27)),NA())</f>
        <v>#N/A</v>
      </c>
      <c r="F33" s="511" t="e">
        <f ca="1">+IF(AND(ISNUMBER(OFFSET('Water Data'!$D$9,0,10*ROW('Water Data'!D27))),'Data Summary'!BU33="Yes"),OFFSET('Water Data'!$D$9,0,10*ROW('Water Data'!D27)),NA())</f>
        <v>#N/A</v>
      </c>
      <c r="G33" s="511" t="e">
        <f ca="1">+IF(AND(ISNUMBER(OFFSET('Water Data'!$E$4,0,10*ROW('Water Data'!E27))),'Data Summary'!BV33="Yes"),100-OFFSET('Water Data'!$E$4,0,10*ROW('Water Data'!E27)),NA())</f>
        <v>#N/A</v>
      </c>
      <c r="H33" s="511" t="e">
        <f ca="1">+IF(AND(ISNUMBER(OFFSET('Water Data'!$E$6,0,10*ROW('Water Data'!E27))),'Data Summary'!BW33="Yes"),OFFSET('Water Data'!$E$6,0,10*ROW('Water Data'!E27)),NA())</f>
        <v>#N/A</v>
      </c>
      <c r="I33" s="511" t="e">
        <f ca="1">+IF(AND(ISNUMBER(OFFSET('Water Data'!$E$9,0,10*ROW('Water Data'!E27))),'Data Summary'!BX33="Yes"),OFFSET('Water Data'!$E$9,0,10*ROW('Water Data'!E27)),NA())</f>
        <v>#N/A</v>
      </c>
      <c r="J33" s="511" t="e">
        <f ca="1">+IF(AND(ISNUMBER(OFFSET('Water Data'!$F$4,0,10*ROW('Water Data'!F27))),'Data Summary'!BY33="Yes"),100-OFFSET('Water Data'!$F$4,0,10*ROW('Water Data'!F27)),NA())</f>
        <v>#N/A</v>
      </c>
      <c r="K33" s="511" t="e">
        <f ca="1">+IF(AND(ISNUMBER(OFFSET('Water Data'!$F$6,0,10*ROW('Water Data'!F27))),'Data Summary'!BZ33="Yes"),OFFSET('Water Data'!$F$6,0,10*ROW('Water Data'!F27)),NA())</f>
        <v>#N/A</v>
      </c>
      <c r="L33" s="511" t="e">
        <f ca="1">+IF(AND(ISNUMBER(OFFSET('Water Data'!$F$9,0,10*ROW('Water Data'!F27))),'Data Summary'!CA33="Yes"),OFFSET('Water Data'!$F$9,0,10*ROW('Water Data'!F27)),NA())</f>
        <v>#N/A</v>
      </c>
      <c r="M33" s="511" t="e">
        <f ca="1">+IF(AND(ISNUMBER(OFFSET('Water Data'!$G$4,0,10*ROW('Water Data'!G27))),'Data Summary'!CB33="Yes"),100-OFFSET('Water Data'!$G$4,0,10*ROW('Water Data'!G27)),NA())</f>
        <v>#N/A</v>
      </c>
      <c r="N33" s="511" t="e">
        <f ca="1">+IF(AND(ISNUMBER(OFFSET('Water Data'!$G$6,0,10*ROW('Water Data'!G27))),'Data Summary'!CC33="Yes"),OFFSET('Water Data'!$G$6,0,10*ROW('Water Data'!G27)),NA())</f>
        <v>#N/A</v>
      </c>
      <c r="O33" s="511" t="e">
        <f ca="1">+IF(AND(ISNUMBER(OFFSET('Water Data'!$G$9,0,10*ROW('Water Data'!G27))),'Data Summary'!CD33="Yes"),OFFSET('Water Data'!$G$9,0,10*ROW('Water Data'!G27)),NA())</f>
        <v>#N/A</v>
      </c>
      <c r="P33" s="511" t="e">
        <f ca="1">+IF(AND(ISNUMBER(OFFSET('Water Data'!$H$4,0,10*ROW('Water Data'!H27))),'Data Summary'!CE33="Yes"),100-OFFSET('Water Data'!$H$4,0,10*ROW('Water Data'!H27)),NA())</f>
        <v>#N/A</v>
      </c>
      <c r="Q33" s="511" t="e">
        <f ca="1">+IF(AND(ISNUMBER(OFFSET('Water Data'!$H$6,0,10*ROW('Water Data'!H27))),'Data Summary'!CF33="Yes"),OFFSET('Water Data'!$H$6,0,10*ROW('Water Data'!H27)),NA())</f>
        <v>#N/A</v>
      </c>
      <c r="R33" s="511" t="e">
        <f ca="1">+IF(AND(ISNUMBER(OFFSET('Water Data'!$H$9,0,10*ROW('Water Data'!H27))),'Data Summary'!CG33="Yes"),OFFSET('Water Data'!$H$9,0,10*ROW('Water Data'!H27)),NA())</f>
        <v>#N/A</v>
      </c>
      <c r="S33" s="511" t="e">
        <f ca="1">+IF(AND(ISNUMBER(OFFSET('Water Data'!$I$4,0,10*ROW('Water Data'!I27))),'Data Summary'!CH33="Yes"),100-OFFSET('Water Data'!$I$4,0,10*ROW('Water Data'!I27)),NA())</f>
        <v>#N/A</v>
      </c>
      <c r="T33" s="511" t="e">
        <f ca="1">+IF(AND(ISNUMBER(OFFSET('Water Data'!$I$6,0,10*ROW('Water Data'!I27))),'Data Summary'!CI33="Yes"),OFFSET('Water Data'!$I$6,0,10*ROW('Water Data'!I27)),NA())</f>
        <v>#N/A</v>
      </c>
      <c r="U33" s="511" t="e">
        <f ca="1">+IF(AND(ISNUMBER(OFFSET('Water Data'!$I$9,0,10*ROW('Water Data'!I27))),'Data Summary'!CJ33="Yes"),OFFSET('Water Data'!$I$9,0,10*ROW('Water Data'!I27)),NA())</f>
        <v>#N/A</v>
      </c>
      <c r="V33" s="512" t="e">
        <f ca="1">+IF(AND(ISNUMBER(OFFSET('Sanitation Data'!$D$4,0,10*ROW('Sanitation Data'!D27))),'Data Summary'!CK33="Yes"),100-OFFSET('Sanitation Data'!$D$4,0,10*ROW('Sanitation Data'!D27)),NA())</f>
        <v>#N/A</v>
      </c>
      <c r="W33" s="512" t="e">
        <f ca="1">+IF(AND(ISNUMBER(OFFSET('Sanitation Data'!$D$6,0,10*ROW('Sanitation Data'!D27))),'Data Summary'!CL33="Yes"),OFFSET('Sanitation Data'!$D$6,0,10*ROW('Sanitation Data'!D27)),NA())</f>
        <v>#N/A</v>
      </c>
      <c r="X33" s="512" t="e">
        <f ca="1">+IF(AND(ISNUMBER(OFFSET('Sanitation Data'!$D$10,0,10*ROW('Sanitation Data'!D27))),'Data Summary'!CM33="Yes"),OFFSET('Sanitation Data'!$D$10,0,10*ROW('Sanitation Data'!D27)),NA())</f>
        <v>#N/A</v>
      </c>
      <c r="Y33" s="512" t="e">
        <f ca="1">+IF(AND(ISNUMBER(OFFSET('Sanitation Data'!$D$11,0,10*ROW('Sanitation Data'!D27))),'Data Summary'!CN33="Yes"),OFFSET('Sanitation Data'!$D$11,0,10*ROW('Sanitation Data'!D27)),NA())</f>
        <v>#N/A</v>
      </c>
      <c r="Z33" s="512" t="e">
        <f ca="1">+IF(AND(ISNUMBER(OFFSET('Sanitation Data'!$D$12,0,10*ROW('Sanitation Data'!D27))),'Data Summary'!CO33="Yes"),OFFSET('Sanitation Data'!$D$12,0,10*ROW('Sanitation Data'!D27)),NA())</f>
        <v>#N/A</v>
      </c>
      <c r="AA33" s="512" t="e">
        <f ca="1">+IF(AND(ISNUMBER(OFFSET('Sanitation Data'!$E$4,0,10*ROW('Sanitation Data'!E27))),'Data Summary'!CP33="Yes"),100-OFFSET('Sanitation Data'!$E$4,0,10*ROW('Sanitation Data'!E27)),NA())</f>
        <v>#N/A</v>
      </c>
      <c r="AB33" s="512" t="e">
        <f ca="1">+IF(AND(ISNUMBER(OFFSET('Sanitation Data'!$E$6,0,10*ROW('Sanitation Data'!E27))),'Data Summary'!CQ33="Yes"),OFFSET('Sanitation Data'!$E$6,0,10*ROW('Sanitation Data'!E27)),NA())</f>
        <v>#N/A</v>
      </c>
      <c r="AC33" s="512" t="e">
        <f ca="1">+IF(AND(ISNUMBER(OFFSET('Sanitation Data'!$E$10,0,10*ROW('Sanitation Data'!E27))),'Data Summary'!CR33="Yes"),OFFSET('Sanitation Data'!$E$10,0,10*ROW('Sanitation Data'!E27)),NA())</f>
        <v>#N/A</v>
      </c>
      <c r="AD33" s="512" t="e">
        <f ca="1">+IF(AND(ISNUMBER(OFFSET('Sanitation Data'!$E$11,0,10*ROW('Sanitation Data'!E27))),'Data Summary'!CS33="Yes"),OFFSET('Sanitation Data'!$E$11,0,10*ROW('Sanitation Data'!E27)),NA())</f>
        <v>#N/A</v>
      </c>
      <c r="AE33" s="512" t="e">
        <f ca="1">+IF(AND(ISNUMBER(OFFSET('Sanitation Data'!$E$12,0,10*ROW('Sanitation Data'!E27))),'Data Summary'!CT33="Yes"),OFFSET('Sanitation Data'!$E$12,0,10*ROW('Sanitation Data'!E27)),NA())</f>
        <v>#N/A</v>
      </c>
      <c r="AF33" s="512" t="e">
        <f ca="1">+IF(AND(ISNUMBER(OFFSET('Sanitation Data'!$F$4,0,10*ROW('Sanitation Data'!F27))),'Data Summary'!CU33="Yes"),100-OFFSET('Sanitation Data'!$F$4,0,10*ROW('Sanitation Data'!F27)),NA())</f>
        <v>#N/A</v>
      </c>
      <c r="AG33" s="512" t="e">
        <f ca="1">+IF(AND(ISNUMBER(OFFSET('Sanitation Data'!$F$6,0,10*ROW('Sanitation Data'!F27))),'Data Summary'!CV33="Yes"),OFFSET('Sanitation Data'!$F$6,0,10*ROW('Sanitation Data'!F27)),NA())</f>
        <v>#N/A</v>
      </c>
      <c r="AH33" s="512" t="e">
        <f ca="1">+IF(AND(ISNUMBER(OFFSET('Sanitation Data'!$F$10,0,10*ROW('Sanitation Data'!F27))),'Data Summary'!CW33="Yes"),OFFSET('Sanitation Data'!$F$10,0,10*ROW('Sanitation Data'!F27)),NA())</f>
        <v>#N/A</v>
      </c>
      <c r="AI33" s="512" t="e">
        <f ca="1">+IF(AND(ISNUMBER(OFFSET('Sanitation Data'!$F$11,0,10*ROW('Sanitation Data'!F27))),'Data Summary'!CX33="Yes"),OFFSET('Sanitation Data'!$F$11,0,10*ROW('Sanitation Data'!F27)),NA())</f>
        <v>#N/A</v>
      </c>
      <c r="AJ33" s="512" t="e">
        <f ca="1">+IF(AND(ISNUMBER(OFFSET('Sanitation Data'!$F$12,0,10*ROW('Sanitation Data'!F27))),'Data Summary'!CY33="Yes"),OFFSET('Sanitation Data'!$F$12,0,10*ROW('Sanitation Data'!F27)),NA())</f>
        <v>#N/A</v>
      </c>
      <c r="AK33" s="512" t="e">
        <f ca="1">+IF(AND(ISNUMBER(OFFSET('Sanitation Data'!$G$4,0,10*ROW('Sanitation Data'!G27))),'Data Summary'!CZ33="Yes"),100-OFFSET('Sanitation Data'!$G$4,0,10*ROW('Sanitation Data'!G27)),NA())</f>
        <v>#N/A</v>
      </c>
      <c r="AL33" s="512" t="e">
        <f ca="1">+IF(AND(ISNUMBER(OFFSET('Sanitation Data'!$G$6,0,10*ROW('Sanitation Data'!G27))),'Data Summary'!DA33="Yes"),OFFSET('Sanitation Data'!$G$6,0,10*ROW('Sanitation Data'!G27)),NA())</f>
        <v>#N/A</v>
      </c>
      <c r="AM33" s="512" t="e">
        <f ca="1">+IF(AND(ISNUMBER(OFFSET('Sanitation Data'!$G$10,0,10*ROW('Sanitation Data'!G27))),'Data Summary'!DB33="Yes"),OFFSET('Sanitation Data'!$G$10,0,10*ROW('Sanitation Data'!G27)),NA())</f>
        <v>#N/A</v>
      </c>
      <c r="AN33" s="512" t="e">
        <f ca="1">+IF(AND(ISNUMBER(OFFSET('Sanitation Data'!$G$11,0,10*ROW('Sanitation Data'!G27))),'Data Summary'!DC33="Yes"),OFFSET('Sanitation Data'!$G$11,0,10*ROW('Sanitation Data'!G27)),NA())</f>
        <v>#N/A</v>
      </c>
      <c r="AO33" s="512" t="e">
        <f ca="1">+IF(AND(ISNUMBER(OFFSET('Sanitation Data'!$G$12,0,10*ROW('Sanitation Data'!G27))),'Data Summary'!DD33="Yes"),OFFSET('Sanitation Data'!$G$12,0,10*ROW('Sanitation Data'!G27)),NA())</f>
        <v>#N/A</v>
      </c>
      <c r="AP33" s="512" t="e">
        <f ca="1">+IF(AND(ISNUMBER(OFFSET('Sanitation Data'!$H$4,0,10*ROW('Sanitation Data'!H27))),'Data Summary'!DE33="Yes"),100-OFFSET('Sanitation Data'!$H$4,0,10*ROW('Sanitation Data'!H27)),NA())</f>
        <v>#N/A</v>
      </c>
      <c r="AQ33" s="512" t="e">
        <f ca="1">+IF(AND(ISNUMBER(OFFSET('Sanitation Data'!$H$6,0,10*ROW('Sanitation Data'!H27))),'Data Summary'!DF33="Yes"),OFFSET('Sanitation Data'!$H$6,0,10*ROW('Sanitation Data'!H27)),NA())</f>
        <v>#N/A</v>
      </c>
      <c r="AR33" s="512" t="e">
        <f ca="1">+IF(AND(ISNUMBER(OFFSET('Sanitation Data'!$H$10,0,10*ROW('Sanitation Data'!H27))),'Data Summary'!DG33="Yes"),OFFSET('Sanitation Data'!$H$10,0,10*ROW('Sanitation Data'!H27)),NA())</f>
        <v>#N/A</v>
      </c>
      <c r="AS33" s="512" t="e">
        <f ca="1">+IF(AND(ISNUMBER(OFFSET('Sanitation Data'!$H$11,0,10*ROW('Sanitation Data'!H27))),'Data Summary'!DH33="Yes"),OFFSET('Sanitation Data'!$H$11,0,10*ROW('Sanitation Data'!H27)),NA())</f>
        <v>#N/A</v>
      </c>
      <c r="AT33" s="512" t="e">
        <f ca="1">+IF(AND(ISNUMBER(OFFSET('Sanitation Data'!$H$12,0,10*ROW('Sanitation Data'!H27))),'Data Summary'!DI33="Yes"),OFFSET('Sanitation Data'!$H$12,0,10*ROW('Sanitation Data'!H27)),NA())</f>
        <v>#N/A</v>
      </c>
      <c r="AU33" s="512" t="e">
        <f ca="1">+IF(AND(ISNUMBER(OFFSET('Sanitation Data'!$I$4,0,10*ROW('Sanitation Data'!I27))),'Data Summary'!DJ33="Yes"),100-OFFSET('Sanitation Data'!$I$4,0,10*ROW('Sanitation Data'!I27)),NA())</f>
        <v>#N/A</v>
      </c>
      <c r="AV33" s="512" t="e">
        <f ca="1">+IF(AND(ISNUMBER(OFFSET('Sanitation Data'!$I$6,0,10*ROW('Sanitation Data'!I27))),'Data Summary'!DK33="Yes"),OFFSET('Sanitation Data'!$I$6,0,10*ROW('Sanitation Data'!I27)),NA())</f>
        <v>#N/A</v>
      </c>
      <c r="AW33" s="512" t="e">
        <f ca="1">+IF(AND(ISNUMBER(OFFSET('Sanitation Data'!$I$10,0,10*ROW('Sanitation Data'!I27))),'Data Summary'!DL33="Yes"),OFFSET('Sanitation Data'!$I$10,0,10*ROW('Sanitation Data'!I27)),NA())</f>
        <v>#N/A</v>
      </c>
      <c r="AX33" s="512" t="e">
        <f ca="1">+IF(AND(ISNUMBER(OFFSET('Sanitation Data'!$I$11,0,10*ROW('Sanitation Data'!I27))),'Data Summary'!DM33="Yes"),OFFSET('Sanitation Data'!$I$11,0,10*ROW('Sanitation Data'!I27)),NA())</f>
        <v>#N/A</v>
      </c>
      <c r="AY33" s="512" t="e">
        <f ca="1">+IF(AND(ISNUMBER(OFFSET('Sanitation Data'!$I$12,0,10*ROW('Sanitation Data'!I27))),'Data Summary'!DN33="Yes"),OFFSET('Sanitation Data'!$I$12,0,10*ROW('Sanitation Data'!I27)),NA())</f>
        <v>#N/A</v>
      </c>
      <c r="AZ33" s="513" t="e">
        <f ca="1">+IF(AND(ISNUMBER(OFFSET('Hygiene Data'!$D$5,0,10*ROW('Hygiene Data'!D27))),'Data Summary'!DO33="Yes"),OFFSET('Hygiene Data'!$D$5,0,10*ROW('Hygiene Data'!D27)),NA())</f>
        <v>#N/A</v>
      </c>
      <c r="BA33" s="513" t="e">
        <f ca="1">+IF(AND(ISNUMBER(OFFSET('Hygiene Data'!$D$7,0,10*ROW('Hygiene Data'!D27))),'Data Summary'!DP33="Yes"),OFFSET('Hygiene Data'!$D$7,0,10*ROW('Hygiene Data'!D27)),NA())</f>
        <v>#N/A</v>
      </c>
      <c r="BB33" s="513" t="e">
        <f ca="1">+IF(AND(ISNUMBER(OFFSET('Hygiene Data'!$D$9,0,10*ROW('Hygiene Data'!D27))),'Data Summary'!DQ33="Yes"),OFFSET('Hygiene Data'!$D$9,0,10*ROW('Hygiene Data'!D27)),NA())</f>
        <v>#N/A</v>
      </c>
      <c r="BC33" s="513" t="e">
        <f ca="1">+IF(AND(ISNUMBER(OFFSET('Hygiene Data'!$E$5,0,10*ROW('Hygiene Data'!E27))),'Data Summary'!DR33="Yes"),OFFSET('Hygiene Data'!$E$5,0,10*ROW('Hygiene Data'!E27)),NA())</f>
        <v>#N/A</v>
      </c>
      <c r="BD33" s="513" t="e">
        <f ca="1">+IF(AND(ISNUMBER(OFFSET('Hygiene Data'!$E$7,0,10*ROW('Hygiene Data'!E27))),'Data Summary'!DS33="Yes"),OFFSET('Hygiene Data'!$E$7,0,10*ROW('Hygiene Data'!E27)),NA())</f>
        <v>#N/A</v>
      </c>
      <c r="BE33" s="513" t="e">
        <f ca="1">+IF(AND(ISNUMBER(OFFSET('Hygiene Data'!$E$9,0,10*ROW('Hygiene Data'!E27))),'Data Summary'!DT33="Yes"),OFFSET('Hygiene Data'!$E$9,0,10*ROW('Hygiene Data'!E27)),NA())</f>
        <v>#N/A</v>
      </c>
      <c r="BF33" s="513" t="e">
        <f ca="1">+IF(AND(ISNUMBER(OFFSET('Hygiene Data'!$F$5,0,10*ROW('Hygiene Data'!F27))),'Data Summary'!DU33="Yes"),OFFSET('Hygiene Data'!$F$5,0,10*ROW('Hygiene Data'!F27)),NA())</f>
        <v>#N/A</v>
      </c>
      <c r="BG33" s="513" t="e">
        <f ca="1">+IF(AND(ISNUMBER(OFFSET('Hygiene Data'!$F$7,0,10*ROW('Hygiene Data'!F27))),'Data Summary'!DV33="Yes"),OFFSET('Hygiene Data'!$F$7,0,10*ROW('Hygiene Data'!F27)),NA())</f>
        <v>#N/A</v>
      </c>
      <c r="BH33" s="513" t="e">
        <f ca="1">+IF(AND(ISNUMBER(OFFSET('Hygiene Data'!$F$9,0,10*ROW('Hygiene Data'!F27))),'Data Summary'!DW33="Yes"),OFFSET('Hygiene Data'!$F$9,0,10*ROW('Hygiene Data'!F27)),NA())</f>
        <v>#N/A</v>
      </c>
      <c r="BI33" s="513" t="e">
        <f ca="1">+IF(AND(ISNUMBER(OFFSET('Hygiene Data'!$G$5,0,10*ROW('Hygiene Data'!G27))),'Data Summary'!DX33="Yes"),OFFSET('Hygiene Data'!$G$5,0,10*ROW('Hygiene Data'!G27)),NA())</f>
        <v>#N/A</v>
      </c>
      <c r="BJ33" s="513" t="e">
        <f ca="1">+IF(AND(ISNUMBER(OFFSET('Hygiene Data'!$G$7,0,10*ROW('Hygiene Data'!G27))),'Data Summary'!DY33="Yes"),OFFSET('Hygiene Data'!$G$7,0,10*ROW('Hygiene Data'!G27)),NA())</f>
        <v>#N/A</v>
      </c>
      <c r="BK33" s="513" t="e">
        <f ca="1">+IF(AND(ISNUMBER(OFFSET('Hygiene Data'!$G$9,0,10*ROW('Hygiene Data'!G27))),'Data Summary'!DZ33="Yes"),OFFSET('Hygiene Data'!$G$9,0,10*ROW('Hygiene Data'!G27)),NA())</f>
        <v>#N/A</v>
      </c>
      <c r="BL33" s="513" t="e">
        <f ca="1">+IF(AND(ISNUMBER(OFFSET('Hygiene Data'!$H$5,0,10*ROW('Hygiene Data'!H27))),'Data Summary'!EA33="Yes"),OFFSET('Hygiene Data'!$H$5,0,10*ROW('Hygiene Data'!H27)),NA())</f>
        <v>#N/A</v>
      </c>
      <c r="BM33" s="513" t="e">
        <f ca="1">+IF(AND(ISNUMBER(OFFSET('Hygiene Data'!$H$7,0,10*ROW('Hygiene Data'!H27))),'Data Summary'!EB33="Yes"),OFFSET('Hygiene Data'!$H$7,0,10*ROW('Hygiene Data'!H27)),NA())</f>
        <v>#N/A</v>
      </c>
      <c r="BN33" s="513" t="e">
        <f ca="1">+IF(AND(ISNUMBER(OFFSET('Hygiene Data'!$H$9,0,10*ROW('Hygiene Data'!H27))),'Data Summary'!EC33="Yes"),OFFSET('Hygiene Data'!$H$9,0,10*ROW('Hygiene Data'!H27)),NA())</f>
        <v>#N/A</v>
      </c>
      <c r="BO33" s="513" t="e">
        <f ca="1">+IF(AND(ISNUMBER(OFFSET('Hygiene Data'!$I$5,0,10*ROW('Hygiene Data'!I27))),'Data Summary'!ED33="Yes"),OFFSET('Hygiene Data'!$I$5,0,10*ROW('Hygiene Data'!I27)),NA())</f>
        <v>#N/A</v>
      </c>
      <c r="BP33" s="513" t="e">
        <f ca="1">+IF(AND(ISNUMBER(OFFSET('Hygiene Data'!$I$7,0,10*ROW('Hygiene Data'!I27))),'Data Summary'!EE33="Yes"),OFFSET('Hygiene Data'!$I$7,0,10*ROW('Hygiene Data'!I27)),NA())</f>
        <v>#N/A</v>
      </c>
      <c r="BQ33" s="513" t="e">
        <f ca="1">+IF(AND(ISNUMBER(OFFSET('Hygiene Data'!$I$9,0,10*ROW('Hygiene Data'!I27))),'Data Summary'!EF33="Yes"),OFFSET('Hygiene Data'!$I$9,0,10*ROW('Hygiene Data'!I27)),NA())</f>
        <v>#N/A</v>
      </c>
    </row>
    <row r="34" spans="1:69" x14ac:dyDescent="0.25">
      <c r="A34" s="509" t="e">
        <f ca="1">+RIGHT('Data Summary'!A34,LEN('Data Summary'!A34)-9)</f>
        <v>#VALUE!</v>
      </c>
      <c r="B34" s="483" t="str">
        <f ca="1">+IF(ISTEXT('Data Summary'!B34),'Data Summary'!B34,"")</f>
        <v/>
      </c>
      <c r="C34" s="510" t="e">
        <f ca="1">+VALUE('Data Summary'!C34)</f>
        <v>#VALUE!</v>
      </c>
      <c r="D34" s="511" t="e">
        <f ca="1">+IF(AND(ISNUMBER(OFFSET('Water Data'!$D$4,0,10*ROW('Water Data'!D28))),'Data Summary'!BS34="Yes"),100-OFFSET('Water Data'!$D$4,0,10*ROW('Water Data'!D28)),NA())</f>
        <v>#N/A</v>
      </c>
      <c r="E34" s="511" t="e">
        <f ca="1">+IF(AND(ISNUMBER(OFFSET('Water Data'!$D$6,0,10*ROW('Water Data'!D28))),'Data Summary'!BT34="Yes"),OFFSET('Water Data'!$D$6,0,10*ROW('Water Data'!D28)),NA())</f>
        <v>#N/A</v>
      </c>
      <c r="F34" s="511" t="e">
        <f ca="1">+IF(AND(ISNUMBER(OFFSET('Water Data'!$D$9,0,10*ROW('Water Data'!D28))),'Data Summary'!BU34="Yes"),OFFSET('Water Data'!$D$9,0,10*ROW('Water Data'!D28)),NA())</f>
        <v>#N/A</v>
      </c>
      <c r="G34" s="511" t="e">
        <f ca="1">+IF(AND(ISNUMBER(OFFSET('Water Data'!$E$4,0,10*ROW('Water Data'!E28))),'Data Summary'!BV34="Yes"),100-OFFSET('Water Data'!$E$4,0,10*ROW('Water Data'!E28)),NA())</f>
        <v>#N/A</v>
      </c>
      <c r="H34" s="511" t="e">
        <f ca="1">+IF(AND(ISNUMBER(OFFSET('Water Data'!$E$6,0,10*ROW('Water Data'!E28))),'Data Summary'!BW34="Yes"),OFFSET('Water Data'!$E$6,0,10*ROW('Water Data'!E28)),NA())</f>
        <v>#N/A</v>
      </c>
      <c r="I34" s="511" t="e">
        <f ca="1">+IF(AND(ISNUMBER(OFFSET('Water Data'!$E$9,0,10*ROW('Water Data'!E28))),'Data Summary'!BX34="Yes"),OFFSET('Water Data'!$E$9,0,10*ROW('Water Data'!E28)),NA())</f>
        <v>#N/A</v>
      </c>
      <c r="J34" s="511" t="e">
        <f ca="1">+IF(AND(ISNUMBER(OFFSET('Water Data'!$F$4,0,10*ROW('Water Data'!F28))),'Data Summary'!BY34="Yes"),100-OFFSET('Water Data'!$F$4,0,10*ROW('Water Data'!F28)),NA())</f>
        <v>#N/A</v>
      </c>
      <c r="K34" s="511" t="e">
        <f ca="1">+IF(AND(ISNUMBER(OFFSET('Water Data'!$F$6,0,10*ROW('Water Data'!F28))),'Data Summary'!BZ34="Yes"),OFFSET('Water Data'!$F$6,0,10*ROW('Water Data'!F28)),NA())</f>
        <v>#N/A</v>
      </c>
      <c r="L34" s="511" t="e">
        <f ca="1">+IF(AND(ISNUMBER(OFFSET('Water Data'!$F$9,0,10*ROW('Water Data'!F28))),'Data Summary'!CA34="Yes"),OFFSET('Water Data'!$F$9,0,10*ROW('Water Data'!F28)),NA())</f>
        <v>#N/A</v>
      </c>
      <c r="M34" s="511" t="e">
        <f ca="1">+IF(AND(ISNUMBER(OFFSET('Water Data'!$G$4,0,10*ROW('Water Data'!G28))),'Data Summary'!CB34="Yes"),100-OFFSET('Water Data'!$G$4,0,10*ROW('Water Data'!G28)),NA())</f>
        <v>#N/A</v>
      </c>
      <c r="N34" s="511" t="e">
        <f ca="1">+IF(AND(ISNUMBER(OFFSET('Water Data'!$G$6,0,10*ROW('Water Data'!G28))),'Data Summary'!CC34="Yes"),OFFSET('Water Data'!$G$6,0,10*ROW('Water Data'!G28)),NA())</f>
        <v>#N/A</v>
      </c>
      <c r="O34" s="511" t="e">
        <f ca="1">+IF(AND(ISNUMBER(OFFSET('Water Data'!$G$9,0,10*ROW('Water Data'!G28))),'Data Summary'!CD34="Yes"),OFFSET('Water Data'!$G$9,0,10*ROW('Water Data'!G28)),NA())</f>
        <v>#N/A</v>
      </c>
      <c r="P34" s="511" t="e">
        <f ca="1">+IF(AND(ISNUMBER(OFFSET('Water Data'!$H$4,0,10*ROW('Water Data'!H28))),'Data Summary'!CE34="Yes"),100-OFFSET('Water Data'!$H$4,0,10*ROW('Water Data'!H28)),NA())</f>
        <v>#N/A</v>
      </c>
      <c r="Q34" s="511" t="e">
        <f ca="1">+IF(AND(ISNUMBER(OFFSET('Water Data'!$H$6,0,10*ROW('Water Data'!H28))),'Data Summary'!CF34="Yes"),OFFSET('Water Data'!$H$6,0,10*ROW('Water Data'!H28)),NA())</f>
        <v>#N/A</v>
      </c>
      <c r="R34" s="511" t="e">
        <f ca="1">+IF(AND(ISNUMBER(OFFSET('Water Data'!$H$9,0,10*ROW('Water Data'!H28))),'Data Summary'!CG34="Yes"),OFFSET('Water Data'!$H$9,0,10*ROW('Water Data'!H28)),NA())</f>
        <v>#N/A</v>
      </c>
      <c r="S34" s="511" t="e">
        <f ca="1">+IF(AND(ISNUMBER(OFFSET('Water Data'!$I$4,0,10*ROW('Water Data'!I28))),'Data Summary'!CH34="Yes"),100-OFFSET('Water Data'!$I$4,0,10*ROW('Water Data'!I28)),NA())</f>
        <v>#N/A</v>
      </c>
      <c r="T34" s="511" t="e">
        <f ca="1">+IF(AND(ISNUMBER(OFFSET('Water Data'!$I$6,0,10*ROW('Water Data'!I28))),'Data Summary'!CI34="Yes"),OFFSET('Water Data'!$I$6,0,10*ROW('Water Data'!I28)),NA())</f>
        <v>#N/A</v>
      </c>
      <c r="U34" s="511" t="e">
        <f ca="1">+IF(AND(ISNUMBER(OFFSET('Water Data'!$I$9,0,10*ROW('Water Data'!I28))),'Data Summary'!CJ34="Yes"),OFFSET('Water Data'!$I$9,0,10*ROW('Water Data'!I28)),NA())</f>
        <v>#N/A</v>
      </c>
      <c r="V34" s="512" t="e">
        <f ca="1">+IF(AND(ISNUMBER(OFFSET('Sanitation Data'!$D$4,0,10*ROW('Sanitation Data'!D28))),'Data Summary'!CK34="Yes"),100-OFFSET('Sanitation Data'!$D$4,0,10*ROW('Sanitation Data'!D28)),NA())</f>
        <v>#N/A</v>
      </c>
      <c r="W34" s="512" t="e">
        <f ca="1">+IF(AND(ISNUMBER(OFFSET('Sanitation Data'!$D$6,0,10*ROW('Sanitation Data'!D28))),'Data Summary'!CL34="Yes"),OFFSET('Sanitation Data'!$D$6,0,10*ROW('Sanitation Data'!D28)),NA())</f>
        <v>#N/A</v>
      </c>
      <c r="X34" s="512" t="e">
        <f ca="1">+IF(AND(ISNUMBER(OFFSET('Sanitation Data'!$D$10,0,10*ROW('Sanitation Data'!D28))),'Data Summary'!CM34="Yes"),OFFSET('Sanitation Data'!$D$10,0,10*ROW('Sanitation Data'!D28)),NA())</f>
        <v>#N/A</v>
      </c>
      <c r="Y34" s="512" t="e">
        <f ca="1">+IF(AND(ISNUMBER(OFFSET('Sanitation Data'!$D$11,0,10*ROW('Sanitation Data'!D28))),'Data Summary'!CN34="Yes"),OFFSET('Sanitation Data'!$D$11,0,10*ROW('Sanitation Data'!D28)),NA())</f>
        <v>#N/A</v>
      </c>
      <c r="Z34" s="512" t="e">
        <f ca="1">+IF(AND(ISNUMBER(OFFSET('Sanitation Data'!$D$12,0,10*ROW('Sanitation Data'!D28))),'Data Summary'!CO34="Yes"),OFFSET('Sanitation Data'!$D$12,0,10*ROW('Sanitation Data'!D28)),NA())</f>
        <v>#N/A</v>
      </c>
      <c r="AA34" s="512" t="e">
        <f ca="1">+IF(AND(ISNUMBER(OFFSET('Sanitation Data'!$E$4,0,10*ROW('Sanitation Data'!E28))),'Data Summary'!CP34="Yes"),100-OFFSET('Sanitation Data'!$E$4,0,10*ROW('Sanitation Data'!E28)),NA())</f>
        <v>#N/A</v>
      </c>
      <c r="AB34" s="512" t="e">
        <f ca="1">+IF(AND(ISNUMBER(OFFSET('Sanitation Data'!$E$6,0,10*ROW('Sanitation Data'!E28))),'Data Summary'!CQ34="Yes"),OFFSET('Sanitation Data'!$E$6,0,10*ROW('Sanitation Data'!E28)),NA())</f>
        <v>#N/A</v>
      </c>
      <c r="AC34" s="512" t="e">
        <f ca="1">+IF(AND(ISNUMBER(OFFSET('Sanitation Data'!$E$10,0,10*ROW('Sanitation Data'!E28))),'Data Summary'!CR34="Yes"),OFFSET('Sanitation Data'!$E$10,0,10*ROW('Sanitation Data'!E28)),NA())</f>
        <v>#N/A</v>
      </c>
      <c r="AD34" s="512" t="e">
        <f ca="1">+IF(AND(ISNUMBER(OFFSET('Sanitation Data'!$E$11,0,10*ROW('Sanitation Data'!E28))),'Data Summary'!CS34="Yes"),OFFSET('Sanitation Data'!$E$11,0,10*ROW('Sanitation Data'!E28)),NA())</f>
        <v>#N/A</v>
      </c>
      <c r="AE34" s="512" t="e">
        <f ca="1">+IF(AND(ISNUMBER(OFFSET('Sanitation Data'!$E$12,0,10*ROW('Sanitation Data'!E28))),'Data Summary'!CT34="Yes"),OFFSET('Sanitation Data'!$E$12,0,10*ROW('Sanitation Data'!E28)),NA())</f>
        <v>#N/A</v>
      </c>
      <c r="AF34" s="512" t="e">
        <f ca="1">+IF(AND(ISNUMBER(OFFSET('Sanitation Data'!$F$4,0,10*ROW('Sanitation Data'!F28))),'Data Summary'!CU34="Yes"),100-OFFSET('Sanitation Data'!$F$4,0,10*ROW('Sanitation Data'!F28)),NA())</f>
        <v>#N/A</v>
      </c>
      <c r="AG34" s="512" t="e">
        <f ca="1">+IF(AND(ISNUMBER(OFFSET('Sanitation Data'!$F$6,0,10*ROW('Sanitation Data'!F28))),'Data Summary'!CV34="Yes"),OFFSET('Sanitation Data'!$F$6,0,10*ROW('Sanitation Data'!F28)),NA())</f>
        <v>#N/A</v>
      </c>
      <c r="AH34" s="512" t="e">
        <f ca="1">+IF(AND(ISNUMBER(OFFSET('Sanitation Data'!$F$10,0,10*ROW('Sanitation Data'!F28))),'Data Summary'!CW34="Yes"),OFFSET('Sanitation Data'!$F$10,0,10*ROW('Sanitation Data'!F28)),NA())</f>
        <v>#N/A</v>
      </c>
      <c r="AI34" s="512" t="e">
        <f ca="1">+IF(AND(ISNUMBER(OFFSET('Sanitation Data'!$F$11,0,10*ROW('Sanitation Data'!F28))),'Data Summary'!CX34="Yes"),OFFSET('Sanitation Data'!$F$11,0,10*ROW('Sanitation Data'!F28)),NA())</f>
        <v>#N/A</v>
      </c>
      <c r="AJ34" s="512" t="e">
        <f ca="1">+IF(AND(ISNUMBER(OFFSET('Sanitation Data'!$F$12,0,10*ROW('Sanitation Data'!F28))),'Data Summary'!CY34="Yes"),OFFSET('Sanitation Data'!$F$12,0,10*ROW('Sanitation Data'!F28)),NA())</f>
        <v>#N/A</v>
      </c>
      <c r="AK34" s="512" t="e">
        <f ca="1">+IF(AND(ISNUMBER(OFFSET('Sanitation Data'!$G$4,0,10*ROW('Sanitation Data'!G28))),'Data Summary'!CZ34="Yes"),100-OFFSET('Sanitation Data'!$G$4,0,10*ROW('Sanitation Data'!G28)),NA())</f>
        <v>#N/A</v>
      </c>
      <c r="AL34" s="512" t="e">
        <f ca="1">+IF(AND(ISNUMBER(OFFSET('Sanitation Data'!$G$6,0,10*ROW('Sanitation Data'!G28))),'Data Summary'!DA34="Yes"),OFFSET('Sanitation Data'!$G$6,0,10*ROW('Sanitation Data'!G28)),NA())</f>
        <v>#N/A</v>
      </c>
      <c r="AM34" s="512" t="e">
        <f ca="1">+IF(AND(ISNUMBER(OFFSET('Sanitation Data'!$G$10,0,10*ROW('Sanitation Data'!G28))),'Data Summary'!DB34="Yes"),OFFSET('Sanitation Data'!$G$10,0,10*ROW('Sanitation Data'!G28)),NA())</f>
        <v>#N/A</v>
      </c>
      <c r="AN34" s="512" t="e">
        <f ca="1">+IF(AND(ISNUMBER(OFFSET('Sanitation Data'!$G$11,0,10*ROW('Sanitation Data'!G28))),'Data Summary'!DC34="Yes"),OFFSET('Sanitation Data'!$G$11,0,10*ROW('Sanitation Data'!G28)),NA())</f>
        <v>#N/A</v>
      </c>
      <c r="AO34" s="512" t="e">
        <f ca="1">+IF(AND(ISNUMBER(OFFSET('Sanitation Data'!$G$12,0,10*ROW('Sanitation Data'!G28))),'Data Summary'!DD34="Yes"),OFFSET('Sanitation Data'!$G$12,0,10*ROW('Sanitation Data'!G28)),NA())</f>
        <v>#N/A</v>
      </c>
      <c r="AP34" s="512" t="e">
        <f ca="1">+IF(AND(ISNUMBER(OFFSET('Sanitation Data'!$H$4,0,10*ROW('Sanitation Data'!H28))),'Data Summary'!DE34="Yes"),100-OFFSET('Sanitation Data'!$H$4,0,10*ROW('Sanitation Data'!H28)),NA())</f>
        <v>#N/A</v>
      </c>
      <c r="AQ34" s="512" t="e">
        <f ca="1">+IF(AND(ISNUMBER(OFFSET('Sanitation Data'!$H$6,0,10*ROW('Sanitation Data'!H28))),'Data Summary'!DF34="Yes"),OFFSET('Sanitation Data'!$H$6,0,10*ROW('Sanitation Data'!H28)),NA())</f>
        <v>#N/A</v>
      </c>
      <c r="AR34" s="512" t="e">
        <f ca="1">+IF(AND(ISNUMBER(OFFSET('Sanitation Data'!$H$10,0,10*ROW('Sanitation Data'!H28))),'Data Summary'!DG34="Yes"),OFFSET('Sanitation Data'!$H$10,0,10*ROW('Sanitation Data'!H28)),NA())</f>
        <v>#N/A</v>
      </c>
      <c r="AS34" s="512" t="e">
        <f ca="1">+IF(AND(ISNUMBER(OFFSET('Sanitation Data'!$H$11,0,10*ROW('Sanitation Data'!H28))),'Data Summary'!DH34="Yes"),OFFSET('Sanitation Data'!$H$11,0,10*ROW('Sanitation Data'!H28)),NA())</f>
        <v>#N/A</v>
      </c>
      <c r="AT34" s="512" t="e">
        <f ca="1">+IF(AND(ISNUMBER(OFFSET('Sanitation Data'!$H$12,0,10*ROW('Sanitation Data'!H28))),'Data Summary'!DI34="Yes"),OFFSET('Sanitation Data'!$H$12,0,10*ROW('Sanitation Data'!H28)),NA())</f>
        <v>#N/A</v>
      </c>
      <c r="AU34" s="512" t="e">
        <f ca="1">+IF(AND(ISNUMBER(OFFSET('Sanitation Data'!$I$4,0,10*ROW('Sanitation Data'!I28))),'Data Summary'!DJ34="Yes"),100-OFFSET('Sanitation Data'!$I$4,0,10*ROW('Sanitation Data'!I28)),NA())</f>
        <v>#N/A</v>
      </c>
      <c r="AV34" s="512" t="e">
        <f ca="1">+IF(AND(ISNUMBER(OFFSET('Sanitation Data'!$I$6,0,10*ROW('Sanitation Data'!I28))),'Data Summary'!DK34="Yes"),OFFSET('Sanitation Data'!$I$6,0,10*ROW('Sanitation Data'!I28)),NA())</f>
        <v>#N/A</v>
      </c>
      <c r="AW34" s="512" t="e">
        <f ca="1">+IF(AND(ISNUMBER(OFFSET('Sanitation Data'!$I$10,0,10*ROW('Sanitation Data'!I28))),'Data Summary'!DL34="Yes"),OFFSET('Sanitation Data'!$I$10,0,10*ROW('Sanitation Data'!I28)),NA())</f>
        <v>#N/A</v>
      </c>
      <c r="AX34" s="512" t="e">
        <f ca="1">+IF(AND(ISNUMBER(OFFSET('Sanitation Data'!$I$11,0,10*ROW('Sanitation Data'!I28))),'Data Summary'!DM34="Yes"),OFFSET('Sanitation Data'!$I$11,0,10*ROW('Sanitation Data'!I28)),NA())</f>
        <v>#N/A</v>
      </c>
      <c r="AY34" s="512" t="e">
        <f ca="1">+IF(AND(ISNUMBER(OFFSET('Sanitation Data'!$I$12,0,10*ROW('Sanitation Data'!I28))),'Data Summary'!DN34="Yes"),OFFSET('Sanitation Data'!$I$12,0,10*ROW('Sanitation Data'!I28)),NA())</f>
        <v>#N/A</v>
      </c>
      <c r="AZ34" s="513" t="e">
        <f ca="1">+IF(AND(ISNUMBER(OFFSET('Hygiene Data'!$D$5,0,10*ROW('Hygiene Data'!D28))),'Data Summary'!DO34="Yes"),OFFSET('Hygiene Data'!$D$5,0,10*ROW('Hygiene Data'!D28)),NA())</f>
        <v>#N/A</v>
      </c>
      <c r="BA34" s="513" t="e">
        <f ca="1">+IF(AND(ISNUMBER(OFFSET('Hygiene Data'!$D$7,0,10*ROW('Hygiene Data'!D28))),'Data Summary'!DP34="Yes"),OFFSET('Hygiene Data'!$D$7,0,10*ROW('Hygiene Data'!D28)),NA())</f>
        <v>#N/A</v>
      </c>
      <c r="BB34" s="513" t="e">
        <f ca="1">+IF(AND(ISNUMBER(OFFSET('Hygiene Data'!$D$9,0,10*ROW('Hygiene Data'!D28))),'Data Summary'!DQ34="Yes"),OFFSET('Hygiene Data'!$D$9,0,10*ROW('Hygiene Data'!D28)),NA())</f>
        <v>#N/A</v>
      </c>
      <c r="BC34" s="513" t="e">
        <f ca="1">+IF(AND(ISNUMBER(OFFSET('Hygiene Data'!$E$5,0,10*ROW('Hygiene Data'!E28))),'Data Summary'!DR34="Yes"),OFFSET('Hygiene Data'!$E$5,0,10*ROW('Hygiene Data'!E28)),NA())</f>
        <v>#N/A</v>
      </c>
      <c r="BD34" s="513" t="e">
        <f ca="1">+IF(AND(ISNUMBER(OFFSET('Hygiene Data'!$E$7,0,10*ROW('Hygiene Data'!E28))),'Data Summary'!DS34="Yes"),OFFSET('Hygiene Data'!$E$7,0,10*ROW('Hygiene Data'!E28)),NA())</f>
        <v>#N/A</v>
      </c>
      <c r="BE34" s="513" t="e">
        <f ca="1">+IF(AND(ISNUMBER(OFFSET('Hygiene Data'!$E$9,0,10*ROW('Hygiene Data'!E28))),'Data Summary'!DT34="Yes"),OFFSET('Hygiene Data'!$E$9,0,10*ROW('Hygiene Data'!E28)),NA())</f>
        <v>#N/A</v>
      </c>
      <c r="BF34" s="513" t="e">
        <f ca="1">+IF(AND(ISNUMBER(OFFSET('Hygiene Data'!$F$5,0,10*ROW('Hygiene Data'!F28))),'Data Summary'!DU34="Yes"),OFFSET('Hygiene Data'!$F$5,0,10*ROW('Hygiene Data'!F28)),NA())</f>
        <v>#N/A</v>
      </c>
      <c r="BG34" s="513" t="e">
        <f ca="1">+IF(AND(ISNUMBER(OFFSET('Hygiene Data'!$F$7,0,10*ROW('Hygiene Data'!F28))),'Data Summary'!DV34="Yes"),OFFSET('Hygiene Data'!$F$7,0,10*ROW('Hygiene Data'!F28)),NA())</f>
        <v>#N/A</v>
      </c>
      <c r="BH34" s="513" t="e">
        <f ca="1">+IF(AND(ISNUMBER(OFFSET('Hygiene Data'!$F$9,0,10*ROW('Hygiene Data'!F28))),'Data Summary'!DW34="Yes"),OFFSET('Hygiene Data'!$F$9,0,10*ROW('Hygiene Data'!F28)),NA())</f>
        <v>#N/A</v>
      </c>
      <c r="BI34" s="513" t="e">
        <f ca="1">+IF(AND(ISNUMBER(OFFSET('Hygiene Data'!$G$5,0,10*ROW('Hygiene Data'!G28))),'Data Summary'!DX34="Yes"),OFFSET('Hygiene Data'!$G$5,0,10*ROW('Hygiene Data'!G28)),NA())</f>
        <v>#N/A</v>
      </c>
      <c r="BJ34" s="513" t="e">
        <f ca="1">+IF(AND(ISNUMBER(OFFSET('Hygiene Data'!$G$7,0,10*ROW('Hygiene Data'!G28))),'Data Summary'!DY34="Yes"),OFFSET('Hygiene Data'!$G$7,0,10*ROW('Hygiene Data'!G28)),NA())</f>
        <v>#N/A</v>
      </c>
      <c r="BK34" s="513" t="e">
        <f ca="1">+IF(AND(ISNUMBER(OFFSET('Hygiene Data'!$G$9,0,10*ROW('Hygiene Data'!G28))),'Data Summary'!DZ34="Yes"),OFFSET('Hygiene Data'!$G$9,0,10*ROW('Hygiene Data'!G28)),NA())</f>
        <v>#N/A</v>
      </c>
      <c r="BL34" s="513" t="e">
        <f ca="1">+IF(AND(ISNUMBER(OFFSET('Hygiene Data'!$H$5,0,10*ROW('Hygiene Data'!H28))),'Data Summary'!EA34="Yes"),OFFSET('Hygiene Data'!$H$5,0,10*ROW('Hygiene Data'!H28)),NA())</f>
        <v>#N/A</v>
      </c>
      <c r="BM34" s="513" t="e">
        <f ca="1">+IF(AND(ISNUMBER(OFFSET('Hygiene Data'!$H$7,0,10*ROW('Hygiene Data'!H28))),'Data Summary'!EB34="Yes"),OFFSET('Hygiene Data'!$H$7,0,10*ROW('Hygiene Data'!H28)),NA())</f>
        <v>#N/A</v>
      </c>
      <c r="BN34" s="513" t="e">
        <f ca="1">+IF(AND(ISNUMBER(OFFSET('Hygiene Data'!$H$9,0,10*ROW('Hygiene Data'!H28))),'Data Summary'!EC34="Yes"),OFFSET('Hygiene Data'!$H$9,0,10*ROW('Hygiene Data'!H28)),NA())</f>
        <v>#N/A</v>
      </c>
      <c r="BO34" s="513" t="e">
        <f ca="1">+IF(AND(ISNUMBER(OFFSET('Hygiene Data'!$I$5,0,10*ROW('Hygiene Data'!I28))),'Data Summary'!ED34="Yes"),OFFSET('Hygiene Data'!$I$5,0,10*ROW('Hygiene Data'!I28)),NA())</f>
        <v>#N/A</v>
      </c>
      <c r="BP34" s="513" t="e">
        <f ca="1">+IF(AND(ISNUMBER(OFFSET('Hygiene Data'!$I$7,0,10*ROW('Hygiene Data'!I28))),'Data Summary'!EE34="Yes"),OFFSET('Hygiene Data'!$I$7,0,10*ROW('Hygiene Data'!I28)),NA())</f>
        <v>#N/A</v>
      </c>
      <c r="BQ34" s="513" t="e">
        <f ca="1">+IF(AND(ISNUMBER(OFFSET('Hygiene Data'!$I$9,0,10*ROW('Hygiene Data'!I28))),'Data Summary'!EF34="Yes"),OFFSET('Hygiene Data'!$I$9,0,10*ROW('Hygiene Data'!I28)),NA())</f>
        <v>#N/A</v>
      </c>
    </row>
    <row r="35" spans="1:69" x14ac:dyDescent="0.25">
      <c r="A35" s="509" t="e">
        <f ca="1">+RIGHT('Data Summary'!A35,LEN('Data Summary'!A35)-9)</f>
        <v>#VALUE!</v>
      </c>
      <c r="B35" s="483" t="str">
        <f ca="1">+IF(ISTEXT('Data Summary'!B35),'Data Summary'!B35,"")</f>
        <v/>
      </c>
      <c r="C35" s="510" t="e">
        <f ca="1">+VALUE('Data Summary'!C35)</f>
        <v>#VALUE!</v>
      </c>
      <c r="D35" s="511" t="e">
        <f ca="1">+IF(AND(ISNUMBER(OFFSET('Water Data'!$D$4,0,10*ROW('Water Data'!D29))),'Data Summary'!BS35="Yes"),100-OFFSET('Water Data'!$D$4,0,10*ROW('Water Data'!D29)),NA())</f>
        <v>#N/A</v>
      </c>
      <c r="E35" s="511" t="e">
        <f ca="1">+IF(AND(ISNUMBER(OFFSET('Water Data'!$D$6,0,10*ROW('Water Data'!D29))),'Data Summary'!BT35="Yes"),OFFSET('Water Data'!$D$6,0,10*ROW('Water Data'!D29)),NA())</f>
        <v>#N/A</v>
      </c>
      <c r="F35" s="511" t="e">
        <f ca="1">+IF(AND(ISNUMBER(OFFSET('Water Data'!$D$9,0,10*ROW('Water Data'!D29))),'Data Summary'!BU35="Yes"),OFFSET('Water Data'!$D$9,0,10*ROW('Water Data'!D29)),NA())</f>
        <v>#N/A</v>
      </c>
      <c r="G35" s="511" t="e">
        <f ca="1">+IF(AND(ISNUMBER(OFFSET('Water Data'!$E$4,0,10*ROW('Water Data'!E29))),'Data Summary'!BV35="Yes"),100-OFFSET('Water Data'!$E$4,0,10*ROW('Water Data'!E29)),NA())</f>
        <v>#N/A</v>
      </c>
      <c r="H35" s="511" t="e">
        <f ca="1">+IF(AND(ISNUMBER(OFFSET('Water Data'!$E$6,0,10*ROW('Water Data'!E29))),'Data Summary'!BW35="Yes"),OFFSET('Water Data'!$E$6,0,10*ROW('Water Data'!E29)),NA())</f>
        <v>#N/A</v>
      </c>
      <c r="I35" s="511" t="e">
        <f ca="1">+IF(AND(ISNUMBER(OFFSET('Water Data'!$E$9,0,10*ROW('Water Data'!E29))),'Data Summary'!BX35="Yes"),OFFSET('Water Data'!$E$9,0,10*ROW('Water Data'!E29)),NA())</f>
        <v>#N/A</v>
      </c>
      <c r="J35" s="511" t="e">
        <f ca="1">+IF(AND(ISNUMBER(OFFSET('Water Data'!$F$4,0,10*ROW('Water Data'!F29))),'Data Summary'!BY35="Yes"),100-OFFSET('Water Data'!$F$4,0,10*ROW('Water Data'!F29)),NA())</f>
        <v>#N/A</v>
      </c>
      <c r="K35" s="511" t="e">
        <f ca="1">+IF(AND(ISNUMBER(OFFSET('Water Data'!$F$6,0,10*ROW('Water Data'!F29))),'Data Summary'!BZ35="Yes"),OFFSET('Water Data'!$F$6,0,10*ROW('Water Data'!F29)),NA())</f>
        <v>#N/A</v>
      </c>
      <c r="L35" s="511" t="e">
        <f ca="1">+IF(AND(ISNUMBER(OFFSET('Water Data'!$F$9,0,10*ROW('Water Data'!F29))),'Data Summary'!CA35="Yes"),OFFSET('Water Data'!$F$9,0,10*ROW('Water Data'!F29)),NA())</f>
        <v>#N/A</v>
      </c>
      <c r="M35" s="511" t="e">
        <f ca="1">+IF(AND(ISNUMBER(OFFSET('Water Data'!$G$4,0,10*ROW('Water Data'!G29))),'Data Summary'!CB35="Yes"),100-OFFSET('Water Data'!$G$4,0,10*ROW('Water Data'!G29)),NA())</f>
        <v>#N/A</v>
      </c>
      <c r="N35" s="511" t="e">
        <f ca="1">+IF(AND(ISNUMBER(OFFSET('Water Data'!$G$6,0,10*ROW('Water Data'!G29))),'Data Summary'!CC35="Yes"),OFFSET('Water Data'!$G$6,0,10*ROW('Water Data'!G29)),NA())</f>
        <v>#N/A</v>
      </c>
      <c r="O35" s="511" t="e">
        <f ca="1">+IF(AND(ISNUMBER(OFFSET('Water Data'!$G$9,0,10*ROW('Water Data'!G29))),'Data Summary'!CD35="Yes"),OFFSET('Water Data'!$G$9,0,10*ROW('Water Data'!G29)),NA())</f>
        <v>#N/A</v>
      </c>
      <c r="P35" s="511" t="e">
        <f ca="1">+IF(AND(ISNUMBER(OFFSET('Water Data'!$H$4,0,10*ROW('Water Data'!H29))),'Data Summary'!CE35="Yes"),100-OFFSET('Water Data'!$H$4,0,10*ROW('Water Data'!H29)),NA())</f>
        <v>#N/A</v>
      </c>
      <c r="Q35" s="511" t="e">
        <f ca="1">+IF(AND(ISNUMBER(OFFSET('Water Data'!$H$6,0,10*ROW('Water Data'!H29))),'Data Summary'!CF35="Yes"),OFFSET('Water Data'!$H$6,0,10*ROW('Water Data'!H29)),NA())</f>
        <v>#N/A</v>
      </c>
      <c r="R35" s="511" t="e">
        <f ca="1">+IF(AND(ISNUMBER(OFFSET('Water Data'!$H$9,0,10*ROW('Water Data'!H29))),'Data Summary'!CG35="Yes"),OFFSET('Water Data'!$H$9,0,10*ROW('Water Data'!H29)),NA())</f>
        <v>#N/A</v>
      </c>
      <c r="S35" s="511" t="e">
        <f ca="1">+IF(AND(ISNUMBER(OFFSET('Water Data'!$I$4,0,10*ROW('Water Data'!I29))),'Data Summary'!CH35="Yes"),100-OFFSET('Water Data'!$I$4,0,10*ROW('Water Data'!I29)),NA())</f>
        <v>#N/A</v>
      </c>
      <c r="T35" s="511" t="e">
        <f ca="1">+IF(AND(ISNUMBER(OFFSET('Water Data'!$I$6,0,10*ROW('Water Data'!I29))),'Data Summary'!CI35="Yes"),OFFSET('Water Data'!$I$6,0,10*ROW('Water Data'!I29)),NA())</f>
        <v>#N/A</v>
      </c>
      <c r="U35" s="511" t="e">
        <f ca="1">+IF(AND(ISNUMBER(OFFSET('Water Data'!$I$9,0,10*ROW('Water Data'!I29))),'Data Summary'!CJ35="Yes"),OFFSET('Water Data'!$I$9,0,10*ROW('Water Data'!I29)),NA())</f>
        <v>#N/A</v>
      </c>
      <c r="V35" s="512" t="e">
        <f ca="1">+IF(AND(ISNUMBER(OFFSET('Sanitation Data'!$D$4,0,10*ROW('Sanitation Data'!D29))),'Data Summary'!CK35="Yes"),100-OFFSET('Sanitation Data'!$D$4,0,10*ROW('Sanitation Data'!D29)),NA())</f>
        <v>#N/A</v>
      </c>
      <c r="W35" s="512" t="e">
        <f ca="1">+IF(AND(ISNUMBER(OFFSET('Sanitation Data'!$D$6,0,10*ROW('Sanitation Data'!D29))),'Data Summary'!CL35="Yes"),OFFSET('Sanitation Data'!$D$6,0,10*ROW('Sanitation Data'!D29)),NA())</f>
        <v>#N/A</v>
      </c>
      <c r="X35" s="512" t="e">
        <f ca="1">+IF(AND(ISNUMBER(OFFSET('Sanitation Data'!$D$10,0,10*ROW('Sanitation Data'!D29))),'Data Summary'!CM35="Yes"),OFFSET('Sanitation Data'!$D$10,0,10*ROW('Sanitation Data'!D29)),NA())</f>
        <v>#N/A</v>
      </c>
      <c r="Y35" s="512" t="e">
        <f ca="1">+IF(AND(ISNUMBER(OFFSET('Sanitation Data'!$D$11,0,10*ROW('Sanitation Data'!D29))),'Data Summary'!CN35="Yes"),OFFSET('Sanitation Data'!$D$11,0,10*ROW('Sanitation Data'!D29)),NA())</f>
        <v>#N/A</v>
      </c>
      <c r="Z35" s="512" t="e">
        <f ca="1">+IF(AND(ISNUMBER(OFFSET('Sanitation Data'!$D$12,0,10*ROW('Sanitation Data'!D29))),'Data Summary'!CO35="Yes"),OFFSET('Sanitation Data'!$D$12,0,10*ROW('Sanitation Data'!D29)),NA())</f>
        <v>#N/A</v>
      </c>
      <c r="AA35" s="512" t="e">
        <f ca="1">+IF(AND(ISNUMBER(OFFSET('Sanitation Data'!$E$4,0,10*ROW('Sanitation Data'!E29))),'Data Summary'!CP35="Yes"),100-OFFSET('Sanitation Data'!$E$4,0,10*ROW('Sanitation Data'!E29)),NA())</f>
        <v>#N/A</v>
      </c>
      <c r="AB35" s="512" t="e">
        <f ca="1">+IF(AND(ISNUMBER(OFFSET('Sanitation Data'!$E$6,0,10*ROW('Sanitation Data'!E29))),'Data Summary'!CQ35="Yes"),OFFSET('Sanitation Data'!$E$6,0,10*ROW('Sanitation Data'!E29)),NA())</f>
        <v>#N/A</v>
      </c>
      <c r="AC35" s="512" t="e">
        <f ca="1">+IF(AND(ISNUMBER(OFFSET('Sanitation Data'!$E$10,0,10*ROW('Sanitation Data'!E29))),'Data Summary'!CR35="Yes"),OFFSET('Sanitation Data'!$E$10,0,10*ROW('Sanitation Data'!E29)),NA())</f>
        <v>#N/A</v>
      </c>
      <c r="AD35" s="512" t="e">
        <f ca="1">+IF(AND(ISNUMBER(OFFSET('Sanitation Data'!$E$11,0,10*ROW('Sanitation Data'!E29))),'Data Summary'!CS35="Yes"),OFFSET('Sanitation Data'!$E$11,0,10*ROW('Sanitation Data'!E29)),NA())</f>
        <v>#N/A</v>
      </c>
      <c r="AE35" s="512" t="e">
        <f ca="1">+IF(AND(ISNUMBER(OFFSET('Sanitation Data'!$E$12,0,10*ROW('Sanitation Data'!E29))),'Data Summary'!CT35="Yes"),OFFSET('Sanitation Data'!$E$12,0,10*ROW('Sanitation Data'!E29)),NA())</f>
        <v>#N/A</v>
      </c>
      <c r="AF35" s="512" t="e">
        <f ca="1">+IF(AND(ISNUMBER(OFFSET('Sanitation Data'!$F$4,0,10*ROW('Sanitation Data'!F29))),'Data Summary'!CU35="Yes"),100-OFFSET('Sanitation Data'!$F$4,0,10*ROW('Sanitation Data'!F29)),NA())</f>
        <v>#N/A</v>
      </c>
      <c r="AG35" s="512" t="e">
        <f ca="1">+IF(AND(ISNUMBER(OFFSET('Sanitation Data'!$F$6,0,10*ROW('Sanitation Data'!F29))),'Data Summary'!CV35="Yes"),OFFSET('Sanitation Data'!$F$6,0,10*ROW('Sanitation Data'!F29)),NA())</f>
        <v>#N/A</v>
      </c>
      <c r="AH35" s="512" t="e">
        <f ca="1">+IF(AND(ISNUMBER(OFFSET('Sanitation Data'!$F$10,0,10*ROW('Sanitation Data'!F29))),'Data Summary'!CW35="Yes"),OFFSET('Sanitation Data'!$F$10,0,10*ROW('Sanitation Data'!F29)),NA())</f>
        <v>#N/A</v>
      </c>
      <c r="AI35" s="512" t="e">
        <f ca="1">+IF(AND(ISNUMBER(OFFSET('Sanitation Data'!$F$11,0,10*ROW('Sanitation Data'!F29))),'Data Summary'!CX35="Yes"),OFFSET('Sanitation Data'!$F$11,0,10*ROW('Sanitation Data'!F29)),NA())</f>
        <v>#N/A</v>
      </c>
      <c r="AJ35" s="512" t="e">
        <f ca="1">+IF(AND(ISNUMBER(OFFSET('Sanitation Data'!$F$12,0,10*ROW('Sanitation Data'!F29))),'Data Summary'!CY35="Yes"),OFFSET('Sanitation Data'!$F$12,0,10*ROW('Sanitation Data'!F29)),NA())</f>
        <v>#N/A</v>
      </c>
      <c r="AK35" s="512" t="e">
        <f ca="1">+IF(AND(ISNUMBER(OFFSET('Sanitation Data'!$G$4,0,10*ROW('Sanitation Data'!G29))),'Data Summary'!CZ35="Yes"),100-OFFSET('Sanitation Data'!$G$4,0,10*ROW('Sanitation Data'!G29)),NA())</f>
        <v>#N/A</v>
      </c>
      <c r="AL35" s="512" t="e">
        <f ca="1">+IF(AND(ISNUMBER(OFFSET('Sanitation Data'!$G$6,0,10*ROW('Sanitation Data'!G29))),'Data Summary'!DA35="Yes"),OFFSET('Sanitation Data'!$G$6,0,10*ROW('Sanitation Data'!G29)),NA())</f>
        <v>#N/A</v>
      </c>
      <c r="AM35" s="512" t="e">
        <f ca="1">+IF(AND(ISNUMBER(OFFSET('Sanitation Data'!$G$10,0,10*ROW('Sanitation Data'!G29))),'Data Summary'!DB35="Yes"),OFFSET('Sanitation Data'!$G$10,0,10*ROW('Sanitation Data'!G29)),NA())</f>
        <v>#N/A</v>
      </c>
      <c r="AN35" s="512" t="e">
        <f ca="1">+IF(AND(ISNUMBER(OFFSET('Sanitation Data'!$G$11,0,10*ROW('Sanitation Data'!G29))),'Data Summary'!DC35="Yes"),OFFSET('Sanitation Data'!$G$11,0,10*ROW('Sanitation Data'!G29)),NA())</f>
        <v>#N/A</v>
      </c>
      <c r="AO35" s="512" t="e">
        <f ca="1">+IF(AND(ISNUMBER(OFFSET('Sanitation Data'!$G$12,0,10*ROW('Sanitation Data'!G29))),'Data Summary'!DD35="Yes"),OFFSET('Sanitation Data'!$G$12,0,10*ROW('Sanitation Data'!G29)),NA())</f>
        <v>#N/A</v>
      </c>
      <c r="AP35" s="512" t="e">
        <f ca="1">+IF(AND(ISNUMBER(OFFSET('Sanitation Data'!$H$4,0,10*ROW('Sanitation Data'!H29))),'Data Summary'!DE35="Yes"),100-OFFSET('Sanitation Data'!$H$4,0,10*ROW('Sanitation Data'!H29)),NA())</f>
        <v>#N/A</v>
      </c>
      <c r="AQ35" s="512" t="e">
        <f ca="1">+IF(AND(ISNUMBER(OFFSET('Sanitation Data'!$H$6,0,10*ROW('Sanitation Data'!H29))),'Data Summary'!DF35="Yes"),OFFSET('Sanitation Data'!$H$6,0,10*ROW('Sanitation Data'!H29)),NA())</f>
        <v>#N/A</v>
      </c>
      <c r="AR35" s="512" t="e">
        <f ca="1">+IF(AND(ISNUMBER(OFFSET('Sanitation Data'!$H$10,0,10*ROW('Sanitation Data'!H29))),'Data Summary'!DG35="Yes"),OFFSET('Sanitation Data'!$H$10,0,10*ROW('Sanitation Data'!H29)),NA())</f>
        <v>#N/A</v>
      </c>
      <c r="AS35" s="512" t="e">
        <f ca="1">+IF(AND(ISNUMBER(OFFSET('Sanitation Data'!$H$11,0,10*ROW('Sanitation Data'!H29))),'Data Summary'!DH35="Yes"),OFFSET('Sanitation Data'!$H$11,0,10*ROW('Sanitation Data'!H29)),NA())</f>
        <v>#N/A</v>
      </c>
      <c r="AT35" s="512" t="e">
        <f ca="1">+IF(AND(ISNUMBER(OFFSET('Sanitation Data'!$H$12,0,10*ROW('Sanitation Data'!H29))),'Data Summary'!DI35="Yes"),OFFSET('Sanitation Data'!$H$12,0,10*ROW('Sanitation Data'!H29)),NA())</f>
        <v>#N/A</v>
      </c>
      <c r="AU35" s="512" t="e">
        <f ca="1">+IF(AND(ISNUMBER(OFFSET('Sanitation Data'!$I$4,0,10*ROW('Sanitation Data'!I29))),'Data Summary'!DJ35="Yes"),100-OFFSET('Sanitation Data'!$I$4,0,10*ROW('Sanitation Data'!I29)),NA())</f>
        <v>#N/A</v>
      </c>
      <c r="AV35" s="512" t="e">
        <f ca="1">+IF(AND(ISNUMBER(OFFSET('Sanitation Data'!$I$6,0,10*ROW('Sanitation Data'!I29))),'Data Summary'!DK35="Yes"),OFFSET('Sanitation Data'!$I$6,0,10*ROW('Sanitation Data'!I29)),NA())</f>
        <v>#N/A</v>
      </c>
      <c r="AW35" s="512" t="e">
        <f ca="1">+IF(AND(ISNUMBER(OFFSET('Sanitation Data'!$I$10,0,10*ROW('Sanitation Data'!I29))),'Data Summary'!DL35="Yes"),OFFSET('Sanitation Data'!$I$10,0,10*ROW('Sanitation Data'!I29)),NA())</f>
        <v>#N/A</v>
      </c>
      <c r="AX35" s="512" t="e">
        <f ca="1">+IF(AND(ISNUMBER(OFFSET('Sanitation Data'!$I$11,0,10*ROW('Sanitation Data'!I29))),'Data Summary'!DM35="Yes"),OFFSET('Sanitation Data'!$I$11,0,10*ROW('Sanitation Data'!I29)),NA())</f>
        <v>#N/A</v>
      </c>
      <c r="AY35" s="512" t="e">
        <f ca="1">+IF(AND(ISNUMBER(OFFSET('Sanitation Data'!$I$12,0,10*ROW('Sanitation Data'!I29))),'Data Summary'!DN35="Yes"),OFFSET('Sanitation Data'!$I$12,0,10*ROW('Sanitation Data'!I29)),NA())</f>
        <v>#N/A</v>
      </c>
      <c r="AZ35" s="513" t="e">
        <f ca="1">+IF(AND(ISNUMBER(OFFSET('Hygiene Data'!$D$5,0,10*ROW('Hygiene Data'!D29))),'Data Summary'!DO35="Yes"),OFFSET('Hygiene Data'!$D$5,0,10*ROW('Hygiene Data'!D29)),NA())</f>
        <v>#N/A</v>
      </c>
      <c r="BA35" s="513" t="e">
        <f ca="1">+IF(AND(ISNUMBER(OFFSET('Hygiene Data'!$D$7,0,10*ROW('Hygiene Data'!D29))),'Data Summary'!DP35="Yes"),OFFSET('Hygiene Data'!$D$7,0,10*ROW('Hygiene Data'!D29)),NA())</f>
        <v>#N/A</v>
      </c>
      <c r="BB35" s="513" t="e">
        <f ca="1">+IF(AND(ISNUMBER(OFFSET('Hygiene Data'!$D$9,0,10*ROW('Hygiene Data'!D29))),'Data Summary'!DQ35="Yes"),OFFSET('Hygiene Data'!$D$9,0,10*ROW('Hygiene Data'!D29)),NA())</f>
        <v>#N/A</v>
      </c>
      <c r="BC35" s="513" t="e">
        <f ca="1">+IF(AND(ISNUMBER(OFFSET('Hygiene Data'!$E$5,0,10*ROW('Hygiene Data'!E29))),'Data Summary'!DR35="Yes"),OFFSET('Hygiene Data'!$E$5,0,10*ROW('Hygiene Data'!E29)),NA())</f>
        <v>#N/A</v>
      </c>
      <c r="BD35" s="513" t="e">
        <f ca="1">+IF(AND(ISNUMBER(OFFSET('Hygiene Data'!$E$7,0,10*ROW('Hygiene Data'!E29))),'Data Summary'!DS35="Yes"),OFFSET('Hygiene Data'!$E$7,0,10*ROW('Hygiene Data'!E29)),NA())</f>
        <v>#N/A</v>
      </c>
      <c r="BE35" s="513" t="e">
        <f ca="1">+IF(AND(ISNUMBER(OFFSET('Hygiene Data'!$E$9,0,10*ROW('Hygiene Data'!E29))),'Data Summary'!DT35="Yes"),OFFSET('Hygiene Data'!$E$9,0,10*ROW('Hygiene Data'!E29)),NA())</f>
        <v>#N/A</v>
      </c>
      <c r="BF35" s="513" t="e">
        <f ca="1">+IF(AND(ISNUMBER(OFFSET('Hygiene Data'!$F$5,0,10*ROW('Hygiene Data'!F29))),'Data Summary'!DU35="Yes"),OFFSET('Hygiene Data'!$F$5,0,10*ROW('Hygiene Data'!F29)),NA())</f>
        <v>#N/A</v>
      </c>
      <c r="BG35" s="513" t="e">
        <f ca="1">+IF(AND(ISNUMBER(OFFSET('Hygiene Data'!$F$7,0,10*ROW('Hygiene Data'!F29))),'Data Summary'!DV35="Yes"),OFFSET('Hygiene Data'!$F$7,0,10*ROW('Hygiene Data'!F29)),NA())</f>
        <v>#N/A</v>
      </c>
      <c r="BH35" s="513" t="e">
        <f ca="1">+IF(AND(ISNUMBER(OFFSET('Hygiene Data'!$F$9,0,10*ROW('Hygiene Data'!F29))),'Data Summary'!DW35="Yes"),OFFSET('Hygiene Data'!$F$9,0,10*ROW('Hygiene Data'!F29)),NA())</f>
        <v>#N/A</v>
      </c>
      <c r="BI35" s="513" t="e">
        <f ca="1">+IF(AND(ISNUMBER(OFFSET('Hygiene Data'!$G$5,0,10*ROW('Hygiene Data'!G29))),'Data Summary'!DX35="Yes"),OFFSET('Hygiene Data'!$G$5,0,10*ROW('Hygiene Data'!G29)),NA())</f>
        <v>#N/A</v>
      </c>
      <c r="BJ35" s="513" t="e">
        <f ca="1">+IF(AND(ISNUMBER(OFFSET('Hygiene Data'!$G$7,0,10*ROW('Hygiene Data'!G29))),'Data Summary'!DY35="Yes"),OFFSET('Hygiene Data'!$G$7,0,10*ROW('Hygiene Data'!G29)),NA())</f>
        <v>#N/A</v>
      </c>
      <c r="BK35" s="513" t="e">
        <f ca="1">+IF(AND(ISNUMBER(OFFSET('Hygiene Data'!$G$9,0,10*ROW('Hygiene Data'!G29))),'Data Summary'!DZ35="Yes"),OFFSET('Hygiene Data'!$G$9,0,10*ROW('Hygiene Data'!G29)),NA())</f>
        <v>#N/A</v>
      </c>
      <c r="BL35" s="513" t="e">
        <f ca="1">+IF(AND(ISNUMBER(OFFSET('Hygiene Data'!$H$5,0,10*ROW('Hygiene Data'!H29))),'Data Summary'!EA35="Yes"),OFFSET('Hygiene Data'!$H$5,0,10*ROW('Hygiene Data'!H29)),NA())</f>
        <v>#N/A</v>
      </c>
      <c r="BM35" s="513" t="e">
        <f ca="1">+IF(AND(ISNUMBER(OFFSET('Hygiene Data'!$H$7,0,10*ROW('Hygiene Data'!H29))),'Data Summary'!EB35="Yes"),OFFSET('Hygiene Data'!$H$7,0,10*ROW('Hygiene Data'!H29)),NA())</f>
        <v>#N/A</v>
      </c>
      <c r="BN35" s="513" t="e">
        <f ca="1">+IF(AND(ISNUMBER(OFFSET('Hygiene Data'!$H$9,0,10*ROW('Hygiene Data'!H29))),'Data Summary'!EC35="Yes"),OFFSET('Hygiene Data'!$H$9,0,10*ROW('Hygiene Data'!H29)),NA())</f>
        <v>#N/A</v>
      </c>
      <c r="BO35" s="513" t="e">
        <f ca="1">+IF(AND(ISNUMBER(OFFSET('Hygiene Data'!$I$5,0,10*ROW('Hygiene Data'!I29))),'Data Summary'!ED35="Yes"),OFFSET('Hygiene Data'!$I$5,0,10*ROW('Hygiene Data'!I29)),NA())</f>
        <v>#N/A</v>
      </c>
      <c r="BP35" s="513" t="e">
        <f ca="1">+IF(AND(ISNUMBER(OFFSET('Hygiene Data'!$I$7,0,10*ROW('Hygiene Data'!I29))),'Data Summary'!EE35="Yes"),OFFSET('Hygiene Data'!$I$7,0,10*ROW('Hygiene Data'!I29)),NA())</f>
        <v>#N/A</v>
      </c>
      <c r="BQ35" s="513" t="e">
        <f ca="1">+IF(AND(ISNUMBER(OFFSET('Hygiene Data'!$I$9,0,10*ROW('Hygiene Data'!I29))),'Data Summary'!EF35="Yes"),OFFSET('Hygiene Data'!$I$9,0,10*ROW('Hygiene Data'!I29)),NA())</f>
        <v>#N/A</v>
      </c>
    </row>
    <row r="36" spans="1:69" x14ac:dyDescent="0.25">
      <c r="A36" s="509" t="e">
        <f ca="1">+RIGHT('Data Summary'!A36,LEN('Data Summary'!A36)-9)</f>
        <v>#VALUE!</v>
      </c>
      <c r="B36" s="483" t="str">
        <f ca="1">+IF(ISTEXT('Data Summary'!B36),'Data Summary'!B36,"")</f>
        <v/>
      </c>
      <c r="C36" s="510" t="e">
        <f ca="1">+VALUE('Data Summary'!C36)</f>
        <v>#VALUE!</v>
      </c>
      <c r="D36" s="511" t="e">
        <f ca="1">+IF(AND(ISNUMBER(OFFSET('Water Data'!$D$4,0,10*ROW('Water Data'!D30))),'Data Summary'!BS36="Yes"),100-OFFSET('Water Data'!$D$4,0,10*ROW('Water Data'!D30)),NA())</f>
        <v>#N/A</v>
      </c>
      <c r="E36" s="511" t="e">
        <f ca="1">+IF(AND(ISNUMBER(OFFSET('Water Data'!$D$6,0,10*ROW('Water Data'!D30))),'Data Summary'!BT36="Yes"),OFFSET('Water Data'!$D$6,0,10*ROW('Water Data'!D30)),NA())</f>
        <v>#N/A</v>
      </c>
      <c r="F36" s="511" t="e">
        <f ca="1">+IF(AND(ISNUMBER(OFFSET('Water Data'!$D$9,0,10*ROW('Water Data'!D30))),'Data Summary'!BU36="Yes"),OFFSET('Water Data'!$D$9,0,10*ROW('Water Data'!D30)),NA())</f>
        <v>#N/A</v>
      </c>
      <c r="G36" s="511" t="e">
        <f ca="1">+IF(AND(ISNUMBER(OFFSET('Water Data'!$E$4,0,10*ROW('Water Data'!E30))),'Data Summary'!BV36="Yes"),100-OFFSET('Water Data'!$E$4,0,10*ROW('Water Data'!E30)),NA())</f>
        <v>#N/A</v>
      </c>
      <c r="H36" s="511" t="e">
        <f ca="1">+IF(AND(ISNUMBER(OFFSET('Water Data'!$E$6,0,10*ROW('Water Data'!E30))),'Data Summary'!BW36="Yes"),OFFSET('Water Data'!$E$6,0,10*ROW('Water Data'!E30)),NA())</f>
        <v>#N/A</v>
      </c>
      <c r="I36" s="511" t="e">
        <f ca="1">+IF(AND(ISNUMBER(OFFSET('Water Data'!$E$9,0,10*ROW('Water Data'!E30))),'Data Summary'!BX36="Yes"),OFFSET('Water Data'!$E$9,0,10*ROW('Water Data'!E30)),NA())</f>
        <v>#N/A</v>
      </c>
      <c r="J36" s="511" t="e">
        <f ca="1">+IF(AND(ISNUMBER(OFFSET('Water Data'!$F$4,0,10*ROW('Water Data'!F30))),'Data Summary'!BY36="Yes"),100-OFFSET('Water Data'!$F$4,0,10*ROW('Water Data'!F30)),NA())</f>
        <v>#N/A</v>
      </c>
      <c r="K36" s="511" t="e">
        <f ca="1">+IF(AND(ISNUMBER(OFFSET('Water Data'!$F$6,0,10*ROW('Water Data'!F30))),'Data Summary'!BZ36="Yes"),OFFSET('Water Data'!$F$6,0,10*ROW('Water Data'!F30)),NA())</f>
        <v>#N/A</v>
      </c>
      <c r="L36" s="511" t="e">
        <f ca="1">+IF(AND(ISNUMBER(OFFSET('Water Data'!$F$9,0,10*ROW('Water Data'!F30))),'Data Summary'!CA36="Yes"),OFFSET('Water Data'!$F$9,0,10*ROW('Water Data'!F30)),NA())</f>
        <v>#N/A</v>
      </c>
      <c r="M36" s="511" t="e">
        <f ca="1">+IF(AND(ISNUMBER(OFFSET('Water Data'!$G$4,0,10*ROW('Water Data'!G30))),'Data Summary'!CB36="Yes"),100-OFFSET('Water Data'!$G$4,0,10*ROW('Water Data'!G30)),NA())</f>
        <v>#N/A</v>
      </c>
      <c r="N36" s="511" t="e">
        <f ca="1">+IF(AND(ISNUMBER(OFFSET('Water Data'!$G$6,0,10*ROW('Water Data'!G30))),'Data Summary'!CC36="Yes"),OFFSET('Water Data'!$G$6,0,10*ROW('Water Data'!G30)),NA())</f>
        <v>#N/A</v>
      </c>
      <c r="O36" s="511" t="e">
        <f ca="1">+IF(AND(ISNUMBER(OFFSET('Water Data'!$G$9,0,10*ROW('Water Data'!G30))),'Data Summary'!CD36="Yes"),OFFSET('Water Data'!$G$9,0,10*ROW('Water Data'!G30)),NA())</f>
        <v>#N/A</v>
      </c>
      <c r="P36" s="511" t="e">
        <f ca="1">+IF(AND(ISNUMBER(OFFSET('Water Data'!$H$4,0,10*ROW('Water Data'!H30))),'Data Summary'!CE36="Yes"),100-OFFSET('Water Data'!$H$4,0,10*ROW('Water Data'!H30)),NA())</f>
        <v>#N/A</v>
      </c>
      <c r="Q36" s="511" t="e">
        <f ca="1">+IF(AND(ISNUMBER(OFFSET('Water Data'!$H$6,0,10*ROW('Water Data'!H30))),'Data Summary'!CF36="Yes"),OFFSET('Water Data'!$H$6,0,10*ROW('Water Data'!H30)),NA())</f>
        <v>#N/A</v>
      </c>
      <c r="R36" s="511" t="e">
        <f ca="1">+IF(AND(ISNUMBER(OFFSET('Water Data'!$H$9,0,10*ROW('Water Data'!H30))),'Data Summary'!CG36="Yes"),OFFSET('Water Data'!$H$9,0,10*ROW('Water Data'!H30)),NA())</f>
        <v>#N/A</v>
      </c>
      <c r="S36" s="511" t="e">
        <f ca="1">+IF(AND(ISNUMBER(OFFSET('Water Data'!$I$4,0,10*ROW('Water Data'!I30))),'Data Summary'!CH36="Yes"),100-OFFSET('Water Data'!$I$4,0,10*ROW('Water Data'!I30)),NA())</f>
        <v>#N/A</v>
      </c>
      <c r="T36" s="511" t="e">
        <f ca="1">+IF(AND(ISNUMBER(OFFSET('Water Data'!$I$6,0,10*ROW('Water Data'!I30))),'Data Summary'!CI36="Yes"),OFFSET('Water Data'!$I$6,0,10*ROW('Water Data'!I30)),NA())</f>
        <v>#N/A</v>
      </c>
      <c r="U36" s="511" t="e">
        <f ca="1">+IF(AND(ISNUMBER(OFFSET('Water Data'!$I$9,0,10*ROW('Water Data'!I30))),'Data Summary'!CJ36="Yes"),OFFSET('Water Data'!$I$9,0,10*ROW('Water Data'!I30)),NA())</f>
        <v>#N/A</v>
      </c>
      <c r="V36" s="512" t="e">
        <f ca="1">+IF(AND(ISNUMBER(OFFSET('Sanitation Data'!$D$4,0,10*ROW('Sanitation Data'!D30))),'Data Summary'!CK36="Yes"),100-OFFSET('Sanitation Data'!$D$4,0,10*ROW('Sanitation Data'!D30)),NA())</f>
        <v>#N/A</v>
      </c>
      <c r="W36" s="512" t="e">
        <f ca="1">+IF(AND(ISNUMBER(OFFSET('Sanitation Data'!$D$6,0,10*ROW('Sanitation Data'!D30))),'Data Summary'!CL36="Yes"),OFFSET('Sanitation Data'!$D$6,0,10*ROW('Sanitation Data'!D30)),NA())</f>
        <v>#N/A</v>
      </c>
      <c r="X36" s="512" t="e">
        <f ca="1">+IF(AND(ISNUMBER(OFFSET('Sanitation Data'!$D$10,0,10*ROW('Sanitation Data'!D30))),'Data Summary'!CM36="Yes"),OFFSET('Sanitation Data'!$D$10,0,10*ROW('Sanitation Data'!D30)),NA())</f>
        <v>#N/A</v>
      </c>
      <c r="Y36" s="512" t="e">
        <f ca="1">+IF(AND(ISNUMBER(OFFSET('Sanitation Data'!$D$11,0,10*ROW('Sanitation Data'!D30))),'Data Summary'!CN36="Yes"),OFFSET('Sanitation Data'!$D$11,0,10*ROW('Sanitation Data'!D30)),NA())</f>
        <v>#N/A</v>
      </c>
      <c r="Z36" s="512" t="e">
        <f ca="1">+IF(AND(ISNUMBER(OFFSET('Sanitation Data'!$D$12,0,10*ROW('Sanitation Data'!D30))),'Data Summary'!CO36="Yes"),OFFSET('Sanitation Data'!$D$12,0,10*ROW('Sanitation Data'!D30)),NA())</f>
        <v>#N/A</v>
      </c>
      <c r="AA36" s="512" t="e">
        <f ca="1">+IF(AND(ISNUMBER(OFFSET('Sanitation Data'!$E$4,0,10*ROW('Sanitation Data'!E30))),'Data Summary'!CP36="Yes"),100-OFFSET('Sanitation Data'!$E$4,0,10*ROW('Sanitation Data'!E30)),NA())</f>
        <v>#N/A</v>
      </c>
      <c r="AB36" s="512" t="e">
        <f ca="1">+IF(AND(ISNUMBER(OFFSET('Sanitation Data'!$E$6,0,10*ROW('Sanitation Data'!E30))),'Data Summary'!CQ36="Yes"),OFFSET('Sanitation Data'!$E$6,0,10*ROW('Sanitation Data'!E30)),NA())</f>
        <v>#N/A</v>
      </c>
      <c r="AC36" s="512" t="e">
        <f ca="1">+IF(AND(ISNUMBER(OFFSET('Sanitation Data'!$E$10,0,10*ROW('Sanitation Data'!E30))),'Data Summary'!CR36="Yes"),OFFSET('Sanitation Data'!$E$10,0,10*ROW('Sanitation Data'!E30)),NA())</f>
        <v>#N/A</v>
      </c>
      <c r="AD36" s="512" t="e">
        <f ca="1">+IF(AND(ISNUMBER(OFFSET('Sanitation Data'!$E$11,0,10*ROW('Sanitation Data'!E30))),'Data Summary'!CS36="Yes"),OFFSET('Sanitation Data'!$E$11,0,10*ROW('Sanitation Data'!E30)),NA())</f>
        <v>#N/A</v>
      </c>
      <c r="AE36" s="512" t="e">
        <f ca="1">+IF(AND(ISNUMBER(OFFSET('Sanitation Data'!$E$12,0,10*ROW('Sanitation Data'!E30))),'Data Summary'!CT36="Yes"),OFFSET('Sanitation Data'!$E$12,0,10*ROW('Sanitation Data'!E30)),NA())</f>
        <v>#N/A</v>
      </c>
      <c r="AF36" s="512" t="e">
        <f ca="1">+IF(AND(ISNUMBER(OFFSET('Sanitation Data'!$F$4,0,10*ROW('Sanitation Data'!F30))),'Data Summary'!CU36="Yes"),100-OFFSET('Sanitation Data'!$F$4,0,10*ROW('Sanitation Data'!F30)),NA())</f>
        <v>#N/A</v>
      </c>
      <c r="AG36" s="512" t="e">
        <f ca="1">+IF(AND(ISNUMBER(OFFSET('Sanitation Data'!$F$6,0,10*ROW('Sanitation Data'!F30))),'Data Summary'!CV36="Yes"),OFFSET('Sanitation Data'!$F$6,0,10*ROW('Sanitation Data'!F30)),NA())</f>
        <v>#N/A</v>
      </c>
      <c r="AH36" s="512" t="e">
        <f ca="1">+IF(AND(ISNUMBER(OFFSET('Sanitation Data'!$F$10,0,10*ROW('Sanitation Data'!F30))),'Data Summary'!CW36="Yes"),OFFSET('Sanitation Data'!$F$10,0,10*ROW('Sanitation Data'!F30)),NA())</f>
        <v>#N/A</v>
      </c>
      <c r="AI36" s="512" t="e">
        <f ca="1">+IF(AND(ISNUMBER(OFFSET('Sanitation Data'!$F$11,0,10*ROW('Sanitation Data'!F30))),'Data Summary'!CX36="Yes"),OFFSET('Sanitation Data'!$F$11,0,10*ROW('Sanitation Data'!F30)),NA())</f>
        <v>#N/A</v>
      </c>
      <c r="AJ36" s="512" t="e">
        <f ca="1">+IF(AND(ISNUMBER(OFFSET('Sanitation Data'!$F$12,0,10*ROW('Sanitation Data'!F30))),'Data Summary'!CY36="Yes"),OFFSET('Sanitation Data'!$F$12,0,10*ROW('Sanitation Data'!F30)),NA())</f>
        <v>#N/A</v>
      </c>
      <c r="AK36" s="512" t="e">
        <f ca="1">+IF(AND(ISNUMBER(OFFSET('Sanitation Data'!$G$4,0,10*ROW('Sanitation Data'!G30))),'Data Summary'!CZ36="Yes"),100-OFFSET('Sanitation Data'!$G$4,0,10*ROW('Sanitation Data'!G30)),NA())</f>
        <v>#N/A</v>
      </c>
      <c r="AL36" s="512" t="e">
        <f ca="1">+IF(AND(ISNUMBER(OFFSET('Sanitation Data'!$G$6,0,10*ROW('Sanitation Data'!G30))),'Data Summary'!DA36="Yes"),OFFSET('Sanitation Data'!$G$6,0,10*ROW('Sanitation Data'!G30)),NA())</f>
        <v>#N/A</v>
      </c>
      <c r="AM36" s="512" t="e">
        <f ca="1">+IF(AND(ISNUMBER(OFFSET('Sanitation Data'!$G$10,0,10*ROW('Sanitation Data'!G30))),'Data Summary'!DB36="Yes"),OFFSET('Sanitation Data'!$G$10,0,10*ROW('Sanitation Data'!G30)),NA())</f>
        <v>#N/A</v>
      </c>
      <c r="AN36" s="512" t="e">
        <f ca="1">+IF(AND(ISNUMBER(OFFSET('Sanitation Data'!$G$11,0,10*ROW('Sanitation Data'!G30))),'Data Summary'!DC36="Yes"),OFFSET('Sanitation Data'!$G$11,0,10*ROW('Sanitation Data'!G30)),NA())</f>
        <v>#N/A</v>
      </c>
      <c r="AO36" s="512" t="e">
        <f ca="1">+IF(AND(ISNUMBER(OFFSET('Sanitation Data'!$G$12,0,10*ROW('Sanitation Data'!G30))),'Data Summary'!DD36="Yes"),OFFSET('Sanitation Data'!$G$12,0,10*ROW('Sanitation Data'!G30)),NA())</f>
        <v>#N/A</v>
      </c>
      <c r="AP36" s="512" t="e">
        <f ca="1">+IF(AND(ISNUMBER(OFFSET('Sanitation Data'!$H$4,0,10*ROW('Sanitation Data'!H30))),'Data Summary'!DE36="Yes"),100-OFFSET('Sanitation Data'!$H$4,0,10*ROW('Sanitation Data'!H30)),NA())</f>
        <v>#N/A</v>
      </c>
      <c r="AQ36" s="512" t="e">
        <f ca="1">+IF(AND(ISNUMBER(OFFSET('Sanitation Data'!$H$6,0,10*ROW('Sanitation Data'!H30))),'Data Summary'!DF36="Yes"),OFFSET('Sanitation Data'!$H$6,0,10*ROW('Sanitation Data'!H30)),NA())</f>
        <v>#N/A</v>
      </c>
      <c r="AR36" s="512" t="e">
        <f ca="1">+IF(AND(ISNUMBER(OFFSET('Sanitation Data'!$H$10,0,10*ROW('Sanitation Data'!H30))),'Data Summary'!DG36="Yes"),OFFSET('Sanitation Data'!$H$10,0,10*ROW('Sanitation Data'!H30)),NA())</f>
        <v>#N/A</v>
      </c>
      <c r="AS36" s="512" t="e">
        <f ca="1">+IF(AND(ISNUMBER(OFFSET('Sanitation Data'!$H$11,0,10*ROW('Sanitation Data'!H30))),'Data Summary'!DH36="Yes"),OFFSET('Sanitation Data'!$H$11,0,10*ROW('Sanitation Data'!H30)),NA())</f>
        <v>#N/A</v>
      </c>
      <c r="AT36" s="512" t="e">
        <f ca="1">+IF(AND(ISNUMBER(OFFSET('Sanitation Data'!$H$12,0,10*ROW('Sanitation Data'!H30))),'Data Summary'!DI36="Yes"),OFFSET('Sanitation Data'!$H$12,0,10*ROW('Sanitation Data'!H30)),NA())</f>
        <v>#N/A</v>
      </c>
      <c r="AU36" s="512" t="e">
        <f ca="1">+IF(AND(ISNUMBER(OFFSET('Sanitation Data'!$I$4,0,10*ROW('Sanitation Data'!I30))),'Data Summary'!DJ36="Yes"),100-OFFSET('Sanitation Data'!$I$4,0,10*ROW('Sanitation Data'!I30)),NA())</f>
        <v>#N/A</v>
      </c>
      <c r="AV36" s="512" t="e">
        <f ca="1">+IF(AND(ISNUMBER(OFFSET('Sanitation Data'!$I$6,0,10*ROW('Sanitation Data'!I30))),'Data Summary'!DK36="Yes"),OFFSET('Sanitation Data'!$I$6,0,10*ROW('Sanitation Data'!I30)),NA())</f>
        <v>#N/A</v>
      </c>
      <c r="AW36" s="512" t="e">
        <f ca="1">+IF(AND(ISNUMBER(OFFSET('Sanitation Data'!$I$10,0,10*ROW('Sanitation Data'!I30))),'Data Summary'!DL36="Yes"),OFFSET('Sanitation Data'!$I$10,0,10*ROW('Sanitation Data'!I30)),NA())</f>
        <v>#N/A</v>
      </c>
      <c r="AX36" s="512" t="e">
        <f ca="1">+IF(AND(ISNUMBER(OFFSET('Sanitation Data'!$I$11,0,10*ROW('Sanitation Data'!I30))),'Data Summary'!DM36="Yes"),OFFSET('Sanitation Data'!$I$11,0,10*ROW('Sanitation Data'!I30)),NA())</f>
        <v>#N/A</v>
      </c>
      <c r="AY36" s="512" t="e">
        <f ca="1">+IF(AND(ISNUMBER(OFFSET('Sanitation Data'!$I$12,0,10*ROW('Sanitation Data'!I30))),'Data Summary'!DN36="Yes"),OFFSET('Sanitation Data'!$I$12,0,10*ROW('Sanitation Data'!I30)),NA())</f>
        <v>#N/A</v>
      </c>
      <c r="AZ36" s="513" t="e">
        <f ca="1">+IF(AND(ISNUMBER(OFFSET('Hygiene Data'!$D$5,0,10*ROW('Hygiene Data'!D30))),'Data Summary'!DO36="Yes"),OFFSET('Hygiene Data'!$D$5,0,10*ROW('Hygiene Data'!D30)),NA())</f>
        <v>#N/A</v>
      </c>
      <c r="BA36" s="513" t="e">
        <f ca="1">+IF(AND(ISNUMBER(OFFSET('Hygiene Data'!$D$7,0,10*ROW('Hygiene Data'!D30))),'Data Summary'!DP36="Yes"),OFFSET('Hygiene Data'!$D$7,0,10*ROW('Hygiene Data'!D30)),NA())</f>
        <v>#N/A</v>
      </c>
      <c r="BB36" s="513" t="e">
        <f ca="1">+IF(AND(ISNUMBER(OFFSET('Hygiene Data'!$D$9,0,10*ROW('Hygiene Data'!D30))),'Data Summary'!DQ36="Yes"),OFFSET('Hygiene Data'!$D$9,0,10*ROW('Hygiene Data'!D30)),NA())</f>
        <v>#N/A</v>
      </c>
      <c r="BC36" s="513" t="e">
        <f ca="1">+IF(AND(ISNUMBER(OFFSET('Hygiene Data'!$E$5,0,10*ROW('Hygiene Data'!E30))),'Data Summary'!DR36="Yes"),OFFSET('Hygiene Data'!$E$5,0,10*ROW('Hygiene Data'!E30)),NA())</f>
        <v>#N/A</v>
      </c>
      <c r="BD36" s="513" t="e">
        <f ca="1">+IF(AND(ISNUMBER(OFFSET('Hygiene Data'!$E$7,0,10*ROW('Hygiene Data'!E30))),'Data Summary'!DS36="Yes"),OFFSET('Hygiene Data'!$E$7,0,10*ROW('Hygiene Data'!E30)),NA())</f>
        <v>#N/A</v>
      </c>
      <c r="BE36" s="513" t="e">
        <f ca="1">+IF(AND(ISNUMBER(OFFSET('Hygiene Data'!$E$9,0,10*ROW('Hygiene Data'!E30))),'Data Summary'!DT36="Yes"),OFFSET('Hygiene Data'!$E$9,0,10*ROW('Hygiene Data'!E30)),NA())</f>
        <v>#N/A</v>
      </c>
      <c r="BF36" s="513" t="e">
        <f ca="1">+IF(AND(ISNUMBER(OFFSET('Hygiene Data'!$F$5,0,10*ROW('Hygiene Data'!F30))),'Data Summary'!DU36="Yes"),OFFSET('Hygiene Data'!$F$5,0,10*ROW('Hygiene Data'!F30)),NA())</f>
        <v>#N/A</v>
      </c>
      <c r="BG36" s="513" t="e">
        <f ca="1">+IF(AND(ISNUMBER(OFFSET('Hygiene Data'!$F$7,0,10*ROW('Hygiene Data'!F30))),'Data Summary'!DV36="Yes"),OFFSET('Hygiene Data'!$F$7,0,10*ROW('Hygiene Data'!F30)),NA())</f>
        <v>#N/A</v>
      </c>
      <c r="BH36" s="513" t="e">
        <f ca="1">+IF(AND(ISNUMBER(OFFSET('Hygiene Data'!$F$9,0,10*ROW('Hygiene Data'!F30))),'Data Summary'!DW36="Yes"),OFFSET('Hygiene Data'!$F$9,0,10*ROW('Hygiene Data'!F30)),NA())</f>
        <v>#N/A</v>
      </c>
      <c r="BI36" s="513" t="e">
        <f ca="1">+IF(AND(ISNUMBER(OFFSET('Hygiene Data'!$G$5,0,10*ROW('Hygiene Data'!G30))),'Data Summary'!DX36="Yes"),OFFSET('Hygiene Data'!$G$5,0,10*ROW('Hygiene Data'!G30)),NA())</f>
        <v>#N/A</v>
      </c>
      <c r="BJ36" s="513" t="e">
        <f ca="1">+IF(AND(ISNUMBER(OFFSET('Hygiene Data'!$G$7,0,10*ROW('Hygiene Data'!G30))),'Data Summary'!DY36="Yes"),OFFSET('Hygiene Data'!$G$7,0,10*ROW('Hygiene Data'!G30)),NA())</f>
        <v>#N/A</v>
      </c>
      <c r="BK36" s="513" t="e">
        <f ca="1">+IF(AND(ISNUMBER(OFFSET('Hygiene Data'!$G$9,0,10*ROW('Hygiene Data'!G30))),'Data Summary'!DZ36="Yes"),OFFSET('Hygiene Data'!$G$9,0,10*ROW('Hygiene Data'!G30)),NA())</f>
        <v>#N/A</v>
      </c>
      <c r="BL36" s="513" t="e">
        <f ca="1">+IF(AND(ISNUMBER(OFFSET('Hygiene Data'!$H$5,0,10*ROW('Hygiene Data'!H30))),'Data Summary'!EA36="Yes"),OFFSET('Hygiene Data'!$H$5,0,10*ROW('Hygiene Data'!H30)),NA())</f>
        <v>#N/A</v>
      </c>
      <c r="BM36" s="513" t="e">
        <f ca="1">+IF(AND(ISNUMBER(OFFSET('Hygiene Data'!$H$7,0,10*ROW('Hygiene Data'!H30))),'Data Summary'!EB36="Yes"),OFFSET('Hygiene Data'!$H$7,0,10*ROW('Hygiene Data'!H30)),NA())</f>
        <v>#N/A</v>
      </c>
      <c r="BN36" s="513" t="e">
        <f ca="1">+IF(AND(ISNUMBER(OFFSET('Hygiene Data'!$H$9,0,10*ROW('Hygiene Data'!H30))),'Data Summary'!EC36="Yes"),OFFSET('Hygiene Data'!$H$9,0,10*ROW('Hygiene Data'!H30)),NA())</f>
        <v>#N/A</v>
      </c>
      <c r="BO36" s="513" t="e">
        <f ca="1">+IF(AND(ISNUMBER(OFFSET('Hygiene Data'!$I$5,0,10*ROW('Hygiene Data'!I30))),'Data Summary'!ED36="Yes"),OFFSET('Hygiene Data'!$I$5,0,10*ROW('Hygiene Data'!I30)),NA())</f>
        <v>#N/A</v>
      </c>
      <c r="BP36" s="513" t="e">
        <f ca="1">+IF(AND(ISNUMBER(OFFSET('Hygiene Data'!$I$7,0,10*ROW('Hygiene Data'!I30))),'Data Summary'!EE36="Yes"),OFFSET('Hygiene Data'!$I$7,0,10*ROW('Hygiene Data'!I30)),NA())</f>
        <v>#N/A</v>
      </c>
      <c r="BQ36" s="513" t="e">
        <f ca="1">+IF(AND(ISNUMBER(OFFSET('Hygiene Data'!$I$9,0,10*ROW('Hygiene Data'!I30))),'Data Summary'!EF36="Yes"),OFFSET('Hygiene Data'!$I$9,0,10*ROW('Hygiene Data'!I30)),NA())</f>
        <v>#N/A</v>
      </c>
    </row>
    <row r="37" spans="1:69" x14ac:dyDescent="0.25">
      <c r="A37" s="509" t="e">
        <f ca="1">+RIGHT('Data Summary'!A37,LEN('Data Summary'!A37)-9)</f>
        <v>#VALUE!</v>
      </c>
      <c r="B37" s="483" t="str">
        <f ca="1">+IF(ISTEXT('Data Summary'!B37),'Data Summary'!B37,"")</f>
        <v/>
      </c>
      <c r="C37" s="510" t="e">
        <f ca="1">+VALUE('Data Summary'!C37)</f>
        <v>#VALUE!</v>
      </c>
      <c r="D37" s="511" t="e">
        <f ca="1">+IF(AND(ISNUMBER(OFFSET('Water Data'!$D$4,0,10*ROW('Water Data'!D31))),'Data Summary'!BS37="Yes"),100-OFFSET('Water Data'!$D$4,0,10*ROW('Water Data'!D31)),NA())</f>
        <v>#N/A</v>
      </c>
      <c r="E37" s="511" t="e">
        <f ca="1">+IF(AND(ISNUMBER(OFFSET('Water Data'!$D$6,0,10*ROW('Water Data'!D31))),'Data Summary'!BT37="Yes"),OFFSET('Water Data'!$D$6,0,10*ROW('Water Data'!D31)),NA())</f>
        <v>#N/A</v>
      </c>
      <c r="F37" s="511" t="e">
        <f ca="1">+IF(AND(ISNUMBER(OFFSET('Water Data'!$D$9,0,10*ROW('Water Data'!D31))),'Data Summary'!BU37="Yes"),OFFSET('Water Data'!$D$9,0,10*ROW('Water Data'!D31)),NA())</f>
        <v>#N/A</v>
      </c>
      <c r="G37" s="511" t="e">
        <f ca="1">+IF(AND(ISNUMBER(OFFSET('Water Data'!$E$4,0,10*ROW('Water Data'!E31))),'Data Summary'!BV37="Yes"),100-OFFSET('Water Data'!$E$4,0,10*ROW('Water Data'!E31)),NA())</f>
        <v>#N/A</v>
      </c>
      <c r="H37" s="511" t="e">
        <f ca="1">+IF(AND(ISNUMBER(OFFSET('Water Data'!$E$6,0,10*ROW('Water Data'!E31))),'Data Summary'!BW37="Yes"),OFFSET('Water Data'!$E$6,0,10*ROW('Water Data'!E31)),NA())</f>
        <v>#N/A</v>
      </c>
      <c r="I37" s="511" t="e">
        <f ca="1">+IF(AND(ISNUMBER(OFFSET('Water Data'!$E$9,0,10*ROW('Water Data'!E31))),'Data Summary'!BX37="Yes"),OFFSET('Water Data'!$E$9,0,10*ROW('Water Data'!E31)),NA())</f>
        <v>#N/A</v>
      </c>
      <c r="J37" s="511" t="e">
        <f ca="1">+IF(AND(ISNUMBER(OFFSET('Water Data'!$F$4,0,10*ROW('Water Data'!F31))),'Data Summary'!BY37="Yes"),100-OFFSET('Water Data'!$F$4,0,10*ROW('Water Data'!F31)),NA())</f>
        <v>#N/A</v>
      </c>
      <c r="K37" s="511" t="e">
        <f ca="1">+IF(AND(ISNUMBER(OFFSET('Water Data'!$F$6,0,10*ROW('Water Data'!F31))),'Data Summary'!BZ37="Yes"),OFFSET('Water Data'!$F$6,0,10*ROW('Water Data'!F31)),NA())</f>
        <v>#N/A</v>
      </c>
      <c r="L37" s="511" t="e">
        <f ca="1">+IF(AND(ISNUMBER(OFFSET('Water Data'!$F$9,0,10*ROW('Water Data'!F31))),'Data Summary'!CA37="Yes"),OFFSET('Water Data'!$F$9,0,10*ROW('Water Data'!F31)),NA())</f>
        <v>#N/A</v>
      </c>
      <c r="M37" s="511" t="e">
        <f ca="1">+IF(AND(ISNUMBER(OFFSET('Water Data'!$G$4,0,10*ROW('Water Data'!G31))),'Data Summary'!CB37="Yes"),100-OFFSET('Water Data'!$G$4,0,10*ROW('Water Data'!G31)),NA())</f>
        <v>#N/A</v>
      </c>
      <c r="N37" s="511" t="e">
        <f ca="1">+IF(AND(ISNUMBER(OFFSET('Water Data'!$G$6,0,10*ROW('Water Data'!G31))),'Data Summary'!CC37="Yes"),OFFSET('Water Data'!$G$6,0,10*ROW('Water Data'!G31)),NA())</f>
        <v>#N/A</v>
      </c>
      <c r="O37" s="511" t="e">
        <f ca="1">+IF(AND(ISNUMBER(OFFSET('Water Data'!$G$9,0,10*ROW('Water Data'!G31))),'Data Summary'!CD37="Yes"),OFFSET('Water Data'!$G$9,0,10*ROW('Water Data'!G31)),NA())</f>
        <v>#N/A</v>
      </c>
      <c r="P37" s="511" t="e">
        <f ca="1">+IF(AND(ISNUMBER(OFFSET('Water Data'!$H$4,0,10*ROW('Water Data'!H31))),'Data Summary'!CE37="Yes"),100-OFFSET('Water Data'!$H$4,0,10*ROW('Water Data'!H31)),NA())</f>
        <v>#N/A</v>
      </c>
      <c r="Q37" s="511" t="e">
        <f ca="1">+IF(AND(ISNUMBER(OFFSET('Water Data'!$H$6,0,10*ROW('Water Data'!H31))),'Data Summary'!CF37="Yes"),OFFSET('Water Data'!$H$6,0,10*ROW('Water Data'!H31)),NA())</f>
        <v>#N/A</v>
      </c>
      <c r="R37" s="511" t="e">
        <f ca="1">+IF(AND(ISNUMBER(OFFSET('Water Data'!$H$9,0,10*ROW('Water Data'!H31))),'Data Summary'!CG37="Yes"),OFFSET('Water Data'!$H$9,0,10*ROW('Water Data'!H31)),NA())</f>
        <v>#N/A</v>
      </c>
      <c r="S37" s="511" t="e">
        <f ca="1">+IF(AND(ISNUMBER(OFFSET('Water Data'!$I$4,0,10*ROW('Water Data'!I31))),'Data Summary'!CH37="Yes"),100-OFFSET('Water Data'!$I$4,0,10*ROW('Water Data'!I31)),NA())</f>
        <v>#N/A</v>
      </c>
      <c r="T37" s="511" t="e">
        <f ca="1">+IF(AND(ISNUMBER(OFFSET('Water Data'!$I$6,0,10*ROW('Water Data'!I31))),'Data Summary'!CI37="Yes"),OFFSET('Water Data'!$I$6,0,10*ROW('Water Data'!I31)),NA())</f>
        <v>#N/A</v>
      </c>
      <c r="U37" s="511" t="e">
        <f ca="1">+IF(AND(ISNUMBER(OFFSET('Water Data'!$I$9,0,10*ROW('Water Data'!I31))),'Data Summary'!CJ37="Yes"),OFFSET('Water Data'!$I$9,0,10*ROW('Water Data'!I31)),NA())</f>
        <v>#N/A</v>
      </c>
      <c r="V37" s="512" t="e">
        <f ca="1">+IF(AND(ISNUMBER(OFFSET('Sanitation Data'!$D$4,0,10*ROW('Sanitation Data'!D31))),'Data Summary'!CK37="Yes"),100-OFFSET('Sanitation Data'!$D$4,0,10*ROW('Sanitation Data'!D31)),NA())</f>
        <v>#N/A</v>
      </c>
      <c r="W37" s="512" t="e">
        <f ca="1">+IF(AND(ISNUMBER(OFFSET('Sanitation Data'!$D$6,0,10*ROW('Sanitation Data'!D31))),'Data Summary'!CL37="Yes"),OFFSET('Sanitation Data'!$D$6,0,10*ROW('Sanitation Data'!D31)),NA())</f>
        <v>#N/A</v>
      </c>
      <c r="X37" s="512" t="e">
        <f ca="1">+IF(AND(ISNUMBER(OFFSET('Sanitation Data'!$D$10,0,10*ROW('Sanitation Data'!D31))),'Data Summary'!CM37="Yes"),OFFSET('Sanitation Data'!$D$10,0,10*ROW('Sanitation Data'!D31)),NA())</f>
        <v>#N/A</v>
      </c>
      <c r="Y37" s="512" t="e">
        <f ca="1">+IF(AND(ISNUMBER(OFFSET('Sanitation Data'!$D$11,0,10*ROW('Sanitation Data'!D31))),'Data Summary'!CN37="Yes"),OFFSET('Sanitation Data'!$D$11,0,10*ROW('Sanitation Data'!D31)),NA())</f>
        <v>#N/A</v>
      </c>
      <c r="Z37" s="512" t="e">
        <f ca="1">+IF(AND(ISNUMBER(OFFSET('Sanitation Data'!$D$12,0,10*ROW('Sanitation Data'!D31))),'Data Summary'!CO37="Yes"),OFFSET('Sanitation Data'!$D$12,0,10*ROW('Sanitation Data'!D31)),NA())</f>
        <v>#N/A</v>
      </c>
      <c r="AA37" s="512" t="e">
        <f ca="1">+IF(AND(ISNUMBER(OFFSET('Sanitation Data'!$E$4,0,10*ROW('Sanitation Data'!E31))),'Data Summary'!CP37="Yes"),100-OFFSET('Sanitation Data'!$E$4,0,10*ROW('Sanitation Data'!E31)),NA())</f>
        <v>#N/A</v>
      </c>
      <c r="AB37" s="512" t="e">
        <f ca="1">+IF(AND(ISNUMBER(OFFSET('Sanitation Data'!$E$6,0,10*ROW('Sanitation Data'!E31))),'Data Summary'!CQ37="Yes"),OFFSET('Sanitation Data'!$E$6,0,10*ROW('Sanitation Data'!E31)),NA())</f>
        <v>#N/A</v>
      </c>
      <c r="AC37" s="512" t="e">
        <f ca="1">+IF(AND(ISNUMBER(OFFSET('Sanitation Data'!$E$10,0,10*ROW('Sanitation Data'!E31))),'Data Summary'!CR37="Yes"),OFFSET('Sanitation Data'!$E$10,0,10*ROW('Sanitation Data'!E31)),NA())</f>
        <v>#N/A</v>
      </c>
      <c r="AD37" s="512" t="e">
        <f ca="1">+IF(AND(ISNUMBER(OFFSET('Sanitation Data'!$E$11,0,10*ROW('Sanitation Data'!E31))),'Data Summary'!CS37="Yes"),OFFSET('Sanitation Data'!$E$11,0,10*ROW('Sanitation Data'!E31)),NA())</f>
        <v>#N/A</v>
      </c>
      <c r="AE37" s="512" t="e">
        <f ca="1">+IF(AND(ISNUMBER(OFFSET('Sanitation Data'!$E$12,0,10*ROW('Sanitation Data'!E31))),'Data Summary'!CT37="Yes"),OFFSET('Sanitation Data'!$E$12,0,10*ROW('Sanitation Data'!E31)),NA())</f>
        <v>#N/A</v>
      </c>
      <c r="AF37" s="512" t="e">
        <f ca="1">+IF(AND(ISNUMBER(OFFSET('Sanitation Data'!$F$4,0,10*ROW('Sanitation Data'!F31))),'Data Summary'!CU37="Yes"),100-OFFSET('Sanitation Data'!$F$4,0,10*ROW('Sanitation Data'!F31)),NA())</f>
        <v>#N/A</v>
      </c>
      <c r="AG37" s="512" t="e">
        <f ca="1">+IF(AND(ISNUMBER(OFFSET('Sanitation Data'!$F$6,0,10*ROW('Sanitation Data'!F31))),'Data Summary'!CV37="Yes"),OFFSET('Sanitation Data'!$F$6,0,10*ROW('Sanitation Data'!F31)),NA())</f>
        <v>#N/A</v>
      </c>
      <c r="AH37" s="512" t="e">
        <f ca="1">+IF(AND(ISNUMBER(OFFSET('Sanitation Data'!$F$10,0,10*ROW('Sanitation Data'!F31))),'Data Summary'!CW37="Yes"),OFFSET('Sanitation Data'!$F$10,0,10*ROW('Sanitation Data'!F31)),NA())</f>
        <v>#N/A</v>
      </c>
      <c r="AI37" s="512" t="e">
        <f ca="1">+IF(AND(ISNUMBER(OFFSET('Sanitation Data'!$F$11,0,10*ROW('Sanitation Data'!F31))),'Data Summary'!CX37="Yes"),OFFSET('Sanitation Data'!$F$11,0,10*ROW('Sanitation Data'!F31)),NA())</f>
        <v>#N/A</v>
      </c>
      <c r="AJ37" s="512" t="e">
        <f ca="1">+IF(AND(ISNUMBER(OFFSET('Sanitation Data'!$F$12,0,10*ROW('Sanitation Data'!F31))),'Data Summary'!CY37="Yes"),OFFSET('Sanitation Data'!$F$12,0,10*ROW('Sanitation Data'!F31)),NA())</f>
        <v>#N/A</v>
      </c>
      <c r="AK37" s="512" t="e">
        <f ca="1">+IF(AND(ISNUMBER(OFFSET('Sanitation Data'!$G$4,0,10*ROW('Sanitation Data'!G31))),'Data Summary'!CZ37="Yes"),100-OFFSET('Sanitation Data'!$G$4,0,10*ROW('Sanitation Data'!G31)),NA())</f>
        <v>#N/A</v>
      </c>
      <c r="AL37" s="512" t="e">
        <f ca="1">+IF(AND(ISNUMBER(OFFSET('Sanitation Data'!$G$6,0,10*ROW('Sanitation Data'!G31))),'Data Summary'!DA37="Yes"),OFFSET('Sanitation Data'!$G$6,0,10*ROW('Sanitation Data'!G31)),NA())</f>
        <v>#N/A</v>
      </c>
      <c r="AM37" s="512" t="e">
        <f ca="1">+IF(AND(ISNUMBER(OFFSET('Sanitation Data'!$G$10,0,10*ROW('Sanitation Data'!G31))),'Data Summary'!DB37="Yes"),OFFSET('Sanitation Data'!$G$10,0,10*ROW('Sanitation Data'!G31)),NA())</f>
        <v>#N/A</v>
      </c>
      <c r="AN37" s="512" t="e">
        <f ca="1">+IF(AND(ISNUMBER(OFFSET('Sanitation Data'!$G$11,0,10*ROW('Sanitation Data'!G31))),'Data Summary'!DC37="Yes"),OFFSET('Sanitation Data'!$G$11,0,10*ROW('Sanitation Data'!G31)),NA())</f>
        <v>#N/A</v>
      </c>
      <c r="AO37" s="512" t="e">
        <f ca="1">+IF(AND(ISNUMBER(OFFSET('Sanitation Data'!$G$12,0,10*ROW('Sanitation Data'!G31))),'Data Summary'!DD37="Yes"),OFFSET('Sanitation Data'!$G$12,0,10*ROW('Sanitation Data'!G31)),NA())</f>
        <v>#N/A</v>
      </c>
      <c r="AP37" s="512" t="e">
        <f ca="1">+IF(AND(ISNUMBER(OFFSET('Sanitation Data'!$H$4,0,10*ROW('Sanitation Data'!H31))),'Data Summary'!DE37="Yes"),100-OFFSET('Sanitation Data'!$H$4,0,10*ROW('Sanitation Data'!H31)),NA())</f>
        <v>#N/A</v>
      </c>
      <c r="AQ37" s="512" t="e">
        <f ca="1">+IF(AND(ISNUMBER(OFFSET('Sanitation Data'!$H$6,0,10*ROW('Sanitation Data'!H31))),'Data Summary'!DF37="Yes"),OFFSET('Sanitation Data'!$H$6,0,10*ROW('Sanitation Data'!H31)),NA())</f>
        <v>#N/A</v>
      </c>
      <c r="AR37" s="512" t="e">
        <f ca="1">+IF(AND(ISNUMBER(OFFSET('Sanitation Data'!$H$10,0,10*ROW('Sanitation Data'!H31))),'Data Summary'!DG37="Yes"),OFFSET('Sanitation Data'!$H$10,0,10*ROW('Sanitation Data'!H31)),NA())</f>
        <v>#N/A</v>
      </c>
      <c r="AS37" s="512" t="e">
        <f ca="1">+IF(AND(ISNUMBER(OFFSET('Sanitation Data'!$H$11,0,10*ROW('Sanitation Data'!H31))),'Data Summary'!DH37="Yes"),OFFSET('Sanitation Data'!$H$11,0,10*ROW('Sanitation Data'!H31)),NA())</f>
        <v>#N/A</v>
      </c>
      <c r="AT37" s="512" t="e">
        <f ca="1">+IF(AND(ISNUMBER(OFFSET('Sanitation Data'!$H$12,0,10*ROW('Sanitation Data'!H31))),'Data Summary'!DI37="Yes"),OFFSET('Sanitation Data'!$H$12,0,10*ROW('Sanitation Data'!H31)),NA())</f>
        <v>#N/A</v>
      </c>
      <c r="AU37" s="512" t="e">
        <f ca="1">+IF(AND(ISNUMBER(OFFSET('Sanitation Data'!$I$4,0,10*ROW('Sanitation Data'!I31))),'Data Summary'!DJ37="Yes"),100-OFFSET('Sanitation Data'!$I$4,0,10*ROW('Sanitation Data'!I31)),NA())</f>
        <v>#N/A</v>
      </c>
      <c r="AV37" s="512" t="e">
        <f ca="1">+IF(AND(ISNUMBER(OFFSET('Sanitation Data'!$I$6,0,10*ROW('Sanitation Data'!I31))),'Data Summary'!DK37="Yes"),OFFSET('Sanitation Data'!$I$6,0,10*ROW('Sanitation Data'!I31)),NA())</f>
        <v>#N/A</v>
      </c>
      <c r="AW37" s="512" t="e">
        <f ca="1">+IF(AND(ISNUMBER(OFFSET('Sanitation Data'!$I$10,0,10*ROW('Sanitation Data'!I31))),'Data Summary'!DL37="Yes"),OFFSET('Sanitation Data'!$I$10,0,10*ROW('Sanitation Data'!I31)),NA())</f>
        <v>#N/A</v>
      </c>
      <c r="AX37" s="512" t="e">
        <f ca="1">+IF(AND(ISNUMBER(OFFSET('Sanitation Data'!$I$11,0,10*ROW('Sanitation Data'!I31))),'Data Summary'!DM37="Yes"),OFFSET('Sanitation Data'!$I$11,0,10*ROW('Sanitation Data'!I31)),NA())</f>
        <v>#N/A</v>
      </c>
      <c r="AY37" s="512" t="e">
        <f ca="1">+IF(AND(ISNUMBER(OFFSET('Sanitation Data'!$I$12,0,10*ROW('Sanitation Data'!I31))),'Data Summary'!DN37="Yes"),OFFSET('Sanitation Data'!$I$12,0,10*ROW('Sanitation Data'!I31)),NA())</f>
        <v>#N/A</v>
      </c>
      <c r="AZ37" s="513" t="e">
        <f ca="1">+IF(AND(ISNUMBER(OFFSET('Hygiene Data'!$D$5,0,10*ROW('Hygiene Data'!D31))),'Data Summary'!DO37="Yes"),OFFSET('Hygiene Data'!$D$5,0,10*ROW('Hygiene Data'!D31)),NA())</f>
        <v>#N/A</v>
      </c>
      <c r="BA37" s="513" t="e">
        <f ca="1">+IF(AND(ISNUMBER(OFFSET('Hygiene Data'!$D$7,0,10*ROW('Hygiene Data'!D31))),'Data Summary'!DP37="Yes"),OFFSET('Hygiene Data'!$D$7,0,10*ROW('Hygiene Data'!D31)),NA())</f>
        <v>#N/A</v>
      </c>
      <c r="BB37" s="513" t="e">
        <f ca="1">+IF(AND(ISNUMBER(OFFSET('Hygiene Data'!$D$9,0,10*ROW('Hygiene Data'!D31))),'Data Summary'!DQ37="Yes"),OFFSET('Hygiene Data'!$D$9,0,10*ROW('Hygiene Data'!D31)),NA())</f>
        <v>#N/A</v>
      </c>
      <c r="BC37" s="513" t="e">
        <f ca="1">+IF(AND(ISNUMBER(OFFSET('Hygiene Data'!$E$5,0,10*ROW('Hygiene Data'!E31))),'Data Summary'!DR37="Yes"),OFFSET('Hygiene Data'!$E$5,0,10*ROW('Hygiene Data'!E31)),NA())</f>
        <v>#N/A</v>
      </c>
      <c r="BD37" s="513" t="e">
        <f ca="1">+IF(AND(ISNUMBER(OFFSET('Hygiene Data'!$E$7,0,10*ROW('Hygiene Data'!E31))),'Data Summary'!DS37="Yes"),OFFSET('Hygiene Data'!$E$7,0,10*ROW('Hygiene Data'!E31)),NA())</f>
        <v>#N/A</v>
      </c>
      <c r="BE37" s="513" t="e">
        <f ca="1">+IF(AND(ISNUMBER(OFFSET('Hygiene Data'!$E$9,0,10*ROW('Hygiene Data'!E31))),'Data Summary'!DT37="Yes"),OFFSET('Hygiene Data'!$E$9,0,10*ROW('Hygiene Data'!E31)),NA())</f>
        <v>#N/A</v>
      </c>
      <c r="BF37" s="513" t="e">
        <f ca="1">+IF(AND(ISNUMBER(OFFSET('Hygiene Data'!$F$5,0,10*ROW('Hygiene Data'!F31))),'Data Summary'!DU37="Yes"),OFFSET('Hygiene Data'!$F$5,0,10*ROW('Hygiene Data'!F31)),NA())</f>
        <v>#N/A</v>
      </c>
      <c r="BG37" s="513" t="e">
        <f ca="1">+IF(AND(ISNUMBER(OFFSET('Hygiene Data'!$F$7,0,10*ROW('Hygiene Data'!F31))),'Data Summary'!DV37="Yes"),OFFSET('Hygiene Data'!$F$7,0,10*ROW('Hygiene Data'!F31)),NA())</f>
        <v>#N/A</v>
      </c>
      <c r="BH37" s="513" t="e">
        <f ca="1">+IF(AND(ISNUMBER(OFFSET('Hygiene Data'!$F$9,0,10*ROW('Hygiene Data'!F31))),'Data Summary'!DW37="Yes"),OFFSET('Hygiene Data'!$F$9,0,10*ROW('Hygiene Data'!F31)),NA())</f>
        <v>#N/A</v>
      </c>
      <c r="BI37" s="513" t="e">
        <f ca="1">+IF(AND(ISNUMBER(OFFSET('Hygiene Data'!$G$5,0,10*ROW('Hygiene Data'!G31))),'Data Summary'!DX37="Yes"),OFFSET('Hygiene Data'!$G$5,0,10*ROW('Hygiene Data'!G31)),NA())</f>
        <v>#N/A</v>
      </c>
      <c r="BJ37" s="513" t="e">
        <f ca="1">+IF(AND(ISNUMBER(OFFSET('Hygiene Data'!$G$7,0,10*ROW('Hygiene Data'!G31))),'Data Summary'!DY37="Yes"),OFFSET('Hygiene Data'!$G$7,0,10*ROW('Hygiene Data'!G31)),NA())</f>
        <v>#N/A</v>
      </c>
      <c r="BK37" s="513" t="e">
        <f ca="1">+IF(AND(ISNUMBER(OFFSET('Hygiene Data'!$G$9,0,10*ROW('Hygiene Data'!G31))),'Data Summary'!DZ37="Yes"),OFFSET('Hygiene Data'!$G$9,0,10*ROW('Hygiene Data'!G31)),NA())</f>
        <v>#N/A</v>
      </c>
      <c r="BL37" s="513" t="e">
        <f ca="1">+IF(AND(ISNUMBER(OFFSET('Hygiene Data'!$H$5,0,10*ROW('Hygiene Data'!H31))),'Data Summary'!EA37="Yes"),OFFSET('Hygiene Data'!$H$5,0,10*ROW('Hygiene Data'!H31)),NA())</f>
        <v>#N/A</v>
      </c>
      <c r="BM37" s="513" t="e">
        <f ca="1">+IF(AND(ISNUMBER(OFFSET('Hygiene Data'!$H$7,0,10*ROW('Hygiene Data'!H31))),'Data Summary'!EB37="Yes"),OFFSET('Hygiene Data'!$H$7,0,10*ROW('Hygiene Data'!H31)),NA())</f>
        <v>#N/A</v>
      </c>
      <c r="BN37" s="513" t="e">
        <f ca="1">+IF(AND(ISNUMBER(OFFSET('Hygiene Data'!$H$9,0,10*ROW('Hygiene Data'!H31))),'Data Summary'!EC37="Yes"),OFFSET('Hygiene Data'!$H$9,0,10*ROW('Hygiene Data'!H31)),NA())</f>
        <v>#N/A</v>
      </c>
      <c r="BO37" s="513" t="e">
        <f ca="1">+IF(AND(ISNUMBER(OFFSET('Hygiene Data'!$I$5,0,10*ROW('Hygiene Data'!I31))),'Data Summary'!ED37="Yes"),OFFSET('Hygiene Data'!$I$5,0,10*ROW('Hygiene Data'!I31)),NA())</f>
        <v>#N/A</v>
      </c>
      <c r="BP37" s="513" t="e">
        <f ca="1">+IF(AND(ISNUMBER(OFFSET('Hygiene Data'!$I$7,0,10*ROW('Hygiene Data'!I31))),'Data Summary'!EE37="Yes"),OFFSET('Hygiene Data'!$I$7,0,10*ROW('Hygiene Data'!I31)),NA())</f>
        <v>#N/A</v>
      </c>
      <c r="BQ37" s="513" t="e">
        <f ca="1">+IF(AND(ISNUMBER(OFFSET('Hygiene Data'!$I$9,0,10*ROW('Hygiene Data'!I31))),'Data Summary'!EF37="Yes"),OFFSET('Hygiene Data'!$I$9,0,10*ROW('Hygiene Data'!I31)),NA())</f>
        <v>#N/A</v>
      </c>
    </row>
    <row r="38" spans="1:69" x14ac:dyDescent="0.25">
      <c r="A38" s="509" t="e">
        <f ca="1">+RIGHT('Data Summary'!A38,LEN('Data Summary'!A38)-9)</f>
        <v>#VALUE!</v>
      </c>
      <c r="B38" s="483" t="str">
        <f ca="1">+IF(ISTEXT('Data Summary'!B38),'Data Summary'!B38,"")</f>
        <v/>
      </c>
      <c r="C38" s="510" t="e">
        <f ca="1">+VALUE('Data Summary'!C38)</f>
        <v>#VALUE!</v>
      </c>
      <c r="D38" s="511" t="e">
        <f ca="1">+IF(AND(ISNUMBER(OFFSET('Water Data'!$D$4,0,10*ROW('Water Data'!D32))),'Data Summary'!BS38="Yes"),100-OFFSET('Water Data'!$D$4,0,10*ROW('Water Data'!D32)),NA())</f>
        <v>#N/A</v>
      </c>
      <c r="E38" s="511" t="e">
        <f ca="1">+IF(AND(ISNUMBER(OFFSET('Water Data'!$D$6,0,10*ROW('Water Data'!D32))),'Data Summary'!BT38="Yes"),OFFSET('Water Data'!$D$6,0,10*ROW('Water Data'!D32)),NA())</f>
        <v>#N/A</v>
      </c>
      <c r="F38" s="511" t="e">
        <f ca="1">+IF(AND(ISNUMBER(OFFSET('Water Data'!$D$9,0,10*ROW('Water Data'!D32))),'Data Summary'!BU38="Yes"),OFFSET('Water Data'!$D$9,0,10*ROW('Water Data'!D32)),NA())</f>
        <v>#N/A</v>
      </c>
      <c r="G38" s="511" t="e">
        <f ca="1">+IF(AND(ISNUMBER(OFFSET('Water Data'!$E$4,0,10*ROW('Water Data'!E32))),'Data Summary'!BV38="Yes"),100-OFFSET('Water Data'!$E$4,0,10*ROW('Water Data'!E32)),NA())</f>
        <v>#N/A</v>
      </c>
      <c r="H38" s="511" t="e">
        <f ca="1">+IF(AND(ISNUMBER(OFFSET('Water Data'!$E$6,0,10*ROW('Water Data'!E32))),'Data Summary'!BW38="Yes"),OFFSET('Water Data'!$E$6,0,10*ROW('Water Data'!E32)),NA())</f>
        <v>#N/A</v>
      </c>
      <c r="I38" s="511" t="e">
        <f ca="1">+IF(AND(ISNUMBER(OFFSET('Water Data'!$E$9,0,10*ROW('Water Data'!E32))),'Data Summary'!BX38="Yes"),OFFSET('Water Data'!$E$9,0,10*ROW('Water Data'!E32)),NA())</f>
        <v>#N/A</v>
      </c>
      <c r="J38" s="511" t="e">
        <f ca="1">+IF(AND(ISNUMBER(OFFSET('Water Data'!$F$4,0,10*ROW('Water Data'!F32))),'Data Summary'!BY38="Yes"),100-OFFSET('Water Data'!$F$4,0,10*ROW('Water Data'!F32)),NA())</f>
        <v>#N/A</v>
      </c>
      <c r="K38" s="511" t="e">
        <f ca="1">+IF(AND(ISNUMBER(OFFSET('Water Data'!$F$6,0,10*ROW('Water Data'!F32))),'Data Summary'!BZ38="Yes"),OFFSET('Water Data'!$F$6,0,10*ROW('Water Data'!F32)),NA())</f>
        <v>#N/A</v>
      </c>
      <c r="L38" s="511" t="e">
        <f ca="1">+IF(AND(ISNUMBER(OFFSET('Water Data'!$F$9,0,10*ROW('Water Data'!F32))),'Data Summary'!CA38="Yes"),OFFSET('Water Data'!$F$9,0,10*ROW('Water Data'!F32)),NA())</f>
        <v>#N/A</v>
      </c>
      <c r="M38" s="511" t="e">
        <f ca="1">+IF(AND(ISNUMBER(OFFSET('Water Data'!$G$4,0,10*ROW('Water Data'!G32))),'Data Summary'!CB38="Yes"),100-OFFSET('Water Data'!$G$4,0,10*ROW('Water Data'!G32)),NA())</f>
        <v>#N/A</v>
      </c>
      <c r="N38" s="511" t="e">
        <f ca="1">+IF(AND(ISNUMBER(OFFSET('Water Data'!$G$6,0,10*ROW('Water Data'!G32))),'Data Summary'!CC38="Yes"),OFFSET('Water Data'!$G$6,0,10*ROW('Water Data'!G32)),NA())</f>
        <v>#N/A</v>
      </c>
      <c r="O38" s="511" t="e">
        <f ca="1">+IF(AND(ISNUMBER(OFFSET('Water Data'!$G$9,0,10*ROW('Water Data'!G32))),'Data Summary'!CD38="Yes"),OFFSET('Water Data'!$G$9,0,10*ROW('Water Data'!G32)),NA())</f>
        <v>#N/A</v>
      </c>
      <c r="P38" s="511" t="e">
        <f ca="1">+IF(AND(ISNUMBER(OFFSET('Water Data'!$H$4,0,10*ROW('Water Data'!H32))),'Data Summary'!CE38="Yes"),100-OFFSET('Water Data'!$H$4,0,10*ROW('Water Data'!H32)),NA())</f>
        <v>#N/A</v>
      </c>
      <c r="Q38" s="511" t="e">
        <f ca="1">+IF(AND(ISNUMBER(OFFSET('Water Data'!$H$6,0,10*ROW('Water Data'!H32))),'Data Summary'!CF38="Yes"),OFFSET('Water Data'!$H$6,0,10*ROW('Water Data'!H32)),NA())</f>
        <v>#N/A</v>
      </c>
      <c r="R38" s="511" t="e">
        <f ca="1">+IF(AND(ISNUMBER(OFFSET('Water Data'!$H$9,0,10*ROW('Water Data'!H32))),'Data Summary'!CG38="Yes"),OFFSET('Water Data'!$H$9,0,10*ROW('Water Data'!H32)),NA())</f>
        <v>#N/A</v>
      </c>
      <c r="S38" s="511" t="e">
        <f ca="1">+IF(AND(ISNUMBER(OFFSET('Water Data'!$I$4,0,10*ROW('Water Data'!I32))),'Data Summary'!CH38="Yes"),100-OFFSET('Water Data'!$I$4,0,10*ROW('Water Data'!I32)),NA())</f>
        <v>#N/A</v>
      </c>
      <c r="T38" s="511" t="e">
        <f ca="1">+IF(AND(ISNUMBER(OFFSET('Water Data'!$I$6,0,10*ROW('Water Data'!I32))),'Data Summary'!CI38="Yes"),OFFSET('Water Data'!$I$6,0,10*ROW('Water Data'!I32)),NA())</f>
        <v>#N/A</v>
      </c>
      <c r="U38" s="511" t="e">
        <f ca="1">+IF(AND(ISNUMBER(OFFSET('Water Data'!$I$9,0,10*ROW('Water Data'!I32))),'Data Summary'!CJ38="Yes"),OFFSET('Water Data'!$I$9,0,10*ROW('Water Data'!I32)),NA())</f>
        <v>#N/A</v>
      </c>
      <c r="V38" s="512" t="e">
        <f ca="1">+IF(AND(ISNUMBER(OFFSET('Sanitation Data'!$D$4,0,10*ROW('Sanitation Data'!D32))),'Data Summary'!CK38="Yes"),100-OFFSET('Sanitation Data'!$D$4,0,10*ROW('Sanitation Data'!D32)),NA())</f>
        <v>#N/A</v>
      </c>
      <c r="W38" s="512" t="e">
        <f ca="1">+IF(AND(ISNUMBER(OFFSET('Sanitation Data'!$D$6,0,10*ROW('Sanitation Data'!D32))),'Data Summary'!CL38="Yes"),OFFSET('Sanitation Data'!$D$6,0,10*ROW('Sanitation Data'!D32)),NA())</f>
        <v>#N/A</v>
      </c>
      <c r="X38" s="512" t="e">
        <f ca="1">+IF(AND(ISNUMBER(OFFSET('Sanitation Data'!$D$10,0,10*ROW('Sanitation Data'!D32))),'Data Summary'!CM38="Yes"),OFFSET('Sanitation Data'!$D$10,0,10*ROW('Sanitation Data'!D32)),NA())</f>
        <v>#N/A</v>
      </c>
      <c r="Y38" s="512" t="e">
        <f ca="1">+IF(AND(ISNUMBER(OFFSET('Sanitation Data'!$D$11,0,10*ROW('Sanitation Data'!D32))),'Data Summary'!CN38="Yes"),OFFSET('Sanitation Data'!$D$11,0,10*ROW('Sanitation Data'!D32)),NA())</f>
        <v>#N/A</v>
      </c>
      <c r="Z38" s="512" t="e">
        <f ca="1">+IF(AND(ISNUMBER(OFFSET('Sanitation Data'!$D$12,0,10*ROW('Sanitation Data'!D32))),'Data Summary'!CO38="Yes"),OFFSET('Sanitation Data'!$D$12,0,10*ROW('Sanitation Data'!D32)),NA())</f>
        <v>#N/A</v>
      </c>
      <c r="AA38" s="512" t="e">
        <f ca="1">+IF(AND(ISNUMBER(OFFSET('Sanitation Data'!$E$4,0,10*ROW('Sanitation Data'!E32))),'Data Summary'!CP38="Yes"),100-OFFSET('Sanitation Data'!$E$4,0,10*ROW('Sanitation Data'!E32)),NA())</f>
        <v>#N/A</v>
      </c>
      <c r="AB38" s="512" t="e">
        <f ca="1">+IF(AND(ISNUMBER(OFFSET('Sanitation Data'!$E$6,0,10*ROW('Sanitation Data'!E32))),'Data Summary'!CQ38="Yes"),OFFSET('Sanitation Data'!$E$6,0,10*ROW('Sanitation Data'!E32)),NA())</f>
        <v>#N/A</v>
      </c>
      <c r="AC38" s="512" t="e">
        <f ca="1">+IF(AND(ISNUMBER(OFFSET('Sanitation Data'!$E$10,0,10*ROW('Sanitation Data'!E32))),'Data Summary'!CR38="Yes"),OFFSET('Sanitation Data'!$E$10,0,10*ROW('Sanitation Data'!E32)),NA())</f>
        <v>#N/A</v>
      </c>
      <c r="AD38" s="512" t="e">
        <f ca="1">+IF(AND(ISNUMBER(OFFSET('Sanitation Data'!$E$11,0,10*ROW('Sanitation Data'!E32))),'Data Summary'!CS38="Yes"),OFFSET('Sanitation Data'!$E$11,0,10*ROW('Sanitation Data'!E32)),NA())</f>
        <v>#N/A</v>
      </c>
      <c r="AE38" s="512" t="e">
        <f ca="1">+IF(AND(ISNUMBER(OFFSET('Sanitation Data'!$E$12,0,10*ROW('Sanitation Data'!E32))),'Data Summary'!CT38="Yes"),OFFSET('Sanitation Data'!$E$12,0,10*ROW('Sanitation Data'!E32)),NA())</f>
        <v>#N/A</v>
      </c>
      <c r="AF38" s="512" t="e">
        <f ca="1">+IF(AND(ISNUMBER(OFFSET('Sanitation Data'!$F$4,0,10*ROW('Sanitation Data'!F32))),'Data Summary'!CU38="Yes"),100-OFFSET('Sanitation Data'!$F$4,0,10*ROW('Sanitation Data'!F32)),NA())</f>
        <v>#N/A</v>
      </c>
      <c r="AG38" s="512" t="e">
        <f ca="1">+IF(AND(ISNUMBER(OFFSET('Sanitation Data'!$F$6,0,10*ROW('Sanitation Data'!F32))),'Data Summary'!CV38="Yes"),OFFSET('Sanitation Data'!$F$6,0,10*ROW('Sanitation Data'!F32)),NA())</f>
        <v>#N/A</v>
      </c>
      <c r="AH38" s="512" t="e">
        <f ca="1">+IF(AND(ISNUMBER(OFFSET('Sanitation Data'!$F$10,0,10*ROW('Sanitation Data'!F32))),'Data Summary'!CW38="Yes"),OFFSET('Sanitation Data'!$F$10,0,10*ROW('Sanitation Data'!F32)),NA())</f>
        <v>#N/A</v>
      </c>
      <c r="AI38" s="512" t="e">
        <f ca="1">+IF(AND(ISNUMBER(OFFSET('Sanitation Data'!$F$11,0,10*ROW('Sanitation Data'!F32))),'Data Summary'!CX38="Yes"),OFFSET('Sanitation Data'!$F$11,0,10*ROW('Sanitation Data'!F32)),NA())</f>
        <v>#N/A</v>
      </c>
      <c r="AJ38" s="512" t="e">
        <f ca="1">+IF(AND(ISNUMBER(OFFSET('Sanitation Data'!$F$12,0,10*ROW('Sanitation Data'!F32))),'Data Summary'!CY38="Yes"),OFFSET('Sanitation Data'!$F$12,0,10*ROW('Sanitation Data'!F32)),NA())</f>
        <v>#N/A</v>
      </c>
      <c r="AK38" s="512" t="e">
        <f ca="1">+IF(AND(ISNUMBER(OFFSET('Sanitation Data'!$G$4,0,10*ROW('Sanitation Data'!G32))),'Data Summary'!CZ38="Yes"),100-OFFSET('Sanitation Data'!$G$4,0,10*ROW('Sanitation Data'!G32)),NA())</f>
        <v>#N/A</v>
      </c>
      <c r="AL38" s="512" t="e">
        <f ca="1">+IF(AND(ISNUMBER(OFFSET('Sanitation Data'!$G$6,0,10*ROW('Sanitation Data'!G32))),'Data Summary'!DA38="Yes"),OFFSET('Sanitation Data'!$G$6,0,10*ROW('Sanitation Data'!G32)),NA())</f>
        <v>#N/A</v>
      </c>
      <c r="AM38" s="512" t="e">
        <f ca="1">+IF(AND(ISNUMBER(OFFSET('Sanitation Data'!$G$10,0,10*ROW('Sanitation Data'!G32))),'Data Summary'!DB38="Yes"),OFFSET('Sanitation Data'!$G$10,0,10*ROW('Sanitation Data'!G32)),NA())</f>
        <v>#N/A</v>
      </c>
      <c r="AN38" s="512" t="e">
        <f ca="1">+IF(AND(ISNUMBER(OFFSET('Sanitation Data'!$G$11,0,10*ROW('Sanitation Data'!G32))),'Data Summary'!DC38="Yes"),OFFSET('Sanitation Data'!$G$11,0,10*ROW('Sanitation Data'!G32)),NA())</f>
        <v>#N/A</v>
      </c>
      <c r="AO38" s="512" t="e">
        <f ca="1">+IF(AND(ISNUMBER(OFFSET('Sanitation Data'!$G$12,0,10*ROW('Sanitation Data'!G32))),'Data Summary'!DD38="Yes"),OFFSET('Sanitation Data'!$G$12,0,10*ROW('Sanitation Data'!G32)),NA())</f>
        <v>#N/A</v>
      </c>
      <c r="AP38" s="512" t="e">
        <f ca="1">+IF(AND(ISNUMBER(OFFSET('Sanitation Data'!$H$4,0,10*ROW('Sanitation Data'!H32))),'Data Summary'!DE38="Yes"),100-OFFSET('Sanitation Data'!$H$4,0,10*ROW('Sanitation Data'!H32)),NA())</f>
        <v>#N/A</v>
      </c>
      <c r="AQ38" s="512" t="e">
        <f ca="1">+IF(AND(ISNUMBER(OFFSET('Sanitation Data'!$H$6,0,10*ROW('Sanitation Data'!H32))),'Data Summary'!DF38="Yes"),OFFSET('Sanitation Data'!$H$6,0,10*ROW('Sanitation Data'!H32)),NA())</f>
        <v>#N/A</v>
      </c>
      <c r="AR38" s="512" t="e">
        <f ca="1">+IF(AND(ISNUMBER(OFFSET('Sanitation Data'!$H$10,0,10*ROW('Sanitation Data'!H32))),'Data Summary'!DG38="Yes"),OFFSET('Sanitation Data'!$H$10,0,10*ROW('Sanitation Data'!H32)),NA())</f>
        <v>#N/A</v>
      </c>
      <c r="AS38" s="512" t="e">
        <f ca="1">+IF(AND(ISNUMBER(OFFSET('Sanitation Data'!$H$11,0,10*ROW('Sanitation Data'!H32))),'Data Summary'!DH38="Yes"),OFFSET('Sanitation Data'!$H$11,0,10*ROW('Sanitation Data'!H32)),NA())</f>
        <v>#N/A</v>
      </c>
      <c r="AT38" s="512" t="e">
        <f ca="1">+IF(AND(ISNUMBER(OFFSET('Sanitation Data'!$H$12,0,10*ROW('Sanitation Data'!H32))),'Data Summary'!DI38="Yes"),OFFSET('Sanitation Data'!$H$12,0,10*ROW('Sanitation Data'!H32)),NA())</f>
        <v>#N/A</v>
      </c>
      <c r="AU38" s="512" t="e">
        <f ca="1">+IF(AND(ISNUMBER(OFFSET('Sanitation Data'!$I$4,0,10*ROW('Sanitation Data'!I32))),'Data Summary'!DJ38="Yes"),100-OFFSET('Sanitation Data'!$I$4,0,10*ROW('Sanitation Data'!I32)),NA())</f>
        <v>#N/A</v>
      </c>
      <c r="AV38" s="512" t="e">
        <f ca="1">+IF(AND(ISNUMBER(OFFSET('Sanitation Data'!$I$6,0,10*ROW('Sanitation Data'!I32))),'Data Summary'!DK38="Yes"),OFFSET('Sanitation Data'!$I$6,0,10*ROW('Sanitation Data'!I32)),NA())</f>
        <v>#N/A</v>
      </c>
      <c r="AW38" s="512" t="e">
        <f ca="1">+IF(AND(ISNUMBER(OFFSET('Sanitation Data'!$I$10,0,10*ROW('Sanitation Data'!I32))),'Data Summary'!DL38="Yes"),OFFSET('Sanitation Data'!$I$10,0,10*ROW('Sanitation Data'!I32)),NA())</f>
        <v>#N/A</v>
      </c>
      <c r="AX38" s="512" t="e">
        <f ca="1">+IF(AND(ISNUMBER(OFFSET('Sanitation Data'!$I$11,0,10*ROW('Sanitation Data'!I32))),'Data Summary'!DM38="Yes"),OFFSET('Sanitation Data'!$I$11,0,10*ROW('Sanitation Data'!I32)),NA())</f>
        <v>#N/A</v>
      </c>
      <c r="AY38" s="512" t="e">
        <f ca="1">+IF(AND(ISNUMBER(OFFSET('Sanitation Data'!$I$12,0,10*ROW('Sanitation Data'!I32))),'Data Summary'!DN38="Yes"),OFFSET('Sanitation Data'!$I$12,0,10*ROW('Sanitation Data'!I32)),NA())</f>
        <v>#N/A</v>
      </c>
      <c r="AZ38" s="513" t="e">
        <f ca="1">+IF(AND(ISNUMBER(OFFSET('Hygiene Data'!$D$5,0,10*ROW('Hygiene Data'!D32))),'Data Summary'!DO38="Yes"),OFFSET('Hygiene Data'!$D$5,0,10*ROW('Hygiene Data'!D32)),NA())</f>
        <v>#N/A</v>
      </c>
      <c r="BA38" s="513" t="e">
        <f ca="1">+IF(AND(ISNUMBER(OFFSET('Hygiene Data'!$D$7,0,10*ROW('Hygiene Data'!D32))),'Data Summary'!DP38="Yes"),OFFSET('Hygiene Data'!$D$7,0,10*ROW('Hygiene Data'!D32)),NA())</f>
        <v>#N/A</v>
      </c>
      <c r="BB38" s="513" t="e">
        <f ca="1">+IF(AND(ISNUMBER(OFFSET('Hygiene Data'!$D$9,0,10*ROW('Hygiene Data'!D32))),'Data Summary'!DQ38="Yes"),OFFSET('Hygiene Data'!$D$9,0,10*ROW('Hygiene Data'!D32)),NA())</f>
        <v>#N/A</v>
      </c>
      <c r="BC38" s="513" t="e">
        <f ca="1">+IF(AND(ISNUMBER(OFFSET('Hygiene Data'!$E$5,0,10*ROW('Hygiene Data'!E32))),'Data Summary'!DR38="Yes"),OFFSET('Hygiene Data'!$E$5,0,10*ROW('Hygiene Data'!E32)),NA())</f>
        <v>#N/A</v>
      </c>
      <c r="BD38" s="513" t="e">
        <f ca="1">+IF(AND(ISNUMBER(OFFSET('Hygiene Data'!$E$7,0,10*ROW('Hygiene Data'!E32))),'Data Summary'!DS38="Yes"),OFFSET('Hygiene Data'!$E$7,0,10*ROW('Hygiene Data'!E32)),NA())</f>
        <v>#N/A</v>
      </c>
      <c r="BE38" s="513" t="e">
        <f ca="1">+IF(AND(ISNUMBER(OFFSET('Hygiene Data'!$E$9,0,10*ROW('Hygiene Data'!E32))),'Data Summary'!DT38="Yes"),OFFSET('Hygiene Data'!$E$9,0,10*ROW('Hygiene Data'!E32)),NA())</f>
        <v>#N/A</v>
      </c>
      <c r="BF38" s="513" t="e">
        <f ca="1">+IF(AND(ISNUMBER(OFFSET('Hygiene Data'!$F$5,0,10*ROW('Hygiene Data'!F32))),'Data Summary'!DU38="Yes"),OFFSET('Hygiene Data'!$F$5,0,10*ROW('Hygiene Data'!F32)),NA())</f>
        <v>#N/A</v>
      </c>
      <c r="BG38" s="513" t="e">
        <f ca="1">+IF(AND(ISNUMBER(OFFSET('Hygiene Data'!$F$7,0,10*ROW('Hygiene Data'!F32))),'Data Summary'!DV38="Yes"),OFFSET('Hygiene Data'!$F$7,0,10*ROW('Hygiene Data'!F32)),NA())</f>
        <v>#N/A</v>
      </c>
      <c r="BH38" s="513" t="e">
        <f ca="1">+IF(AND(ISNUMBER(OFFSET('Hygiene Data'!$F$9,0,10*ROW('Hygiene Data'!F32))),'Data Summary'!DW38="Yes"),OFFSET('Hygiene Data'!$F$9,0,10*ROW('Hygiene Data'!F32)),NA())</f>
        <v>#N/A</v>
      </c>
      <c r="BI38" s="513" t="e">
        <f ca="1">+IF(AND(ISNUMBER(OFFSET('Hygiene Data'!$G$5,0,10*ROW('Hygiene Data'!G32))),'Data Summary'!DX38="Yes"),OFFSET('Hygiene Data'!$G$5,0,10*ROW('Hygiene Data'!G32)),NA())</f>
        <v>#N/A</v>
      </c>
      <c r="BJ38" s="513" t="e">
        <f ca="1">+IF(AND(ISNUMBER(OFFSET('Hygiene Data'!$G$7,0,10*ROW('Hygiene Data'!G32))),'Data Summary'!DY38="Yes"),OFFSET('Hygiene Data'!$G$7,0,10*ROW('Hygiene Data'!G32)),NA())</f>
        <v>#N/A</v>
      </c>
      <c r="BK38" s="513" t="e">
        <f ca="1">+IF(AND(ISNUMBER(OFFSET('Hygiene Data'!$G$9,0,10*ROW('Hygiene Data'!G32))),'Data Summary'!DZ38="Yes"),OFFSET('Hygiene Data'!$G$9,0,10*ROW('Hygiene Data'!G32)),NA())</f>
        <v>#N/A</v>
      </c>
      <c r="BL38" s="513" t="e">
        <f ca="1">+IF(AND(ISNUMBER(OFFSET('Hygiene Data'!$H$5,0,10*ROW('Hygiene Data'!H32))),'Data Summary'!EA38="Yes"),OFFSET('Hygiene Data'!$H$5,0,10*ROW('Hygiene Data'!H32)),NA())</f>
        <v>#N/A</v>
      </c>
      <c r="BM38" s="513" t="e">
        <f ca="1">+IF(AND(ISNUMBER(OFFSET('Hygiene Data'!$H$7,0,10*ROW('Hygiene Data'!H32))),'Data Summary'!EB38="Yes"),OFFSET('Hygiene Data'!$H$7,0,10*ROW('Hygiene Data'!H32)),NA())</f>
        <v>#N/A</v>
      </c>
      <c r="BN38" s="513" t="e">
        <f ca="1">+IF(AND(ISNUMBER(OFFSET('Hygiene Data'!$H$9,0,10*ROW('Hygiene Data'!H32))),'Data Summary'!EC38="Yes"),OFFSET('Hygiene Data'!$H$9,0,10*ROW('Hygiene Data'!H32)),NA())</f>
        <v>#N/A</v>
      </c>
      <c r="BO38" s="513" t="e">
        <f ca="1">+IF(AND(ISNUMBER(OFFSET('Hygiene Data'!$I$5,0,10*ROW('Hygiene Data'!I32))),'Data Summary'!ED38="Yes"),OFFSET('Hygiene Data'!$I$5,0,10*ROW('Hygiene Data'!I32)),NA())</f>
        <v>#N/A</v>
      </c>
      <c r="BP38" s="513" t="e">
        <f ca="1">+IF(AND(ISNUMBER(OFFSET('Hygiene Data'!$I$7,0,10*ROW('Hygiene Data'!I32))),'Data Summary'!EE38="Yes"),OFFSET('Hygiene Data'!$I$7,0,10*ROW('Hygiene Data'!I32)),NA())</f>
        <v>#N/A</v>
      </c>
      <c r="BQ38" s="513" t="e">
        <f ca="1">+IF(AND(ISNUMBER(OFFSET('Hygiene Data'!$I$9,0,10*ROW('Hygiene Data'!I32))),'Data Summary'!EF38="Yes"),OFFSET('Hygiene Data'!$I$9,0,10*ROW('Hygiene Data'!I32)),NA())</f>
        <v>#N/A</v>
      </c>
    </row>
    <row r="39" spans="1:69" x14ac:dyDescent="0.25">
      <c r="A39" s="509" t="e">
        <f ca="1">+RIGHT('Data Summary'!A39,LEN('Data Summary'!A39)-9)</f>
        <v>#VALUE!</v>
      </c>
      <c r="B39" s="483" t="str">
        <f ca="1">+IF(ISTEXT('Data Summary'!B39),'Data Summary'!B39,"")</f>
        <v/>
      </c>
      <c r="C39" s="510" t="e">
        <f ca="1">+VALUE('Data Summary'!C39)</f>
        <v>#VALUE!</v>
      </c>
      <c r="D39" s="511" t="e">
        <f ca="1">+IF(AND(ISNUMBER(OFFSET('Water Data'!$D$4,0,10*ROW('Water Data'!D33))),'Data Summary'!BS39="Yes"),100-OFFSET('Water Data'!$D$4,0,10*ROW('Water Data'!D33)),NA())</f>
        <v>#N/A</v>
      </c>
      <c r="E39" s="511" t="e">
        <f ca="1">+IF(AND(ISNUMBER(OFFSET('Water Data'!$D$6,0,10*ROW('Water Data'!D33))),'Data Summary'!BT39="Yes"),OFFSET('Water Data'!$D$6,0,10*ROW('Water Data'!D33)),NA())</f>
        <v>#N/A</v>
      </c>
      <c r="F39" s="511" t="e">
        <f ca="1">+IF(AND(ISNUMBER(OFFSET('Water Data'!$D$9,0,10*ROW('Water Data'!D33))),'Data Summary'!BU39="Yes"),OFFSET('Water Data'!$D$9,0,10*ROW('Water Data'!D33)),NA())</f>
        <v>#N/A</v>
      </c>
      <c r="G39" s="511" t="e">
        <f ca="1">+IF(AND(ISNUMBER(OFFSET('Water Data'!$E$4,0,10*ROW('Water Data'!E33))),'Data Summary'!BV39="Yes"),100-OFFSET('Water Data'!$E$4,0,10*ROW('Water Data'!E33)),NA())</f>
        <v>#N/A</v>
      </c>
      <c r="H39" s="511" t="e">
        <f ca="1">+IF(AND(ISNUMBER(OFFSET('Water Data'!$E$6,0,10*ROW('Water Data'!E33))),'Data Summary'!BW39="Yes"),OFFSET('Water Data'!$E$6,0,10*ROW('Water Data'!E33)),NA())</f>
        <v>#N/A</v>
      </c>
      <c r="I39" s="511" t="e">
        <f ca="1">+IF(AND(ISNUMBER(OFFSET('Water Data'!$E$9,0,10*ROW('Water Data'!E33))),'Data Summary'!BX39="Yes"),OFFSET('Water Data'!$E$9,0,10*ROW('Water Data'!E33)),NA())</f>
        <v>#N/A</v>
      </c>
      <c r="J39" s="511" t="e">
        <f ca="1">+IF(AND(ISNUMBER(OFFSET('Water Data'!$F$4,0,10*ROW('Water Data'!F33))),'Data Summary'!BY39="Yes"),100-OFFSET('Water Data'!$F$4,0,10*ROW('Water Data'!F33)),NA())</f>
        <v>#N/A</v>
      </c>
      <c r="K39" s="511" t="e">
        <f ca="1">+IF(AND(ISNUMBER(OFFSET('Water Data'!$F$6,0,10*ROW('Water Data'!F33))),'Data Summary'!BZ39="Yes"),OFFSET('Water Data'!$F$6,0,10*ROW('Water Data'!F33)),NA())</f>
        <v>#N/A</v>
      </c>
      <c r="L39" s="511" t="e">
        <f ca="1">+IF(AND(ISNUMBER(OFFSET('Water Data'!$F$9,0,10*ROW('Water Data'!F33))),'Data Summary'!CA39="Yes"),OFFSET('Water Data'!$F$9,0,10*ROW('Water Data'!F33)),NA())</f>
        <v>#N/A</v>
      </c>
      <c r="M39" s="511" t="e">
        <f ca="1">+IF(AND(ISNUMBER(OFFSET('Water Data'!$G$4,0,10*ROW('Water Data'!G33))),'Data Summary'!CB39="Yes"),100-OFFSET('Water Data'!$G$4,0,10*ROW('Water Data'!G33)),NA())</f>
        <v>#N/A</v>
      </c>
      <c r="N39" s="511" t="e">
        <f ca="1">+IF(AND(ISNUMBER(OFFSET('Water Data'!$G$6,0,10*ROW('Water Data'!G33))),'Data Summary'!CC39="Yes"),OFFSET('Water Data'!$G$6,0,10*ROW('Water Data'!G33)),NA())</f>
        <v>#N/A</v>
      </c>
      <c r="O39" s="511" t="e">
        <f ca="1">+IF(AND(ISNUMBER(OFFSET('Water Data'!$G$9,0,10*ROW('Water Data'!G33))),'Data Summary'!CD39="Yes"),OFFSET('Water Data'!$G$9,0,10*ROW('Water Data'!G33)),NA())</f>
        <v>#N/A</v>
      </c>
      <c r="P39" s="511" t="e">
        <f ca="1">+IF(AND(ISNUMBER(OFFSET('Water Data'!$H$4,0,10*ROW('Water Data'!H33))),'Data Summary'!CE39="Yes"),100-OFFSET('Water Data'!$H$4,0,10*ROW('Water Data'!H33)),NA())</f>
        <v>#N/A</v>
      </c>
      <c r="Q39" s="511" t="e">
        <f ca="1">+IF(AND(ISNUMBER(OFFSET('Water Data'!$H$6,0,10*ROW('Water Data'!H33))),'Data Summary'!CF39="Yes"),OFFSET('Water Data'!$H$6,0,10*ROW('Water Data'!H33)),NA())</f>
        <v>#N/A</v>
      </c>
      <c r="R39" s="511" t="e">
        <f ca="1">+IF(AND(ISNUMBER(OFFSET('Water Data'!$H$9,0,10*ROW('Water Data'!H33))),'Data Summary'!CG39="Yes"),OFFSET('Water Data'!$H$9,0,10*ROW('Water Data'!H33)),NA())</f>
        <v>#N/A</v>
      </c>
      <c r="S39" s="511" t="e">
        <f ca="1">+IF(AND(ISNUMBER(OFFSET('Water Data'!$I$4,0,10*ROW('Water Data'!I33))),'Data Summary'!CH39="Yes"),100-OFFSET('Water Data'!$I$4,0,10*ROW('Water Data'!I33)),NA())</f>
        <v>#N/A</v>
      </c>
      <c r="T39" s="511" t="e">
        <f ca="1">+IF(AND(ISNUMBER(OFFSET('Water Data'!$I$6,0,10*ROW('Water Data'!I33))),'Data Summary'!CI39="Yes"),OFFSET('Water Data'!$I$6,0,10*ROW('Water Data'!I33)),NA())</f>
        <v>#N/A</v>
      </c>
      <c r="U39" s="511" t="e">
        <f ca="1">+IF(AND(ISNUMBER(OFFSET('Water Data'!$I$9,0,10*ROW('Water Data'!I33))),'Data Summary'!CJ39="Yes"),OFFSET('Water Data'!$I$9,0,10*ROW('Water Data'!I33)),NA())</f>
        <v>#N/A</v>
      </c>
      <c r="V39" s="512" t="e">
        <f ca="1">+IF(AND(ISNUMBER(OFFSET('Sanitation Data'!$D$4,0,10*ROW('Sanitation Data'!D33))),'Data Summary'!CK39="Yes"),100-OFFSET('Sanitation Data'!$D$4,0,10*ROW('Sanitation Data'!D33)),NA())</f>
        <v>#N/A</v>
      </c>
      <c r="W39" s="512" t="e">
        <f ca="1">+IF(AND(ISNUMBER(OFFSET('Sanitation Data'!$D$6,0,10*ROW('Sanitation Data'!D33))),'Data Summary'!CL39="Yes"),OFFSET('Sanitation Data'!$D$6,0,10*ROW('Sanitation Data'!D33)),NA())</f>
        <v>#N/A</v>
      </c>
      <c r="X39" s="512" t="e">
        <f ca="1">+IF(AND(ISNUMBER(OFFSET('Sanitation Data'!$D$10,0,10*ROW('Sanitation Data'!D33))),'Data Summary'!CM39="Yes"),OFFSET('Sanitation Data'!$D$10,0,10*ROW('Sanitation Data'!D33)),NA())</f>
        <v>#N/A</v>
      </c>
      <c r="Y39" s="512" t="e">
        <f ca="1">+IF(AND(ISNUMBER(OFFSET('Sanitation Data'!$D$11,0,10*ROW('Sanitation Data'!D33))),'Data Summary'!CN39="Yes"),OFFSET('Sanitation Data'!$D$11,0,10*ROW('Sanitation Data'!D33)),NA())</f>
        <v>#N/A</v>
      </c>
      <c r="Z39" s="512" t="e">
        <f ca="1">+IF(AND(ISNUMBER(OFFSET('Sanitation Data'!$D$12,0,10*ROW('Sanitation Data'!D33))),'Data Summary'!CO39="Yes"),OFFSET('Sanitation Data'!$D$12,0,10*ROW('Sanitation Data'!D33)),NA())</f>
        <v>#N/A</v>
      </c>
      <c r="AA39" s="512" t="e">
        <f ca="1">+IF(AND(ISNUMBER(OFFSET('Sanitation Data'!$E$4,0,10*ROW('Sanitation Data'!E33))),'Data Summary'!CP39="Yes"),100-OFFSET('Sanitation Data'!$E$4,0,10*ROW('Sanitation Data'!E33)),NA())</f>
        <v>#N/A</v>
      </c>
      <c r="AB39" s="512" t="e">
        <f ca="1">+IF(AND(ISNUMBER(OFFSET('Sanitation Data'!$E$6,0,10*ROW('Sanitation Data'!E33))),'Data Summary'!CQ39="Yes"),OFFSET('Sanitation Data'!$E$6,0,10*ROW('Sanitation Data'!E33)),NA())</f>
        <v>#N/A</v>
      </c>
      <c r="AC39" s="512" t="e">
        <f ca="1">+IF(AND(ISNUMBER(OFFSET('Sanitation Data'!$E$10,0,10*ROW('Sanitation Data'!E33))),'Data Summary'!CR39="Yes"),OFFSET('Sanitation Data'!$E$10,0,10*ROW('Sanitation Data'!E33)),NA())</f>
        <v>#N/A</v>
      </c>
      <c r="AD39" s="512" t="e">
        <f ca="1">+IF(AND(ISNUMBER(OFFSET('Sanitation Data'!$E$11,0,10*ROW('Sanitation Data'!E33))),'Data Summary'!CS39="Yes"),OFFSET('Sanitation Data'!$E$11,0,10*ROW('Sanitation Data'!E33)),NA())</f>
        <v>#N/A</v>
      </c>
      <c r="AE39" s="512" t="e">
        <f ca="1">+IF(AND(ISNUMBER(OFFSET('Sanitation Data'!$E$12,0,10*ROW('Sanitation Data'!E33))),'Data Summary'!CT39="Yes"),OFFSET('Sanitation Data'!$E$12,0,10*ROW('Sanitation Data'!E33)),NA())</f>
        <v>#N/A</v>
      </c>
      <c r="AF39" s="512" t="e">
        <f ca="1">+IF(AND(ISNUMBER(OFFSET('Sanitation Data'!$F$4,0,10*ROW('Sanitation Data'!F33))),'Data Summary'!CU39="Yes"),100-OFFSET('Sanitation Data'!$F$4,0,10*ROW('Sanitation Data'!F33)),NA())</f>
        <v>#N/A</v>
      </c>
      <c r="AG39" s="512" t="e">
        <f ca="1">+IF(AND(ISNUMBER(OFFSET('Sanitation Data'!$F$6,0,10*ROW('Sanitation Data'!F33))),'Data Summary'!CV39="Yes"),OFFSET('Sanitation Data'!$F$6,0,10*ROW('Sanitation Data'!F33)),NA())</f>
        <v>#N/A</v>
      </c>
      <c r="AH39" s="512" t="e">
        <f ca="1">+IF(AND(ISNUMBER(OFFSET('Sanitation Data'!$F$10,0,10*ROW('Sanitation Data'!F33))),'Data Summary'!CW39="Yes"),OFFSET('Sanitation Data'!$F$10,0,10*ROW('Sanitation Data'!F33)),NA())</f>
        <v>#N/A</v>
      </c>
      <c r="AI39" s="512" t="e">
        <f ca="1">+IF(AND(ISNUMBER(OFFSET('Sanitation Data'!$F$11,0,10*ROW('Sanitation Data'!F33))),'Data Summary'!CX39="Yes"),OFFSET('Sanitation Data'!$F$11,0,10*ROW('Sanitation Data'!F33)),NA())</f>
        <v>#N/A</v>
      </c>
      <c r="AJ39" s="512" t="e">
        <f ca="1">+IF(AND(ISNUMBER(OFFSET('Sanitation Data'!$F$12,0,10*ROW('Sanitation Data'!F33))),'Data Summary'!CY39="Yes"),OFFSET('Sanitation Data'!$F$12,0,10*ROW('Sanitation Data'!F33)),NA())</f>
        <v>#N/A</v>
      </c>
      <c r="AK39" s="512" t="e">
        <f ca="1">+IF(AND(ISNUMBER(OFFSET('Sanitation Data'!$G$4,0,10*ROW('Sanitation Data'!G33))),'Data Summary'!CZ39="Yes"),100-OFFSET('Sanitation Data'!$G$4,0,10*ROW('Sanitation Data'!G33)),NA())</f>
        <v>#N/A</v>
      </c>
      <c r="AL39" s="512" t="e">
        <f ca="1">+IF(AND(ISNUMBER(OFFSET('Sanitation Data'!$G$6,0,10*ROW('Sanitation Data'!G33))),'Data Summary'!DA39="Yes"),OFFSET('Sanitation Data'!$G$6,0,10*ROW('Sanitation Data'!G33)),NA())</f>
        <v>#N/A</v>
      </c>
      <c r="AM39" s="512" t="e">
        <f ca="1">+IF(AND(ISNUMBER(OFFSET('Sanitation Data'!$G$10,0,10*ROW('Sanitation Data'!G33))),'Data Summary'!DB39="Yes"),OFFSET('Sanitation Data'!$G$10,0,10*ROW('Sanitation Data'!G33)),NA())</f>
        <v>#N/A</v>
      </c>
      <c r="AN39" s="512" t="e">
        <f ca="1">+IF(AND(ISNUMBER(OFFSET('Sanitation Data'!$G$11,0,10*ROW('Sanitation Data'!G33))),'Data Summary'!DC39="Yes"),OFFSET('Sanitation Data'!$G$11,0,10*ROW('Sanitation Data'!G33)),NA())</f>
        <v>#N/A</v>
      </c>
      <c r="AO39" s="512" t="e">
        <f ca="1">+IF(AND(ISNUMBER(OFFSET('Sanitation Data'!$G$12,0,10*ROW('Sanitation Data'!G33))),'Data Summary'!DD39="Yes"),OFFSET('Sanitation Data'!$G$12,0,10*ROW('Sanitation Data'!G33)),NA())</f>
        <v>#N/A</v>
      </c>
      <c r="AP39" s="512" t="e">
        <f ca="1">+IF(AND(ISNUMBER(OFFSET('Sanitation Data'!$H$4,0,10*ROW('Sanitation Data'!H33))),'Data Summary'!DE39="Yes"),100-OFFSET('Sanitation Data'!$H$4,0,10*ROW('Sanitation Data'!H33)),NA())</f>
        <v>#N/A</v>
      </c>
      <c r="AQ39" s="512" t="e">
        <f ca="1">+IF(AND(ISNUMBER(OFFSET('Sanitation Data'!$H$6,0,10*ROW('Sanitation Data'!H33))),'Data Summary'!DF39="Yes"),OFFSET('Sanitation Data'!$H$6,0,10*ROW('Sanitation Data'!H33)),NA())</f>
        <v>#N/A</v>
      </c>
      <c r="AR39" s="512" t="e">
        <f ca="1">+IF(AND(ISNUMBER(OFFSET('Sanitation Data'!$H$10,0,10*ROW('Sanitation Data'!H33))),'Data Summary'!DG39="Yes"),OFFSET('Sanitation Data'!$H$10,0,10*ROW('Sanitation Data'!H33)),NA())</f>
        <v>#N/A</v>
      </c>
      <c r="AS39" s="512" t="e">
        <f ca="1">+IF(AND(ISNUMBER(OFFSET('Sanitation Data'!$H$11,0,10*ROW('Sanitation Data'!H33))),'Data Summary'!DH39="Yes"),OFFSET('Sanitation Data'!$H$11,0,10*ROW('Sanitation Data'!H33)),NA())</f>
        <v>#N/A</v>
      </c>
      <c r="AT39" s="512" t="e">
        <f ca="1">+IF(AND(ISNUMBER(OFFSET('Sanitation Data'!$H$12,0,10*ROW('Sanitation Data'!H33))),'Data Summary'!DI39="Yes"),OFFSET('Sanitation Data'!$H$12,0,10*ROW('Sanitation Data'!H33)),NA())</f>
        <v>#N/A</v>
      </c>
      <c r="AU39" s="512" t="e">
        <f ca="1">+IF(AND(ISNUMBER(OFFSET('Sanitation Data'!$I$4,0,10*ROW('Sanitation Data'!I33))),'Data Summary'!DJ39="Yes"),100-OFFSET('Sanitation Data'!$I$4,0,10*ROW('Sanitation Data'!I33)),NA())</f>
        <v>#N/A</v>
      </c>
      <c r="AV39" s="512" t="e">
        <f ca="1">+IF(AND(ISNUMBER(OFFSET('Sanitation Data'!$I$6,0,10*ROW('Sanitation Data'!I33))),'Data Summary'!DK39="Yes"),OFFSET('Sanitation Data'!$I$6,0,10*ROW('Sanitation Data'!I33)),NA())</f>
        <v>#N/A</v>
      </c>
      <c r="AW39" s="512" t="e">
        <f ca="1">+IF(AND(ISNUMBER(OFFSET('Sanitation Data'!$I$10,0,10*ROW('Sanitation Data'!I33))),'Data Summary'!DL39="Yes"),OFFSET('Sanitation Data'!$I$10,0,10*ROW('Sanitation Data'!I33)),NA())</f>
        <v>#N/A</v>
      </c>
      <c r="AX39" s="512" t="e">
        <f ca="1">+IF(AND(ISNUMBER(OFFSET('Sanitation Data'!$I$11,0,10*ROW('Sanitation Data'!I33))),'Data Summary'!DM39="Yes"),OFFSET('Sanitation Data'!$I$11,0,10*ROW('Sanitation Data'!I33)),NA())</f>
        <v>#N/A</v>
      </c>
      <c r="AY39" s="512" t="e">
        <f ca="1">+IF(AND(ISNUMBER(OFFSET('Sanitation Data'!$I$12,0,10*ROW('Sanitation Data'!I33))),'Data Summary'!DN39="Yes"),OFFSET('Sanitation Data'!$I$12,0,10*ROW('Sanitation Data'!I33)),NA())</f>
        <v>#N/A</v>
      </c>
      <c r="AZ39" s="513" t="e">
        <f ca="1">+IF(AND(ISNUMBER(OFFSET('Hygiene Data'!$D$5,0,10*ROW('Hygiene Data'!D33))),'Data Summary'!DO39="Yes"),OFFSET('Hygiene Data'!$D$5,0,10*ROW('Hygiene Data'!D33)),NA())</f>
        <v>#N/A</v>
      </c>
      <c r="BA39" s="513" t="e">
        <f ca="1">+IF(AND(ISNUMBER(OFFSET('Hygiene Data'!$D$7,0,10*ROW('Hygiene Data'!D33))),'Data Summary'!DP39="Yes"),OFFSET('Hygiene Data'!$D$7,0,10*ROW('Hygiene Data'!D33)),NA())</f>
        <v>#N/A</v>
      </c>
      <c r="BB39" s="513" t="e">
        <f ca="1">+IF(AND(ISNUMBER(OFFSET('Hygiene Data'!$D$9,0,10*ROW('Hygiene Data'!D33))),'Data Summary'!DQ39="Yes"),OFFSET('Hygiene Data'!$D$9,0,10*ROW('Hygiene Data'!D33)),NA())</f>
        <v>#N/A</v>
      </c>
      <c r="BC39" s="513" t="e">
        <f ca="1">+IF(AND(ISNUMBER(OFFSET('Hygiene Data'!$E$5,0,10*ROW('Hygiene Data'!E33))),'Data Summary'!DR39="Yes"),OFFSET('Hygiene Data'!$E$5,0,10*ROW('Hygiene Data'!E33)),NA())</f>
        <v>#N/A</v>
      </c>
      <c r="BD39" s="513" t="e">
        <f ca="1">+IF(AND(ISNUMBER(OFFSET('Hygiene Data'!$E$7,0,10*ROW('Hygiene Data'!E33))),'Data Summary'!DS39="Yes"),OFFSET('Hygiene Data'!$E$7,0,10*ROW('Hygiene Data'!E33)),NA())</f>
        <v>#N/A</v>
      </c>
      <c r="BE39" s="513" t="e">
        <f ca="1">+IF(AND(ISNUMBER(OFFSET('Hygiene Data'!$E$9,0,10*ROW('Hygiene Data'!E33))),'Data Summary'!DT39="Yes"),OFFSET('Hygiene Data'!$E$9,0,10*ROW('Hygiene Data'!E33)),NA())</f>
        <v>#N/A</v>
      </c>
      <c r="BF39" s="513" t="e">
        <f ca="1">+IF(AND(ISNUMBER(OFFSET('Hygiene Data'!$F$5,0,10*ROW('Hygiene Data'!F33))),'Data Summary'!DU39="Yes"),OFFSET('Hygiene Data'!$F$5,0,10*ROW('Hygiene Data'!F33)),NA())</f>
        <v>#N/A</v>
      </c>
      <c r="BG39" s="513" t="e">
        <f ca="1">+IF(AND(ISNUMBER(OFFSET('Hygiene Data'!$F$7,0,10*ROW('Hygiene Data'!F33))),'Data Summary'!DV39="Yes"),OFFSET('Hygiene Data'!$F$7,0,10*ROW('Hygiene Data'!F33)),NA())</f>
        <v>#N/A</v>
      </c>
      <c r="BH39" s="513" t="e">
        <f ca="1">+IF(AND(ISNUMBER(OFFSET('Hygiene Data'!$F$9,0,10*ROW('Hygiene Data'!F33))),'Data Summary'!DW39="Yes"),OFFSET('Hygiene Data'!$F$9,0,10*ROW('Hygiene Data'!F33)),NA())</f>
        <v>#N/A</v>
      </c>
      <c r="BI39" s="513" t="e">
        <f ca="1">+IF(AND(ISNUMBER(OFFSET('Hygiene Data'!$G$5,0,10*ROW('Hygiene Data'!G33))),'Data Summary'!DX39="Yes"),OFFSET('Hygiene Data'!$G$5,0,10*ROW('Hygiene Data'!G33)),NA())</f>
        <v>#N/A</v>
      </c>
      <c r="BJ39" s="513" t="e">
        <f ca="1">+IF(AND(ISNUMBER(OFFSET('Hygiene Data'!$G$7,0,10*ROW('Hygiene Data'!G33))),'Data Summary'!DY39="Yes"),OFFSET('Hygiene Data'!$G$7,0,10*ROW('Hygiene Data'!G33)),NA())</f>
        <v>#N/A</v>
      </c>
      <c r="BK39" s="513" t="e">
        <f ca="1">+IF(AND(ISNUMBER(OFFSET('Hygiene Data'!$G$9,0,10*ROW('Hygiene Data'!G33))),'Data Summary'!DZ39="Yes"),OFFSET('Hygiene Data'!$G$9,0,10*ROW('Hygiene Data'!G33)),NA())</f>
        <v>#N/A</v>
      </c>
      <c r="BL39" s="513" t="e">
        <f ca="1">+IF(AND(ISNUMBER(OFFSET('Hygiene Data'!$H$5,0,10*ROW('Hygiene Data'!H33))),'Data Summary'!EA39="Yes"),OFFSET('Hygiene Data'!$H$5,0,10*ROW('Hygiene Data'!H33)),NA())</f>
        <v>#N/A</v>
      </c>
      <c r="BM39" s="513" t="e">
        <f ca="1">+IF(AND(ISNUMBER(OFFSET('Hygiene Data'!$H$7,0,10*ROW('Hygiene Data'!H33))),'Data Summary'!EB39="Yes"),OFFSET('Hygiene Data'!$H$7,0,10*ROW('Hygiene Data'!H33)),NA())</f>
        <v>#N/A</v>
      </c>
      <c r="BN39" s="513" t="e">
        <f ca="1">+IF(AND(ISNUMBER(OFFSET('Hygiene Data'!$H$9,0,10*ROW('Hygiene Data'!H33))),'Data Summary'!EC39="Yes"),OFFSET('Hygiene Data'!$H$9,0,10*ROW('Hygiene Data'!H33)),NA())</f>
        <v>#N/A</v>
      </c>
      <c r="BO39" s="513" t="e">
        <f ca="1">+IF(AND(ISNUMBER(OFFSET('Hygiene Data'!$I$5,0,10*ROW('Hygiene Data'!I33))),'Data Summary'!ED39="Yes"),OFFSET('Hygiene Data'!$I$5,0,10*ROW('Hygiene Data'!I33)),NA())</f>
        <v>#N/A</v>
      </c>
      <c r="BP39" s="513" t="e">
        <f ca="1">+IF(AND(ISNUMBER(OFFSET('Hygiene Data'!$I$7,0,10*ROW('Hygiene Data'!I33))),'Data Summary'!EE39="Yes"),OFFSET('Hygiene Data'!$I$7,0,10*ROW('Hygiene Data'!I33)),NA())</f>
        <v>#N/A</v>
      </c>
      <c r="BQ39" s="513" t="e">
        <f ca="1">+IF(AND(ISNUMBER(OFFSET('Hygiene Data'!$I$9,0,10*ROW('Hygiene Data'!I33))),'Data Summary'!EF39="Yes"),OFFSET('Hygiene Data'!$I$9,0,10*ROW('Hygiene Data'!I33)),NA())</f>
        <v>#N/A</v>
      </c>
    </row>
    <row r="40" spans="1:69" x14ac:dyDescent="0.25">
      <c r="A40" s="509" t="e">
        <f ca="1">+RIGHT('Data Summary'!A40,LEN('Data Summary'!A40)-9)</f>
        <v>#VALUE!</v>
      </c>
      <c r="B40" s="483" t="str">
        <f ca="1">+IF(ISTEXT('Data Summary'!B40),'Data Summary'!B40,"")</f>
        <v/>
      </c>
      <c r="C40" s="510" t="e">
        <f ca="1">+VALUE('Data Summary'!C40)</f>
        <v>#VALUE!</v>
      </c>
      <c r="D40" s="511" t="e">
        <f ca="1">+IF(AND(ISNUMBER(OFFSET('Water Data'!$D$4,0,10*ROW('Water Data'!D34))),'Data Summary'!BS40="Yes"),100-OFFSET('Water Data'!$D$4,0,10*ROW('Water Data'!D34)),NA())</f>
        <v>#N/A</v>
      </c>
      <c r="E40" s="511" t="e">
        <f ca="1">+IF(AND(ISNUMBER(OFFSET('Water Data'!$D$6,0,10*ROW('Water Data'!D34))),'Data Summary'!BT40="Yes"),OFFSET('Water Data'!$D$6,0,10*ROW('Water Data'!D34)),NA())</f>
        <v>#N/A</v>
      </c>
      <c r="F40" s="511" t="e">
        <f ca="1">+IF(AND(ISNUMBER(OFFSET('Water Data'!$D$9,0,10*ROW('Water Data'!D34))),'Data Summary'!BU40="Yes"),OFFSET('Water Data'!$D$9,0,10*ROW('Water Data'!D34)),NA())</f>
        <v>#N/A</v>
      </c>
      <c r="G40" s="511" t="e">
        <f ca="1">+IF(AND(ISNUMBER(OFFSET('Water Data'!$E$4,0,10*ROW('Water Data'!E34))),'Data Summary'!BV40="Yes"),100-OFFSET('Water Data'!$E$4,0,10*ROW('Water Data'!E34)),NA())</f>
        <v>#N/A</v>
      </c>
      <c r="H40" s="511" t="e">
        <f ca="1">+IF(AND(ISNUMBER(OFFSET('Water Data'!$E$6,0,10*ROW('Water Data'!E34))),'Data Summary'!BW40="Yes"),OFFSET('Water Data'!$E$6,0,10*ROW('Water Data'!E34)),NA())</f>
        <v>#N/A</v>
      </c>
      <c r="I40" s="511" t="e">
        <f ca="1">+IF(AND(ISNUMBER(OFFSET('Water Data'!$E$9,0,10*ROW('Water Data'!E34))),'Data Summary'!BX40="Yes"),OFFSET('Water Data'!$E$9,0,10*ROW('Water Data'!E34)),NA())</f>
        <v>#N/A</v>
      </c>
      <c r="J40" s="511" t="e">
        <f ca="1">+IF(AND(ISNUMBER(OFFSET('Water Data'!$F$4,0,10*ROW('Water Data'!F34))),'Data Summary'!BY40="Yes"),100-OFFSET('Water Data'!$F$4,0,10*ROW('Water Data'!F34)),NA())</f>
        <v>#N/A</v>
      </c>
      <c r="K40" s="511" t="e">
        <f ca="1">+IF(AND(ISNUMBER(OFFSET('Water Data'!$F$6,0,10*ROW('Water Data'!F34))),'Data Summary'!BZ40="Yes"),OFFSET('Water Data'!$F$6,0,10*ROW('Water Data'!F34)),NA())</f>
        <v>#N/A</v>
      </c>
      <c r="L40" s="511" t="e">
        <f ca="1">+IF(AND(ISNUMBER(OFFSET('Water Data'!$F$9,0,10*ROW('Water Data'!F34))),'Data Summary'!CA40="Yes"),OFFSET('Water Data'!$F$9,0,10*ROW('Water Data'!F34)),NA())</f>
        <v>#N/A</v>
      </c>
      <c r="M40" s="511" t="e">
        <f ca="1">+IF(AND(ISNUMBER(OFFSET('Water Data'!$G$4,0,10*ROW('Water Data'!G34))),'Data Summary'!CB40="Yes"),100-OFFSET('Water Data'!$G$4,0,10*ROW('Water Data'!G34)),NA())</f>
        <v>#N/A</v>
      </c>
      <c r="N40" s="511" t="e">
        <f ca="1">+IF(AND(ISNUMBER(OFFSET('Water Data'!$G$6,0,10*ROW('Water Data'!G34))),'Data Summary'!CC40="Yes"),OFFSET('Water Data'!$G$6,0,10*ROW('Water Data'!G34)),NA())</f>
        <v>#N/A</v>
      </c>
      <c r="O40" s="511" t="e">
        <f ca="1">+IF(AND(ISNUMBER(OFFSET('Water Data'!$G$9,0,10*ROW('Water Data'!G34))),'Data Summary'!CD40="Yes"),OFFSET('Water Data'!$G$9,0,10*ROW('Water Data'!G34)),NA())</f>
        <v>#N/A</v>
      </c>
      <c r="P40" s="511" t="e">
        <f ca="1">+IF(AND(ISNUMBER(OFFSET('Water Data'!$H$4,0,10*ROW('Water Data'!H34))),'Data Summary'!CE40="Yes"),100-OFFSET('Water Data'!$H$4,0,10*ROW('Water Data'!H34)),NA())</f>
        <v>#N/A</v>
      </c>
      <c r="Q40" s="511" t="e">
        <f ca="1">+IF(AND(ISNUMBER(OFFSET('Water Data'!$H$6,0,10*ROW('Water Data'!H34))),'Data Summary'!CF40="Yes"),OFFSET('Water Data'!$H$6,0,10*ROW('Water Data'!H34)),NA())</f>
        <v>#N/A</v>
      </c>
      <c r="R40" s="511" t="e">
        <f ca="1">+IF(AND(ISNUMBER(OFFSET('Water Data'!$H$9,0,10*ROW('Water Data'!H34))),'Data Summary'!CG40="Yes"),OFFSET('Water Data'!$H$9,0,10*ROW('Water Data'!H34)),NA())</f>
        <v>#N/A</v>
      </c>
      <c r="S40" s="511" t="e">
        <f ca="1">+IF(AND(ISNUMBER(OFFSET('Water Data'!$I$4,0,10*ROW('Water Data'!I34))),'Data Summary'!CH40="Yes"),100-OFFSET('Water Data'!$I$4,0,10*ROW('Water Data'!I34)),NA())</f>
        <v>#N/A</v>
      </c>
      <c r="T40" s="511" t="e">
        <f ca="1">+IF(AND(ISNUMBER(OFFSET('Water Data'!$I$6,0,10*ROW('Water Data'!I34))),'Data Summary'!CI40="Yes"),OFFSET('Water Data'!$I$6,0,10*ROW('Water Data'!I34)),NA())</f>
        <v>#N/A</v>
      </c>
      <c r="U40" s="511" t="e">
        <f ca="1">+IF(AND(ISNUMBER(OFFSET('Water Data'!$I$9,0,10*ROW('Water Data'!I34))),'Data Summary'!CJ40="Yes"),OFFSET('Water Data'!$I$9,0,10*ROW('Water Data'!I34)),NA())</f>
        <v>#N/A</v>
      </c>
      <c r="V40" s="512" t="e">
        <f ca="1">+IF(AND(ISNUMBER(OFFSET('Sanitation Data'!$D$4,0,10*ROW('Sanitation Data'!D34))),'Data Summary'!CK40="Yes"),100-OFFSET('Sanitation Data'!$D$4,0,10*ROW('Sanitation Data'!D34)),NA())</f>
        <v>#N/A</v>
      </c>
      <c r="W40" s="512" t="e">
        <f ca="1">+IF(AND(ISNUMBER(OFFSET('Sanitation Data'!$D$6,0,10*ROW('Sanitation Data'!D34))),'Data Summary'!CL40="Yes"),OFFSET('Sanitation Data'!$D$6,0,10*ROW('Sanitation Data'!D34)),NA())</f>
        <v>#N/A</v>
      </c>
      <c r="X40" s="512" t="e">
        <f ca="1">+IF(AND(ISNUMBER(OFFSET('Sanitation Data'!$D$10,0,10*ROW('Sanitation Data'!D34))),'Data Summary'!CM40="Yes"),OFFSET('Sanitation Data'!$D$10,0,10*ROW('Sanitation Data'!D34)),NA())</f>
        <v>#N/A</v>
      </c>
      <c r="Y40" s="512" t="e">
        <f ca="1">+IF(AND(ISNUMBER(OFFSET('Sanitation Data'!$D$11,0,10*ROW('Sanitation Data'!D34))),'Data Summary'!CN40="Yes"),OFFSET('Sanitation Data'!$D$11,0,10*ROW('Sanitation Data'!D34)),NA())</f>
        <v>#N/A</v>
      </c>
      <c r="Z40" s="512" t="e">
        <f ca="1">+IF(AND(ISNUMBER(OFFSET('Sanitation Data'!$D$12,0,10*ROW('Sanitation Data'!D34))),'Data Summary'!CO40="Yes"),OFFSET('Sanitation Data'!$D$12,0,10*ROW('Sanitation Data'!D34)),NA())</f>
        <v>#N/A</v>
      </c>
      <c r="AA40" s="512" t="e">
        <f ca="1">+IF(AND(ISNUMBER(OFFSET('Sanitation Data'!$E$4,0,10*ROW('Sanitation Data'!E34))),'Data Summary'!CP40="Yes"),100-OFFSET('Sanitation Data'!$E$4,0,10*ROW('Sanitation Data'!E34)),NA())</f>
        <v>#N/A</v>
      </c>
      <c r="AB40" s="512" t="e">
        <f ca="1">+IF(AND(ISNUMBER(OFFSET('Sanitation Data'!$E$6,0,10*ROW('Sanitation Data'!E34))),'Data Summary'!CQ40="Yes"),OFFSET('Sanitation Data'!$E$6,0,10*ROW('Sanitation Data'!E34)),NA())</f>
        <v>#N/A</v>
      </c>
      <c r="AC40" s="512" t="e">
        <f ca="1">+IF(AND(ISNUMBER(OFFSET('Sanitation Data'!$E$10,0,10*ROW('Sanitation Data'!E34))),'Data Summary'!CR40="Yes"),OFFSET('Sanitation Data'!$E$10,0,10*ROW('Sanitation Data'!E34)),NA())</f>
        <v>#N/A</v>
      </c>
      <c r="AD40" s="512" t="e">
        <f ca="1">+IF(AND(ISNUMBER(OFFSET('Sanitation Data'!$E$11,0,10*ROW('Sanitation Data'!E34))),'Data Summary'!CS40="Yes"),OFFSET('Sanitation Data'!$E$11,0,10*ROW('Sanitation Data'!E34)),NA())</f>
        <v>#N/A</v>
      </c>
      <c r="AE40" s="512" t="e">
        <f ca="1">+IF(AND(ISNUMBER(OFFSET('Sanitation Data'!$E$12,0,10*ROW('Sanitation Data'!E34))),'Data Summary'!CT40="Yes"),OFFSET('Sanitation Data'!$E$12,0,10*ROW('Sanitation Data'!E34)),NA())</f>
        <v>#N/A</v>
      </c>
      <c r="AF40" s="512" t="e">
        <f ca="1">+IF(AND(ISNUMBER(OFFSET('Sanitation Data'!$F$4,0,10*ROW('Sanitation Data'!F34))),'Data Summary'!CU40="Yes"),100-OFFSET('Sanitation Data'!$F$4,0,10*ROW('Sanitation Data'!F34)),NA())</f>
        <v>#N/A</v>
      </c>
      <c r="AG40" s="512" t="e">
        <f ca="1">+IF(AND(ISNUMBER(OFFSET('Sanitation Data'!$F$6,0,10*ROW('Sanitation Data'!F34))),'Data Summary'!CV40="Yes"),OFFSET('Sanitation Data'!$F$6,0,10*ROW('Sanitation Data'!F34)),NA())</f>
        <v>#N/A</v>
      </c>
      <c r="AH40" s="512" t="e">
        <f ca="1">+IF(AND(ISNUMBER(OFFSET('Sanitation Data'!$F$10,0,10*ROW('Sanitation Data'!F34))),'Data Summary'!CW40="Yes"),OFFSET('Sanitation Data'!$F$10,0,10*ROW('Sanitation Data'!F34)),NA())</f>
        <v>#N/A</v>
      </c>
      <c r="AI40" s="512" t="e">
        <f ca="1">+IF(AND(ISNUMBER(OFFSET('Sanitation Data'!$F$11,0,10*ROW('Sanitation Data'!F34))),'Data Summary'!CX40="Yes"),OFFSET('Sanitation Data'!$F$11,0,10*ROW('Sanitation Data'!F34)),NA())</f>
        <v>#N/A</v>
      </c>
      <c r="AJ40" s="512" t="e">
        <f ca="1">+IF(AND(ISNUMBER(OFFSET('Sanitation Data'!$F$12,0,10*ROW('Sanitation Data'!F34))),'Data Summary'!CY40="Yes"),OFFSET('Sanitation Data'!$F$12,0,10*ROW('Sanitation Data'!F34)),NA())</f>
        <v>#N/A</v>
      </c>
      <c r="AK40" s="512" t="e">
        <f ca="1">+IF(AND(ISNUMBER(OFFSET('Sanitation Data'!$G$4,0,10*ROW('Sanitation Data'!G34))),'Data Summary'!CZ40="Yes"),100-OFFSET('Sanitation Data'!$G$4,0,10*ROW('Sanitation Data'!G34)),NA())</f>
        <v>#N/A</v>
      </c>
      <c r="AL40" s="512" t="e">
        <f ca="1">+IF(AND(ISNUMBER(OFFSET('Sanitation Data'!$G$6,0,10*ROW('Sanitation Data'!G34))),'Data Summary'!DA40="Yes"),OFFSET('Sanitation Data'!$G$6,0,10*ROW('Sanitation Data'!G34)),NA())</f>
        <v>#N/A</v>
      </c>
      <c r="AM40" s="512" t="e">
        <f ca="1">+IF(AND(ISNUMBER(OFFSET('Sanitation Data'!$G$10,0,10*ROW('Sanitation Data'!G34))),'Data Summary'!DB40="Yes"),OFFSET('Sanitation Data'!$G$10,0,10*ROW('Sanitation Data'!G34)),NA())</f>
        <v>#N/A</v>
      </c>
      <c r="AN40" s="512" t="e">
        <f ca="1">+IF(AND(ISNUMBER(OFFSET('Sanitation Data'!$G$11,0,10*ROW('Sanitation Data'!G34))),'Data Summary'!DC40="Yes"),OFFSET('Sanitation Data'!$G$11,0,10*ROW('Sanitation Data'!G34)),NA())</f>
        <v>#N/A</v>
      </c>
      <c r="AO40" s="512" t="e">
        <f ca="1">+IF(AND(ISNUMBER(OFFSET('Sanitation Data'!$G$12,0,10*ROW('Sanitation Data'!G34))),'Data Summary'!DD40="Yes"),OFFSET('Sanitation Data'!$G$12,0,10*ROW('Sanitation Data'!G34)),NA())</f>
        <v>#N/A</v>
      </c>
      <c r="AP40" s="512" t="e">
        <f ca="1">+IF(AND(ISNUMBER(OFFSET('Sanitation Data'!$H$4,0,10*ROW('Sanitation Data'!H34))),'Data Summary'!DE40="Yes"),100-OFFSET('Sanitation Data'!$H$4,0,10*ROW('Sanitation Data'!H34)),NA())</f>
        <v>#N/A</v>
      </c>
      <c r="AQ40" s="512" t="e">
        <f ca="1">+IF(AND(ISNUMBER(OFFSET('Sanitation Data'!$H$6,0,10*ROW('Sanitation Data'!H34))),'Data Summary'!DF40="Yes"),OFFSET('Sanitation Data'!$H$6,0,10*ROW('Sanitation Data'!H34)),NA())</f>
        <v>#N/A</v>
      </c>
      <c r="AR40" s="512" t="e">
        <f ca="1">+IF(AND(ISNUMBER(OFFSET('Sanitation Data'!$H$10,0,10*ROW('Sanitation Data'!H34))),'Data Summary'!DG40="Yes"),OFFSET('Sanitation Data'!$H$10,0,10*ROW('Sanitation Data'!H34)),NA())</f>
        <v>#N/A</v>
      </c>
      <c r="AS40" s="512" t="e">
        <f ca="1">+IF(AND(ISNUMBER(OFFSET('Sanitation Data'!$H$11,0,10*ROW('Sanitation Data'!H34))),'Data Summary'!DH40="Yes"),OFFSET('Sanitation Data'!$H$11,0,10*ROW('Sanitation Data'!H34)),NA())</f>
        <v>#N/A</v>
      </c>
      <c r="AT40" s="512" t="e">
        <f ca="1">+IF(AND(ISNUMBER(OFFSET('Sanitation Data'!$H$12,0,10*ROW('Sanitation Data'!H34))),'Data Summary'!DI40="Yes"),OFFSET('Sanitation Data'!$H$12,0,10*ROW('Sanitation Data'!H34)),NA())</f>
        <v>#N/A</v>
      </c>
      <c r="AU40" s="512" t="e">
        <f ca="1">+IF(AND(ISNUMBER(OFFSET('Sanitation Data'!$I$4,0,10*ROW('Sanitation Data'!I34))),'Data Summary'!DJ40="Yes"),100-OFFSET('Sanitation Data'!$I$4,0,10*ROW('Sanitation Data'!I34)),NA())</f>
        <v>#N/A</v>
      </c>
      <c r="AV40" s="512" t="e">
        <f ca="1">+IF(AND(ISNUMBER(OFFSET('Sanitation Data'!$I$6,0,10*ROW('Sanitation Data'!I34))),'Data Summary'!DK40="Yes"),OFFSET('Sanitation Data'!$I$6,0,10*ROW('Sanitation Data'!I34)),NA())</f>
        <v>#N/A</v>
      </c>
      <c r="AW40" s="512" t="e">
        <f ca="1">+IF(AND(ISNUMBER(OFFSET('Sanitation Data'!$I$10,0,10*ROW('Sanitation Data'!I34))),'Data Summary'!DL40="Yes"),OFFSET('Sanitation Data'!$I$10,0,10*ROW('Sanitation Data'!I34)),NA())</f>
        <v>#N/A</v>
      </c>
      <c r="AX40" s="512" t="e">
        <f ca="1">+IF(AND(ISNUMBER(OFFSET('Sanitation Data'!$I$11,0,10*ROW('Sanitation Data'!I34))),'Data Summary'!DM40="Yes"),OFFSET('Sanitation Data'!$I$11,0,10*ROW('Sanitation Data'!I34)),NA())</f>
        <v>#N/A</v>
      </c>
      <c r="AY40" s="512" t="e">
        <f ca="1">+IF(AND(ISNUMBER(OFFSET('Sanitation Data'!$I$12,0,10*ROW('Sanitation Data'!I34))),'Data Summary'!DN40="Yes"),OFFSET('Sanitation Data'!$I$12,0,10*ROW('Sanitation Data'!I34)),NA())</f>
        <v>#N/A</v>
      </c>
      <c r="AZ40" s="513" t="e">
        <f ca="1">+IF(AND(ISNUMBER(OFFSET('Hygiene Data'!$D$5,0,10*ROW('Hygiene Data'!D34))),'Data Summary'!DO40="Yes"),OFFSET('Hygiene Data'!$D$5,0,10*ROW('Hygiene Data'!D34)),NA())</f>
        <v>#N/A</v>
      </c>
      <c r="BA40" s="513" t="e">
        <f ca="1">+IF(AND(ISNUMBER(OFFSET('Hygiene Data'!$D$7,0,10*ROW('Hygiene Data'!D34))),'Data Summary'!DP40="Yes"),OFFSET('Hygiene Data'!$D$7,0,10*ROW('Hygiene Data'!D34)),NA())</f>
        <v>#N/A</v>
      </c>
      <c r="BB40" s="513" t="e">
        <f ca="1">+IF(AND(ISNUMBER(OFFSET('Hygiene Data'!$D$9,0,10*ROW('Hygiene Data'!D34))),'Data Summary'!DQ40="Yes"),OFFSET('Hygiene Data'!$D$9,0,10*ROW('Hygiene Data'!D34)),NA())</f>
        <v>#N/A</v>
      </c>
      <c r="BC40" s="513" t="e">
        <f ca="1">+IF(AND(ISNUMBER(OFFSET('Hygiene Data'!$E$5,0,10*ROW('Hygiene Data'!E34))),'Data Summary'!DR40="Yes"),OFFSET('Hygiene Data'!$E$5,0,10*ROW('Hygiene Data'!E34)),NA())</f>
        <v>#N/A</v>
      </c>
      <c r="BD40" s="513" t="e">
        <f ca="1">+IF(AND(ISNUMBER(OFFSET('Hygiene Data'!$E$7,0,10*ROW('Hygiene Data'!E34))),'Data Summary'!DS40="Yes"),OFFSET('Hygiene Data'!$E$7,0,10*ROW('Hygiene Data'!E34)),NA())</f>
        <v>#N/A</v>
      </c>
      <c r="BE40" s="513" t="e">
        <f ca="1">+IF(AND(ISNUMBER(OFFSET('Hygiene Data'!$E$9,0,10*ROW('Hygiene Data'!E34))),'Data Summary'!DT40="Yes"),OFFSET('Hygiene Data'!$E$9,0,10*ROW('Hygiene Data'!E34)),NA())</f>
        <v>#N/A</v>
      </c>
      <c r="BF40" s="513" t="e">
        <f ca="1">+IF(AND(ISNUMBER(OFFSET('Hygiene Data'!$F$5,0,10*ROW('Hygiene Data'!F34))),'Data Summary'!DU40="Yes"),OFFSET('Hygiene Data'!$F$5,0,10*ROW('Hygiene Data'!F34)),NA())</f>
        <v>#N/A</v>
      </c>
      <c r="BG40" s="513" t="e">
        <f ca="1">+IF(AND(ISNUMBER(OFFSET('Hygiene Data'!$F$7,0,10*ROW('Hygiene Data'!F34))),'Data Summary'!DV40="Yes"),OFFSET('Hygiene Data'!$F$7,0,10*ROW('Hygiene Data'!F34)),NA())</f>
        <v>#N/A</v>
      </c>
      <c r="BH40" s="513" t="e">
        <f ca="1">+IF(AND(ISNUMBER(OFFSET('Hygiene Data'!$F$9,0,10*ROW('Hygiene Data'!F34))),'Data Summary'!DW40="Yes"),OFFSET('Hygiene Data'!$F$9,0,10*ROW('Hygiene Data'!F34)),NA())</f>
        <v>#N/A</v>
      </c>
      <c r="BI40" s="513" t="e">
        <f ca="1">+IF(AND(ISNUMBER(OFFSET('Hygiene Data'!$G$5,0,10*ROW('Hygiene Data'!G34))),'Data Summary'!DX40="Yes"),OFFSET('Hygiene Data'!$G$5,0,10*ROW('Hygiene Data'!G34)),NA())</f>
        <v>#N/A</v>
      </c>
      <c r="BJ40" s="513" t="e">
        <f ca="1">+IF(AND(ISNUMBER(OFFSET('Hygiene Data'!$G$7,0,10*ROW('Hygiene Data'!G34))),'Data Summary'!DY40="Yes"),OFFSET('Hygiene Data'!$G$7,0,10*ROW('Hygiene Data'!G34)),NA())</f>
        <v>#N/A</v>
      </c>
      <c r="BK40" s="513" t="e">
        <f ca="1">+IF(AND(ISNUMBER(OFFSET('Hygiene Data'!$G$9,0,10*ROW('Hygiene Data'!G34))),'Data Summary'!DZ40="Yes"),OFFSET('Hygiene Data'!$G$9,0,10*ROW('Hygiene Data'!G34)),NA())</f>
        <v>#N/A</v>
      </c>
      <c r="BL40" s="513" t="e">
        <f ca="1">+IF(AND(ISNUMBER(OFFSET('Hygiene Data'!$H$5,0,10*ROW('Hygiene Data'!H34))),'Data Summary'!EA40="Yes"),OFFSET('Hygiene Data'!$H$5,0,10*ROW('Hygiene Data'!H34)),NA())</f>
        <v>#N/A</v>
      </c>
      <c r="BM40" s="513" t="e">
        <f ca="1">+IF(AND(ISNUMBER(OFFSET('Hygiene Data'!$H$7,0,10*ROW('Hygiene Data'!H34))),'Data Summary'!EB40="Yes"),OFFSET('Hygiene Data'!$H$7,0,10*ROW('Hygiene Data'!H34)),NA())</f>
        <v>#N/A</v>
      </c>
      <c r="BN40" s="513" t="e">
        <f ca="1">+IF(AND(ISNUMBER(OFFSET('Hygiene Data'!$H$9,0,10*ROW('Hygiene Data'!H34))),'Data Summary'!EC40="Yes"),OFFSET('Hygiene Data'!$H$9,0,10*ROW('Hygiene Data'!H34)),NA())</f>
        <v>#N/A</v>
      </c>
      <c r="BO40" s="513" t="e">
        <f ca="1">+IF(AND(ISNUMBER(OFFSET('Hygiene Data'!$I$5,0,10*ROW('Hygiene Data'!I34))),'Data Summary'!ED40="Yes"),OFFSET('Hygiene Data'!$I$5,0,10*ROW('Hygiene Data'!I34)),NA())</f>
        <v>#N/A</v>
      </c>
      <c r="BP40" s="513" t="e">
        <f ca="1">+IF(AND(ISNUMBER(OFFSET('Hygiene Data'!$I$7,0,10*ROW('Hygiene Data'!I34))),'Data Summary'!EE40="Yes"),OFFSET('Hygiene Data'!$I$7,0,10*ROW('Hygiene Data'!I34)),NA())</f>
        <v>#N/A</v>
      </c>
      <c r="BQ40" s="513" t="e">
        <f ca="1">+IF(AND(ISNUMBER(OFFSET('Hygiene Data'!$I$9,0,10*ROW('Hygiene Data'!I34))),'Data Summary'!EF40="Yes"),OFFSET('Hygiene Data'!$I$9,0,10*ROW('Hygiene Data'!I34)),NA())</f>
        <v>#N/A</v>
      </c>
    </row>
    <row r="41" spans="1:69" x14ac:dyDescent="0.25">
      <c r="A41" s="509" t="e">
        <f ca="1">+RIGHT('Data Summary'!A41,LEN('Data Summary'!A41)-9)</f>
        <v>#VALUE!</v>
      </c>
      <c r="B41" s="483" t="str">
        <f ca="1">+IF(ISTEXT('Data Summary'!B41),'Data Summary'!B41,"")</f>
        <v/>
      </c>
      <c r="C41" s="510" t="e">
        <f ca="1">+VALUE('Data Summary'!C41)</f>
        <v>#VALUE!</v>
      </c>
      <c r="D41" s="511" t="e">
        <f ca="1">+IF(AND(ISNUMBER(OFFSET('Water Data'!$D$4,0,10*ROW('Water Data'!D35))),'Data Summary'!BS41="Yes"),100-OFFSET('Water Data'!$D$4,0,10*ROW('Water Data'!D35)),NA())</f>
        <v>#N/A</v>
      </c>
      <c r="E41" s="511" t="e">
        <f ca="1">+IF(AND(ISNUMBER(OFFSET('Water Data'!$D$6,0,10*ROW('Water Data'!D35))),'Data Summary'!BT41="Yes"),OFFSET('Water Data'!$D$6,0,10*ROW('Water Data'!D35)),NA())</f>
        <v>#N/A</v>
      </c>
      <c r="F41" s="511" t="e">
        <f ca="1">+IF(AND(ISNUMBER(OFFSET('Water Data'!$D$9,0,10*ROW('Water Data'!D35))),'Data Summary'!BU41="Yes"),OFFSET('Water Data'!$D$9,0,10*ROW('Water Data'!D35)),NA())</f>
        <v>#N/A</v>
      </c>
      <c r="G41" s="511" t="e">
        <f ca="1">+IF(AND(ISNUMBER(OFFSET('Water Data'!$E$4,0,10*ROW('Water Data'!E35))),'Data Summary'!BV41="Yes"),100-OFFSET('Water Data'!$E$4,0,10*ROW('Water Data'!E35)),NA())</f>
        <v>#N/A</v>
      </c>
      <c r="H41" s="511" t="e">
        <f ca="1">+IF(AND(ISNUMBER(OFFSET('Water Data'!$E$6,0,10*ROW('Water Data'!E35))),'Data Summary'!BW41="Yes"),OFFSET('Water Data'!$E$6,0,10*ROW('Water Data'!E35)),NA())</f>
        <v>#N/A</v>
      </c>
      <c r="I41" s="511" t="e">
        <f ca="1">+IF(AND(ISNUMBER(OFFSET('Water Data'!$E$9,0,10*ROW('Water Data'!E35))),'Data Summary'!BX41="Yes"),OFFSET('Water Data'!$E$9,0,10*ROW('Water Data'!E35)),NA())</f>
        <v>#N/A</v>
      </c>
      <c r="J41" s="511" t="e">
        <f ca="1">+IF(AND(ISNUMBER(OFFSET('Water Data'!$F$4,0,10*ROW('Water Data'!F35))),'Data Summary'!BY41="Yes"),100-OFFSET('Water Data'!$F$4,0,10*ROW('Water Data'!F35)),NA())</f>
        <v>#N/A</v>
      </c>
      <c r="K41" s="511" t="e">
        <f ca="1">+IF(AND(ISNUMBER(OFFSET('Water Data'!$F$6,0,10*ROW('Water Data'!F35))),'Data Summary'!BZ41="Yes"),OFFSET('Water Data'!$F$6,0,10*ROW('Water Data'!F35)),NA())</f>
        <v>#N/A</v>
      </c>
      <c r="L41" s="511" t="e">
        <f ca="1">+IF(AND(ISNUMBER(OFFSET('Water Data'!$F$9,0,10*ROW('Water Data'!F35))),'Data Summary'!CA41="Yes"),OFFSET('Water Data'!$F$9,0,10*ROW('Water Data'!F35)),NA())</f>
        <v>#N/A</v>
      </c>
      <c r="M41" s="511" t="e">
        <f ca="1">+IF(AND(ISNUMBER(OFFSET('Water Data'!$G$4,0,10*ROW('Water Data'!G35))),'Data Summary'!CB41="Yes"),100-OFFSET('Water Data'!$G$4,0,10*ROW('Water Data'!G35)),NA())</f>
        <v>#N/A</v>
      </c>
      <c r="N41" s="511" t="e">
        <f ca="1">+IF(AND(ISNUMBER(OFFSET('Water Data'!$G$6,0,10*ROW('Water Data'!G35))),'Data Summary'!CC41="Yes"),OFFSET('Water Data'!$G$6,0,10*ROW('Water Data'!G35)),NA())</f>
        <v>#N/A</v>
      </c>
      <c r="O41" s="511" t="e">
        <f ca="1">+IF(AND(ISNUMBER(OFFSET('Water Data'!$G$9,0,10*ROW('Water Data'!G35))),'Data Summary'!CD41="Yes"),OFFSET('Water Data'!$G$9,0,10*ROW('Water Data'!G35)),NA())</f>
        <v>#N/A</v>
      </c>
      <c r="P41" s="511" t="e">
        <f ca="1">+IF(AND(ISNUMBER(OFFSET('Water Data'!$H$4,0,10*ROW('Water Data'!H35))),'Data Summary'!CE41="Yes"),100-OFFSET('Water Data'!$H$4,0,10*ROW('Water Data'!H35)),NA())</f>
        <v>#N/A</v>
      </c>
      <c r="Q41" s="511" t="e">
        <f ca="1">+IF(AND(ISNUMBER(OFFSET('Water Data'!$H$6,0,10*ROW('Water Data'!H35))),'Data Summary'!CF41="Yes"),OFFSET('Water Data'!$H$6,0,10*ROW('Water Data'!H35)),NA())</f>
        <v>#N/A</v>
      </c>
      <c r="R41" s="511" t="e">
        <f ca="1">+IF(AND(ISNUMBER(OFFSET('Water Data'!$H$9,0,10*ROW('Water Data'!H35))),'Data Summary'!CG41="Yes"),OFFSET('Water Data'!$H$9,0,10*ROW('Water Data'!H35)),NA())</f>
        <v>#N/A</v>
      </c>
      <c r="S41" s="511" t="e">
        <f ca="1">+IF(AND(ISNUMBER(OFFSET('Water Data'!$I$4,0,10*ROW('Water Data'!I35))),'Data Summary'!CH41="Yes"),100-OFFSET('Water Data'!$I$4,0,10*ROW('Water Data'!I35)),NA())</f>
        <v>#N/A</v>
      </c>
      <c r="T41" s="511" t="e">
        <f ca="1">+IF(AND(ISNUMBER(OFFSET('Water Data'!$I$6,0,10*ROW('Water Data'!I35))),'Data Summary'!CI41="Yes"),OFFSET('Water Data'!$I$6,0,10*ROW('Water Data'!I35)),NA())</f>
        <v>#N/A</v>
      </c>
      <c r="U41" s="511" t="e">
        <f ca="1">+IF(AND(ISNUMBER(OFFSET('Water Data'!$I$9,0,10*ROW('Water Data'!I35))),'Data Summary'!CJ41="Yes"),OFFSET('Water Data'!$I$9,0,10*ROW('Water Data'!I35)),NA())</f>
        <v>#N/A</v>
      </c>
      <c r="V41" s="512" t="e">
        <f ca="1">+IF(AND(ISNUMBER(OFFSET('Sanitation Data'!$D$4,0,10*ROW('Sanitation Data'!D35))),'Data Summary'!CK41="Yes"),100-OFFSET('Sanitation Data'!$D$4,0,10*ROW('Sanitation Data'!D35)),NA())</f>
        <v>#N/A</v>
      </c>
      <c r="W41" s="512" t="e">
        <f ca="1">+IF(AND(ISNUMBER(OFFSET('Sanitation Data'!$D$6,0,10*ROW('Sanitation Data'!D35))),'Data Summary'!CL41="Yes"),OFFSET('Sanitation Data'!$D$6,0,10*ROW('Sanitation Data'!D35)),NA())</f>
        <v>#N/A</v>
      </c>
      <c r="X41" s="512" t="e">
        <f ca="1">+IF(AND(ISNUMBER(OFFSET('Sanitation Data'!$D$10,0,10*ROW('Sanitation Data'!D35))),'Data Summary'!CM41="Yes"),OFFSET('Sanitation Data'!$D$10,0,10*ROW('Sanitation Data'!D35)),NA())</f>
        <v>#N/A</v>
      </c>
      <c r="Y41" s="512" t="e">
        <f ca="1">+IF(AND(ISNUMBER(OFFSET('Sanitation Data'!$D$11,0,10*ROW('Sanitation Data'!D35))),'Data Summary'!CN41="Yes"),OFFSET('Sanitation Data'!$D$11,0,10*ROW('Sanitation Data'!D35)),NA())</f>
        <v>#N/A</v>
      </c>
      <c r="Z41" s="512" t="e">
        <f ca="1">+IF(AND(ISNUMBER(OFFSET('Sanitation Data'!$D$12,0,10*ROW('Sanitation Data'!D35))),'Data Summary'!CO41="Yes"),OFFSET('Sanitation Data'!$D$12,0,10*ROW('Sanitation Data'!D35)),NA())</f>
        <v>#N/A</v>
      </c>
      <c r="AA41" s="512" t="e">
        <f ca="1">+IF(AND(ISNUMBER(OFFSET('Sanitation Data'!$E$4,0,10*ROW('Sanitation Data'!E35))),'Data Summary'!CP41="Yes"),100-OFFSET('Sanitation Data'!$E$4,0,10*ROW('Sanitation Data'!E35)),NA())</f>
        <v>#N/A</v>
      </c>
      <c r="AB41" s="512" t="e">
        <f ca="1">+IF(AND(ISNUMBER(OFFSET('Sanitation Data'!$E$6,0,10*ROW('Sanitation Data'!E35))),'Data Summary'!CQ41="Yes"),OFFSET('Sanitation Data'!$E$6,0,10*ROW('Sanitation Data'!E35)),NA())</f>
        <v>#N/A</v>
      </c>
      <c r="AC41" s="512" t="e">
        <f ca="1">+IF(AND(ISNUMBER(OFFSET('Sanitation Data'!$E$10,0,10*ROW('Sanitation Data'!E35))),'Data Summary'!CR41="Yes"),OFFSET('Sanitation Data'!$E$10,0,10*ROW('Sanitation Data'!E35)),NA())</f>
        <v>#N/A</v>
      </c>
      <c r="AD41" s="512" t="e">
        <f ca="1">+IF(AND(ISNUMBER(OFFSET('Sanitation Data'!$E$11,0,10*ROW('Sanitation Data'!E35))),'Data Summary'!CS41="Yes"),OFFSET('Sanitation Data'!$E$11,0,10*ROW('Sanitation Data'!E35)),NA())</f>
        <v>#N/A</v>
      </c>
      <c r="AE41" s="512" t="e">
        <f ca="1">+IF(AND(ISNUMBER(OFFSET('Sanitation Data'!$E$12,0,10*ROW('Sanitation Data'!E35))),'Data Summary'!CT41="Yes"),OFFSET('Sanitation Data'!$E$12,0,10*ROW('Sanitation Data'!E35)),NA())</f>
        <v>#N/A</v>
      </c>
      <c r="AF41" s="512" t="e">
        <f ca="1">+IF(AND(ISNUMBER(OFFSET('Sanitation Data'!$F$4,0,10*ROW('Sanitation Data'!F35))),'Data Summary'!CU41="Yes"),100-OFFSET('Sanitation Data'!$F$4,0,10*ROW('Sanitation Data'!F35)),NA())</f>
        <v>#N/A</v>
      </c>
      <c r="AG41" s="512" t="e">
        <f ca="1">+IF(AND(ISNUMBER(OFFSET('Sanitation Data'!$F$6,0,10*ROW('Sanitation Data'!F35))),'Data Summary'!CV41="Yes"),OFFSET('Sanitation Data'!$F$6,0,10*ROW('Sanitation Data'!F35)),NA())</f>
        <v>#N/A</v>
      </c>
      <c r="AH41" s="512" t="e">
        <f ca="1">+IF(AND(ISNUMBER(OFFSET('Sanitation Data'!$F$10,0,10*ROW('Sanitation Data'!F35))),'Data Summary'!CW41="Yes"),OFFSET('Sanitation Data'!$F$10,0,10*ROW('Sanitation Data'!F35)),NA())</f>
        <v>#N/A</v>
      </c>
      <c r="AI41" s="512" t="e">
        <f ca="1">+IF(AND(ISNUMBER(OFFSET('Sanitation Data'!$F$11,0,10*ROW('Sanitation Data'!F35))),'Data Summary'!CX41="Yes"),OFFSET('Sanitation Data'!$F$11,0,10*ROW('Sanitation Data'!F35)),NA())</f>
        <v>#N/A</v>
      </c>
      <c r="AJ41" s="512" t="e">
        <f ca="1">+IF(AND(ISNUMBER(OFFSET('Sanitation Data'!$F$12,0,10*ROW('Sanitation Data'!F35))),'Data Summary'!CY41="Yes"),OFFSET('Sanitation Data'!$F$12,0,10*ROW('Sanitation Data'!F35)),NA())</f>
        <v>#N/A</v>
      </c>
      <c r="AK41" s="512" t="e">
        <f ca="1">+IF(AND(ISNUMBER(OFFSET('Sanitation Data'!$G$4,0,10*ROW('Sanitation Data'!G35))),'Data Summary'!CZ41="Yes"),100-OFFSET('Sanitation Data'!$G$4,0,10*ROW('Sanitation Data'!G35)),NA())</f>
        <v>#N/A</v>
      </c>
      <c r="AL41" s="512" t="e">
        <f ca="1">+IF(AND(ISNUMBER(OFFSET('Sanitation Data'!$G$6,0,10*ROW('Sanitation Data'!G35))),'Data Summary'!DA41="Yes"),OFFSET('Sanitation Data'!$G$6,0,10*ROW('Sanitation Data'!G35)),NA())</f>
        <v>#N/A</v>
      </c>
      <c r="AM41" s="512" t="e">
        <f ca="1">+IF(AND(ISNUMBER(OFFSET('Sanitation Data'!$G$10,0,10*ROW('Sanitation Data'!G35))),'Data Summary'!DB41="Yes"),OFFSET('Sanitation Data'!$G$10,0,10*ROW('Sanitation Data'!G35)),NA())</f>
        <v>#N/A</v>
      </c>
      <c r="AN41" s="512" t="e">
        <f ca="1">+IF(AND(ISNUMBER(OFFSET('Sanitation Data'!$G$11,0,10*ROW('Sanitation Data'!G35))),'Data Summary'!DC41="Yes"),OFFSET('Sanitation Data'!$G$11,0,10*ROW('Sanitation Data'!G35)),NA())</f>
        <v>#N/A</v>
      </c>
      <c r="AO41" s="512" t="e">
        <f ca="1">+IF(AND(ISNUMBER(OFFSET('Sanitation Data'!$G$12,0,10*ROW('Sanitation Data'!G35))),'Data Summary'!DD41="Yes"),OFFSET('Sanitation Data'!$G$12,0,10*ROW('Sanitation Data'!G35)),NA())</f>
        <v>#N/A</v>
      </c>
      <c r="AP41" s="512" t="e">
        <f ca="1">+IF(AND(ISNUMBER(OFFSET('Sanitation Data'!$H$4,0,10*ROW('Sanitation Data'!H35))),'Data Summary'!DE41="Yes"),100-OFFSET('Sanitation Data'!$H$4,0,10*ROW('Sanitation Data'!H35)),NA())</f>
        <v>#N/A</v>
      </c>
      <c r="AQ41" s="512" t="e">
        <f ca="1">+IF(AND(ISNUMBER(OFFSET('Sanitation Data'!$H$6,0,10*ROW('Sanitation Data'!H35))),'Data Summary'!DF41="Yes"),OFFSET('Sanitation Data'!$H$6,0,10*ROW('Sanitation Data'!H35)),NA())</f>
        <v>#N/A</v>
      </c>
      <c r="AR41" s="512" t="e">
        <f ca="1">+IF(AND(ISNUMBER(OFFSET('Sanitation Data'!$H$10,0,10*ROW('Sanitation Data'!H35))),'Data Summary'!DG41="Yes"),OFFSET('Sanitation Data'!$H$10,0,10*ROW('Sanitation Data'!H35)),NA())</f>
        <v>#N/A</v>
      </c>
      <c r="AS41" s="512" t="e">
        <f ca="1">+IF(AND(ISNUMBER(OFFSET('Sanitation Data'!$H$11,0,10*ROW('Sanitation Data'!H35))),'Data Summary'!DH41="Yes"),OFFSET('Sanitation Data'!$H$11,0,10*ROW('Sanitation Data'!H35)),NA())</f>
        <v>#N/A</v>
      </c>
      <c r="AT41" s="512" t="e">
        <f ca="1">+IF(AND(ISNUMBER(OFFSET('Sanitation Data'!$H$12,0,10*ROW('Sanitation Data'!H35))),'Data Summary'!DI41="Yes"),OFFSET('Sanitation Data'!$H$12,0,10*ROW('Sanitation Data'!H35)),NA())</f>
        <v>#N/A</v>
      </c>
      <c r="AU41" s="512" t="e">
        <f ca="1">+IF(AND(ISNUMBER(OFFSET('Sanitation Data'!$I$4,0,10*ROW('Sanitation Data'!I35))),'Data Summary'!DJ41="Yes"),100-OFFSET('Sanitation Data'!$I$4,0,10*ROW('Sanitation Data'!I35)),NA())</f>
        <v>#N/A</v>
      </c>
      <c r="AV41" s="512" t="e">
        <f ca="1">+IF(AND(ISNUMBER(OFFSET('Sanitation Data'!$I$6,0,10*ROW('Sanitation Data'!I35))),'Data Summary'!DK41="Yes"),OFFSET('Sanitation Data'!$I$6,0,10*ROW('Sanitation Data'!I35)),NA())</f>
        <v>#N/A</v>
      </c>
      <c r="AW41" s="512" t="e">
        <f ca="1">+IF(AND(ISNUMBER(OFFSET('Sanitation Data'!$I$10,0,10*ROW('Sanitation Data'!I35))),'Data Summary'!DL41="Yes"),OFFSET('Sanitation Data'!$I$10,0,10*ROW('Sanitation Data'!I35)),NA())</f>
        <v>#N/A</v>
      </c>
      <c r="AX41" s="512" t="e">
        <f ca="1">+IF(AND(ISNUMBER(OFFSET('Sanitation Data'!$I$11,0,10*ROW('Sanitation Data'!I35))),'Data Summary'!DM41="Yes"),OFFSET('Sanitation Data'!$I$11,0,10*ROW('Sanitation Data'!I35)),NA())</f>
        <v>#N/A</v>
      </c>
      <c r="AY41" s="512" t="e">
        <f ca="1">+IF(AND(ISNUMBER(OFFSET('Sanitation Data'!$I$12,0,10*ROW('Sanitation Data'!I35))),'Data Summary'!DN41="Yes"),OFFSET('Sanitation Data'!$I$12,0,10*ROW('Sanitation Data'!I35)),NA())</f>
        <v>#N/A</v>
      </c>
      <c r="AZ41" s="513" t="e">
        <f ca="1">+IF(AND(ISNUMBER(OFFSET('Hygiene Data'!$D$5,0,10*ROW('Hygiene Data'!D35))),'Data Summary'!DO41="Yes"),OFFSET('Hygiene Data'!$D$5,0,10*ROW('Hygiene Data'!D35)),NA())</f>
        <v>#N/A</v>
      </c>
      <c r="BA41" s="513" t="e">
        <f ca="1">+IF(AND(ISNUMBER(OFFSET('Hygiene Data'!$D$7,0,10*ROW('Hygiene Data'!D35))),'Data Summary'!DP41="Yes"),OFFSET('Hygiene Data'!$D$7,0,10*ROW('Hygiene Data'!D35)),NA())</f>
        <v>#N/A</v>
      </c>
      <c r="BB41" s="513" t="e">
        <f ca="1">+IF(AND(ISNUMBER(OFFSET('Hygiene Data'!$D$9,0,10*ROW('Hygiene Data'!D35))),'Data Summary'!DQ41="Yes"),OFFSET('Hygiene Data'!$D$9,0,10*ROW('Hygiene Data'!D35)),NA())</f>
        <v>#N/A</v>
      </c>
      <c r="BC41" s="513" t="e">
        <f ca="1">+IF(AND(ISNUMBER(OFFSET('Hygiene Data'!$E$5,0,10*ROW('Hygiene Data'!E35))),'Data Summary'!DR41="Yes"),OFFSET('Hygiene Data'!$E$5,0,10*ROW('Hygiene Data'!E35)),NA())</f>
        <v>#N/A</v>
      </c>
      <c r="BD41" s="513" t="e">
        <f ca="1">+IF(AND(ISNUMBER(OFFSET('Hygiene Data'!$E$7,0,10*ROW('Hygiene Data'!E35))),'Data Summary'!DS41="Yes"),OFFSET('Hygiene Data'!$E$7,0,10*ROW('Hygiene Data'!E35)),NA())</f>
        <v>#N/A</v>
      </c>
      <c r="BE41" s="513" t="e">
        <f ca="1">+IF(AND(ISNUMBER(OFFSET('Hygiene Data'!$E$9,0,10*ROW('Hygiene Data'!E35))),'Data Summary'!DT41="Yes"),OFFSET('Hygiene Data'!$E$9,0,10*ROW('Hygiene Data'!E35)),NA())</f>
        <v>#N/A</v>
      </c>
      <c r="BF41" s="513" t="e">
        <f ca="1">+IF(AND(ISNUMBER(OFFSET('Hygiene Data'!$F$5,0,10*ROW('Hygiene Data'!F35))),'Data Summary'!DU41="Yes"),OFFSET('Hygiene Data'!$F$5,0,10*ROW('Hygiene Data'!F35)),NA())</f>
        <v>#N/A</v>
      </c>
      <c r="BG41" s="513" t="e">
        <f ca="1">+IF(AND(ISNUMBER(OFFSET('Hygiene Data'!$F$7,0,10*ROW('Hygiene Data'!F35))),'Data Summary'!DV41="Yes"),OFFSET('Hygiene Data'!$F$7,0,10*ROW('Hygiene Data'!F35)),NA())</f>
        <v>#N/A</v>
      </c>
      <c r="BH41" s="513" t="e">
        <f ca="1">+IF(AND(ISNUMBER(OFFSET('Hygiene Data'!$F$9,0,10*ROW('Hygiene Data'!F35))),'Data Summary'!DW41="Yes"),OFFSET('Hygiene Data'!$F$9,0,10*ROW('Hygiene Data'!F35)),NA())</f>
        <v>#N/A</v>
      </c>
      <c r="BI41" s="513" t="e">
        <f ca="1">+IF(AND(ISNUMBER(OFFSET('Hygiene Data'!$G$5,0,10*ROW('Hygiene Data'!G35))),'Data Summary'!DX41="Yes"),OFFSET('Hygiene Data'!$G$5,0,10*ROW('Hygiene Data'!G35)),NA())</f>
        <v>#N/A</v>
      </c>
      <c r="BJ41" s="513" t="e">
        <f ca="1">+IF(AND(ISNUMBER(OFFSET('Hygiene Data'!$G$7,0,10*ROW('Hygiene Data'!G35))),'Data Summary'!DY41="Yes"),OFFSET('Hygiene Data'!$G$7,0,10*ROW('Hygiene Data'!G35)),NA())</f>
        <v>#N/A</v>
      </c>
      <c r="BK41" s="513" t="e">
        <f ca="1">+IF(AND(ISNUMBER(OFFSET('Hygiene Data'!$G$9,0,10*ROW('Hygiene Data'!G35))),'Data Summary'!DZ41="Yes"),OFFSET('Hygiene Data'!$G$9,0,10*ROW('Hygiene Data'!G35)),NA())</f>
        <v>#N/A</v>
      </c>
      <c r="BL41" s="513" t="e">
        <f ca="1">+IF(AND(ISNUMBER(OFFSET('Hygiene Data'!$H$5,0,10*ROW('Hygiene Data'!H35))),'Data Summary'!EA41="Yes"),OFFSET('Hygiene Data'!$H$5,0,10*ROW('Hygiene Data'!H35)),NA())</f>
        <v>#N/A</v>
      </c>
      <c r="BM41" s="513" t="e">
        <f ca="1">+IF(AND(ISNUMBER(OFFSET('Hygiene Data'!$H$7,0,10*ROW('Hygiene Data'!H35))),'Data Summary'!EB41="Yes"),OFFSET('Hygiene Data'!$H$7,0,10*ROW('Hygiene Data'!H35)),NA())</f>
        <v>#N/A</v>
      </c>
      <c r="BN41" s="513" t="e">
        <f ca="1">+IF(AND(ISNUMBER(OFFSET('Hygiene Data'!$H$9,0,10*ROW('Hygiene Data'!H35))),'Data Summary'!EC41="Yes"),OFFSET('Hygiene Data'!$H$9,0,10*ROW('Hygiene Data'!H35)),NA())</f>
        <v>#N/A</v>
      </c>
      <c r="BO41" s="513" t="e">
        <f ca="1">+IF(AND(ISNUMBER(OFFSET('Hygiene Data'!$I$5,0,10*ROW('Hygiene Data'!I35))),'Data Summary'!ED41="Yes"),OFFSET('Hygiene Data'!$I$5,0,10*ROW('Hygiene Data'!I35)),NA())</f>
        <v>#N/A</v>
      </c>
      <c r="BP41" s="513" t="e">
        <f ca="1">+IF(AND(ISNUMBER(OFFSET('Hygiene Data'!$I$7,0,10*ROW('Hygiene Data'!I35))),'Data Summary'!EE41="Yes"),OFFSET('Hygiene Data'!$I$7,0,10*ROW('Hygiene Data'!I35)),NA())</f>
        <v>#N/A</v>
      </c>
      <c r="BQ41" s="513" t="e">
        <f ca="1">+IF(AND(ISNUMBER(OFFSET('Hygiene Data'!$I$9,0,10*ROW('Hygiene Data'!I35))),'Data Summary'!EF41="Yes"),OFFSET('Hygiene Data'!$I$9,0,10*ROW('Hygiene Data'!I35)),NA())</f>
        <v>#N/A</v>
      </c>
    </row>
    <row r="42" spans="1:69" x14ac:dyDescent="0.25">
      <c r="A42" s="509" t="e">
        <f ca="1">+RIGHT('Data Summary'!A42,LEN('Data Summary'!A42)-9)</f>
        <v>#VALUE!</v>
      </c>
      <c r="B42" s="483" t="str">
        <f ca="1">+IF(ISTEXT('Data Summary'!B42),'Data Summary'!B42,"")</f>
        <v/>
      </c>
      <c r="C42" s="510" t="e">
        <f ca="1">+VALUE('Data Summary'!C42)</f>
        <v>#VALUE!</v>
      </c>
      <c r="D42" s="511" t="e">
        <f ca="1">+IF(AND(ISNUMBER(OFFSET('Water Data'!$D$4,0,10*ROW('Water Data'!D36))),'Data Summary'!BS42="Yes"),100-OFFSET('Water Data'!$D$4,0,10*ROW('Water Data'!D36)),NA())</f>
        <v>#N/A</v>
      </c>
      <c r="E42" s="511" t="e">
        <f ca="1">+IF(AND(ISNUMBER(OFFSET('Water Data'!$D$6,0,10*ROW('Water Data'!D36))),'Data Summary'!BT42="Yes"),OFFSET('Water Data'!$D$6,0,10*ROW('Water Data'!D36)),NA())</f>
        <v>#N/A</v>
      </c>
      <c r="F42" s="511" t="e">
        <f ca="1">+IF(AND(ISNUMBER(OFFSET('Water Data'!$D$9,0,10*ROW('Water Data'!D36))),'Data Summary'!BU42="Yes"),OFFSET('Water Data'!$D$9,0,10*ROW('Water Data'!D36)),NA())</f>
        <v>#N/A</v>
      </c>
      <c r="G42" s="511" t="e">
        <f ca="1">+IF(AND(ISNUMBER(OFFSET('Water Data'!$E$4,0,10*ROW('Water Data'!E36))),'Data Summary'!BV42="Yes"),100-OFFSET('Water Data'!$E$4,0,10*ROW('Water Data'!E36)),NA())</f>
        <v>#N/A</v>
      </c>
      <c r="H42" s="511" t="e">
        <f ca="1">+IF(AND(ISNUMBER(OFFSET('Water Data'!$E$6,0,10*ROW('Water Data'!E36))),'Data Summary'!BW42="Yes"),OFFSET('Water Data'!$E$6,0,10*ROW('Water Data'!E36)),NA())</f>
        <v>#N/A</v>
      </c>
      <c r="I42" s="511" t="e">
        <f ca="1">+IF(AND(ISNUMBER(OFFSET('Water Data'!$E$9,0,10*ROW('Water Data'!E36))),'Data Summary'!BX42="Yes"),OFFSET('Water Data'!$E$9,0,10*ROW('Water Data'!E36)),NA())</f>
        <v>#N/A</v>
      </c>
      <c r="J42" s="511" t="e">
        <f ca="1">+IF(AND(ISNUMBER(OFFSET('Water Data'!$F$4,0,10*ROW('Water Data'!F36))),'Data Summary'!BY42="Yes"),100-OFFSET('Water Data'!$F$4,0,10*ROW('Water Data'!F36)),NA())</f>
        <v>#N/A</v>
      </c>
      <c r="K42" s="511" t="e">
        <f ca="1">+IF(AND(ISNUMBER(OFFSET('Water Data'!$F$6,0,10*ROW('Water Data'!F36))),'Data Summary'!BZ42="Yes"),OFFSET('Water Data'!$F$6,0,10*ROW('Water Data'!F36)),NA())</f>
        <v>#N/A</v>
      </c>
      <c r="L42" s="511" t="e">
        <f ca="1">+IF(AND(ISNUMBER(OFFSET('Water Data'!$F$9,0,10*ROW('Water Data'!F36))),'Data Summary'!CA42="Yes"),OFFSET('Water Data'!$F$9,0,10*ROW('Water Data'!F36)),NA())</f>
        <v>#N/A</v>
      </c>
      <c r="M42" s="511" t="e">
        <f ca="1">+IF(AND(ISNUMBER(OFFSET('Water Data'!$G$4,0,10*ROW('Water Data'!G36))),'Data Summary'!CB42="Yes"),100-OFFSET('Water Data'!$G$4,0,10*ROW('Water Data'!G36)),NA())</f>
        <v>#N/A</v>
      </c>
      <c r="N42" s="511" t="e">
        <f ca="1">+IF(AND(ISNUMBER(OFFSET('Water Data'!$G$6,0,10*ROW('Water Data'!G36))),'Data Summary'!CC42="Yes"),OFFSET('Water Data'!$G$6,0,10*ROW('Water Data'!G36)),NA())</f>
        <v>#N/A</v>
      </c>
      <c r="O42" s="511" t="e">
        <f ca="1">+IF(AND(ISNUMBER(OFFSET('Water Data'!$G$9,0,10*ROW('Water Data'!G36))),'Data Summary'!CD42="Yes"),OFFSET('Water Data'!$G$9,0,10*ROW('Water Data'!G36)),NA())</f>
        <v>#N/A</v>
      </c>
      <c r="P42" s="511" t="e">
        <f ca="1">+IF(AND(ISNUMBER(OFFSET('Water Data'!$H$4,0,10*ROW('Water Data'!H36))),'Data Summary'!CE42="Yes"),100-OFFSET('Water Data'!$H$4,0,10*ROW('Water Data'!H36)),NA())</f>
        <v>#N/A</v>
      </c>
      <c r="Q42" s="511" t="e">
        <f ca="1">+IF(AND(ISNUMBER(OFFSET('Water Data'!$H$6,0,10*ROW('Water Data'!H36))),'Data Summary'!CF42="Yes"),OFFSET('Water Data'!$H$6,0,10*ROW('Water Data'!H36)),NA())</f>
        <v>#N/A</v>
      </c>
      <c r="R42" s="511" t="e">
        <f ca="1">+IF(AND(ISNUMBER(OFFSET('Water Data'!$H$9,0,10*ROW('Water Data'!H36))),'Data Summary'!CG42="Yes"),OFFSET('Water Data'!$H$9,0,10*ROW('Water Data'!H36)),NA())</f>
        <v>#N/A</v>
      </c>
      <c r="S42" s="511" t="e">
        <f ca="1">+IF(AND(ISNUMBER(OFFSET('Water Data'!$I$4,0,10*ROW('Water Data'!I36))),'Data Summary'!CH42="Yes"),100-OFFSET('Water Data'!$I$4,0,10*ROW('Water Data'!I36)),NA())</f>
        <v>#N/A</v>
      </c>
      <c r="T42" s="511" t="e">
        <f ca="1">+IF(AND(ISNUMBER(OFFSET('Water Data'!$I$6,0,10*ROW('Water Data'!I36))),'Data Summary'!CI42="Yes"),OFFSET('Water Data'!$I$6,0,10*ROW('Water Data'!I36)),NA())</f>
        <v>#N/A</v>
      </c>
      <c r="U42" s="511" t="e">
        <f ca="1">+IF(AND(ISNUMBER(OFFSET('Water Data'!$I$9,0,10*ROW('Water Data'!I36))),'Data Summary'!CJ42="Yes"),OFFSET('Water Data'!$I$9,0,10*ROW('Water Data'!I36)),NA())</f>
        <v>#N/A</v>
      </c>
      <c r="V42" s="512" t="e">
        <f ca="1">+IF(AND(ISNUMBER(OFFSET('Sanitation Data'!$D$4,0,10*ROW('Sanitation Data'!D36))),'Data Summary'!CK42="Yes"),100-OFFSET('Sanitation Data'!$D$4,0,10*ROW('Sanitation Data'!D36)),NA())</f>
        <v>#N/A</v>
      </c>
      <c r="W42" s="512" t="e">
        <f ca="1">+IF(AND(ISNUMBER(OFFSET('Sanitation Data'!$D$6,0,10*ROW('Sanitation Data'!D36))),'Data Summary'!CL42="Yes"),OFFSET('Sanitation Data'!$D$6,0,10*ROW('Sanitation Data'!D36)),NA())</f>
        <v>#N/A</v>
      </c>
      <c r="X42" s="512" t="e">
        <f ca="1">+IF(AND(ISNUMBER(OFFSET('Sanitation Data'!$D$10,0,10*ROW('Sanitation Data'!D36))),'Data Summary'!CM42="Yes"),OFFSET('Sanitation Data'!$D$10,0,10*ROW('Sanitation Data'!D36)),NA())</f>
        <v>#N/A</v>
      </c>
      <c r="Y42" s="512" t="e">
        <f ca="1">+IF(AND(ISNUMBER(OFFSET('Sanitation Data'!$D$11,0,10*ROW('Sanitation Data'!D36))),'Data Summary'!CN42="Yes"),OFFSET('Sanitation Data'!$D$11,0,10*ROW('Sanitation Data'!D36)),NA())</f>
        <v>#N/A</v>
      </c>
      <c r="Z42" s="512" t="e">
        <f ca="1">+IF(AND(ISNUMBER(OFFSET('Sanitation Data'!$D$12,0,10*ROW('Sanitation Data'!D36))),'Data Summary'!CO42="Yes"),OFFSET('Sanitation Data'!$D$12,0,10*ROW('Sanitation Data'!D36)),NA())</f>
        <v>#N/A</v>
      </c>
      <c r="AA42" s="512" t="e">
        <f ca="1">+IF(AND(ISNUMBER(OFFSET('Sanitation Data'!$E$4,0,10*ROW('Sanitation Data'!E36))),'Data Summary'!CP42="Yes"),100-OFFSET('Sanitation Data'!$E$4,0,10*ROW('Sanitation Data'!E36)),NA())</f>
        <v>#N/A</v>
      </c>
      <c r="AB42" s="512" t="e">
        <f ca="1">+IF(AND(ISNUMBER(OFFSET('Sanitation Data'!$E$6,0,10*ROW('Sanitation Data'!E36))),'Data Summary'!CQ42="Yes"),OFFSET('Sanitation Data'!$E$6,0,10*ROW('Sanitation Data'!E36)),NA())</f>
        <v>#N/A</v>
      </c>
      <c r="AC42" s="512" t="e">
        <f ca="1">+IF(AND(ISNUMBER(OFFSET('Sanitation Data'!$E$10,0,10*ROW('Sanitation Data'!E36))),'Data Summary'!CR42="Yes"),OFFSET('Sanitation Data'!$E$10,0,10*ROW('Sanitation Data'!E36)),NA())</f>
        <v>#N/A</v>
      </c>
      <c r="AD42" s="512" t="e">
        <f ca="1">+IF(AND(ISNUMBER(OFFSET('Sanitation Data'!$E$11,0,10*ROW('Sanitation Data'!E36))),'Data Summary'!CS42="Yes"),OFFSET('Sanitation Data'!$E$11,0,10*ROW('Sanitation Data'!E36)),NA())</f>
        <v>#N/A</v>
      </c>
      <c r="AE42" s="512" t="e">
        <f ca="1">+IF(AND(ISNUMBER(OFFSET('Sanitation Data'!$E$12,0,10*ROW('Sanitation Data'!E36))),'Data Summary'!CT42="Yes"),OFFSET('Sanitation Data'!$E$12,0,10*ROW('Sanitation Data'!E36)),NA())</f>
        <v>#N/A</v>
      </c>
      <c r="AF42" s="512" t="e">
        <f ca="1">+IF(AND(ISNUMBER(OFFSET('Sanitation Data'!$F$4,0,10*ROW('Sanitation Data'!F36))),'Data Summary'!CU42="Yes"),100-OFFSET('Sanitation Data'!$F$4,0,10*ROW('Sanitation Data'!F36)),NA())</f>
        <v>#N/A</v>
      </c>
      <c r="AG42" s="512" t="e">
        <f ca="1">+IF(AND(ISNUMBER(OFFSET('Sanitation Data'!$F$6,0,10*ROW('Sanitation Data'!F36))),'Data Summary'!CV42="Yes"),OFFSET('Sanitation Data'!$F$6,0,10*ROW('Sanitation Data'!F36)),NA())</f>
        <v>#N/A</v>
      </c>
      <c r="AH42" s="512" t="e">
        <f ca="1">+IF(AND(ISNUMBER(OFFSET('Sanitation Data'!$F$10,0,10*ROW('Sanitation Data'!F36))),'Data Summary'!CW42="Yes"),OFFSET('Sanitation Data'!$F$10,0,10*ROW('Sanitation Data'!F36)),NA())</f>
        <v>#N/A</v>
      </c>
      <c r="AI42" s="512" t="e">
        <f ca="1">+IF(AND(ISNUMBER(OFFSET('Sanitation Data'!$F$11,0,10*ROW('Sanitation Data'!F36))),'Data Summary'!CX42="Yes"),OFFSET('Sanitation Data'!$F$11,0,10*ROW('Sanitation Data'!F36)),NA())</f>
        <v>#N/A</v>
      </c>
      <c r="AJ42" s="512" t="e">
        <f ca="1">+IF(AND(ISNUMBER(OFFSET('Sanitation Data'!$F$12,0,10*ROW('Sanitation Data'!F36))),'Data Summary'!CY42="Yes"),OFFSET('Sanitation Data'!$F$12,0,10*ROW('Sanitation Data'!F36)),NA())</f>
        <v>#N/A</v>
      </c>
      <c r="AK42" s="512" t="e">
        <f ca="1">+IF(AND(ISNUMBER(OFFSET('Sanitation Data'!$G$4,0,10*ROW('Sanitation Data'!G36))),'Data Summary'!CZ42="Yes"),100-OFFSET('Sanitation Data'!$G$4,0,10*ROW('Sanitation Data'!G36)),NA())</f>
        <v>#N/A</v>
      </c>
      <c r="AL42" s="512" t="e">
        <f ca="1">+IF(AND(ISNUMBER(OFFSET('Sanitation Data'!$G$6,0,10*ROW('Sanitation Data'!G36))),'Data Summary'!DA42="Yes"),OFFSET('Sanitation Data'!$G$6,0,10*ROW('Sanitation Data'!G36)),NA())</f>
        <v>#N/A</v>
      </c>
      <c r="AM42" s="512" t="e">
        <f ca="1">+IF(AND(ISNUMBER(OFFSET('Sanitation Data'!$G$10,0,10*ROW('Sanitation Data'!G36))),'Data Summary'!DB42="Yes"),OFFSET('Sanitation Data'!$G$10,0,10*ROW('Sanitation Data'!G36)),NA())</f>
        <v>#N/A</v>
      </c>
      <c r="AN42" s="512" t="e">
        <f ca="1">+IF(AND(ISNUMBER(OFFSET('Sanitation Data'!$G$11,0,10*ROW('Sanitation Data'!G36))),'Data Summary'!DC42="Yes"),OFFSET('Sanitation Data'!$G$11,0,10*ROW('Sanitation Data'!G36)),NA())</f>
        <v>#N/A</v>
      </c>
      <c r="AO42" s="512" t="e">
        <f ca="1">+IF(AND(ISNUMBER(OFFSET('Sanitation Data'!$G$12,0,10*ROW('Sanitation Data'!G36))),'Data Summary'!DD42="Yes"),OFFSET('Sanitation Data'!$G$12,0,10*ROW('Sanitation Data'!G36)),NA())</f>
        <v>#N/A</v>
      </c>
      <c r="AP42" s="512" t="e">
        <f ca="1">+IF(AND(ISNUMBER(OFFSET('Sanitation Data'!$H$4,0,10*ROW('Sanitation Data'!H36))),'Data Summary'!DE42="Yes"),100-OFFSET('Sanitation Data'!$H$4,0,10*ROW('Sanitation Data'!H36)),NA())</f>
        <v>#N/A</v>
      </c>
      <c r="AQ42" s="512" t="e">
        <f ca="1">+IF(AND(ISNUMBER(OFFSET('Sanitation Data'!$H$6,0,10*ROW('Sanitation Data'!H36))),'Data Summary'!DF42="Yes"),OFFSET('Sanitation Data'!$H$6,0,10*ROW('Sanitation Data'!H36)),NA())</f>
        <v>#N/A</v>
      </c>
      <c r="AR42" s="512" t="e">
        <f ca="1">+IF(AND(ISNUMBER(OFFSET('Sanitation Data'!$H$10,0,10*ROW('Sanitation Data'!H36))),'Data Summary'!DG42="Yes"),OFFSET('Sanitation Data'!$H$10,0,10*ROW('Sanitation Data'!H36)),NA())</f>
        <v>#N/A</v>
      </c>
      <c r="AS42" s="512" t="e">
        <f ca="1">+IF(AND(ISNUMBER(OFFSET('Sanitation Data'!$H$11,0,10*ROW('Sanitation Data'!H36))),'Data Summary'!DH42="Yes"),OFFSET('Sanitation Data'!$H$11,0,10*ROW('Sanitation Data'!H36)),NA())</f>
        <v>#N/A</v>
      </c>
      <c r="AT42" s="512" t="e">
        <f ca="1">+IF(AND(ISNUMBER(OFFSET('Sanitation Data'!$H$12,0,10*ROW('Sanitation Data'!H36))),'Data Summary'!DI42="Yes"),OFFSET('Sanitation Data'!$H$12,0,10*ROW('Sanitation Data'!H36)),NA())</f>
        <v>#N/A</v>
      </c>
      <c r="AU42" s="512" t="e">
        <f ca="1">+IF(AND(ISNUMBER(OFFSET('Sanitation Data'!$I$4,0,10*ROW('Sanitation Data'!I36))),'Data Summary'!DJ42="Yes"),100-OFFSET('Sanitation Data'!$I$4,0,10*ROW('Sanitation Data'!I36)),NA())</f>
        <v>#N/A</v>
      </c>
      <c r="AV42" s="512" t="e">
        <f ca="1">+IF(AND(ISNUMBER(OFFSET('Sanitation Data'!$I$6,0,10*ROW('Sanitation Data'!I36))),'Data Summary'!DK42="Yes"),OFFSET('Sanitation Data'!$I$6,0,10*ROW('Sanitation Data'!I36)),NA())</f>
        <v>#N/A</v>
      </c>
      <c r="AW42" s="512" t="e">
        <f ca="1">+IF(AND(ISNUMBER(OFFSET('Sanitation Data'!$I$10,0,10*ROW('Sanitation Data'!I36))),'Data Summary'!DL42="Yes"),OFFSET('Sanitation Data'!$I$10,0,10*ROW('Sanitation Data'!I36)),NA())</f>
        <v>#N/A</v>
      </c>
      <c r="AX42" s="512" t="e">
        <f ca="1">+IF(AND(ISNUMBER(OFFSET('Sanitation Data'!$I$11,0,10*ROW('Sanitation Data'!I36))),'Data Summary'!DM42="Yes"),OFFSET('Sanitation Data'!$I$11,0,10*ROW('Sanitation Data'!I36)),NA())</f>
        <v>#N/A</v>
      </c>
      <c r="AY42" s="512" t="e">
        <f ca="1">+IF(AND(ISNUMBER(OFFSET('Sanitation Data'!$I$12,0,10*ROW('Sanitation Data'!I36))),'Data Summary'!DN42="Yes"),OFFSET('Sanitation Data'!$I$12,0,10*ROW('Sanitation Data'!I36)),NA())</f>
        <v>#N/A</v>
      </c>
      <c r="AZ42" s="513" t="e">
        <f ca="1">+IF(AND(ISNUMBER(OFFSET('Hygiene Data'!$D$5,0,10*ROW('Hygiene Data'!D36))),'Data Summary'!DO42="Yes"),OFFSET('Hygiene Data'!$D$5,0,10*ROW('Hygiene Data'!D36)),NA())</f>
        <v>#N/A</v>
      </c>
      <c r="BA42" s="513" t="e">
        <f ca="1">+IF(AND(ISNUMBER(OFFSET('Hygiene Data'!$D$7,0,10*ROW('Hygiene Data'!D36))),'Data Summary'!DP42="Yes"),OFFSET('Hygiene Data'!$D$7,0,10*ROW('Hygiene Data'!D36)),NA())</f>
        <v>#N/A</v>
      </c>
      <c r="BB42" s="513" t="e">
        <f ca="1">+IF(AND(ISNUMBER(OFFSET('Hygiene Data'!$D$9,0,10*ROW('Hygiene Data'!D36))),'Data Summary'!DQ42="Yes"),OFFSET('Hygiene Data'!$D$9,0,10*ROW('Hygiene Data'!D36)),NA())</f>
        <v>#N/A</v>
      </c>
      <c r="BC42" s="513" t="e">
        <f ca="1">+IF(AND(ISNUMBER(OFFSET('Hygiene Data'!$E$5,0,10*ROW('Hygiene Data'!E36))),'Data Summary'!DR42="Yes"),OFFSET('Hygiene Data'!$E$5,0,10*ROW('Hygiene Data'!E36)),NA())</f>
        <v>#N/A</v>
      </c>
      <c r="BD42" s="513" t="e">
        <f ca="1">+IF(AND(ISNUMBER(OFFSET('Hygiene Data'!$E$7,0,10*ROW('Hygiene Data'!E36))),'Data Summary'!DS42="Yes"),OFFSET('Hygiene Data'!$E$7,0,10*ROW('Hygiene Data'!E36)),NA())</f>
        <v>#N/A</v>
      </c>
      <c r="BE42" s="513" t="e">
        <f ca="1">+IF(AND(ISNUMBER(OFFSET('Hygiene Data'!$E$9,0,10*ROW('Hygiene Data'!E36))),'Data Summary'!DT42="Yes"),OFFSET('Hygiene Data'!$E$9,0,10*ROW('Hygiene Data'!E36)),NA())</f>
        <v>#N/A</v>
      </c>
      <c r="BF42" s="513" t="e">
        <f ca="1">+IF(AND(ISNUMBER(OFFSET('Hygiene Data'!$F$5,0,10*ROW('Hygiene Data'!F36))),'Data Summary'!DU42="Yes"),OFFSET('Hygiene Data'!$F$5,0,10*ROW('Hygiene Data'!F36)),NA())</f>
        <v>#N/A</v>
      </c>
      <c r="BG42" s="513" t="e">
        <f ca="1">+IF(AND(ISNUMBER(OFFSET('Hygiene Data'!$F$7,0,10*ROW('Hygiene Data'!F36))),'Data Summary'!DV42="Yes"),OFFSET('Hygiene Data'!$F$7,0,10*ROW('Hygiene Data'!F36)),NA())</f>
        <v>#N/A</v>
      </c>
      <c r="BH42" s="513" t="e">
        <f ca="1">+IF(AND(ISNUMBER(OFFSET('Hygiene Data'!$F$9,0,10*ROW('Hygiene Data'!F36))),'Data Summary'!DW42="Yes"),OFFSET('Hygiene Data'!$F$9,0,10*ROW('Hygiene Data'!F36)),NA())</f>
        <v>#N/A</v>
      </c>
      <c r="BI42" s="513" t="e">
        <f ca="1">+IF(AND(ISNUMBER(OFFSET('Hygiene Data'!$G$5,0,10*ROW('Hygiene Data'!G36))),'Data Summary'!DX42="Yes"),OFFSET('Hygiene Data'!$G$5,0,10*ROW('Hygiene Data'!G36)),NA())</f>
        <v>#N/A</v>
      </c>
      <c r="BJ42" s="513" t="e">
        <f ca="1">+IF(AND(ISNUMBER(OFFSET('Hygiene Data'!$G$7,0,10*ROW('Hygiene Data'!G36))),'Data Summary'!DY42="Yes"),OFFSET('Hygiene Data'!$G$7,0,10*ROW('Hygiene Data'!G36)),NA())</f>
        <v>#N/A</v>
      </c>
      <c r="BK42" s="513" t="e">
        <f ca="1">+IF(AND(ISNUMBER(OFFSET('Hygiene Data'!$G$9,0,10*ROW('Hygiene Data'!G36))),'Data Summary'!DZ42="Yes"),OFFSET('Hygiene Data'!$G$9,0,10*ROW('Hygiene Data'!G36)),NA())</f>
        <v>#N/A</v>
      </c>
      <c r="BL42" s="513" t="e">
        <f ca="1">+IF(AND(ISNUMBER(OFFSET('Hygiene Data'!$H$5,0,10*ROW('Hygiene Data'!H36))),'Data Summary'!EA42="Yes"),OFFSET('Hygiene Data'!$H$5,0,10*ROW('Hygiene Data'!H36)),NA())</f>
        <v>#N/A</v>
      </c>
      <c r="BM42" s="513" t="e">
        <f ca="1">+IF(AND(ISNUMBER(OFFSET('Hygiene Data'!$H$7,0,10*ROW('Hygiene Data'!H36))),'Data Summary'!EB42="Yes"),OFFSET('Hygiene Data'!$H$7,0,10*ROW('Hygiene Data'!H36)),NA())</f>
        <v>#N/A</v>
      </c>
      <c r="BN42" s="513" t="e">
        <f ca="1">+IF(AND(ISNUMBER(OFFSET('Hygiene Data'!$H$9,0,10*ROW('Hygiene Data'!H36))),'Data Summary'!EC42="Yes"),OFFSET('Hygiene Data'!$H$9,0,10*ROW('Hygiene Data'!H36)),NA())</f>
        <v>#N/A</v>
      </c>
      <c r="BO42" s="513" t="e">
        <f ca="1">+IF(AND(ISNUMBER(OFFSET('Hygiene Data'!$I$5,0,10*ROW('Hygiene Data'!I36))),'Data Summary'!ED42="Yes"),OFFSET('Hygiene Data'!$I$5,0,10*ROW('Hygiene Data'!I36)),NA())</f>
        <v>#N/A</v>
      </c>
      <c r="BP42" s="513" t="e">
        <f ca="1">+IF(AND(ISNUMBER(OFFSET('Hygiene Data'!$I$7,0,10*ROW('Hygiene Data'!I36))),'Data Summary'!EE42="Yes"),OFFSET('Hygiene Data'!$I$7,0,10*ROW('Hygiene Data'!I36)),NA())</f>
        <v>#N/A</v>
      </c>
      <c r="BQ42" s="513" t="e">
        <f ca="1">+IF(AND(ISNUMBER(OFFSET('Hygiene Data'!$I$9,0,10*ROW('Hygiene Data'!I36))),'Data Summary'!EF42="Yes"),OFFSET('Hygiene Data'!$I$9,0,10*ROW('Hygiene Data'!I36)),NA())</f>
        <v>#N/A</v>
      </c>
    </row>
    <row r="43" spans="1:69" x14ac:dyDescent="0.25">
      <c r="A43" s="509" t="e">
        <f ca="1">+RIGHT('Data Summary'!A43,LEN('Data Summary'!A43)-9)</f>
        <v>#VALUE!</v>
      </c>
      <c r="B43" s="483" t="str">
        <f ca="1">+IF(ISTEXT('Data Summary'!B43),'Data Summary'!B43,"")</f>
        <v/>
      </c>
      <c r="C43" s="510" t="e">
        <f ca="1">+VALUE('Data Summary'!C43)</f>
        <v>#VALUE!</v>
      </c>
      <c r="D43" s="511" t="e">
        <f ca="1">+IF(AND(ISNUMBER(OFFSET('Water Data'!$D$4,0,10*ROW('Water Data'!D37))),'Data Summary'!BS43="Yes"),100-OFFSET('Water Data'!$D$4,0,10*ROW('Water Data'!D37)),NA())</f>
        <v>#N/A</v>
      </c>
      <c r="E43" s="511" t="e">
        <f ca="1">+IF(AND(ISNUMBER(OFFSET('Water Data'!$D$6,0,10*ROW('Water Data'!D37))),'Data Summary'!BT43="Yes"),OFFSET('Water Data'!$D$6,0,10*ROW('Water Data'!D37)),NA())</f>
        <v>#N/A</v>
      </c>
      <c r="F43" s="511" t="e">
        <f ca="1">+IF(AND(ISNUMBER(OFFSET('Water Data'!$D$9,0,10*ROW('Water Data'!D37))),'Data Summary'!BU43="Yes"),OFFSET('Water Data'!$D$9,0,10*ROW('Water Data'!D37)),NA())</f>
        <v>#N/A</v>
      </c>
      <c r="G43" s="511" t="e">
        <f ca="1">+IF(AND(ISNUMBER(OFFSET('Water Data'!$E$4,0,10*ROW('Water Data'!E37))),'Data Summary'!BV43="Yes"),100-OFFSET('Water Data'!$E$4,0,10*ROW('Water Data'!E37)),NA())</f>
        <v>#N/A</v>
      </c>
      <c r="H43" s="511" t="e">
        <f ca="1">+IF(AND(ISNUMBER(OFFSET('Water Data'!$E$6,0,10*ROW('Water Data'!E37))),'Data Summary'!BW43="Yes"),OFFSET('Water Data'!$E$6,0,10*ROW('Water Data'!E37)),NA())</f>
        <v>#N/A</v>
      </c>
      <c r="I43" s="511" t="e">
        <f ca="1">+IF(AND(ISNUMBER(OFFSET('Water Data'!$E$9,0,10*ROW('Water Data'!E37))),'Data Summary'!BX43="Yes"),OFFSET('Water Data'!$E$9,0,10*ROW('Water Data'!E37)),NA())</f>
        <v>#N/A</v>
      </c>
      <c r="J43" s="511" t="e">
        <f ca="1">+IF(AND(ISNUMBER(OFFSET('Water Data'!$F$4,0,10*ROW('Water Data'!F37))),'Data Summary'!BY43="Yes"),100-OFFSET('Water Data'!$F$4,0,10*ROW('Water Data'!F37)),NA())</f>
        <v>#N/A</v>
      </c>
      <c r="K43" s="511" t="e">
        <f ca="1">+IF(AND(ISNUMBER(OFFSET('Water Data'!$F$6,0,10*ROW('Water Data'!F37))),'Data Summary'!BZ43="Yes"),OFFSET('Water Data'!$F$6,0,10*ROW('Water Data'!F37)),NA())</f>
        <v>#N/A</v>
      </c>
      <c r="L43" s="511" t="e">
        <f ca="1">+IF(AND(ISNUMBER(OFFSET('Water Data'!$F$9,0,10*ROW('Water Data'!F37))),'Data Summary'!CA43="Yes"),OFFSET('Water Data'!$F$9,0,10*ROW('Water Data'!F37)),NA())</f>
        <v>#N/A</v>
      </c>
      <c r="M43" s="511" t="e">
        <f ca="1">+IF(AND(ISNUMBER(OFFSET('Water Data'!$G$4,0,10*ROW('Water Data'!G37))),'Data Summary'!CB43="Yes"),100-OFFSET('Water Data'!$G$4,0,10*ROW('Water Data'!G37)),NA())</f>
        <v>#N/A</v>
      </c>
      <c r="N43" s="511" t="e">
        <f ca="1">+IF(AND(ISNUMBER(OFFSET('Water Data'!$G$6,0,10*ROW('Water Data'!G37))),'Data Summary'!CC43="Yes"),OFFSET('Water Data'!$G$6,0,10*ROW('Water Data'!G37)),NA())</f>
        <v>#N/A</v>
      </c>
      <c r="O43" s="511" t="e">
        <f ca="1">+IF(AND(ISNUMBER(OFFSET('Water Data'!$G$9,0,10*ROW('Water Data'!G37))),'Data Summary'!CD43="Yes"),OFFSET('Water Data'!$G$9,0,10*ROW('Water Data'!G37)),NA())</f>
        <v>#N/A</v>
      </c>
      <c r="P43" s="511" t="e">
        <f ca="1">+IF(AND(ISNUMBER(OFFSET('Water Data'!$H$4,0,10*ROW('Water Data'!H37))),'Data Summary'!CE43="Yes"),100-OFFSET('Water Data'!$H$4,0,10*ROW('Water Data'!H37)),NA())</f>
        <v>#N/A</v>
      </c>
      <c r="Q43" s="511" t="e">
        <f ca="1">+IF(AND(ISNUMBER(OFFSET('Water Data'!$H$6,0,10*ROW('Water Data'!H37))),'Data Summary'!CF43="Yes"),OFFSET('Water Data'!$H$6,0,10*ROW('Water Data'!H37)),NA())</f>
        <v>#N/A</v>
      </c>
      <c r="R43" s="511" t="e">
        <f ca="1">+IF(AND(ISNUMBER(OFFSET('Water Data'!$H$9,0,10*ROW('Water Data'!H37))),'Data Summary'!CG43="Yes"),OFFSET('Water Data'!$H$9,0,10*ROW('Water Data'!H37)),NA())</f>
        <v>#N/A</v>
      </c>
      <c r="S43" s="511" t="e">
        <f ca="1">+IF(AND(ISNUMBER(OFFSET('Water Data'!$I$4,0,10*ROW('Water Data'!I37))),'Data Summary'!CH43="Yes"),100-OFFSET('Water Data'!$I$4,0,10*ROW('Water Data'!I37)),NA())</f>
        <v>#N/A</v>
      </c>
      <c r="T43" s="511" t="e">
        <f ca="1">+IF(AND(ISNUMBER(OFFSET('Water Data'!$I$6,0,10*ROW('Water Data'!I37))),'Data Summary'!CI43="Yes"),OFFSET('Water Data'!$I$6,0,10*ROW('Water Data'!I37)),NA())</f>
        <v>#N/A</v>
      </c>
      <c r="U43" s="511" t="e">
        <f ca="1">+IF(AND(ISNUMBER(OFFSET('Water Data'!$I$9,0,10*ROW('Water Data'!I37))),'Data Summary'!CJ43="Yes"),OFFSET('Water Data'!$I$9,0,10*ROW('Water Data'!I37)),NA())</f>
        <v>#N/A</v>
      </c>
      <c r="V43" s="512" t="e">
        <f ca="1">+IF(AND(ISNUMBER(OFFSET('Sanitation Data'!$D$4,0,10*ROW('Sanitation Data'!D37))),'Data Summary'!CK43="Yes"),100-OFFSET('Sanitation Data'!$D$4,0,10*ROW('Sanitation Data'!D37)),NA())</f>
        <v>#N/A</v>
      </c>
      <c r="W43" s="512" t="e">
        <f ca="1">+IF(AND(ISNUMBER(OFFSET('Sanitation Data'!$D$6,0,10*ROW('Sanitation Data'!D37))),'Data Summary'!CL43="Yes"),OFFSET('Sanitation Data'!$D$6,0,10*ROW('Sanitation Data'!D37)),NA())</f>
        <v>#N/A</v>
      </c>
      <c r="X43" s="512" t="e">
        <f ca="1">+IF(AND(ISNUMBER(OFFSET('Sanitation Data'!$D$10,0,10*ROW('Sanitation Data'!D37))),'Data Summary'!CM43="Yes"),OFFSET('Sanitation Data'!$D$10,0,10*ROW('Sanitation Data'!D37)),NA())</f>
        <v>#N/A</v>
      </c>
      <c r="Y43" s="512" t="e">
        <f ca="1">+IF(AND(ISNUMBER(OFFSET('Sanitation Data'!$D$11,0,10*ROW('Sanitation Data'!D37))),'Data Summary'!CN43="Yes"),OFFSET('Sanitation Data'!$D$11,0,10*ROW('Sanitation Data'!D37)),NA())</f>
        <v>#N/A</v>
      </c>
      <c r="Z43" s="512" t="e">
        <f ca="1">+IF(AND(ISNUMBER(OFFSET('Sanitation Data'!$D$12,0,10*ROW('Sanitation Data'!D37))),'Data Summary'!CO43="Yes"),OFFSET('Sanitation Data'!$D$12,0,10*ROW('Sanitation Data'!D37)),NA())</f>
        <v>#N/A</v>
      </c>
      <c r="AA43" s="512" t="e">
        <f ca="1">+IF(AND(ISNUMBER(OFFSET('Sanitation Data'!$E$4,0,10*ROW('Sanitation Data'!E37))),'Data Summary'!CP43="Yes"),100-OFFSET('Sanitation Data'!$E$4,0,10*ROW('Sanitation Data'!E37)),NA())</f>
        <v>#N/A</v>
      </c>
      <c r="AB43" s="512" t="e">
        <f ca="1">+IF(AND(ISNUMBER(OFFSET('Sanitation Data'!$E$6,0,10*ROW('Sanitation Data'!E37))),'Data Summary'!CQ43="Yes"),OFFSET('Sanitation Data'!$E$6,0,10*ROW('Sanitation Data'!E37)),NA())</f>
        <v>#N/A</v>
      </c>
      <c r="AC43" s="512" t="e">
        <f ca="1">+IF(AND(ISNUMBER(OFFSET('Sanitation Data'!$E$10,0,10*ROW('Sanitation Data'!E37))),'Data Summary'!CR43="Yes"),OFFSET('Sanitation Data'!$E$10,0,10*ROW('Sanitation Data'!E37)),NA())</f>
        <v>#N/A</v>
      </c>
      <c r="AD43" s="512" t="e">
        <f ca="1">+IF(AND(ISNUMBER(OFFSET('Sanitation Data'!$E$11,0,10*ROW('Sanitation Data'!E37))),'Data Summary'!CS43="Yes"),OFFSET('Sanitation Data'!$E$11,0,10*ROW('Sanitation Data'!E37)),NA())</f>
        <v>#N/A</v>
      </c>
      <c r="AE43" s="512" t="e">
        <f ca="1">+IF(AND(ISNUMBER(OFFSET('Sanitation Data'!$E$12,0,10*ROW('Sanitation Data'!E37))),'Data Summary'!CT43="Yes"),OFFSET('Sanitation Data'!$E$12,0,10*ROW('Sanitation Data'!E37)),NA())</f>
        <v>#N/A</v>
      </c>
      <c r="AF43" s="512" t="e">
        <f ca="1">+IF(AND(ISNUMBER(OFFSET('Sanitation Data'!$F$4,0,10*ROW('Sanitation Data'!F37))),'Data Summary'!CU43="Yes"),100-OFFSET('Sanitation Data'!$F$4,0,10*ROW('Sanitation Data'!F37)),NA())</f>
        <v>#N/A</v>
      </c>
      <c r="AG43" s="512" t="e">
        <f ca="1">+IF(AND(ISNUMBER(OFFSET('Sanitation Data'!$F$6,0,10*ROW('Sanitation Data'!F37))),'Data Summary'!CV43="Yes"),OFFSET('Sanitation Data'!$F$6,0,10*ROW('Sanitation Data'!F37)),NA())</f>
        <v>#N/A</v>
      </c>
      <c r="AH43" s="512" t="e">
        <f ca="1">+IF(AND(ISNUMBER(OFFSET('Sanitation Data'!$F$10,0,10*ROW('Sanitation Data'!F37))),'Data Summary'!CW43="Yes"),OFFSET('Sanitation Data'!$F$10,0,10*ROW('Sanitation Data'!F37)),NA())</f>
        <v>#N/A</v>
      </c>
      <c r="AI43" s="512" t="e">
        <f ca="1">+IF(AND(ISNUMBER(OFFSET('Sanitation Data'!$F$11,0,10*ROW('Sanitation Data'!F37))),'Data Summary'!CX43="Yes"),OFFSET('Sanitation Data'!$F$11,0,10*ROW('Sanitation Data'!F37)),NA())</f>
        <v>#N/A</v>
      </c>
      <c r="AJ43" s="512" t="e">
        <f ca="1">+IF(AND(ISNUMBER(OFFSET('Sanitation Data'!$F$12,0,10*ROW('Sanitation Data'!F37))),'Data Summary'!CY43="Yes"),OFFSET('Sanitation Data'!$F$12,0,10*ROW('Sanitation Data'!F37)),NA())</f>
        <v>#N/A</v>
      </c>
      <c r="AK43" s="512" t="e">
        <f ca="1">+IF(AND(ISNUMBER(OFFSET('Sanitation Data'!$G$4,0,10*ROW('Sanitation Data'!G37))),'Data Summary'!CZ43="Yes"),100-OFFSET('Sanitation Data'!$G$4,0,10*ROW('Sanitation Data'!G37)),NA())</f>
        <v>#N/A</v>
      </c>
      <c r="AL43" s="512" t="e">
        <f ca="1">+IF(AND(ISNUMBER(OFFSET('Sanitation Data'!$G$6,0,10*ROW('Sanitation Data'!G37))),'Data Summary'!DA43="Yes"),OFFSET('Sanitation Data'!$G$6,0,10*ROW('Sanitation Data'!G37)),NA())</f>
        <v>#N/A</v>
      </c>
      <c r="AM43" s="512" t="e">
        <f ca="1">+IF(AND(ISNUMBER(OFFSET('Sanitation Data'!$G$10,0,10*ROW('Sanitation Data'!G37))),'Data Summary'!DB43="Yes"),OFFSET('Sanitation Data'!$G$10,0,10*ROW('Sanitation Data'!G37)),NA())</f>
        <v>#N/A</v>
      </c>
      <c r="AN43" s="512" t="e">
        <f ca="1">+IF(AND(ISNUMBER(OFFSET('Sanitation Data'!$G$11,0,10*ROW('Sanitation Data'!G37))),'Data Summary'!DC43="Yes"),OFFSET('Sanitation Data'!$G$11,0,10*ROW('Sanitation Data'!G37)),NA())</f>
        <v>#N/A</v>
      </c>
      <c r="AO43" s="512" t="e">
        <f ca="1">+IF(AND(ISNUMBER(OFFSET('Sanitation Data'!$G$12,0,10*ROW('Sanitation Data'!G37))),'Data Summary'!DD43="Yes"),OFFSET('Sanitation Data'!$G$12,0,10*ROW('Sanitation Data'!G37)),NA())</f>
        <v>#N/A</v>
      </c>
      <c r="AP43" s="512" t="e">
        <f ca="1">+IF(AND(ISNUMBER(OFFSET('Sanitation Data'!$H$4,0,10*ROW('Sanitation Data'!H37))),'Data Summary'!DE43="Yes"),100-OFFSET('Sanitation Data'!$H$4,0,10*ROW('Sanitation Data'!H37)),NA())</f>
        <v>#N/A</v>
      </c>
      <c r="AQ43" s="512" t="e">
        <f ca="1">+IF(AND(ISNUMBER(OFFSET('Sanitation Data'!$H$6,0,10*ROW('Sanitation Data'!H37))),'Data Summary'!DF43="Yes"),OFFSET('Sanitation Data'!$H$6,0,10*ROW('Sanitation Data'!H37)),NA())</f>
        <v>#N/A</v>
      </c>
      <c r="AR43" s="512" t="e">
        <f ca="1">+IF(AND(ISNUMBER(OFFSET('Sanitation Data'!$H$10,0,10*ROW('Sanitation Data'!H37))),'Data Summary'!DG43="Yes"),OFFSET('Sanitation Data'!$H$10,0,10*ROW('Sanitation Data'!H37)),NA())</f>
        <v>#N/A</v>
      </c>
      <c r="AS43" s="512" t="e">
        <f ca="1">+IF(AND(ISNUMBER(OFFSET('Sanitation Data'!$H$11,0,10*ROW('Sanitation Data'!H37))),'Data Summary'!DH43="Yes"),OFFSET('Sanitation Data'!$H$11,0,10*ROW('Sanitation Data'!H37)),NA())</f>
        <v>#N/A</v>
      </c>
      <c r="AT43" s="512" t="e">
        <f ca="1">+IF(AND(ISNUMBER(OFFSET('Sanitation Data'!$H$12,0,10*ROW('Sanitation Data'!H37))),'Data Summary'!DI43="Yes"),OFFSET('Sanitation Data'!$H$12,0,10*ROW('Sanitation Data'!H37)),NA())</f>
        <v>#N/A</v>
      </c>
      <c r="AU43" s="512" t="e">
        <f ca="1">+IF(AND(ISNUMBER(OFFSET('Sanitation Data'!$I$4,0,10*ROW('Sanitation Data'!I37))),'Data Summary'!DJ43="Yes"),100-OFFSET('Sanitation Data'!$I$4,0,10*ROW('Sanitation Data'!I37)),NA())</f>
        <v>#N/A</v>
      </c>
      <c r="AV43" s="512" t="e">
        <f ca="1">+IF(AND(ISNUMBER(OFFSET('Sanitation Data'!$I$6,0,10*ROW('Sanitation Data'!I37))),'Data Summary'!DK43="Yes"),OFFSET('Sanitation Data'!$I$6,0,10*ROW('Sanitation Data'!I37)),NA())</f>
        <v>#N/A</v>
      </c>
      <c r="AW43" s="512" t="e">
        <f ca="1">+IF(AND(ISNUMBER(OFFSET('Sanitation Data'!$I$10,0,10*ROW('Sanitation Data'!I37))),'Data Summary'!DL43="Yes"),OFFSET('Sanitation Data'!$I$10,0,10*ROW('Sanitation Data'!I37)),NA())</f>
        <v>#N/A</v>
      </c>
      <c r="AX43" s="512" t="e">
        <f ca="1">+IF(AND(ISNUMBER(OFFSET('Sanitation Data'!$I$11,0,10*ROW('Sanitation Data'!I37))),'Data Summary'!DM43="Yes"),OFFSET('Sanitation Data'!$I$11,0,10*ROW('Sanitation Data'!I37)),NA())</f>
        <v>#N/A</v>
      </c>
      <c r="AY43" s="512" t="e">
        <f ca="1">+IF(AND(ISNUMBER(OFFSET('Sanitation Data'!$I$12,0,10*ROW('Sanitation Data'!I37))),'Data Summary'!DN43="Yes"),OFFSET('Sanitation Data'!$I$12,0,10*ROW('Sanitation Data'!I37)),NA())</f>
        <v>#N/A</v>
      </c>
      <c r="AZ43" s="513" t="e">
        <f ca="1">+IF(AND(ISNUMBER(OFFSET('Hygiene Data'!$D$5,0,10*ROW('Hygiene Data'!D37))),'Data Summary'!DO43="Yes"),OFFSET('Hygiene Data'!$D$5,0,10*ROW('Hygiene Data'!D37)),NA())</f>
        <v>#N/A</v>
      </c>
      <c r="BA43" s="513" t="e">
        <f ca="1">+IF(AND(ISNUMBER(OFFSET('Hygiene Data'!$D$7,0,10*ROW('Hygiene Data'!D37))),'Data Summary'!DP43="Yes"),OFFSET('Hygiene Data'!$D$7,0,10*ROW('Hygiene Data'!D37)),NA())</f>
        <v>#N/A</v>
      </c>
      <c r="BB43" s="513" t="e">
        <f ca="1">+IF(AND(ISNUMBER(OFFSET('Hygiene Data'!$D$9,0,10*ROW('Hygiene Data'!D37))),'Data Summary'!DQ43="Yes"),OFFSET('Hygiene Data'!$D$9,0,10*ROW('Hygiene Data'!D37)),NA())</f>
        <v>#N/A</v>
      </c>
      <c r="BC43" s="513" t="e">
        <f ca="1">+IF(AND(ISNUMBER(OFFSET('Hygiene Data'!$E$5,0,10*ROW('Hygiene Data'!E37))),'Data Summary'!DR43="Yes"),OFFSET('Hygiene Data'!$E$5,0,10*ROW('Hygiene Data'!E37)),NA())</f>
        <v>#N/A</v>
      </c>
      <c r="BD43" s="513" t="e">
        <f ca="1">+IF(AND(ISNUMBER(OFFSET('Hygiene Data'!$E$7,0,10*ROW('Hygiene Data'!E37))),'Data Summary'!DS43="Yes"),OFFSET('Hygiene Data'!$E$7,0,10*ROW('Hygiene Data'!E37)),NA())</f>
        <v>#N/A</v>
      </c>
      <c r="BE43" s="513" t="e">
        <f ca="1">+IF(AND(ISNUMBER(OFFSET('Hygiene Data'!$E$9,0,10*ROW('Hygiene Data'!E37))),'Data Summary'!DT43="Yes"),OFFSET('Hygiene Data'!$E$9,0,10*ROW('Hygiene Data'!E37)),NA())</f>
        <v>#N/A</v>
      </c>
      <c r="BF43" s="513" t="e">
        <f ca="1">+IF(AND(ISNUMBER(OFFSET('Hygiene Data'!$F$5,0,10*ROW('Hygiene Data'!F37))),'Data Summary'!DU43="Yes"),OFFSET('Hygiene Data'!$F$5,0,10*ROW('Hygiene Data'!F37)),NA())</f>
        <v>#N/A</v>
      </c>
      <c r="BG43" s="513" t="e">
        <f ca="1">+IF(AND(ISNUMBER(OFFSET('Hygiene Data'!$F$7,0,10*ROW('Hygiene Data'!F37))),'Data Summary'!DV43="Yes"),OFFSET('Hygiene Data'!$F$7,0,10*ROW('Hygiene Data'!F37)),NA())</f>
        <v>#N/A</v>
      </c>
      <c r="BH43" s="513" t="e">
        <f ca="1">+IF(AND(ISNUMBER(OFFSET('Hygiene Data'!$F$9,0,10*ROW('Hygiene Data'!F37))),'Data Summary'!DW43="Yes"),OFFSET('Hygiene Data'!$F$9,0,10*ROW('Hygiene Data'!F37)),NA())</f>
        <v>#N/A</v>
      </c>
      <c r="BI43" s="513" t="e">
        <f ca="1">+IF(AND(ISNUMBER(OFFSET('Hygiene Data'!$G$5,0,10*ROW('Hygiene Data'!G37))),'Data Summary'!DX43="Yes"),OFFSET('Hygiene Data'!$G$5,0,10*ROW('Hygiene Data'!G37)),NA())</f>
        <v>#N/A</v>
      </c>
      <c r="BJ43" s="513" t="e">
        <f ca="1">+IF(AND(ISNUMBER(OFFSET('Hygiene Data'!$G$7,0,10*ROW('Hygiene Data'!G37))),'Data Summary'!DY43="Yes"),OFFSET('Hygiene Data'!$G$7,0,10*ROW('Hygiene Data'!G37)),NA())</f>
        <v>#N/A</v>
      </c>
      <c r="BK43" s="513" t="e">
        <f ca="1">+IF(AND(ISNUMBER(OFFSET('Hygiene Data'!$G$9,0,10*ROW('Hygiene Data'!G37))),'Data Summary'!DZ43="Yes"),OFFSET('Hygiene Data'!$G$9,0,10*ROW('Hygiene Data'!G37)),NA())</f>
        <v>#N/A</v>
      </c>
      <c r="BL43" s="513" t="e">
        <f ca="1">+IF(AND(ISNUMBER(OFFSET('Hygiene Data'!$H$5,0,10*ROW('Hygiene Data'!H37))),'Data Summary'!EA43="Yes"),OFFSET('Hygiene Data'!$H$5,0,10*ROW('Hygiene Data'!H37)),NA())</f>
        <v>#N/A</v>
      </c>
      <c r="BM43" s="513" t="e">
        <f ca="1">+IF(AND(ISNUMBER(OFFSET('Hygiene Data'!$H$7,0,10*ROW('Hygiene Data'!H37))),'Data Summary'!EB43="Yes"),OFFSET('Hygiene Data'!$H$7,0,10*ROW('Hygiene Data'!H37)),NA())</f>
        <v>#N/A</v>
      </c>
      <c r="BN43" s="513" t="e">
        <f ca="1">+IF(AND(ISNUMBER(OFFSET('Hygiene Data'!$H$9,0,10*ROW('Hygiene Data'!H37))),'Data Summary'!EC43="Yes"),OFFSET('Hygiene Data'!$H$9,0,10*ROW('Hygiene Data'!H37)),NA())</f>
        <v>#N/A</v>
      </c>
      <c r="BO43" s="513" t="e">
        <f ca="1">+IF(AND(ISNUMBER(OFFSET('Hygiene Data'!$I$5,0,10*ROW('Hygiene Data'!I37))),'Data Summary'!ED43="Yes"),OFFSET('Hygiene Data'!$I$5,0,10*ROW('Hygiene Data'!I37)),NA())</f>
        <v>#N/A</v>
      </c>
      <c r="BP43" s="513" t="e">
        <f ca="1">+IF(AND(ISNUMBER(OFFSET('Hygiene Data'!$I$7,0,10*ROW('Hygiene Data'!I37))),'Data Summary'!EE43="Yes"),OFFSET('Hygiene Data'!$I$7,0,10*ROW('Hygiene Data'!I37)),NA())</f>
        <v>#N/A</v>
      </c>
      <c r="BQ43" s="513" t="e">
        <f ca="1">+IF(AND(ISNUMBER(OFFSET('Hygiene Data'!$I$9,0,10*ROW('Hygiene Data'!I37))),'Data Summary'!EF43="Yes"),OFFSET('Hygiene Data'!$I$9,0,10*ROW('Hygiene Data'!I37)),NA())</f>
        <v>#N/A</v>
      </c>
    </row>
    <row r="44" spans="1:69" x14ac:dyDescent="0.25">
      <c r="A44" s="509" t="e">
        <f ca="1">+RIGHT('Data Summary'!A44,LEN('Data Summary'!A44)-9)</f>
        <v>#VALUE!</v>
      </c>
      <c r="B44" s="483" t="str">
        <f ca="1">+IF(ISTEXT('Data Summary'!B44),'Data Summary'!B44,"")</f>
        <v/>
      </c>
      <c r="C44" s="510" t="e">
        <f ca="1">+VALUE('Data Summary'!C44)</f>
        <v>#VALUE!</v>
      </c>
      <c r="D44" s="511" t="e">
        <f ca="1">+IF(AND(ISNUMBER(OFFSET('Water Data'!$D$4,0,10*ROW('Water Data'!D38))),'Data Summary'!BS44="Yes"),100-OFFSET('Water Data'!$D$4,0,10*ROW('Water Data'!D38)),NA())</f>
        <v>#N/A</v>
      </c>
      <c r="E44" s="511" t="e">
        <f ca="1">+IF(AND(ISNUMBER(OFFSET('Water Data'!$D$6,0,10*ROW('Water Data'!D38))),'Data Summary'!BT44="Yes"),OFFSET('Water Data'!$D$6,0,10*ROW('Water Data'!D38)),NA())</f>
        <v>#N/A</v>
      </c>
      <c r="F44" s="511" t="e">
        <f ca="1">+IF(AND(ISNUMBER(OFFSET('Water Data'!$D$9,0,10*ROW('Water Data'!D38))),'Data Summary'!BU44="Yes"),OFFSET('Water Data'!$D$9,0,10*ROW('Water Data'!D38)),NA())</f>
        <v>#N/A</v>
      </c>
      <c r="G44" s="511" t="e">
        <f ca="1">+IF(AND(ISNUMBER(OFFSET('Water Data'!$E$4,0,10*ROW('Water Data'!E38))),'Data Summary'!BV44="Yes"),100-OFFSET('Water Data'!$E$4,0,10*ROW('Water Data'!E38)),NA())</f>
        <v>#N/A</v>
      </c>
      <c r="H44" s="511" t="e">
        <f ca="1">+IF(AND(ISNUMBER(OFFSET('Water Data'!$E$6,0,10*ROW('Water Data'!E38))),'Data Summary'!BW44="Yes"),OFFSET('Water Data'!$E$6,0,10*ROW('Water Data'!E38)),NA())</f>
        <v>#N/A</v>
      </c>
      <c r="I44" s="511" t="e">
        <f ca="1">+IF(AND(ISNUMBER(OFFSET('Water Data'!$E$9,0,10*ROW('Water Data'!E38))),'Data Summary'!BX44="Yes"),OFFSET('Water Data'!$E$9,0,10*ROW('Water Data'!E38)),NA())</f>
        <v>#N/A</v>
      </c>
      <c r="J44" s="511" t="e">
        <f ca="1">+IF(AND(ISNUMBER(OFFSET('Water Data'!$F$4,0,10*ROW('Water Data'!F38))),'Data Summary'!BY44="Yes"),100-OFFSET('Water Data'!$F$4,0,10*ROW('Water Data'!F38)),NA())</f>
        <v>#N/A</v>
      </c>
      <c r="K44" s="511" t="e">
        <f ca="1">+IF(AND(ISNUMBER(OFFSET('Water Data'!$F$6,0,10*ROW('Water Data'!F38))),'Data Summary'!BZ44="Yes"),OFFSET('Water Data'!$F$6,0,10*ROW('Water Data'!F38)),NA())</f>
        <v>#N/A</v>
      </c>
      <c r="L44" s="511" t="e">
        <f ca="1">+IF(AND(ISNUMBER(OFFSET('Water Data'!$F$9,0,10*ROW('Water Data'!F38))),'Data Summary'!CA44="Yes"),OFFSET('Water Data'!$F$9,0,10*ROW('Water Data'!F38)),NA())</f>
        <v>#N/A</v>
      </c>
      <c r="M44" s="511" t="e">
        <f ca="1">+IF(AND(ISNUMBER(OFFSET('Water Data'!$G$4,0,10*ROW('Water Data'!G38))),'Data Summary'!CB44="Yes"),100-OFFSET('Water Data'!$G$4,0,10*ROW('Water Data'!G38)),NA())</f>
        <v>#N/A</v>
      </c>
      <c r="N44" s="511" t="e">
        <f ca="1">+IF(AND(ISNUMBER(OFFSET('Water Data'!$G$6,0,10*ROW('Water Data'!G38))),'Data Summary'!CC44="Yes"),OFFSET('Water Data'!$G$6,0,10*ROW('Water Data'!G38)),NA())</f>
        <v>#N/A</v>
      </c>
      <c r="O44" s="511" t="e">
        <f ca="1">+IF(AND(ISNUMBER(OFFSET('Water Data'!$G$9,0,10*ROW('Water Data'!G38))),'Data Summary'!CD44="Yes"),OFFSET('Water Data'!$G$9,0,10*ROW('Water Data'!G38)),NA())</f>
        <v>#N/A</v>
      </c>
      <c r="P44" s="511" t="e">
        <f ca="1">+IF(AND(ISNUMBER(OFFSET('Water Data'!$H$4,0,10*ROW('Water Data'!H38))),'Data Summary'!CE44="Yes"),100-OFFSET('Water Data'!$H$4,0,10*ROW('Water Data'!H38)),NA())</f>
        <v>#N/A</v>
      </c>
      <c r="Q44" s="511" t="e">
        <f ca="1">+IF(AND(ISNUMBER(OFFSET('Water Data'!$H$6,0,10*ROW('Water Data'!H38))),'Data Summary'!CF44="Yes"),OFFSET('Water Data'!$H$6,0,10*ROW('Water Data'!H38)),NA())</f>
        <v>#N/A</v>
      </c>
      <c r="R44" s="511" t="e">
        <f ca="1">+IF(AND(ISNUMBER(OFFSET('Water Data'!$H$9,0,10*ROW('Water Data'!H38))),'Data Summary'!CG44="Yes"),OFFSET('Water Data'!$H$9,0,10*ROW('Water Data'!H38)),NA())</f>
        <v>#N/A</v>
      </c>
      <c r="S44" s="511" t="e">
        <f ca="1">+IF(AND(ISNUMBER(OFFSET('Water Data'!$I$4,0,10*ROW('Water Data'!I38))),'Data Summary'!CH44="Yes"),100-OFFSET('Water Data'!$I$4,0,10*ROW('Water Data'!I38)),NA())</f>
        <v>#N/A</v>
      </c>
      <c r="T44" s="511" t="e">
        <f ca="1">+IF(AND(ISNUMBER(OFFSET('Water Data'!$I$6,0,10*ROW('Water Data'!I38))),'Data Summary'!CI44="Yes"),OFFSET('Water Data'!$I$6,0,10*ROW('Water Data'!I38)),NA())</f>
        <v>#N/A</v>
      </c>
      <c r="U44" s="511" t="e">
        <f ca="1">+IF(AND(ISNUMBER(OFFSET('Water Data'!$I$9,0,10*ROW('Water Data'!I38))),'Data Summary'!CJ44="Yes"),OFFSET('Water Data'!$I$9,0,10*ROW('Water Data'!I38)),NA())</f>
        <v>#N/A</v>
      </c>
      <c r="V44" s="512" t="e">
        <f ca="1">+IF(AND(ISNUMBER(OFFSET('Sanitation Data'!$D$4,0,10*ROW('Sanitation Data'!D38))),'Data Summary'!CK44="Yes"),100-OFFSET('Sanitation Data'!$D$4,0,10*ROW('Sanitation Data'!D38)),NA())</f>
        <v>#N/A</v>
      </c>
      <c r="W44" s="512" t="e">
        <f ca="1">+IF(AND(ISNUMBER(OFFSET('Sanitation Data'!$D$6,0,10*ROW('Sanitation Data'!D38))),'Data Summary'!CL44="Yes"),OFFSET('Sanitation Data'!$D$6,0,10*ROW('Sanitation Data'!D38)),NA())</f>
        <v>#N/A</v>
      </c>
      <c r="X44" s="512" t="e">
        <f ca="1">+IF(AND(ISNUMBER(OFFSET('Sanitation Data'!$D$10,0,10*ROW('Sanitation Data'!D38))),'Data Summary'!CM44="Yes"),OFFSET('Sanitation Data'!$D$10,0,10*ROW('Sanitation Data'!D38)),NA())</f>
        <v>#N/A</v>
      </c>
      <c r="Y44" s="512" t="e">
        <f ca="1">+IF(AND(ISNUMBER(OFFSET('Sanitation Data'!$D$11,0,10*ROW('Sanitation Data'!D38))),'Data Summary'!CN44="Yes"),OFFSET('Sanitation Data'!$D$11,0,10*ROW('Sanitation Data'!D38)),NA())</f>
        <v>#N/A</v>
      </c>
      <c r="Z44" s="512" t="e">
        <f ca="1">+IF(AND(ISNUMBER(OFFSET('Sanitation Data'!$D$12,0,10*ROW('Sanitation Data'!D38))),'Data Summary'!CO44="Yes"),OFFSET('Sanitation Data'!$D$12,0,10*ROW('Sanitation Data'!D38)),NA())</f>
        <v>#N/A</v>
      </c>
      <c r="AA44" s="512" t="e">
        <f ca="1">+IF(AND(ISNUMBER(OFFSET('Sanitation Data'!$E$4,0,10*ROW('Sanitation Data'!E38))),'Data Summary'!CP44="Yes"),100-OFFSET('Sanitation Data'!$E$4,0,10*ROW('Sanitation Data'!E38)),NA())</f>
        <v>#N/A</v>
      </c>
      <c r="AB44" s="512" t="e">
        <f ca="1">+IF(AND(ISNUMBER(OFFSET('Sanitation Data'!$E$6,0,10*ROW('Sanitation Data'!E38))),'Data Summary'!CQ44="Yes"),OFFSET('Sanitation Data'!$E$6,0,10*ROW('Sanitation Data'!E38)),NA())</f>
        <v>#N/A</v>
      </c>
      <c r="AC44" s="512" t="e">
        <f ca="1">+IF(AND(ISNUMBER(OFFSET('Sanitation Data'!$E$10,0,10*ROW('Sanitation Data'!E38))),'Data Summary'!CR44="Yes"),OFFSET('Sanitation Data'!$E$10,0,10*ROW('Sanitation Data'!E38)),NA())</f>
        <v>#N/A</v>
      </c>
      <c r="AD44" s="512" t="e">
        <f ca="1">+IF(AND(ISNUMBER(OFFSET('Sanitation Data'!$E$11,0,10*ROW('Sanitation Data'!E38))),'Data Summary'!CS44="Yes"),OFFSET('Sanitation Data'!$E$11,0,10*ROW('Sanitation Data'!E38)),NA())</f>
        <v>#N/A</v>
      </c>
      <c r="AE44" s="512" t="e">
        <f ca="1">+IF(AND(ISNUMBER(OFFSET('Sanitation Data'!$E$12,0,10*ROW('Sanitation Data'!E38))),'Data Summary'!CT44="Yes"),OFFSET('Sanitation Data'!$E$12,0,10*ROW('Sanitation Data'!E38)),NA())</f>
        <v>#N/A</v>
      </c>
      <c r="AF44" s="512" t="e">
        <f ca="1">+IF(AND(ISNUMBER(OFFSET('Sanitation Data'!$F$4,0,10*ROW('Sanitation Data'!F38))),'Data Summary'!CU44="Yes"),100-OFFSET('Sanitation Data'!$F$4,0,10*ROW('Sanitation Data'!F38)),NA())</f>
        <v>#N/A</v>
      </c>
      <c r="AG44" s="512" t="e">
        <f ca="1">+IF(AND(ISNUMBER(OFFSET('Sanitation Data'!$F$6,0,10*ROW('Sanitation Data'!F38))),'Data Summary'!CV44="Yes"),OFFSET('Sanitation Data'!$F$6,0,10*ROW('Sanitation Data'!F38)),NA())</f>
        <v>#N/A</v>
      </c>
      <c r="AH44" s="512" t="e">
        <f ca="1">+IF(AND(ISNUMBER(OFFSET('Sanitation Data'!$F$10,0,10*ROW('Sanitation Data'!F38))),'Data Summary'!CW44="Yes"),OFFSET('Sanitation Data'!$F$10,0,10*ROW('Sanitation Data'!F38)),NA())</f>
        <v>#N/A</v>
      </c>
      <c r="AI44" s="512" t="e">
        <f ca="1">+IF(AND(ISNUMBER(OFFSET('Sanitation Data'!$F$11,0,10*ROW('Sanitation Data'!F38))),'Data Summary'!CX44="Yes"),OFFSET('Sanitation Data'!$F$11,0,10*ROW('Sanitation Data'!F38)),NA())</f>
        <v>#N/A</v>
      </c>
      <c r="AJ44" s="512" t="e">
        <f ca="1">+IF(AND(ISNUMBER(OFFSET('Sanitation Data'!$F$12,0,10*ROW('Sanitation Data'!F38))),'Data Summary'!CY44="Yes"),OFFSET('Sanitation Data'!$F$12,0,10*ROW('Sanitation Data'!F38)),NA())</f>
        <v>#N/A</v>
      </c>
      <c r="AK44" s="512" t="e">
        <f ca="1">+IF(AND(ISNUMBER(OFFSET('Sanitation Data'!$G$4,0,10*ROW('Sanitation Data'!G38))),'Data Summary'!CZ44="Yes"),100-OFFSET('Sanitation Data'!$G$4,0,10*ROW('Sanitation Data'!G38)),NA())</f>
        <v>#N/A</v>
      </c>
      <c r="AL44" s="512" t="e">
        <f ca="1">+IF(AND(ISNUMBER(OFFSET('Sanitation Data'!$G$6,0,10*ROW('Sanitation Data'!G38))),'Data Summary'!DA44="Yes"),OFFSET('Sanitation Data'!$G$6,0,10*ROW('Sanitation Data'!G38)),NA())</f>
        <v>#N/A</v>
      </c>
      <c r="AM44" s="512" t="e">
        <f ca="1">+IF(AND(ISNUMBER(OFFSET('Sanitation Data'!$G$10,0,10*ROW('Sanitation Data'!G38))),'Data Summary'!DB44="Yes"),OFFSET('Sanitation Data'!$G$10,0,10*ROW('Sanitation Data'!G38)),NA())</f>
        <v>#N/A</v>
      </c>
      <c r="AN44" s="512" t="e">
        <f ca="1">+IF(AND(ISNUMBER(OFFSET('Sanitation Data'!$G$11,0,10*ROW('Sanitation Data'!G38))),'Data Summary'!DC44="Yes"),OFFSET('Sanitation Data'!$G$11,0,10*ROW('Sanitation Data'!G38)),NA())</f>
        <v>#N/A</v>
      </c>
      <c r="AO44" s="512" t="e">
        <f ca="1">+IF(AND(ISNUMBER(OFFSET('Sanitation Data'!$G$12,0,10*ROW('Sanitation Data'!G38))),'Data Summary'!DD44="Yes"),OFFSET('Sanitation Data'!$G$12,0,10*ROW('Sanitation Data'!G38)),NA())</f>
        <v>#N/A</v>
      </c>
      <c r="AP44" s="512" t="e">
        <f ca="1">+IF(AND(ISNUMBER(OFFSET('Sanitation Data'!$H$4,0,10*ROW('Sanitation Data'!H38))),'Data Summary'!DE44="Yes"),100-OFFSET('Sanitation Data'!$H$4,0,10*ROW('Sanitation Data'!H38)),NA())</f>
        <v>#N/A</v>
      </c>
      <c r="AQ44" s="512" t="e">
        <f ca="1">+IF(AND(ISNUMBER(OFFSET('Sanitation Data'!$H$6,0,10*ROW('Sanitation Data'!H38))),'Data Summary'!DF44="Yes"),OFFSET('Sanitation Data'!$H$6,0,10*ROW('Sanitation Data'!H38)),NA())</f>
        <v>#N/A</v>
      </c>
      <c r="AR44" s="512" t="e">
        <f ca="1">+IF(AND(ISNUMBER(OFFSET('Sanitation Data'!$H$10,0,10*ROW('Sanitation Data'!H38))),'Data Summary'!DG44="Yes"),OFFSET('Sanitation Data'!$H$10,0,10*ROW('Sanitation Data'!H38)),NA())</f>
        <v>#N/A</v>
      </c>
      <c r="AS44" s="512" t="e">
        <f ca="1">+IF(AND(ISNUMBER(OFFSET('Sanitation Data'!$H$11,0,10*ROW('Sanitation Data'!H38))),'Data Summary'!DH44="Yes"),OFFSET('Sanitation Data'!$H$11,0,10*ROW('Sanitation Data'!H38)),NA())</f>
        <v>#N/A</v>
      </c>
      <c r="AT44" s="512" t="e">
        <f ca="1">+IF(AND(ISNUMBER(OFFSET('Sanitation Data'!$H$12,0,10*ROW('Sanitation Data'!H38))),'Data Summary'!DI44="Yes"),OFFSET('Sanitation Data'!$H$12,0,10*ROW('Sanitation Data'!H38)),NA())</f>
        <v>#N/A</v>
      </c>
      <c r="AU44" s="512" t="e">
        <f ca="1">+IF(AND(ISNUMBER(OFFSET('Sanitation Data'!$I$4,0,10*ROW('Sanitation Data'!I38))),'Data Summary'!DJ44="Yes"),100-OFFSET('Sanitation Data'!$I$4,0,10*ROW('Sanitation Data'!I38)),NA())</f>
        <v>#N/A</v>
      </c>
      <c r="AV44" s="512" t="e">
        <f ca="1">+IF(AND(ISNUMBER(OFFSET('Sanitation Data'!$I$6,0,10*ROW('Sanitation Data'!I38))),'Data Summary'!DK44="Yes"),OFFSET('Sanitation Data'!$I$6,0,10*ROW('Sanitation Data'!I38)),NA())</f>
        <v>#N/A</v>
      </c>
      <c r="AW44" s="512" t="e">
        <f ca="1">+IF(AND(ISNUMBER(OFFSET('Sanitation Data'!$I$10,0,10*ROW('Sanitation Data'!I38))),'Data Summary'!DL44="Yes"),OFFSET('Sanitation Data'!$I$10,0,10*ROW('Sanitation Data'!I38)),NA())</f>
        <v>#N/A</v>
      </c>
      <c r="AX44" s="512" t="e">
        <f ca="1">+IF(AND(ISNUMBER(OFFSET('Sanitation Data'!$I$11,0,10*ROW('Sanitation Data'!I38))),'Data Summary'!DM44="Yes"),OFFSET('Sanitation Data'!$I$11,0,10*ROW('Sanitation Data'!I38)),NA())</f>
        <v>#N/A</v>
      </c>
      <c r="AY44" s="512" t="e">
        <f ca="1">+IF(AND(ISNUMBER(OFFSET('Sanitation Data'!$I$12,0,10*ROW('Sanitation Data'!I38))),'Data Summary'!DN44="Yes"),OFFSET('Sanitation Data'!$I$12,0,10*ROW('Sanitation Data'!I38)),NA())</f>
        <v>#N/A</v>
      </c>
      <c r="AZ44" s="513" t="e">
        <f ca="1">+IF(AND(ISNUMBER(OFFSET('Hygiene Data'!$D$5,0,10*ROW('Hygiene Data'!D38))),'Data Summary'!DO44="Yes"),OFFSET('Hygiene Data'!$D$5,0,10*ROW('Hygiene Data'!D38)),NA())</f>
        <v>#N/A</v>
      </c>
      <c r="BA44" s="513" t="e">
        <f ca="1">+IF(AND(ISNUMBER(OFFSET('Hygiene Data'!$D$7,0,10*ROW('Hygiene Data'!D38))),'Data Summary'!DP44="Yes"),OFFSET('Hygiene Data'!$D$7,0,10*ROW('Hygiene Data'!D38)),NA())</f>
        <v>#N/A</v>
      </c>
      <c r="BB44" s="513" t="e">
        <f ca="1">+IF(AND(ISNUMBER(OFFSET('Hygiene Data'!$D$9,0,10*ROW('Hygiene Data'!D38))),'Data Summary'!DQ44="Yes"),OFFSET('Hygiene Data'!$D$9,0,10*ROW('Hygiene Data'!D38)),NA())</f>
        <v>#N/A</v>
      </c>
      <c r="BC44" s="513" t="e">
        <f ca="1">+IF(AND(ISNUMBER(OFFSET('Hygiene Data'!$E$5,0,10*ROW('Hygiene Data'!E38))),'Data Summary'!DR44="Yes"),OFFSET('Hygiene Data'!$E$5,0,10*ROW('Hygiene Data'!E38)),NA())</f>
        <v>#N/A</v>
      </c>
      <c r="BD44" s="513" t="e">
        <f ca="1">+IF(AND(ISNUMBER(OFFSET('Hygiene Data'!$E$7,0,10*ROW('Hygiene Data'!E38))),'Data Summary'!DS44="Yes"),OFFSET('Hygiene Data'!$E$7,0,10*ROW('Hygiene Data'!E38)),NA())</f>
        <v>#N/A</v>
      </c>
      <c r="BE44" s="513" t="e">
        <f ca="1">+IF(AND(ISNUMBER(OFFSET('Hygiene Data'!$E$9,0,10*ROW('Hygiene Data'!E38))),'Data Summary'!DT44="Yes"),OFFSET('Hygiene Data'!$E$9,0,10*ROW('Hygiene Data'!E38)),NA())</f>
        <v>#N/A</v>
      </c>
      <c r="BF44" s="513" t="e">
        <f ca="1">+IF(AND(ISNUMBER(OFFSET('Hygiene Data'!$F$5,0,10*ROW('Hygiene Data'!F38))),'Data Summary'!DU44="Yes"),OFFSET('Hygiene Data'!$F$5,0,10*ROW('Hygiene Data'!F38)),NA())</f>
        <v>#N/A</v>
      </c>
      <c r="BG44" s="513" t="e">
        <f ca="1">+IF(AND(ISNUMBER(OFFSET('Hygiene Data'!$F$7,0,10*ROW('Hygiene Data'!F38))),'Data Summary'!DV44="Yes"),OFFSET('Hygiene Data'!$F$7,0,10*ROW('Hygiene Data'!F38)),NA())</f>
        <v>#N/A</v>
      </c>
      <c r="BH44" s="513" t="e">
        <f ca="1">+IF(AND(ISNUMBER(OFFSET('Hygiene Data'!$F$9,0,10*ROW('Hygiene Data'!F38))),'Data Summary'!DW44="Yes"),OFFSET('Hygiene Data'!$F$9,0,10*ROW('Hygiene Data'!F38)),NA())</f>
        <v>#N/A</v>
      </c>
      <c r="BI44" s="513" t="e">
        <f ca="1">+IF(AND(ISNUMBER(OFFSET('Hygiene Data'!$G$5,0,10*ROW('Hygiene Data'!G38))),'Data Summary'!DX44="Yes"),OFFSET('Hygiene Data'!$G$5,0,10*ROW('Hygiene Data'!G38)),NA())</f>
        <v>#N/A</v>
      </c>
      <c r="BJ44" s="513" t="e">
        <f ca="1">+IF(AND(ISNUMBER(OFFSET('Hygiene Data'!$G$7,0,10*ROW('Hygiene Data'!G38))),'Data Summary'!DY44="Yes"),OFFSET('Hygiene Data'!$G$7,0,10*ROW('Hygiene Data'!G38)),NA())</f>
        <v>#N/A</v>
      </c>
      <c r="BK44" s="513" t="e">
        <f ca="1">+IF(AND(ISNUMBER(OFFSET('Hygiene Data'!$G$9,0,10*ROW('Hygiene Data'!G38))),'Data Summary'!DZ44="Yes"),OFFSET('Hygiene Data'!$G$9,0,10*ROW('Hygiene Data'!G38)),NA())</f>
        <v>#N/A</v>
      </c>
      <c r="BL44" s="513" t="e">
        <f ca="1">+IF(AND(ISNUMBER(OFFSET('Hygiene Data'!$H$5,0,10*ROW('Hygiene Data'!H38))),'Data Summary'!EA44="Yes"),OFFSET('Hygiene Data'!$H$5,0,10*ROW('Hygiene Data'!H38)),NA())</f>
        <v>#N/A</v>
      </c>
      <c r="BM44" s="513" t="e">
        <f ca="1">+IF(AND(ISNUMBER(OFFSET('Hygiene Data'!$H$7,0,10*ROW('Hygiene Data'!H38))),'Data Summary'!EB44="Yes"),OFFSET('Hygiene Data'!$H$7,0,10*ROW('Hygiene Data'!H38)),NA())</f>
        <v>#N/A</v>
      </c>
      <c r="BN44" s="513" t="e">
        <f ca="1">+IF(AND(ISNUMBER(OFFSET('Hygiene Data'!$H$9,0,10*ROW('Hygiene Data'!H38))),'Data Summary'!EC44="Yes"),OFFSET('Hygiene Data'!$H$9,0,10*ROW('Hygiene Data'!H38)),NA())</f>
        <v>#N/A</v>
      </c>
      <c r="BO44" s="513" t="e">
        <f ca="1">+IF(AND(ISNUMBER(OFFSET('Hygiene Data'!$I$5,0,10*ROW('Hygiene Data'!I38))),'Data Summary'!ED44="Yes"),OFFSET('Hygiene Data'!$I$5,0,10*ROW('Hygiene Data'!I38)),NA())</f>
        <v>#N/A</v>
      </c>
      <c r="BP44" s="513" t="e">
        <f ca="1">+IF(AND(ISNUMBER(OFFSET('Hygiene Data'!$I$7,0,10*ROW('Hygiene Data'!I38))),'Data Summary'!EE44="Yes"),OFFSET('Hygiene Data'!$I$7,0,10*ROW('Hygiene Data'!I38)),NA())</f>
        <v>#N/A</v>
      </c>
      <c r="BQ44" s="513" t="e">
        <f ca="1">+IF(AND(ISNUMBER(OFFSET('Hygiene Data'!$I$9,0,10*ROW('Hygiene Data'!I38))),'Data Summary'!EF44="Yes"),OFFSET('Hygiene Data'!$I$9,0,10*ROW('Hygiene Data'!I38)),NA())</f>
        <v>#N/A</v>
      </c>
    </row>
    <row r="45" spans="1:69" x14ac:dyDescent="0.25">
      <c r="A45" s="509" t="e">
        <f ca="1">+RIGHT('Data Summary'!A45,LEN('Data Summary'!A45)-9)</f>
        <v>#VALUE!</v>
      </c>
      <c r="B45" s="483" t="str">
        <f ca="1">+IF(ISTEXT('Data Summary'!B45),'Data Summary'!B45,"")</f>
        <v/>
      </c>
      <c r="C45" s="510" t="e">
        <f ca="1">+VALUE('Data Summary'!C45)</f>
        <v>#VALUE!</v>
      </c>
      <c r="D45" s="511" t="e">
        <f ca="1">+IF(AND(ISNUMBER(OFFSET('Water Data'!$D$4,0,10*ROW('Water Data'!D39))),'Data Summary'!BS45="Yes"),100-OFFSET('Water Data'!$D$4,0,10*ROW('Water Data'!D39)),NA())</f>
        <v>#N/A</v>
      </c>
      <c r="E45" s="511" t="e">
        <f ca="1">+IF(AND(ISNUMBER(OFFSET('Water Data'!$D$6,0,10*ROW('Water Data'!D39))),'Data Summary'!BT45="Yes"),OFFSET('Water Data'!$D$6,0,10*ROW('Water Data'!D39)),NA())</f>
        <v>#N/A</v>
      </c>
      <c r="F45" s="511" t="e">
        <f ca="1">+IF(AND(ISNUMBER(OFFSET('Water Data'!$D$9,0,10*ROW('Water Data'!D39))),'Data Summary'!BU45="Yes"),OFFSET('Water Data'!$D$9,0,10*ROW('Water Data'!D39)),NA())</f>
        <v>#N/A</v>
      </c>
      <c r="G45" s="511" t="e">
        <f ca="1">+IF(AND(ISNUMBER(OFFSET('Water Data'!$E$4,0,10*ROW('Water Data'!E39))),'Data Summary'!BV45="Yes"),100-OFFSET('Water Data'!$E$4,0,10*ROW('Water Data'!E39)),NA())</f>
        <v>#N/A</v>
      </c>
      <c r="H45" s="511" t="e">
        <f ca="1">+IF(AND(ISNUMBER(OFFSET('Water Data'!$E$6,0,10*ROW('Water Data'!E39))),'Data Summary'!BW45="Yes"),OFFSET('Water Data'!$E$6,0,10*ROW('Water Data'!E39)),NA())</f>
        <v>#N/A</v>
      </c>
      <c r="I45" s="511" t="e">
        <f ca="1">+IF(AND(ISNUMBER(OFFSET('Water Data'!$E$9,0,10*ROW('Water Data'!E39))),'Data Summary'!BX45="Yes"),OFFSET('Water Data'!$E$9,0,10*ROW('Water Data'!E39)),NA())</f>
        <v>#N/A</v>
      </c>
      <c r="J45" s="511" t="e">
        <f ca="1">+IF(AND(ISNUMBER(OFFSET('Water Data'!$F$4,0,10*ROW('Water Data'!F39))),'Data Summary'!BY45="Yes"),100-OFFSET('Water Data'!$F$4,0,10*ROW('Water Data'!F39)),NA())</f>
        <v>#N/A</v>
      </c>
      <c r="K45" s="511" t="e">
        <f ca="1">+IF(AND(ISNUMBER(OFFSET('Water Data'!$F$6,0,10*ROW('Water Data'!F39))),'Data Summary'!BZ45="Yes"),OFFSET('Water Data'!$F$6,0,10*ROW('Water Data'!F39)),NA())</f>
        <v>#N/A</v>
      </c>
      <c r="L45" s="511" t="e">
        <f ca="1">+IF(AND(ISNUMBER(OFFSET('Water Data'!$F$9,0,10*ROW('Water Data'!F39))),'Data Summary'!CA45="Yes"),OFFSET('Water Data'!$F$9,0,10*ROW('Water Data'!F39)),NA())</f>
        <v>#N/A</v>
      </c>
      <c r="M45" s="511" t="e">
        <f ca="1">+IF(AND(ISNUMBER(OFFSET('Water Data'!$G$4,0,10*ROW('Water Data'!G39))),'Data Summary'!CB45="Yes"),100-OFFSET('Water Data'!$G$4,0,10*ROW('Water Data'!G39)),NA())</f>
        <v>#N/A</v>
      </c>
      <c r="N45" s="511" t="e">
        <f ca="1">+IF(AND(ISNUMBER(OFFSET('Water Data'!$G$6,0,10*ROW('Water Data'!G39))),'Data Summary'!CC45="Yes"),OFFSET('Water Data'!$G$6,0,10*ROW('Water Data'!G39)),NA())</f>
        <v>#N/A</v>
      </c>
      <c r="O45" s="511" t="e">
        <f ca="1">+IF(AND(ISNUMBER(OFFSET('Water Data'!$G$9,0,10*ROW('Water Data'!G39))),'Data Summary'!CD45="Yes"),OFFSET('Water Data'!$G$9,0,10*ROW('Water Data'!G39)),NA())</f>
        <v>#N/A</v>
      </c>
      <c r="P45" s="511" t="e">
        <f ca="1">+IF(AND(ISNUMBER(OFFSET('Water Data'!$H$4,0,10*ROW('Water Data'!H39))),'Data Summary'!CE45="Yes"),100-OFFSET('Water Data'!$H$4,0,10*ROW('Water Data'!H39)),NA())</f>
        <v>#N/A</v>
      </c>
      <c r="Q45" s="511" t="e">
        <f ca="1">+IF(AND(ISNUMBER(OFFSET('Water Data'!$H$6,0,10*ROW('Water Data'!H39))),'Data Summary'!CF45="Yes"),OFFSET('Water Data'!$H$6,0,10*ROW('Water Data'!H39)),NA())</f>
        <v>#N/A</v>
      </c>
      <c r="R45" s="511" t="e">
        <f ca="1">+IF(AND(ISNUMBER(OFFSET('Water Data'!$H$9,0,10*ROW('Water Data'!H39))),'Data Summary'!CG45="Yes"),OFFSET('Water Data'!$H$9,0,10*ROW('Water Data'!H39)),NA())</f>
        <v>#N/A</v>
      </c>
      <c r="S45" s="511" t="e">
        <f ca="1">+IF(AND(ISNUMBER(OFFSET('Water Data'!$I$4,0,10*ROW('Water Data'!I39))),'Data Summary'!CH45="Yes"),100-OFFSET('Water Data'!$I$4,0,10*ROW('Water Data'!I39)),NA())</f>
        <v>#N/A</v>
      </c>
      <c r="T45" s="511" t="e">
        <f ca="1">+IF(AND(ISNUMBER(OFFSET('Water Data'!$I$6,0,10*ROW('Water Data'!I39))),'Data Summary'!CI45="Yes"),OFFSET('Water Data'!$I$6,0,10*ROW('Water Data'!I39)),NA())</f>
        <v>#N/A</v>
      </c>
      <c r="U45" s="511" t="e">
        <f ca="1">+IF(AND(ISNUMBER(OFFSET('Water Data'!$I$9,0,10*ROW('Water Data'!I39))),'Data Summary'!CJ45="Yes"),OFFSET('Water Data'!$I$9,0,10*ROW('Water Data'!I39)),NA())</f>
        <v>#N/A</v>
      </c>
      <c r="V45" s="512" t="e">
        <f ca="1">+IF(AND(ISNUMBER(OFFSET('Sanitation Data'!$D$4,0,10*ROW('Sanitation Data'!D39))),'Data Summary'!CK45="Yes"),100-OFFSET('Sanitation Data'!$D$4,0,10*ROW('Sanitation Data'!D39)),NA())</f>
        <v>#N/A</v>
      </c>
      <c r="W45" s="512" t="e">
        <f ca="1">+IF(AND(ISNUMBER(OFFSET('Sanitation Data'!$D$6,0,10*ROW('Sanitation Data'!D39))),'Data Summary'!CL45="Yes"),OFFSET('Sanitation Data'!$D$6,0,10*ROW('Sanitation Data'!D39)),NA())</f>
        <v>#N/A</v>
      </c>
      <c r="X45" s="512" t="e">
        <f ca="1">+IF(AND(ISNUMBER(OFFSET('Sanitation Data'!$D$10,0,10*ROW('Sanitation Data'!D39))),'Data Summary'!CM45="Yes"),OFFSET('Sanitation Data'!$D$10,0,10*ROW('Sanitation Data'!D39)),NA())</f>
        <v>#N/A</v>
      </c>
      <c r="Y45" s="512" t="e">
        <f ca="1">+IF(AND(ISNUMBER(OFFSET('Sanitation Data'!$D$11,0,10*ROW('Sanitation Data'!D39))),'Data Summary'!CN45="Yes"),OFFSET('Sanitation Data'!$D$11,0,10*ROW('Sanitation Data'!D39)),NA())</f>
        <v>#N/A</v>
      </c>
      <c r="Z45" s="512" t="e">
        <f ca="1">+IF(AND(ISNUMBER(OFFSET('Sanitation Data'!$D$12,0,10*ROW('Sanitation Data'!D39))),'Data Summary'!CO45="Yes"),OFFSET('Sanitation Data'!$D$12,0,10*ROW('Sanitation Data'!D39)),NA())</f>
        <v>#N/A</v>
      </c>
      <c r="AA45" s="512" t="e">
        <f ca="1">+IF(AND(ISNUMBER(OFFSET('Sanitation Data'!$E$4,0,10*ROW('Sanitation Data'!E39))),'Data Summary'!CP45="Yes"),100-OFFSET('Sanitation Data'!$E$4,0,10*ROW('Sanitation Data'!E39)),NA())</f>
        <v>#N/A</v>
      </c>
      <c r="AB45" s="512" t="e">
        <f ca="1">+IF(AND(ISNUMBER(OFFSET('Sanitation Data'!$E$6,0,10*ROW('Sanitation Data'!E39))),'Data Summary'!CQ45="Yes"),OFFSET('Sanitation Data'!$E$6,0,10*ROW('Sanitation Data'!E39)),NA())</f>
        <v>#N/A</v>
      </c>
      <c r="AC45" s="512" t="e">
        <f ca="1">+IF(AND(ISNUMBER(OFFSET('Sanitation Data'!$E$10,0,10*ROW('Sanitation Data'!E39))),'Data Summary'!CR45="Yes"),OFFSET('Sanitation Data'!$E$10,0,10*ROW('Sanitation Data'!E39)),NA())</f>
        <v>#N/A</v>
      </c>
      <c r="AD45" s="512" t="e">
        <f ca="1">+IF(AND(ISNUMBER(OFFSET('Sanitation Data'!$E$11,0,10*ROW('Sanitation Data'!E39))),'Data Summary'!CS45="Yes"),OFFSET('Sanitation Data'!$E$11,0,10*ROW('Sanitation Data'!E39)),NA())</f>
        <v>#N/A</v>
      </c>
      <c r="AE45" s="512" t="e">
        <f ca="1">+IF(AND(ISNUMBER(OFFSET('Sanitation Data'!$E$12,0,10*ROW('Sanitation Data'!E39))),'Data Summary'!CT45="Yes"),OFFSET('Sanitation Data'!$E$12,0,10*ROW('Sanitation Data'!E39)),NA())</f>
        <v>#N/A</v>
      </c>
      <c r="AF45" s="512" t="e">
        <f ca="1">+IF(AND(ISNUMBER(OFFSET('Sanitation Data'!$F$4,0,10*ROW('Sanitation Data'!F39))),'Data Summary'!CU45="Yes"),100-OFFSET('Sanitation Data'!$F$4,0,10*ROW('Sanitation Data'!F39)),NA())</f>
        <v>#N/A</v>
      </c>
      <c r="AG45" s="512" t="e">
        <f ca="1">+IF(AND(ISNUMBER(OFFSET('Sanitation Data'!$F$6,0,10*ROW('Sanitation Data'!F39))),'Data Summary'!CV45="Yes"),OFFSET('Sanitation Data'!$F$6,0,10*ROW('Sanitation Data'!F39)),NA())</f>
        <v>#N/A</v>
      </c>
      <c r="AH45" s="512" t="e">
        <f ca="1">+IF(AND(ISNUMBER(OFFSET('Sanitation Data'!$F$10,0,10*ROW('Sanitation Data'!F39))),'Data Summary'!CW45="Yes"),OFFSET('Sanitation Data'!$F$10,0,10*ROW('Sanitation Data'!F39)),NA())</f>
        <v>#N/A</v>
      </c>
      <c r="AI45" s="512" t="e">
        <f ca="1">+IF(AND(ISNUMBER(OFFSET('Sanitation Data'!$F$11,0,10*ROW('Sanitation Data'!F39))),'Data Summary'!CX45="Yes"),OFFSET('Sanitation Data'!$F$11,0,10*ROW('Sanitation Data'!F39)),NA())</f>
        <v>#N/A</v>
      </c>
      <c r="AJ45" s="512" t="e">
        <f ca="1">+IF(AND(ISNUMBER(OFFSET('Sanitation Data'!$F$12,0,10*ROW('Sanitation Data'!F39))),'Data Summary'!CY45="Yes"),OFFSET('Sanitation Data'!$F$12,0,10*ROW('Sanitation Data'!F39)),NA())</f>
        <v>#N/A</v>
      </c>
      <c r="AK45" s="512" t="e">
        <f ca="1">+IF(AND(ISNUMBER(OFFSET('Sanitation Data'!$G$4,0,10*ROW('Sanitation Data'!G39))),'Data Summary'!CZ45="Yes"),100-OFFSET('Sanitation Data'!$G$4,0,10*ROW('Sanitation Data'!G39)),NA())</f>
        <v>#N/A</v>
      </c>
      <c r="AL45" s="512" t="e">
        <f ca="1">+IF(AND(ISNUMBER(OFFSET('Sanitation Data'!$G$6,0,10*ROW('Sanitation Data'!G39))),'Data Summary'!DA45="Yes"),OFFSET('Sanitation Data'!$G$6,0,10*ROW('Sanitation Data'!G39)),NA())</f>
        <v>#N/A</v>
      </c>
      <c r="AM45" s="512" t="e">
        <f ca="1">+IF(AND(ISNUMBER(OFFSET('Sanitation Data'!$G$10,0,10*ROW('Sanitation Data'!G39))),'Data Summary'!DB45="Yes"),OFFSET('Sanitation Data'!$G$10,0,10*ROW('Sanitation Data'!G39)),NA())</f>
        <v>#N/A</v>
      </c>
      <c r="AN45" s="512" t="e">
        <f ca="1">+IF(AND(ISNUMBER(OFFSET('Sanitation Data'!$G$11,0,10*ROW('Sanitation Data'!G39))),'Data Summary'!DC45="Yes"),OFFSET('Sanitation Data'!$G$11,0,10*ROW('Sanitation Data'!G39)),NA())</f>
        <v>#N/A</v>
      </c>
      <c r="AO45" s="512" t="e">
        <f ca="1">+IF(AND(ISNUMBER(OFFSET('Sanitation Data'!$G$12,0,10*ROW('Sanitation Data'!G39))),'Data Summary'!DD45="Yes"),OFFSET('Sanitation Data'!$G$12,0,10*ROW('Sanitation Data'!G39)),NA())</f>
        <v>#N/A</v>
      </c>
      <c r="AP45" s="512" t="e">
        <f ca="1">+IF(AND(ISNUMBER(OFFSET('Sanitation Data'!$H$4,0,10*ROW('Sanitation Data'!H39))),'Data Summary'!DE45="Yes"),100-OFFSET('Sanitation Data'!$H$4,0,10*ROW('Sanitation Data'!H39)),NA())</f>
        <v>#N/A</v>
      </c>
      <c r="AQ45" s="512" t="e">
        <f ca="1">+IF(AND(ISNUMBER(OFFSET('Sanitation Data'!$H$6,0,10*ROW('Sanitation Data'!H39))),'Data Summary'!DF45="Yes"),OFFSET('Sanitation Data'!$H$6,0,10*ROW('Sanitation Data'!H39)),NA())</f>
        <v>#N/A</v>
      </c>
      <c r="AR45" s="512" t="e">
        <f ca="1">+IF(AND(ISNUMBER(OFFSET('Sanitation Data'!$H$10,0,10*ROW('Sanitation Data'!H39))),'Data Summary'!DG45="Yes"),OFFSET('Sanitation Data'!$H$10,0,10*ROW('Sanitation Data'!H39)),NA())</f>
        <v>#N/A</v>
      </c>
      <c r="AS45" s="512" t="e">
        <f ca="1">+IF(AND(ISNUMBER(OFFSET('Sanitation Data'!$H$11,0,10*ROW('Sanitation Data'!H39))),'Data Summary'!DH45="Yes"),OFFSET('Sanitation Data'!$H$11,0,10*ROW('Sanitation Data'!H39)),NA())</f>
        <v>#N/A</v>
      </c>
      <c r="AT45" s="512" t="e">
        <f ca="1">+IF(AND(ISNUMBER(OFFSET('Sanitation Data'!$H$12,0,10*ROW('Sanitation Data'!H39))),'Data Summary'!DI45="Yes"),OFFSET('Sanitation Data'!$H$12,0,10*ROW('Sanitation Data'!H39)),NA())</f>
        <v>#N/A</v>
      </c>
      <c r="AU45" s="512" t="e">
        <f ca="1">+IF(AND(ISNUMBER(OFFSET('Sanitation Data'!$I$4,0,10*ROW('Sanitation Data'!I39))),'Data Summary'!DJ45="Yes"),100-OFFSET('Sanitation Data'!$I$4,0,10*ROW('Sanitation Data'!I39)),NA())</f>
        <v>#N/A</v>
      </c>
      <c r="AV45" s="512" t="e">
        <f ca="1">+IF(AND(ISNUMBER(OFFSET('Sanitation Data'!$I$6,0,10*ROW('Sanitation Data'!I39))),'Data Summary'!DK45="Yes"),OFFSET('Sanitation Data'!$I$6,0,10*ROW('Sanitation Data'!I39)),NA())</f>
        <v>#N/A</v>
      </c>
      <c r="AW45" s="512" t="e">
        <f ca="1">+IF(AND(ISNUMBER(OFFSET('Sanitation Data'!$I$10,0,10*ROW('Sanitation Data'!I39))),'Data Summary'!DL45="Yes"),OFFSET('Sanitation Data'!$I$10,0,10*ROW('Sanitation Data'!I39)),NA())</f>
        <v>#N/A</v>
      </c>
      <c r="AX45" s="512" t="e">
        <f ca="1">+IF(AND(ISNUMBER(OFFSET('Sanitation Data'!$I$11,0,10*ROW('Sanitation Data'!I39))),'Data Summary'!DM45="Yes"),OFFSET('Sanitation Data'!$I$11,0,10*ROW('Sanitation Data'!I39)),NA())</f>
        <v>#N/A</v>
      </c>
      <c r="AY45" s="512" t="e">
        <f ca="1">+IF(AND(ISNUMBER(OFFSET('Sanitation Data'!$I$12,0,10*ROW('Sanitation Data'!I39))),'Data Summary'!DN45="Yes"),OFFSET('Sanitation Data'!$I$12,0,10*ROW('Sanitation Data'!I39)),NA())</f>
        <v>#N/A</v>
      </c>
      <c r="AZ45" s="513" t="e">
        <f ca="1">+IF(AND(ISNUMBER(OFFSET('Hygiene Data'!$D$5,0,10*ROW('Hygiene Data'!D39))),'Data Summary'!DO45="Yes"),OFFSET('Hygiene Data'!$D$5,0,10*ROW('Hygiene Data'!D39)),NA())</f>
        <v>#N/A</v>
      </c>
      <c r="BA45" s="513" t="e">
        <f ca="1">+IF(AND(ISNUMBER(OFFSET('Hygiene Data'!$D$7,0,10*ROW('Hygiene Data'!D39))),'Data Summary'!DP45="Yes"),OFFSET('Hygiene Data'!$D$7,0,10*ROW('Hygiene Data'!D39)),NA())</f>
        <v>#N/A</v>
      </c>
      <c r="BB45" s="513" t="e">
        <f ca="1">+IF(AND(ISNUMBER(OFFSET('Hygiene Data'!$D$9,0,10*ROW('Hygiene Data'!D39))),'Data Summary'!DQ45="Yes"),OFFSET('Hygiene Data'!$D$9,0,10*ROW('Hygiene Data'!D39)),NA())</f>
        <v>#N/A</v>
      </c>
      <c r="BC45" s="513" t="e">
        <f ca="1">+IF(AND(ISNUMBER(OFFSET('Hygiene Data'!$E$5,0,10*ROW('Hygiene Data'!E39))),'Data Summary'!DR45="Yes"),OFFSET('Hygiene Data'!$E$5,0,10*ROW('Hygiene Data'!E39)),NA())</f>
        <v>#N/A</v>
      </c>
      <c r="BD45" s="513" t="e">
        <f ca="1">+IF(AND(ISNUMBER(OFFSET('Hygiene Data'!$E$7,0,10*ROW('Hygiene Data'!E39))),'Data Summary'!DS45="Yes"),OFFSET('Hygiene Data'!$E$7,0,10*ROW('Hygiene Data'!E39)),NA())</f>
        <v>#N/A</v>
      </c>
      <c r="BE45" s="513" t="e">
        <f ca="1">+IF(AND(ISNUMBER(OFFSET('Hygiene Data'!$E$9,0,10*ROW('Hygiene Data'!E39))),'Data Summary'!DT45="Yes"),OFFSET('Hygiene Data'!$E$9,0,10*ROW('Hygiene Data'!E39)),NA())</f>
        <v>#N/A</v>
      </c>
      <c r="BF45" s="513" t="e">
        <f ca="1">+IF(AND(ISNUMBER(OFFSET('Hygiene Data'!$F$5,0,10*ROW('Hygiene Data'!F39))),'Data Summary'!DU45="Yes"),OFFSET('Hygiene Data'!$F$5,0,10*ROW('Hygiene Data'!F39)),NA())</f>
        <v>#N/A</v>
      </c>
      <c r="BG45" s="513" t="e">
        <f ca="1">+IF(AND(ISNUMBER(OFFSET('Hygiene Data'!$F$7,0,10*ROW('Hygiene Data'!F39))),'Data Summary'!DV45="Yes"),OFFSET('Hygiene Data'!$F$7,0,10*ROW('Hygiene Data'!F39)),NA())</f>
        <v>#N/A</v>
      </c>
      <c r="BH45" s="513" t="e">
        <f ca="1">+IF(AND(ISNUMBER(OFFSET('Hygiene Data'!$F$9,0,10*ROW('Hygiene Data'!F39))),'Data Summary'!DW45="Yes"),OFFSET('Hygiene Data'!$F$9,0,10*ROW('Hygiene Data'!F39)),NA())</f>
        <v>#N/A</v>
      </c>
      <c r="BI45" s="513" t="e">
        <f ca="1">+IF(AND(ISNUMBER(OFFSET('Hygiene Data'!$G$5,0,10*ROW('Hygiene Data'!G39))),'Data Summary'!DX45="Yes"),OFFSET('Hygiene Data'!$G$5,0,10*ROW('Hygiene Data'!G39)),NA())</f>
        <v>#N/A</v>
      </c>
      <c r="BJ45" s="513" t="e">
        <f ca="1">+IF(AND(ISNUMBER(OFFSET('Hygiene Data'!$G$7,0,10*ROW('Hygiene Data'!G39))),'Data Summary'!DY45="Yes"),OFFSET('Hygiene Data'!$G$7,0,10*ROW('Hygiene Data'!G39)),NA())</f>
        <v>#N/A</v>
      </c>
      <c r="BK45" s="513" t="e">
        <f ca="1">+IF(AND(ISNUMBER(OFFSET('Hygiene Data'!$G$9,0,10*ROW('Hygiene Data'!G39))),'Data Summary'!DZ45="Yes"),OFFSET('Hygiene Data'!$G$9,0,10*ROW('Hygiene Data'!G39)),NA())</f>
        <v>#N/A</v>
      </c>
      <c r="BL45" s="513" t="e">
        <f ca="1">+IF(AND(ISNUMBER(OFFSET('Hygiene Data'!$H$5,0,10*ROW('Hygiene Data'!H39))),'Data Summary'!EA45="Yes"),OFFSET('Hygiene Data'!$H$5,0,10*ROW('Hygiene Data'!H39)),NA())</f>
        <v>#N/A</v>
      </c>
      <c r="BM45" s="513" t="e">
        <f ca="1">+IF(AND(ISNUMBER(OFFSET('Hygiene Data'!$H$7,0,10*ROW('Hygiene Data'!H39))),'Data Summary'!EB45="Yes"),OFFSET('Hygiene Data'!$H$7,0,10*ROW('Hygiene Data'!H39)),NA())</f>
        <v>#N/A</v>
      </c>
      <c r="BN45" s="513" t="e">
        <f ca="1">+IF(AND(ISNUMBER(OFFSET('Hygiene Data'!$H$9,0,10*ROW('Hygiene Data'!H39))),'Data Summary'!EC45="Yes"),OFFSET('Hygiene Data'!$H$9,0,10*ROW('Hygiene Data'!H39)),NA())</f>
        <v>#N/A</v>
      </c>
      <c r="BO45" s="513" t="e">
        <f ca="1">+IF(AND(ISNUMBER(OFFSET('Hygiene Data'!$I$5,0,10*ROW('Hygiene Data'!I39))),'Data Summary'!ED45="Yes"),OFFSET('Hygiene Data'!$I$5,0,10*ROW('Hygiene Data'!I39)),NA())</f>
        <v>#N/A</v>
      </c>
      <c r="BP45" s="513" t="e">
        <f ca="1">+IF(AND(ISNUMBER(OFFSET('Hygiene Data'!$I$7,0,10*ROW('Hygiene Data'!I39))),'Data Summary'!EE45="Yes"),OFFSET('Hygiene Data'!$I$7,0,10*ROW('Hygiene Data'!I39)),NA())</f>
        <v>#N/A</v>
      </c>
      <c r="BQ45" s="513" t="e">
        <f ca="1">+IF(AND(ISNUMBER(OFFSET('Hygiene Data'!$I$9,0,10*ROW('Hygiene Data'!I39))),'Data Summary'!EF45="Yes"),OFFSET('Hygiene Data'!$I$9,0,10*ROW('Hygiene Data'!I39)),NA())</f>
        <v>#N/A</v>
      </c>
    </row>
    <row r="46" spans="1:69" x14ac:dyDescent="0.25">
      <c r="A46" s="509" t="e">
        <f ca="1">+RIGHT('Data Summary'!A46,LEN('Data Summary'!A46)-9)</f>
        <v>#VALUE!</v>
      </c>
      <c r="B46" s="483" t="str">
        <f ca="1">+IF(ISTEXT('Data Summary'!B46),'Data Summary'!B46,"")</f>
        <v/>
      </c>
      <c r="C46" s="510" t="e">
        <f ca="1">+VALUE('Data Summary'!C46)</f>
        <v>#VALUE!</v>
      </c>
      <c r="D46" s="511" t="e">
        <f ca="1">+IF(AND(ISNUMBER(OFFSET('Water Data'!$D$4,0,10*ROW('Water Data'!D40))),'Data Summary'!BS46="Yes"),100-OFFSET('Water Data'!$D$4,0,10*ROW('Water Data'!D40)),NA())</f>
        <v>#N/A</v>
      </c>
      <c r="E46" s="511" t="e">
        <f ca="1">+IF(AND(ISNUMBER(OFFSET('Water Data'!$D$6,0,10*ROW('Water Data'!D40))),'Data Summary'!BT46="Yes"),OFFSET('Water Data'!$D$6,0,10*ROW('Water Data'!D40)),NA())</f>
        <v>#N/A</v>
      </c>
      <c r="F46" s="511" t="e">
        <f ca="1">+IF(AND(ISNUMBER(OFFSET('Water Data'!$D$9,0,10*ROW('Water Data'!D40))),'Data Summary'!BU46="Yes"),OFFSET('Water Data'!$D$9,0,10*ROW('Water Data'!D40)),NA())</f>
        <v>#N/A</v>
      </c>
      <c r="G46" s="511" t="e">
        <f ca="1">+IF(AND(ISNUMBER(OFFSET('Water Data'!$E$4,0,10*ROW('Water Data'!E40))),'Data Summary'!BV46="Yes"),100-OFFSET('Water Data'!$E$4,0,10*ROW('Water Data'!E40)),NA())</f>
        <v>#N/A</v>
      </c>
      <c r="H46" s="511" t="e">
        <f ca="1">+IF(AND(ISNUMBER(OFFSET('Water Data'!$E$6,0,10*ROW('Water Data'!E40))),'Data Summary'!BW46="Yes"),OFFSET('Water Data'!$E$6,0,10*ROW('Water Data'!E40)),NA())</f>
        <v>#N/A</v>
      </c>
      <c r="I46" s="511" t="e">
        <f ca="1">+IF(AND(ISNUMBER(OFFSET('Water Data'!$E$9,0,10*ROW('Water Data'!E40))),'Data Summary'!BX46="Yes"),OFFSET('Water Data'!$E$9,0,10*ROW('Water Data'!E40)),NA())</f>
        <v>#N/A</v>
      </c>
      <c r="J46" s="511" t="e">
        <f ca="1">+IF(AND(ISNUMBER(OFFSET('Water Data'!$F$4,0,10*ROW('Water Data'!F40))),'Data Summary'!BY46="Yes"),100-OFFSET('Water Data'!$F$4,0,10*ROW('Water Data'!F40)),NA())</f>
        <v>#N/A</v>
      </c>
      <c r="K46" s="511" t="e">
        <f ca="1">+IF(AND(ISNUMBER(OFFSET('Water Data'!$F$6,0,10*ROW('Water Data'!F40))),'Data Summary'!BZ46="Yes"),OFFSET('Water Data'!$F$6,0,10*ROW('Water Data'!F40)),NA())</f>
        <v>#N/A</v>
      </c>
      <c r="L46" s="511" t="e">
        <f ca="1">+IF(AND(ISNUMBER(OFFSET('Water Data'!$F$9,0,10*ROW('Water Data'!F40))),'Data Summary'!CA46="Yes"),OFFSET('Water Data'!$F$9,0,10*ROW('Water Data'!F40)),NA())</f>
        <v>#N/A</v>
      </c>
      <c r="M46" s="511" t="e">
        <f ca="1">+IF(AND(ISNUMBER(OFFSET('Water Data'!$G$4,0,10*ROW('Water Data'!G40))),'Data Summary'!CB46="Yes"),100-OFFSET('Water Data'!$G$4,0,10*ROW('Water Data'!G40)),NA())</f>
        <v>#N/A</v>
      </c>
      <c r="N46" s="511" t="e">
        <f ca="1">+IF(AND(ISNUMBER(OFFSET('Water Data'!$G$6,0,10*ROW('Water Data'!G40))),'Data Summary'!CC46="Yes"),OFFSET('Water Data'!$G$6,0,10*ROW('Water Data'!G40)),NA())</f>
        <v>#N/A</v>
      </c>
      <c r="O46" s="511" t="e">
        <f ca="1">+IF(AND(ISNUMBER(OFFSET('Water Data'!$G$9,0,10*ROW('Water Data'!G40))),'Data Summary'!CD46="Yes"),OFFSET('Water Data'!$G$9,0,10*ROW('Water Data'!G40)),NA())</f>
        <v>#N/A</v>
      </c>
      <c r="P46" s="511" t="e">
        <f ca="1">+IF(AND(ISNUMBER(OFFSET('Water Data'!$H$4,0,10*ROW('Water Data'!H40))),'Data Summary'!CE46="Yes"),100-OFFSET('Water Data'!$H$4,0,10*ROW('Water Data'!H40)),NA())</f>
        <v>#N/A</v>
      </c>
      <c r="Q46" s="511" t="e">
        <f ca="1">+IF(AND(ISNUMBER(OFFSET('Water Data'!$H$6,0,10*ROW('Water Data'!H40))),'Data Summary'!CF46="Yes"),OFFSET('Water Data'!$H$6,0,10*ROW('Water Data'!H40)),NA())</f>
        <v>#N/A</v>
      </c>
      <c r="R46" s="511" t="e">
        <f ca="1">+IF(AND(ISNUMBER(OFFSET('Water Data'!$H$9,0,10*ROW('Water Data'!H40))),'Data Summary'!CG46="Yes"),OFFSET('Water Data'!$H$9,0,10*ROW('Water Data'!H40)),NA())</f>
        <v>#N/A</v>
      </c>
      <c r="S46" s="511" t="e">
        <f ca="1">+IF(AND(ISNUMBER(OFFSET('Water Data'!$I$4,0,10*ROW('Water Data'!I40))),'Data Summary'!CH46="Yes"),100-OFFSET('Water Data'!$I$4,0,10*ROW('Water Data'!I40)),NA())</f>
        <v>#N/A</v>
      </c>
      <c r="T46" s="511" t="e">
        <f ca="1">+IF(AND(ISNUMBER(OFFSET('Water Data'!$I$6,0,10*ROW('Water Data'!I40))),'Data Summary'!CI46="Yes"),OFFSET('Water Data'!$I$6,0,10*ROW('Water Data'!I40)),NA())</f>
        <v>#N/A</v>
      </c>
      <c r="U46" s="511" t="e">
        <f ca="1">+IF(AND(ISNUMBER(OFFSET('Water Data'!$I$9,0,10*ROW('Water Data'!I40))),'Data Summary'!CJ46="Yes"),OFFSET('Water Data'!$I$9,0,10*ROW('Water Data'!I40)),NA())</f>
        <v>#N/A</v>
      </c>
      <c r="V46" s="512" t="e">
        <f ca="1">+IF(AND(ISNUMBER(OFFSET('Sanitation Data'!$D$4,0,10*ROW('Sanitation Data'!D40))),'Data Summary'!CK46="Yes"),100-OFFSET('Sanitation Data'!$D$4,0,10*ROW('Sanitation Data'!D40)),NA())</f>
        <v>#N/A</v>
      </c>
      <c r="W46" s="512" t="e">
        <f ca="1">+IF(AND(ISNUMBER(OFFSET('Sanitation Data'!$D$6,0,10*ROW('Sanitation Data'!D40))),'Data Summary'!CL46="Yes"),OFFSET('Sanitation Data'!$D$6,0,10*ROW('Sanitation Data'!D40)),NA())</f>
        <v>#N/A</v>
      </c>
      <c r="X46" s="512" t="e">
        <f ca="1">+IF(AND(ISNUMBER(OFFSET('Sanitation Data'!$D$10,0,10*ROW('Sanitation Data'!D40))),'Data Summary'!CM46="Yes"),OFFSET('Sanitation Data'!$D$10,0,10*ROW('Sanitation Data'!D40)),NA())</f>
        <v>#N/A</v>
      </c>
      <c r="Y46" s="512" t="e">
        <f ca="1">+IF(AND(ISNUMBER(OFFSET('Sanitation Data'!$D$11,0,10*ROW('Sanitation Data'!D40))),'Data Summary'!CN46="Yes"),OFFSET('Sanitation Data'!$D$11,0,10*ROW('Sanitation Data'!D40)),NA())</f>
        <v>#N/A</v>
      </c>
      <c r="Z46" s="512" t="e">
        <f ca="1">+IF(AND(ISNUMBER(OFFSET('Sanitation Data'!$D$12,0,10*ROW('Sanitation Data'!D40))),'Data Summary'!CO46="Yes"),OFFSET('Sanitation Data'!$D$12,0,10*ROW('Sanitation Data'!D40)),NA())</f>
        <v>#N/A</v>
      </c>
      <c r="AA46" s="512" t="e">
        <f ca="1">+IF(AND(ISNUMBER(OFFSET('Sanitation Data'!$E$4,0,10*ROW('Sanitation Data'!E40))),'Data Summary'!CP46="Yes"),100-OFFSET('Sanitation Data'!$E$4,0,10*ROW('Sanitation Data'!E40)),NA())</f>
        <v>#N/A</v>
      </c>
      <c r="AB46" s="512" t="e">
        <f ca="1">+IF(AND(ISNUMBER(OFFSET('Sanitation Data'!$E$6,0,10*ROW('Sanitation Data'!E40))),'Data Summary'!CQ46="Yes"),OFFSET('Sanitation Data'!$E$6,0,10*ROW('Sanitation Data'!E40)),NA())</f>
        <v>#N/A</v>
      </c>
      <c r="AC46" s="512" t="e">
        <f ca="1">+IF(AND(ISNUMBER(OFFSET('Sanitation Data'!$E$10,0,10*ROW('Sanitation Data'!E40))),'Data Summary'!CR46="Yes"),OFFSET('Sanitation Data'!$E$10,0,10*ROW('Sanitation Data'!E40)),NA())</f>
        <v>#N/A</v>
      </c>
      <c r="AD46" s="512" t="e">
        <f ca="1">+IF(AND(ISNUMBER(OFFSET('Sanitation Data'!$E$11,0,10*ROW('Sanitation Data'!E40))),'Data Summary'!CS46="Yes"),OFFSET('Sanitation Data'!$E$11,0,10*ROW('Sanitation Data'!E40)),NA())</f>
        <v>#N/A</v>
      </c>
      <c r="AE46" s="512" t="e">
        <f ca="1">+IF(AND(ISNUMBER(OFFSET('Sanitation Data'!$E$12,0,10*ROW('Sanitation Data'!E40))),'Data Summary'!CT46="Yes"),OFFSET('Sanitation Data'!$E$12,0,10*ROW('Sanitation Data'!E40)),NA())</f>
        <v>#N/A</v>
      </c>
      <c r="AF46" s="512" t="e">
        <f ca="1">+IF(AND(ISNUMBER(OFFSET('Sanitation Data'!$F$4,0,10*ROW('Sanitation Data'!F40))),'Data Summary'!CU46="Yes"),100-OFFSET('Sanitation Data'!$F$4,0,10*ROW('Sanitation Data'!F40)),NA())</f>
        <v>#N/A</v>
      </c>
      <c r="AG46" s="512" t="e">
        <f ca="1">+IF(AND(ISNUMBER(OFFSET('Sanitation Data'!$F$6,0,10*ROW('Sanitation Data'!F40))),'Data Summary'!CV46="Yes"),OFFSET('Sanitation Data'!$F$6,0,10*ROW('Sanitation Data'!F40)),NA())</f>
        <v>#N/A</v>
      </c>
      <c r="AH46" s="512" t="e">
        <f ca="1">+IF(AND(ISNUMBER(OFFSET('Sanitation Data'!$F$10,0,10*ROW('Sanitation Data'!F40))),'Data Summary'!CW46="Yes"),OFFSET('Sanitation Data'!$F$10,0,10*ROW('Sanitation Data'!F40)),NA())</f>
        <v>#N/A</v>
      </c>
      <c r="AI46" s="512" t="e">
        <f ca="1">+IF(AND(ISNUMBER(OFFSET('Sanitation Data'!$F$11,0,10*ROW('Sanitation Data'!F40))),'Data Summary'!CX46="Yes"),OFFSET('Sanitation Data'!$F$11,0,10*ROW('Sanitation Data'!F40)),NA())</f>
        <v>#N/A</v>
      </c>
      <c r="AJ46" s="512" t="e">
        <f ca="1">+IF(AND(ISNUMBER(OFFSET('Sanitation Data'!$F$12,0,10*ROW('Sanitation Data'!F40))),'Data Summary'!CY46="Yes"),OFFSET('Sanitation Data'!$F$12,0,10*ROW('Sanitation Data'!F40)),NA())</f>
        <v>#N/A</v>
      </c>
      <c r="AK46" s="512" t="e">
        <f ca="1">+IF(AND(ISNUMBER(OFFSET('Sanitation Data'!$G$4,0,10*ROW('Sanitation Data'!G40))),'Data Summary'!CZ46="Yes"),100-OFFSET('Sanitation Data'!$G$4,0,10*ROW('Sanitation Data'!G40)),NA())</f>
        <v>#N/A</v>
      </c>
      <c r="AL46" s="512" t="e">
        <f ca="1">+IF(AND(ISNUMBER(OFFSET('Sanitation Data'!$G$6,0,10*ROW('Sanitation Data'!G40))),'Data Summary'!DA46="Yes"),OFFSET('Sanitation Data'!$G$6,0,10*ROW('Sanitation Data'!G40)),NA())</f>
        <v>#N/A</v>
      </c>
      <c r="AM46" s="512" t="e">
        <f ca="1">+IF(AND(ISNUMBER(OFFSET('Sanitation Data'!$G$10,0,10*ROW('Sanitation Data'!G40))),'Data Summary'!DB46="Yes"),OFFSET('Sanitation Data'!$G$10,0,10*ROW('Sanitation Data'!G40)),NA())</f>
        <v>#N/A</v>
      </c>
      <c r="AN46" s="512" t="e">
        <f ca="1">+IF(AND(ISNUMBER(OFFSET('Sanitation Data'!$G$11,0,10*ROW('Sanitation Data'!G40))),'Data Summary'!DC46="Yes"),OFFSET('Sanitation Data'!$G$11,0,10*ROW('Sanitation Data'!G40)),NA())</f>
        <v>#N/A</v>
      </c>
      <c r="AO46" s="512" t="e">
        <f ca="1">+IF(AND(ISNUMBER(OFFSET('Sanitation Data'!$G$12,0,10*ROW('Sanitation Data'!G40))),'Data Summary'!DD46="Yes"),OFFSET('Sanitation Data'!$G$12,0,10*ROW('Sanitation Data'!G40)),NA())</f>
        <v>#N/A</v>
      </c>
      <c r="AP46" s="512" t="e">
        <f ca="1">+IF(AND(ISNUMBER(OFFSET('Sanitation Data'!$H$4,0,10*ROW('Sanitation Data'!H40))),'Data Summary'!DE46="Yes"),100-OFFSET('Sanitation Data'!$H$4,0,10*ROW('Sanitation Data'!H40)),NA())</f>
        <v>#N/A</v>
      </c>
      <c r="AQ46" s="512" t="e">
        <f ca="1">+IF(AND(ISNUMBER(OFFSET('Sanitation Data'!$H$6,0,10*ROW('Sanitation Data'!H40))),'Data Summary'!DF46="Yes"),OFFSET('Sanitation Data'!$H$6,0,10*ROW('Sanitation Data'!H40)),NA())</f>
        <v>#N/A</v>
      </c>
      <c r="AR46" s="512" t="e">
        <f ca="1">+IF(AND(ISNUMBER(OFFSET('Sanitation Data'!$H$10,0,10*ROW('Sanitation Data'!H40))),'Data Summary'!DG46="Yes"),OFFSET('Sanitation Data'!$H$10,0,10*ROW('Sanitation Data'!H40)),NA())</f>
        <v>#N/A</v>
      </c>
      <c r="AS46" s="512" t="e">
        <f ca="1">+IF(AND(ISNUMBER(OFFSET('Sanitation Data'!$H$11,0,10*ROW('Sanitation Data'!H40))),'Data Summary'!DH46="Yes"),OFFSET('Sanitation Data'!$H$11,0,10*ROW('Sanitation Data'!H40)),NA())</f>
        <v>#N/A</v>
      </c>
      <c r="AT46" s="512" t="e">
        <f ca="1">+IF(AND(ISNUMBER(OFFSET('Sanitation Data'!$H$12,0,10*ROW('Sanitation Data'!H40))),'Data Summary'!DI46="Yes"),OFFSET('Sanitation Data'!$H$12,0,10*ROW('Sanitation Data'!H40)),NA())</f>
        <v>#N/A</v>
      </c>
      <c r="AU46" s="512" t="e">
        <f ca="1">+IF(AND(ISNUMBER(OFFSET('Sanitation Data'!$I$4,0,10*ROW('Sanitation Data'!I40))),'Data Summary'!DJ46="Yes"),100-OFFSET('Sanitation Data'!$I$4,0,10*ROW('Sanitation Data'!I40)),NA())</f>
        <v>#N/A</v>
      </c>
      <c r="AV46" s="512" t="e">
        <f ca="1">+IF(AND(ISNUMBER(OFFSET('Sanitation Data'!$I$6,0,10*ROW('Sanitation Data'!I40))),'Data Summary'!DK46="Yes"),OFFSET('Sanitation Data'!$I$6,0,10*ROW('Sanitation Data'!I40)),NA())</f>
        <v>#N/A</v>
      </c>
      <c r="AW46" s="512" t="e">
        <f ca="1">+IF(AND(ISNUMBER(OFFSET('Sanitation Data'!$I$10,0,10*ROW('Sanitation Data'!I40))),'Data Summary'!DL46="Yes"),OFFSET('Sanitation Data'!$I$10,0,10*ROW('Sanitation Data'!I40)),NA())</f>
        <v>#N/A</v>
      </c>
      <c r="AX46" s="512" t="e">
        <f ca="1">+IF(AND(ISNUMBER(OFFSET('Sanitation Data'!$I$11,0,10*ROW('Sanitation Data'!I40))),'Data Summary'!DM46="Yes"),OFFSET('Sanitation Data'!$I$11,0,10*ROW('Sanitation Data'!I40)),NA())</f>
        <v>#N/A</v>
      </c>
      <c r="AY46" s="512" t="e">
        <f ca="1">+IF(AND(ISNUMBER(OFFSET('Sanitation Data'!$I$12,0,10*ROW('Sanitation Data'!I40))),'Data Summary'!DN46="Yes"),OFFSET('Sanitation Data'!$I$12,0,10*ROW('Sanitation Data'!I40)),NA())</f>
        <v>#N/A</v>
      </c>
      <c r="AZ46" s="513" t="e">
        <f ca="1">+IF(AND(ISNUMBER(OFFSET('Hygiene Data'!$D$5,0,10*ROW('Hygiene Data'!D40))),'Data Summary'!DO46="Yes"),OFFSET('Hygiene Data'!$D$5,0,10*ROW('Hygiene Data'!D40)),NA())</f>
        <v>#N/A</v>
      </c>
      <c r="BA46" s="513" t="e">
        <f ca="1">+IF(AND(ISNUMBER(OFFSET('Hygiene Data'!$D$7,0,10*ROW('Hygiene Data'!D40))),'Data Summary'!DP46="Yes"),OFFSET('Hygiene Data'!$D$7,0,10*ROW('Hygiene Data'!D40)),NA())</f>
        <v>#N/A</v>
      </c>
      <c r="BB46" s="513" t="e">
        <f ca="1">+IF(AND(ISNUMBER(OFFSET('Hygiene Data'!$D$9,0,10*ROW('Hygiene Data'!D40))),'Data Summary'!DQ46="Yes"),OFFSET('Hygiene Data'!$D$9,0,10*ROW('Hygiene Data'!D40)),NA())</f>
        <v>#N/A</v>
      </c>
      <c r="BC46" s="513" t="e">
        <f ca="1">+IF(AND(ISNUMBER(OFFSET('Hygiene Data'!$E$5,0,10*ROW('Hygiene Data'!E40))),'Data Summary'!DR46="Yes"),OFFSET('Hygiene Data'!$E$5,0,10*ROW('Hygiene Data'!E40)),NA())</f>
        <v>#N/A</v>
      </c>
      <c r="BD46" s="513" t="e">
        <f ca="1">+IF(AND(ISNUMBER(OFFSET('Hygiene Data'!$E$7,0,10*ROW('Hygiene Data'!E40))),'Data Summary'!DS46="Yes"),OFFSET('Hygiene Data'!$E$7,0,10*ROW('Hygiene Data'!E40)),NA())</f>
        <v>#N/A</v>
      </c>
      <c r="BE46" s="513" t="e">
        <f ca="1">+IF(AND(ISNUMBER(OFFSET('Hygiene Data'!$E$9,0,10*ROW('Hygiene Data'!E40))),'Data Summary'!DT46="Yes"),OFFSET('Hygiene Data'!$E$9,0,10*ROW('Hygiene Data'!E40)),NA())</f>
        <v>#N/A</v>
      </c>
      <c r="BF46" s="513" t="e">
        <f ca="1">+IF(AND(ISNUMBER(OFFSET('Hygiene Data'!$F$5,0,10*ROW('Hygiene Data'!F40))),'Data Summary'!DU46="Yes"),OFFSET('Hygiene Data'!$F$5,0,10*ROW('Hygiene Data'!F40)),NA())</f>
        <v>#N/A</v>
      </c>
      <c r="BG46" s="513" t="e">
        <f ca="1">+IF(AND(ISNUMBER(OFFSET('Hygiene Data'!$F$7,0,10*ROW('Hygiene Data'!F40))),'Data Summary'!DV46="Yes"),OFFSET('Hygiene Data'!$F$7,0,10*ROW('Hygiene Data'!F40)),NA())</f>
        <v>#N/A</v>
      </c>
      <c r="BH46" s="513" t="e">
        <f ca="1">+IF(AND(ISNUMBER(OFFSET('Hygiene Data'!$F$9,0,10*ROW('Hygiene Data'!F40))),'Data Summary'!DW46="Yes"),OFFSET('Hygiene Data'!$F$9,0,10*ROW('Hygiene Data'!F40)),NA())</f>
        <v>#N/A</v>
      </c>
      <c r="BI46" s="513" t="e">
        <f ca="1">+IF(AND(ISNUMBER(OFFSET('Hygiene Data'!$G$5,0,10*ROW('Hygiene Data'!G40))),'Data Summary'!DX46="Yes"),OFFSET('Hygiene Data'!$G$5,0,10*ROW('Hygiene Data'!G40)),NA())</f>
        <v>#N/A</v>
      </c>
      <c r="BJ46" s="513" t="e">
        <f ca="1">+IF(AND(ISNUMBER(OFFSET('Hygiene Data'!$G$7,0,10*ROW('Hygiene Data'!G40))),'Data Summary'!DY46="Yes"),OFFSET('Hygiene Data'!$G$7,0,10*ROW('Hygiene Data'!G40)),NA())</f>
        <v>#N/A</v>
      </c>
      <c r="BK46" s="513" t="e">
        <f ca="1">+IF(AND(ISNUMBER(OFFSET('Hygiene Data'!$G$9,0,10*ROW('Hygiene Data'!G40))),'Data Summary'!DZ46="Yes"),OFFSET('Hygiene Data'!$G$9,0,10*ROW('Hygiene Data'!G40)),NA())</f>
        <v>#N/A</v>
      </c>
      <c r="BL46" s="513" t="e">
        <f ca="1">+IF(AND(ISNUMBER(OFFSET('Hygiene Data'!$H$5,0,10*ROW('Hygiene Data'!H40))),'Data Summary'!EA46="Yes"),OFFSET('Hygiene Data'!$H$5,0,10*ROW('Hygiene Data'!H40)),NA())</f>
        <v>#N/A</v>
      </c>
      <c r="BM46" s="513" t="e">
        <f ca="1">+IF(AND(ISNUMBER(OFFSET('Hygiene Data'!$H$7,0,10*ROW('Hygiene Data'!H40))),'Data Summary'!EB46="Yes"),OFFSET('Hygiene Data'!$H$7,0,10*ROW('Hygiene Data'!H40)),NA())</f>
        <v>#N/A</v>
      </c>
      <c r="BN46" s="513" t="e">
        <f ca="1">+IF(AND(ISNUMBER(OFFSET('Hygiene Data'!$H$9,0,10*ROW('Hygiene Data'!H40))),'Data Summary'!EC46="Yes"),OFFSET('Hygiene Data'!$H$9,0,10*ROW('Hygiene Data'!H40)),NA())</f>
        <v>#N/A</v>
      </c>
      <c r="BO46" s="513" t="e">
        <f ca="1">+IF(AND(ISNUMBER(OFFSET('Hygiene Data'!$I$5,0,10*ROW('Hygiene Data'!I40))),'Data Summary'!ED46="Yes"),OFFSET('Hygiene Data'!$I$5,0,10*ROW('Hygiene Data'!I40)),NA())</f>
        <v>#N/A</v>
      </c>
      <c r="BP46" s="513" t="e">
        <f ca="1">+IF(AND(ISNUMBER(OFFSET('Hygiene Data'!$I$7,0,10*ROW('Hygiene Data'!I40))),'Data Summary'!EE46="Yes"),OFFSET('Hygiene Data'!$I$7,0,10*ROW('Hygiene Data'!I40)),NA())</f>
        <v>#N/A</v>
      </c>
      <c r="BQ46" s="513" t="e">
        <f ca="1">+IF(AND(ISNUMBER(OFFSET('Hygiene Data'!$I$9,0,10*ROW('Hygiene Data'!I40))),'Data Summary'!EF46="Yes"),OFFSET('Hygiene Data'!$I$9,0,10*ROW('Hygiene Data'!I40)),NA())</f>
        <v>#N/A</v>
      </c>
    </row>
    <row r="47" spans="1:69" x14ac:dyDescent="0.25">
      <c r="A47" s="509" t="e">
        <f ca="1">+RIGHT('Data Summary'!A47,LEN('Data Summary'!A47)-9)</f>
        <v>#VALUE!</v>
      </c>
      <c r="B47" s="483" t="str">
        <f ca="1">+IF(ISTEXT('Data Summary'!B47),'Data Summary'!B47,"")</f>
        <v/>
      </c>
      <c r="C47" s="510" t="e">
        <f ca="1">+VALUE('Data Summary'!C47)</f>
        <v>#VALUE!</v>
      </c>
      <c r="D47" s="511" t="e">
        <f ca="1">+IF(AND(ISNUMBER(OFFSET('Water Data'!$D$4,0,10*ROW('Water Data'!D41))),'Data Summary'!BS47="Yes"),100-OFFSET('Water Data'!$D$4,0,10*ROW('Water Data'!D41)),NA())</f>
        <v>#N/A</v>
      </c>
      <c r="E47" s="511" t="e">
        <f ca="1">+IF(AND(ISNUMBER(OFFSET('Water Data'!$D$6,0,10*ROW('Water Data'!D41))),'Data Summary'!BT47="Yes"),OFFSET('Water Data'!$D$6,0,10*ROW('Water Data'!D41)),NA())</f>
        <v>#N/A</v>
      </c>
      <c r="F47" s="511" t="e">
        <f ca="1">+IF(AND(ISNUMBER(OFFSET('Water Data'!$D$9,0,10*ROW('Water Data'!D41))),'Data Summary'!BU47="Yes"),OFFSET('Water Data'!$D$9,0,10*ROW('Water Data'!D41)),NA())</f>
        <v>#N/A</v>
      </c>
      <c r="G47" s="511" t="e">
        <f ca="1">+IF(AND(ISNUMBER(OFFSET('Water Data'!$E$4,0,10*ROW('Water Data'!E41))),'Data Summary'!BV47="Yes"),100-OFFSET('Water Data'!$E$4,0,10*ROW('Water Data'!E41)),NA())</f>
        <v>#N/A</v>
      </c>
      <c r="H47" s="511" t="e">
        <f ca="1">+IF(AND(ISNUMBER(OFFSET('Water Data'!$E$6,0,10*ROW('Water Data'!E41))),'Data Summary'!BW47="Yes"),OFFSET('Water Data'!$E$6,0,10*ROW('Water Data'!E41)),NA())</f>
        <v>#N/A</v>
      </c>
      <c r="I47" s="511" t="e">
        <f ca="1">+IF(AND(ISNUMBER(OFFSET('Water Data'!$E$9,0,10*ROW('Water Data'!E41))),'Data Summary'!BX47="Yes"),OFFSET('Water Data'!$E$9,0,10*ROW('Water Data'!E41)),NA())</f>
        <v>#N/A</v>
      </c>
      <c r="J47" s="511" t="e">
        <f ca="1">+IF(AND(ISNUMBER(OFFSET('Water Data'!$F$4,0,10*ROW('Water Data'!F41))),'Data Summary'!BY47="Yes"),100-OFFSET('Water Data'!$F$4,0,10*ROW('Water Data'!F41)),NA())</f>
        <v>#N/A</v>
      </c>
      <c r="K47" s="511" t="e">
        <f ca="1">+IF(AND(ISNUMBER(OFFSET('Water Data'!$F$6,0,10*ROW('Water Data'!F41))),'Data Summary'!BZ47="Yes"),OFFSET('Water Data'!$F$6,0,10*ROW('Water Data'!F41)),NA())</f>
        <v>#N/A</v>
      </c>
      <c r="L47" s="511" t="e">
        <f ca="1">+IF(AND(ISNUMBER(OFFSET('Water Data'!$F$9,0,10*ROW('Water Data'!F41))),'Data Summary'!CA47="Yes"),OFFSET('Water Data'!$F$9,0,10*ROW('Water Data'!F41)),NA())</f>
        <v>#N/A</v>
      </c>
      <c r="M47" s="511" t="e">
        <f ca="1">+IF(AND(ISNUMBER(OFFSET('Water Data'!$G$4,0,10*ROW('Water Data'!G41))),'Data Summary'!CB47="Yes"),100-OFFSET('Water Data'!$G$4,0,10*ROW('Water Data'!G41)),NA())</f>
        <v>#N/A</v>
      </c>
      <c r="N47" s="511" t="e">
        <f ca="1">+IF(AND(ISNUMBER(OFFSET('Water Data'!$G$6,0,10*ROW('Water Data'!G41))),'Data Summary'!CC47="Yes"),OFFSET('Water Data'!$G$6,0,10*ROW('Water Data'!G41)),NA())</f>
        <v>#N/A</v>
      </c>
      <c r="O47" s="511" t="e">
        <f ca="1">+IF(AND(ISNUMBER(OFFSET('Water Data'!$G$9,0,10*ROW('Water Data'!G41))),'Data Summary'!CD47="Yes"),OFFSET('Water Data'!$G$9,0,10*ROW('Water Data'!G41)),NA())</f>
        <v>#N/A</v>
      </c>
      <c r="P47" s="511" t="e">
        <f ca="1">+IF(AND(ISNUMBER(OFFSET('Water Data'!$H$4,0,10*ROW('Water Data'!H41))),'Data Summary'!CE47="Yes"),100-OFFSET('Water Data'!$H$4,0,10*ROW('Water Data'!H41)),NA())</f>
        <v>#N/A</v>
      </c>
      <c r="Q47" s="511" t="e">
        <f ca="1">+IF(AND(ISNUMBER(OFFSET('Water Data'!$H$6,0,10*ROW('Water Data'!H41))),'Data Summary'!CF47="Yes"),OFFSET('Water Data'!$H$6,0,10*ROW('Water Data'!H41)),NA())</f>
        <v>#N/A</v>
      </c>
      <c r="R47" s="511" t="e">
        <f ca="1">+IF(AND(ISNUMBER(OFFSET('Water Data'!$H$9,0,10*ROW('Water Data'!H41))),'Data Summary'!CG47="Yes"),OFFSET('Water Data'!$H$9,0,10*ROW('Water Data'!H41)),NA())</f>
        <v>#N/A</v>
      </c>
      <c r="S47" s="511" t="e">
        <f ca="1">+IF(AND(ISNUMBER(OFFSET('Water Data'!$I$4,0,10*ROW('Water Data'!I41))),'Data Summary'!CH47="Yes"),100-OFFSET('Water Data'!$I$4,0,10*ROW('Water Data'!I41)),NA())</f>
        <v>#N/A</v>
      </c>
      <c r="T47" s="511" t="e">
        <f ca="1">+IF(AND(ISNUMBER(OFFSET('Water Data'!$I$6,0,10*ROW('Water Data'!I41))),'Data Summary'!CI47="Yes"),OFFSET('Water Data'!$I$6,0,10*ROW('Water Data'!I41)),NA())</f>
        <v>#N/A</v>
      </c>
      <c r="U47" s="511" t="e">
        <f ca="1">+IF(AND(ISNUMBER(OFFSET('Water Data'!$I$9,0,10*ROW('Water Data'!I41))),'Data Summary'!CJ47="Yes"),OFFSET('Water Data'!$I$9,0,10*ROW('Water Data'!I41)),NA())</f>
        <v>#N/A</v>
      </c>
      <c r="V47" s="512" t="e">
        <f ca="1">+IF(AND(ISNUMBER(OFFSET('Sanitation Data'!$D$4,0,10*ROW('Sanitation Data'!D41))),'Data Summary'!CK47="Yes"),100-OFFSET('Sanitation Data'!$D$4,0,10*ROW('Sanitation Data'!D41)),NA())</f>
        <v>#N/A</v>
      </c>
      <c r="W47" s="512" t="e">
        <f ca="1">+IF(AND(ISNUMBER(OFFSET('Sanitation Data'!$D$6,0,10*ROW('Sanitation Data'!D41))),'Data Summary'!CL47="Yes"),OFFSET('Sanitation Data'!$D$6,0,10*ROW('Sanitation Data'!D41)),NA())</f>
        <v>#N/A</v>
      </c>
      <c r="X47" s="512" t="e">
        <f ca="1">+IF(AND(ISNUMBER(OFFSET('Sanitation Data'!$D$10,0,10*ROW('Sanitation Data'!D41))),'Data Summary'!CM47="Yes"),OFFSET('Sanitation Data'!$D$10,0,10*ROW('Sanitation Data'!D41)),NA())</f>
        <v>#N/A</v>
      </c>
      <c r="Y47" s="512" t="e">
        <f ca="1">+IF(AND(ISNUMBER(OFFSET('Sanitation Data'!$D$11,0,10*ROW('Sanitation Data'!D41))),'Data Summary'!CN47="Yes"),OFFSET('Sanitation Data'!$D$11,0,10*ROW('Sanitation Data'!D41)),NA())</f>
        <v>#N/A</v>
      </c>
      <c r="Z47" s="512" t="e">
        <f ca="1">+IF(AND(ISNUMBER(OFFSET('Sanitation Data'!$D$12,0,10*ROW('Sanitation Data'!D41))),'Data Summary'!CO47="Yes"),OFFSET('Sanitation Data'!$D$12,0,10*ROW('Sanitation Data'!D41)),NA())</f>
        <v>#N/A</v>
      </c>
      <c r="AA47" s="512" t="e">
        <f ca="1">+IF(AND(ISNUMBER(OFFSET('Sanitation Data'!$E$4,0,10*ROW('Sanitation Data'!E41))),'Data Summary'!CP47="Yes"),100-OFFSET('Sanitation Data'!$E$4,0,10*ROW('Sanitation Data'!E41)),NA())</f>
        <v>#N/A</v>
      </c>
      <c r="AB47" s="512" t="e">
        <f ca="1">+IF(AND(ISNUMBER(OFFSET('Sanitation Data'!$E$6,0,10*ROW('Sanitation Data'!E41))),'Data Summary'!CQ47="Yes"),OFFSET('Sanitation Data'!$E$6,0,10*ROW('Sanitation Data'!E41)),NA())</f>
        <v>#N/A</v>
      </c>
      <c r="AC47" s="512" t="e">
        <f ca="1">+IF(AND(ISNUMBER(OFFSET('Sanitation Data'!$E$10,0,10*ROW('Sanitation Data'!E41))),'Data Summary'!CR47="Yes"),OFFSET('Sanitation Data'!$E$10,0,10*ROW('Sanitation Data'!E41)),NA())</f>
        <v>#N/A</v>
      </c>
      <c r="AD47" s="512" t="e">
        <f ca="1">+IF(AND(ISNUMBER(OFFSET('Sanitation Data'!$E$11,0,10*ROW('Sanitation Data'!E41))),'Data Summary'!CS47="Yes"),OFFSET('Sanitation Data'!$E$11,0,10*ROW('Sanitation Data'!E41)),NA())</f>
        <v>#N/A</v>
      </c>
      <c r="AE47" s="512" t="e">
        <f ca="1">+IF(AND(ISNUMBER(OFFSET('Sanitation Data'!$E$12,0,10*ROW('Sanitation Data'!E41))),'Data Summary'!CT47="Yes"),OFFSET('Sanitation Data'!$E$12,0,10*ROW('Sanitation Data'!E41)),NA())</f>
        <v>#N/A</v>
      </c>
      <c r="AF47" s="512" t="e">
        <f ca="1">+IF(AND(ISNUMBER(OFFSET('Sanitation Data'!$F$4,0,10*ROW('Sanitation Data'!F41))),'Data Summary'!CU47="Yes"),100-OFFSET('Sanitation Data'!$F$4,0,10*ROW('Sanitation Data'!F41)),NA())</f>
        <v>#N/A</v>
      </c>
      <c r="AG47" s="512" t="e">
        <f ca="1">+IF(AND(ISNUMBER(OFFSET('Sanitation Data'!$F$6,0,10*ROW('Sanitation Data'!F41))),'Data Summary'!CV47="Yes"),OFFSET('Sanitation Data'!$F$6,0,10*ROW('Sanitation Data'!F41)),NA())</f>
        <v>#N/A</v>
      </c>
      <c r="AH47" s="512" t="e">
        <f ca="1">+IF(AND(ISNUMBER(OFFSET('Sanitation Data'!$F$10,0,10*ROW('Sanitation Data'!F41))),'Data Summary'!CW47="Yes"),OFFSET('Sanitation Data'!$F$10,0,10*ROW('Sanitation Data'!F41)),NA())</f>
        <v>#N/A</v>
      </c>
      <c r="AI47" s="512" t="e">
        <f ca="1">+IF(AND(ISNUMBER(OFFSET('Sanitation Data'!$F$11,0,10*ROW('Sanitation Data'!F41))),'Data Summary'!CX47="Yes"),OFFSET('Sanitation Data'!$F$11,0,10*ROW('Sanitation Data'!F41)),NA())</f>
        <v>#N/A</v>
      </c>
      <c r="AJ47" s="512" t="e">
        <f ca="1">+IF(AND(ISNUMBER(OFFSET('Sanitation Data'!$F$12,0,10*ROW('Sanitation Data'!F41))),'Data Summary'!CY47="Yes"),OFFSET('Sanitation Data'!$F$12,0,10*ROW('Sanitation Data'!F41)),NA())</f>
        <v>#N/A</v>
      </c>
      <c r="AK47" s="512" t="e">
        <f ca="1">+IF(AND(ISNUMBER(OFFSET('Sanitation Data'!$G$4,0,10*ROW('Sanitation Data'!G41))),'Data Summary'!CZ47="Yes"),100-OFFSET('Sanitation Data'!$G$4,0,10*ROW('Sanitation Data'!G41)),NA())</f>
        <v>#N/A</v>
      </c>
      <c r="AL47" s="512" t="e">
        <f ca="1">+IF(AND(ISNUMBER(OFFSET('Sanitation Data'!$G$6,0,10*ROW('Sanitation Data'!G41))),'Data Summary'!DA47="Yes"),OFFSET('Sanitation Data'!$G$6,0,10*ROW('Sanitation Data'!G41)),NA())</f>
        <v>#N/A</v>
      </c>
      <c r="AM47" s="512" t="e">
        <f ca="1">+IF(AND(ISNUMBER(OFFSET('Sanitation Data'!$G$10,0,10*ROW('Sanitation Data'!G41))),'Data Summary'!DB47="Yes"),OFFSET('Sanitation Data'!$G$10,0,10*ROW('Sanitation Data'!G41)),NA())</f>
        <v>#N/A</v>
      </c>
      <c r="AN47" s="512" t="e">
        <f ca="1">+IF(AND(ISNUMBER(OFFSET('Sanitation Data'!$G$11,0,10*ROW('Sanitation Data'!G41))),'Data Summary'!DC47="Yes"),OFFSET('Sanitation Data'!$G$11,0,10*ROW('Sanitation Data'!G41)),NA())</f>
        <v>#N/A</v>
      </c>
      <c r="AO47" s="512" t="e">
        <f ca="1">+IF(AND(ISNUMBER(OFFSET('Sanitation Data'!$G$12,0,10*ROW('Sanitation Data'!G41))),'Data Summary'!DD47="Yes"),OFFSET('Sanitation Data'!$G$12,0,10*ROW('Sanitation Data'!G41)),NA())</f>
        <v>#N/A</v>
      </c>
      <c r="AP47" s="512" t="e">
        <f ca="1">+IF(AND(ISNUMBER(OFFSET('Sanitation Data'!$H$4,0,10*ROW('Sanitation Data'!H41))),'Data Summary'!DE47="Yes"),100-OFFSET('Sanitation Data'!$H$4,0,10*ROW('Sanitation Data'!H41)),NA())</f>
        <v>#N/A</v>
      </c>
      <c r="AQ47" s="512" t="e">
        <f ca="1">+IF(AND(ISNUMBER(OFFSET('Sanitation Data'!$H$6,0,10*ROW('Sanitation Data'!H41))),'Data Summary'!DF47="Yes"),OFFSET('Sanitation Data'!$H$6,0,10*ROW('Sanitation Data'!H41)),NA())</f>
        <v>#N/A</v>
      </c>
      <c r="AR47" s="512" t="e">
        <f ca="1">+IF(AND(ISNUMBER(OFFSET('Sanitation Data'!$H$10,0,10*ROW('Sanitation Data'!H41))),'Data Summary'!DG47="Yes"),OFFSET('Sanitation Data'!$H$10,0,10*ROW('Sanitation Data'!H41)),NA())</f>
        <v>#N/A</v>
      </c>
      <c r="AS47" s="512" t="e">
        <f ca="1">+IF(AND(ISNUMBER(OFFSET('Sanitation Data'!$H$11,0,10*ROW('Sanitation Data'!H41))),'Data Summary'!DH47="Yes"),OFFSET('Sanitation Data'!$H$11,0,10*ROW('Sanitation Data'!H41)),NA())</f>
        <v>#N/A</v>
      </c>
      <c r="AT47" s="512" t="e">
        <f ca="1">+IF(AND(ISNUMBER(OFFSET('Sanitation Data'!$H$12,0,10*ROW('Sanitation Data'!H41))),'Data Summary'!DI47="Yes"),OFFSET('Sanitation Data'!$H$12,0,10*ROW('Sanitation Data'!H41)),NA())</f>
        <v>#N/A</v>
      </c>
      <c r="AU47" s="512" t="e">
        <f ca="1">+IF(AND(ISNUMBER(OFFSET('Sanitation Data'!$I$4,0,10*ROW('Sanitation Data'!I41))),'Data Summary'!DJ47="Yes"),100-OFFSET('Sanitation Data'!$I$4,0,10*ROW('Sanitation Data'!I41)),NA())</f>
        <v>#N/A</v>
      </c>
      <c r="AV47" s="512" t="e">
        <f ca="1">+IF(AND(ISNUMBER(OFFSET('Sanitation Data'!$I$6,0,10*ROW('Sanitation Data'!I41))),'Data Summary'!DK47="Yes"),OFFSET('Sanitation Data'!$I$6,0,10*ROW('Sanitation Data'!I41)),NA())</f>
        <v>#N/A</v>
      </c>
      <c r="AW47" s="512" t="e">
        <f ca="1">+IF(AND(ISNUMBER(OFFSET('Sanitation Data'!$I$10,0,10*ROW('Sanitation Data'!I41))),'Data Summary'!DL47="Yes"),OFFSET('Sanitation Data'!$I$10,0,10*ROW('Sanitation Data'!I41)),NA())</f>
        <v>#N/A</v>
      </c>
      <c r="AX47" s="512" t="e">
        <f ca="1">+IF(AND(ISNUMBER(OFFSET('Sanitation Data'!$I$11,0,10*ROW('Sanitation Data'!I41))),'Data Summary'!DM47="Yes"),OFFSET('Sanitation Data'!$I$11,0,10*ROW('Sanitation Data'!I41)),NA())</f>
        <v>#N/A</v>
      </c>
      <c r="AY47" s="512" t="e">
        <f ca="1">+IF(AND(ISNUMBER(OFFSET('Sanitation Data'!$I$12,0,10*ROW('Sanitation Data'!I41))),'Data Summary'!DN47="Yes"),OFFSET('Sanitation Data'!$I$12,0,10*ROW('Sanitation Data'!I41)),NA())</f>
        <v>#N/A</v>
      </c>
      <c r="AZ47" s="513" t="e">
        <f ca="1">+IF(AND(ISNUMBER(OFFSET('Hygiene Data'!$D$5,0,10*ROW('Hygiene Data'!D41))),'Data Summary'!DO47="Yes"),OFFSET('Hygiene Data'!$D$5,0,10*ROW('Hygiene Data'!D41)),NA())</f>
        <v>#N/A</v>
      </c>
      <c r="BA47" s="513" t="e">
        <f ca="1">+IF(AND(ISNUMBER(OFFSET('Hygiene Data'!$D$7,0,10*ROW('Hygiene Data'!D41))),'Data Summary'!DP47="Yes"),OFFSET('Hygiene Data'!$D$7,0,10*ROW('Hygiene Data'!D41)),NA())</f>
        <v>#N/A</v>
      </c>
      <c r="BB47" s="513" t="e">
        <f ca="1">+IF(AND(ISNUMBER(OFFSET('Hygiene Data'!$D$9,0,10*ROW('Hygiene Data'!D41))),'Data Summary'!DQ47="Yes"),OFFSET('Hygiene Data'!$D$9,0,10*ROW('Hygiene Data'!D41)),NA())</f>
        <v>#N/A</v>
      </c>
      <c r="BC47" s="513" t="e">
        <f ca="1">+IF(AND(ISNUMBER(OFFSET('Hygiene Data'!$E$5,0,10*ROW('Hygiene Data'!E41))),'Data Summary'!DR47="Yes"),OFFSET('Hygiene Data'!$E$5,0,10*ROW('Hygiene Data'!E41)),NA())</f>
        <v>#N/A</v>
      </c>
      <c r="BD47" s="513" t="e">
        <f ca="1">+IF(AND(ISNUMBER(OFFSET('Hygiene Data'!$E$7,0,10*ROW('Hygiene Data'!E41))),'Data Summary'!DS47="Yes"),OFFSET('Hygiene Data'!$E$7,0,10*ROW('Hygiene Data'!E41)),NA())</f>
        <v>#N/A</v>
      </c>
      <c r="BE47" s="513" t="e">
        <f ca="1">+IF(AND(ISNUMBER(OFFSET('Hygiene Data'!$E$9,0,10*ROW('Hygiene Data'!E41))),'Data Summary'!DT47="Yes"),OFFSET('Hygiene Data'!$E$9,0,10*ROW('Hygiene Data'!E41)),NA())</f>
        <v>#N/A</v>
      </c>
      <c r="BF47" s="513" t="e">
        <f ca="1">+IF(AND(ISNUMBER(OFFSET('Hygiene Data'!$F$5,0,10*ROW('Hygiene Data'!F41))),'Data Summary'!DU47="Yes"),OFFSET('Hygiene Data'!$F$5,0,10*ROW('Hygiene Data'!F41)),NA())</f>
        <v>#N/A</v>
      </c>
      <c r="BG47" s="513" t="e">
        <f ca="1">+IF(AND(ISNUMBER(OFFSET('Hygiene Data'!$F$7,0,10*ROW('Hygiene Data'!F41))),'Data Summary'!DV47="Yes"),OFFSET('Hygiene Data'!$F$7,0,10*ROW('Hygiene Data'!F41)),NA())</f>
        <v>#N/A</v>
      </c>
      <c r="BH47" s="513" t="e">
        <f ca="1">+IF(AND(ISNUMBER(OFFSET('Hygiene Data'!$F$9,0,10*ROW('Hygiene Data'!F41))),'Data Summary'!DW47="Yes"),OFFSET('Hygiene Data'!$F$9,0,10*ROW('Hygiene Data'!F41)),NA())</f>
        <v>#N/A</v>
      </c>
      <c r="BI47" s="513" t="e">
        <f ca="1">+IF(AND(ISNUMBER(OFFSET('Hygiene Data'!$G$5,0,10*ROW('Hygiene Data'!G41))),'Data Summary'!DX47="Yes"),OFFSET('Hygiene Data'!$G$5,0,10*ROW('Hygiene Data'!G41)),NA())</f>
        <v>#N/A</v>
      </c>
      <c r="BJ47" s="513" t="e">
        <f ca="1">+IF(AND(ISNUMBER(OFFSET('Hygiene Data'!$G$7,0,10*ROW('Hygiene Data'!G41))),'Data Summary'!DY47="Yes"),OFFSET('Hygiene Data'!$G$7,0,10*ROW('Hygiene Data'!G41)),NA())</f>
        <v>#N/A</v>
      </c>
      <c r="BK47" s="513" t="e">
        <f ca="1">+IF(AND(ISNUMBER(OFFSET('Hygiene Data'!$G$9,0,10*ROW('Hygiene Data'!G41))),'Data Summary'!DZ47="Yes"),OFFSET('Hygiene Data'!$G$9,0,10*ROW('Hygiene Data'!G41)),NA())</f>
        <v>#N/A</v>
      </c>
      <c r="BL47" s="513" t="e">
        <f ca="1">+IF(AND(ISNUMBER(OFFSET('Hygiene Data'!$H$5,0,10*ROW('Hygiene Data'!H41))),'Data Summary'!EA47="Yes"),OFFSET('Hygiene Data'!$H$5,0,10*ROW('Hygiene Data'!H41)),NA())</f>
        <v>#N/A</v>
      </c>
      <c r="BM47" s="513" t="e">
        <f ca="1">+IF(AND(ISNUMBER(OFFSET('Hygiene Data'!$H$7,0,10*ROW('Hygiene Data'!H41))),'Data Summary'!EB47="Yes"),OFFSET('Hygiene Data'!$H$7,0,10*ROW('Hygiene Data'!H41)),NA())</f>
        <v>#N/A</v>
      </c>
      <c r="BN47" s="513" t="e">
        <f ca="1">+IF(AND(ISNUMBER(OFFSET('Hygiene Data'!$H$9,0,10*ROW('Hygiene Data'!H41))),'Data Summary'!EC47="Yes"),OFFSET('Hygiene Data'!$H$9,0,10*ROW('Hygiene Data'!H41)),NA())</f>
        <v>#N/A</v>
      </c>
      <c r="BO47" s="513" t="e">
        <f ca="1">+IF(AND(ISNUMBER(OFFSET('Hygiene Data'!$I$5,0,10*ROW('Hygiene Data'!I41))),'Data Summary'!ED47="Yes"),OFFSET('Hygiene Data'!$I$5,0,10*ROW('Hygiene Data'!I41)),NA())</f>
        <v>#N/A</v>
      </c>
      <c r="BP47" s="513" t="e">
        <f ca="1">+IF(AND(ISNUMBER(OFFSET('Hygiene Data'!$I$7,0,10*ROW('Hygiene Data'!I41))),'Data Summary'!EE47="Yes"),OFFSET('Hygiene Data'!$I$7,0,10*ROW('Hygiene Data'!I41)),NA())</f>
        <v>#N/A</v>
      </c>
      <c r="BQ47" s="513" t="e">
        <f ca="1">+IF(AND(ISNUMBER(OFFSET('Hygiene Data'!$I$9,0,10*ROW('Hygiene Data'!I41))),'Data Summary'!EF47="Yes"),OFFSET('Hygiene Data'!$I$9,0,10*ROW('Hygiene Data'!I41)),NA())</f>
        <v>#N/A</v>
      </c>
    </row>
    <row r="48" spans="1:69" x14ac:dyDescent="0.25">
      <c r="A48" s="509" t="e">
        <f ca="1">+RIGHT('Data Summary'!A48,LEN('Data Summary'!A48)-9)</f>
        <v>#VALUE!</v>
      </c>
      <c r="B48" s="483" t="str">
        <f ca="1">+IF(ISTEXT('Data Summary'!B48),'Data Summary'!B48,"")</f>
        <v/>
      </c>
      <c r="C48" s="510" t="e">
        <f ca="1">+VALUE('Data Summary'!C48)</f>
        <v>#VALUE!</v>
      </c>
      <c r="D48" s="511" t="e">
        <f ca="1">+IF(AND(ISNUMBER(OFFSET('Water Data'!$D$4,0,10*ROW('Water Data'!D42))),'Data Summary'!BS48="Yes"),100-OFFSET('Water Data'!$D$4,0,10*ROW('Water Data'!D42)),NA())</f>
        <v>#N/A</v>
      </c>
      <c r="E48" s="511" t="e">
        <f ca="1">+IF(AND(ISNUMBER(OFFSET('Water Data'!$D$6,0,10*ROW('Water Data'!D42))),'Data Summary'!BT48="Yes"),OFFSET('Water Data'!$D$6,0,10*ROW('Water Data'!D42)),NA())</f>
        <v>#N/A</v>
      </c>
      <c r="F48" s="511" t="e">
        <f ca="1">+IF(AND(ISNUMBER(OFFSET('Water Data'!$D$9,0,10*ROW('Water Data'!D42))),'Data Summary'!BU48="Yes"),OFFSET('Water Data'!$D$9,0,10*ROW('Water Data'!D42)),NA())</f>
        <v>#N/A</v>
      </c>
      <c r="G48" s="511" t="e">
        <f ca="1">+IF(AND(ISNUMBER(OFFSET('Water Data'!$E$4,0,10*ROW('Water Data'!E42))),'Data Summary'!BV48="Yes"),100-OFFSET('Water Data'!$E$4,0,10*ROW('Water Data'!E42)),NA())</f>
        <v>#N/A</v>
      </c>
      <c r="H48" s="511" t="e">
        <f ca="1">+IF(AND(ISNUMBER(OFFSET('Water Data'!$E$6,0,10*ROW('Water Data'!E42))),'Data Summary'!BW48="Yes"),OFFSET('Water Data'!$E$6,0,10*ROW('Water Data'!E42)),NA())</f>
        <v>#N/A</v>
      </c>
      <c r="I48" s="511" t="e">
        <f ca="1">+IF(AND(ISNUMBER(OFFSET('Water Data'!$E$9,0,10*ROW('Water Data'!E42))),'Data Summary'!BX48="Yes"),OFFSET('Water Data'!$E$9,0,10*ROW('Water Data'!E42)),NA())</f>
        <v>#N/A</v>
      </c>
      <c r="J48" s="511" t="e">
        <f ca="1">+IF(AND(ISNUMBER(OFFSET('Water Data'!$F$4,0,10*ROW('Water Data'!F42))),'Data Summary'!BY48="Yes"),100-OFFSET('Water Data'!$F$4,0,10*ROW('Water Data'!F42)),NA())</f>
        <v>#N/A</v>
      </c>
      <c r="K48" s="511" t="e">
        <f ca="1">+IF(AND(ISNUMBER(OFFSET('Water Data'!$F$6,0,10*ROW('Water Data'!F42))),'Data Summary'!BZ48="Yes"),OFFSET('Water Data'!$F$6,0,10*ROW('Water Data'!F42)),NA())</f>
        <v>#N/A</v>
      </c>
      <c r="L48" s="511" t="e">
        <f ca="1">+IF(AND(ISNUMBER(OFFSET('Water Data'!$F$9,0,10*ROW('Water Data'!F42))),'Data Summary'!CA48="Yes"),OFFSET('Water Data'!$F$9,0,10*ROW('Water Data'!F42)),NA())</f>
        <v>#N/A</v>
      </c>
      <c r="M48" s="511" t="e">
        <f ca="1">+IF(AND(ISNUMBER(OFFSET('Water Data'!$G$4,0,10*ROW('Water Data'!G42))),'Data Summary'!CB48="Yes"),100-OFFSET('Water Data'!$G$4,0,10*ROW('Water Data'!G42)),NA())</f>
        <v>#N/A</v>
      </c>
      <c r="N48" s="511" t="e">
        <f ca="1">+IF(AND(ISNUMBER(OFFSET('Water Data'!$G$6,0,10*ROW('Water Data'!G42))),'Data Summary'!CC48="Yes"),OFFSET('Water Data'!$G$6,0,10*ROW('Water Data'!G42)),NA())</f>
        <v>#N/A</v>
      </c>
      <c r="O48" s="511" t="e">
        <f ca="1">+IF(AND(ISNUMBER(OFFSET('Water Data'!$G$9,0,10*ROW('Water Data'!G42))),'Data Summary'!CD48="Yes"),OFFSET('Water Data'!$G$9,0,10*ROW('Water Data'!G42)),NA())</f>
        <v>#N/A</v>
      </c>
      <c r="P48" s="511" t="e">
        <f ca="1">+IF(AND(ISNUMBER(OFFSET('Water Data'!$H$4,0,10*ROW('Water Data'!H42))),'Data Summary'!CE48="Yes"),100-OFFSET('Water Data'!$H$4,0,10*ROW('Water Data'!H42)),NA())</f>
        <v>#N/A</v>
      </c>
      <c r="Q48" s="511" t="e">
        <f ca="1">+IF(AND(ISNUMBER(OFFSET('Water Data'!$H$6,0,10*ROW('Water Data'!H42))),'Data Summary'!CF48="Yes"),OFFSET('Water Data'!$H$6,0,10*ROW('Water Data'!H42)),NA())</f>
        <v>#N/A</v>
      </c>
      <c r="R48" s="511" t="e">
        <f ca="1">+IF(AND(ISNUMBER(OFFSET('Water Data'!$H$9,0,10*ROW('Water Data'!H42))),'Data Summary'!CG48="Yes"),OFFSET('Water Data'!$H$9,0,10*ROW('Water Data'!H42)),NA())</f>
        <v>#N/A</v>
      </c>
      <c r="S48" s="511" t="e">
        <f ca="1">+IF(AND(ISNUMBER(OFFSET('Water Data'!$I$4,0,10*ROW('Water Data'!I42))),'Data Summary'!CH48="Yes"),100-OFFSET('Water Data'!$I$4,0,10*ROW('Water Data'!I42)),NA())</f>
        <v>#N/A</v>
      </c>
      <c r="T48" s="511" t="e">
        <f ca="1">+IF(AND(ISNUMBER(OFFSET('Water Data'!$I$6,0,10*ROW('Water Data'!I42))),'Data Summary'!CI48="Yes"),OFFSET('Water Data'!$I$6,0,10*ROW('Water Data'!I42)),NA())</f>
        <v>#N/A</v>
      </c>
      <c r="U48" s="511" t="e">
        <f ca="1">+IF(AND(ISNUMBER(OFFSET('Water Data'!$I$9,0,10*ROW('Water Data'!I42))),'Data Summary'!CJ48="Yes"),OFFSET('Water Data'!$I$9,0,10*ROW('Water Data'!I42)),NA())</f>
        <v>#N/A</v>
      </c>
      <c r="V48" s="512" t="e">
        <f ca="1">+IF(AND(ISNUMBER(OFFSET('Sanitation Data'!$D$4,0,10*ROW('Sanitation Data'!D42))),'Data Summary'!CK48="Yes"),100-OFFSET('Sanitation Data'!$D$4,0,10*ROW('Sanitation Data'!D42)),NA())</f>
        <v>#N/A</v>
      </c>
      <c r="W48" s="512" t="e">
        <f ca="1">+IF(AND(ISNUMBER(OFFSET('Sanitation Data'!$D$6,0,10*ROW('Sanitation Data'!D42))),'Data Summary'!CL48="Yes"),OFFSET('Sanitation Data'!$D$6,0,10*ROW('Sanitation Data'!D42)),NA())</f>
        <v>#N/A</v>
      </c>
      <c r="X48" s="512" t="e">
        <f ca="1">+IF(AND(ISNUMBER(OFFSET('Sanitation Data'!$D$10,0,10*ROW('Sanitation Data'!D42))),'Data Summary'!CM48="Yes"),OFFSET('Sanitation Data'!$D$10,0,10*ROW('Sanitation Data'!D42)),NA())</f>
        <v>#N/A</v>
      </c>
      <c r="Y48" s="512" t="e">
        <f ca="1">+IF(AND(ISNUMBER(OFFSET('Sanitation Data'!$D$11,0,10*ROW('Sanitation Data'!D42))),'Data Summary'!CN48="Yes"),OFFSET('Sanitation Data'!$D$11,0,10*ROW('Sanitation Data'!D42)),NA())</f>
        <v>#N/A</v>
      </c>
      <c r="Z48" s="512" t="e">
        <f ca="1">+IF(AND(ISNUMBER(OFFSET('Sanitation Data'!$D$12,0,10*ROW('Sanitation Data'!D42))),'Data Summary'!CO48="Yes"),OFFSET('Sanitation Data'!$D$12,0,10*ROW('Sanitation Data'!D42)),NA())</f>
        <v>#N/A</v>
      </c>
      <c r="AA48" s="512" t="e">
        <f ca="1">+IF(AND(ISNUMBER(OFFSET('Sanitation Data'!$E$4,0,10*ROW('Sanitation Data'!E42))),'Data Summary'!CP48="Yes"),100-OFFSET('Sanitation Data'!$E$4,0,10*ROW('Sanitation Data'!E42)),NA())</f>
        <v>#N/A</v>
      </c>
      <c r="AB48" s="512" t="e">
        <f ca="1">+IF(AND(ISNUMBER(OFFSET('Sanitation Data'!$E$6,0,10*ROW('Sanitation Data'!E42))),'Data Summary'!CQ48="Yes"),OFFSET('Sanitation Data'!$E$6,0,10*ROW('Sanitation Data'!E42)),NA())</f>
        <v>#N/A</v>
      </c>
      <c r="AC48" s="512" t="e">
        <f ca="1">+IF(AND(ISNUMBER(OFFSET('Sanitation Data'!$E$10,0,10*ROW('Sanitation Data'!E42))),'Data Summary'!CR48="Yes"),OFFSET('Sanitation Data'!$E$10,0,10*ROW('Sanitation Data'!E42)),NA())</f>
        <v>#N/A</v>
      </c>
      <c r="AD48" s="512" t="e">
        <f ca="1">+IF(AND(ISNUMBER(OFFSET('Sanitation Data'!$E$11,0,10*ROW('Sanitation Data'!E42))),'Data Summary'!CS48="Yes"),OFFSET('Sanitation Data'!$E$11,0,10*ROW('Sanitation Data'!E42)),NA())</f>
        <v>#N/A</v>
      </c>
      <c r="AE48" s="512" t="e">
        <f ca="1">+IF(AND(ISNUMBER(OFFSET('Sanitation Data'!$E$12,0,10*ROW('Sanitation Data'!E42))),'Data Summary'!CT48="Yes"),OFFSET('Sanitation Data'!$E$12,0,10*ROW('Sanitation Data'!E42)),NA())</f>
        <v>#N/A</v>
      </c>
      <c r="AF48" s="512" t="e">
        <f ca="1">+IF(AND(ISNUMBER(OFFSET('Sanitation Data'!$F$4,0,10*ROW('Sanitation Data'!F42))),'Data Summary'!CU48="Yes"),100-OFFSET('Sanitation Data'!$F$4,0,10*ROW('Sanitation Data'!F42)),NA())</f>
        <v>#N/A</v>
      </c>
      <c r="AG48" s="512" t="e">
        <f ca="1">+IF(AND(ISNUMBER(OFFSET('Sanitation Data'!$F$6,0,10*ROW('Sanitation Data'!F42))),'Data Summary'!CV48="Yes"),OFFSET('Sanitation Data'!$F$6,0,10*ROW('Sanitation Data'!F42)),NA())</f>
        <v>#N/A</v>
      </c>
      <c r="AH48" s="512" t="e">
        <f ca="1">+IF(AND(ISNUMBER(OFFSET('Sanitation Data'!$F$10,0,10*ROW('Sanitation Data'!F42))),'Data Summary'!CW48="Yes"),OFFSET('Sanitation Data'!$F$10,0,10*ROW('Sanitation Data'!F42)),NA())</f>
        <v>#N/A</v>
      </c>
      <c r="AI48" s="512" t="e">
        <f ca="1">+IF(AND(ISNUMBER(OFFSET('Sanitation Data'!$F$11,0,10*ROW('Sanitation Data'!F42))),'Data Summary'!CX48="Yes"),OFFSET('Sanitation Data'!$F$11,0,10*ROW('Sanitation Data'!F42)),NA())</f>
        <v>#N/A</v>
      </c>
      <c r="AJ48" s="512" t="e">
        <f ca="1">+IF(AND(ISNUMBER(OFFSET('Sanitation Data'!$F$12,0,10*ROW('Sanitation Data'!F42))),'Data Summary'!CY48="Yes"),OFFSET('Sanitation Data'!$F$12,0,10*ROW('Sanitation Data'!F42)),NA())</f>
        <v>#N/A</v>
      </c>
      <c r="AK48" s="512" t="e">
        <f ca="1">+IF(AND(ISNUMBER(OFFSET('Sanitation Data'!$G$4,0,10*ROW('Sanitation Data'!G42))),'Data Summary'!CZ48="Yes"),100-OFFSET('Sanitation Data'!$G$4,0,10*ROW('Sanitation Data'!G42)),NA())</f>
        <v>#N/A</v>
      </c>
      <c r="AL48" s="512" t="e">
        <f ca="1">+IF(AND(ISNUMBER(OFFSET('Sanitation Data'!$G$6,0,10*ROW('Sanitation Data'!G42))),'Data Summary'!DA48="Yes"),OFFSET('Sanitation Data'!$G$6,0,10*ROW('Sanitation Data'!G42)),NA())</f>
        <v>#N/A</v>
      </c>
      <c r="AM48" s="512" t="e">
        <f ca="1">+IF(AND(ISNUMBER(OFFSET('Sanitation Data'!$G$10,0,10*ROW('Sanitation Data'!G42))),'Data Summary'!DB48="Yes"),OFFSET('Sanitation Data'!$G$10,0,10*ROW('Sanitation Data'!G42)),NA())</f>
        <v>#N/A</v>
      </c>
      <c r="AN48" s="512" t="e">
        <f ca="1">+IF(AND(ISNUMBER(OFFSET('Sanitation Data'!$G$11,0,10*ROW('Sanitation Data'!G42))),'Data Summary'!DC48="Yes"),OFFSET('Sanitation Data'!$G$11,0,10*ROW('Sanitation Data'!G42)),NA())</f>
        <v>#N/A</v>
      </c>
      <c r="AO48" s="512" t="e">
        <f ca="1">+IF(AND(ISNUMBER(OFFSET('Sanitation Data'!$G$12,0,10*ROW('Sanitation Data'!G42))),'Data Summary'!DD48="Yes"),OFFSET('Sanitation Data'!$G$12,0,10*ROW('Sanitation Data'!G42)),NA())</f>
        <v>#N/A</v>
      </c>
      <c r="AP48" s="512" t="e">
        <f ca="1">+IF(AND(ISNUMBER(OFFSET('Sanitation Data'!$H$4,0,10*ROW('Sanitation Data'!H42))),'Data Summary'!DE48="Yes"),100-OFFSET('Sanitation Data'!$H$4,0,10*ROW('Sanitation Data'!H42)),NA())</f>
        <v>#N/A</v>
      </c>
      <c r="AQ48" s="512" t="e">
        <f ca="1">+IF(AND(ISNUMBER(OFFSET('Sanitation Data'!$H$6,0,10*ROW('Sanitation Data'!H42))),'Data Summary'!DF48="Yes"),OFFSET('Sanitation Data'!$H$6,0,10*ROW('Sanitation Data'!H42)),NA())</f>
        <v>#N/A</v>
      </c>
      <c r="AR48" s="512" t="e">
        <f ca="1">+IF(AND(ISNUMBER(OFFSET('Sanitation Data'!$H$10,0,10*ROW('Sanitation Data'!H42))),'Data Summary'!DG48="Yes"),OFFSET('Sanitation Data'!$H$10,0,10*ROW('Sanitation Data'!H42)),NA())</f>
        <v>#N/A</v>
      </c>
      <c r="AS48" s="512" t="e">
        <f ca="1">+IF(AND(ISNUMBER(OFFSET('Sanitation Data'!$H$11,0,10*ROW('Sanitation Data'!H42))),'Data Summary'!DH48="Yes"),OFFSET('Sanitation Data'!$H$11,0,10*ROW('Sanitation Data'!H42)),NA())</f>
        <v>#N/A</v>
      </c>
      <c r="AT48" s="512" t="e">
        <f ca="1">+IF(AND(ISNUMBER(OFFSET('Sanitation Data'!$H$12,0,10*ROW('Sanitation Data'!H42))),'Data Summary'!DI48="Yes"),OFFSET('Sanitation Data'!$H$12,0,10*ROW('Sanitation Data'!H42)),NA())</f>
        <v>#N/A</v>
      </c>
      <c r="AU48" s="512" t="e">
        <f ca="1">+IF(AND(ISNUMBER(OFFSET('Sanitation Data'!$I$4,0,10*ROW('Sanitation Data'!I42))),'Data Summary'!DJ48="Yes"),100-OFFSET('Sanitation Data'!$I$4,0,10*ROW('Sanitation Data'!I42)),NA())</f>
        <v>#N/A</v>
      </c>
      <c r="AV48" s="512" t="e">
        <f ca="1">+IF(AND(ISNUMBER(OFFSET('Sanitation Data'!$I$6,0,10*ROW('Sanitation Data'!I42))),'Data Summary'!DK48="Yes"),OFFSET('Sanitation Data'!$I$6,0,10*ROW('Sanitation Data'!I42)),NA())</f>
        <v>#N/A</v>
      </c>
      <c r="AW48" s="512" t="e">
        <f ca="1">+IF(AND(ISNUMBER(OFFSET('Sanitation Data'!$I$10,0,10*ROW('Sanitation Data'!I42))),'Data Summary'!DL48="Yes"),OFFSET('Sanitation Data'!$I$10,0,10*ROW('Sanitation Data'!I42)),NA())</f>
        <v>#N/A</v>
      </c>
      <c r="AX48" s="512" t="e">
        <f ca="1">+IF(AND(ISNUMBER(OFFSET('Sanitation Data'!$I$11,0,10*ROW('Sanitation Data'!I42))),'Data Summary'!DM48="Yes"),OFFSET('Sanitation Data'!$I$11,0,10*ROW('Sanitation Data'!I42)),NA())</f>
        <v>#N/A</v>
      </c>
      <c r="AY48" s="512" t="e">
        <f ca="1">+IF(AND(ISNUMBER(OFFSET('Sanitation Data'!$I$12,0,10*ROW('Sanitation Data'!I42))),'Data Summary'!DN48="Yes"),OFFSET('Sanitation Data'!$I$12,0,10*ROW('Sanitation Data'!I42)),NA())</f>
        <v>#N/A</v>
      </c>
      <c r="AZ48" s="513" t="e">
        <f ca="1">+IF(AND(ISNUMBER(OFFSET('Hygiene Data'!$D$5,0,10*ROW('Hygiene Data'!D42))),'Data Summary'!DO48="Yes"),OFFSET('Hygiene Data'!$D$5,0,10*ROW('Hygiene Data'!D42)),NA())</f>
        <v>#N/A</v>
      </c>
      <c r="BA48" s="513" t="e">
        <f ca="1">+IF(AND(ISNUMBER(OFFSET('Hygiene Data'!$D$7,0,10*ROW('Hygiene Data'!D42))),'Data Summary'!DP48="Yes"),OFFSET('Hygiene Data'!$D$7,0,10*ROW('Hygiene Data'!D42)),NA())</f>
        <v>#N/A</v>
      </c>
      <c r="BB48" s="513" t="e">
        <f ca="1">+IF(AND(ISNUMBER(OFFSET('Hygiene Data'!$D$9,0,10*ROW('Hygiene Data'!D42))),'Data Summary'!DQ48="Yes"),OFFSET('Hygiene Data'!$D$9,0,10*ROW('Hygiene Data'!D42)),NA())</f>
        <v>#N/A</v>
      </c>
      <c r="BC48" s="513" t="e">
        <f ca="1">+IF(AND(ISNUMBER(OFFSET('Hygiene Data'!$E$5,0,10*ROW('Hygiene Data'!E42))),'Data Summary'!DR48="Yes"),OFFSET('Hygiene Data'!$E$5,0,10*ROW('Hygiene Data'!E42)),NA())</f>
        <v>#N/A</v>
      </c>
      <c r="BD48" s="513" t="e">
        <f ca="1">+IF(AND(ISNUMBER(OFFSET('Hygiene Data'!$E$7,0,10*ROW('Hygiene Data'!E42))),'Data Summary'!DS48="Yes"),OFFSET('Hygiene Data'!$E$7,0,10*ROW('Hygiene Data'!E42)),NA())</f>
        <v>#N/A</v>
      </c>
      <c r="BE48" s="513" t="e">
        <f ca="1">+IF(AND(ISNUMBER(OFFSET('Hygiene Data'!$E$9,0,10*ROW('Hygiene Data'!E42))),'Data Summary'!DT48="Yes"),OFFSET('Hygiene Data'!$E$9,0,10*ROW('Hygiene Data'!E42)),NA())</f>
        <v>#N/A</v>
      </c>
      <c r="BF48" s="513" t="e">
        <f ca="1">+IF(AND(ISNUMBER(OFFSET('Hygiene Data'!$F$5,0,10*ROW('Hygiene Data'!F42))),'Data Summary'!DU48="Yes"),OFFSET('Hygiene Data'!$F$5,0,10*ROW('Hygiene Data'!F42)),NA())</f>
        <v>#N/A</v>
      </c>
      <c r="BG48" s="513" t="e">
        <f ca="1">+IF(AND(ISNUMBER(OFFSET('Hygiene Data'!$F$7,0,10*ROW('Hygiene Data'!F42))),'Data Summary'!DV48="Yes"),OFFSET('Hygiene Data'!$F$7,0,10*ROW('Hygiene Data'!F42)),NA())</f>
        <v>#N/A</v>
      </c>
      <c r="BH48" s="513" t="e">
        <f ca="1">+IF(AND(ISNUMBER(OFFSET('Hygiene Data'!$F$9,0,10*ROW('Hygiene Data'!F42))),'Data Summary'!DW48="Yes"),OFFSET('Hygiene Data'!$F$9,0,10*ROW('Hygiene Data'!F42)),NA())</f>
        <v>#N/A</v>
      </c>
      <c r="BI48" s="513" t="e">
        <f ca="1">+IF(AND(ISNUMBER(OFFSET('Hygiene Data'!$G$5,0,10*ROW('Hygiene Data'!G42))),'Data Summary'!DX48="Yes"),OFFSET('Hygiene Data'!$G$5,0,10*ROW('Hygiene Data'!G42)),NA())</f>
        <v>#N/A</v>
      </c>
      <c r="BJ48" s="513" t="e">
        <f ca="1">+IF(AND(ISNUMBER(OFFSET('Hygiene Data'!$G$7,0,10*ROW('Hygiene Data'!G42))),'Data Summary'!DY48="Yes"),OFFSET('Hygiene Data'!$G$7,0,10*ROW('Hygiene Data'!G42)),NA())</f>
        <v>#N/A</v>
      </c>
      <c r="BK48" s="513" t="e">
        <f ca="1">+IF(AND(ISNUMBER(OFFSET('Hygiene Data'!$G$9,0,10*ROW('Hygiene Data'!G42))),'Data Summary'!DZ48="Yes"),OFFSET('Hygiene Data'!$G$9,0,10*ROW('Hygiene Data'!G42)),NA())</f>
        <v>#N/A</v>
      </c>
      <c r="BL48" s="513" t="e">
        <f ca="1">+IF(AND(ISNUMBER(OFFSET('Hygiene Data'!$H$5,0,10*ROW('Hygiene Data'!H42))),'Data Summary'!EA48="Yes"),OFFSET('Hygiene Data'!$H$5,0,10*ROW('Hygiene Data'!H42)),NA())</f>
        <v>#N/A</v>
      </c>
      <c r="BM48" s="513" t="e">
        <f ca="1">+IF(AND(ISNUMBER(OFFSET('Hygiene Data'!$H$7,0,10*ROW('Hygiene Data'!H42))),'Data Summary'!EB48="Yes"),OFFSET('Hygiene Data'!$H$7,0,10*ROW('Hygiene Data'!H42)),NA())</f>
        <v>#N/A</v>
      </c>
      <c r="BN48" s="513" t="e">
        <f ca="1">+IF(AND(ISNUMBER(OFFSET('Hygiene Data'!$H$9,0,10*ROW('Hygiene Data'!H42))),'Data Summary'!EC48="Yes"),OFFSET('Hygiene Data'!$H$9,0,10*ROW('Hygiene Data'!H42)),NA())</f>
        <v>#N/A</v>
      </c>
      <c r="BO48" s="513" t="e">
        <f ca="1">+IF(AND(ISNUMBER(OFFSET('Hygiene Data'!$I$5,0,10*ROW('Hygiene Data'!I42))),'Data Summary'!ED48="Yes"),OFFSET('Hygiene Data'!$I$5,0,10*ROW('Hygiene Data'!I42)),NA())</f>
        <v>#N/A</v>
      </c>
      <c r="BP48" s="513" t="e">
        <f ca="1">+IF(AND(ISNUMBER(OFFSET('Hygiene Data'!$I$7,0,10*ROW('Hygiene Data'!I42))),'Data Summary'!EE48="Yes"),OFFSET('Hygiene Data'!$I$7,0,10*ROW('Hygiene Data'!I42)),NA())</f>
        <v>#N/A</v>
      </c>
      <c r="BQ48" s="513" t="e">
        <f ca="1">+IF(AND(ISNUMBER(OFFSET('Hygiene Data'!$I$9,0,10*ROW('Hygiene Data'!I42))),'Data Summary'!EF48="Yes"),OFFSET('Hygiene Data'!$I$9,0,10*ROW('Hygiene Data'!I42)),NA())</f>
        <v>#N/A</v>
      </c>
    </row>
    <row r="49" spans="1:69" x14ac:dyDescent="0.25">
      <c r="A49" s="509" t="e">
        <f ca="1">+RIGHT('Data Summary'!A49,LEN('Data Summary'!A49)-9)</f>
        <v>#VALUE!</v>
      </c>
      <c r="B49" s="483" t="str">
        <f ca="1">+IF(ISTEXT('Data Summary'!B49),'Data Summary'!B49,"")</f>
        <v/>
      </c>
      <c r="C49" s="510" t="e">
        <f ca="1">+VALUE('Data Summary'!C49)</f>
        <v>#VALUE!</v>
      </c>
      <c r="D49" s="511" t="e">
        <f ca="1">+IF(AND(ISNUMBER(OFFSET('Water Data'!$D$4,0,10*ROW('Water Data'!D43))),'Data Summary'!BS49="Yes"),100-OFFSET('Water Data'!$D$4,0,10*ROW('Water Data'!D43)),NA())</f>
        <v>#N/A</v>
      </c>
      <c r="E49" s="511" t="e">
        <f ca="1">+IF(AND(ISNUMBER(OFFSET('Water Data'!$D$6,0,10*ROW('Water Data'!D43))),'Data Summary'!BT49="Yes"),OFFSET('Water Data'!$D$6,0,10*ROW('Water Data'!D43)),NA())</f>
        <v>#N/A</v>
      </c>
      <c r="F49" s="511" t="e">
        <f ca="1">+IF(AND(ISNUMBER(OFFSET('Water Data'!$D$9,0,10*ROW('Water Data'!D43))),'Data Summary'!BU49="Yes"),OFFSET('Water Data'!$D$9,0,10*ROW('Water Data'!D43)),NA())</f>
        <v>#N/A</v>
      </c>
      <c r="G49" s="511" t="e">
        <f ca="1">+IF(AND(ISNUMBER(OFFSET('Water Data'!$E$4,0,10*ROW('Water Data'!E43))),'Data Summary'!BV49="Yes"),100-OFFSET('Water Data'!$E$4,0,10*ROW('Water Data'!E43)),NA())</f>
        <v>#N/A</v>
      </c>
      <c r="H49" s="511" t="e">
        <f ca="1">+IF(AND(ISNUMBER(OFFSET('Water Data'!$E$6,0,10*ROW('Water Data'!E43))),'Data Summary'!BW49="Yes"),OFFSET('Water Data'!$E$6,0,10*ROW('Water Data'!E43)),NA())</f>
        <v>#N/A</v>
      </c>
      <c r="I49" s="511" t="e">
        <f ca="1">+IF(AND(ISNUMBER(OFFSET('Water Data'!$E$9,0,10*ROW('Water Data'!E43))),'Data Summary'!BX49="Yes"),OFFSET('Water Data'!$E$9,0,10*ROW('Water Data'!E43)),NA())</f>
        <v>#N/A</v>
      </c>
      <c r="J49" s="511" t="e">
        <f ca="1">+IF(AND(ISNUMBER(OFFSET('Water Data'!$F$4,0,10*ROW('Water Data'!F43))),'Data Summary'!BY49="Yes"),100-OFFSET('Water Data'!$F$4,0,10*ROW('Water Data'!F43)),NA())</f>
        <v>#N/A</v>
      </c>
      <c r="K49" s="511" t="e">
        <f ca="1">+IF(AND(ISNUMBER(OFFSET('Water Data'!$F$6,0,10*ROW('Water Data'!F43))),'Data Summary'!BZ49="Yes"),OFFSET('Water Data'!$F$6,0,10*ROW('Water Data'!F43)),NA())</f>
        <v>#N/A</v>
      </c>
      <c r="L49" s="511" t="e">
        <f ca="1">+IF(AND(ISNUMBER(OFFSET('Water Data'!$F$9,0,10*ROW('Water Data'!F43))),'Data Summary'!CA49="Yes"),OFFSET('Water Data'!$F$9,0,10*ROW('Water Data'!F43)),NA())</f>
        <v>#N/A</v>
      </c>
      <c r="M49" s="511" t="e">
        <f ca="1">+IF(AND(ISNUMBER(OFFSET('Water Data'!$G$4,0,10*ROW('Water Data'!G43))),'Data Summary'!CB49="Yes"),100-OFFSET('Water Data'!$G$4,0,10*ROW('Water Data'!G43)),NA())</f>
        <v>#N/A</v>
      </c>
      <c r="N49" s="511" t="e">
        <f ca="1">+IF(AND(ISNUMBER(OFFSET('Water Data'!$G$6,0,10*ROW('Water Data'!G43))),'Data Summary'!CC49="Yes"),OFFSET('Water Data'!$G$6,0,10*ROW('Water Data'!G43)),NA())</f>
        <v>#N/A</v>
      </c>
      <c r="O49" s="511" t="e">
        <f ca="1">+IF(AND(ISNUMBER(OFFSET('Water Data'!$G$9,0,10*ROW('Water Data'!G43))),'Data Summary'!CD49="Yes"),OFFSET('Water Data'!$G$9,0,10*ROW('Water Data'!G43)),NA())</f>
        <v>#N/A</v>
      </c>
      <c r="P49" s="511" t="e">
        <f ca="1">+IF(AND(ISNUMBER(OFFSET('Water Data'!$H$4,0,10*ROW('Water Data'!H43))),'Data Summary'!CE49="Yes"),100-OFFSET('Water Data'!$H$4,0,10*ROW('Water Data'!H43)),NA())</f>
        <v>#N/A</v>
      </c>
      <c r="Q49" s="511" t="e">
        <f ca="1">+IF(AND(ISNUMBER(OFFSET('Water Data'!$H$6,0,10*ROW('Water Data'!H43))),'Data Summary'!CF49="Yes"),OFFSET('Water Data'!$H$6,0,10*ROW('Water Data'!H43)),NA())</f>
        <v>#N/A</v>
      </c>
      <c r="R49" s="511" t="e">
        <f ca="1">+IF(AND(ISNUMBER(OFFSET('Water Data'!$H$9,0,10*ROW('Water Data'!H43))),'Data Summary'!CG49="Yes"),OFFSET('Water Data'!$H$9,0,10*ROW('Water Data'!H43)),NA())</f>
        <v>#N/A</v>
      </c>
      <c r="S49" s="511" t="e">
        <f ca="1">+IF(AND(ISNUMBER(OFFSET('Water Data'!$I$4,0,10*ROW('Water Data'!I43))),'Data Summary'!CH49="Yes"),100-OFFSET('Water Data'!$I$4,0,10*ROW('Water Data'!I43)),NA())</f>
        <v>#N/A</v>
      </c>
      <c r="T49" s="511" t="e">
        <f ca="1">+IF(AND(ISNUMBER(OFFSET('Water Data'!$I$6,0,10*ROW('Water Data'!I43))),'Data Summary'!CI49="Yes"),OFFSET('Water Data'!$I$6,0,10*ROW('Water Data'!I43)),NA())</f>
        <v>#N/A</v>
      </c>
      <c r="U49" s="511" t="e">
        <f ca="1">+IF(AND(ISNUMBER(OFFSET('Water Data'!$I$9,0,10*ROW('Water Data'!I43))),'Data Summary'!CJ49="Yes"),OFFSET('Water Data'!$I$9,0,10*ROW('Water Data'!I43)),NA())</f>
        <v>#N/A</v>
      </c>
      <c r="V49" s="512" t="e">
        <f ca="1">+IF(AND(ISNUMBER(OFFSET('Sanitation Data'!$D$4,0,10*ROW('Sanitation Data'!D43))),'Data Summary'!CK49="Yes"),100-OFFSET('Sanitation Data'!$D$4,0,10*ROW('Sanitation Data'!D43)),NA())</f>
        <v>#N/A</v>
      </c>
      <c r="W49" s="512" t="e">
        <f ca="1">+IF(AND(ISNUMBER(OFFSET('Sanitation Data'!$D$6,0,10*ROW('Sanitation Data'!D43))),'Data Summary'!CL49="Yes"),OFFSET('Sanitation Data'!$D$6,0,10*ROW('Sanitation Data'!D43)),NA())</f>
        <v>#N/A</v>
      </c>
      <c r="X49" s="512" t="e">
        <f ca="1">+IF(AND(ISNUMBER(OFFSET('Sanitation Data'!$D$10,0,10*ROW('Sanitation Data'!D43))),'Data Summary'!CM49="Yes"),OFFSET('Sanitation Data'!$D$10,0,10*ROW('Sanitation Data'!D43)),NA())</f>
        <v>#N/A</v>
      </c>
      <c r="Y49" s="512" t="e">
        <f ca="1">+IF(AND(ISNUMBER(OFFSET('Sanitation Data'!$D$11,0,10*ROW('Sanitation Data'!D43))),'Data Summary'!CN49="Yes"),OFFSET('Sanitation Data'!$D$11,0,10*ROW('Sanitation Data'!D43)),NA())</f>
        <v>#N/A</v>
      </c>
      <c r="Z49" s="512" t="e">
        <f ca="1">+IF(AND(ISNUMBER(OFFSET('Sanitation Data'!$D$12,0,10*ROW('Sanitation Data'!D43))),'Data Summary'!CO49="Yes"),OFFSET('Sanitation Data'!$D$12,0,10*ROW('Sanitation Data'!D43)),NA())</f>
        <v>#N/A</v>
      </c>
      <c r="AA49" s="512" t="e">
        <f ca="1">+IF(AND(ISNUMBER(OFFSET('Sanitation Data'!$E$4,0,10*ROW('Sanitation Data'!E43))),'Data Summary'!CP49="Yes"),100-OFFSET('Sanitation Data'!$E$4,0,10*ROW('Sanitation Data'!E43)),NA())</f>
        <v>#N/A</v>
      </c>
      <c r="AB49" s="512" t="e">
        <f ca="1">+IF(AND(ISNUMBER(OFFSET('Sanitation Data'!$E$6,0,10*ROW('Sanitation Data'!E43))),'Data Summary'!CQ49="Yes"),OFFSET('Sanitation Data'!$E$6,0,10*ROW('Sanitation Data'!E43)),NA())</f>
        <v>#N/A</v>
      </c>
      <c r="AC49" s="512" t="e">
        <f ca="1">+IF(AND(ISNUMBER(OFFSET('Sanitation Data'!$E$10,0,10*ROW('Sanitation Data'!E43))),'Data Summary'!CR49="Yes"),OFFSET('Sanitation Data'!$E$10,0,10*ROW('Sanitation Data'!E43)),NA())</f>
        <v>#N/A</v>
      </c>
      <c r="AD49" s="512" t="e">
        <f ca="1">+IF(AND(ISNUMBER(OFFSET('Sanitation Data'!$E$11,0,10*ROW('Sanitation Data'!E43))),'Data Summary'!CS49="Yes"),OFFSET('Sanitation Data'!$E$11,0,10*ROW('Sanitation Data'!E43)),NA())</f>
        <v>#N/A</v>
      </c>
      <c r="AE49" s="512" t="e">
        <f ca="1">+IF(AND(ISNUMBER(OFFSET('Sanitation Data'!$E$12,0,10*ROW('Sanitation Data'!E43))),'Data Summary'!CT49="Yes"),OFFSET('Sanitation Data'!$E$12,0,10*ROW('Sanitation Data'!E43)),NA())</f>
        <v>#N/A</v>
      </c>
      <c r="AF49" s="512" t="e">
        <f ca="1">+IF(AND(ISNUMBER(OFFSET('Sanitation Data'!$F$4,0,10*ROW('Sanitation Data'!F43))),'Data Summary'!CU49="Yes"),100-OFFSET('Sanitation Data'!$F$4,0,10*ROW('Sanitation Data'!F43)),NA())</f>
        <v>#N/A</v>
      </c>
      <c r="AG49" s="512" t="e">
        <f ca="1">+IF(AND(ISNUMBER(OFFSET('Sanitation Data'!$F$6,0,10*ROW('Sanitation Data'!F43))),'Data Summary'!CV49="Yes"),OFFSET('Sanitation Data'!$F$6,0,10*ROW('Sanitation Data'!F43)),NA())</f>
        <v>#N/A</v>
      </c>
      <c r="AH49" s="512" t="e">
        <f ca="1">+IF(AND(ISNUMBER(OFFSET('Sanitation Data'!$F$10,0,10*ROW('Sanitation Data'!F43))),'Data Summary'!CW49="Yes"),OFFSET('Sanitation Data'!$F$10,0,10*ROW('Sanitation Data'!F43)),NA())</f>
        <v>#N/A</v>
      </c>
      <c r="AI49" s="512" t="e">
        <f ca="1">+IF(AND(ISNUMBER(OFFSET('Sanitation Data'!$F$11,0,10*ROW('Sanitation Data'!F43))),'Data Summary'!CX49="Yes"),OFFSET('Sanitation Data'!$F$11,0,10*ROW('Sanitation Data'!F43)),NA())</f>
        <v>#N/A</v>
      </c>
      <c r="AJ49" s="512" t="e">
        <f ca="1">+IF(AND(ISNUMBER(OFFSET('Sanitation Data'!$F$12,0,10*ROW('Sanitation Data'!F43))),'Data Summary'!CY49="Yes"),OFFSET('Sanitation Data'!$F$12,0,10*ROW('Sanitation Data'!F43)),NA())</f>
        <v>#N/A</v>
      </c>
      <c r="AK49" s="512" t="e">
        <f ca="1">+IF(AND(ISNUMBER(OFFSET('Sanitation Data'!$G$4,0,10*ROW('Sanitation Data'!G43))),'Data Summary'!CZ49="Yes"),100-OFFSET('Sanitation Data'!$G$4,0,10*ROW('Sanitation Data'!G43)),NA())</f>
        <v>#N/A</v>
      </c>
      <c r="AL49" s="512" t="e">
        <f ca="1">+IF(AND(ISNUMBER(OFFSET('Sanitation Data'!$G$6,0,10*ROW('Sanitation Data'!G43))),'Data Summary'!DA49="Yes"),OFFSET('Sanitation Data'!$G$6,0,10*ROW('Sanitation Data'!G43)),NA())</f>
        <v>#N/A</v>
      </c>
      <c r="AM49" s="512" t="e">
        <f ca="1">+IF(AND(ISNUMBER(OFFSET('Sanitation Data'!$G$10,0,10*ROW('Sanitation Data'!G43))),'Data Summary'!DB49="Yes"),OFFSET('Sanitation Data'!$G$10,0,10*ROW('Sanitation Data'!G43)),NA())</f>
        <v>#N/A</v>
      </c>
      <c r="AN49" s="512" t="e">
        <f ca="1">+IF(AND(ISNUMBER(OFFSET('Sanitation Data'!$G$11,0,10*ROW('Sanitation Data'!G43))),'Data Summary'!DC49="Yes"),OFFSET('Sanitation Data'!$G$11,0,10*ROW('Sanitation Data'!G43)),NA())</f>
        <v>#N/A</v>
      </c>
      <c r="AO49" s="512" t="e">
        <f ca="1">+IF(AND(ISNUMBER(OFFSET('Sanitation Data'!$G$12,0,10*ROW('Sanitation Data'!G43))),'Data Summary'!DD49="Yes"),OFFSET('Sanitation Data'!$G$12,0,10*ROW('Sanitation Data'!G43)),NA())</f>
        <v>#N/A</v>
      </c>
      <c r="AP49" s="512" t="e">
        <f ca="1">+IF(AND(ISNUMBER(OFFSET('Sanitation Data'!$H$4,0,10*ROW('Sanitation Data'!H43))),'Data Summary'!DE49="Yes"),100-OFFSET('Sanitation Data'!$H$4,0,10*ROW('Sanitation Data'!H43)),NA())</f>
        <v>#N/A</v>
      </c>
      <c r="AQ49" s="512" t="e">
        <f ca="1">+IF(AND(ISNUMBER(OFFSET('Sanitation Data'!$H$6,0,10*ROW('Sanitation Data'!H43))),'Data Summary'!DF49="Yes"),OFFSET('Sanitation Data'!$H$6,0,10*ROW('Sanitation Data'!H43)),NA())</f>
        <v>#N/A</v>
      </c>
      <c r="AR49" s="512" t="e">
        <f ca="1">+IF(AND(ISNUMBER(OFFSET('Sanitation Data'!$H$10,0,10*ROW('Sanitation Data'!H43))),'Data Summary'!DG49="Yes"),OFFSET('Sanitation Data'!$H$10,0,10*ROW('Sanitation Data'!H43)),NA())</f>
        <v>#N/A</v>
      </c>
      <c r="AS49" s="512" t="e">
        <f ca="1">+IF(AND(ISNUMBER(OFFSET('Sanitation Data'!$H$11,0,10*ROW('Sanitation Data'!H43))),'Data Summary'!DH49="Yes"),OFFSET('Sanitation Data'!$H$11,0,10*ROW('Sanitation Data'!H43)),NA())</f>
        <v>#N/A</v>
      </c>
      <c r="AT49" s="512" t="e">
        <f ca="1">+IF(AND(ISNUMBER(OFFSET('Sanitation Data'!$H$12,0,10*ROW('Sanitation Data'!H43))),'Data Summary'!DI49="Yes"),OFFSET('Sanitation Data'!$H$12,0,10*ROW('Sanitation Data'!H43)),NA())</f>
        <v>#N/A</v>
      </c>
      <c r="AU49" s="512" t="e">
        <f ca="1">+IF(AND(ISNUMBER(OFFSET('Sanitation Data'!$I$4,0,10*ROW('Sanitation Data'!I43))),'Data Summary'!DJ49="Yes"),100-OFFSET('Sanitation Data'!$I$4,0,10*ROW('Sanitation Data'!I43)),NA())</f>
        <v>#N/A</v>
      </c>
      <c r="AV49" s="512" t="e">
        <f ca="1">+IF(AND(ISNUMBER(OFFSET('Sanitation Data'!$I$6,0,10*ROW('Sanitation Data'!I43))),'Data Summary'!DK49="Yes"),OFFSET('Sanitation Data'!$I$6,0,10*ROW('Sanitation Data'!I43)),NA())</f>
        <v>#N/A</v>
      </c>
      <c r="AW49" s="512" t="e">
        <f ca="1">+IF(AND(ISNUMBER(OFFSET('Sanitation Data'!$I$10,0,10*ROW('Sanitation Data'!I43))),'Data Summary'!DL49="Yes"),OFFSET('Sanitation Data'!$I$10,0,10*ROW('Sanitation Data'!I43)),NA())</f>
        <v>#N/A</v>
      </c>
      <c r="AX49" s="512" t="e">
        <f ca="1">+IF(AND(ISNUMBER(OFFSET('Sanitation Data'!$I$11,0,10*ROW('Sanitation Data'!I43))),'Data Summary'!DM49="Yes"),OFFSET('Sanitation Data'!$I$11,0,10*ROW('Sanitation Data'!I43)),NA())</f>
        <v>#N/A</v>
      </c>
      <c r="AY49" s="512" t="e">
        <f ca="1">+IF(AND(ISNUMBER(OFFSET('Sanitation Data'!$I$12,0,10*ROW('Sanitation Data'!I43))),'Data Summary'!DN49="Yes"),OFFSET('Sanitation Data'!$I$12,0,10*ROW('Sanitation Data'!I43)),NA())</f>
        <v>#N/A</v>
      </c>
      <c r="AZ49" s="513" t="e">
        <f ca="1">+IF(AND(ISNUMBER(OFFSET('Hygiene Data'!$D$5,0,10*ROW('Hygiene Data'!D43))),'Data Summary'!DO49="Yes"),OFFSET('Hygiene Data'!$D$5,0,10*ROW('Hygiene Data'!D43)),NA())</f>
        <v>#N/A</v>
      </c>
      <c r="BA49" s="513" t="e">
        <f ca="1">+IF(AND(ISNUMBER(OFFSET('Hygiene Data'!$D$7,0,10*ROW('Hygiene Data'!D43))),'Data Summary'!DP49="Yes"),OFFSET('Hygiene Data'!$D$7,0,10*ROW('Hygiene Data'!D43)),NA())</f>
        <v>#N/A</v>
      </c>
      <c r="BB49" s="513" t="e">
        <f ca="1">+IF(AND(ISNUMBER(OFFSET('Hygiene Data'!$D$9,0,10*ROW('Hygiene Data'!D43))),'Data Summary'!DQ49="Yes"),OFFSET('Hygiene Data'!$D$9,0,10*ROW('Hygiene Data'!D43)),NA())</f>
        <v>#N/A</v>
      </c>
      <c r="BC49" s="513" t="e">
        <f ca="1">+IF(AND(ISNUMBER(OFFSET('Hygiene Data'!$E$5,0,10*ROW('Hygiene Data'!E43))),'Data Summary'!DR49="Yes"),OFFSET('Hygiene Data'!$E$5,0,10*ROW('Hygiene Data'!E43)),NA())</f>
        <v>#N/A</v>
      </c>
      <c r="BD49" s="513" t="e">
        <f ca="1">+IF(AND(ISNUMBER(OFFSET('Hygiene Data'!$E$7,0,10*ROW('Hygiene Data'!E43))),'Data Summary'!DS49="Yes"),OFFSET('Hygiene Data'!$E$7,0,10*ROW('Hygiene Data'!E43)),NA())</f>
        <v>#N/A</v>
      </c>
      <c r="BE49" s="513" t="e">
        <f ca="1">+IF(AND(ISNUMBER(OFFSET('Hygiene Data'!$E$9,0,10*ROW('Hygiene Data'!E43))),'Data Summary'!DT49="Yes"),OFFSET('Hygiene Data'!$E$9,0,10*ROW('Hygiene Data'!E43)),NA())</f>
        <v>#N/A</v>
      </c>
      <c r="BF49" s="513" t="e">
        <f ca="1">+IF(AND(ISNUMBER(OFFSET('Hygiene Data'!$F$5,0,10*ROW('Hygiene Data'!F43))),'Data Summary'!DU49="Yes"),OFFSET('Hygiene Data'!$F$5,0,10*ROW('Hygiene Data'!F43)),NA())</f>
        <v>#N/A</v>
      </c>
      <c r="BG49" s="513" t="e">
        <f ca="1">+IF(AND(ISNUMBER(OFFSET('Hygiene Data'!$F$7,0,10*ROW('Hygiene Data'!F43))),'Data Summary'!DV49="Yes"),OFFSET('Hygiene Data'!$F$7,0,10*ROW('Hygiene Data'!F43)),NA())</f>
        <v>#N/A</v>
      </c>
      <c r="BH49" s="513" t="e">
        <f ca="1">+IF(AND(ISNUMBER(OFFSET('Hygiene Data'!$F$9,0,10*ROW('Hygiene Data'!F43))),'Data Summary'!DW49="Yes"),OFFSET('Hygiene Data'!$F$9,0,10*ROW('Hygiene Data'!F43)),NA())</f>
        <v>#N/A</v>
      </c>
      <c r="BI49" s="513" t="e">
        <f ca="1">+IF(AND(ISNUMBER(OFFSET('Hygiene Data'!$G$5,0,10*ROW('Hygiene Data'!G43))),'Data Summary'!DX49="Yes"),OFFSET('Hygiene Data'!$G$5,0,10*ROW('Hygiene Data'!G43)),NA())</f>
        <v>#N/A</v>
      </c>
      <c r="BJ49" s="513" t="e">
        <f ca="1">+IF(AND(ISNUMBER(OFFSET('Hygiene Data'!$G$7,0,10*ROW('Hygiene Data'!G43))),'Data Summary'!DY49="Yes"),OFFSET('Hygiene Data'!$G$7,0,10*ROW('Hygiene Data'!G43)),NA())</f>
        <v>#N/A</v>
      </c>
      <c r="BK49" s="513" t="e">
        <f ca="1">+IF(AND(ISNUMBER(OFFSET('Hygiene Data'!$G$9,0,10*ROW('Hygiene Data'!G43))),'Data Summary'!DZ49="Yes"),OFFSET('Hygiene Data'!$G$9,0,10*ROW('Hygiene Data'!G43)),NA())</f>
        <v>#N/A</v>
      </c>
      <c r="BL49" s="513" t="e">
        <f ca="1">+IF(AND(ISNUMBER(OFFSET('Hygiene Data'!$H$5,0,10*ROW('Hygiene Data'!H43))),'Data Summary'!EA49="Yes"),OFFSET('Hygiene Data'!$H$5,0,10*ROW('Hygiene Data'!H43)),NA())</f>
        <v>#N/A</v>
      </c>
      <c r="BM49" s="513" t="e">
        <f ca="1">+IF(AND(ISNUMBER(OFFSET('Hygiene Data'!$H$7,0,10*ROW('Hygiene Data'!H43))),'Data Summary'!EB49="Yes"),OFFSET('Hygiene Data'!$H$7,0,10*ROW('Hygiene Data'!H43)),NA())</f>
        <v>#N/A</v>
      </c>
      <c r="BN49" s="513" t="e">
        <f ca="1">+IF(AND(ISNUMBER(OFFSET('Hygiene Data'!$H$9,0,10*ROW('Hygiene Data'!H43))),'Data Summary'!EC49="Yes"),OFFSET('Hygiene Data'!$H$9,0,10*ROW('Hygiene Data'!H43)),NA())</f>
        <v>#N/A</v>
      </c>
      <c r="BO49" s="513" t="e">
        <f ca="1">+IF(AND(ISNUMBER(OFFSET('Hygiene Data'!$I$5,0,10*ROW('Hygiene Data'!I43))),'Data Summary'!ED49="Yes"),OFFSET('Hygiene Data'!$I$5,0,10*ROW('Hygiene Data'!I43)),NA())</f>
        <v>#N/A</v>
      </c>
      <c r="BP49" s="513" t="e">
        <f ca="1">+IF(AND(ISNUMBER(OFFSET('Hygiene Data'!$I$7,0,10*ROW('Hygiene Data'!I43))),'Data Summary'!EE49="Yes"),OFFSET('Hygiene Data'!$I$7,0,10*ROW('Hygiene Data'!I43)),NA())</f>
        <v>#N/A</v>
      </c>
      <c r="BQ49" s="513" t="e">
        <f ca="1">+IF(AND(ISNUMBER(OFFSET('Hygiene Data'!$I$9,0,10*ROW('Hygiene Data'!I43))),'Data Summary'!EF49="Yes"),OFFSET('Hygiene Data'!$I$9,0,10*ROW('Hygiene Data'!I43)),NA())</f>
        <v>#N/A</v>
      </c>
    </row>
    <row r="50" spans="1:69" x14ac:dyDescent="0.25">
      <c r="A50" s="509" t="e">
        <f ca="1">+RIGHT('Data Summary'!A50,LEN('Data Summary'!A50)-9)</f>
        <v>#VALUE!</v>
      </c>
      <c r="B50" s="483" t="str">
        <f ca="1">+IF(ISTEXT('Data Summary'!B50),'Data Summary'!B50,"")</f>
        <v/>
      </c>
      <c r="C50" s="510" t="e">
        <f ca="1">+VALUE('Data Summary'!C50)</f>
        <v>#VALUE!</v>
      </c>
      <c r="D50" s="511" t="e">
        <f ca="1">+IF(AND(ISNUMBER(OFFSET('Water Data'!$D$4,0,10*ROW('Water Data'!D44))),'Data Summary'!BS50="Yes"),100-OFFSET('Water Data'!$D$4,0,10*ROW('Water Data'!D44)),NA())</f>
        <v>#N/A</v>
      </c>
      <c r="E50" s="511" t="e">
        <f ca="1">+IF(AND(ISNUMBER(OFFSET('Water Data'!$D$6,0,10*ROW('Water Data'!D44))),'Data Summary'!BT50="Yes"),OFFSET('Water Data'!$D$6,0,10*ROW('Water Data'!D44)),NA())</f>
        <v>#N/A</v>
      </c>
      <c r="F50" s="511" t="e">
        <f ca="1">+IF(AND(ISNUMBER(OFFSET('Water Data'!$D$9,0,10*ROW('Water Data'!D44))),'Data Summary'!BU50="Yes"),OFFSET('Water Data'!$D$9,0,10*ROW('Water Data'!D44)),NA())</f>
        <v>#N/A</v>
      </c>
      <c r="G50" s="511" t="e">
        <f ca="1">+IF(AND(ISNUMBER(OFFSET('Water Data'!$E$4,0,10*ROW('Water Data'!E44))),'Data Summary'!BV50="Yes"),100-OFFSET('Water Data'!$E$4,0,10*ROW('Water Data'!E44)),NA())</f>
        <v>#N/A</v>
      </c>
      <c r="H50" s="511" t="e">
        <f ca="1">+IF(AND(ISNUMBER(OFFSET('Water Data'!$E$6,0,10*ROW('Water Data'!E44))),'Data Summary'!BW50="Yes"),OFFSET('Water Data'!$E$6,0,10*ROW('Water Data'!E44)),NA())</f>
        <v>#N/A</v>
      </c>
      <c r="I50" s="511" t="e">
        <f ca="1">+IF(AND(ISNUMBER(OFFSET('Water Data'!$E$9,0,10*ROW('Water Data'!E44))),'Data Summary'!BX50="Yes"),OFFSET('Water Data'!$E$9,0,10*ROW('Water Data'!E44)),NA())</f>
        <v>#N/A</v>
      </c>
      <c r="J50" s="511" t="e">
        <f ca="1">+IF(AND(ISNUMBER(OFFSET('Water Data'!$F$4,0,10*ROW('Water Data'!F44))),'Data Summary'!BY50="Yes"),100-OFFSET('Water Data'!$F$4,0,10*ROW('Water Data'!F44)),NA())</f>
        <v>#N/A</v>
      </c>
      <c r="K50" s="511" t="e">
        <f ca="1">+IF(AND(ISNUMBER(OFFSET('Water Data'!$F$6,0,10*ROW('Water Data'!F44))),'Data Summary'!BZ50="Yes"),OFFSET('Water Data'!$F$6,0,10*ROW('Water Data'!F44)),NA())</f>
        <v>#N/A</v>
      </c>
      <c r="L50" s="511" t="e">
        <f ca="1">+IF(AND(ISNUMBER(OFFSET('Water Data'!$F$9,0,10*ROW('Water Data'!F44))),'Data Summary'!CA50="Yes"),OFFSET('Water Data'!$F$9,0,10*ROW('Water Data'!F44)),NA())</f>
        <v>#N/A</v>
      </c>
      <c r="M50" s="511" t="e">
        <f ca="1">+IF(AND(ISNUMBER(OFFSET('Water Data'!$G$4,0,10*ROW('Water Data'!G44))),'Data Summary'!CB50="Yes"),100-OFFSET('Water Data'!$G$4,0,10*ROW('Water Data'!G44)),NA())</f>
        <v>#N/A</v>
      </c>
      <c r="N50" s="511" t="e">
        <f ca="1">+IF(AND(ISNUMBER(OFFSET('Water Data'!$G$6,0,10*ROW('Water Data'!G44))),'Data Summary'!CC50="Yes"),OFFSET('Water Data'!$G$6,0,10*ROW('Water Data'!G44)),NA())</f>
        <v>#N/A</v>
      </c>
      <c r="O50" s="511" t="e">
        <f ca="1">+IF(AND(ISNUMBER(OFFSET('Water Data'!$G$9,0,10*ROW('Water Data'!G44))),'Data Summary'!CD50="Yes"),OFFSET('Water Data'!$G$9,0,10*ROW('Water Data'!G44)),NA())</f>
        <v>#N/A</v>
      </c>
      <c r="P50" s="511" t="e">
        <f ca="1">+IF(AND(ISNUMBER(OFFSET('Water Data'!$H$4,0,10*ROW('Water Data'!H44))),'Data Summary'!CE50="Yes"),100-OFFSET('Water Data'!$H$4,0,10*ROW('Water Data'!H44)),NA())</f>
        <v>#N/A</v>
      </c>
      <c r="Q50" s="511" t="e">
        <f ca="1">+IF(AND(ISNUMBER(OFFSET('Water Data'!$H$6,0,10*ROW('Water Data'!H44))),'Data Summary'!CF50="Yes"),OFFSET('Water Data'!$H$6,0,10*ROW('Water Data'!H44)),NA())</f>
        <v>#N/A</v>
      </c>
      <c r="R50" s="511" t="e">
        <f ca="1">+IF(AND(ISNUMBER(OFFSET('Water Data'!$H$9,0,10*ROW('Water Data'!H44))),'Data Summary'!CG50="Yes"),OFFSET('Water Data'!$H$9,0,10*ROW('Water Data'!H44)),NA())</f>
        <v>#N/A</v>
      </c>
      <c r="S50" s="511" t="e">
        <f ca="1">+IF(AND(ISNUMBER(OFFSET('Water Data'!$I$4,0,10*ROW('Water Data'!I44))),'Data Summary'!CH50="Yes"),100-OFFSET('Water Data'!$I$4,0,10*ROW('Water Data'!I44)),NA())</f>
        <v>#N/A</v>
      </c>
      <c r="T50" s="511" t="e">
        <f ca="1">+IF(AND(ISNUMBER(OFFSET('Water Data'!$I$6,0,10*ROW('Water Data'!I44))),'Data Summary'!CI50="Yes"),OFFSET('Water Data'!$I$6,0,10*ROW('Water Data'!I44)),NA())</f>
        <v>#N/A</v>
      </c>
      <c r="U50" s="511" t="e">
        <f ca="1">+IF(AND(ISNUMBER(OFFSET('Water Data'!$I$9,0,10*ROW('Water Data'!I44))),'Data Summary'!CJ50="Yes"),OFFSET('Water Data'!$I$9,0,10*ROW('Water Data'!I44)),NA())</f>
        <v>#N/A</v>
      </c>
      <c r="V50" s="512" t="e">
        <f ca="1">+IF(AND(ISNUMBER(OFFSET('Sanitation Data'!$D$4,0,10*ROW('Sanitation Data'!D44))),'Data Summary'!CK50="Yes"),100-OFFSET('Sanitation Data'!$D$4,0,10*ROW('Sanitation Data'!D44)),NA())</f>
        <v>#N/A</v>
      </c>
      <c r="W50" s="512" t="e">
        <f ca="1">+IF(AND(ISNUMBER(OFFSET('Sanitation Data'!$D$6,0,10*ROW('Sanitation Data'!D44))),'Data Summary'!CL50="Yes"),OFFSET('Sanitation Data'!$D$6,0,10*ROW('Sanitation Data'!D44)),NA())</f>
        <v>#N/A</v>
      </c>
      <c r="X50" s="512" t="e">
        <f ca="1">+IF(AND(ISNUMBER(OFFSET('Sanitation Data'!$D$10,0,10*ROW('Sanitation Data'!D44))),'Data Summary'!CM50="Yes"),OFFSET('Sanitation Data'!$D$10,0,10*ROW('Sanitation Data'!D44)),NA())</f>
        <v>#N/A</v>
      </c>
      <c r="Y50" s="512" t="e">
        <f ca="1">+IF(AND(ISNUMBER(OFFSET('Sanitation Data'!$D$11,0,10*ROW('Sanitation Data'!D44))),'Data Summary'!CN50="Yes"),OFFSET('Sanitation Data'!$D$11,0,10*ROW('Sanitation Data'!D44)),NA())</f>
        <v>#N/A</v>
      </c>
      <c r="Z50" s="512" t="e">
        <f ca="1">+IF(AND(ISNUMBER(OFFSET('Sanitation Data'!$D$12,0,10*ROW('Sanitation Data'!D44))),'Data Summary'!CO50="Yes"),OFFSET('Sanitation Data'!$D$12,0,10*ROW('Sanitation Data'!D44)),NA())</f>
        <v>#N/A</v>
      </c>
      <c r="AA50" s="512" t="e">
        <f ca="1">+IF(AND(ISNUMBER(OFFSET('Sanitation Data'!$E$4,0,10*ROW('Sanitation Data'!E44))),'Data Summary'!CP50="Yes"),100-OFFSET('Sanitation Data'!$E$4,0,10*ROW('Sanitation Data'!E44)),NA())</f>
        <v>#N/A</v>
      </c>
      <c r="AB50" s="512" t="e">
        <f ca="1">+IF(AND(ISNUMBER(OFFSET('Sanitation Data'!$E$6,0,10*ROW('Sanitation Data'!E44))),'Data Summary'!CQ50="Yes"),OFFSET('Sanitation Data'!$E$6,0,10*ROW('Sanitation Data'!E44)),NA())</f>
        <v>#N/A</v>
      </c>
      <c r="AC50" s="512" t="e">
        <f ca="1">+IF(AND(ISNUMBER(OFFSET('Sanitation Data'!$E$10,0,10*ROW('Sanitation Data'!E44))),'Data Summary'!CR50="Yes"),OFFSET('Sanitation Data'!$E$10,0,10*ROW('Sanitation Data'!E44)),NA())</f>
        <v>#N/A</v>
      </c>
      <c r="AD50" s="512" t="e">
        <f ca="1">+IF(AND(ISNUMBER(OFFSET('Sanitation Data'!$E$11,0,10*ROW('Sanitation Data'!E44))),'Data Summary'!CS50="Yes"),OFFSET('Sanitation Data'!$E$11,0,10*ROW('Sanitation Data'!E44)),NA())</f>
        <v>#N/A</v>
      </c>
      <c r="AE50" s="512" t="e">
        <f ca="1">+IF(AND(ISNUMBER(OFFSET('Sanitation Data'!$E$12,0,10*ROW('Sanitation Data'!E44))),'Data Summary'!CT50="Yes"),OFFSET('Sanitation Data'!$E$12,0,10*ROW('Sanitation Data'!E44)),NA())</f>
        <v>#N/A</v>
      </c>
      <c r="AF50" s="512" t="e">
        <f ca="1">+IF(AND(ISNUMBER(OFFSET('Sanitation Data'!$F$4,0,10*ROW('Sanitation Data'!F44))),'Data Summary'!CU50="Yes"),100-OFFSET('Sanitation Data'!$F$4,0,10*ROW('Sanitation Data'!F44)),NA())</f>
        <v>#N/A</v>
      </c>
      <c r="AG50" s="512" t="e">
        <f ca="1">+IF(AND(ISNUMBER(OFFSET('Sanitation Data'!$F$6,0,10*ROW('Sanitation Data'!F44))),'Data Summary'!CV50="Yes"),OFFSET('Sanitation Data'!$F$6,0,10*ROW('Sanitation Data'!F44)),NA())</f>
        <v>#N/A</v>
      </c>
      <c r="AH50" s="512" t="e">
        <f ca="1">+IF(AND(ISNUMBER(OFFSET('Sanitation Data'!$F$10,0,10*ROW('Sanitation Data'!F44))),'Data Summary'!CW50="Yes"),OFFSET('Sanitation Data'!$F$10,0,10*ROW('Sanitation Data'!F44)),NA())</f>
        <v>#N/A</v>
      </c>
      <c r="AI50" s="512" t="e">
        <f ca="1">+IF(AND(ISNUMBER(OFFSET('Sanitation Data'!$F$11,0,10*ROW('Sanitation Data'!F44))),'Data Summary'!CX50="Yes"),OFFSET('Sanitation Data'!$F$11,0,10*ROW('Sanitation Data'!F44)),NA())</f>
        <v>#N/A</v>
      </c>
      <c r="AJ50" s="512" t="e">
        <f ca="1">+IF(AND(ISNUMBER(OFFSET('Sanitation Data'!$F$12,0,10*ROW('Sanitation Data'!F44))),'Data Summary'!CY50="Yes"),OFFSET('Sanitation Data'!$F$12,0,10*ROW('Sanitation Data'!F44)),NA())</f>
        <v>#N/A</v>
      </c>
      <c r="AK50" s="512" t="e">
        <f ca="1">+IF(AND(ISNUMBER(OFFSET('Sanitation Data'!$G$4,0,10*ROW('Sanitation Data'!G44))),'Data Summary'!CZ50="Yes"),100-OFFSET('Sanitation Data'!$G$4,0,10*ROW('Sanitation Data'!G44)),NA())</f>
        <v>#N/A</v>
      </c>
      <c r="AL50" s="512" t="e">
        <f ca="1">+IF(AND(ISNUMBER(OFFSET('Sanitation Data'!$G$6,0,10*ROW('Sanitation Data'!G44))),'Data Summary'!DA50="Yes"),OFFSET('Sanitation Data'!$G$6,0,10*ROW('Sanitation Data'!G44)),NA())</f>
        <v>#N/A</v>
      </c>
      <c r="AM50" s="512" t="e">
        <f ca="1">+IF(AND(ISNUMBER(OFFSET('Sanitation Data'!$G$10,0,10*ROW('Sanitation Data'!G44))),'Data Summary'!DB50="Yes"),OFFSET('Sanitation Data'!$G$10,0,10*ROW('Sanitation Data'!G44)),NA())</f>
        <v>#N/A</v>
      </c>
      <c r="AN50" s="512" t="e">
        <f ca="1">+IF(AND(ISNUMBER(OFFSET('Sanitation Data'!$G$11,0,10*ROW('Sanitation Data'!G44))),'Data Summary'!DC50="Yes"),OFFSET('Sanitation Data'!$G$11,0,10*ROW('Sanitation Data'!G44)),NA())</f>
        <v>#N/A</v>
      </c>
      <c r="AO50" s="512" t="e">
        <f ca="1">+IF(AND(ISNUMBER(OFFSET('Sanitation Data'!$G$12,0,10*ROW('Sanitation Data'!G44))),'Data Summary'!DD50="Yes"),OFFSET('Sanitation Data'!$G$12,0,10*ROW('Sanitation Data'!G44)),NA())</f>
        <v>#N/A</v>
      </c>
      <c r="AP50" s="512" t="e">
        <f ca="1">+IF(AND(ISNUMBER(OFFSET('Sanitation Data'!$H$4,0,10*ROW('Sanitation Data'!H44))),'Data Summary'!DE50="Yes"),100-OFFSET('Sanitation Data'!$H$4,0,10*ROW('Sanitation Data'!H44)),NA())</f>
        <v>#N/A</v>
      </c>
      <c r="AQ50" s="512" t="e">
        <f ca="1">+IF(AND(ISNUMBER(OFFSET('Sanitation Data'!$H$6,0,10*ROW('Sanitation Data'!H44))),'Data Summary'!DF50="Yes"),OFFSET('Sanitation Data'!$H$6,0,10*ROW('Sanitation Data'!H44)),NA())</f>
        <v>#N/A</v>
      </c>
      <c r="AR50" s="512" t="e">
        <f ca="1">+IF(AND(ISNUMBER(OFFSET('Sanitation Data'!$H$10,0,10*ROW('Sanitation Data'!H44))),'Data Summary'!DG50="Yes"),OFFSET('Sanitation Data'!$H$10,0,10*ROW('Sanitation Data'!H44)),NA())</f>
        <v>#N/A</v>
      </c>
      <c r="AS50" s="512" t="e">
        <f ca="1">+IF(AND(ISNUMBER(OFFSET('Sanitation Data'!$H$11,0,10*ROW('Sanitation Data'!H44))),'Data Summary'!DH50="Yes"),OFFSET('Sanitation Data'!$H$11,0,10*ROW('Sanitation Data'!H44)),NA())</f>
        <v>#N/A</v>
      </c>
      <c r="AT50" s="512" t="e">
        <f ca="1">+IF(AND(ISNUMBER(OFFSET('Sanitation Data'!$H$12,0,10*ROW('Sanitation Data'!H44))),'Data Summary'!DI50="Yes"),OFFSET('Sanitation Data'!$H$12,0,10*ROW('Sanitation Data'!H44)),NA())</f>
        <v>#N/A</v>
      </c>
      <c r="AU50" s="512" t="e">
        <f ca="1">+IF(AND(ISNUMBER(OFFSET('Sanitation Data'!$I$4,0,10*ROW('Sanitation Data'!I44))),'Data Summary'!DJ50="Yes"),100-OFFSET('Sanitation Data'!$I$4,0,10*ROW('Sanitation Data'!I44)),NA())</f>
        <v>#N/A</v>
      </c>
      <c r="AV50" s="512" t="e">
        <f ca="1">+IF(AND(ISNUMBER(OFFSET('Sanitation Data'!$I$6,0,10*ROW('Sanitation Data'!I44))),'Data Summary'!DK50="Yes"),OFFSET('Sanitation Data'!$I$6,0,10*ROW('Sanitation Data'!I44)),NA())</f>
        <v>#N/A</v>
      </c>
      <c r="AW50" s="512" t="e">
        <f ca="1">+IF(AND(ISNUMBER(OFFSET('Sanitation Data'!$I$10,0,10*ROW('Sanitation Data'!I44))),'Data Summary'!DL50="Yes"),OFFSET('Sanitation Data'!$I$10,0,10*ROW('Sanitation Data'!I44)),NA())</f>
        <v>#N/A</v>
      </c>
      <c r="AX50" s="512" t="e">
        <f ca="1">+IF(AND(ISNUMBER(OFFSET('Sanitation Data'!$I$11,0,10*ROW('Sanitation Data'!I44))),'Data Summary'!DM50="Yes"),OFFSET('Sanitation Data'!$I$11,0,10*ROW('Sanitation Data'!I44)),NA())</f>
        <v>#N/A</v>
      </c>
      <c r="AY50" s="512" t="e">
        <f ca="1">+IF(AND(ISNUMBER(OFFSET('Sanitation Data'!$I$12,0,10*ROW('Sanitation Data'!I44))),'Data Summary'!DN50="Yes"),OFFSET('Sanitation Data'!$I$12,0,10*ROW('Sanitation Data'!I44)),NA())</f>
        <v>#N/A</v>
      </c>
      <c r="AZ50" s="513" t="e">
        <f ca="1">+IF(AND(ISNUMBER(OFFSET('Hygiene Data'!$D$5,0,10*ROW('Hygiene Data'!D44))),'Data Summary'!DO50="Yes"),OFFSET('Hygiene Data'!$D$5,0,10*ROW('Hygiene Data'!D44)),NA())</f>
        <v>#N/A</v>
      </c>
      <c r="BA50" s="513" t="e">
        <f ca="1">+IF(AND(ISNUMBER(OFFSET('Hygiene Data'!$D$7,0,10*ROW('Hygiene Data'!D44))),'Data Summary'!DP50="Yes"),OFFSET('Hygiene Data'!$D$7,0,10*ROW('Hygiene Data'!D44)),NA())</f>
        <v>#N/A</v>
      </c>
      <c r="BB50" s="513" t="e">
        <f ca="1">+IF(AND(ISNUMBER(OFFSET('Hygiene Data'!$D$9,0,10*ROW('Hygiene Data'!D44))),'Data Summary'!DQ50="Yes"),OFFSET('Hygiene Data'!$D$9,0,10*ROW('Hygiene Data'!D44)),NA())</f>
        <v>#N/A</v>
      </c>
      <c r="BC50" s="513" t="e">
        <f ca="1">+IF(AND(ISNUMBER(OFFSET('Hygiene Data'!$E$5,0,10*ROW('Hygiene Data'!E44))),'Data Summary'!DR50="Yes"),OFFSET('Hygiene Data'!$E$5,0,10*ROW('Hygiene Data'!E44)),NA())</f>
        <v>#N/A</v>
      </c>
      <c r="BD50" s="513" t="e">
        <f ca="1">+IF(AND(ISNUMBER(OFFSET('Hygiene Data'!$E$7,0,10*ROW('Hygiene Data'!E44))),'Data Summary'!DS50="Yes"),OFFSET('Hygiene Data'!$E$7,0,10*ROW('Hygiene Data'!E44)),NA())</f>
        <v>#N/A</v>
      </c>
      <c r="BE50" s="513" t="e">
        <f ca="1">+IF(AND(ISNUMBER(OFFSET('Hygiene Data'!$E$9,0,10*ROW('Hygiene Data'!E44))),'Data Summary'!DT50="Yes"),OFFSET('Hygiene Data'!$E$9,0,10*ROW('Hygiene Data'!E44)),NA())</f>
        <v>#N/A</v>
      </c>
      <c r="BF50" s="513" t="e">
        <f ca="1">+IF(AND(ISNUMBER(OFFSET('Hygiene Data'!$F$5,0,10*ROW('Hygiene Data'!F44))),'Data Summary'!DU50="Yes"),OFFSET('Hygiene Data'!$F$5,0,10*ROW('Hygiene Data'!F44)),NA())</f>
        <v>#N/A</v>
      </c>
      <c r="BG50" s="513" t="e">
        <f ca="1">+IF(AND(ISNUMBER(OFFSET('Hygiene Data'!$F$7,0,10*ROW('Hygiene Data'!F44))),'Data Summary'!DV50="Yes"),OFFSET('Hygiene Data'!$F$7,0,10*ROW('Hygiene Data'!F44)),NA())</f>
        <v>#N/A</v>
      </c>
      <c r="BH50" s="513" t="e">
        <f ca="1">+IF(AND(ISNUMBER(OFFSET('Hygiene Data'!$F$9,0,10*ROW('Hygiene Data'!F44))),'Data Summary'!DW50="Yes"),OFFSET('Hygiene Data'!$F$9,0,10*ROW('Hygiene Data'!F44)),NA())</f>
        <v>#N/A</v>
      </c>
      <c r="BI50" s="513" t="e">
        <f ca="1">+IF(AND(ISNUMBER(OFFSET('Hygiene Data'!$G$5,0,10*ROW('Hygiene Data'!G44))),'Data Summary'!DX50="Yes"),OFFSET('Hygiene Data'!$G$5,0,10*ROW('Hygiene Data'!G44)),NA())</f>
        <v>#N/A</v>
      </c>
      <c r="BJ50" s="513" t="e">
        <f ca="1">+IF(AND(ISNUMBER(OFFSET('Hygiene Data'!$G$7,0,10*ROW('Hygiene Data'!G44))),'Data Summary'!DY50="Yes"),OFFSET('Hygiene Data'!$G$7,0,10*ROW('Hygiene Data'!G44)),NA())</f>
        <v>#N/A</v>
      </c>
      <c r="BK50" s="513" t="e">
        <f ca="1">+IF(AND(ISNUMBER(OFFSET('Hygiene Data'!$G$9,0,10*ROW('Hygiene Data'!G44))),'Data Summary'!DZ50="Yes"),OFFSET('Hygiene Data'!$G$9,0,10*ROW('Hygiene Data'!G44)),NA())</f>
        <v>#N/A</v>
      </c>
      <c r="BL50" s="513" t="e">
        <f ca="1">+IF(AND(ISNUMBER(OFFSET('Hygiene Data'!$H$5,0,10*ROW('Hygiene Data'!H44))),'Data Summary'!EA50="Yes"),OFFSET('Hygiene Data'!$H$5,0,10*ROW('Hygiene Data'!H44)),NA())</f>
        <v>#N/A</v>
      </c>
      <c r="BM50" s="513" t="e">
        <f ca="1">+IF(AND(ISNUMBER(OFFSET('Hygiene Data'!$H$7,0,10*ROW('Hygiene Data'!H44))),'Data Summary'!EB50="Yes"),OFFSET('Hygiene Data'!$H$7,0,10*ROW('Hygiene Data'!H44)),NA())</f>
        <v>#N/A</v>
      </c>
      <c r="BN50" s="513" t="e">
        <f ca="1">+IF(AND(ISNUMBER(OFFSET('Hygiene Data'!$H$9,0,10*ROW('Hygiene Data'!H44))),'Data Summary'!EC50="Yes"),OFFSET('Hygiene Data'!$H$9,0,10*ROW('Hygiene Data'!H44)),NA())</f>
        <v>#N/A</v>
      </c>
      <c r="BO50" s="513" t="e">
        <f ca="1">+IF(AND(ISNUMBER(OFFSET('Hygiene Data'!$I$5,0,10*ROW('Hygiene Data'!I44))),'Data Summary'!ED50="Yes"),OFFSET('Hygiene Data'!$I$5,0,10*ROW('Hygiene Data'!I44)),NA())</f>
        <v>#N/A</v>
      </c>
      <c r="BP50" s="513" t="e">
        <f ca="1">+IF(AND(ISNUMBER(OFFSET('Hygiene Data'!$I$7,0,10*ROW('Hygiene Data'!I44))),'Data Summary'!EE50="Yes"),OFFSET('Hygiene Data'!$I$7,0,10*ROW('Hygiene Data'!I44)),NA())</f>
        <v>#N/A</v>
      </c>
      <c r="BQ50" s="513" t="e">
        <f ca="1">+IF(AND(ISNUMBER(OFFSET('Hygiene Data'!$I$9,0,10*ROW('Hygiene Data'!I44))),'Data Summary'!EF50="Yes"),OFFSET('Hygiene Data'!$I$9,0,10*ROW('Hygiene Data'!I44)),NA())</f>
        <v>#N/A</v>
      </c>
    </row>
    <row r="51" spans="1:69" x14ac:dyDescent="0.25">
      <c r="A51" s="509" t="e">
        <f ca="1">+RIGHT('Data Summary'!A51,LEN('Data Summary'!A51)-9)</f>
        <v>#VALUE!</v>
      </c>
      <c r="B51" s="483" t="str">
        <f ca="1">+IF(ISTEXT('Data Summary'!B51),'Data Summary'!B51,"")</f>
        <v/>
      </c>
      <c r="C51" s="510" t="e">
        <f ca="1">+VALUE('Data Summary'!C51)</f>
        <v>#VALUE!</v>
      </c>
      <c r="D51" s="511" t="e">
        <f ca="1">+IF(AND(ISNUMBER(OFFSET('Water Data'!$D$4,0,10*ROW('Water Data'!D45))),'Data Summary'!BS51="Yes"),100-OFFSET('Water Data'!$D$4,0,10*ROW('Water Data'!D45)),NA())</f>
        <v>#N/A</v>
      </c>
      <c r="E51" s="511" t="e">
        <f ca="1">+IF(AND(ISNUMBER(OFFSET('Water Data'!$D$6,0,10*ROW('Water Data'!D45))),'Data Summary'!BT51="Yes"),OFFSET('Water Data'!$D$6,0,10*ROW('Water Data'!D45)),NA())</f>
        <v>#N/A</v>
      </c>
      <c r="F51" s="511" t="e">
        <f ca="1">+IF(AND(ISNUMBER(OFFSET('Water Data'!$D$9,0,10*ROW('Water Data'!D45))),'Data Summary'!BU51="Yes"),OFFSET('Water Data'!$D$9,0,10*ROW('Water Data'!D45)),NA())</f>
        <v>#N/A</v>
      </c>
      <c r="G51" s="511" t="e">
        <f ca="1">+IF(AND(ISNUMBER(OFFSET('Water Data'!$E$4,0,10*ROW('Water Data'!E45))),'Data Summary'!BV51="Yes"),100-OFFSET('Water Data'!$E$4,0,10*ROW('Water Data'!E45)),NA())</f>
        <v>#N/A</v>
      </c>
      <c r="H51" s="511" t="e">
        <f ca="1">+IF(AND(ISNUMBER(OFFSET('Water Data'!$E$6,0,10*ROW('Water Data'!E45))),'Data Summary'!BW51="Yes"),OFFSET('Water Data'!$E$6,0,10*ROW('Water Data'!E45)),NA())</f>
        <v>#N/A</v>
      </c>
      <c r="I51" s="511" t="e">
        <f ca="1">+IF(AND(ISNUMBER(OFFSET('Water Data'!$E$9,0,10*ROW('Water Data'!E45))),'Data Summary'!BX51="Yes"),OFFSET('Water Data'!$E$9,0,10*ROW('Water Data'!E45)),NA())</f>
        <v>#N/A</v>
      </c>
      <c r="J51" s="511" t="e">
        <f ca="1">+IF(AND(ISNUMBER(OFFSET('Water Data'!$F$4,0,10*ROW('Water Data'!F45))),'Data Summary'!BY51="Yes"),100-OFFSET('Water Data'!$F$4,0,10*ROW('Water Data'!F45)),NA())</f>
        <v>#N/A</v>
      </c>
      <c r="K51" s="511" t="e">
        <f ca="1">+IF(AND(ISNUMBER(OFFSET('Water Data'!$F$6,0,10*ROW('Water Data'!F45))),'Data Summary'!BZ51="Yes"),OFFSET('Water Data'!$F$6,0,10*ROW('Water Data'!F45)),NA())</f>
        <v>#N/A</v>
      </c>
      <c r="L51" s="511" t="e">
        <f ca="1">+IF(AND(ISNUMBER(OFFSET('Water Data'!$F$9,0,10*ROW('Water Data'!F45))),'Data Summary'!CA51="Yes"),OFFSET('Water Data'!$F$9,0,10*ROW('Water Data'!F45)),NA())</f>
        <v>#N/A</v>
      </c>
      <c r="M51" s="511" t="e">
        <f ca="1">+IF(AND(ISNUMBER(OFFSET('Water Data'!$G$4,0,10*ROW('Water Data'!G45))),'Data Summary'!CB51="Yes"),100-OFFSET('Water Data'!$G$4,0,10*ROW('Water Data'!G45)),NA())</f>
        <v>#N/A</v>
      </c>
      <c r="N51" s="511" t="e">
        <f ca="1">+IF(AND(ISNUMBER(OFFSET('Water Data'!$G$6,0,10*ROW('Water Data'!G45))),'Data Summary'!CC51="Yes"),OFFSET('Water Data'!$G$6,0,10*ROW('Water Data'!G45)),NA())</f>
        <v>#N/A</v>
      </c>
      <c r="O51" s="511" t="e">
        <f ca="1">+IF(AND(ISNUMBER(OFFSET('Water Data'!$G$9,0,10*ROW('Water Data'!G45))),'Data Summary'!CD51="Yes"),OFFSET('Water Data'!$G$9,0,10*ROW('Water Data'!G45)),NA())</f>
        <v>#N/A</v>
      </c>
      <c r="P51" s="511" t="e">
        <f ca="1">+IF(AND(ISNUMBER(OFFSET('Water Data'!$H$4,0,10*ROW('Water Data'!H45))),'Data Summary'!CE51="Yes"),100-OFFSET('Water Data'!$H$4,0,10*ROW('Water Data'!H45)),NA())</f>
        <v>#N/A</v>
      </c>
      <c r="Q51" s="511" t="e">
        <f ca="1">+IF(AND(ISNUMBER(OFFSET('Water Data'!$H$6,0,10*ROW('Water Data'!H45))),'Data Summary'!CF51="Yes"),OFFSET('Water Data'!$H$6,0,10*ROW('Water Data'!H45)),NA())</f>
        <v>#N/A</v>
      </c>
      <c r="R51" s="511" t="e">
        <f ca="1">+IF(AND(ISNUMBER(OFFSET('Water Data'!$H$9,0,10*ROW('Water Data'!H45))),'Data Summary'!CG51="Yes"),OFFSET('Water Data'!$H$9,0,10*ROW('Water Data'!H45)),NA())</f>
        <v>#N/A</v>
      </c>
      <c r="S51" s="511" t="e">
        <f ca="1">+IF(AND(ISNUMBER(OFFSET('Water Data'!$I$4,0,10*ROW('Water Data'!I45))),'Data Summary'!CH51="Yes"),100-OFFSET('Water Data'!$I$4,0,10*ROW('Water Data'!I45)),NA())</f>
        <v>#N/A</v>
      </c>
      <c r="T51" s="511" t="e">
        <f ca="1">+IF(AND(ISNUMBER(OFFSET('Water Data'!$I$6,0,10*ROW('Water Data'!I45))),'Data Summary'!CI51="Yes"),OFFSET('Water Data'!$I$6,0,10*ROW('Water Data'!I45)),NA())</f>
        <v>#N/A</v>
      </c>
      <c r="U51" s="511" t="e">
        <f ca="1">+IF(AND(ISNUMBER(OFFSET('Water Data'!$I$9,0,10*ROW('Water Data'!I45))),'Data Summary'!CJ51="Yes"),OFFSET('Water Data'!$I$9,0,10*ROW('Water Data'!I45)),NA())</f>
        <v>#N/A</v>
      </c>
      <c r="V51" s="512" t="e">
        <f ca="1">+IF(AND(ISNUMBER(OFFSET('Sanitation Data'!$D$4,0,10*ROW('Sanitation Data'!D45))),'Data Summary'!CK51="Yes"),100-OFFSET('Sanitation Data'!$D$4,0,10*ROW('Sanitation Data'!D45)),NA())</f>
        <v>#N/A</v>
      </c>
      <c r="W51" s="512" t="e">
        <f ca="1">+IF(AND(ISNUMBER(OFFSET('Sanitation Data'!$D$6,0,10*ROW('Sanitation Data'!D45))),'Data Summary'!CL51="Yes"),OFFSET('Sanitation Data'!$D$6,0,10*ROW('Sanitation Data'!D45)),NA())</f>
        <v>#N/A</v>
      </c>
      <c r="X51" s="512" t="e">
        <f ca="1">+IF(AND(ISNUMBER(OFFSET('Sanitation Data'!$D$10,0,10*ROW('Sanitation Data'!D45))),'Data Summary'!CM51="Yes"),OFFSET('Sanitation Data'!$D$10,0,10*ROW('Sanitation Data'!D45)),NA())</f>
        <v>#N/A</v>
      </c>
      <c r="Y51" s="512" t="e">
        <f ca="1">+IF(AND(ISNUMBER(OFFSET('Sanitation Data'!$D$11,0,10*ROW('Sanitation Data'!D45))),'Data Summary'!CN51="Yes"),OFFSET('Sanitation Data'!$D$11,0,10*ROW('Sanitation Data'!D45)),NA())</f>
        <v>#N/A</v>
      </c>
      <c r="Z51" s="512" t="e">
        <f ca="1">+IF(AND(ISNUMBER(OFFSET('Sanitation Data'!$D$12,0,10*ROW('Sanitation Data'!D45))),'Data Summary'!CO51="Yes"),OFFSET('Sanitation Data'!$D$12,0,10*ROW('Sanitation Data'!D45)),NA())</f>
        <v>#N/A</v>
      </c>
      <c r="AA51" s="512" t="e">
        <f ca="1">+IF(AND(ISNUMBER(OFFSET('Sanitation Data'!$E$4,0,10*ROW('Sanitation Data'!E45))),'Data Summary'!CP51="Yes"),100-OFFSET('Sanitation Data'!$E$4,0,10*ROW('Sanitation Data'!E45)),NA())</f>
        <v>#N/A</v>
      </c>
      <c r="AB51" s="512" t="e">
        <f ca="1">+IF(AND(ISNUMBER(OFFSET('Sanitation Data'!$E$6,0,10*ROW('Sanitation Data'!E45))),'Data Summary'!CQ51="Yes"),OFFSET('Sanitation Data'!$E$6,0,10*ROW('Sanitation Data'!E45)),NA())</f>
        <v>#N/A</v>
      </c>
      <c r="AC51" s="512" t="e">
        <f ca="1">+IF(AND(ISNUMBER(OFFSET('Sanitation Data'!$E$10,0,10*ROW('Sanitation Data'!E45))),'Data Summary'!CR51="Yes"),OFFSET('Sanitation Data'!$E$10,0,10*ROW('Sanitation Data'!E45)),NA())</f>
        <v>#N/A</v>
      </c>
      <c r="AD51" s="512" t="e">
        <f ca="1">+IF(AND(ISNUMBER(OFFSET('Sanitation Data'!$E$11,0,10*ROW('Sanitation Data'!E45))),'Data Summary'!CS51="Yes"),OFFSET('Sanitation Data'!$E$11,0,10*ROW('Sanitation Data'!E45)),NA())</f>
        <v>#N/A</v>
      </c>
      <c r="AE51" s="512" t="e">
        <f ca="1">+IF(AND(ISNUMBER(OFFSET('Sanitation Data'!$E$12,0,10*ROW('Sanitation Data'!E45))),'Data Summary'!CT51="Yes"),OFFSET('Sanitation Data'!$E$12,0,10*ROW('Sanitation Data'!E45)),NA())</f>
        <v>#N/A</v>
      </c>
      <c r="AF51" s="512" t="e">
        <f ca="1">+IF(AND(ISNUMBER(OFFSET('Sanitation Data'!$F$4,0,10*ROW('Sanitation Data'!F45))),'Data Summary'!CU51="Yes"),100-OFFSET('Sanitation Data'!$F$4,0,10*ROW('Sanitation Data'!F45)),NA())</f>
        <v>#N/A</v>
      </c>
      <c r="AG51" s="512" t="e">
        <f ca="1">+IF(AND(ISNUMBER(OFFSET('Sanitation Data'!$F$6,0,10*ROW('Sanitation Data'!F45))),'Data Summary'!CV51="Yes"),OFFSET('Sanitation Data'!$F$6,0,10*ROW('Sanitation Data'!F45)),NA())</f>
        <v>#N/A</v>
      </c>
      <c r="AH51" s="512" t="e">
        <f ca="1">+IF(AND(ISNUMBER(OFFSET('Sanitation Data'!$F$10,0,10*ROW('Sanitation Data'!F45))),'Data Summary'!CW51="Yes"),OFFSET('Sanitation Data'!$F$10,0,10*ROW('Sanitation Data'!F45)),NA())</f>
        <v>#N/A</v>
      </c>
      <c r="AI51" s="512" t="e">
        <f ca="1">+IF(AND(ISNUMBER(OFFSET('Sanitation Data'!$F$11,0,10*ROW('Sanitation Data'!F45))),'Data Summary'!CX51="Yes"),OFFSET('Sanitation Data'!$F$11,0,10*ROW('Sanitation Data'!F45)),NA())</f>
        <v>#N/A</v>
      </c>
      <c r="AJ51" s="512" t="e">
        <f ca="1">+IF(AND(ISNUMBER(OFFSET('Sanitation Data'!$F$12,0,10*ROW('Sanitation Data'!F45))),'Data Summary'!CY51="Yes"),OFFSET('Sanitation Data'!$F$12,0,10*ROW('Sanitation Data'!F45)),NA())</f>
        <v>#N/A</v>
      </c>
      <c r="AK51" s="512" t="e">
        <f ca="1">+IF(AND(ISNUMBER(OFFSET('Sanitation Data'!$G$4,0,10*ROW('Sanitation Data'!G45))),'Data Summary'!CZ51="Yes"),100-OFFSET('Sanitation Data'!$G$4,0,10*ROW('Sanitation Data'!G45)),NA())</f>
        <v>#N/A</v>
      </c>
      <c r="AL51" s="512" t="e">
        <f ca="1">+IF(AND(ISNUMBER(OFFSET('Sanitation Data'!$G$6,0,10*ROW('Sanitation Data'!G45))),'Data Summary'!DA51="Yes"),OFFSET('Sanitation Data'!$G$6,0,10*ROW('Sanitation Data'!G45)),NA())</f>
        <v>#N/A</v>
      </c>
      <c r="AM51" s="512" t="e">
        <f ca="1">+IF(AND(ISNUMBER(OFFSET('Sanitation Data'!$G$10,0,10*ROW('Sanitation Data'!G45))),'Data Summary'!DB51="Yes"),OFFSET('Sanitation Data'!$G$10,0,10*ROW('Sanitation Data'!G45)),NA())</f>
        <v>#N/A</v>
      </c>
      <c r="AN51" s="512" t="e">
        <f ca="1">+IF(AND(ISNUMBER(OFFSET('Sanitation Data'!$G$11,0,10*ROW('Sanitation Data'!G45))),'Data Summary'!DC51="Yes"),OFFSET('Sanitation Data'!$G$11,0,10*ROW('Sanitation Data'!G45)),NA())</f>
        <v>#N/A</v>
      </c>
      <c r="AO51" s="512" t="e">
        <f ca="1">+IF(AND(ISNUMBER(OFFSET('Sanitation Data'!$G$12,0,10*ROW('Sanitation Data'!G45))),'Data Summary'!DD51="Yes"),OFFSET('Sanitation Data'!$G$12,0,10*ROW('Sanitation Data'!G45)),NA())</f>
        <v>#N/A</v>
      </c>
      <c r="AP51" s="512" t="e">
        <f ca="1">+IF(AND(ISNUMBER(OFFSET('Sanitation Data'!$H$4,0,10*ROW('Sanitation Data'!H45))),'Data Summary'!DE51="Yes"),100-OFFSET('Sanitation Data'!$H$4,0,10*ROW('Sanitation Data'!H45)),NA())</f>
        <v>#N/A</v>
      </c>
      <c r="AQ51" s="512" t="e">
        <f ca="1">+IF(AND(ISNUMBER(OFFSET('Sanitation Data'!$H$6,0,10*ROW('Sanitation Data'!H45))),'Data Summary'!DF51="Yes"),OFFSET('Sanitation Data'!$H$6,0,10*ROW('Sanitation Data'!H45)),NA())</f>
        <v>#N/A</v>
      </c>
      <c r="AR51" s="512" t="e">
        <f ca="1">+IF(AND(ISNUMBER(OFFSET('Sanitation Data'!$H$10,0,10*ROW('Sanitation Data'!H45))),'Data Summary'!DG51="Yes"),OFFSET('Sanitation Data'!$H$10,0,10*ROW('Sanitation Data'!H45)),NA())</f>
        <v>#N/A</v>
      </c>
      <c r="AS51" s="512" t="e">
        <f ca="1">+IF(AND(ISNUMBER(OFFSET('Sanitation Data'!$H$11,0,10*ROW('Sanitation Data'!H45))),'Data Summary'!DH51="Yes"),OFFSET('Sanitation Data'!$H$11,0,10*ROW('Sanitation Data'!H45)),NA())</f>
        <v>#N/A</v>
      </c>
      <c r="AT51" s="512" t="e">
        <f ca="1">+IF(AND(ISNUMBER(OFFSET('Sanitation Data'!$H$12,0,10*ROW('Sanitation Data'!H45))),'Data Summary'!DI51="Yes"),OFFSET('Sanitation Data'!$H$12,0,10*ROW('Sanitation Data'!H45)),NA())</f>
        <v>#N/A</v>
      </c>
      <c r="AU51" s="512" t="e">
        <f ca="1">+IF(AND(ISNUMBER(OFFSET('Sanitation Data'!$I$4,0,10*ROW('Sanitation Data'!I45))),'Data Summary'!DJ51="Yes"),100-OFFSET('Sanitation Data'!$I$4,0,10*ROW('Sanitation Data'!I45)),NA())</f>
        <v>#N/A</v>
      </c>
      <c r="AV51" s="512" t="e">
        <f ca="1">+IF(AND(ISNUMBER(OFFSET('Sanitation Data'!$I$6,0,10*ROW('Sanitation Data'!I45))),'Data Summary'!DK51="Yes"),OFFSET('Sanitation Data'!$I$6,0,10*ROW('Sanitation Data'!I45)),NA())</f>
        <v>#N/A</v>
      </c>
      <c r="AW51" s="512" t="e">
        <f ca="1">+IF(AND(ISNUMBER(OFFSET('Sanitation Data'!$I$10,0,10*ROW('Sanitation Data'!I45))),'Data Summary'!DL51="Yes"),OFFSET('Sanitation Data'!$I$10,0,10*ROW('Sanitation Data'!I45)),NA())</f>
        <v>#N/A</v>
      </c>
      <c r="AX51" s="512" t="e">
        <f ca="1">+IF(AND(ISNUMBER(OFFSET('Sanitation Data'!$I$11,0,10*ROW('Sanitation Data'!I45))),'Data Summary'!DM51="Yes"),OFFSET('Sanitation Data'!$I$11,0,10*ROW('Sanitation Data'!I45)),NA())</f>
        <v>#N/A</v>
      </c>
      <c r="AY51" s="512" t="e">
        <f ca="1">+IF(AND(ISNUMBER(OFFSET('Sanitation Data'!$I$12,0,10*ROW('Sanitation Data'!I45))),'Data Summary'!DN51="Yes"),OFFSET('Sanitation Data'!$I$12,0,10*ROW('Sanitation Data'!I45)),NA())</f>
        <v>#N/A</v>
      </c>
      <c r="AZ51" s="513" t="e">
        <f ca="1">+IF(AND(ISNUMBER(OFFSET('Hygiene Data'!$D$5,0,10*ROW('Hygiene Data'!D45))),'Data Summary'!DO51="Yes"),OFFSET('Hygiene Data'!$D$5,0,10*ROW('Hygiene Data'!D45)),NA())</f>
        <v>#N/A</v>
      </c>
      <c r="BA51" s="513" t="e">
        <f ca="1">+IF(AND(ISNUMBER(OFFSET('Hygiene Data'!$D$7,0,10*ROW('Hygiene Data'!D45))),'Data Summary'!DP51="Yes"),OFFSET('Hygiene Data'!$D$7,0,10*ROW('Hygiene Data'!D45)),NA())</f>
        <v>#N/A</v>
      </c>
      <c r="BB51" s="513" t="e">
        <f ca="1">+IF(AND(ISNUMBER(OFFSET('Hygiene Data'!$D$9,0,10*ROW('Hygiene Data'!D45))),'Data Summary'!DQ51="Yes"),OFFSET('Hygiene Data'!$D$9,0,10*ROW('Hygiene Data'!D45)),NA())</f>
        <v>#N/A</v>
      </c>
      <c r="BC51" s="513" t="e">
        <f ca="1">+IF(AND(ISNUMBER(OFFSET('Hygiene Data'!$E$5,0,10*ROW('Hygiene Data'!E45))),'Data Summary'!DR51="Yes"),OFFSET('Hygiene Data'!$E$5,0,10*ROW('Hygiene Data'!E45)),NA())</f>
        <v>#N/A</v>
      </c>
      <c r="BD51" s="513" t="e">
        <f ca="1">+IF(AND(ISNUMBER(OFFSET('Hygiene Data'!$E$7,0,10*ROW('Hygiene Data'!E45))),'Data Summary'!DS51="Yes"),OFFSET('Hygiene Data'!$E$7,0,10*ROW('Hygiene Data'!E45)),NA())</f>
        <v>#N/A</v>
      </c>
      <c r="BE51" s="513" t="e">
        <f ca="1">+IF(AND(ISNUMBER(OFFSET('Hygiene Data'!$E$9,0,10*ROW('Hygiene Data'!E45))),'Data Summary'!DT51="Yes"),OFFSET('Hygiene Data'!$E$9,0,10*ROW('Hygiene Data'!E45)),NA())</f>
        <v>#N/A</v>
      </c>
      <c r="BF51" s="513" t="e">
        <f ca="1">+IF(AND(ISNUMBER(OFFSET('Hygiene Data'!$F$5,0,10*ROW('Hygiene Data'!F45))),'Data Summary'!DU51="Yes"),OFFSET('Hygiene Data'!$F$5,0,10*ROW('Hygiene Data'!F45)),NA())</f>
        <v>#N/A</v>
      </c>
      <c r="BG51" s="513" t="e">
        <f ca="1">+IF(AND(ISNUMBER(OFFSET('Hygiene Data'!$F$7,0,10*ROW('Hygiene Data'!F45))),'Data Summary'!DV51="Yes"),OFFSET('Hygiene Data'!$F$7,0,10*ROW('Hygiene Data'!F45)),NA())</f>
        <v>#N/A</v>
      </c>
      <c r="BH51" s="513" t="e">
        <f ca="1">+IF(AND(ISNUMBER(OFFSET('Hygiene Data'!$F$9,0,10*ROW('Hygiene Data'!F45))),'Data Summary'!DW51="Yes"),OFFSET('Hygiene Data'!$F$9,0,10*ROW('Hygiene Data'!F45)),NA())</f>
        <v>#N/A</v>
      </c>
      <c r="BI51" s="513" t="e">
        <f ca="1">+IF(AND(ISNUMBER(OFFSET('Hygiene Data'!$G$5,0,10*ROW('Hygiene Data'!G45))),'Data Summary'!DX51="Yes"),OFFSET('Hygiene Data'!$G$5,0,10*ROW('Hygiene Data'!G45)),NA())</f>
        <v>#N/A</v>
      </c>
      <c r="BJ51" s="513" t="e">
        <f ca="1">+IF(AND(ISNUMBER(OFFSET('Hygiene Data'!$G$7,0,10*ROW('Hygiene Data'!G45))),'Data Summary'!DY51="Yes"),OFFSET('Hygiene Data'!$G$7,0,10*ROW('Hygiene Data'!G45)),NA())</f>
        <v>#N/A</v>
      </c>
      <c r="BK51" s="513" t="e">
        <f ca="1">+IF(AND(ISNUMBER(OFFSET('Hygiene Data'!$G$9,0,10*ROW('Hygiene Data'!G45))),'Data Summary'!DZ51="Yes"),OFFSET('Hygiene Data'!$G$9,0,10*ROW('Hygiene Data'!G45)),NA())</f>
        <v>#N/A</v>
      </c>
      <c r="BL51" s="513" t="e">
        <f ca="1">+IF(AND(ISNUMBER(OFFSET('Hygiene Data'!$H$5,0,10*ROW('Hygiene Data'!H45))),'Data Summary'!EA51="Yes"),OFFSET('Hygiene Data'!$H$5,0,10*ROW('Hygiene Data'!H45)),NA())</f>
        <v>#N/A</v>
      </c>
      <c r="BM51" s="513" t="e">
        <f ca="1">+IF(AND(ISNUMBER(OFFSET('Hygiene Data'!$H$7,0,10*ROW('Hygiene Data'!H45))),'Data Summary'!EB51="Yes"),OFFSET('Hygiene Data'!$H$7,0,10*ROW('Hygiene Data'!H45)),NA())</f>
        <v>#N/A</v>
      </c>
      <c r="BN51" s="513" t="e">
        <f ca="1">+IF(AND(ISNUMBER(OFFSET('Hygiene Data'!$H$9,0,10*ROW('Hygiene Data'!H45))),'Data Summary'!EC51="Yes"),OFFSET('Hygiene Data'!$H$9,0,10*ROW('Hygiene Data'!H45)),NA())</f>
        <v>#N/A</v>
      </c>
      <c r="BO51" s="513" t="e">
        <f ca="1">+IF(AND(ISNUMBER(OFFSET('Hygiene Data'!$I$5,0,10*ROW('Hygiene Data'!I45))),'Data Summary'!ED51="Yes"),OFFSET('Hygiene Data'!$I$5,0,10*ROW('Hygiene Data'!I45)),NA())</f>
        <v>#N/A</v>
      </c>
      <c r="BP51" s="513" t="e">
        <f ca="1">+IF(AND(ISNUMBER(OFFSET('Hygiene Data'!$I$7,0,10*ROW('Hygiene Data'!I45))),'Data Summary'!EE51="Yes"),OFFSET('Hygiene Data'!$I$7,0,10*ROW('Hygiene Data'!I45)),NA())</f>
        <v>#N/A</v>
      </c>
      <c r="BQ51" s="513" t="e">
        <f ca="1">+IF(AND(ISNUMBER(OFFSET('Hygiene Data'!$I$9,0,10*ROW('Hygiene Data'!I45))),'Data Summary'!EF51="Yes"),OFFSET('Hygiene Data'!$I$9,0,10*ROW('Hygiene Data'!I45)),NA())</f>
        <v>#N/A</v>
      </c>
    </row>
    <row r="52" spans="1:69" x14ac:dyDescent="0.25">
      <c r="A52" s="509" t="e">
        <f ca="1">+RIGHT('Data Summary'!A52,LEN('Data Summary'!A52)-9)</f>
        <v>#VALUE!</v>
      </c>
      <c r="B52" s="483" t="str">
        <f ca="1">+IF(ISTEXT('Data Summary'!B52),'Data Summary'!B52,"")</f>
        <v/>
      </c>
      <c r="C52" s="510" t="e">
        <f ca="1">+VALUE('Data Summary'!C52)</f>
        <v>#VALUE!</v>
      </c>
      <c r="D52" s="511" t="e">
        <f ca="1">+IF(AND(ISNUMBER(OFFSET('Water Data'!$D$4,0,10*ROW('Water Data'!D46))),'Data Summary'!BS52="Yes"),100-OFFSET('Water Data'!$D$4,0,10*ROW('Water Data'!D46)),NA())</f>
        <v>#N/A</v>
      </c>
      <c r="E52" s="511" t="e">
        <f ca="1">+IF(AND(ISNUMBER(OFFSET('Water Data'!$D$6,0,10*ROW('Water Data'!D46))),'Data Summary'!BT52="Yes"),OFFSET('Water Data'!$D$6,0,10*ROW('Water Data'!D46)),NA())</f>
        <v>#N/A</v>
      </c>
      <c r="F52" s="511" t="e">
        <f ca="1">+IF(AND(ISNUMBER(OFFSET('Water Data'!$D$9,0,10*ROW('Water Data'!D46))),'Data Summary'!BU52="Yes"),OFFSET('Water Data'!$D$9,0,10*ROW('Water Data'!D46)),NA())</f>
        <v>#N/A</v>
      </c>
      <c r="G52" s="511" t="e">
        <f ca="1">+IF(AND(ISNUMBER(OFFSET('Water Data'!$E$4,0,10*ROW('Water Data'!E46))),'Data Summary'!BV52="Yes"),100-OFFSET('Water Data'!$E$4,0,10*ROW('Water Data'!E46)),NA())</f>
        <v>#N/A</v>
      </c>
      <c r="H52" s="511" t="e">
        <f ca="1">+IF(AND(ISNUMBER(OFFSET('Water Data'!$E$6,0,10*ROW('Water Data'!E46))),'Data Summary'!BW52="Yes"),OFFSET('Water Data'!$E$6,0,10*ROW('Water Data'!E46)),NA())</f>
        <v>#N/A</v>
      </c>
      <c r="I52" s="511" t="e">
        <f ca="1">+IF(AND(ISNUMBER(OFFSET('Water Data'!$E$9,0,10*ROW('Water Data'!E46))),'Data Summary'!BX52="Yes"),OFFSET('Water Data'!$E$9,0,10*ROW('Water Data'!E46)),NA())</f>
        <v>#N/A</v>
      </c>
      <c r="J52" s="511" t="e">
        <f ca="1">+IF(AND(ISNUMBER(OFFSET('Water Data'!$F$4,0,10*ROW('Water Data'!F46))),'Data Summary'!BY52="Yes"),100-OFFSET('Water Data'!$F$4,0,10*ROW('Water Data'!F46)),NA())</f>
        <v>#N/A</v>
      </c>
      <c r="K52" s="511" t="e">
        <f ca="1">+IF(AND(ISNUMBER(OFFSET('Water Data'!$F$6,0,10*ROW('Water Data'!F46))),'Data Summary'!BZ52="Yes"),OFFSET('Water Data'!$F$6,0,10*ROW('Water Data'!F46)),NA())</f>
        <v>#N/A</v>
      </c>
      <c r="L52" s="511" t="e">
        <f ca="1">+IF(AND(ISNUMBER(OFFSET('Water Data'!$F$9,0,10*ROW('Water Data'!F46))),'Data Summary'!CA52="Yes"),OFFSET('Water Data'!$F$9,0,10*ROW('Water Data'!F46)),NA())</f>
        <v>#N/A</v>
      </c>
      <c r="M52" s="511" t="e">
        <f ca="1">+IF(AND(ISNUMBER(OFFSET('Water Data'!$G$4,0,10*ROW('Water Data'!G46))),'Data Summary'!CB52="Yes"),100-OFFSET('Water Data'!$G$4,0,10*ROW('Water Data'!G46)),NA())</f>
        <v>#N/A</v>
      </c>
      <c r="N52" s="511" t="e">
        <f ca="1">+IF(AND(ISNUMBER(OFFSET('Water Data'!$G$6,0,10*ROW('Water Data'!G46))),'Data Summary'!CC52="Yes"),OFFSET('Water Data'!$G$6,0,10*ROW('Water Data'!G46)),NA())</f>
        <v>#N/A</v>
      </c>
      <c r="O52" s="511" t="e">
        <f ca="1">+IF(AND(ISNUMBER(OFFSET('Water Data'!$G$9,0,10*ROW('Water Data'!G46))),'Data Summary'!CD52="Yes"),OFFSET('Water Data'!$G$9,0,10*ROW('Water Data'!G46)),NA())</f>
        <v>#N/A</v>
      </c>
      <c r="P52" s="511" t="e">
        <f ca="1">+IF(AND(ISNUMBER(OFFSET('Water Data'!$H$4,0,10*ROW('Water Data'!H46))),'Data Summary'!CE52="Yes"),100-OFFSET('Water Data'!$H$4,0,10*ROW('Water Data'!H46)),NA())</f>
        <v>#N/A</v>
      </c>
      <c r="Q52" s="511" t="e">
        <f ca="1">+IF(AND(ISNUMBER(OFFSET('Water Data'!$H$6,0,10*ROW('Water Data'!H46))),'Data Summary'!CF52="Yes"),OFFSET('Water Data'!$H$6,0,10*ROW('Water Data'!H46)),NA())</f>
        <v>#N/A</v>
      </c>
      <c r="R52" s="511" t="e">
        <f ca="1">+IF(AND(ISNUMBER(OFFSET('Water Data'!$H$9,0,10*ROW('Water Data'!H46))),'Data Summary'!CG52="Yes"),OFFSET('Water Data'!$H$9,0,10*ROW('Water Data'!H46)),NA())</f>
        <v>#N/A</v>
      </c>
      <c r="S52" s="511" t="e">
        <f ca="1">+IF(AND(ISNUMBER(OFFSET('Water Data'!$I$4,0,10*ROW('Water Data'!I46))),'Data Summary'!CH52="Yes"),100-OFFSET('Water Data'!$I$4,0,10*ROW('Water Data'!I46)),NA())</f>
        <v>#N/A</v>
      </c>
      <c r="T52" s="511" t="e">
        <f ca="1">+IF(AND(ISNUMBER(OFFSET('Water Data'!$I$6,0,10*ROW('Water Data'!I46))),'Data Summary'!CI52="Yes"),OFFSET('Water Data'!$I$6,0,10*ROW('Water Data'!I46)),NA())</f>
        <v>#N/A</v>
      </c>
      <c r="U52" s="511" t="e">
        <f ca="1">+IF(AND(ISNUMBER(OFFSET('Water Data'!$I$9,0,10*ROW('Water Data'!I46))),'Data Summary'!CJ52="Yes"),OFFSET('Water Data'!$I$9,0,10*ROW('Water Data'!I46)),NA())</f>
        <v>#N/A</v>
      </c>
      <c r="V52" s="512" t="e">
        <f ca="1">+IF(AND(ISNUMBER(OFFSET('Sanitation Data'!$D$4,0,10*ROW('Sanitation Data'!D46))),'Data Summary'!CK52="Yes"),100-OFFSET('Sanitation Data'!$D$4,0,10*ROW('Sanitation Data'!D46)),NA())</f>
        <v>#N/A</v>
      </c>
      <c r="W52" s="512" t="e">
        <f ca="1">+IF(AND(ISNUMBER(OFFSET('Sanitation Data'!$D$6,0,10*ROW('Sanitation Data'!D46))),'Data Summary'!CL52="Yes"),OFFSET('Sanitation Data'!$D$6,0,10*ROW('Sanitation Data'!D46)),NA())</f>
        <v>#N/A</v>
      </c>
      <c r="X52" s="512" t="e">
        <f ca="1">+IF(AND(ISNUMBER(OFFSET('Sanitation Data'!$D$10,0,10*ROW('Sanitation Data'!D46))),'Data Summary'!CM52="Yes"),OFFSET('Sanitation Data'!$D$10,0,10*ROW('Sanitation Data'!D46)),NA())</f>
        <v>#N/A</v>
      </c>
      <c r="Y52" s="512" t="e">
        <f ca="1">+IF(AND(ISNUMBER(OFFSET('Sanitation Data'!$D$11,0,10*ROW('Sanitation Data'!D46))),'Data Summary'!CN52="Yes"),OFFSET('Sanitation Data'!$D$11,0,10*ROW('Sanitation Data'!D46)),NA())</f>
        <v>#N/A</v>
      </c>
      <c r="Z52" s="512" t="e">
        <f ca="1">+IF(AND(ISNUMBER(OFFSET('Sanitation Data'!$D$12,0,10*ROW('Sanitation Data'!D46))),'Data Summary'!CO52="Yes"),OFFSET('Sanitation Data'!$D$12,0,10*ROW('Sanitation Data'!D46)),NA())</f>
        <v>#N/A</v>
      </c>
      <c r="AA52" s="512" t="e">
        <f ca="1">+IF(AND(ISNUMBER(OFFSET('Sanitation Data'!$E$4,0,10*ROW('Sanitation Data'!E46))),'Data Summary'!CP52="Yes"),100-OFFSET('Sanitation Data'!$E$4,0,10*ROW('Sanitation Data'!E46)),NA())</f>
        <v>#N/A</v>
      </c>
      <c r="AB52" s="512" t="e">
        <f ca="1">+IF(AND(ISNUMBER(OFFSET('Sanitation Data'!$E$6,0,10*ROW('Sanitation Data'!E46))),'Data Summary'!CQ52="Yes"),OFFSET('Sanitation Data'!$E$6,0,10*ROW('Sanitation Data'!E46)),NA())</f>
        <v>#N/A</v>
      </c>
      <c r="AC52" s="512" t="e">
        <f ca="1">+IF(AND(ISNUMBER(OFFSET('Sanitation Data'!$E$10,0,10*ROW('Sanitation Data'!E46))),'Data Summary'!CR52="Yes"),OFFSET('Sanitation Data'!$E$10,0,10*ROW('Sanitation Data'!E46)),NA())</f>
        <v>#N/A</v>
      </c>
      <c r="AD52" s="512" t="e">
        <f ca="1">+IF(AND(ISNUMBER(OFFSET('Sanitation Data'!$E$11,0,10*ROW('Sanitation Data'!E46))),'Data Summary'!CS52="Yes"),OFFSET('Sanitation Data'!$E$11,0,10*ROW('Sanitation Data'!E46)),NA())</f>
        <v>#N/A</v>
      </c>
      <c r="AE52" s="512" t="e">
        <f ca="1">+IF(AND(ISNUMBER(OFFSET('Sanitation Data'!$E$12,0,10*ROW('Sanitation Data'!E46))),'Data Summary'!CT52="Yes"),OFFSET('Sanitation Data'!$E$12,0,10*ROW('Sanitation Data'!E46)),NA())</f>
        <v>#N/A</v>
      </c>
      <c r="AF52" s="512" t="e">
        <f ca="1">+IF(AND(ISNUMBER(OFFSET('Sanitation Data'!$F$4,0,10*ROW('Sanitation Data'!F46))),'Data Summary'!CU52="Yes"),100-OFFSET('Sanitation Data'!$F$4,0,10*ROW('Sanitation Data'!F46)),NA())</f>
        <v>#N/A</v>
      </c>
      <c r="AG52" s="512" t="e">
        <f ca="1">+IF(AND(ISNUMBER(OFFSET('Sanitation Data'!$F$6,0,10*ROW('Sanitation Data'!F46))),'Data Summary'!CV52="Yes"),OFFSET('Sanitation Data'!$F$6,0,10*ROW('Sanitation Data'!F46)),NA())</f>
        <v>#N/A</v>
      </c>
      <c r="AH52" s="512" t="e">
        <f ca="1">+IF(AND(ISNUMBER(OFFSET('Sanitation Data'!$F$10,0,10*ROW('Sanitation Data'!F46))),'Data Summary'!CW52="Yes"),OFFSET('Sanitation Data'!$F$10,0,10*ROW('Sanitation Data'!F46)),NA())</f>
        <v>#N/A</v>
      </c>
      <c r="AI52" s="512" t="e">
        <f ca="1">+IF(AND(ISNUMBER(OFFSET('Sanitation Data'!$F$11,0,10*ROW('Sanitation Data'!F46))),'Data Summary'!CX52="Yes"),OFFSET('Sanitation Data'!$F$11,0,10*ROW('Sanitation Data'!F46)),NA())</f>
        <v>#N/A</v>
      </c>
      <c r="AJ52" s="512" t="e">
        <f ca="1">+IF(AND(ISNUMBER(OFFSET('Sanitation Data'!$F$12,0,10*ROW('Sanitation Data'!F46))),'Data Summary'!CY52="Yes"),OFFSET('Sanitation Data'!$F$12,0,10*ROW('Sanitation Data'!F46)),NA())</f>
        <v>#N/A</v>
      </c>
      <c r="AK52" s="512" t="e">
        <f ca="1">+IF(AND(ISNUMBER(OFFSET('Sanitation Data'!$G$4,0,10*ROW('Sanitation Data'!G46))),'Data Summary'!CZ52="Yes"),100-OFFSET('Sanitation Data'!$G$4,0,10*ROW('Sanitation Data'!G46)),NA())</f>
        <v>#N/A</v>
      </c>
      <c r="AL52" s="512" t="e">
        <f ca="1">+IF(AND(ISNUMBER(OFFSET('Sanitation Data'!$G$6,0,10*ROW('Sanitation Data'!G46))),'Data Summary'!DA52="Yes"),OFFSET('Sanitation Data'!$G$6,0,10*ROW('Sanitation Data'!G46)),NA())</f>
        <v>#N/A</v>
      </c>
      <c r="AM52" s="512" t="e">
        <f ca="1">+IF(AND(ISNUMBER(OFFSET('Sanitation Data'!$G$10,0,10*ROW('Sanitation Data'!G46))),'Data Summary'!DB52="Yes"),OFFSET('Sanitation Data'!$G$10,0,10*ROW('Sanitation Data'!G46)),NA())</f>
        <v>#N/A</v>
      </c>
      <c r="AN52" s="512" t="e">
        <f ca="1">+IF(AND(ISNUMBER(OFFSET('Sanitation Data'!$G$11,0,10*ROW('Sanitation Data'!G46))),'Data Summary'!DC52="Yes"),OFFSET('Sanitation Data'!$G$11,0,10*ROW('Sanitation Data'!G46)),NA())</f>
        <v>#N/A</v>
      </c>
      <c r="AO52" s="512" t="e">
        <f ca="1">+IF(AND(ISNUMBER(OFFSET('Sanitation Data'!$G$12,0,10*ROW('Sanitation Data'!G46))),'Data Summary'!DD52="Yes"),OFFSET('Sanitation Data'!$G$12,0,10*ROW('Sanitation Data'!G46)),NA())</f>
        <v>#N/A</v>
      </c>
      <c r="AP52" s="512" t="e">
        <f ca="1">+IF(AND(ISNUMBER(OFFSET('Sanitation Data'!$H$4,0,10*ROW('Sanitation Data'!H46))),'Data Summary'!DE52="Yes"),100-OFFSET('Sanitation Data'!$H$4,0,10*ROW('Sanitation Data'!H46)),NA())</f>
        <v>#N/A</v>
      </c>
      <c r="AQ52" s="512" t="e">
        <f ca="1">+IF(AND(ISNUMBER(OFFSET('Sanitation Data'!$H$6,0,10*ROW('Sanitation Data'!H46))),'Data Summary'!DF52="Yes"),OFFSET('Sanitation Data'!$H$6,0,10*ROW('Sanitation Data'!H46)),NA())</f>
        <v>#N/A</v>
      </c>
      <c r="AR52" s="512" t="e">
        <f ca="1">+IF(AND(ISNUMBER(OFFSET('Sanitation Data'!$H$10,0,10*ROW('Sanitation Data'!H46))),'Data Summary'!DG52="Yes"),OFFSET('Sanitation Data'!$H$10,0,10*ROW('Sanitation Data'!H46)),NA())</f>
        <v>#N/A</v>
      </c>
      <c r="AS52" s="512" t="e">
        <f ca="1">+IF(AND(ISNUMBER(OFFSET('Sanitation Data'!$H$11,0,10*ROW('Sanitation Data'!H46))),'Data Summary'!DH52="Yes"),OFFSET('Sanitation Data'!$H$11,0,10*ROW('Sanitation Data'!H46)),NA())</f>
        <v>#N/A</v>
      </c>
      <c r="AT52" s="512" t="e">
        <f ca="1">+IF(AND(ISNUMBER(OFFSET('Sanitation Data'!$H$12,0,10*ROW('Sanitation Data'!H46))),'Data Summary'!DI52="Yes"),OFFSET('Sanitation Data'!$H$12,0,10*ROW('Sanitation Data'!H46)),NA())</f>
        <v>#N/A</v>
      </c>
      <c r="AU52" s="512" t="e">
        <f ca="1">+IF(AND(ISNUMBER(OFFSET('Sanitation Data'!$I$4,0,10*ROW('Sanitation Data'!I46))),'Data Summary'!DJ52="Yes"),100-OFFSET('Sanitation Data'!$I$4,0,10*ROW('Sanitation Data'!I46)),NA())</f>
        <v>#N/A</v>
      </c>
      <c r="AV52" s="512" t="e">
        <f ca="1">+IF(AND(ISNUMBER(OFFSET('Sanitation Data'!$I$6,0,10*ROW('Sanitation Data'!I46))),'Data Summary'!DK52="Yes"),OFFSET('Sanitation Data'!$I$6,0,10*ROW('Sanitation Data'!I46)),NA())</f>
        <v>#N/A</v>
      </c>
      <c r="AW52" s="512" t="e">
        <f ca="1">+IF(AND(ISNUMBER(OFFSET('Sanitation Data'!$I$10,0,10*ROW('Sanitation Data'!I46))),'Data Summary'!DL52="Yes"),OFFSET('Sanitation Data'!$I$10,0,10*ROW('Sanitation Data'!I46)),NA())</f>
        <v>#N/A</v>
      </c>
      <c r="AX52" s="512" t="e">
        <f ca="1">+IF(AND(ISNUMBER(OFFSET('Sanitation Data'!$I$11,0,10*ROW('Sanitation Data'!I46))),'Data Summary'!DM52="Yes"),OFFSET('Sanitation Data'!$I$11,0,10*ROW('Sanitation Data'!I46)),NA())</f>
        <v>#N/A</v>
      </c>
      <c r="AY52" s="512" t="e">
        <f ca="1">+IF(AND(ISNUMBER(OFFSET('Sanitation Data'!$I$12,0,10*ROW('Sanitation Data'!I46))),'Data Summary'!DN52="Yes"),OFFSET('Sanitation Data'!$I$12,0,10*ROW('Sanitation Data'!I46)),NA())</f>
        <v>#N/A</v>
      </c>
      <c r="AZ52" s="513" t="e">
        <f ca="1">+IF(AND(ISNUMBER(OFFSET('Hygiene Data'!$D$5,0,10*ROW('Hygiene Data'!D46))),'Data Summary'!DO52="Yes"),OFFSET('Hygiene Data'!$D$5,0,10*ROW('Hygiene Data'!D46)),NA())</f>
        <v>#N/A</v>
      </c>
      <c r="BA52" s="513" t="e">
        <f ca="1">+IF(AND(ISNUMBER(OFFSET('Hygiene Data'!$D$7,0,10*ROW('Hygiene Data'!D46))),'Data Summary'!DP52="Yes"),OFFSET('Hygiene Data'!$D$7,0,10*ROW('Hygiene Data'!D46)),NA())</f>
        <v>#N/A</v>
      </c>
      <c r="BB52" s="513" t="e">
        <f ca="1">+IF(AND(ISNUMBER(OFFSET('Hygiene Data'!$D$9,0,10*ROW('Hygiene Data'!D46))),'Data Summary'!DQ52="Yes"),OFFSET('Hygiene Data'!$D$9,0,10*ROW('Hygiene Data'!D46)),NA())</f>
        <v>#N/A</v>
      </c>
      <c r="BC52" s="513" t="e">
        <f ca="1">+IF(AND(ISNUMBER(OFFSET('Hygiene Data'!$E$5,0,10*ROW('Hygiene Data'!E46))),'Data Summary'!DR52="Yes"),OFFSET('Hygiene Data'!$E$5,0,10*ROW('Hygiene Data'!E46)),NA())</f>
        <v>#N/A</v>
      </c>
      <c r="BD52" s="513" t="e">
        <f ca="1">+IF(AND(ISNUMBER(OFFSET('Hygiene Data'!$E$7,0,10*ROW('Hygiene Data'!E46))),'Data Summary'!DS52="Yes"),OFFSET('Hygiene Data'!$E$7,0,10*ROW('Hygiene Data'!E46)),NA())</f>
        <v>#N/A</v>
      </c>
      <c r="BE52" s="513" t="e">
        <f ca="1">+IF(AND(ISNUMBER(OFFSET('Hygiene Data'!$E$9,0,10*ROW('Hygiene Data'!E46))),'Data Summary'!DT52="Yes"),OFFSET('Hygiene Data'!$E$9,0,10*ROW('Hygiene Data'!E46)),NA())</f>
        <v>#N/A</v>
      </c>
      <c r="BF52" s="513" t="e">
        <f ca="1">+IF(AND(ISNUMBER(OFFSET('Hygiene Data'!$F$5,0,10*ROW('Hygiene Data'!F46))),'Data Summary'!DU52="Yes"),OFFSET('Hygiene Data'!$F$5,0,10*ROW('Hygiene Data'!F46)),NA())</f>
        <v>#N/A</v>
      </c>
      <c r="BG52" s="513" t="e">
        <f ca="1">+IF(AND(ISNUMBER(OFFSET('Hygiene Data'!$F$7,0,10*ROW('Hygiene Data'!F46))),'Data Summary'!DV52="Yes"),OFFSET('Hygiene Data'!$F$7,0,10*ROW('Hygiene Data'!F46)),NA())</f>
        <v>#N/A</v>
      </c>
      <c r="BH52" s="513" t="e">
        <f ca="1">+IF(AND(ISNUMBER(OFFSET('Hygiene Data'!$F$9,0,10*ROW('Hygiene Data'!F46))),'Data Summary'!DW52="Yes"),OFFSET('Hygiene Data'!$F$9,0,10*ROW('Hygiene Data'!F46)),NA())</f>
        <v>#N/A</v>
      </c>
      <c r="BI52" s="513" t="e">
        <f ca="1">+IF(AND(ISNUMBER(OFFSET('Hygiene Data'!$G$5,0,10*ROW('Hygiene Data'!G46))),'Data Summary'!DX52="Yes"),OFFSET('Hygiene Data'!$G$5,0,10*ROW('Hygiene Data'!G46)),NA())</f>
        <v>#N/A</v>
      </c>
      <c r="BJ52" s="513" t="e">
        <f ca="1">+IF(AND(ISNUMBER(OFFSET('Hygiene Data'!$G$7,0,10*ROW('Hygiene Data'!G46))),'Data Summary'!DY52="Yes"),OFFSET('Hygiene Data'!$G$7,0,10*ROW('Hygiene Data'!G46)),NA())</f>
        <v>#N/A</v>
      </c>
      <c r="BK52" s="513" t="e">
        <f ca="1">+IF(AND(ISNUMBER(OFFSET('Hygiene Data'!$G$9,0,10*ROW('Hygiene Data'!G46))),'Data Summary'!DZ52="Yes"),OFFSET('Hygiene Data'!$G$9,0,10*ROW('Hygiene Data'!G46)),NA())</f>
        <v>#N/A</v>
      </c>
      <c r="BL52" s="513" t="e">
        <f ca="1">+IF(AND(ISNUMBER(OFFSET('Hygiene Data'!$H$5,0,10*ROW('Hygiene Data'!H46))),'Data Summary'!EA52="Yes"),OFFSET('Hygiene Data'!$H$5,0,10*ROW('Hygiene Data'!H46)),NA())</f>
        <v>#N/A</v>
      </c>
      <c r="BM52" s="513" t="e">
        <f ca="1">+IF(AND(ISNUMBER(OFFSET('Hygiene Data'!$H$7,0,10*ROW('Hygiene Data'!H46))),'Data Summary'!EB52="Yes"),OFFSET('Hygiene Data'!$H$7,0,10*ROW('Hygiene Data'!H46)),NA())</f>
        <v>#N/A</v>
      </c>
      <c r="BN52" s="513" t="e">
        <f ca="1">+IF(AND(ISNUMBER(OFFSET('Hygiene Data'!$H$9,0,10*ROW('Hygiene Data'!H46))),'Data Summary'!EC52="Yes"),OFFSET('Hygiene Data'!$H$9,0,10*ROW('Hygiene Data'!H46)),NA())</f>
        <v>#N/A</v>
      </c>
      <c r="BO52" s="513" t="e">
        <f ca="1">+IF(AND(ISNUMBER(OFFSET('Hygiene Data'!$I$5,0,10*ROW('Hygiene Data'!I46))),'Data Summary'!ED52="Yes"),OFFSET('Hygiene Data'!$I$5,0,10*ROW('Hygiene Data'!I46)),NA())</f>
        <v>#N/A</v>
      </c>
      <c r="BP52" s="513" t="e">
        <f ca="1">+IF(AND(ISNUMBER(OFFSET('Hygiene Data'!$I$7,0,10*ROW('Hygiene Data'!I46))),'Data Summary'!EE52="Yes"),OFFSET('Hygiene Data'!$I$7,0,10*ROW('Hygiene Data'!I46)),NA())</f>
        <v>#N/A</v>
      </c>
      <c r="BQ52" s="513" t="e">
        <f ca="1">+IF(AND(ISNUMBER(OFFSET('Hygiene Data'!$I$9,0,10*ROW('Hygiene Data'!I46))),'Data Summary'!EF52="Yes"),OFFSET('Hygiene Data'!$I$9,0,10*ROW('Hygiene Data'!I46)),NA())</f>
        <v>#N/A</v>
      </c>
    </row>
    <row r="53" spans="1:69" x14ac:dyDescent="0.25">
      <c r="A53" s="509" t="e">
        <f ca="1">+RIGHT('Data Summary'!A53,LEN('Data Summary'!A53)-9)</f>
        <v>#VALUE!</v>
      </c>
      <c r="B53" s="483" t="str">
        <f ca="1">+IF(ISTEXT('Data Summary'!B53),'Data Summary'!B53,"")</f>
        <v/>
      </c>
      <c r="C53" s="510" t="e">
        <f ca="1">+VALUE('Data Summary'!C53)</f>
        <v>#VALUE!</v>
      </c>
      <c r="D53" s="511" t="e">
        <f ca="1">+IF(AND(ISNUMBER(OFFSET('Water Data'!$D$4,0,10*ROW('Water Data'!D47))),'Data Summary'!BS53="Yes"),100-OFFSET('Water Data'!$D$4,0,10*ROW('Water Data'!D47)),NA())</f>
        <v>#N/A</v>
      </c>
      <c r="E53" s="511" t="e">
        <f ca="1">+IF(AND(ISNUMBER(OFFSET('Water Data'!$D$6,0,10*ROW('Water Data'!D47))),'Data Summary'!BT53="Yes"),OFFSET('Water Data'!$D$6,0,10*ROW('Water Data'!D47)),NA())</f>
        <v>#N/A</v>
      </c>
      <c r="F53" s="511" t="e">
        <f ca="1">+IF(AND(ISNUMBER(OFFSET('Water Data'!$D$9,0,10*ROW('Water Data'!D47))),'Data Summary'!BU53="Yes"),OFFSET('Water Data'!$D$9,0,10*ROW('Water Data'!D47)),NA())</f>
        <v>#N/A</v>
      </c>
      <c r="G53" s="511" t="e">
        <f ca="1">+IF(AND(ISNUMBER(OFFSET('Water Data'!$E$4,0,10*ROW('Water Data'!E47))),'Data Summary'!BV53="Yes"),100-OFFSET('Water Data'!$E$4,0,10*ROW('Water Data'!E47)),NA())</f>
        <v>#N/A</v>
      </c>
      <c r="H53" s="511" t="e">
        <f ca="1">+IF(AND(ISNUMBER(OFFSET('Water Data'!$E$6,0,10*ROW('Water Data'!E47))),'Data Summary'!BW53="Yes"),OFFSET('Water Data'!$E$6,0,10*ROW('Water Data'!E47)),NA())</f>
        <v>#N/A</v>
      </c>
      <c r="I53" s="511" t="e">
        <f ca="1">+IF(AND(ISNUMBER(OFFSET('Water Data'!$E$9,0,10*ROW('Water Data'!E47))),'Data Summary'!BX53="Yes"),OFFSET('Water Data'!$E$9,0,10*ROW('Water Data'!E47)),NA())</f>
        <v>#N/A</v>
      </c>
      <c r="J53" s="511" t="e">
        <f ca="1">+IF(AND(ISNUMBER(OFFSET('Water Data'!$F$4,0,10*ROW('Water Data'!F47))),'Data Summary'!BY53="Yes"),100-OFFSET('Water Data'!$F$4,0,10*ROW('Water Data'!F47)),NA())</f>
        <v>#N/A</v>
      </c>
      <c r="K53" s="511" t="e">
        <f ca="1">+IF(AND(ISNUMBER(OFFSET('Water Data'!$F$6,0,10*ROW('Water Data'!F47))),'Data Summary'!BZ53="Yes"),OFFSET('Water Data'!$F$6,0,10*ROW('Water Data'!F47)),NA())</f>
        <v>#N/A</v>
      </c>
      <c r="L53" s="511" t="e">
        <f ca="1">+IF(AND(ISNUMBER(OFFSET('Water Data'!$F$9,0,10*ROW('Water Data'!F47))),'Data Summary'!CA53="Yes"),OFFSET('Water Data'!$F$9,0,10*ROW('Water Data'!F47)),NA())</f>
        <v>#N/A</v>
      </c>
      <c r="M53" s="511" t="e">
        <f ca="1">+IF(AND(ISNUMBER(OFFSET('Water Data'!$G$4,0,10*ROW('Water Data'!G47))),'Data Summary'!CB53="Yes"),100-OFFSET('Water Data'!$G$4,0,10*ROW('Water Data'!G47)),NA())</f>
        <v>#N/A</v>
      </c>
      <c r="N53" s="511" t="e">
        <f ca="1">+IF(AND(ISNUMBER(OFFSET('Water Data'!$G$6,0,10*ROW('Water Data'!G47))),'Data Summary'!CC53="Yes"),OFFSET('Water Data'!$G$6,0,10*ROW('Water Data'!G47)),NA())</f>
        <v>#N/A</v>
      </c>
      <c r="O53" s="511" t="e">
        <f ca="1">+IF(AND(ISNUMBER(OFFSET('Water Data'!$G$9,0,10*ROW('Water Data'!G47))),'Data Summary'!CD53="Yes"),OFFSET('Water Data'!$G$9,0,10*ROW('Water Data'!G47)),NA())</f>
        <v>#N/A</v>
      </c>
      <c r="P53" s="511" t="e">
        <f ca="1">+IF(AND(ISNUMBER(OFFSET('Water Data'!$H$4,0,10*ROW('Water Data'!H47))),'Data Summary'!CE53="Yes"),100-OFFSET('Water Data'!$H$4,0,10*ROW('Water Data'!H47)),NA())</f>
        <v>#N/A</v>
      </c>
      <c r="Q53" s="511" t="e">
        <f ca="1">+IF(AND(ISNUMBER(OFFSET('Water Data'!$H$6,0,10*ROW('Water Data'!H47))),'Data Summary'!CF53="Yes"),OFFSET('Water Data'!$H$6,0,10*ROW('Water Data'!H47)),NA())</f>
        <v>#N/A</v>
      </c>
      <c r="R53" s="511" t="e">
        <f ca="1">+IF(AND(ISNUMBER(OFFSET('Water Data'!$H$9,0,10*ROW('Water Data'!H47))),'Data Summary'!CG53="Yes"),OFFSET('Water Data'!$H$9,0,10*ROW('Water Data'!H47)),NA())</f>
        <v>#N/A</v>
      </c>
      <c r="S53" s="511" t="e">
        <f ca="1">+IF(AND(ISNUMBER(OFFSET('Water Data'!$I$4,0,10*ROW('Water Data'!I47))),'Data Summary'!CH53="Yes"),100-OFFSET('Water Data'!$I$4,0,10*ROW('Water Data'!I47)),NA())</f>
        <v>#N/A</v>
      </c>
      <c r="T53" s="511" t="e">
        <f ca="1">+IF(AND(ISNUMBER(OFFSET('Water Data'!$I$6,0,10*ROW('Water Data'!I47))),'Data Summary'!CI53="Yes"),OFFSET('Water Data'!$I$6,0,10*ROW('Water Data'!I47)),NA())</f>
        <v>#N/A</v>
      </c>
      <c r="U53" s="511" t="e">
        <f ca="1">+IF(AND(ISNUMBER(OFFSET('Water Data'!$I$9,0,10*ROW('Water Data'!I47))),'Data Summary'!CJ53="Yes"),OFFSET('Water Data'!$I$9,0,10*ROW('Water Data'!I47)),NA())</f>
        <v>#N/A</v>
      </c>
      <c r="V53" s="512" t="e">
        <f ca="1">+IF(AND(ISNUMBER(OFFSET('Sanitation Data'!$D$4,0,10*ROW('Sanitation Data'!D47))),'Data Summary'!CK53="Yes"),100-OFFSET('Sanitation Data'!$D$4,0,10*ROW('Sanitation Data'!D47)),NA())</f>
        <v>#N/A</v>
      </c>
      <c r="W53" s="512" t="e">
        <f ca="1">+IF(AND(ISNUMBER(OFFSET('Sanitation Data'!$D$6,0,10*ROW('Sanitation Data'!D47))),'Data Summary'!CL53="Yes"),OFFSET('Sanitation Data'!$D$6,0,10*ROW('Sanitation Data'!D47)),NA())</f>
        <v>#N/A</v>
      </c>
      <c r="X53" s="512" t="e">
        <f ca="1">+IF(AND(ISNUMBER(OFFSET('Sanitation Data'!$D$10,0,10*ROW('Sanitation Data'!D47))),'Data Summary'!CM53="Yes"),OFFSET('Sanitation Data'!$D$10,0,10*ROW('Sanitation Data'!D47)),NA())</f>
        <v>#N/A</v>
      </c>
      <c r="Y53" s="512" t="e">
        <f ca="1">+IF(AND(ISNUMBER(OFFSET('Sanitation Data'!$D$11,0,10*ROW('Sanitation Data'!D47))),'Data Summary'!CN53="Yes"),OFFSET('Sanitation Data'!$D$11,0,10*ROW('Sanitation Data'!D47)),NA())</f>
        <v>#N/A</v>
      </c>
      <c r="Z53" s="512" t="e">
        <f ca="1">+IF(AND(ISNUMBER(OFFSET('Sanitation Data'!$D$12,0,10*ROW('Sanitation Data'!D47))),'Data Summary'!CO53="Yes"),OFFSET('Sanitation Data'!$D$12,0,10*ROW('Sanitation Data'!D47)),NA())</f>
        <v>#N/A</v>
      </c>
      <c r="AA53" s="512" t="e">
        <f ca="1">+IF(AND(ISNUMBER(OFFSET('Sanitation Data'!$E$4,0,10*ROW('Sanitation Data'!E47))),'Data Summary'!CP53="Yes"),100-OFFSET('Sanitation Data'!$E$4,0,10*ROW('Sanitation Data'!E47)),NA())</f>
        <v>#N/A</v>
      </c>
      <c r="AB53" s="512" t="e">
        <f ca="1">+IF(AND(ISNUMBER(OFFSET('Sanitation Data'!$E$6,0,10*ROW('Sanitation Data'!E47))),'Data Summary'!CQ53="Yes"),OFFSET('Sanitation Data'!$E$6,0,10*ROW('Sanitation Data'!E47)),NA())</f>
        <v>#N/A</v>
      </c>
      <c r="AC53" s="512" t="e">
        <f ca="1">+IF(AND(ISNUMBER(OFFSET('Sanitation Data'!$E$10,0,10*ROW('Sanitation Data'!E47))),'Data Summary'!CR53="Yes"),OFFSET('Sanitation Data'!$E$10,0,10*ROW('Sanitation Data'!E47)),NA())</f>
        <v>#N/A</v>
      </c>
      <c r="AD53" s="512" t="e">
        <f ca="1">+IF(AND(ISNUMBER(OFFSET('Sanitation Data'!$E$11,0,10*ROW('Sanitation Data'!E47))),'Data Summary'!CS53="Yes"),OFFSET('Sanitation Data'!$E$11,0,10*ROW('Sanitation Data'!E47)),NA())</f>
        <v>#N/A</v>
      </c>
      <c r="AE53" s="512" t="e">
        <f ca="1">+IF(AND(ISNUMBER(OFFSET('Sanitation Data'!$E$12,0,10*ROW('Sanitation Data'!E47))),'Data Summary'!CT53="Yes"),OFFSET('Sanitation Data'!$E$12,0,10*ROW('Sanitation Data'!E47)),NA())</f>
        <v>#N/A</v>
      </c>
      <c r="AF53" s="512" t="e">
        <f ca="1">+IF(AND(ISNUMBER(OFFSET('Sanitation Data'!$F$4,0,10*ROW('Sanitation Data'!F47))),'Data Summary'!CU53="Yes"),100-OFFSET('Sanitation Data'!$F$4,0,10*ROW('Sanitation Data'!F47)),NA())</f>
        <v>#N/A</v>
      </c>
      <c r="AG53" s="512" t="e">
        <f ca="1">+IF(AND(ISNUMBER(OFFSET('Sanitation Data'!$F$6,0,10*ROW('Sanitation Data'!F47))),'Data Summary'!CV53="Yes"),OFFSET('Sanitation Data'!$F$6,0,10*ROW('Sanitation Data'!F47)),NA())</f>
        <v>#N/A</v>
      </c>
      <c r="AH53" s="512" t="e">
        <f ca="1">+IF(AND(ISNUMBER(OFFSET('Sanitation Data'!$F$10,0,10*ROW('Sanitation Data'!F47))),'Data Summary'!CW53="Yes"),OFFSET('Sanitation Data'!$F$10,0,10*ROW('Sanitation Data'!F47)),NA())</f>
        <v>#N/A</v>
      </c>
      <c r="AI53" s="512" t="e">
        <f ca="1">+IF(AND(ISNUMBER(OFFSET('Sanitation Data'!$F$11,0,10*ROW('Sanitation Data'!F47))),'Data Summary'!CX53="Yes"),OFFSET('Sanitation Data'!$F$11,0,10*ROW('Sanitation Data'!F47)),NA())</f>
        <v>#N/A</v>
      </c>
      <c r="AJ53" s="512" t="e">
        <f ca="1">+IF(AND(ISNUMBER(OFFSET('Sanitation Data'!$F$12,0,10*ROW('Sanitation Data'!F47))),'Data Summary'!CY53="Yes"),OFFSET('Sanitation Data'!$F$12,0,10*ROW('Sanitation Data'!F47)),NA())</f>
        <v>#N/A</v>
      </c>
      <c r="AK53" s="512" t="e">
        <f ca="1">+IF(AND(ISNUMBER(OFFSET('Sanitation Data'!$G$4,0,10*ROW('Sanitation Data'!G47))),'Data Summary'!CZ53="Yes"),100-OFFSET('Sanitation Data'!$G$4,0,10*ROW('Sanitation Data'!G47)),NA())</f>
        <v>#N/A</v>
      </c>
      <c r="AL53" s="512" t="e">
        <f ca="1">+IF(AND(ISNUMBER(OFFSET('Sanitation Data'!$G$6,0,10*ROW('Sanitation Data'!G47))),'Data Summary'!DA53="Yes"),OFFSET('Sanitation Data'!$G$6,0,10*ROW('Sanitation Data'!G47)),NA())</f>
        <v>#N/A</v>
      </c>
      <c r="AM53" s="512" t="e">
        <f ca="1">+IF(AND(ISNUMBER(OFFSET('Sanitation Data'!$G$10,0,10*ROW('Sanitation Data'!G47))),'Data Summary'!DB53="Yes"),OFFSET('Sanitation Data'!$G$10,0,10*ROW('Sanitation Data'!G47)),NA())</f>
        <v>#N/A</v>
      </c>
      <c r="AN53" s="512" t="e">
        <f ca="1">+IF(AND(ISNUMBER(OFFSET('Sanitation Data'!$G$11,0,10*ROW('Sanitation Data'!G47))),'Data Summary'!DC53="Yes"),OFFSET('Sanitation Data'!$G$11,0,10*ROW('Sanitation Data'!G47)),NA())</f>
        <v>#N/A</v>
      </c>
      <c r="AO53" s="512" t="e">
        <f ca="1">+IF(AND(ISNUMBER(OFFSET('Sanitation Data'!$G$12,0,10*ROW('Sanitation Data'!G47))),'Data Summary'!DD53="Yes"),OFFSET('Sanitation Data'!$G$12,0,10*ROW('Sanitation Data'!G47)),NA())</f>
        <v>#N/A</v>
      </c>
      <c r="AP53" s="512" t="e">
        <f ca="1">+IF(AND(ISNUMBER(OFFSET('Sanitation Data'!$H$4,0,10*ROW('Sanitation Data'!H47))),'Data Summary'!DE53="Yes"),100-OFFSET('Sanitation Data'!$H$4,0,10*ROW('Sanitation Data'!H47)),NA())</f>
        <v>#N/A</v>
      </c>
      <c r="AQ53" s="512" t="e">
        <f ca="1">+IF(AND(ISNUMBER(OFFSET('Sanitation Data'!$H$6,0,10*ROW('Sanitation Data'!H47))),'Data Summary'!DF53="Yes"),OFFSET('Sanitation Data'!$H$6,0,10*ROW('Sanitation Data'!H47)),NA())</f>
        <v>#N/A</v>
      </c>
      <c r="AR53" s="512" t="e">
        <f ca="1">+IF(AND(ISNUMBER(OFFSET('Sanitation Data'!$H$10,0,10*ROW('Sanitation Data'!H47))),'Data Summary'!DG53="Yes"),OFFSET('Sanitation Data'!$H$10,0,10*ROW('Sanitation Data'!H47)),NA())</f>
        <v>#N/A</v>
      </c>
      <c r="AS53" s="512" t="e">
        <f ca="1">+IF(AND(ISNUMBER(OFFSET('Sanitation Data'!$H$11,0,10*ROW('Sanitation Data'!H47))),'Data Summary'!DH53="Yes"),OFFSET('Sanitation Data'!$H$11,0,10*ROW('Sanitation Data'!H47)),NA())</f>
        <v>#N/A</v>
      </c>
      <c r="AT53" s="512" t="e">
        <f ca="1">+IF(AND(ISNUMBER(OFFSET('Sanitation Data'!$H$12,0,10*ROW('Sanitation Data'!H47))),'Data Summary'!DI53="Yes"),OFFSET('Sanitation Data'!$H$12,0,10*ROW('Sanitation Data'!H47)),NA())</f>
        <v>#N/A</v>
      </c>
      <c r="AU53" s="512" t="e">
        <f ca="1">+IF(AND(ISNUMBER(OFFSET('Sanitation Data'!$I$4,0,10*ROW('Sanitation Data'!I47))),'Data Summary'!DJ53="Yes"),100-OFFSET('Sanitation Data'!$I$4,0,10*ROW('Sanitation Data'!I47)),NA())</f>
        <v>#N/A</v>
      </c>
      <c r="AV53" s="512" t="e">
        <f ca="1">+IF(AND(ISNUMBER(OFFSET('Sanitation Data'!$I$6,0,10*ROW('Sanitation Data'!I47))),'Data Summary'!DK53="Yes"),OFFSET('Sanitation Data'!$I$6,0,10*ROW('Sanitation Data'!I47)),NA())</f>
        <v>#N/A</v>
      </c>
      <c r="AW53" s="512" t="e">
        <f ca="1">+IF(AND(ISNUMBER(OFFSET('Sanitation Data'!$I$10,0,10*ROW('Sanitation Data'!I47))),'Data Summary'!DL53="Yes"),OFFSET('Sanitation Data'!$I$10,0,10*ROW('Sanitation Data'!I47)),NA())</f>
        <v>#N/A</v>
      </c>
      <c r="AX53" s="512" t="e">
        <f ca="1">+IF(AND(ISNUMBER(OFFSET('Sanitation Data'!$I$11,0,10*ROW('Sanitation Data'!I47))),'Data Summary'!DM53="Yes"),OFFSET('Sanitation Data'!$I$11,0,10*ROW('Sanitation Data'!I47)),NA())</f>
        <v>#N/A</v>
      </c>
      <c r="AY53" s="512" t="e">
        <f ca="1">+IF(AND(ISNUMBER(OFFSET('Sanitation Data'!$I$12,0,10*ROW('Sanitation Data'!I47))),'Data Summary'!DN53="Yes"),OFFSET('Sanitation Data'!$I$12,0,10*ROW('Sanitation Data'!I47)),NA())</f>
        <v>#N/A</v>
      </c>
      <c r="AZ53" s="513" t="e">
        <f ca="1">+IF(AND(ISNUMBER(OFFSET('Hygiene Data'!$D$5,0,10*ROW('Hygiene Data'!D47))),'Data Summary'!DO53="Yes"),OFFSET('Hygiene Data'!$D$5,0,10*ROW('Hygiene Data'!D47)),NA())</f>
        <v>#N/A</v>
      </c>
      <c r="BA53" s="513" t="e">
        <f ca="1">+IF(AND(ISNUMBER(OFFSET('Hygiene Data'!$D$7,0,10*ROW('Hygiene Data'!D47))),'Data Summary'!DP53="Yes"),OFFSET('Hygiene Data'!$D$7,0,10*ROW('Hygiene Data'!D47)),NA())</f>
        <v>#N/A</v>
      </c>
      <c r="BB53" s="513" t="e">
        <f ca="1">+IF(AND(ISNUMBER(OFFSET('Hygiene Data'!$D$9,0,10*ROW('Hygiene Data'!D47))),'Data Summary'!DQ53="Yes"),OFFSET('Hygiene Data'!$D$9,0,10*ROW('Hygiene Data'!D47)),NA())</f>
        <v>#N/A</v>
      </c>
      <c r="BC53" s="513" t="e">
        <f ca="1">+IF(AND(ISNUMBER(OFFSET('Hygiene Data'!$E$5,0,10*ROW('Hygiene Data'!E47))),'Data Summary'!DR53="Yes"),OFFSET('Hygiene Data'!$E$5,0,10*ROW('Hygiene Data'!E47)),NA())</f>
        <v>#N/A</v>
      </c>
      <c r="BD53" s="513" t="e">
        <f ca="1">+IF(AND(ISNUMBER(OFFSET('Hygiene Data'!$E$7,0,10*ROW('Hygiene Data'!E47))),'Data Summary'!DS53="Yes"),OFFSET('Hygiene Data'!$E$7,0,10*ROW('Hygiene Data'!E47)),NA())</f>
        <v>#N/A</v>
      </c>
      <c r="BE53" s="513" t="e">
        <f ca="1">+IF(AND(ISNUMBER(OFFSET('Hygiene Data'!$E$9,0,10*ROW('Hygiene Data'!E47))),'Data Summary'!DT53="Yes"),OFFSET('Hygiene Data'!$E$9,0,10*ROW('Hygiene Data'!E47)),NA())</f>
        <v>#N/A</v>
      </c>
      <c r="BF53" s="513" t="e">
        <f ca="1">+IF(AND(ISNUMBER(OFFSET('Hygiene Data'!$F$5,0,10*ROW('Hygiene Data'!F47))),'Data Summary'!DU53="Yes"),OFFSET('Hygiene Data'!$F$5,0,10*ROW('Hygiene Data'!F47)),NA())</f>
        <v>#N/A</v>
      </c>
      <c r="BG53" s="513" t="e">
        <f ca="1">+IF(AND(ISNUMBER(OFFSET('Hygiene Data'!$F$7,0,10*ROW('Hygiene Data'!F47))),'Data Summary'!DV53="Yes"),OFFSET('Hygiene Data'!$F$7,0,10*ROW('Hygiene Data'!F47)),NA())</f>
        <v>#N/A</v>
      </c>
      <c r="BH53" s="513" t="e">
        <f ca="1">+IF(AND(ISNUMBER(OFFSET('Hygiene Data'!$F$9,0,10*ROW('Hygiene Data'!F47))),'Data Summary'!DW53="Yes"),OFFSET('Hygiene Data'!$F$9,0,10*ROW('Hygiene Data'!F47)),NA())</f>
        <v>#N/A</v>
      </c>
      <c r="BI53" s="513" t="e">
        <f ca="1">+IF(AND(ISNUMBER(OFFSET('Hygiene Data'!$G$5,0,10*ROW('Hygiene Data'!G47))),'Data Summary'!DX53="Yes"),OFFSET('Hygiene Data'!$G$5,0,10*ROW('Hygiene Data'!G47)),NA())</f>
        <v>#N/A</v>
      </c>
      <c r="BJ53" s="513" t="e">
        <f ca="1">+IF(AND(ISNUMBER(OFFSET('Hygiene Data'!$G$7,0,10*ROW('Hygiene Data'!G47))),'Data Summary'!DY53="Yes"),OFFSET('Hygiene Data'!$G$7,0,10*ROW('Hygiene Data'!G47)),NA())</f>
        <v>#N/A</v>
      </c>
      <c r="BK53" s="513" t="e">
        <f ca="1">+IF(AND(ISNUMBER(OFFSET('Hygiene Data'!$G$9,0,10*ROW('Hygiene Data'!G47))),'Data Summary'!DZ53="Yes"),OFFSET('Hygiene Data'!$G$9,0,10*ROW('Hygiene Data'!G47)),NA())</f>
        <v>#N/A</v>
      </c>
      <c r="BL53" s="513" t="e">
        <f ca="1">+IF(AND(ISNUMBER(OFFSET('Hygiene Data'!$H$5,0,10*ROW('Hygiene Data'!H47))),'Data Summary'!EA53="Yes"),OFFSET('Hygiene Data'!$H$5,0,10*ROW('Hygiene Data'!H47)),NA())</f>
        <v>#N/A</v>
      </c>
      <c r="BM53" s="513" t="e">
        <f ca="1">+IF(AND(ISNUMBER(OFFSET('Hygiene Data'!$H$7,0,10*ROW('Hygiene Data'!H47))),'Data Summary'!EB53="Yes"),OFFSET('Hygiene Data'!$H$7,0,10*ROW('Hygiene Data'!H47)),NA())</f>
        <v>#N/A</v>
      </c>
      <c r="BN53" s="513" t="e">
        <f ca="1">+IF(AND(ISNUMBER(OFFSET('Hygiene Data'!$H$9,0,10*ROW('Hygiene Data'!H47))),'Data Summary'!EC53="Yes"),OFFSET('Hygiene Data'!$H$9,0,10*ROW('Hygiene Data'!H47)),NA())</f>
        <v>#N/A</v>
      </c>
      <c r="BO53" s="513" t="e">
        <f ca="1">+IF(AND(ISNUMBER(OFFSET('Hygiene Data'!$I$5,0,10*ROW('Hygiene Data'!I47))),'Data Summary'!ED53="Yes"),OFFSET('Hygiene Data'!$I$5,0,10*ROW('Hygiene Data'!I47)),NA())</f>
        <v>#N/A</v>
      </c>
      <c r="BP53" s="513" t="e">
        <f ca="1">+IF(AND(ISNUMBER(OFFSET('Hygiene Data'!$I$7,0,10*ROW('Hygiene Data'!I47))),'Data Summary'!EE53="Yes"),OFFSET('Hygiene Data'!$I$7,0,10*ROW('Hygiene Data'!I47)),NA())</f>
        <v>#N/A</v>
      </c>
      <c r="BQ53" s="513" t="e">
        <f ca="1">+IF(AND(ISNUMBER(OFFSET('Hygiene Data'!$I$9,0,10*ROW('Hygiene Data'!I47))),'Data Summary'!EF53="Yes"),OFFSET('Hygiene Data'!$I$9,0,10*ROW('Hygiene Data'!I47)),NA())</f>
        <v>#N/A</v>
      </c>
    </row>
    <row r="54" spans="1:69" x14ac:dyDescent="0.25">
      <c r="A54" s="509" t="e">
        <f ca="1">+RIGHT('Data Summary'!A54,LEN('Data Summary'!A54)-9)</f>
        <v>#VALUE!</v>
      </c>
      <c r="B54" s="483" t="str">
        <f ca="1">+IF(ISTEXT('Data Summary'!B54),'Data Summary'!B54,"")</f>
        <v/>
      </c>
      <c r="C54" s="510" t="e">
        <f ca="1">+VALUE('Data Summary'!C54)</f>
        <v>#VALUE!</v>
      </c>
      <c r="D54" s="511" t="e">
        <f ca="1">+IF(AND(ISNUMBER(OFFSET('Water Data'!$D$4,0,10*ROW('Water Data'!D48))),'Data Summary'!BS54="Yes"),100-OFFSET('Water Data'!$D$4,0,10*ROW('Water Data'!D48)),NA())</f>
        <v>#N/A</v>
      </c>
      <c r="E54" s="511" t="e">
        <f ca="1">+IF(AND(ISNUMBER(OFFSET('Water Data'!$D$6,0,10*ROW('Water Data'!D48))),'Data Summary'!BT54="Yes"),OFFSET('Water Data'!$D$6,0,10*ROW('Water Data'!D48)),NA())</f>
        <v>#N/A</v>
      </c>
      <c r="F54" s="511" t="e">
        <f ca="1">+IF(AND(ISNUMBER(OFFSET('Water Data'!$D$9,0,10*ROW('Water Data'!D48))),'Data Summary'!BU54="Yes"),OFFSET('Water Data'!$D$9,0,10*ROW('Water Data'!D48)),NA())</f>
        <v>#N/A</v>
      </c>
      <c r="G54" s="511" t="e">
        <f ca="1">+IF(AND(ISNUMBER(OFFSET('Water Data'!$E$4,0,10*ROW('Water Data'!E48))),'Data Summary'!BV54="Yes"),100-OFFSET('Water Data'!$E$4,0,10*ROW('Water Data'!E48)),NA())</f>
        <v>#N/A</v>
      </c>
      <c r="H54" s="511" t="e">
        <f ca="1">+IF(AND(ISNUMBER(OFFSET('Water Data'!$E$6,0,10*ROW('Water Data'!E48))),'Data Summary'!BW54="Yes"),OFFSET('Water Data'!$E$6,0,10*ROW('Water Data'!E48)),NA())</f>
        <v>#N/A</v>
      </c>
      <c r="I54" s="511" t="e">
        <f ca="1">+IF(AND(ISNUMBER(OFFSET('Water Data'!$E$9,0,10*ROW('Water Data'!E48))),'Data Summary'!BX54="Yes"),OFFSET('Water Data'!$E$9,0,10*ROW('Water Data'!E48)),NA())</f>
        <v>#N/A</v>
      </c>
      <c r="J54" s="511" t="e">
        <f ca="1">+IF(AND(ISNUMBER(OFFSET('Water Data'!$F$4,0,10*ROW('Water Data'!F48))),'Data Summary'!BY54="Yes"),100-OFFSET('Water Data'!$F$4,0,10*ROW('Water Data'!F48)),NA())</f>
        <v>#N/A</v>
      </c>
      <c r="K54" s="511" t="e">
        <f ca="1">+IF(AND(ISNUMBER(OFFSET('Water Data'!$F$6,0,10*ROW('Water Data'!F48))),'Data Summary'!BZ54="Yes"),OFFSET('Water Data'!$F$6,0,10*ROW('Water Data'!F48)),NA())</f>
        <v>#N/A</v>
      </c>
      <c r="L54" s="511" t="e">
        <f ca="1">+IF(AND(ISNUMBER(OFFSET('Water Data'!$F$9,0,10*ROW('Water Data'!F48))),'Data Summary'!CA54="Yes"),OFFSET('Water Data'!$F$9,0,10*ROW('Water Data'!F48)),NA())</f>
        <v>#N/A</v>
      </c>
      <c r="M54" s="511" t="e">
        <f ca="1">+IF(AND(ISNUMBER(OFFSET('Water Data'!$G$4,0,10*ROW('Water Data'!G48))),'Data Summary'!CB54="Yes"),100-OFFSET('Water Data'!$G$4,0,10*ROW('Water Data'!G48)),NA())</f>
        <v>#N/A</v>
      </c>
      <c r="N54" s="511" t="e">
        <f ca="1">+IF(AND(ISNUMBER(OFFSET('Water Data'!$G$6,0,10*ROW('Water Data'!G48))),'Data Summary'!CC54="Yes"),OFFSET('Water Data'!$G$6,0,10*ROW('Water Data'!G48)),NA())</f>
        <v>#N/A</v>
      </c>
      <c r="O54" s="511" t="e">
        <f ca="1">+IF(AND(ISNUMBER(OFFSET('Water Data'!$G$9,0,10*ROW('Water Data'!G48))),'Data Summary'!CD54="Yes"),OFFSET('Water Data'!$G$9,0,10*ROW('Water Data'!G48)),NA())</f>
        <v>#N/A</v>
      </c>
      <c r="P54" s="511" t="e">
        <f ca="1">+IF(AND(ISNUMBER(OFFSET('Water Data'!$H$4,0,10*ROW('Water Data'!H48))),'Data Summary'!CE54="Yes"),100-OFFSET('Water Data'!$H$4,0,10*ROW('Water Data'!H48)),NA())</f>
        <v>#N/A</v>
      </c>
      <c r="Q54" s="511" t="e">
        <f ca="1">+IF(AND(ISNUMBER(OFFSET('Water Data'!$H$6,0,10*ROW('Water Data'!H48))),'Data Summary'!CF54="Yes"),OFFSET('Water Data'!$H$6,0,10*ROW('Water Data'!H48)),NA())</f>
        <v>#N/A</v>
      </c>
      <c r="R54" s="511" t="e">
        <f ca="1">+IF(AND(ISNUMBER(OFFSET('Water Data'!$H$9,0,10*ROW('Water Data'!H48))),'Data Summary'!CG54="Yes"),OFFSET('Water Data'!$H$9,0,10*ROW('Water Data'!H48)),NA())</f>
        <v>#N/A</v>
      </c>
      <c r="S54" s="511" t="e">
        <f ca="1">+IF(AND(ISNUMBER(OFFSET('Water Data'!$I$4,0,10*ROW('Water Data'!I48))),'Data Summary'!CH54="Yes"),100-OFFSET('Water Data'!$I$4,0,10*ROW('Water Data'!I48)),NA())</f>
        <v>#N/A</v>
      </c>
      <c r="T54" s="511" t="e">
        <f ca="1">+IF(AND(ISNUMBER(OFFSET('Water Data'!$I$6,0,10*ROW('Water Data'!I48))),'Data Summary'!CI54="Yes"),OFFSET('Water Data'!$I$6,0,10*ROW('Water Data'!I48)),NA())</f>
        <v>#N/A</v>
      </c>
      <c r="U54" s="511" t="e">
        <f ca="1">+IF(AND(ISNUMBER(OFFSET('Water Data'!$I$9,0,10*ROW('Water Data'!I48))),'Data Summary'!CJ54="Yes"),OFFSET('Water Data'!$I$9,0,10*ROW('Water Data'!I48)),NA())</f>
        <v>#N/A</v>
      </c>
      <c r="V54" s="512" t="e">
        <f ca="1">+IF(AND(ISNUMBER(OFFSET('Sanitation Data'!$D$4,0,10*ROW('Sanitation Data'!D48))),'Data Summary'!CK54="Yes"),100-OFFSET('Sanitation Data'!$D$4,0,10*ROW('Sanitation Data'!D48)),NA())</f>
        <v>#N/A</v>
      </c>
      <c r="W54" s="512" t="e">
        <f ca="1">+IF(AND(ISNUMBER(OFFSET('Sanitation Data'!$D$6,0,10*ROW('Sanitation Data'!D48))),'Data Summary'!CL54="Yes"),OFFSET('Sanitation Data'!$D$6,0,10*ROW('Sanitation Data'!D48)),NA())</f>
        <v>#N/A</v>
      </c>
      <c r="X54" s="512" t="e">
        <f ca="1">+IF(AND(ISNUMBER(OFFSET('Sanitation Data'!$D$10,0,10*ROW('Sanitation Data'!D48))),'Data Summary'!CM54="Yes"),OFFSET('Sanitation Data'!$D$10,0,10*ROW('Sanitation Data'!D48)),NA())</f>
        <v>#N/A</v>
      </c>
      <c r="Y54" s="512" t="e">
        <f ca="1">+IF(AND(ISNUMBER(OFFSET('Sanitation Data'!$D$11,0,10*ROW('Sanitation Data'!D48))),'Data Summary'!CN54="Yes"),OFFSET('Sanitation Data'!$D$11,0,10*ROW('Sanitation Data'!D48)),NA())</f>
        <v>#N/A</v>
      </c>
      <c r="Z54" s="512" t="e">
        <f ca="1">+IF(AND(ISNUMBER(OFFSET('Sanitation Data'!$D$12,0,10*ROW('Sanitation Data'!D48))),'Data Summary'!CO54="Yes"),OFFSET('Sanitation Data'!$D$12,0,10*ROW('Sanitation Data'!D48)),NA())</f>
        <v>#N/A</v>
      </c>
      <c r="AA54" s="512" t="e">
        <f ca="1">+IF(AND(ISNUMBER(OFFSET('Sanitation Data'!$E$4,0,10*ROW('Sanitation Data'!E48))),'Data Summary'!CP54="Yes"),100-OFFSET('Sanitation Data'!$E$4,0,10*ROW('Sanitation Data'!E48)),NA())</f>
        <v>#N/A</v>
      </c>
      <c r="AB54" s="512" t="e">
        <f ca="1">+IF(AND(ISNUMBER(OFFSET('Sanitation Data'!$E$6,0,10*ROW('Sanitation Data'!E48))),'Data Summary'!CQ54="Yes"),OFFSET('Sanitation Data'!$E$6,0,10*ROW('Sanitation Data'!E48)),NA())</f>
        <v>#N/A</v>
      </c>
      <c r="AC54" s="512" t="e">
        <f ca="1">+IF(AND(ISNUMBER(OFFSET('Sanitation Data'!$E$10,0,10*ROW('Sanitation Data'!E48))),'Data Summary'!CR54="Yes"),OFFSET('Sanitation Data'!$E$10,0,10*ROW('Sanitation Data'!E48)),NA())</f>
        <v>#N/A</v>
      </c>
      <c r="AD54" s="512" t="e">
        <f ca="1">+IF(AND(ISNUMBER(OFFSET('Sanitation Data'!$E$11,0,10*ROW('Sanitation Data'!E48))),'Data Summary'!CS54="Yes"),OFFSET('Sanitation Data'!$E$11,0,10*ROW('Sanitation Data'!E48)),NA())</f>
        <v>#N/A</v>
      </c>
      <c r="AE54" s="512" t="e">
        <f ca="1">+IF(AND(ISNUMBER(OFFSET('Sanitation Data'!$E$12,0,10*ROW('Sanitation Data'!E48))),'Data Summary'!CT54="Yes"),OFFSET('Sanitation Data'!$E$12,0,10*ROW('Sanitation Data'!E48)),NA())</f>
        <v>#N/A</v>
      </c>
      <c r="AF54" s="512" t="e">
        <f ca="1">+IF(AND(ISNUMBER(OFFSET('Sanitation Data'!$F$4,0,10*ROW('Sanitation Data'!F48))),'Data Summary'!CU54="Yes"),100-OFFSET('Sanitation Data'!$F$4,0,10*ROW('Sanitation Data'!F48)),NA())</f>
        <v>#N/A</v>
      </c>
      <c r="AG54" s="512" t="e">
        <f ca="1">+IF(AND(ISNUMBER(OFFSET('Sanitation Data'!$F$6,0,10*ROW('Sanitation Data'!F48))),'Data Summary'!CV54="Yes"),OFFSET('Sanitation Data'!$F$6,0,10*ROW('Sanitation Data'!F48)),NA())</f>
        <v>#N/A</v>
      </c>
      <c r="AH54" s="512" t="e">
        <f ca="1">+IF(AND(ISNUMBER(OFFSET('Sanitation Data'!$F$10,0,10*ROW('Sanitation Data'!F48))),'Data Summary'!CW54="Yes"),OFFSET('Sanitation Data'!$F$10,0,10*ROW('Sanitation Data'!F48)),NA())</f>
        <v>#N/A</v>
      </c>
      <c r="AI54" s="512" t="e">
        <f ca="1">+IF(AND(ISNUMBER(OFFSET('Sanitation Data'!$F$11,0,10*ROW('Sanitation Data'!F48))),'Data Summary'!CX54="Yes"),OFFSET('Sanitation Data'!$F$11,0,10*ROW('Sanitation Data'!F48)),NA())</f>
        <v>#N/A</v>
      </c>
      <c r="AJ54" s="512" t="e">
        <f ca="1">+IF(AND(ISNUMBER(OFFSET('Sanitation Data'!$F$12,0,10*ROW('Sanitation Data'!F48))),'Data Summary'!CY54="Yes"),OFFSET('Sanitation Data'!$F$12,0,10*ROW('Sanitation Data'!F48)),NA())</f>
        <v>#N/A</v>
      </c>
      <c r="AK54" s="512" t="e">
        <f ca="1">+IF(AND(ISNUMBER(OFFSET('Sanitation Data'!$G$4,0,10*ROW('Sanitation Data'!G48))),'Data Summary'!CZ54="Yes"),100-OFFSET('Sanitation Data'!$G$4,0,10*ROW('Sanitation Data'!G48)),NA())</f>
        <v>#N/A</v>
      </c>
      <c r="AL54" s="512" t="e">
        <f ca="1">+IF(AND(ISNUMBER(OFFSET('Sanitation Data'!$G$6,0,10*ROW('Sanitation Data'!G48))),'Data Summary'!DA54="Yes"),OFFSET('Sanitation Data'!$G$6,0,10*ROW('Sanitation Data'!G48)),NA())</f>
        <v>#N/A</v>
      </c>
      <c r="AM54" s="512" t="e">
        <f ca="1">+IF(AND(ISNUMBER(OFFSET('Sanitation Data'!$G$10,0,10*ROW('Sanitation Data'!G48))),'Data Summary'!DB54="Yes"),OFFSET('Sanitation Data'!$G$10,0,10*ROW('Sanitation Data'!G48)),NA())</f>
        <v>#N/A</v>
      </c>
      <c r="AN54" s="512" t="e">
        <f ca="1">+IF(AND(ISNUMBER(OFFSET('Sanitation Data'!$G$11,0,10*ROW('Sanitation Data'!G48))),'Data Summary'!DC54="Yes"),OFFSET('Sanitation Data'!$G$11,0,10*ROW('Sanitation Data'!G48)),NA())</f>
        <v>#N/A</v>
      </c>
      <c r="AO54" s="512" t="e">
        <f ca="1">+IF(AND(ISNUMBER(OFFSET('Sanitation Data'!$G$12,0,10*ROW('Sanitation Data'!G48))),'Data Summary'!DD54="Yes"),OFFSET('Sanitation Data'!$G$12,0,10*ROW('Sanitation Data'!G48)),NA())</f>
        <v>#N/A</v>
      </c>
      <c r="AP54" s="512" t="e">
        <f ca="1">+IF(AND(ISNUMBER(OFFSET('Sanitation Data'!$H$4,0,10*ROW('Sanitation Data'!H48))),'Data Summary'!DE54="Yes"),100-OFFSET('Sanitation Data'!$H$4,0,10*ROW('Sanitation Data'!H48)),NA())</f>
        <v>#N/A</v>
      </c>
      <c r="AQ54" s="512" t="e">
        <f ca="1">+IF(AND(ISNUMBER(OFFSET('Sanitation Data'!$H$6,0,10*ROW('Sanitation Data'!H48))),'Data Summary'!DF54="Yes"),OFFSET('Sanitation Data'!$H$6,0,10*ROW('Sanitation Data'!H48)),NA())</f>
        <v>#N/A</v>
      </c>
      <c r="AR54" s="512" t="e">
        <f ca="1">+IF(AND(ISNUMBER(OFFSET('Sanitation Data'!$H$10,0,10*ROW('Sanitation Data'!H48))),'Data Summary'!DG54="Yes"),OFFSET('Sanitation Data'!$H$10,0,10*ROW('Sanitation Data'!H48)),NA())</f>
        <v>#N/A</v>
      </c>
      <c r="AS54" s="512" t="e">
        <f ca="1">+IF(AND(ISNUMBER(OFFSET('Sanitation Data'!$H$11,0,10*ROW('Sanitation Data'!H48))),'Data Summary'!DH54="Yes"),OFFSET('Sanitation Data'!$H$11,0,10*ROW('Sanitation Data'!H48)),NA())</f>
        <v>#N/A</v>
      </c>
      <c r="AT54" s="512" t="e">
        <f ca="1">+IF(AND(ISNUMBER(OFFSET('Sanitation Data'!$H$12,0,10*ROW('Sanitation Data'!H48))),'Data Summary'!DI54="Yes"),OFFSET('Sanitation Data'!$H$12,0,10*ROW('Sanitation Data'!H48)),NA())</f>
        <v>#N/A</v>
      </c>
      <c r="AU54" s="512" t="e">
        <f ca="1">+IF(AND(ISNUMBER(OFFSET('Sanitation Data'!$I$4,0,10*ROW('Sanitation Data'!I48))),'Data Summary'!DJ54="Yes"),100-OFFSET('Sanitation Data'!$I$4,0,10*ROW('Sanitation Data'!I48)),NA())</f>
        <v>#N/A</v>
      </c>
      <c r="AV54" s="512" t="e">
        <f ca="1">+IF(AND(ISNUMBER(OFFSET('Sanitation Data'!$I$6,0,10*ROW('Sanitation Data'!I48))),'Data Summary'!DK54="Yes"),OFFSET('Sanitation Data'!$I$6,0,10*ROW('Sanitation Data'!I48)),NA())</f>
        <v>#N/A</v>
      </c>
      <c r="AW54" s="512" t="e">
        <f ca="1">+IF(AND(ISNUMBER(OFFSET('Sanitation Data'!$I$10,0,10*ROW('Sanitation Data'!I48))),'Data Summary'!DL54="Yes"),OFFSET('Sanitation Data'!$I$10,0,10*ROW('Sanitation Data'!I48)),NA())</f>
        <v>#N/A</v>
      </c>
      <c r="AX54" s="512" t="e">
        <f ca="1">+IF(AND(ISNUMBER(OFFSET('Sanitation Data'!$I$11,0,10*ROW('Sanitation Data'!I48))),'Data Summary'!DM54="Yes"),OFFSET('Sanitation Data'!$I$11,0,10*ROW('Sanitation Data'!I48)),NA())</f>
        <v>#N/A</v>
      </c>
      <c r="AY54" s="512" t="e">
        <f ca="1">+IF(AND(ISNUMBER(OFFSET('Sanitation Data'!$I$12,0,10*ROW('Sanitation Data'!I48))),'Data Summary'!DN54="Yes"),OFFSET('Sanitation Data'!$I$12,0,10*ROW('Sanitation Data'!I48)),NA())</f>
        <v>#N/A</v>
      </c>
      <c r="AZ54" s="513" t="e">
        <f ca="1">+IF(AND(ISNUMBER(OFFSET('Hygiene Data'!$D$5,0,10*ROW('Hygiene Data'!D48))),'Data Summary'!DO54="Yes"),OFFSET('Hygiene Data'!$D$5,0,10*ROW('Hygiene Data'!D48)),NA())</f>
        <v>#N/A</v>
      </c>
      <c r="BA54" s="513" t="e">
        <f ca="1">+IF(AND(ISNUMBER(OFFSET('Hygiene Data'!$D$7,0,10*ROW('Hygiene Data'!D48))),'Data Summary'!DP54="Yes"),OFFSET('Hygiene Data'!$D$7,0,10*ROW('Hygiene Data'!D48)),NA())</f>
        <v>#N/A</v>
      </c>
      <c r="BB54" s="513" t="e">
        <f ca="1">+IF(AND(ISNUMBER(OFFSET('Hygiene Data'!$D$9,0,10*ROW('Hygiene Data'!D48))),'Data Summary'!DQ54="Yes"),OFFSET('Hygiene Data'!$D$9,0,10*ROW('Hygiene Data'!D48)),NA())</f>
        <v>#N/A</v>
      </c>
      <c r="BC54" s="513" t="e">
        <f ca="1">+IF(AND(ISNUMBER(OFFSET('Hygiene Data'!$E$5,0,10*ROW('Hygiene Data'!E48))),'Data Summary'!DR54="Yes"),OFFSET('Hygiene Data'!$E$5,0,10*ROW('Hygiene Data'!E48)),NA())</f>
        <v>#N/A</v>
      </c>
      <c r="BD54" s="513" t="e">
        <f ca="1">+IF(AND(ISNUMBER(OFFSET('Hygiene Data'!$E$7,0,10*ROW('Hygiene Data'!E48))),'Data Summary'!DS54="Yes"),OFFSET('Hygiene Data'!$E$7,0,10*ROW('Hygiene Data'!E48)),NA())</f>
        <v>#N/A</v>
      </c>
      <c r="BE54" s="513" t="e">
        <f ca="1">+IF(AND(ISNUMBER(OFFSET('Hygiene Data'!$E$9,0,10*ROW('Hygiene Data'!E48))),'Data Summary'!DT54="Yes"),OFFSET('Hygiene Data'!$E$9,0,10*ROW('Hygiene Data'!E48)),NA())</f>
        <v>#N/A</v>
      </c>
      <c r="BF54" s="513" t="e">
        <f ca="1">+IF(AND(ISNUMBER(OFFSET('Hygiene Data'!$F$5,0,10*ROW('Hygiene Data'!F48))),'Data Summary'!DU54="Yes"),OFFSET('Hygiene Data'!$F$5,0,10*ROW('Hygiene Data'!F48)),NA())</f>
        <v>#N/A</v>
      </c>
      <c r="BG54" s="513" t="e">
        <f ca="1">+IF(AND(ISNUMBER(OFFSET('Hygiene Data'!$F$7,0,10*ROW('Hygiene Data'!F48))),'Data Summary'!DV54="Yes"),OFFSET('Hygiene Data'!$F$7,0,10*ROW('Hygiene Data'!F48)),NA())</f>
        <v>#N/A</v>
      </c>
      <c r="BH54" s="513" t="e">
        <f ca="1">+IF(AND(ISNUMBER(OFFSET('Hygiene Data'!$F$9,0,10*ROW('Hygiene Data'!F48))),'Data Summary'!DW54="Yes"),OFFSET('Hygiene Data'!$F$9,0,10*ROW('Hygiene Data'!F48)),NA())</f>
        <v>#N/A</v>
      </c>
      <c r="BI54" s="513" t="e">
        <f ca="1">+IF(AND(ISNUMBER(OFFSET('Hygiene Data'!$G$5,0,10*ROW('Hygiene Data'!G48))),'Data Summary'!DX54="Yes"),OFFSET('Hygiene Data'!$G$5,0,10*ROW('Hygiene Data'!G48)),NA())</f>
        <v>#N/A</v>
      </c>
      <c r="BJ54" s="513" t="e">
        <f ca="1">+IF(AND(ISNUMBER(OFFSET('Hygiene Data'!$G$7,0,10*ROW('Hygiene Data'!G48))),'Data Summary'!DY54="Yes"),OFFSET('Hygiene Data'!$G$7,0,10*ROW('Hygiene Data'!G48)),NA())</f>
        <v>#N/A</v>
      </c>
      <c r="BK54" s="513" t="e">
        <f ca="1">+IF(AND(ISNUMBER(OFFSET('Hygiene Data'!$G$9,0,10*ROW('Hygiene Data'!G48))),'Data Summary'!DZ54="Yes"),OFFSET('Hygiene Data'!$G$9,0,10*ROW('Hygiene Data'!G48)),NA())</f>
        <v>#N/A</v>
      </c>
      <c r="BL54" s="513" t="e">
        <f ca="1">+IF(AND(ISNUMBER(OFFSET('Hygiene Data'!$H$5,0,10*ROW('Hygiene Data'!H48))),'Data Summary'!EA54="Yes"),OFFSET('Hygiene Data'!$H$5,0,10*ROW('Hygiene Data'!H48)),NA())</f>
        <v>#N/A</v>
      </c>
      <c r="BM54" s="513" t="e">
        <f ca="1">+IF(AND(ISNUMBER(OFFSET('Hygiene Data'!$H$7,0,10*ROW('Hygiene Data'!H48))),'Data Summary'!EB54="Yes"),OFFSET('Hygiene Data'!$H$7,0,10*ROW('Hygiene Data'!H48)),NA())</f>
        <v>#N/A</v>
      </c>
      <c r="BN54" s="513" t="e">
        <f ca="1">+IF(AND(ISNUMBER(OFFSET('Hygiene Data'!$H$9,0,10*ROW('Hygiene Data'!H48))),'Data Summary'!EC54="Yes"),OFFSET('Hygiene Data'!$H$9,0,10*ROW('Hygiene Data'!H48)),NA())</f>
        <v>#N/A</v>
      </c>
      <c r="BO54" s="513" t="e">
        <f ca="1">+IF(AND(ISNUMBER(OFFSET('Hygiene Data'!$I$5,0,10*ROW('Hygiene Data'!I48))),'Data Summary'!ED54="Yes"),OFFSET('Hygiene Data'!$I$5,0,10*ROW('Hygiene Data'!I48)),NA())</f>
        <v>#N/A</v>
      </c>
      <c r="BP54" s="513" t="e">
        <f ca="1">+IF(AND(ISNUMBER(OFFSET('Hygiene Data'!$I$7,0,10*ROW('Hygiene Data'!I48))),'Data Summary'!EE54="Yes"),OFFSET('Hygiene Data'!$I$7,0,10*ROW('Hygiene Data'!I48)),NA())</f>
        <v>#N/A</v>
      </c>
      <c r="BQ54" s="513" t="e">
        <f ca="1">+IF(AND(ISNUMBER(OFFSET('Hygiene Data'!$I$9,0,10*ROW('Hygiene Data'!I48))),'Data Summary'!EF54="Yes"),OFFSET('Hygiene Data'!$I$9,0,10*ROW('Hygiene Data'!I48)),NA())</f>
        <v>#N/A</v>
      </c>
    </row>
    <row r="55" spans="1:69" x14ac:dyDescent="0.25">
      <c r="A55" s="509" t="e">
        <f ca="1">+RIGHT('Data Summary'!A55,LEN('Data Summary'!A55)-9)</f>
        <v>#VALUE!</v>
      </c>
      <c r="B55" s="483" t="str">
        <f ca="1">+IF(ISTEXT('Data Summary'!B55),'Data Summary'!B55,"")</f>
        <v/>
      </c>
      <c r="C55" s="510" t="e">
        <f ca="1">+VALUE('Data Summary'!C55)</f>
        <v>#VALUE!</v>
      </c>
      <c r="D55" s="511" t="e">
        <f ca="1">+IF(AND(ISNUMBER(OFFSET('Water Data'!$D$4,0,10*ROW('Water Data'!D49))),'Data Summary'!BS55="Yes"),100-OFFSET('Water Data'!$D$4,0,10*ROW('Water Data'!D49)),NA())</f>
        <v>#N/A</v>
      </c>
      <c r="E55" s="511" t="e">
        <f ca="1">+IF(AND(ISNUMBER(OFFSET('Water Data'!$D$6,0,10*ROW('Water Data'!D49))),'Data Summary'!BT55="Yes"),OFFSET('Water Data'!$D$6,0,10*ROW('Water Data'!D49)),NA())</f>
        <v>#N/A</v>
      </c>
      <c r="F55" s="511" t="e">
        <f ca="1">+IF(AND(ISNUMBER(OFFSET('Water Data'!$D$9,0,10*ROW('Water Data'!D49))),'Data Summary'!BU55="Yes"),OFFSET('Water Data'!$D$9,0,10*ROW('Water Data'!D49)),NA())</f>
        <v>#N/A</v>
      </c>
      <c r="G55" s="511" t="e">
        <f ca="1">+IF(AND(ISNUMBER(OFFSET('Water Data'!$E$4,0,10*ROW('Water Data'!E49))),'Data Summary'!BV55="Yes"),100-OFFSET('Water Data'!$E$4,0,10*ROW('Water Data'!E49)),NA())</f>
        <v>#N/A</v>
      </c>
      <c r="H55" s="511" t="e">
        <f ca="1">+IF(AND(ISNUMBER(OFFSET('Water Data'!$E$6,0,10*ROW('Water Data'!E49))),'Data Summary'!BW55="Yes"),OFFSET('Water Data'!$E$6,0,10*ROW('Water Data'!E49)),NA())</f>
        <v>#N/A</v>
      </c>
      <c r="I55" s="511" t="e">
        <f ca="1">+IF(AND(ISNUMBER(OFFSET('Water Data'!$E$9,0,10*ROW('Water Data'!E49))),'Data Summary'!BX55="Yes"),OFFSET('Water Data'!$E$9,0,10*ROW('Water Data'!E49)),NA())</f>
        <v>#N/A</v>
      </c>
      <c r="J55" s="511" t="e">
        <f ca="1">+IF(AND(ISNUMBER(OFFSET('Water Data'!$F$4,0,10*ROW('Water Data'!F49))),'Data Summary'!BY55="Yes"),100-OFFSET('Water Data'!$F$4,0,10*ROW('Water Data'!F49)),NA())</f>
        <v>#N/A</v>
      </c>
      <c r="K55" s="511" t="e">
        <f ca="1">+IF(AND(ISNUMBER(OFFSET('Water Data'!$F$6,0,10*ROW('Water Data'!F49))),'Data Summary'!BZ55="Yes"),OFFSET('Water Data'!$F$6,0,10*ROW('Water Data'!F49)),NA())</f>
        <v>#N/A</v>
      </c>
      <c r="L55" s="511" t="e">
        <f ca="1">+IF(AND(ISNUMBER(OFFSET('Water Data'!$F$9,0,10*ROW('Water Data'!F49))),'Data Summary'!CA55="Yes"),OFFSET('Water Data'!$F$9,0,10*ROW('Water Data'!F49)),NA())</f>
        <v>#N/A</v>
      </c>
      <c r="M55" s="511" t="e">
        <f ca="1">+IF(AND(ISNUMBER(OFFSET('Water Data'!$G$4,0,10*ROW('Water Data'!G49))),'Data Summary'!CB55="Yes"),100-OFFSET('Water Data'!$G$4,0,10*ROW('Water Data'!G49)),NA())</f>
        <v>#N/A</v>
      </c>
      <c r="N55" s="511" t="e">
        <f ca="1">+IF(AND(ISNUMBER(OFFSET('Water Data'!$G$6,0,10*ROW('Water Data'!G49))),'Data Summary'!CC55="Yes"),OFFSET('Water Data'!$G$6,0,10*ROW('Water Data'!G49)),NA())</f>
        <v>#N/A</v>
      </c>
      <c r="O55" s="511" t="e">
        <f ca="1">+IF(AND(ISNUMBER(OFFSET('Water Data'!$G$9,0,10*ROW('Water Data'!G49))),'Data Summary'!CD55="Yes"),OFFSET('Water Data'!$G$9,0,10*ROW('Water Data'!G49)),NA())</f>
        <v>#N/A</v>
      </c>
      <c r="P55" s="511" t="e">
        <f ca="1">+IF(AND(ISNUMBER(OFFSET('Water Data'!$H$4,0,10*ROW('Water Data'!H49))),'Data Summary'!CE55="Yes"),100-OFFSET('Water Data'!$H$4,0,10*ROW('Water Data'!H49)),NA())</f>
        <v>#N/A</v>
      </c>
      <c r="Q55" s="511" t="e">
        <f ca="1">+IF(AND(ISNUMBER(OFFSET('Water Data'!$H$6,0,10*ROW('Water Data'!H49))),'Data Summary'!CF55="Yes"),OFFSET('Water Data'!$H$6,0,10*ROW('Water Data'!H49)),NA())</f>
        <v>#N/A</v>
      </c>
      <c r="R55" s="511" t="e">
        <f ca="1">+IF(AND(ISNUMBER(OFFSET('Water Data'!$H$9,0,10*ROW('Water Data'!H49))),'Data Summary'!CG55="Yes"),OFFSET('Water Data'!$H$9,0,10*ROW('Water Data'!H49)),NA())</f>
        <v>#N/A</v>
      </c>
      <c r="S55" s="511" t="e">
        <f ca="1">+IF(AND(ISNUMBER(OFFSET('Water Data'!$I$4,0,10*ROW('Water Data'!I49))),'Data Summary'!CH55="Yes"),100-OFFSET('Water Data'!$I$4,0,10*ROW('Water Data'!I49)),NA())</f>
        <v>#N/A</v>
      </c>
      <c r="T55" s="511" t="e">
        <f ca="1">+IF(AND(ISNUMBER(OFFSET('Water Data'!$I$6,0,10*ROW('Water Data'!I49))),'Data Summary'!CI55="Yes"),OFFSET('Water Data'!$I$6,0,10*ROW('Water Data'!I49)),NA())</f>
        <v>#N/A</v>
      </c>
      <c r="U55" s="511" t="e">
        <f ca="1">+IF(AND(ISNUMBER(OFFSET('Water Data'!$I$9,0,10*ROW('Water Data'!I49))),'Data Summary'!CJ55="Yes"),OFFSET('Water Data'!$I$9,0,10*ROW('Water Data'!I49)),NA())</f>
        <v>#N/A</v>
      </c>
      <c r="V55" s="512" t="e">
        <f ca="1">+IF(AND(ISNUMBER(OFFSET('Sanitation Data'!$D$4,0,10*ROW('Sanitation Data'!D49))),'Data Summary'!CK55="Yes"),100-OFFSET('Sanitation Data'!$D$4,0,10*ROW('Sanitation Data'!D49)),NA())</f>
        <v>#N/A</v>
      </c>
      <c r="W55" s="512" t="e">
        <f ca="1">+IF(AND(ISNUMBER(OFFSET('Sanitation Data'!$D$6,0,10*ROW('Sanitation Data'!D49))),'Data Summary'!CL55="Yes"),OFFSET('Sanitation Data'!$D$6,0,10*ROW('Sanitation Data'!D49)),NA())</f>
        <v>#N/A</v>
      </c>
      <c r="X55" s="512" t="e">
        <f ca="1">+IF(AND(ISNUMBER(OFFSET('Sanitation Data'!$D$10,0,10*ROW('Sanitation Data'!D49))),'Data Summary'!CM55="Yes"),OFFSET('Sanitation Data'!$D$10,0,10*ROW('Sanitation Data'!D49)),NA())</f>
        <v>#N/A</v>
      </c>
      <c r="Y55" s="512" t="e">
        <f ca="1">+IF(AND(ISNUMBER(OFFSET('Sanitation Data'!$D$11,0,10*ROW('Sanitation Data'!D49))),'Data Summary'!CN55="Yes"),OFFSET('Sanitation Data'!$D$11,0,10*ROW('Sanitation Data'!D49)),NA())</f>
        <v>#N/A</v>
      </c>
      <c r="Z55" s="512" t="e">
        <f ca="1">+IF(AND(ISNUMBER(OFFSET('Sanitation Data'!$D$12,0,10*ROW('Sanitation Data'!D49))),'Data Summary'!CO55="Yes"),OFFSET('Sanitation Data'!$D$12,0,10*ROW('Sanitation Data'!D49)),NA())</f>
        <v>#N/A</v>
      </c>
      <c r="AA55" s="512" t="e">
        <f ca="1">+IF(AND(ISNUMBER(OFFSET('Sanitation Data'!$E$4,0,10*ROW('Sanitation Data'!E49))),'Data Summary'!CP55="Yes"),100-OFFSET('Sanitation Data'!$E$4,0,10*ROW('Sanitation Data'!E49)),NA())</f>
        <v>#N/A</v>
      </c>
      <c r="AB55" s="512" t="e">
        <f ca="1">+IF(AND(ISNUMBER(OFFSET('Sanitation Data'!$E$6,0,10*ROW('Sanitation Data'!E49))),'Data Summary'!CQ55="Yes"),OFFSET('Sanitation Data'!$E$6,0,10*ROW('Sanitation Data'!E49)),NA())</f>
        <v>#N/A</v>
      </c>
      <c r="AC55" s="512" t="e">
        <f ca="1">+IF(AND(ISNUMBER(OFFSET('Sanitation Data'!$E$10,0,10*ROW('Sanitation Data'!E49))),'Data Summary'!CR55="Yes"),OFFSET('Sanitation Data'!$E$10,0,10*ROW('Sanitation Data'!E49)),NA())</f>
        <v>#N/A</v>
      </c>
      <c r="AD55" s="512" t="e">
        <f ca="1">+IF(AND(ISNUMBER(OFFSET('Sanitation Data'!$E$11,0,10*ROW('Sanitation Data'!E49))),'Data Summary'!CS55="Yes"),OFFSET('Sanitation Data'!$E$11,0,10*ROW('Sanitation Data'!E49)),NA())</f>
        <v>#N/A</v>
      </c>
      <c r="AE55" s="512" t="e">
        <f ca="1">+IF(AND(ISNUMBER(OFFSET('Sanitation Data'!$E$12,0,10*ROW('Sanitation Data'!E49))),'Data Summary'!CT55="Yes"),OFFSET('Sanitation Data'!$E$12,0,10*ROW('Sanitation Data'!E49)),NA())</f>
        <v>#N/A</v>
      </c>
      <c r="AF55" s="512" t="e">
        <f ca="1">+IF(AND(ISNUMBER(OFFSET('Sanitation Data'!$F$4,0,10*ROW('Sanitation Data'!F49))),'Data Summary'!CU55="Yes"),100-OFFSET('Sanitation Data'!$F$4,0,10*ROW('Sanitation Data'!F49)),NA())</f>
        <v>#N/A</v>
      </c>
      <c r="AG55" s="512" t="e">
        <f ca="1">+IF(AND(ISNUMBER(OFFSET('Sanitation Data'!$F$6,0,10*ROW('Sanitation Data'!F49))),'Data Summary'!CV55="Yes"),OFFSET('Sanitation Data'!$F$6,0,10*ROW('Sanitation Data'!F49)),NA())</f>
        <v>#N/A</v>
      </c>
      <c r="AH55" s="512" t="e">
        <f ca="1">+IF(AND(ISNUMBER(OFFSET('Sanitation Data'!$F$10,0,10*ROW('Sanitation Data'!F49))),'Data Summary'!CW55="Yes"),OFFSET('Sanitation Data'!$F$10,0,10*ROW('Sanitation Data'!F49)),NA())</f>
        <v>#N/A</v>
      </c>
      <c r="AI55" s="512" t="e">
        <f ca="1">+IF(AND(ISNUMBER(OFFSET('Sanitation Data'!$F$11,0,10*ROW('Sanitation Data'!F49))),'Data Summary'!CX55="Yes"),OFFSET('Sanitation Data'!$F$11,0,10*ROW('Sanitation Data'!F49)),NA())</f>
        <v>#N/A</v>
      </c>
      <c r="AJ55" s="512" t="e">
        <f ca="1">+IF(AND(ISNUMBER(OFFSET('Sanitation Data'!$F$12,0,10*ROW('Sanitation Data'!F49))),'Data Summary'!CY55="Yes"),OFFSET('Sanitation Data'!$F$12,0,10*ROW('Sanitation Data'!F49)),NA())</f>
        <v>#N/A</v>
      </c>
      <c r="AK55" s="512" t="e">
        <f ca="1">+IF(AND(ISNUMBER(OFFSET('Sanitation Data'!$G$4,0,10*ROW('Sanitation Data'!G49))),'Data Summary'!CZ55="Yes"),100-OFFSET('Sanitation Data'!$G$4,0,10*ROW('Sanitation Data'!G49)),NA())</f>
        <v>#N/A</v>
      </c>
      <c r="AL55" s="512" t="e">
        <f ca="1">+IF(AND(ISNUMBER(OFFSET('Sanitation Data'!$G$6,0,10*ROW('Sanitation Data'!G49))),'Data Summary'!DA55="Yes"),OFFSET('Sanitation Data'!$G$6,0,10*ROW('Sanitation Data'!G49)),NA())</f>
        <v>#N/A</v>
      </c>
      <c r="AM55" s="512" t="e">
        <f ca="1">+IF(AND(ISNUMBER(OFFSET('Sanitation Data'!$G$10,0,10*ROW('Sanitation Data'!G49))),'Data Summary'!DB55="Yes"),OFFSET('Sanitation Data'!$G$10,0,10*ROW('Sanitation Data'!G49)),NA())</f>
        <v>#N/A</v>
      </c>
      <c r="AN55" s="512" t="e">
        <f ca="1">+IF(AND(ISNUMBER(OFFSET('Sanitation Data'!$G$11,0,10*ROW('Sanitation Data'!G49))),'Data Summary'!DC55="Yes"),OFFSET('Sanitation Data'!$G$11,0,10*ROW('Sanitation Data'!G49)),NA())</f>
        <v>#N/A</v>
      </c>
      <c r="AO55" s="512" t="e">
        <f ca="1">+IF(AND(ISNUMBER(OFFSET('Sanitation Data'!$G$12,0,10*ROW('Sanitation Data'!G49))),'Data Summary'!DD55="Yes"),OFFSET('Sanitation Data'!$G$12,0,10*ROW('Sanitation Data'!G49)),NA())</f>
        <v>#N/A</v>
      </c>
      <c r="AP55" s="512" t="e">
        <f ca="1">+IF(AND(ISNUMBER(OFFSET('Sanitation Data'!$H$4,0,10*ROW('Sanitation Data'!H49))),'Data Summary'!DE55="Yes"),100-OFFSET('Sanitation Data'!$H$4,0,10*ROW('Sanitation Data'!H49)),NA())</f>
        <v>#N/A</v>
      </c>
      <c r="AQ55" s="512" t="e">
        <f ca="1">+IF(AND(ISNUMBER(OFFSET('Sanitation Data'!$H$6,0,10*ROW('Sanitation Data'!H49))),'Data Summary'!DF55="Yes"),OFFSET('Sanitation Data'!$H$6,0,10*ROW('Sanitation Data'!H49)),NA())</f>
        <v>#N/A</v>
      </c>
      <c r="AR55" s="512" t="e">
        <f ca="1">+IF(AND(ISNUMBER(OFFSET('Sanitation Data'!$H$10,0,10*ROW('Sanitation Data'!H49))),'Data Summary'!DG55="Yes"),OFFSET('Sanitation Data'!$H$10,0,10*ROW('Sanitation Data'!H49)),NA())</f>
        <v>#N/A</v>
      </c>
      <c r="AS55" s="512" t="e">
        <f ca="1">+IF(AND(ISNUMBER(OFFSET('Sanitation Data'!$H$11,0,10*ROW('Sanitation Data'!H49))),'Data Summary'!DH55="Yes"),OFFSET('Sanitation Data'!$H$11,0,10*ROW('Sanitation Data'!H49)),NA())</f>
        <v>#N/A</v>
      </c>
      <c r="AT55" s="512" t="e">
        <f ca="1">+IF(AND(ISNUMBER(OFFSET('Sanitation Data'!$H$12,0,10*ROW('Sanitation Data'!H49))),'Data Summary'!DI55="Yes"),OFFSET('Sanitation Data'!$H$12,0,10*ROW('Sanitation Data'!H49)),NA())</f>
        <v>#N/A</v>
      </c>
      <c r="AU55" s="512" t="e">
        <f ca="1">+IF(AND(ISNUMBER(OFFSET('Sanitation Data'!$I$4,0,10*ROW('Sanitation Data'!I49))),'Data Summary'!DJ55="Yes"),100-OFFSET('Sanitation Data'!$I$4,0,10*ROW('Sanitation Data'!I49)),NA())</f>
        <v>#N/A</v>
      </c>
      <c r="AV55" s="512" t="e">
        <f ca="1">+IF(AND(ISNUMBER(OFFSET('Sanitation Data'!$I$6,0,10*ROW('Sanitation Data'!I49))),'Data Summary'!DK55="Yes"),OFFSET('Sanitation Data'!$I$6,0,10*ROW('Sanitation Data'!I49)),NA())</f>
        <v>#N/A</v>
      </c>
      <c r="AW55" s="512" t="e">
        <f ca="1">+IF(AND(ISNUMBER(OFFSET('Sanitation Data'!$I$10,0,10*ROW('Sanitation Data'!I49))),'Data Summary'!DL55="Yes"),OFFSET('Sanitation Data'!$I$10,0,10*ROW('Sanitation Data'!I49)),NA())</f>
        <v>#N/A</v>
      </c>
      <c r="AX55" s="512" t="e">
        <f ca="1">+IF(AND(ISNUMBER(OFFSET('Sanitation Data'!$I$11,0,10*ROW('Sanitation Data'!I49))),'Data Summary'!DM55="Yes"),OFFSET('Sanitation Data'!$I$11,0,10*ROW('Sanitation Data'!I49)),NA())</f>
        <v>#N/A</v>
      </c>
      <c r="AY55" s="512" t="e">
        <f ca="1">+IF(AND(ISNUMBER(OFFSET('Sanitation Data'!$I$12,0,10*ROW('Sanitation Data'!I49))),'Data Summary'!DN55="Yes"),OFFSET('Sanitation Data'!$I$12,0,10*ROW('Sanitation Data'!I49)),NA())</f>
        <v>#N/A</v>
      </c>
      <c r="AZ55" s="513" t="e">
        <f ca="1">+IF(AND(ISNUMBER(OFFSET('Hygiene Data'!$D$5,0,10*ROW('Hygiene Data'!D49))),'Data Summary'!DO55="Yes"),OFFSET('Hygiene Data'!$D$5,0,10*ROW('Hygiene Data'!D49)),NA())</f>
        <v>#N/A</v>
      </c>
      <c r="BA55" s="513" t="e">
        <f ca="1">+IF(AND(ISNUMBER(OFFSET('Hygiene Data'!$D$7,0,10*ROW('Hygiene Data'!D49))),'Data Summary'!DP55="Yes"),OFFSET('Hygiene Data'!$D$7,0,10*ROW('Hygiene Data'!D49)),NA())</f>
        <v>#N/A</v>
      </c>
      <c r="BB55" s="513" t="e">
        <f ca="1">+IF(AND(ISNUMBER(OFFSET('Hygiene Data'!$D$9,0,10*ROW('Hygiene Data'!D49))),'Data Summary'!DQ55="Yes"),OFFSET('Hygiene Data'!$D$9,0,10*ROW('Hygiene Data'!D49)),NA())</f>
        <v>#N/A</v>
      </c>
      <c r="BC55" s="513" t="e">
        <f ca="1">+IF(AND(ISNUMBER(OFFSET('Hygiene Data'!$E$5,0,10*ROW('Hygiene Data'!E49))),'Data Summary'!DR55="Yes"),OFFSET('Hygiene Data'!$E$5,0,10*ROW('Hygiene Data'!E49)),NA())</f>
        <v>#N/A</v>
      </c>
      <c r="BD55" s="513" t="e">
        <f ca="1">+IF(AND(ISNUMBER(OFFSET('Hygiene Data'!$E$7,0,10*ROW('Hygiene Data'!E49))),'Data Summary'!DS55="Yes"),OFFSET('Hygiene Data'!$E$7,0,10*ROW('Hygiene Data'!E49)),NA())</f>
        <v>#N/A</v>
      </c>
      <c r="BE55" s="513" t="e">
        <f ca="1">+IF(AND(ISNUMBER(OFFSET('Hygiene Data'!$E$9,0,10*ROW('Hygiene Data'!E49))),'Data Summary'!DT55="Yes"),OFFSET('Hygiene Data'!$E$9,0,10*ROW('Hygiene Data'!E49)),NA())</f>
        <v>#N/A</v>
      </c>
      <c r="BF55" s="513" t="e">
        <f ca="1">+IF(AND(ISNUMBER(OFFSET('Hygiene Data'!$F$5,0,10*ROW('Hygiene Data'!F49))),'Data Summary'!DU55="Yes"),OFFSET('Hygiene Data'!$F$5,0,10*ROW('Hygiene Data'!F49)),NA())</f>
        <v>#N/A</v>
      </c>
      <c r="BG55" s="513" t="e">
        <f ca="1">+IF(AND(ISNUMBER(OFFSET('Hygiene Data'!$F$7,0,10*ROW('Hygiene Data'!F49))),'Data Summary'!DV55="Yes"),OFFSET('Hygiene Data'!$F$7,0,10*ROW('Hygiene Data'!F49)),NA())</f>
        <v>#N/A</v>
      </c>
      <c r="BH55" s="513" t="e">
        <f ca="1">+IF(AND(ISNUMBER(OFFSET('Hygiene Data'!$F$9,0,10*ROW('Hygiene Data'!F49))),'Data Summary'!DW55="Yes"),OFFSET('Hygiene Data'!$F$9,0,10*ROW('Hygiene Data'!F49)),NA())</f>
        <v>#N/A</v>
      </c>
      <c r="BI55" s="513" t="e">
        <f ca="1">+IF(AND(ISNUMBER(OFFSET('Hygiene Data'!$G$5,0,10*ROW('Hygiene Data'!G49))),'Data Summary'!DX55="Yes"),OFFSET('Hygiene Data'!$G$5,0,10*ROW('Hygiene Data'!G49)),NA())</f>
        <v>#N/A</v>
      </c>
      <c r="BJ55" s="513" t="e">
        <f ca="1">+IF(AND(ISNUMBER(OFFSET('Hygiene Data'!$G$7,0,10*ROW('Hygiene Data'!G49))),'Data Summary'!DY55="Yes"),OFFSET('Hygiene Data'!$G$7,0,10*ROW('Hygiene Data'!G49)),NA())</f>
        <v>#N/A</v>
      </c>
      <c r="BK55" s="513" t="e">
        <f ca="1">+IF(AND(ISNUMBER(OFFSET('Hygiene Data'!$G$9,0,10*ROW('Hygiene Data'!G49))),'Data Summary'!DZ55="Yes"),OFFSET('Hygiene Data'!$G$9,0,10*ROW('Hygiene Data'!G49)),NA())</f>
        <v>#N/A</v>
      </c>
      <c r="BL55" s="513" t="e">
        <f ca="1">+IF(AND(ISNUMBER(OFFSET('Hygiene Data'!$H$5,0,10*ROW('Hygiene Data'!H49))),'Data Summary'!EA55="Yes"),OFFSET('Hygiene Data'!$H$5,0,10*ROW('Hygiene Data'!H49)),NA())</f>
        <v>#N/A</v>
      </c>
      <c r="BM55" s="513" t="e">
        <f ca="1">+IF(AND(ISNUMBER(OFFSET('Hygiene Data'!$H$7,0,10*ROW('Hygiene Data'!H49))),'Data Summary'!EB55="Yes"),OFFSET('Hygiene Data'!$H$7,0,10*ROW('Hygiene Data'!H49)),NA())</f>
        <v>#N/A</v>
      </c>
      <c r="BN55" s="513" t="e">
        <f ca="1">+IF(AND(ISNUMBER(OFFSET('Hygiene Data'!$H$9,0,10*ROW('Hygiene Data'!H49))),'Data Summary'!EC55="Yes"),OFFSET('Hygiene Data'!$H$9,0,10*ROW('Hygiene Data'!H49)),NA())</f>
        <v>#N/A</v>
      </c>
      <c r="BO55" s="513" t="e">
        <f ca="1">+IF(AND(ISNUMBER(OFFSET('Hygiene Data'!$I$5,0,10*ROW('Hygiene Data'!I49))),'Data Summary'!ED55="Yes"),OFFSET('Hygiene Data'!$I$5,0,10*ROW('Hygiene Data'!I49)),NA())</f>
        <v>#N/A</v>
      </c>
      <c r="BP55" s="513" t="e">
        <f ca="1">+IF(AND(ISNUMBER(OFFSET('Hygiene Data'!$I$7,0,10*ROW('Hygiene Data'!I49))),'Data Summary'!EE55="Yes"),OFFSET('Hygiene Data'!$I$7,0,10*ROW('Hygiene Data'!I49)),NA())</f>
        <v>#N/A</v>
      </c>
      <c r="BQ55" s="513" t="e">
        <f ca="1">+IF(AND(ISNUMBER(OFFSET('Hygiene Data'!$I$9,0,10*ROW('Hygiene Data'!I49))),'Data Summary'!EF55="Yes"),OFFSET('Hygiene Data'!$I$9,0,10*ROW('Hygiene Data'!I49)),NA())</f>
        <v>#N/A</v>
      </c>
    </row>
    <row r="56" spans="1:69" x14ac:dyDescent="0.25">
      <c r="A56" s="509" t="e">
        <f ca="1">+RIGHT('Data Summary'!A56,LEN('Data Summary'!A56)-9)</f>
        <v>#VALUE!</v>
      </c>
      <c r="B56" s="483" t="str">
        <f ca="1">+IF(ISTEXT('Data Summary'!B56),'Data Summary'!B56,"")</f>
        <v/>
      </c>
      <c r="C56" s="510" t="e">
        <f ca="1">+VALUE('Data Summary'!C56)</f>
        <v>#VALUE!</v>
      </c>
      <c r="D56" s="511" t="e">
        <f ca="1">+IF(AND(ISNUMBER(OFFSET('Water Data'!$D$4,0,10*ROW('Water Data'!D50))),'Data Summary'!BS56="Yes"),100-OFFSET('Water Data'!$D$4,0,10*ROW('Water Data'!D50)),NA())</f>
        <v>#N/A</v>
      </c>
      <c r="E56" s="511" t="e">
        <f ca="1">+IF(AND(ISNUMBER(OFFSET('Water Data'!$D$6,0,10*ROW('Water Data'!D50))),'Data Summary'!BT56="Yes"),OFFSET('Water Data'!$D$6,0,10*ROW('Water Data'!D50)),NA())</f>
        <v>#N/A</v>
      </c>
      <c r="F56" s="511" t="e">
        <f ca="1">+IF(AND(ISNUMBER(OFFSET('Water Data'!$D$9,0,10*ROW('Water Data'!D50))),'Data Summary'!BU56="Yes"),OFFSET('Water Data'!$D$9,0,10*ROW('Water Data'!D50)),NA())</f>
        <v>#N/A</v>
      </c>
      <c r="G56" s="511" t="e">
        <f ca="1">+IF(AND(ISNUMBER(OFFSET('Water Data'!$E$4,0,10*ROW('Water Data'!E50))),'Data Summary'!BV56="Yes"),100-OFFSET('Water Data'!$E$4,0,10*ROW('Water Data'!E50)),NA())</f>
        <v>#N/A</v>
      </c>
      <c r="H56" s="511" t="e">
        <f ca="1">+IF(AND(ISNUMBER(OFFSET('Water Data'!$E$6,0,10*ROW('Water Data'!E50))),'Data Summary'!BW56="Yes"),OFFSET('Water Data'!$E$6,0,10*ROW('Water Data'!E50)),NA())</f>
        <v>#N/A</v>
      </c>
      <c r="I56" s="511" t="e">
        <f ca="1">+IF(AND(ISNUMBER(OFFSET('Water Data'!$E$9,0,10*ROW('Water Data'!E50))),'Data Summary'!BX56="Yes"),OFFSET('Water Data'!$E$9,0,10*ROW('Water Data'!E50)),NA())</f>
        <v>#N/A</v>
      </c>
      <c r="J56" s="511" t="e">
        <f ca="1">+IF(AND(ISNUMBER(OFFSET('Water Data'!$F$4,0,10*ROW('Water Data'!F50))),'Data Summary'!BY56="Yes"),100-OFFSET('Water Data'!$F$4,0,10*ROW('Water Data'!F50)),NA())</f>
        <v>#N/A</v>
      </c>
      <c r="K56" s="511" t="e">
        <f ca="1">+IF(AND(ISNUMBER(OFFSET('Water Data'!$F$6,0,10*ROW('Water Data'!F50))),'Data Summary'!BZ56="Yes"),OFFSET('Water Data'!$F$6,0,10*ROW('Water Data'!F50)),NA())</f>
        <v>#N/A</v>
      </c>
      <c r="L56" s="511" t="e">
        <f ca="1">+IF(AND(ISNUMBER(OFFSET('Water Data'!$F$9,0,10*ROW('Water Data'!F50))),'Data Summary'!CA56="Yes"),OFFSET('Water Data'!$F$9,0,10*ROW('Water Data'!F50)),NA())</f>
        <v>#N/A</v>
      </c>
      <c r="M56" s="511" t="e">
        <f ca="1">+IF(AND(ISNUMBER(OFFSET('Water Data'!$G$4,0,10*ROW('Water Data'!G50))),'Data Summary'!CB56="Yes"),100-OFFSET('Water Data'!$G$4,0,10*ROW('Water Data'!G50)),NA())</f>
        <v>#N/A</v>
      </c>
      <c r="N56" s="511" t="e">
        <f ca="1">+IF(AND(ISNUMBER(OFFSET('Water Data'!$G$6,0,10*ROW('Water Data'!G50))),'Data Summary'!CC56="Yes"),OFFSET('Water Data'!$G$6,0,10*ROW('Water Data'!G50)),NA())</f>
        <v>#N/A</v>
      </c>
      <c r="O56" s="511" t="e">
        <f ca="1">+IF(AND(ISNUMBER(OFFSET('Water Data'!$G$9,0,10*ROW('Water Data'!G50))),'Data Summary'!CD56="Yes"),OFFSET('Water Data'!$G$9,0,10*ROW('Water Data'!G50)),NA())</f>
        <v>#N/A</v>
      </c>
      <c r="P56" s="511" t="e">
        <f ca="1">+IF(AND(ISNUMBER(OFFSET('Water Data'!$H$4,0,10*ROW('Water Data'!H50))),'Data Summary'!CE56="Yes"),100-OFFSET('Water Data'!$H$4,0,10*ROW('Water Data'!H50)),NA())</f>
        <v>#N/A</v>
      </c>
      <c r="Q56" s="511" t="e">
        <f ca="1">+IF(AND(ISNUMBER(OFFSET('Water Data'!$H$6,0,10*ROW('Water Data'!H50))),'Data Summary'!CF56="Yes"),OFFSET('Water Data'!$H$6,0,10*ROW('Water Data'!H50)),NA())</f>
        <v>#N/A</v>
      </c>
      <c r="R56" s="511" t="e">
        <f ca="1">+IF(AND(ISNUMBER(OFFSET('Water Data'!$H$9,0,10*ROW('Water Data'!H50))),'Data Summary'!CG56="Yes"),OFFSET('Water Data'!$H$9,0,10*ROW('Water Data'!H50)),NA())</f>
        <v>#N/A</v>
      </c>
      <c r="S56" s="511" t="e">
        <f ca="1">+IF(AND(ISNUMBER(OFFSET('Water Data'!$I$4,0,10*ROW('Water Data'!I50))),'Data Summary'!CH56="Yes"),100-OFFSET('Water Data'!$I$4,0,10*ROW('Water Data'!I50)),NA())</f>
        <v>#N/A</v>
      </c>
      <c r="T56" s="511" t="e">
        <f ca="1">+IF(AND(ISNUMBER(OFFSET('Water Data'!$I$6,0,10*ROW('Water Data'!I50))),'Data Summary'!CI56="Yes"),OFFSET('Water Data'!$I$6,0,10*ROW('Water Data'!I50)),NA())</f>
        <v>#N/A</v>
      </c>
      <c r="U56" s="511" t="e">
        <f ca="1">+IF(AND(ISNUMBER(OFFSET('Water Data'!$I$9,0,10*ROW('Water Data'!I50))),'Data Summary'!CJ56="Yes"),OFFSET('Water Data'!$I$9,0,10*ROW('Water Data'!I50)),NA())</f>
        <v>#N/A</v>
      </c>
      <c r="V56" s="512" t="e">
        <f ca="1">+IF(AND(ISNUMBER(OFFSET('Sanitation Data'!$D$4,0,10*ROW('Sanitation Data'!D50))),'Data Summary'!CK56="Yes"),100-OFFSET('Sanitation Data'!$D$4,0,10*ROW('Sanitation Data'!D50)),NA())</f>
        <v>#N/A</v>
      </c>
      <c r="W56" s="512" t="e">
        <f ca="1">+IF(AND(ISNUMBER(OFFSET('Sanitation Data'!$D$6,0,10*ROW('Sanitation Data'!D50))),'Data Summary'!CL56="Yes"),OFFSET('Sanitation Data'!$D$6,0,10*ROW('Sanitation Data'!D50)),NA())</f>
        <v>#N/A</v>
      </c>
      <c r="X56" s="512" t="e">
        <f ca="1">+IF(AND(ISNUMBER(OFFSET('Sanitation Data'!$D$10,0,10*ROW('Sanitation Data'!D50))),'Data Summary'!CM56="Yes"),OFFSET('Sanitation Data'!$D$10,0,10*ROW('Sanitation Data'!D50)),NA())</f>
        <v>#N/A</v>
      </c>
      <c r="Y56" s="512" t="e">
        <f ca="1">+IF(AND(ISNUMBER(OFFSET('Sanitation Data'!$D$11,0,10*ROW('Sanitation Data'!D50))),'Data Summary'!CN56="Yes"),OFFSET('Sanitation Data'!$D$11,0,10*ROW('Sanitation Data'!D50)),NA())</f>
        <v>#N/A</v>
      </c>
      <c r="Z56" s="512" t="e">
        <f ca="1">+IF(AND(ISNUMBER(OFFSET('Sanitation Data'!$D$12,0,10*ROW('Sanitation Data'!D50))),'Data Summary'!CO56="Yes"),OFFSET('Sanitation Data'!$D$12,0,10*ROW('Sanitation Data'!D50)),NA())</f>
        <v>#N/A</v>
      </c>
      <c r="AA56" s="512" t="e">
        <f ca="1">+IF(AND(ISNUMBER(OFFSET('Sanitation Data'!$E$4,0,10*ROW('Sanitation Data'!E50))),'Data Summary'!CP56="Yes"),100-OFFSET('Sanitation Data'!$E$4,0,10*ROW('Sanitation Data'!E50)),NA())</f>
        <v>#N/A</v>
      </c>
      <c r="AB56" s="512" t="e">
        <f ca="1">+IF(AND(ISNUMBER(OFFSET('Sanitation Data'!$E$6,0,10*ROW('Sanitation Data'!E50))),'Data Summary'!CQ56="Yes"),OFFSET('Sanitation Data'!$E$6,0,10*ROW('Sanitation Data'!E50)),NA())</f>
        <v>#N/A</v>
      </c>
      <c r="AC56" s="512" t="e">
        <f ca="1">+IF(AND(ISNUMBER(OFFSET('Sanitation Data'!$E$10,0,10*ROW('Sanitation Data'!E50))),'Data Summary'!CR56="Yes"),OFFSET('Sanitation Data'!$E$10,0,10*ROW('Sanitation Data'!E50)),NA())</f>
        <v>#N/A</v>
      </c>
      <c r="AD56" s="512" t="e">
        <f ca="1">+IF(AND(ISNUMBER(OFFSET('Sanitation Data'!$E$11,0,10*ROW('Sanitation Data'!E50))),'Data Summary'!CS56="Yes"),OFFSET('Sanitation Data'!$E$11,0,10*ROW('Sanitation Data'!E50)),NA())</f>
        <v>#N/A</v>
      </c>
      <c r="AE56" s="512" t="e">
        <f ca="1">+IF(AND(ISNUMBER(OFFSET('Sanitation Data'!$E$12,0,10*ROW('Sanitation Data'!E50))),'Data Summary'!CT56="Yes"),OFFSET('Sanitation Data'!$E$12,0,10*ROW('Sanitation Data'!E50)),NA())</f>
        <v>#N/A</v>
      </c>
      <c r="AF56" s="512" t="e">
        <f ca="1">+IF(AND(ISNUMBER(OFFSET('Sanitation Data'!$F$4,0,10*ROW('Sanitation Data'!F50))),'Data Summary'!CU56="Yes"),100-OFFSET('Sanitation Data'!$F$4,0,10*ROW('Sanitation Data'!F50)),NA())</f>
        <v>#N/A</v>
      </c>
      <c r="AG56" s="512" t="e">
        <f ca="1">+IF(AND(ISNUMBER(OFFSET('Sanitation Data'!$F$6,0,10*ROW('Sanitation Data'!F50))),'Data Summary'!CV56="Yes"),OFFSET('Sanitation Data'!$F$6,0,10*ROW('Sanitation Data'!F50)),NA())</f>
        <v>#N/A</v>
      </c>
      <c r="AH56" s="512" t="e">
        <f ca="1">+IF(AND(ISNUMBER(OFFSET('Sanitation Data'!$F$10,0,10*ROW('Sanitation Data'!F50))),'Data Summary'!CW56="Yes"),OFFSET('Sanitation Data'!$F$10,0,10*ROW('Sanitation Data'!F50)),NA())</f>
        <v>#N/A</v>
      </c>
      <c r="AI56" s="512" t="e">
        <f ca="1">+IF(AND(ISNUMBER(OFFSET('Sanitation Data'!$F$11,0,10*ROW('Sanitation Data'!F50))),'Data Summary'!CX56="Yes"),OFFSET('Sanitation Data'!$F$11,0,10*ROW('Sanitation Data'!F50)),NA())</f>
        <v>#N/A</v>
      </c>
      <c r="AJ56" s="512" t="e">
        <f ca="1">+IF(AND(ISNUMBER(OFFSET('Sanitation Data'!$F$12,0,10*ROW('Sanitation Data'!F50))),'Data Summary'!CY56="Yes"),OFFSET('Sanitation Data'!$F$12,0,10*ROW('Sanitation Data'!F50)),NA())</f>
        <v>#N/A</v>
      </c>
      <c r="AK56" s="512" t="e">
        <f ca="1">+IF(AND(ISNUMBER(OFFSET('Sanitation Data'!$G$4,0,10*ROW('Sanitation Data'!G50))),'Data Summary'!CZ56="Yes"),100-OFFSET('Sanitation Data'!$G$4,0,10*ROW('Sanitation Data'!G50)),NA())</f>
        <v>#N/A</v>
      </c>
      <c r="AL56" s="512" t="e">
        <f ca="1">+IF(AND(ISNUMBER(OFFSET('Sanitation Data'!$G$6,0,10*ROW('Sanitation Data'!G50))),'Data Summary'!DA56="Yes"),OFFSET('Sanitation Data'!$G$6,0,10*ROW('Sanitation Data'!G50)),NA())</f>
        <v>#N/A</v>
      </c>
      <c r="AM56" s="512" t="e">
        <f ca="1">+IF(AND(ISNUMBER(OFFSET('Sanitation Data'!$G$10,0,10*ROW('Sanitation Data'!G50))),'Data Summary'!DB56="Yes"),OFFSET('Sanitation Data'!$G$10,0,10*ROW('Sanitation Data'!G50)),NA())</f>
        <v>#N/A</v>
      </c>
      <c r="AN56" s="512" t="e">
        <f ca="1">+IF(AND(ISNUMBER(OFFSET('Sanitation Data'!$G$11,0,10*ROW('Sanitation Data'!G50))),'Data Summary'!DC56="Yes"),OFFSET('Sanitation Data'!$G$11,0,10*ROW('Sanitation Data'!G50)),NA())</f>
        <v>#N/A</v>
      </c>
      <c r="AO56" s="512" t="e">
        <f ca="1">+IF(AND(ISNUMBER(OFFSET('Sanitation Data'!$G$12,0,10*ROW('Sanitation Data'!G50))),'Data Summary'!DD56="Yes"),OFFSET('Sanitation Data'!$G$12,0,10*ROW('Sanitation Data'!G50)),NA())</f>
        <v>#N/A</v>
      </c>
      <c r="AP56" s="512" t="e">
        <f ca="1">+IF(AND(ISNUMBER(OFFSET('Sanitation Data'!$H$4,0,10*ROW('Sanitation Data'!H50))),'Data Summary'!DE56="Yes"),100-OFFSET('Sanitation Data'!$H$4,0,10*ROW('Sanitation Data'!H50)),NA())</f>
        <v>#N/A</v>
      </c>
      <c r="AQ56" s="512" t="e">
        <f ca="1">+IF(AND(ISNUMBER(OFFSET('Sanitation Data'!$H$6,0,10*ROW('Sanitation Data'!H50))),'Data Summary'!DF56="Yes"),OFFSET('Sanitation Data'!$H$6,0,10*ROW('Sanitation Data'!H50)),NA())</f>
        <v>#N/A</v>
      </c>
      <c r="AR56" s="512" t="e">
        <f ca="1">+IF(AND(ISNUMBER(OFFSET('Sanitation Data'!$H$10,0,10*ROW('Sanitation Data'!H50))),'Data Summary'!DG56="Yes"),OFFSET('Sanitation Data'!$H$10,0,10*ROW('Sanitation Data'!H50)),NA())</f>
        <v>#N/A</v>
      </c>
      <c r="AS56" s="512" t="e">
        <f ca="1">+IF(AND(ISNUMBER(OFFSET('Sanitation Data'!$H$11,0,10*ROW('Sanitation Data'!H50))),'Data Summary'!DH56="Yes"),OFFSET('Sanitation Data'!$H$11,0,10*ROW('Sanitation Data'!H50)),NA())</f>
        <v>#N/A</v>
      </c>
      <c r="AT56" s="512" t="e">
        <f ca="1">+IF(AND(ISNUMBER(OFFSET('Sanitation Data'!$H$12,0,10*ROW('Sanitation Data'!H50))),'Data Summary'!DI56="Yes"),OFFSET('Sanitation Data'!$H$12,0,10*ROW('Sanitation Data'!H50)),NA())</f>
        <v>#N/A</v>
      </c>
      <c r="AU56" s="512" t="e">
        <f ca="1">+IF(AND(ISNUMBER(OFFSET('Sanitation Data'!$I$4,0,10*ROW('Sanitation Data'!I50))),'Data Summary'!DJ56="Yes"),100-OFFSET('Sanitation Data'!$I$4,0,10*ROW('Sanitation Data'!I50)),NA())</f>
        <v>#N/A</v>
      </c>
      <c r="AV56" s="512" t="e">
        <f ca="1">+IF(AND(ISNUMBER(OFFSET('Sanitation Data'!$I$6,0,10*ROW('Sanitation Data'!I50))),'Data Summary'!DK56="Yes"),OFFSET('Sanitation Data'!$I$6,0,10*ROW('Sanitation Data'!I50)),NA())</f>
        <v>#N/A</v>
      </c>
      <c r="AW56" s="512" t="e">
        <f ca="1">+IF(AND(ISNUMBER(OFFSET('Sanitation Data'!$I$10,0,10*ROW('Sanitation Data'!I50))),'Data Summary'!DL56="Yes"),OFFSET('Sanitation Data'!$I$10,0,10*ROW('Sanitation Data'!I50)),NA())</f>
        <v>#N/A</v>
      </c>
      <c r="AX56" s="512" t="e">
        <f ca="1">+IF(AND(ISNUMBER(OFFSET('Sanitation Data'!$I$11,0,10*ROW('Sanitation Data'!I50))),'Data Summary'!DM56="Yes"),OFFSET('Sanitation Data'!$I$11,0,10*ROW('Sanitation Data'!I50)),NA())</f>
        <v>#N/A</v>
      </c>
      <c r="AY56" s="512" t="e">
        <f ca="1">+IF(AND(ISNUMBER(OFFSET('Sanitation Data'!$I$12,0,10*ROW('Sanitation Data'!I50))),'Data Summary'!DN56="Yes"),OFFSET('Sanitation Data'!$I$12,0,10*ROW('Sanitation Data'!I50)),NA())</f>
        <v>#N/A</v>
      </c>
      <c r="AZ56" s="513" t="e">
        <f ca="1">+IF(AND(ISNUMBER(OFFSET('Hygiene Data'!$D$5,0,10*ROW('Hygiene Data'!D50))),'Data Summary'!DO56="Yes"),OFFSET('Hygiene Data'!$D$5,0,10*ROW('Hygiene Data'!D50)),NA())</f>
        <v>#N/A</v>
      </c>
      <c r="BA56" s="513" t="e">
        <f ca="1">+IF(AND(ISNUMBER(OFFSET('Hygiene Data'!$D$7,0,10*ROW('Hygiene Data'!D50))),'Data Summary'!DP56="Yes"),OFFSET('Hygiene Data'!$D$7,0,10*ROW('Hygiene Data'!D50)),NA())</f>
        <v>#N/A</v>
      </c>
      <c r="BB56" s="513" t="e">
        <f ca="1">+IF(AND(ISNUMBER(OFFSET('Hygiene Data'!$D$9,0,10*ROW('Hygiene Data'!D50))),'Data Summary'!DQ56="Yes"),OFFSET('Hygiene Data'!$D$9,0,10*ROW('Hygiene Data'!D50)),NA())</f>
        <v>#N/A</v>
      </c>
      <c r="BC56" s="513" t="e">
        <f ca="1">+IF(AND(ISNUMBER(OFFSET('Hygiene Data'!$E$5,0,10*ROW('Hygiene Data'!E50))),'Data Summary'!DR56="Yes"),OFFSET('Hygiene Data'!$E$5,0,10*ROW('Hygiene Data'!E50)),NA())</f>
        <v>#N/A</v>
      </c>
      <c r="BD56" s="513" t="e">
        <f ca="1">+IF(AND(ISNUMBER(OFFSET('Hygiene Data'!$E$7,0,10*ROW('Hygiene Data'!E50))),'Data Summary'!DS56="Yes"),OFFSET('Hygiene Data'!$E$7,0,10*ROW('Hygiene Data'!E50)),NA())</f>
        <v>#N/A</v>
      </c>
      <c r="BE56" s="513" t="e">
        <f ca="1">+IF(AND(ISNUMBER(OFFSET('Hygiene Data'!$E$9,0,10*ROW('Hygiene Data'!E50))),'Data Summary'!DT56="Yes"),OFFSET('Hygiene Data'!$E$9,0,10*ROW('Hygiene Data'!E50)),NA())</f>
        <v>#N/A</v>
      </c>
      <c r="BF56" s="513" t="e">
        <f ca="1">+IF(AND(ISNUMBER(OFFSET('Hygiene Data'!$F$5,0,10*ROW('Hygiene Data'!F50))),'Data Summary'!DU56="Yes"),OFFSET('Hygiene Data'!$F$5,0,10*ROW('Hygiene Data'!F50)),NA())</f>
        <v>#N/A</v>
      </c>
      <c r="BG56" s="513" t="e">
        <f ca="1">+IF(AND(ISNUMBER(OFFSET('Hygiene Data'!$F$7,0,10*ROW('Hygiene Data'!F50))),'Data Summary'!DV56="Yes"),OFFSET('Hygiene Data'!$F$7,0,10*ROW('Hygiene Data'!F50)),NA())</f>
        <v>#N/A</v>
      </c>
      <c r="BH56" s="513" t="e">
        <f ca="1">+IF(AND(ISNUMBER(OFFSET('Hygiene Data'!$F$9,0,10*ROW('Hygiene Data'!F50))),'Data Summary'!DW56="Yes"),OFFSET('Hygiene Data'!$F$9,0,10*ROW('Hygiene Data'!F50)),NA())</f>
        <v>#N/A</v>
      </c>
      <c r="BI56" s="513" t="e">
        <f ca="1">+IF(AND(ISNUMBER(OFFSET('Hygiene Data'!$G$5,0,10*ROW('Hygiene Data'!G50))),'Data Summary'!DX56="Yes"),OFFSET('Hygiene Data'!$G$5,0,10*ROW('Hygiene Data'!G50)),NA())</f>
        <v>#N/A</v>
      </c>
      <c r="BJ56" s="513" t="e">
        <f ca="1">+IF(AND(ISNUMBER(OFFSET('Hygiene Data'!$G$7,0,10*ROW('Hygiene Data'!G50))),'Data Summary'!DY56="Yes"),OFFSET('Hygiene Data'!$G$7,0,10*ROW('Hygiene Data'!G50)),NA())</f>
        <v>#N/A</v>
      </c>
      <c r="BK56" s="513" t="e">
        <f ca="1">+IF(AND(ISNUMBER(OFFSET('Hygiene Data'!$G$9,0,10*ROW('Hygiene Data'!G50))),'Data Summary'!DZ56="Yes"),OFFSET('Hygiene Data'!$G$9,0,10*ROW('Hygiene Data'!G50)),NA())</f>
        <v>#N/A</v>
      </c>
      <c r="BL56" s="513" t="e">
        <f ca="1">+IF(AND(ISNUMBER(OFFSET('Hygiene Data'!$H$5,0,10*ROW('Hygiene Data'!H50))),'Data Summary'!EA56="Yes"),OFFSET('Hygiene Data'!$H$5,0,10*ROW('Hygiene Data'!H50)),NA())</f>
        <v>#N/A</v>
      </c>
      <c r="BM56" s="513" t="e">
        <f ca="1">+IF(AND(ISNUMBER(OFFSET('Hygiene Data'!$H$7,0,10*ROW('Hygiene Data'!H50))),'Data Summary'!EB56="Yes"),OFFSET('Hygiene Data'!$H$7,0,10*ROW('Hygiene Data'!H50)),NA())</f>
        <v>#N/A</v>
      </c>
      <c r="BN56" s="513" t="e">
        <f ca="1">+IF(AND(ISNUMBER(OFFSET('Hygiene Data'!$H$9,0,10*ROW('Hygiene Data'!H50))),'Data Summary'!EC56="Yes"),OFFSET('Hygiene Data'!$H$9,0,10*ROW('Hygiene Data'!H50)),NA())</f>
        <v>#N/A</v>
      </c>
      <c r="BO56" s="513" t="e">
        <f ca="1">+IF(AND(ISNUMBER(OFFSET('Hygiene Data'!$I$5,0,10*ROW('Hygiene Data'!I50))),'Data Summary'!ED56="Yes"),OFFSET('Hygiene Data'!$I$5,0,10*ROW('Hygiene Data'!I50)),NA())</f>
        <v>#N/A</v>
      </c>
      <c r="BP56" s="513" t="e">
        <f ca="1">+IF(AND(ISNUMBER(OFFSET('Hygiene Data'!$I$7,0,10*ROW('Hygiene Data'!I50))),'Data Summary'!EE56="Yes"),OFFSET('Hygiene Data'!$I$7,0,10*ROW('Hygiene Data'!I50)),NA())</f>
        <v>#N/A</v>
      </c>
      <c r="BQ56" s="513" t="e">
        <f ca="1">+IF(AND(ISNUMBER(OFFSET('Hygiene Data'!$I$9,0,10*ROW('Hygiene Data'!I50))),'Data Summary'!EF56="Yes"),OFFSET('Hygiene Data'!$I$9,0,10*ROW('Hygiene Data'!I50)),NA())</f>
        <v>#N/A</v>
      </c>
    </row>
    <row r="57" spans="1:69" x14ac:dyDescent="0.25">
      <c r="A57" s="509" t="e">
        <f ca="1">+RIGHT('Data Summary'!A57,LEN('Data Summary'!A57)-9)</f>
        <v>#VALUE!</v>
      </c>
      <c r="B57" s="483" t="str">
        <f ca="1">+IF(ISTEXT('Data Summary'!B57),'Data Summary'!B57,"")</f>
        <v/>
      </c>
      <c r="C57" s="510" t="e">
        <f ca="1">+VALUE('Data Summary'!C57)</f>
        <v>#VALUE!</v>
      </c>
      <c r="D57" s="511" t="e">
        <f ca="1">+IF(AND(ISNUMBER(OFFSET('Water Data'!$D$4,0,10*ROW('Water Data'!D51))),'Data Summary'!BS57="Yes"),100-OFFSET('Water Data'!$D$4,0,10*ROW('Water Data'!D51)),NA())</f>
        <v>#N/A</v>
      </c>
      <c r="E57" s="511" t="e">
        <f ca="1">+IF(AND(ISNUMBER(OFFSET('Water Data'!$D$6,0,10*ROW('Water Data'!D51))),'Data Summary'!BT57="Yes"),OFFSET('Water Data'!$D$6,0,10*ROW('Water Data'!D51)),NA())</f>
        <v>#N/A</v>
      </c>
      <c r="F57" s="511" t="e">
        <f ca="1">+IF(AND(ISNUMBER(OFFSET('Water Data'!$D$9,0,10*ROW('Water Data'!D51))),'Data Summary'!BU57="Yes"),OFFSET('Water Data'!$D$9,0,10*ROW('Water Data'!D51)),NA())</f>
        <v>#N/A</v>
      </c>
      <c r="G57" s="511" t="e">
        <f ca="1">+IF(AND(ISNUMBER(OFFSET('Water Data'!$E$4,0,10*ROW('Water Data'!E51))),'Data Summary'!BV57="Yes"),100-OFFSET('Water Data'!$E$4,0,10*ROW('Water Data'!E51)),NA())</f>
        <v>#N/A</v>
      </c>
      <c r="H57" s="511" t="e">
        <f ca="1">+IF(AND(ISNUMBER(OFFSET('Water Data'!$E$6,0,10*ROW('Water Data'!E51))),'Data Summary'!BW57="Yes"),OFFSET('Water Data'!$E$6,0,10*ROW('Water Data'!E51)),NA())</f>
        <v>#N/A</v>
      </c>
      <c r="I57" s="511" t="e">
        <f ca="1">+IF(AND(ISNUMBER(OFFSET('Water Data'!$E$9,0,10*ROW('Water Data'!E51))),'Data Summary'!BX57="Yes"),OFFSET('Water Data'!$E$9,0,10*ROW('Water Data'!E51)),NA())</f>
        <v>#N/A</v>
      </c>
      <c r="J57" s="511" t="e">
        <f ca="1">+IF(AND(ISNUMBER(OFFSET('Water Data'!$F$4,0,10*ROW('Water Data'!F51))),'Data Summary'!BY57="Yes"),100-OFFSET('Water Data'!$F$4,0,10*ROW('Water Data'!F51)),NA())</f>
        <v>#N/A</v>
      </c>
      <c r="K57" s="511" t="e">
        <f ca="1">+IF(AND(ISNUMBER(OFFSET('Water Data'!$F$6,0,10*ROW('Water Data'!F51))),'Data Summary'!BZ57="Yes"),OFFSET('Water Data'!$F$6,0,10*ROW('Water Data'!F51)),NA())</f>
        <v>#N/A</v>
      </c>
      <c r="L57" s="511" t="e">
        <f ca="1">+IF(AND(ISNUMBER(OFFSET('Water Data'!$F$9,0,10*ROW('Water Data'!F51))),'Data Summary'!CA57="Yes"),OFFSET('Water Data'!$F$9,0,10*ROW('Water Data'!F51)),NA())</f>
        <v>#N/A</v>
      </c>
      <c r="M57" s="511" t="e">
        <f ca="1">+IF(AND(ISNUMBER(OFFSET('Water Data'!$G$4,0,10*ROW('Water Data'!G51))),'Data Summary'!CB57="Yes"),100-OFFSET('Water Data'!$G$4,0,10*ROW('Water Data'!G51)),NA())</f>
        <v>#N/A</v>
      </c>
      <c r="N57" s="511" t="e">
        <f ca="1">+IF(AND(ISNUMBER(OFFSET('Water Data'!$G$6,0,10*ROW('Water Data'!G51))),'Data Summary'!CC57="Yes"),OFFSET('Water Data'!$G$6,0,10*ROW('Water Data'!G51)),NA())</f>
        <v>#N/A</v>
      </c>
      <c r="O57" s="511" t="e">
        <f ca="1">+IF(AND(ISNUMBER(OFFSET('Water Data'!$G$9,0,10*ROW('Water Data'!G51))),'Data Summary'!CD57="Yes"),OFFSET('Water Data'!$G$9,0,10*ROW('Water Data'!G51)),NA())</f>
        <v>#N/A</v>
      </c>
      <c r="P57" s="511" t="e">
        <f ca="1">+IF(AND(ISNUMBER(OFFSET('Water Data'!$H$4,0,10*ROW('Water Data'!H51))),'Data Summary'!CE57="Yes"),100-OFFSET('Water Data'!$H$4,0,10*ROW('Water Data'!H51)),NA())</f>
        <v>#N/A</v>
      </c>
      <c r="Q57" s="511" t="e">
        <f ca="1">+IF(AND(ISNUMBER(OFFSET('Water Data'!$H$6,0,10*ROW('Water Data'!H51))),'Data Summary'!CF57="Yes"),OFFSET('Water Data'!$H$6,0,10*ROW('Water Data'!H51)),NA())</f>
        <v>#N/A</v>
      </c>
      <c r="R57" s="511" t="e">
        <f ca="1">+IF(AND(ISNUMBER(OFFSET('Water Data'!$H$9,0,10*ROW('Water Data'!H51))),'Data Summary'!CG57="Yes"),OFFSET('Water Data'!$H$9,0,10*ROW('Water Data'!H51)),NA())</f>
        <v>#N/A</v>
      </c>
      <c r="S57" s="511" t="e">
        <f ca="1">+IF(AND(ISNUMBER(OFFSET('Water Data'!$I$4,0,10*ROW('Water Data'!I51))),'Data Summary'!CH57="Yes"),100-OFFSET('Water Data'!$I$4,0,10*ROW('Water Data'!I51)),NA())</f>
        <v>#N/A</v>
      </c>
      <c r="T57" s="511" t="e">
        <f ca="1">+IF(AND(ISNUMBER(OFFSET('Water Data'!$I$6,0,10*ROW('Water Data'!I51))),'Data Summary'!CI57="Yes"),OFFSET('Water Data'!$I$6,0,10*ROW('Water Data'!I51)),NA())</f>
        <v>#N/A</v>
      </c>
      <c r="U57" s="511" t="e">
        <f ca="1">+IF(AND(ISNUMBER(OFFSET('Water Data'!$I$9,0,10*ROW('Water Data'!I51))),'Data Summary'!CJ57="Yes"),OFFSET('Water Data'!$I$9,0,10*ROW('Water Data'!I51)),NA())</f>
        <v>#N/A</v>
      </c>
      <c r="V57" s="512" t="e">
        <f ca="1">+IF(AND(ISNUMBER(OFFSET('Sanitation Data'!$D$4,0,10*ROW('Sanitation Data'!D51))),'Data Summary'!CK57="Yes"),100-OFFSET('Sanitation Data'!$D$4,0,10*ROW('Sanitation Data'!D51)),NA())</f>
        <v>#N/A</v>
      </c>
      <c r="W57" s="512" t="e">
        <f ca="1">+IF(AND(ISNUMBER(OFFSET('Sanitation Data'!$D$6,0,10*ROW('Sanitation Data'!D51))),'Data Summary'!CL57="Yes"),OFFSET('Sanitation Data'!$D$6,0,10*ROW('Sanitation Data'!D51)),NA())</f>
        <v>#N/A</v>
      </c>
      <c r="X57" s="512" t="e">
        <f ca="1">+IF(AND(ISNUMBER(OFFSET('Sanitation Data'!$D$10,0,10*ROW('Sanitation Data'!D51))),'Data Summary'!CM57="Yes"),OFFSET('Sanitation Data'!$D$10,0,10*ROW('Sanitation Data'!D51)),NA())</f>
        <v>#N/A</v>
      </c>
      <c r="Y57" s="512" t="e">
        <f ca="1">+IF(AND(ISNUMBER(OFFSET('Sanitation Data'!$D$11,0,10*ROW('Sanitation Data'!D51))),'Data Summary'!CN57="Yes"),OFFSET('Sanitation Data'!$D$11,0,10*ROW('Sanitation Data'!D51)),NA())</f>
        <v>#N/A</v>
      </c>
      <c r="Z57" s="512" t="e">
        <f ca="1">+IF(AND(ISNUMBER(OFFSET('Sanitation Data'!$D$12,0,10*ROW('Sanitation Data'!D51))),'Data Summary'!CO57="Yes"),OFFSET('Sanitation Data'!$D$12,0,10*ROW('Sanitation Data'!D51)),NA())</f>
        <v>#N/A</v>
      </c>
      <c r="AA57" s="512" t="e">
        <f ca="1">+IF(AND(ISNUMBER(OFFSET('Sanitation Data'!$E$4,0,10*ROW('Sanitation Data'!E51))),'Data Summary'!CP57="Yes"),100-OFFSET('Sanitation Data'!$E$4,0,10*ROW('Sanitation Data'!E51)),NA())</f>
        <v>#N/A</v>
      </c>
      <c r="AB57" s="512" t="e">
        <f ca="1">+IF(AND(ISNUMBER(OFFSET('Sanitation Data'!$E$6,0,10*ROW('Sanitation Data'!E51))),'Data Summary'!CQ57="Yes"),OFFSET('Sanitation Data'!$E$6,0,10*ROW('Sanitation Data'!E51)),NA())</f>
        <v>#N/A</v>
      </c>
      <c r="AC57" s="512" t="e">
        <f ca="1">+IF(AND(ISNUMBER(OFFSET('Sanitation Data'!$E$10,0,10*ROW('Sanitation Data'!E51))),'Data Summary'!CR57="Yes"),OFFSET('Sanitation Data'!$E$10,0,10*ROW('Sanitation Data'!E51)),NA())</f>
        <v>#N/A</v>
      </c>
      <c r="AD57" s="512" t="e">
        <f ca="1">+IF(AND(ISNUMBER(OFFSET('Sanitation Data'!$E$11,0,10*ROW('Sanitation Data'!E51))),'Data Summary'!CS57="Yes"),OFFSET('Sanitation Data'!$E$11,0,10*ROW('Sanitation Data'!E51)),NA())</f>
        <v>#N/A</v>
      </c>
      <c r="AE57" s="512" t="e">
        <f ca="1">+IF(AND(ISNUMBER(OFFSET('Sanitation Data'!$E$12,0,10*ROW('Sanitation Data'!E51))),'Data Summary'!CT57="Yes"),OFFSET('Sanitation Data'!$E$12,0,10*ROW('Sanitation Data'!E51)),NA())</f>
        <v>#N/A</v>
      </c>
      <c r="AF57" s="512" t="e">
        <f ca="1">+IF(AND(ISNUMBER(OFFSET('Sanitation Data'!$F$4,0,10*ROW('Sanitation Data'!F51))),'Data Summary'!CU57="Yes"),100-OFFSET('Sanitation Data'!$F$4,0,10*ROW('Sanitation Data'!F51)),NA())</f>
        <v>#N/A</v>
      </c>
      <c r="AG57" s="512" t="e">
        <f ca="1">+IF(AND(ISNUMBER(OFFSET('Sanitation Data'!$F$6,0,10*ROW('Sanitation Data'!F51))),'Data Summary'!CV57="Yes"),OFFSET('Sanitation Data'!$F$6,0,10*ROW('Sanitation Data'!F51)),NA())</f>
        <v>#N/A</v>
      </c>
      <c r="AH57" s="512" t="e">
        <f ca="1">+IF(AND(ISNUMBER(OFFSET('Sanitation Data'!$F$10,0,10*ROW('Sanitation Data'!F51))),'Data Summary'!CW57="Yes"),OFFSET('Sanitation Data'!$F$10,0,10*ROW('Sanitation Data'!F51)),NA())</f>
        <v>#N/A</v>
      </c>
      <c r="AI57" s="512" t="e">
        <f ca="1">+IF(AND(ISNUMBER(OFFSET('Sanitation Data'!$F$11,0,10*ROW('Sanitation Data'!F51))),'Data Summary'!CX57="Yes"),OFFSET('Sanitation Data'!$F$11,0,10*ROW('Sanitation Data'!F51)),NA())</f>
        <v>#N/A</v>
      </c>
      <c r="AJ57" s="512" t="e">
        <f ca="1">+IF(AND(ISNUMBER(OFFSET('Sanitation Data'!$F$12,0,10*ROW('Sanitation Data'!F51))),'Data Summary'!CY57="Yes"),OFFSET('Sanitation Data'!$F$12,0,10*ROW('Sanitation Data'!F51)),NA())</f>
        <v>#N/A</v>
      </c>
      <c r="AK57" s="512" t="e">
        <f ca="1">+IF(AND(ISNUMBER(OFFSET('Sanitation Data'!$G$4,0,10*ROW('Sanitation Data'!G51))),'Data Summary'!CZ57="Yes"),100-OFFSET('Sanitation Data'!$G$4,0,10*ROW('Sanitation Data'!G51)),NA())</f>
        <v>#N/A</v>
      </c>
      <c r="AL57" s="512" t="e">
        <f ca="1">+IF(AND(ISNUMBER(OFFSET('Sanitation Data'!$G$6,0,10*ROW('Sanitation Data'!G51))),'Data Summary'!DA57="Yes"),OFFSET('Sanitation Data'!$G$6,0,10*ROW('Sanitation Data'!G51)),NA())</f>
        <v>#N/A</v>
      </c>
      <c r="AM57" s="512" t="e">
        <f ca="1">+IF(AND(ISNUMBER(OFFSET('Sanitation Data'!$G$10,0,10*ROW('Sanitation Data'!G51))),'Data Summary'!DB57="Yes"),OFFSET('Sanitation Data'!$G$10,0,10*ROW('Sanitation Data'!G51)),NA())</f>
        <v>#N/A</v>
      </c>
      <c r="AN57" s="512" t="e">
        <f ca="1">+IF(AND(ISNUMBER(OFFSET('Sanitation Data'!$G$11,0,10*ROW('Sanitation Data'!G51))),'Data Summary'!DC57="Yes"),OFFSET('Sanitation Data'!$G$11,0,10*ROW('Sanitation Data'!G51)),NA())</f>
        <v>#N/A</v>
      </c>
      <c r="AO57" s="512" t="e">
        <f ca="1">+IF(AND(ISNUMBER(OFFSET('Sanitation Data'!$G$12,0,10*ROW('Sanitation Data'!G51))),'Data Summary'!DD57="Yes"),OFFSET('Sanitation Data'!$G$12,0,10*ROW('Sanitation Data'!G51)),NA())</f>
        <v>#N/A</v>
      </c>
      <c r="AP57" s="512" t="e">
        <f ca="1">+IF(AND(ISNUMBER(OFFSET('Sanitation Data'!$H$4,0,10*ROW('Sanitation Data'!H51))),'Data Summary'!DE57="Yes"),100-OFFSET('Sanitation Data'!$H$4,0,10*ROW('Sanitation Data'!H51)),NA())</f>
        <v>#N/A</v>
      </c>
      <c r="AQ57" s="512" t="e">
        <f ca="1">+IF(AND(ISNUMBER(OFFSET('Sanitation Data'!$H$6,0,10*ROW('Sanitation Data'!H51))),'Data Summary'!DF57="Yes"),OFFSET('Sanitation Data'!$H$6,0,10*ROW('Sanitation Data'!H51)),NA())</f>
        <v>#N/A</v>
      </c>
      <c r="AR57" s="512" t="e">
        <f ca="1">+IF(AND(ISNUMBER(OFFSET('Sanitation Data'!$H$10,0,10*ROW('Sanitation Data'!H51))),'Data Summary'!DG57="Yes"),OFFSET('Sanitation Data'!$H$10,0,10*ROW('Sanitation Data'!H51)),NA())</f>
        <v>#N/A</v>
      </c>
      <c r="AS57" s="512" t="e">
        <f ca="1">+IF(AND(ISNUMBER(OFFSET('Sanitation Data'!$H$11,0,10*ROW('Sanitation Data'!H51))),'Data Summary'!DH57="Yes"),OFFSET('Sanitation Data'!$H$11,0,10*ROW('Sanitation Data'!H51)),NA())</f>
        <v>#N/A</v>
      </c>
      <c r="AT57" s="512" t="e">
        <f ca="1">+IF(AND(ISNUMBER(OFFSET('Sanitation Data'!$H$12,0,10*ROW('Sanitation Data'!H51))),'Data Summary'!DI57="Yes"),OFFSET('Sanitation Data'!$H$12,0,10*ROW('Sanitation Data'!H51)),NA())</f>
        <v>#N/A</v>
      </c>
      <c r="AU57" s="512" t="e">
        <f ca="1">+IF(AND(ISNUMBER(OFFSET('Sanitation Data'!$I$4,0,10*ROW('Sanitation Data'!I51))),'Data Summary'!DJ57="Yes"),100-OFFSET('Sanitation Data'!$I$4,0,10*ROW('Sanitation Data'!I51)),NA())</f>
        <v>#N/A</v>
      </c>
      <c r="AV57" s="512" t="e">
        <f ca="1">+IF(AND(ISNUMBER(OFFSET('Sanitation Data'!$I$6,0,10*ROW('Sanitation Data'!I51))),'Data Summary'!DK57="Yes"),OFFSET('Sanitation Data'!$I$6,0,10*ROW('Sanitation Data'!I51)),NA())</f>
        <v>#N/A</v>
      </c>
      <c r="AW57" s="512" t="e">
        <f ca="1">+IF(AND(ISNUMBER(OFFSET('Sanitation Data'!$I$10,0,10*ROW('Sanitation Data'!I51))),'Data Summary'!DL57="Yes"),OFFSET('Sanitation Data'!$I$10,0,10*ROW('Sanitation Data'!I51)),NA())</f>
        <v>#N/A</v>
      </c>
      <c r="AX57" s="512" t="e">
        <f ca="1">+IF(AND(ISNUMBER(OFFSET('Sanitation Data'!$I$11,0,10*ROW('Sanitation Data'!I51))),'Data Summary'!DM57="Yes"),OFFSET('Sanitation Data'!$I$11,0,10*ROW('Sanitation Data'!I51)),NA())</f>
        <v>#N/A</v>
      </c>
      <c r="AY57" s="512" t="e">
        <f ca="1">+IF(AND(ISNUMBER(OFFSET('Sanitation Data'!$I$12,0,10*ROW('Sanitation Data'!I51))),'Data Summary'!DN57="Yes"),OFFSET('Sanitation Data'!$I$12,0,10*ROW('Sanitation Data'!I51)),NA())</f>
        <v>#N/A</v>
      </c>
      <c r="AZ57" s="513" t="e">
        <f ca="1">+IF(AND(ISNUMBER(OFFSET('Hygiene Data'!$D$5,0,10*ROW('Hygiene Data'!D51))),'Data Summary'!DO57="Yes"),OFFSET('Hygiene Data'!$D$5,0,10*ROW('Hygiene Data'!D51)),NA())</f>
        <v>#N/A</v>
      </c>
      <c r="BA57" s="513" t="e">
        <f ca="1">+IF(AND(ISNUMBER(OFFSET('Hygiene Data'!$D$7,0,10*ROW('Hygiene Data'!D51))),'Data Summary'!DP57="Yes"),OFFSET('Hygiene Data'!$D$7,0,10*ROW('Hygiene Data'!D51)),NA())</f>
        <v>#N/A</v>
      </c>
      <c r="BB57" s="513" t="e">
        <f ca="1">+IF(AND(ISNUMBER(OFFSET('Hygiene Data'!$D$9,0,10*ROW('Hygiene Data'!D51))),'Data Summary'!DQ57="Yes"),OFFSET('Hygiene Data'!$D$9,0,10*ROW('Hygiene Data'!D51)),NA())</f>
        <v>#N/A</v>
      </c>
      <c r="BC57" s="513" t="e">
        <f ca="1">+IF(AND(ISNUMBER(OFFSET('Hygiene Data'!$E$5,0,10*ROW('Hygiene Data'!E51))),'Data Summary'!DR57="Yes"),OFFSET('Hygiene Data'!$E$5,0,10*ROW('Hygiene Data'!E51)),NA())</f>
        <v>#N/A</v>
      </c>
      <c r="BD57" s="513" t="e">
        <f ca="1">+IF(AND(ISNUMBER(OFFSET('Hygiene Data'!$E$7,0,10*ROW('Hygiene Data'!E51))),'Data Summary'!DS57="Yes"),OFFSET('Hygiene Data'!$E$7,0,10*ROW('Hygiene Data'!E51)),NA())</f>
        <v>#N/A</v>
      </c>
      <c r="BE57" s="513" t="e">
        <f ca="1">+IF(AND(ISNUMBER(OFFSET('Hygiene Data'!$E$9,0,10*ROW('Hygiene Data'!E51))),'Data Summary'!DT57="Yes"),OFFSET('Hygiene Data'!$E$9,0,10*ROW('Hygiene Data'!E51)),NA())</f>
        <v>#N/A</v>
      </c>
      <c r="BF57" s="513" t="e">
        <f ca="1">+IF(AND(ISNUMBER(OFFSET('Hygiene Data'!$F$5,0,10*ROW('Hygiene Data'!F51))),'Data Summary'!DU57="Yes"),OFFSET('Hygiene Data'!$F$5,0,10*ROW('Hygiene Data'!F51)),NA())</f>
        <v>#N/A</v>
      </c>
      <c r="BG57" s="513" t="e">
        <f ca="1">+IF(AND(ISNUMBER(OFFSET('Hygiene Data'!$F$7,0,10*ROW('Hygiene Data'!F51))),'Data Summary'!DV57="Yes"),OFFSET('Hygiene Data'!$F$7,0,10*ROW('Hygiene Data'!F51)),NA())</f>
        <v>#N/A</v>
      </c>
      <c r="BH57" s="513" t="e">
        <f ca="1">+IF(AND(ISNUMBER(OFFSET('Hygiene Data'!$F$9,0,10*ROW('Hygiene Data'!F51))),'Data Summary'!DW57="Yes"),OFFSET('Hygiene Data'!$F$9,0,10*ROW('Hygiene Data'!F51)),NA())</f>
        <v>#N/A</v>
      </c>
      <c r="BI57" s="513" t="e">
        <f ca="1">+IF(AND(ISNUMBER(OFFSET('Hygiene Data'!$G$5,0,10*ROW('Hygiene Data'!G51))),'Data Summary'!DX57="Yes"),OFFSET('Hygiene Data'!$G$5,0,10*ROW('Hygiene Data'!G51)),NA())</f>
        <v>#N/A</v>
      </c>
      <c r="BJ57" s="513" t="e">
        <f ca="1">+IF(AND(ISNUMBER(OFFSET('Hygiene Data'!$G$7,0,10*ROW('Hygiene Data'!G51))),'Data Summary'!DY57="Yes"),OFFSET('Hygiene Data'!$G$7,0,10*ROW('Hygiene Data'!G51)),NA())</f>
        <v>#N/A</v>
      </c>
      <c r="BK57" s="513" t="e">
        <f ca="1">+IF(AND(ISNUMBER(OFFSET('Hygiene Data'!$G$9,0,10*ROW('Hygiene Data'!G51))),'Data Summary'!DZ57="Yes"),OFFSET('Hygiene Data'!$G$9,0,10*ROW('Hygiene Data'!G51)),NA())</f>
        <v>#N/A</v>
      </c>
      <c r="BL57" s="513" t="e">
        <f ca="1">+IF(AND(ISNUMBER(OFFSET('Hygiene Data'!$H$5,0,10*ROW('Hygiene Data'!H51))),'Data Summary'!EA57="Yes"),OFFSET('Hygiene Data'!$H$5,0,10*ROW('Hygiene Data'!H51)),NA())</f>
        <v>#N/A</v>
      </c>
      <c r="BM57" s="513" t="e">
        <f ca="1">+IF(AND(ISNUMBER(OFFSET('Hygiene Data'!$H$7,0,10*ROW('Hygiene Data'!H51))),'Data Summary'!EB57="Yes"),OFFSET('Hygiene Data'!$H$7,0,10*ROW('Hygiene Data'!H51)),NA())</f>
        <v>#N/A</v>
      </c>
      <c r="BN57" s="513" t="e">
        <f ca="1">+IF(AND(ISNUMBER(OFFSET('Hygiene Data'!$H$9,0,10*ROW('Hygiene Data'!H51))),'Data Summary'!EC57="Yes"),OFFSET('Hygiene Data'!$H$9,0,10*ROW('Hygiene Data'!H51)),NA())</f>
        <v>#N/A</v>
      </c>
      <c r="BO57" s="513" t="e">
        <f ca="1">+IF(AND(ISNUMBER(OFFSET('Hygiene Data'!$I$5,0,10*ROW('Hygiene Data'!I51))),'Data Summary'!ED57="Yes"),OFFSET('Hygiene Data'!$I$5,0,10*ROW('Hygiene Data'!I51)),NA())</f>
        <v>#N/A</v>
      </c>
      <c r="BP57" s="513" t="e">
        <f ca="1">+IF(AND(ISNUMBER(OFFSET('Hygiene Data'!$I$7,0,10*ROW('Hygiene Data'!I51))),'Data Summary'!EE57="Yes"),OFFSET('Hygiene Data'!$I$7,0,10*ROW('Hygiene Data'!I51)),NA())</f>
        <v>#N/A</v>
      </c>
      <c r="BQ57" s="513" t="e">
        <f ca="1">+IF(AND(ISNUMBER(OFFSET('Hygiene Data'!$I$9,0,10*ROW('Hygiene Data'!I51))),'Data Summary'!EF57="Yes"),OFFSET('Hygiene Data'!$I$9,0,10*ROW('Hygiene Data'!I51)),NA())</f>
        <v>#N/A</v>
      </c>
    </row>
    <row r="58" spans="1:69" x14ac:dyDescent="0.25">
      <c r="A58" s="509" t="e">
        <f ca="1">+RIGHT('Data Summary'!A58,LEN('Data Summary'!A58)-9)</f>
        <v>#VALUE!</v>
      </c>
      <c r="B58" s="483" t="str">
        <f ca="1">+IF(ISTEXT('Data Summary'!B58),'Data Summary'!B58,"")</f>
        <v/>
      </c>
      <c r="C58" s="510" t="e">
        <f ca="1">+VALUE('Data Summary'!C58)</f>
        <v>#VALUE!</v>
      </c>
      <c r="D58" s="511" t="e">
        <f ca="1">+IF(AND(ISNUMBER(OFFSET('Water Data'!$D$4,0,10*ROW('Water Data'!D52))),'Data Summary'!BS58="Yes"),100-OFFSET('Water Data'!$D$4,0,10*ROW('Water Data'!D52)),NA())</f>
        <v>#N/A</v>
      </c>
      <c r="E58" s="511" t="e">
        <f ca="1">+IF(AND(ISNUMBER(OFFSET('Water Data'!$D$6,0,10*ROW('Water Data'!D52))),'Data Summary'!BT58="Yes"),OFFSET('Water Data'!$D$6,0,10*ROW('Water Data'!D52)),NA())</f>
        <v>#N/A</v>
      </c>
      <c r="F58" s="511" t="e">
        <f ca="1">+IF(AND(ISNUMBER(OFFSET('Water Data'!$D$9,0,10*ROW('Water Data'!D52))),'Data Summary'!BU58="Yes"),OFFSET('Water Data'!$D$9,0,10*ROW('Water Data'!D52)),NA())</f>
        <v>#N/A</v>
      </c>
      <c r="G58" s="511" t="e">
        <f ca="1">+IF(AND(ISNUMBER(OFFSET('Water Data'!$E$4,0,10*ROW('Water Data'!E52))),'Data Summary'!BV58="Yes"),100-OFFSET('Water Data'!$E$4,0,10*ROW('Water Data'!E52)),NA())</f>
        <v>#N/A</v>
      </c>
      <c r="H58" s="511" t="e">
        <f ca="1">+IF(AND(ISNUMBER(OFFSET('Water Data'!$E$6,0,10*ROW('Water Data'!E52))),'Data Summary'!BW58="Yes"),OFFSET('Water Data'!$E$6,0,10*ROW('Water Data'!E52)),NA())</f>
        <v>#N/A</v>
      </c>
      <c r="I58" s="511" t="e">
        <f ca="1">+IF(AND(ISNUMBER(OFFSET('Water Data'!$E$9,0,10*ROW('Water Data'!E52))),'Data Summary'!BX58="Yes"),OFFSET('Water Data'!$E$9,0,10*ROW('Water Data'!E52)),NA())</f>
        <v>#N/A</v>
      </c>
      <c r="J58" s="511" t="e">
        <f ca="1">+IF(AND(ISNUMBER(OFFSET('Water Data'!$F$4,0,10*ROW('Water Data'!F52))),'Data Summary'!BY58="Yes"),100-OFFSET('Water Data'!$F$4,0,10*ROW('Water Data'!F52)),NA())</f>
        <v>#N/A</v>
      </c>
      <c r="K58" s="511" t="e">
        <f ca="1">+IF(AND(ISNUMBER(OFFSET('Water Data'!$F$6,0,10*ROW('Water Data'!F52))),'Data Summary'!BZ58="Yes"),OFFSET('Water Data'!$F$6,0,10*ROW('Water Data'!F52)),NA())</f>
        <v>#N/A</v>
      </c>
      <c r="L58" s="511" t="e">
        <f ca="1">+IF(AND(ISNUMBER(OFFSET('Water Data'!$F$9,0,10*ROW('Water Data'!F52))),'Data Summary'!CA58="Yes"),OFFSET('Water Data'!$F$9,0,10*ROW('Water Data'!F52)),NA())</f>
        <v>#N/A</v>
      </c>
      <c r="M58" s="511" t="e">
        <f ca="1">+IF(AND(ISNUMBER(OFFSET('Water Data'!$G$4,0,10*ROW('Water Data'!G52))),'Data Summary'!CB58="Yes"),100-OFFSET('Water Data'!$G$4,0,10*ROW('Water Data'!G52)),NA())</f>
        <v>#N/A</v>
      </c>
      <c r="N58" s="511" t="e">
        <f ca="1">+IF(AND(ISNUMBER(OFFSET('Water Data'!$G$6,0,10*ROW('Water Data'!G52))),'Data Summary'!CC58="Yes"),OFFSET('Water Data'!$G$6,0,10*ROW('Water Data'!G52)),NA())</f>
        <v>#N/A</v>
      </c>
      <c r="O58" s="511" t="e">
        <f ca="1">+IF(AND(ISNUMBER(OFFSET('Water Data'!$G$9,0,10*ROW('Water Data'!G52))),'Data Summary'!CD58="Yes"),OFFSET('Water Data'!$G$9,0,10*ROW('Water Data'!G52)),NA())</f>
        <v>#N/A</v>
      </c>
      <c r="P58" s="511" t="e">
        <f ca="1">+IF(AND(ISNUMBER(OFFSET('Water Data'!$H$4,0,10*ROW('Water Data'!H52))),'Data Summary'!CE58="Yes"),100-OFFSET('Water Data'!$H$4,0,10*ROW('Water Data'!H52)),NA())</f>
        <v>#N/A</v>
      </c>
      <c r="Q58" s="511" t="e">
        <f ca="1">+IF(AND(ISNUMBER(OFFSET('Water Data'!$H$6,0,10*ROW('Water Data'!H52))),'Data Summary'!CF58="Yes"),OFFSET('Water Data'!$H$6,0,10*ROW('Water Data'!H52)),NA())</f>
        <v>#N/A</v>
      </c>
      <c r="R58" s="511" t="e">
        <f ca="1">+IF(AND(ISNUMBER(OFFSET('Water Data'!$H$9,0,10*ROW('Water Data'!H52))),'Data Summary'!CG58="Yes"),OFFSET('Water Data'!$H$9,0,10*ROW('Water Data'!H52)),NA())</f>
        <v>#N/A</v>
      </c>
      <c r="S58" s="511" t="e">
        <f ca="1">+IF(AND(ISNUMBER(OFFSET('Water Data'!$I$4,0,10*ROW('Water Data'!I52))),'Data Summary'!CH58="Yes"),100-OFFSET('Water Data'!$I$4,0,10*ROW('Water Data'!I52)),NA())</f>
        <v>#N/A</v>
      </c>
      <c r="T58" s="511" t="e">
        <f ca="1">+IF(AND(ISNUMBER(OFFSET('Water Data'!$I$6,0,10*ROW('Water Data'!I52))),'Data Summary'!CI58="Yes"),OFFSET('Water Data'!$I$6,0,10*ROW('Water Data'!I52)),NA())</f>
        <v>#N/A</v>
      </c>
      <c r="U58" s="511" t="e">
        <f ca="1">+IF(AND(ISNUMBER(OFFSET('Water Data'!$I$9,0,10*ROW('Water Data'!I52))),'Data Summary'!CJ58="Yes"),OFFSET('Water Data'!$I$9,0,10*ROW('Water Data'!I52)),NA())</f>
        <v>#N/A</v>
      </c>
      <c r="V58" s="512" t="e">
        <f ca="1">+IF(AND(ISNUMBER(OFFSET('Sanitation Data'!$D$4,0,10*ROW('Sanitation Data'!D52))),'Data Summary'!CK58="Yes"),100-OFFSET('Sanitation Data'!$D$4,0,10*ROW('Sanitation Data'!D52)),NA())</f>
        <v>#N/A</v>
      </c>
      <c r="W58" s="512" t="e">
        <f ca="1">+IF(AND(ISNUMBER(OFFSET('Sanitation Data'!$D$6,0,10*ROW('Sanitation Data'!D52))),'Data Summary'!CL58="Yes"),OFFSET('Sanitation Data'!$D$6,0,10*ROW('Sanitation Data'!D52)),NA())</f>
        <v>#N/A</v>
      </c>
      <c r="X58" s="512" t="e">
        <f ca="1">+IF(AND(ISNUMBER(OFFSET('Sanitation Data'!$D$10,0,10*ROW('Sanitation Data'!D52))),'Data Summary'!CM58="Yes"),OFFSET('Sanitation Data'!$D$10,0,10*ROW('Sanitation Data'!D52)),NA())</f>
        <v>#N/A</v>
      </c>
      <c r="Y58" s="512" t="e">
        <f ca="1">+IF(AND(ISNUMBER(OFFSET('Sanitation Data'!$D$11,0,10*ROW('Sanitation Data'!D52))),'Data Summary'!CN58="Yes"),OFFSET('Sanitation Data'!$D$11,0,10*ROW('Sanitation Data'!D52)),NA())</f>
        <v>#N/A</v>
      </c>
      <c r="Z58" s="512" t="e">
        <f ca="1">+IF(AND(ISNUMBER(OFFSET('Sanitation Data'!$D$12,0,10*ROW('Sanitation Data'!D52))),'Data Summary'!CO58="Yes"),OFFSET('Sanitation Data'!$D$12,0,10*ROW('Sanitation Data'!D52)),NA())</f>
        <v>#N/A</v>
      </c>
      <c r="AA58" s="512" t="e">
        <f ca="1">+IF(AND(ISNUMBER(OFFSET('Sanitation Data'!$E$4,0,10*ROW('Sanitation Data'!E52))),'Data Summary'!CP58="Yes"),100-OFFSET('Sanitation Data'!$E$4,0,10*ROW('Sanitation Data'!E52)),NA())</f>
        <v>#N/A</v>
      </c>
      <c r="AB58" s="512" t="e">
        <f ca="1">+IF(AND(ISNUMBER(OFFSET('Sanitation Data'!$E$6,0,10*ROW('Sanitation Data'!E52))),'Data Summary'!CQ58="Yes"),OFFSET('Sanitation Data'!$E$6,0,10*ROW('Sanitation Data'!E52)),NA())</f>
        <v>#N/A</v>
      </c>
      <c r="AC58" s="512" t="e">
        <f ca="1">+IF(AND(ISNUMBER(OFFSET('Sanitation Data'!$E$10,0,10*ROW('Sanitation Data'!E52))),'Data Summary'!CR58="Yes"),OFFSET('Sanitation Data'!$E$10,0,10*ROW('Sanitation Data'!E52)),NA())</f>
        <v>#N/A</v>
      </c>
      <c r="AD58" s="512" t="e">
        <f ca="1">+IF(AND(ISNUMBER(OFFSET('Sanitation Data'!$E$11,0,10*ROW('Sanitation Data'!E52))),'Data Summary'!CS58="Yes"),OFFSET('Sanitation Data'!$E$11,0,10*ROW('Sanitation Data'!E52)),NA())</f>
        <v>#N/A</v>
      </c>
      <c r="AE58" s="512" t="e">
        <f ca="1">+IF(AND(ISNUMBER(OFFSET('Sanitation Data'!$E$12,0,10*ROW('Sanitation Data'!E52))),'Data Summary'!CT58="Yes"),OFFSET('Sanitation Data'!$E$12,0,10*ROW('Sanitation Data'!E52)),NA())</f>
        <v>#N/A</v>
      </c>
      <c r="AF58" s="512" t="e">
        <f ca="1">+IF(AND(ISNUMBER(OFFSET('Sanitation Data'!$F$4,0,10*ROW('Sanitation Data'!F52))),'Data Summary'!CU58="Yes"),100-OFFSET('Sanitation Data'!$F$4,0,10*ROW('Sanitation Data'!F52)),NA())</f>
        <v>#N/A</v>
      </c>
      <c r="AG58" s="512" t="e">
        <f ca="1">+IF(AND(ISNUMBER(OFFSET('Sanitation Data'!$F$6,0,10*ROW('Sanitation Data'!F52))),'Data Summary'!CV58="Yes"),OFFSET('Sanitation Data'!$F$6,0,10*ROW('Sanitation Data'!F52)),NA())</f>
        <v>#N/A</v>
      </c>
      <c r="AH58" s="512" t="e">
        <f ca="1">+IF(AND(ISNUMBER(OFFSET('Sanitation Data'!$F$10,0,10*ROW('Sanitation Data'!F52))),'Data Summary'!CW58="Yes"),OFFSET('Sanitation Data'!$F$10,0,10*ROW('Sanitation Data'!F52)),NA())</f>
        <v>#N/A</v>
      </c>
      <c r="AI58" s="512" t="e">
        <f ca="1">+IF(AND(ISNUMBER(OFFSET('Sanitation Data'!$F$11,0,10*ROW('Sanitation Data'!F52))),'Data Summary'!CX58="Yes"),OFFSET('Sanitation Data'!$F$11,0,10*ROW('Sanitation Data'!F52)),NA())</f>
        <v>#N/A</v>
      </c>
      <c r="AJ58" s="512" t="e">
        <f ca="1">+IF(AND(ISNUMBER(OFFSET('Sanitation Data'!$F$12,0,10*ROW('Sanitation Data'!F52))),'Data Summary'!CY58="Yes"),OFFSET('Sanitation Data'!$F$12,0,10*ROW('Sanitation Data'!F52)),NA())</f>
        <v>#N/A</v>
      </c>
      <c r="AK58" s="512" t="e">
        <f ca="1">+IF(AND(ISNUMBER(OFFSET('Sanitation Data'!$G$4,0,10*ROW('Sanitation Data'!G52))),'Data Summary'!CZ58="Yes"),100-OFFSET('Sanitation Data'!$G$4,0,10*ROW('Sanitation Data'!G52)),NA())</f>
        <v>#N/A</v>
      </c>
      <c r="AL58" s="512" t="e">
        <f ca="1">+IF(AND(ISNUMBER(OFFSET('Sanitation Data'!$G$6,0,10*ROW('Sanitation Data'!G52))),'Data Summary'!DA58="Yes"),OFFSET('Sanitation Data'!$G$6,0,10*ROW('Sanitation Data'!G52)),NA())</f>
        <v>#N/A</v>
      </c>
      <c r="AM58" s="512" t="e">
        <f ca="1">+IF(AND(ISNUMBER(OFFSET('Sanitation Data'!$G$10,0,10*ROW('Sanitation Data'!G52))),'Data Summary'!DB58="Yes"),OFFSET('Sanitation Data'!$G$10,0,10*ROW('Sanitation Data'!G52)),NA())</f>
        <v>#N/A</v>
      </c>
      <c r="AN58" s="512" t="e">
        <f ca="1">+IF(AND(ISNUMBER(OFFSET('Sanitation Data'!$G$11,0,10*ROW('Sanitation Data'!G52))),'Data Summary'!DC58="Yes"),OFFSET('Sanitation Data'!$G$11,0,10*ROW('Sanitation Data'!G52)),NA())</f>
        <v>#N/A</v>
      </c>
      <c r="AO58" s="512" t="e">
        <f ca="1">+IF(AND(ISNUMBER(OFFSET('Sanitation Data'!$G$12,0,10*ROW('Sanitation Data'!G52))),'Data Summary'!DD58="Yes"),OFFSET('Sanitation Data'!$G$12,0,10*ROW('Sanitation Data'!G52)),NA())</f>
        <v>#N/A</v>
      </c>
      <c r="AP58" s="512" t="e">
        <f ca="1">+IF(AND(ISNUMBER(OFFSET('Sanitation Data'!$H$4,0,10*ROW('Sanitation Data'!H52))),'Data Summary'!DE58="Yes"),100-OFFSET('Sanitation Data'!$H$4,0,10*ROW('Sanitation Data'!H52)),NA())</f>
        <v>#N/A</v>
      </c>
      <c r="AQ58" s="512" t="e">
        <f ca="1">+IF(AND(ISNUMBER(OFFSET('Sanitation Data'!$H$6,0,10*ROW('Sanitation Data'!H52))),'Data Summary'!DF58="Yes"),OFFSET('Sanitation Data'!$H$6,0,10*ROW('Sanitation Data'!H52)),NA())</f>
        <v>#N/A</v>
      </c>
      <c r="AR58" s="512" t="e">
        <f ca="1">+IF(AND(ISNUMBER(OFFSET('Sanitation Data'!$H$10,0,10*ROW('Sanitation Data'!H52))),'Data Summary'!DG58="Yes"),OFFSET('Sanitation Data'!$H$10,0,10*ROW('Sanitation Data'!H52)),NA())</f>
        <v>#N/A</v>
      </c>
      <c r="AS58" s="512" t="e">
        <f ca="1">+IF(AND(ISNUMBER(OFFSET('Sanitation Data'!$H$11,0,10*ROW('Sanitation Data'!H52))),'Data Summary'!DH58="Yes"),OFFSET('Sanitation Data'!$H$11,0,10*ROW('Sanitation Data'!H52)),NA())</f>
        <v>#N/A</v>
      </c>
      <c r="AT58" s="512" t="e">
        <f ca="1">+IF(AND(ISNUMBER(OFFSET('Sanitation Data'!$H$12,0,10*ROW('Sanitation Data'!H52))),'Data Summary'!DI58="Yes"),OFFSET('Sanitation Data'!$H$12,0,10*ROW('Sanitation Data'!H52)),NA())</f>
        <v>#N/A</v>
      </c>
      <c r="AU58" s="512" t="e">
        <f ca="1">+IF(AND(ISNUMBER(OFFSET('Sanitation Data'!$I$4,0,10*ROW('Sanitation Data'!I52))),'Data Summary'!DJ58="Yes"),100-OFFSET('Sanitation Data'!$I$4,0,10*ROW('Sanitation Data'!I52)),NA())</f>
        <v>#N/A</v>
      </c>
      <c r="AV58" s="512" t="e">
        <f ca="1">+IF(AND(ISNUMBER(OFFSET('Sanitation Data'!$I$6,0,10*ROW('Sanitation Data'!I52))),'Data Summary'!DK58="Yes"),OFFSET('Sanitation Data'!$I$6,0,10*ROW('Sanitation Data'!I52)),NA())</f>
        <v>#N/A</v>
      </c>
      <c r="AW58" s="512" t="e">
        <f ca="1">+IF(AND(ISNUMBER(OFFSET('Sanitation Data'!$I$10,0,10*ROW('Sanitation Data'!I52))),'Data Summary'!DL58="Yes"),OFFSET('Sanitation Data'!$I$10,0,10*ROW('Sanitation Data'!I52)),NA())</f>
        <v>#N/A</v>
      </c>
      <c r="AX58" s="512" t="e">
        <f ca="1">+IF(AND(ISNUMBER(OFFSET('Sanitation Data'!$I$11,0,10*ROW('Sanitation Data'!I52))),'Data Summary'!DM58="Yes"),OFFSET('Sanitation Data'!$I$11,0,10*ROW('Sanitation Data'!I52)),NA())</f>
        <v>#N/A</v>
      </c>
      <c r="AY58" s="512" t="e">
        <f ca="1">+IF(AND(ISNUMBER(OFFSET('Sanitation Data'!$I$12,0,10*ROW('Sanitation Data'!I52))),'Data Summary'!DN58="Yes"),OFFSET('Sanitation Data'!$I$12,0,10*ROW('Sanitation Data'!I52)),NA())</f>
        <v>#N/A</v>
      </c>
      <c r="AZ58" s="513" t="e">
        <f ca="1">+IF(AND(ISNUMBER(OFFSET('Hygiene Data'!$D$5,0,10*ROW('Hygiene Data'!D52))),'Data Summary'!DO58="Yes"),OFFSET('Hygiene Data'!$D$5,0,10*ROW('Hygiene Data'!D52)),NA())</f>
        <v>#N/A</v>
      </c>
      <c r="BA58" s="513" t="e">
        <f ca="1">+IF(AND(ISNUMBER(OFFSET('Hygiene Data'!$D$7,0,10*ROW('Hygiene Data'!D52))),'Data Summary'!DP58="Yes"),OFFSET('Hygiene Data'!$D$7,0,10*ROW('Hygiene Data'!D52)),NA())</f>
        <v>#N/A</v>
      </c>
      <c r="BB58" s="513" t="e">
        <f ca="1">+IF(AND(ISNUMBER(OFFSET('Hygiene Data'!$D$9,0,10*ROW('Hygiene Data'!D52))),'Data Summary'!DQ58="Yes"),OFFSET('Hygiene Data'!$D$9,0,10*ROW('Hygiene Data'!D52)),NA())</f>
        <v>#N/A</v>
      </c>
      <c r="BC58" s="513" t="e">
        <f ca="1">+IF(AND(ISNUMBER(OFFSET('Hygiene Data'!$E$5,0,10*ROW('Hygiene Data'!E52))),'Data Summary'!DR58="Yes"),OFFSET('Hygiene Data'!$E$5,0,10*ROW('Hygiene Data'!E52)),NA())</f>
        <v>#N/A</v>
      </c>
      <c r="BD58" s="513" t="e">
        <f ca="1">+IF(AND(ISNUMBER(OFFSET('Hygiene Data'!$E$7,0,10*ROW('Hygiene Data'!E52))),'Data Summary'!DS58="Yes"),OFFSET('Hygiene Data'!$E$7,0,10*ROW('Hygiene Data'!E52)),NA())</f>
        <v>#N/A</v>
      </c>
      <c r="BE58" s="513" t="e">
        <f ca="1">+IF(AND(ISNUMBER(OFFSET('Hygiene Data'!$E$9,0,10*ROW('Hygiene Data'!E52))),'Data Summary'!DT58="Yes"),OFFSET('Hygiene Data'!$E$9,0,10*ROW('Hygiene Data'!E52)),NA())</f>
        <v>#N/A</v>
      </c>
      <c r="BF58" s="513" t="e">
        <f ca="1">+IF(AND(ISNUMBER(OFFSET('Hygiene Data'!$F$5,0,10*ROW('Hygiene Data'!F52))),'Data Summary'!DU58="Yes"),OFFSET('Hygiene Data'!$F$5,0,10*ROW('Hygiene Data'!F52)),NA())</f>
        <v>#N/A</v>
      </c>
      <c r="BG58" s="513" t="e">
        <f ca="1">+IF(AND(ISNUMBER(OFFSET('Hygiene Data'!$F$7,0,10*ROW('Hygiene Data'!F52))),'Data Summary'!DV58="Yes"),OFFSET('Hygiene Data'!$F$7,0,10*ROW('Hygiene Data'!F52)),NA())</f>
        <v>#N/A</v>
      </c>
      <c r="BH58" s="513" t="e">
        <f ca="1">+IF(AND(ISNUMBER(OFFSET('Hygiene Data'!$F$9,0,10*ROW('Hygiene Data'!F52))),'Data Summary'!DW58="Yes"),OFFSET('Hygiene Data'!$F$9,0,10*ROW('Hygiene Data'!F52)),NA())</f>
        <v>#N/A</v>
      </c>
      <c r="BI58" s="513" t="e">
        <f ca="1">+IF(AND(ISNUMBER(OFFSET('Hygiene Data'!$G$5,0,10*ROW('Hygiene Data'!G52))),'Data Summary'!DX58="Yes"),OFFSET('Hygiene Data'!$G$5,0,10*ROW('Hygiene Data'!G52)),NA())</f>
        <v>#N/A</v>
      </c>
      <c r="BJ58" s="513" t="e">
        <f ca="1">+IF(AND(ISNUMBER(OFFSET('Hygiene Data'!$G$7,0,10*ROW('Hygiene Data'!G52))),'Data Summary'!DY58="Yes"),OFFSET('Hygiene Data'!$G$7,0,10*ROW('Hygiene Data'!G52)),NA())</f>
        <v>#N/A</v>
      </c>
      <c r="BK58" s="513" t="e">
        <f ca="1">+IF(AND(ISNUMBER(OFFSET('Hygiene Data'!$G$9,0,10*ROW('Hygiene Data'!G52))),'Data Summary'!DZ58="Yes"),OFFSET('Hygiene Data'!$G$9,0,10*ROW('Hygiene Data'!G52)),NA())</f>
        <v>#N/A</v>
      </c>
      <c r="BL58" s="513" t="e">
        <f ca="1">+IF(AND(ISNUMBER(OFFSET('Hygiene Data'!$H$5,0,10*ROW('Hygiene Data'!H52))),'Data Summary'!EA58="Yes"),OFFSET('Hygiene Data'!$H$5,0,10*ROW('Hygiene Data'!H52)),NA())</f>
        <v>#N/A</v>
      </c>
      <c r="BM58" s="513" t="e">
        <f ca="1">+IF(AND(ISNUMBER(OFFSET('Hygiene Data'!$H$7,0,10*ROW('Hygiene Data'!H52))),'Data Summary'!EB58="Yes"),OFFSET('Hygiene Data'!$H$7,0,10*ROW('Hygiene Data'!H52)),NA())</f>
        <v>#N/A</v>
      </c>
      <c r="BN58" s="513" t="e">
        <f ca="1">+IF(AND(ISNUMBER(OFFSET('Hygiene Data'!$H$9,0,10*ROW('Hygiene Data'!H52))),'Data Summary'!EC58="Yes"),OFFSET('Hygiene Data'!$H$9,0,10*ROW('Hygiene Data'!H52)),NA())</f>
        <v>#N/A</v>
      </c>
      <c r="BO58" s="513" t="e">
        <f ca="1">+IF(AND(ISNUMBER(OFFSET('Hygiene Data'!$I$5,0,10*ROW('Hygiene Data'!I52))),'Data Summary'!ED58="Yes"),OFFSET('Hygiene Data'!$I$5,0,10*ROW('Hygiene Data'!I52)),NA())</f>
        <v>#N/A</v>
      </c>
      <c r="BP58" s="513" t="e">
        <f ca="1">+IF(AND(ISNUMBER(OFFSET('Hygiene Data'!$I$7,0,10*ROW('Hygiene Data'!I52))),'Data Summary'!EE58="Yes"),OFFSET('Hygiene Data'!$I$7,0,10*ROW('Hygiene Data'!I52)),NA())</f>
        <v>#N/A</v>
      </c>
      <c r="BQ58" s="513" t="e">
        <f ca="1">+IF(AND(ISNUMBER(OFFSET('Hygiene Data'!$I$9,0,10*ROW('Hygiene Data'!I52))),'Data Summary'!EF58="Yes"),OFFSET('Hygiene Data'!$I$9,0,10*ROW('Hygiene Data'!I52)),NA())</f>
        <v>#N/A</v>
      </c>
    </row>
    <row r="59" spans="1:69" x14ac:dyDescent="0.25">
      <c r="A59" s="509" t="e">
        <f ca="1">+RIGHT('Data Summary'!A59,LEN('Data Summary'!A59)-9)</f>
        <v>#VALUE!</v>
      </c>
      <c r="B59" s="483" t="str">
        <f ca="1">+IF(ISTEXT('Data Summary'!B59),'Data Summary'!B59,"")</f>
        <v/>
      </c>
      <c r="C59" s="510" t="e">
        <f ca="1">+VALUE('Data Summary'!C59)</f>
        <v>#VALUE!</v>
      </c>
      <c r="D59" s="511" t="e">
        <f ca="1">+IF(AND(ISNUMBER(OFFSET('Water Data'!$D$4,0,10*ROW('Water Data'!D53))),'Data Summary'!BS59="Yes"),100-OFFSET('Water Data'!$D$4,0,10*ROW('Water Data'!D53)),NA())</f>
        <v>#N/A</v>
      </c>
      <c r="E59" s="511" t="e">
        <f ca="1">+IF(AND(ISNUMBER(OFFSET('Water Data'!$D$6,0,10*ROW('Water Data'!D53))),'Data Summary'!BT59="Yes"),OFFSET('Water Data'!$D$6,0,10*ROW('Water Data'!D53)),NA())</f>
        <v>#N/A</v>
      </c>
      <c r="F59" s="511" t="e">
        <f ca="1">+IF(AND(ISNUMBER(OFFSET('Water Data'!$D$9,0,10*ROW('Water Data'!D53))),'Data Summary'!BU59="Yes"),OFFSET('Water Data'!$D$9,0,10*ROW('Water Data'!D53)),NA())</f>
        <v>#N/A</v>
      </c>
      <c r="G59" s="511" t="e">
        <f ca="1">+IF(AND(ISNUMBER(OFFSET('Water Data'!$E$4,0,10*ROW('Water Data'!E53))),'Data Summary'!BV59="Yes"),100-OFFSET('Water Data'!$E$4,0,10*ROW('Water Data'!E53)),NA())</f>
        <v>#N/A</v>
      </c>
      <c r="H59" s="511" t="e">
        <f ca="1">+IF(AND(ISNUMBER(OFFSET('Water Data'!$E$6,0,10*ROW('Water Data'!E53))),'Data Summary'!BW59="Yes"),OFFSET('Water Data'!$E$6,0,10*ROW('Water Data'!E53)),NA())</f>
        <v>#N/A</v>
      </c>
      <c r="I59" s="511" t="e">
        <f ca="1">+IF(AND(ISNUMBER(OFFSET('Water Data'!$E$9,0,10*ROW('Water Data'!E53))),'Data Summary'!BX59="Yes"),OFFSET('Water Data'!$E$9,0,10*ROW('Water Data'!E53)),NA())</f>
        <v>#N/A</v>
      </c>
      <c r="J59" s="511" t="e">
        <f ca="1">+IF(AND(ISNUMBER(OFFSET('Water Data'!$F$4,0,10*ROW('Water Data'!F53))),'Data Summary'!BY59="Yes"),100-OFFSET('Water Data'!$F$4,0,10*ROW('Water Data'!F53)),NA())</f>
        <v>#N/A</v>
      </c>
      <c r="K59" s="511" t="e">
        <f ca="1">+IF(AND(ISNUMBER(OFFSET('Water Data'!$F$6,0,10*ROW('Water Data'!F53))),'Data Summary'!BZ59="Yes"),OFFSET('Water Data'!$F$6,0,10*ROW('Water Data'!F53)),NA())</f>
        <v>#N/A</v>
      </c>
      <c r="L59" s="511" t="e">
        <f ca="1">+IF(AND(ISNUMBER(OFFSET('Water Data'!$F$9,0,10*ROW('Water Data'!F53))),'Data Summary'!CA59="Yes"),OFFSET('Water Data'!$F$9,0,10*ROW('Water Data'!F53)),NA())</f>
        <v>#N/A</v>
      </c>
      <c r="M59" s="511" t="e">
        <f ca="1">+IF(AND(ISNUMBER(OFFSET('Water Data'!$G$4,0,10*ROW('Water Data'!G53))),'Data Summary'!CB59="Yes"),100-OFFSET('Water Data'!$G$4,0,10*ROW('Water Data'!G53)),NA())</f>
        <v>#N/A</v>
      </c>
      <c r="N59" s="511" t="e">
        <f ca="1">+IF(AND(ISNUMBER(OFFSET('Water Data'!$G$6,0,10*ROW('Water Data'!G53))),'Data Summary'!CC59="Yes"),OFFSET('Water Data'!$G$6,0,10*ROW('Water Data'!G53)),NA())</f>
        <v>#N/A</v>
      </c>
      <c r="O59" s="511" t="e">
        <f ca="1">+IF(AND(ISNUMBER(OFFSET('Water Data'!$G$9,0,10*ROW('Water Data'!G53))),'Data Summary'!CD59="Yes"),OFFSET('Water Data'!$G$9,0,10*ROW('Water Data'!G53)),NA())</f>
        <v>#N/A</v>
      </c>
      <c r="P59" s="511" t="e">
        <f ca="1">+IF(AND(ISNUMBER(OFFSET('Water Data'!$H$4,0,10*ROW('Water Data'!H53))),'Data Summary'!CE59="Yes"),100-OFFSET('Water Data'!$H$4,0,10*ROW('Water Data'!H53)),NA())</f>
        <v>#N/A</v>
      </c>
      <c r="Q59" s="511" t="e">
        <f ca="1">+IF(AND(ISNUMBER(OFFSET('Water Data'!$H$6,0,10*ROW('Water Data'!H53))),'Data Summary'!CF59="Yes"),OFFSET('Water Data'!$H$6,0,10*ROW('Water Data'!H53)),NA())</f>
        <v>#N/A</v>
      </c>
      <c r="R59" s="511" t="e">
        <f ca="1">+IF(AND(ISNUMBER(OFFSET('Water Data'!$H$9,0,10*ROW('Water Data'!H53))),'Data Summary'!CG59="Yes"),OFFSET('Water Data'!$H$9,0,10*ROW('Water Data'!H53)),NA())</f>
        <v>#N/A</v>
      </c>
      <c r="S59" s="511" t="e">
        <f ca="1">+IF(AND(ISNUMBER(OFFSET('Water Data'!$I$4,0,10*ROW('Water Data'!I53))),'Data Summary'!CH59="Yes"),100-OFFSET('Water Data'!$I$4,0,10*ROW('Water Data'!I53)),NA())</f>
        <v>#N/A</v>
      </c>
      <c r="T59" s="511" t="e">
        <f ca="1">+IF(AND(ISNUMBER(OFFSET('Water Data'!$I$6,0,10*ROW('Water Data'!I53))),'Data Summary'!CI59="Yes"),OFFSET('Water Data'!$I$6,0,10*ROW('Water Data'!I53)),NA())</f>
        <v>#N/A</v>
      </c>
      <c r="U59" s="511" t="e">
        <f ca="1">+IF(AND(ISNUMBER(OFFSET('Water Data'!$I$9,0,10*ROW('Water Data'!I53))),'Data Summary'!CJ59="Yes"),OFFSET('Water Data'!$I$9,0,10*ROW('Water Data'!I53)),NA())</f>
        <v>#N/A</v>
      </c>
      <c r="V59" s="512" t="e">
        <f ca="1">+IF(AND(ISNUMBER(OFFSET('Sanitation Data'!$D$4,0,10*ROW('Sanitation Data'!D53))),'Data Summary'!CK59="Yes"),100-OFFSET('Sanitation Data'!$D$4,0,10*ROW('Sanitation Data'!D53)),NA())</f>
        <v>#N/A</v>
      </c>
      <c r="W59" s="512" t="e">
        <f ca="1">+IF(AND(ISNUMBER(OFFSET('Sanitation Data'!$D$6,0,10*ROW('Sanitation Data'!D53))),'Data Summary'!CL59="Yes"),OFFSET('Sanitation Data'!$D$6,0,10*ROW('Sanitation Data'!D53)),NA())</f>
        <v>#N/A</v>
      </c>
      <c r="X59" s="512" t="e">
        <f ca="1">+IF(AND(ISNUMBER(OFFSET('Sanitation Data'!$D$10,0,10*ROW('Sanitation Data'!D53))),'Data Summary'!CM59="Yes"),OFFSET('Sanitation Data'!$D$10,0,10*ROW('Sanitation Data'!D53)),NA())</f>
        <v>#N/A</v>
      </c>
      <c r="Y59" s="512" t="e">
        <f ca="1">+IF(AND(ISNUMBER(OFFSET('Sanitation Data'!$D$11,0,10*ROW('Sanitation Data'!D53))),'Data Summary'!CN59="Yes"),OFFSET('Sanitation Data'!$D$11,0,10*ROW('Sanitation Data'!D53)),NA())</f>
        <v>#N/A</v>
      </c>
      <c r="Z59" s="512" t="e">
        <f ca="1">+IF(AND(ISNUMBER(OFFSET('Sanitation Data'!$D$12,0,10*ROW('Sanitation Data'!D53))),'Data Summary'!CO59="Yes"),OFFSET('Sanitation Data'!$D$12,0,10*ROW('Sanitation Data'!D53)),NA())</f>
        <v>#N/A</v>
      </c>
      <c r="AA59" s="512" t="e">
        <f ca="1">+IF(AND(ISNUMBER(OFFSET('Sanitation Data'!$E$4,0,10*ROW('Sanitation Data'!E53))),'Data Summary'!CP59="Yes"),100-OFFSET('Sanitation Data'!$E$4,0,10*ROW('Sanitation Data'!E53)),NA())</f>
        <v>#N/A</v>
      </c>
      <c r="AB59" s="512" t="e">
        <f ca="1">+IF(AND(ISNUMBER(OFFSET('Sanitation Data'!$E$6,0,10*ROW('Sanitation Data'!E53))),'Data Summary'!CQ59="Yes"),OFFSET('Sanitation Data'!$E$6,0,10*ROW('Sanitation Data'!E53)),NA())</f>
        <v>#N/A</v>
      </c>
      <c r="AC59" s="512" t="e">
        <f ca="1">+IF(AND(ISNUMBER(OFFSET('Sanitation Data'!$E$10,0,10*ROW('Sanitation Data'!E53))),'Data Summary'!CR59="Yes"),OFFSET('Sanitation Data'!$E$10,0,10*ROW('Sanitation Data'!E53)),NA())</f>
        <v>#N/A</v>
      </c>
      <c r="AD59" s="512" t="e">
        <f ca="1">+IF(AND(ISNUMBER(OFFSET('Sanitation Data'!$E$11,0,10*ROW('Sanitation Data'!E53))),'Data Summary'!CS59="Yes"),OFFSET('Sanitation Data'!$E$11,0,10*ROW('Sanitation Data'!E53)),NA())</f>
        <v>#N/A</v>
      </c>
      <c r="AE59" s="512" t="e">
        <f ca="1">+IF(AND(ISNUMBER(OFFSET('Sanitation Data'!$E$12,0,10*ROW('Sanitation Data'!E53))),'Data Summary'!CT59="Yes"),OFFSET('Sanitation Data'!$E$12,0,10*ROW('Sanitation Data'!E53)),NA())</f>
        <v>#N/A</v>
      </c>
      <c r="AF59" s="512" t="e">
        <f ca="1">+IF(AND(ISNUMBER(OFFSET('Sanitation Data'!$F$4,0,10*ROW('Sanitation Data'!F53))),'Data Summary'!CU59="Yes"),100-OFFSET('Sanitation Data'!$F$4,0,10*ROW('Sanitation Data'!F53)),NA())</f>
        <v>#N/A</v>
      </c>
      <c r="AG59" s="512" t="e">
        <f ca="1">+IF(AND(ISNUMBER(OFFSET('Sanitation Data'!$F$6,0,10*ROW('Sanitation Data'!F53))),'Data Summary'!CV59="Yes"),OFFSET('Sanitation Data'!$F$6,0,10*ROW('Sanitation Data'!F53)),NA())</f>
        <v>#N/A</v>
      </c>
      <c r="AH59" s="512" t="e">
        <f ca="1">+IF(AND(ISNUMBER(OFFSET('Sanitation Data'!$F$10,0,10*ROW('Sanitation Data'!F53))),'Data Summary'!CW59="Yes"),OFFSET('Sanitation Data'!$F$10,0,10*ROW('Sanitation Data'!F53)),NA())</f>
        <v>#N/A</v>
      </c>
      <c r="AI59" s="512" t="e">
        <f ca="1">+IF(AND(ISNUMBER(OFFSET('Sanitation Data'!$F$11,0,10*ROW('Sanitation Data'!F53))),'Data Summary'!CX59="Yes"),OFFSET('Sanitation Data'!$F$11,0,10*ROW('Sanitation Data'!F53)),NA())</f>
        <v>#N/A</v>
      </c>
      <c r="AJ59" s="512" t="e">
        <f ca="1">+IF(AND(ISNUMBER(OFFSET('Sanitation Data'!$F$12,0,10*ROW('Sanitation Data'!F53))),'Data Summary'!CY59="Yes"),OFFSET('Sanitation Data'!$F$12,0,10*ROW('Sanitation Data'!F53)),NA())</f>
        <v>#N/A</v>
      </c>
      <c r="AK59" s="512" t="e">
        <f ca="1">+IF(AND(ISNUMBER(OFFSET('Sanitation Data'!$G$4,0,10*ROW('Sanitation Data'!G53))),'Data Summary'!CZ59="Yes"),100-OFFSET('Sanitation Data'!$G$4,0,10*ROW('Sanitation Data'!G53)),NA())</f>
        <v>#N/A</v>
      </c>
      <c r="AL59" s="512" t="e">
        <f ca="1">+IF(AND(ISNUMBER(OFFSET('Sanitation Data'!$G$6,0,10*ROW('Sanitation Data'!G53))),'Data Summary'!DA59="Yes"),OFFSET('Sanitation Data'!$G$6,0,10*ROW('Sanitation Data'!G53)),NA())</f>
        <v>#N/A</v>
      </c>
      <c r="AM59" s="512" t="e">
        <f ca="1">+IF(AND(ISNUMBER(OFFSET('Sanitation Data'!$G$10,0,10*ROW('Sanitation Data'!G53))),'Data Summary'!DB59="Yes"),OFFSET('Sanitation Data'!$G$10,0,10*ROW('Sanitation Data'!G53)),NA())</f>
        <v>#N/A</v>
      </c>
      <c r="AN59" s="512" t="e">
        <f ca="1">+IF(AND(ISNUMBER(OFFSET('Sanitation Data'!$G$11,0,10*ROW('Sanitation Data'!G53))),'Data Summary'!DC59="Yes"),OFFSET('Sanitation Data'!$G$11,0,10*ROW('Sanitation Data'!G53)),NA())</f>
        <v>#N/A</v>
      </c>
      <c r="AO59" s="512" t="e">
        <f ca="1">+IF(AND(ISNUMBER(OFFSET('Sanitation Data'!$G$12,0,10*ROW('Sanitation Data'!G53))),'Data Summary'!DD59="Yes"),OFFSET('Sanitation Data'!$G$12,0,10*ROW('Sanitation Data'!G53)),NA())</f>
        <v>#N/A</v>
      </c>
      <c r="AP59" s="512" t="e">
        <f ca="1">+IF(AND(ISNUMBER(OFFSET('Sanitation Data'!$H$4,0,10*ROW('Sanitation Data'!H53))),'Data Summary'!DE59="Yes"),100-OFFSET('Sanitation Data'!$H$4,0,10*ROW('Sanitation Data'!H53)),NA())</f>
        <v>#N/A</v>
      </c>
      <c r="AQ59" s="512" t="e">
        <f ca="1">+IF(AND(ISNUMBER(OFFSET('Sanitation Data'!$H$6,0,10*ROW('Sanitation Data'!H53))),'Data Summary'!DF59="Yes"),OFFSET('Sanitation Data'!$H$6,0,10*ROW('Sanitation Data'!H53)),NA())</f>
        <v>#N/A</v>
      </c>
      <c r="AR59" s="512" t="e">
        <f ca="1">+IF(AND(ISNUMBER(OFFSET('Sanitation Data'!$H$10,0,10*ROW('Sanitation Data'!H53))),'Data Summary'!DG59="Yes"),OFFSET('Sanitation Data'!$H$10,0,10*ROW('Sanitation Data'!H53)),NA())</f>
        <v>#N/A</v>
      </c>
      <c r="AS59" s="512" t="e">
        <f ca="1">+IF(AND(ISNUMBER(OFFSET('Sanitation Data'!$H$11,0,10*ROW('Sanitation Data'!H53))),'Data Summary'!DH59="Yes"),OFFSET('Sanitation Data'!$H$11,0,10*ROW('Sanitation Data'!H53)),NA())</f>
        <v>#N/A</v>
      </c>
      <c r="AT59" s="512" t="e">
        <f ca="1">+IF(AND(ISNUMBER(OFFSET('Sanitation Data'!$H$12,0,10*ROW('Sanitation Data'!H53))),'Data Summary'!DI59="Yes"),OFFSET('Sanitation Data'!$H$12,0,10*ROW('Sanitation Data'!H53)),NA())</f>
        <v>#N/A</v>
      </c>
      <c r="AU59" s="512" t="e">
        <f ca="1">+IF(AND(ISNUMBER(OFFSET('Sanitation Data'!$I$4,0,10*ROW('Sanitation Data'!I53))),'Data Summary'!DJ59="Yes"),100-OFFSET('Sanitation Data'!$I$4,0,10*ROW('Sanitation Data'!I53)),NA())</f>
        <v>#N/A</v>
      </c>
      <c r="AV59" s="512" t="e">
        <f ca="1">+IF(AND(ISNUMBER(OFFSET('Sanitation Data'!$I$6,0,10*ROW('Sanitation Data'!I53))),'Data Summary'!DK59="Yes"),OFFSET('Sanitation Data'!$I$6,0,10*ROW('Sanitation Data'!I53)),NA())</f>
        <v>#N/A</v>
      </c>
      <c r="AW59" s="512" t="e">
        <f ca="1">+IF(AND(ISNUMBER(OFFSET('Sanitation Data'!$I$10,0,10*ROW('Sanitation Data'!I53))),'Data Summary'!DL59="Yes"),OFFSET('Sanitation Data'!$I$10,0,10*ROW('Sanitation Data'!I53)),NA())</f>
        <v>#N/A</v>
      </c>
      <c r="AX59" s="512" t="e">
        <f ca="1">+IF(AND(ISNUMBER(OFFSET('Sanitation Data'!$I$11,0,10*ROW('Sanitation Data'!I53))),'Data Summary'!DM59="Yes"),OFFSET('Sanitation Data'!$I$11,0,10*ROW('Sanitation Data'!I53)),NA())</f>
        <v>#N/A</v>
      </c>
      <c r="AY59" s="512" t="e">
        <f ca="1">+IF(AND(ISNUMBER(OFFSET('Sanitation Data'!$I$12,0,10*ROW('Sanitation Data'!I53))),'Data Summary'!DN59="Yes"),OFFSET('Sanitation Data'!$I$12,0,10*ROW('Sanitation Data'!I53)),NA())</f>
        <v>#N/A</v>
      </c>
      <c r="AZ59" s="513" t="e">
        <f ca="1">+IF(AND(ISNUMBER(OFFSET('Hygiene Data'!$D$5,0,10*ROW('Hygiene Data'!D53))),'Data Summary'!DO59="Yes"),OFFSET('Hygiene Data'!$D$5,0,10*ROW('Hygiene Data'!D53)),NA())</f>
        <v>#N/A</v>
      </c>
      <c r="BA59" s="513" t="e">
        <f ca="1">+IF(AND(ISNUMBER(OFFSET('Hygiene Data'!$D$7,0,10*ROW('Hygiene Data'!D53))),'Data Summary'!DP59="Yes"),OFFSET('Hygiene Data'!$D$7,0,10*ROW('Hygiene Data'!D53)),NA())</f>
        <v>#N/A</v>
      </c>
      <c r="BB59" s="513" t="e">
        <f ca="1">+IF(AND(ISNUMBER(OFFSET('Hygiene Data'!$D$9,0,10*ROW('Hygiene Data'!D53))),'Data Summary'!DQ59="Yes"),OFFSET('Hygiene Data'!$D$9,0,10*ROW('Hygiene Data'!D53)),NA())</f>
        <v>#N/A</v>
      </c>
      <c r="BC59" s="513" t="e">
        <f ca="1">+IF(AND(ISNUMBER(OFFSET('Hygiene Data'!$E$5,0,10*ROW('Hygiene Data'!E53))),'Data Summary'!DR59="Yes"),OFFSET('Hygiene Data'!$E$5,0,10*ROW('Hygiene Data'!E53)),NA())</f>
        <v>#N/A</v>
      </c>
      <c r="BD59" s="513" t="e">
        <f ca="1">+IF(AND(ISNUMBER(OFFSET('Hygiene Data'!$E$7,0,10*ROW('Hygiene Data'!E53))),'Data Summary'!DS59="Yes"),OFFSET('Hygiene Data'!$E$7,0,10*ROW('Hygiene Data'!E53)),NA())</f>
        <v>#N/A</v>
      </c>
      <c r="BE59" s="513" t="e">
        <f ca="1">+IF(AND(ISNUMBER(OFFSET('Hygiene Data'!$E$9,0,10*ROW('Hygiene Data'!E53))),'Data Summary'!DT59="Yes"),OFFSET('Hygiene Data'!$E$9,0,10*ROW('Hygiene Data'!E53)),NA())</f>
        <v>#N/A</v>
      </c>
      <c r="BF59" s="513" t="e">
        <f ca="1">+IF(AND(ISNUMBER(OFFSET('Hygiene Data'!$F$5,0,10*ROW('Hygiene Data'!F53))),'Data Summary'!DU59="Yes"),OFFSET('Hygiene Data'!$F$5,0,10*ROW('Hygiene Data'!F53)),NA())</f>
        <v>#N/A</v>
      </c>
      <c r="BG59" s="513" t="e">
        <f ca="1">+IF(AND(ISNUMBER(OFFSET('Hygiene Data'!$F$7,0,10*ROW('Hygiene Data'!F53))),'Data Summary'!DV59="Yes"),OFFSET('Hygiene Data'!$F$7,0,10*ROW('Hygiene Data'!F53)),NA())</f>
        <v>#N/A</v>
      </c>
      <c r="BH59" s="513" t="e">
        <f ca="1">+IF(AND(ISNUMBER(OFFSET('Hygiene Data'!$F$9,0,10*ROW('Hygiene Data'!F53))),'Data Summary'!DW59="Yes"),OFFSET('Hygiene Data'!$F$9,0,10*ROW('Hygiene Data'!F53)),NA())</f>
        <v>#N/A</v>
      </c>
      <c r="BI59" s="513" t="e">
        <f ca="1">+IF(AND(ISNUMBER(OFFSET('Hygiene Data'!$G$5,0,10*ROW('Hygiene Data'!G53))),'Data Summary'!DX59="Yes"),OFFSET('Hygiene Data'!$G$5,0,10*ROW('Hygiene Data'!G53)),NA())</f>
        <v>#N/A</v>
      </c>
      <c r="BJ59" s="513" t="e">
        <f ca="1">+IF(AND(ISNUMBER(OFFSET('Hygiene Data'!$G$7,0,10*ROW('Hygiene Data'!G53))),'Data Summary'!DY59="Yes"),OFFSET('Hygiene Data'!$G$7,0,10*ROW('Hygiene Data'!G53)),NA())</f>
        <v>#N/A</v>
      </c>
      <c r="BK59" s="513" t="e">
        <f ca="1">+IF(AND(ISNUMBER(OFFSET('Hygiene Data'!$G$9,0,10*ROW('Hygiene Data'!G53))),'Data Summary'!DZ59="Yes"),OFFSET('Hygiene Data'!$G$9,0,10*ROW('Hygiene Data'!G53)),NA())</f>
        <v>#N/A</v>
      </c>
      <c r="BL59" s="513" t="e">
        <f ca="1">+IF(AND(ISNUMBER(OFFSET('Hygiene Data'!$H$5,0,10*ROW('Hygiene Data'!H53))),'Data Summary'!EA59="Yes"),OFFSET('Hygiene Data'!$H$5,0,10*ROW('Hygiene Data'!H53)),NA())</f>
        <v>#N/A</v>
      </c>
      <c r="BM59" s="513" t="e">
        <f ca="1">+IF(AND(ISNUMBER(OFFSET('Hygiene Data'!$H$7,0,10*ROW('Hygiene Data'!H53))),'Data Summary'!EB59="Yes"),OFFSET('Hygiene Data'!$H$7,0,10*ROW('Hygiene Data'!H53)),NA())</f>
        <v>#N/A</v>
      </c>
      <c r="BN59" s="513" t="e">
        <f ca="1">+IF(AND(ISNUMBER(OFFSET('Hygiene Data'!$H$9,0,10*ROW('Hygiene Data'!H53))),'Data Summary'!EC59="Yes"),OFFSET('Hygiene Data'!$H$9,0,10*ROW('Hygiene Data'!H53)),NA())</f>
        <v>#N/A</v>
      </c>
      <c r="BO59" s="513" t="e">
        <f ca="1">+IF(AND(ISNUMBER(OFFSET('Hygiene Data'!$I$5,0,10*ROW('Hygiene Data'!I53))),'Data Summary'!ED59="Yes"),OFFSET('Hygiene Data'!$I$5,0,10*ROW('Hygiene Data'!I53)),NA())</f>
        <v>#N/A</v>
      </c>
      <c r="BP59" s="513" t="e">
        <f ca="1">+IF(AND(ISNUMBER(OFFSET('Hygiene Data'!$I$7,0,10*ROW('Hygiene Data'!I53))),'Data Summary'!EE59="Yes"),OFFSET('Hygiene Data'!$I$7,0,10*ROW('Hygiene Data'!I53)),NA())</f>
        <v>#N/A</v>
      </c>
      <c r="BQ59" s="513" t="e">
        <f ca="1">+IF(AND(ISNUMBER(OFFSET('Hygiene Data'!$I$9,0,10*ROW('Hygiene Data'!I53))),'Data Summary'!EF59="Yes"),OFFSET('Hygiene Data'!$I$9,0,10*ROW('Hygiene Data'!I53)),NA())</f>
        <v>#N/A</v>
      </c>
    </row>
    <row r="60" spans="1:69" x14ac:dyDescent="0.25">
      <c r="A60" s="509" t="e">
        <f ca="1">+RIGHT('Data Summary'!A60,LEN('Data Summary'!A60)-9)</f>
        <v>#VALUE!</v>
      </c>
      <c r="B60" s="483" t="str">
        <f ca="1">+IF(ISTEXT('Data Summary'!B60),'Data Summary'!B60,"")</f>
        <v/>
      </c>
      <c r="C60" s="510" t="e">
        <f ca="1">+VALUE('Data Summary'!C60)</f>
        <v>#VALUE!</v>
      </c>
      <c r="D60" s="511" t="e">
        <f ca="1">+IF(AND(ISNUMBER(OFFSET('Water Data'!$D$4,0,10*ROW('Water Data'!D54))),'Data Summary'!BS60="Yes"),100-OFFSET('Water Data'!$D$4,0,10*ROW('Water Data'!D54)),NA())</f>
        <v>#N/A</v>
      </c>
      <c r="E60" s="511" t="e">
        <f ca="1">+IF(AND(ISNUMBER(OFFSET('Water Data'!$D$6,0,10*ROW('Water Data'!D54))),'Data Summary'!BT60="Yes"),OFFSET('Water Data'!$D$6,0,10*ROW('Water Data'!D54)),NA())</f>
        <v>#N/A</v>
      </c>
      <c r="F60" s="511" t="e">
        <f ca="1">+IF(AND(ISNUMBER(OFFSET('Water Data'!$D$9,0,10*ROW('Water Data'!D54))),'Data Summary'!BU60="Yes"),OFFSET('Water Data'!$D$9,0,10*ROW('Water Data'!D54)),NA())</f>
        <v>#N/A</v>
      </c>
      <c r="G60" s="511" t="e">
        <f ca="1">+IF(AND(ISNUMBER(OFFSET('Water Data'!$E$4,0,10*ROW('Water Data'!E54))),'Data Summary'!BV60="Yes"),100-OFFSET('Water Data'!$E$4,0,10*ROW('Water Data'!E54)),NA())</f>
        <v>#N/A</v>
      </c>
      <c r="H60" s="511" t="e">
        <f ca="1">+IF(AND(ISNUMBER(OFFSET('Water Data'!$E$6,0,10*ROW('Water Data'!E54))),'Data Summary'!BW60="Yes"),OFFSET('Water Data'!$E$6,0,10*ROW('Water Data'!E54)),NA())</f>
        <v>#N/A</v>
      </c>
      <c r="I60" s="511" t="e">
        <f ca="1">+IF(AND(ISNUMBER(OFFSET('Water Data'!$E$9,0,10*ROW('Water Data'!E54))),'Data Summary'!BX60="Yes"),OFFSET('Water Data'!$E$9,0,10*ROW('Water Data'!E54)),NA())</f>
        <v>#N/A</v>
      </c>
      <c r="J60" s="511" t="e">
        <f ca="1">+IF(AND(ISNUMBER(OFFSET('Water Data'!$F$4,0,10*ROW('Water Data'!F54))),'Data Summary'!BY60="Yes"),100-OFFSET('Water Data'!$F$4,0,10*ROW('Water Data'!F54)),NA())</f>
        <v>#N/A</v>
      </c>
      <c r="K60" s="511" t="e">
        <f ca="1">+IF(AND(ISNUMBER(OFFSET('Water Data'!$F$6,0,10*ROW('Water Data'!F54))),'Data Summary'!BZ60="Yes"),OFFSET('Water Data'!$F$6,0,10*ROW('Water Data'!F54)),NA())</f>
        <v>#N/A</v>
      </c>
      <c r="L60" s="511" t="e">
        <f ca="1">+IF(AND(ISNUMBER(OFFSET('Water Data'!$F$9,0,10*ROW('Water Data'!F54))),'Data Summary'!CA60="Yes"),OFFSET('Water Data'!$F$9,0,10*ROW('Water Data'!F54)),NA())</f>
        <v>#N/A</v>
      </c>
      <c r="M60" s="511" t="e">
        <f ca="1">+IF(AND(ISNUMBER(OFFSET('Water Data'!$G$4,0,10*ROW('Water Data'!G54))),'Data Summary'!CB60="Yes"),100-OFFSET('Water Data'!$G$4,0,10*ROW('Water Data'!G54)),NA())</f>
        <v>#N/A</v>
      </c>
      <c r="N60" s="511" t="e">
        <f ca="1">+IF(AND(ISNUMBER(OFFSET('Water Data'!$G$6,0,10*ROW('Water Data'!G54))),'Data Summary'!CC60="Yes"),OFFSET('Water Data'!$G$6,0,10*ROW('Water Data'!G54)),NA())</f>
        <v>#N/A</v>
      </c>
      <c r="O60" s="511" t="e">
        <f ca="1">+IF(AND(ISNUMBER(OFFSET('Water Data'!$G$9,0,10*ROW('Water Data'!G54))),'Data Summary'!CD60="Yes"),OFFSET('Water Data'!$G$9,0,10*ROW('Water Data'!G54)),NA())</f>
        <v>#N/A</v>
      </c>
      <c r="P60" s="511" t="e">
        <f ca="1">+IF(AND(ISNUMBER(OFFSET('Water Data'!$H$4,0,10*ROW('Water Data'!H54))),'Data Summary'!CE60="Yes"),100-OFFSET('Water Data'!$H$4,0,10*ROW('Water Data'!H54)),NA())</f>
        <v>#N/A</v>
      </c>
      <c r="Q60" s="511" t="e">
        <f ca="1">+IF(AND(ISNUMBER(OFFSET('Water Data'!$H$6,0,10*ROW('Water Data'!H54))),'Data Summary'!CF60="Yes"),OFFSET('Water Data'!$H$6,0,10*ROW('Water Data'!H54)),NA())</f>
        <v>#N/A</v>
      </c>
      <c r="R60" s="511" t="e">
        <f ca="1">+IF(AND(ISNUMBER(OFFSET('Water Data'!$H$9,0,10*ROW('Water Data'!H54))),'Data Summary'!CG60="Yes"),OFFSET('Water Data'!$H$9,0,10*ROW('Water Data'!H54)),NA())</f>
        <v>#N/A</v>
      </c>
      <c r="S60" s="511" t="e">
        <f ca="1">+IF(AND(ISNUMBER(OFFSET('Water Data'!$I$4,0,10*ROW('Water Data'!I54))),'Data Summary'!CH60="Yes"),100-OFFSET('Water Data'!$I$4,0,10*ROW('Water Data'!I54)),NA())</f>
        <v>#N/A</v>
      </c>
      <c r="T60" s="511" t="e">
        <f ca="1">+IF(AND(ISNUMBER(OFFSET('Water Data'!$I$6,0,10*ROW('Water Data'!I54))),'Data Summary'!CI60="Yes"),OFFSET('Water Data'!$I$6,0,10*ROW('Water Data'!I54)),NA())</f>
        <v>#N/A</v>
      </c>
      <c r="U60" s="511" t="e">
        <f ca="1">+IF(AND(ISNUMBER(OFFSET('Water Data'!$I$9,0,10*ROW('Water Data'!I54))),'Data Summary'!CJ60="Yes"),OFFSET('Water Data'!$I$9,0,10*ROW('Water Data'!I54)),NA())</f>
        <v>#N/A</v>
      </c>
      <c r="V60" s="512" t="e">
        <f ca="1">+IF(AND(ISNUMBER(OFFSET('Sanitation Data'!$D$4,0,10*ROW('Sanitation Data'!D54))),'Data Summary'!CK60="Yes"),100-OFFSET('Sanitation Data'!$D$4,0,10*ROW('Sanitation Data'!D54)),NA())</f>
        <v>#N/A</v>
      </c>
      <c r="W60" s="512" t="e">
        <f ca="1">+IF(AND(ISNUMBER(OFFSET('Sanitation Data'!$D$6,0,10*ROW('Sanitation Data'!D54))),'Data Summary'!CL60="Yes"),OFFSET('Sanitation Data'!$D$6,0,10*ROW('Sanitation Data'!D54)),NA())</f>
        <v>#N/A</v>
      </c>
      <c r="X60" s="512" t="e">
        <f ca="1">+IF(AND(ISNUMBER(OFFSET('Sanitation Data'!$D$10,0,10*ROW('Sanitation Data'!D54))),'Data Summary'!CM60="Yes"),OFFSET('Sanitation Data'!$D$10,0,10*ROW('Sanitation Data'!D54)),NA())</f>
        <v>#N/A</v>
      </c>
      <c r="Y60" s="512" t="e">
        <f ca="1">+IF(AND(ISNUMBER(OFFSET('Sanitation Data'!$D$11,0,10*ROW('Sanitation Data'!D54))),'Data Summary'!CN60="Yes"),OFFSET('Sanitation Data'!$D$11,0,10*ROW('Sanitation Data'!D54)),NA())</f>
        <v>#N/A</v>
      </c>
      <c r="Z60" s="512" t="e">
        <f ca="1">+IF(AND(ISNUMBER(OFFSET('Sanitation Data'!$D$12,0,10*ROW('Sanitation Data'!D54))),'Data Summary'!CO60="Yes"),OFFSET('Sanitation Data'!$D$12,0,10*ROW('Sanitation Data'!D54)),NA())</f>
        <v>#N/A</v>
      </c>
      <c r="AA60" s="512" t="e">
        <f ca="1">+IF(AND(ISNUMBER(OFFSET('Sanitation Data'!$E$4,0,10*ROW('Sanitation Data'!E54))),'Data Summary'!CP60="Yes"),100-OFFSET('Sanitation Data'!$E$4,0,10*ROW('Sanitation Data'!E54)),NA())</f>
        <v>#N/A</v>
      </c>
      <c r="AB60" s="512" t="e">
        <f ca="1">+IF(AND(ISNUMBER(OFFSET('Sanitation Data'!$E$6,0,10*ROW('Sanitation Data'!E54))),'Data Summary'!CQ60="Yes"),OFFSET('Sanitation Data'!$E$6,0,10*ROW('Sanitation Data'!E54)),NA())</f>
        <v>#N/A</v>
      </c>
      <c r="AC60" s="512" t="e">
        <f ca="1">+IF(AND(ISNUMBER(OFFSET('Sanitation Data'!$E$10,0,10*ROW('Sanitation Data'!E54))),'Data Summary'!CR60="Yes"),OFFSET('Sanitation Data'!$E$10,0,10*ROW('Sanitation Data'!E54)),NA())</f>
        <v>#N/A</v>
      </c>
      <c r="AD60" s="512" t="e">
        <f ca="1">+IF(AND(ISNUMBER(OFFSET('Sanitation Data'!$E$11,0,10*ROW('Sanitation Data'!E54))),'Data Summary'!CS60="Yes"),OFFSET('Sanitation Data'!$E$11,0,10*ROW('Sanitation Data'!E54)),NA())</f>
        <v>#N/A</v>
      </c>
      <c r="AE60" s="512" t="e">
        <f ca="1">+IF(AND(ISNUMBER(OFFSET('Sanitation Data'!$E$12,0,10*ROW('Sanitation Data'!E54))),'Data Summary'!CT60="Yes"),OFFSET('Sanitation Data'!$E$12,0,10*ROW('Sanitation Data'!E54)),NA())</f>
        <v>#N/A</v>
      </c>
      <c r="AF60" s="512" t="e">
        <f ca="1">+IF(AND(ISNUMBER(OFFSET('Sanitation Data'!$F$4,0,10*ROW('Sanitation Data'!F54))),'Data Summary'!CU60="Yes"),100-OFFSET('Sanitation Data'!$F$4,0,10*ROW('Sanitation Data'!F54)),NA())</f>
        <v>#N/A</v>
      </c>
      <c r="AG60" s="512" t="e">
        <f ca="1">+IF(AND(ISNUMBER(OFFSET('Sanitation Data'!$F$6,0,10*ROW('Sanitation Data'!F54))),'Data Summary'!CV60="Yes"),OFFSET('Sanitation Data'!$F$6,0,10*ROW('Sanitation Data'!F54)),NA())</f>
        <v>#N/A</v>
      </c>
      <c r="AH60" s="512" t="e">
        <f ca="1">+IF(AND(ISNUMBER(OFFSET('Sanitation Data'!$F$10,0,10*ROW('Sanitation Data'!F54))),'Data Summary'!CW60="Yes"),OFFSET('Sanitation Data'!$F$10,0,10*ROW('Sanitation Data'!F54)),NA())</f>
        <v>#N/A</v>
      </c>
      <c r="AI60" s="512" t="e">
        <f ca="1">+IF(AND(ISNUMBER(OFFSET('Sanitation Data'!$F$11,0,10*ROW('Sanitation Data'!F54))),'Data Summary'!CX60="Yes"),OFFSET('Sanitation Data'!$F$11,0,10*ROW('Sanitation Data'!F54)),NA())</f>
        <v>#N/A</v>
      </c>
      <c r="AJ60" s="512" t="e">
        <f ca="1">+IF(AND(ISNUMBER(OFFSET('Sanitation Data'!$F$12,0,10*ROW('Sanitation Data'!F54))),'Data Summary'!CY60="Yes"),OFFSET('Sanitation Data'!$F$12,0,10*ROW('Sanitation Data'!F54)),NA())</f>
        <v>#N/A</v>
      </c>
      <c r="AK60" s="512" t="e">
        <f ca="1">+IF(AND(ISNUMBER(OFFSET('Sanitation Data'!$G$4,0,10*ROW('Sanitation Data'!G54))),'Data Summary'!CZ60="Yes"),100-OFFSET('Sanitation Data'!$G$4,0,10*ROW('Sanitation Data'!G54)),NA())</f>
        <v>#N/A</v>
      </c>
      <c r="AL60" s="512" t="e">
        <f ca="1">+IF(AND(ISNUMBER(OFFSET('Sanitation Data'!$G$6,0,10*ROW('Sanitation Data'!G54))),'Data Summary'!DA60="Yes"),OFFSET('Sanitation Data'!$G$6,0,10*ROW('Sanitation Data'!G54)),NA())</f>
        <v>#N/A</v>
      </c>
      <c r="AM60" s="512" t="e">
        <f ca="1">+IF(AND(ISNUMBER(OFFSET('Sanitation Data'!$G$10,0,10*ROW('Sanitation Data'!G54))),'Data Summary'!DB60="Yes"),OFFSET('Sanitation Data'!$G$10,0,10*ROW('Sanitation Data'!G54)),NA())</f>
        <v>#N/A</v>
      </c>
      <c r="AN60" s="512" t="e">
        <f ca="1">+IF(AND(ISNUMBER(OFFSET('Sanitation Data'!$G$11,0,10*ROW('Sanitation Data'!G54))),'Data Summary'!DC60="Yes"),OFFSET('Sanitation Data'!$G$11,0,10*ROW('Sanitation Data'!G54)),NA())</f>
        <v>#N/A</v>
      </c>
      <c r="AO60" s="512" t="e">
        <f ca="1">+IF(AND(ISNUMBER(OFFSET('Sanitation Data'!$G$12,0,10*ROW('Sanitation Data'!G54))),'Data Summary'!DD60="Yes"),OFFSET('Sanitation Data'!$G$12,0,10*ROW('Sanitation Data'!G54)),NA())</f>
        <v>#N/A</v>
      </c>
      <c r="AP60" s="512" t="e">
        <f ca="1">+IF(AND(ISNUMBER(OFFSET('Sanitation Data'!$H$4,0,10*ROW('Sanitation Data'!H54))),'Data Summary'!DE60="Yes"),100-OFFSET('Sanitation Data'!$H$4,0,10*ROW('Sanitation Data'!H54)),NA())</f>
        <v>#N/A</v>
      </c>
      <c r="AQ60" s="512" t="e">
        <f ca="1">+IF(AND(ISNUMBER(OFFSET('Sanitation Data'!$H$6,0,10*ROW('Sanitation Data'!H54))),'Data Summary'!DF60="Yes"),OFFSET('Sanitation Data'!$H$6,0,10*ROW('Sanitation Data'!H54)),NA())</f>
        <v>#N/A</v>
      </c>
      <c r="AR60" s="512" t="e">
        <f ca="1">+IF(AND(ISNUMBER(OFFSET('Sanitation Data'!$H$10,0,10*ROW('Sanitation Data'!H54))),'Data Summary'!DG60="Yes"),OFFSET('Sanitation Data'!$H$10,0,10*ROW('Sanitation Data'!H54)),NA())</f>
        <v>#N/A</v>
      </c>
      <c r="AS60" s="512" t="e">
        <f ca="1">+IF(AND(ISNUMBER(OFFSET('Sanitation Data'!$H$11,0,10*ROW('Sanitation Data'!H54))),'Data Summary'!DH60="Yes"),OFFSET('Sanitation Data'!$H$11,0,10*ROW('Sanitation Data'!H54)),NA())</f>
        <v>#N/A</v>
      </c>
      <c r="AT60" s="512" t="e">
        <f ca="1">+IF(AND(ISNUMBER(OFFSET('Sanitation Data'!$H$12,0,10*ROW('Sanitation Data'!H54))),'Data Summary'!DI60="Yes"),OFFSET('Sanitation Data'!$H$12,0,10*ROW('Sanitation Data'!H54)),NA())</f>
        <v>#N/A</v>
      </c>
      <c r="AU60" s="512" t="e">
        <f ca="1">+IF(AND(ISNUMBER(OFFSET('Sanitation Data'!$I$4,0,10*ROW('Sanitation Data'!I54))),'Data Summary'!DJ60="Yes"),100-OFFSET('Sanitation Data'!$I$4,0,10*ROW('Sanitation Data'!I54)),NA())</f>
        <v>#N/A</v>
      </c>
      <c r="AV60" s="512" t="e">
        <f ca="1">+IF(AND(ISNUMBER(OFFSET('Sanitation Data'!$I$6,0,10*ROW('Sanitation Data'!I54))),'Data Summary'!DK60="Yes"),OFFSET('Sanitation Data'!$I$6,0,10*ROW('Sanitation Data'!I54)),NA())</f>
        <v>#N/A</v>
      </c>
      <c r="AW60" s="512" t="e">
        <f ca="1">+IF(AND(ISNUMBER(OFFSET('Sanitation Data'!$I$10,0,10*ROW('Sanitation Data'!I54))),'Data Summary'!DL60="Yes"),OFFSET('Sanitation Data'!$I$10,0,10*ROW('Sanitation Data'!I54)),NA())</f>
        <v>#N/A</v>
      </c>
      <c r="AX60" s="512" t="e">
        <f ca="1">+IF(AND(ISNUMBER(OFFSET('Sanitation Data'!$I$11,0,10*ROW('Sanitation Data'!I54))),'Data Summary'!DM60="Yes"),OFFSET('Sanitation Data'!$I$11,0,10*ROW('Sanitation Data'!I54)),NA())</f>
        <v>#N/A</v>
      </c>
      <c r="AY60" s="512" t="e">
        <f ca="1">+IF(AND(ISNUMBER(OFFSET('Sanitation Data'!$I$12,0,10*ROW('Sanitation Data'!I54))),'Data Summary'!DN60="Yes"),OFFSET('Sanitation Data'!$I$12,0,10*ROW('Sanitation Data'!I54)),NA())</f>
        <v>#N/A</v>
      </c>
      <c r="AZ60" s="513" t="e">
        <f ca="1">+IF(AND(ISNUMBER(OFFSET('Hygiene Data'!$D$5,0,10*ROW('Hygiene Data'!D54))),'Data Summary'!DO60="Yes"),OFFSET('Hygiene Data'!$D$5,0,10*ROW('Hygiene Data'!D54)),NA())</f>
        <v>#N/A</v>
      </c>
      <c r="BA60" s="513" t="e">
        <f ca="1">+IF(AND(ISNUMBER(OFFSET('Hygiene Data'!$D$7,0,10*ROW('Hygiene Data'!D54))),'Data Summary'!DP60="Yes"),OFFSET('Hygiene Data'!$D$7,0,10*ROW('Hygiene Data'!D54)),NA())</f>
        <v>#N/A</v>
      </c>
      <c r="BB60" s="513" t="e">
        <f ca="1">+IF(AND(ISNUMBER(OFFSET('Hygiene Data'!$D$9,0,10*ROW('Hygiene Data'!D54))),'Data Summary'!DQ60="Yes"),OFFSET('Hygiene Data'!$D$9,0,10*ROW('Hygiene Data'!D54)),NA())</f>
        <v>#N/A</v>
      </c>
      <c r="BC60" s="513" t="e">
        <f ca="1">+IF(AND(ISNUMBER(OFFSET('Hygiene Data'!$E$5,0,10*ROW('Hygiene Data'!E54))),'Data Summary'!DR60="Yes"),OFFSET('Hygiene Data'!$E$5,0,10*ROW('Hygiene Data'!E54)),NA())</f>
        <v>#N/A</v>
      </c>
      <c r="BD60" s="513" t="e">
        <f ca="1">+IF(AND(ISNUMBER(OFFSET('Hygiene Data'!$E$7,0,10*ROW('Hygiene Data'!E54))),'Data Summary'!DS60="Yes"),OFFSET('Hygiene Data'!$E$7,0,10*ROW('Hygiene Data'!E54)),NA())</f>
        <v>#N/A</v>
      </c>
      <c r="BE60" s="513" t="e">
        <f ca="1">+IF(AND(ISNUMBER(OFFSET('Hygiene Data'!$E$9,0,10*ROW('Hygiene Data'!E54))),'Data Summary'!DT60="Yes"),OFFSET('Hygiene Data'!$E$9,0,10*ROW('Hygiene Data'!E54)),NA())</f>
        <v>#N/A</v>
      </c>
      <c r="BF60" s="513" t="e">
        <f ca="1">+IF(AND(ISNUMBER(OFFSET('Hygiene Data'!$F$5,0,10*ROW('Hygiene Data'!F54))),'Data Summary'!DU60="Yes"),OFFSET('Hygiene Data'!$F$5,0,10*ROW('Hygiene Data'!F54)),NA())</f>
        <v>#N/A</v>
      </c>
      <c r="BG60" s="513" t="e">
        <f ca="1">+IF(AND(ISNUMBER(OFFSET('Hygiene Data'!$F$7,0,10*ROW('Hygiene Data'!F54))),'Data Summary'!DV60="Yes"),OFFSET('Hygiene Data'!$F$7,0,10*ROW('Hygiene Data'!F54)),NA())</f>
        <v>#N/A</v>
      </c>
      <c r="BH60" s="513" t="e">
        <f ca="1">+IF(AND(ISNUMBER(OFFSET('Hygiene Data'!$F$9,0,10*ROW('Hygiene Data'!F54))),'Data Summary'!DW60="Yes"),OFFSET('Hygiene Data'!$F$9,0,10*ROW('Hygiene Data'!F54)),NA())</f>
        <v>#N/A</v>
      </c>
      <c r="BI60" s="513" t="e">
        <f ca="1">+IF(AND(ISNUMBER(OFFSET('Hygiene Data'!$G$5,0,10*ROW('Hygiene Data'!G54))),'Data Summary'!DX60="Yes"),OFFSET('Hygiene Data'!$G$5,0,10*ROW('Hygiene Data'!G54)),NA())</f>
        <v>#N/A</v>
      </c>
      <c r="BJ60" s="513" t="e">
        <f ca="1">+IF(AND(ISNUMBER(OFFSET('Hygiene Data'!$G$7,0,10*ROW('Hygiene Data'!G54))),'Data Summary'!DY60="Yes"),OFFSET('Hygiene Data'!$G$7,0,10*ROW('Hygiene Data'!G54)),NA())</f>
        <v>#N/A</v>
      </c>
      <c r="BK60" s="513" t="e">
        <f ca="1">+IF(AND(ISNUMBER(OFFSET('Hygiene Data'!$G$9,0,10*ROW('Hygiene Data'!G54))),'Data Summary'!DZ60="Yes"),OFFSET('Hygiene Data'!$G$9,0,10*ROW('Hygiene Data'!G54)),NA())</f>
        <v>#N/A</v>
      </c>
      <c r="BL60" s="513" t="e">
        <f ca="1">+IF(AND(ISNUMBER(OFFSET('Hygiene Data'!$H$5,0,10*ROW('Hygiene Data'!H54))),'Data Summary'!EA60="Yes"),OFFSET('Hygiene Data'!$H$5,0,10*ROW('Hygiene Data'!H54)),NA())</f>
        <v>#N/A</v>
      </c>
      <c r="BM60" s="513" t="e">
        <f ca="1">+IF(AND(ISNUMBER(OFFSET('Hygiene Data'!$H$7,0,10*ROW('Hygiene Data'!H54))),'Data Summary'!EB60="Yes"),OFFSET('Hygiene Data'!$H$7,0,10*ROW('Hygiene Data'!H54)),NA())</f>
        <v>#N/A</v>
      </c>
      <c r="BN60" s="513" t="e">
        <f ca="1">+IF(AND(ISNUMBER(OFFSET('Hygiene Data'!$H$9,0,10*ROW('Hygiene Data'!H54))),'Data Summary'!EC60="Yes"),OFFSET('Hygiene Data'!$H$9,0,10*ROW('Hygiene Data'!H54)),NA())</f>
        <v>#N/A</v>
      </c>
      <c r="BO60" s="513" t="e">
        <f ca="1">+IF(AND(ISNUMBER(OFFSET('Hygiene Data'!$I$5,0,10*ROW('Hygiene Data'!I54))),'Data Summary'!ED60="Yes"),OFFSET('Hygiene Data'!$I$5,0,10*ROW('Hygiene Data'!I54)),NA())</f>
        <v>#N/A</v>
      </c>
      <c r="BP60" s="513" t="e">
        <f ca="1">+IF(AND(ISNUMBER(OFFSET('Hygiene Data'!$I$7,0,10*ROW('Hygiene Data'!I54))),'Data Summary'!EE60="Yes"),OFFSET('Hygiene Data'!$I$7,0,10*ROW('Hygiene Data'!I54)),NA())</f>
        <v>#N/A</v>
      </c>
      <c r="BQ60" s="513" t="e">
        <f ca="1">+IF(AND(ISNUMBER(OFFSET('Hygiene Data'!$I$9,0,10*ROW('Hygiene Data'!I54))),'Data Summary'!EF60="Yes"),OFFSET('Hygiene Data'!$I$9,0,10*ROW('Hygiene Data'!I54)),NA())</f>
        <v>#N/A</v>
      </c>
    </row>
    <row r="61" spans="1:69" x14ac:dyDescent="0.25">
      <c r="A61" s="509" t="e">
        <f ca="1">+RIGHT('Data Summary'!A61,LEN('Data Summary'!A61)-9)</f>
        <v>#VALUE!</v>
      </c>
      <c r="B61" s="483" t="str">
        <f ca="1">+IF(ISTEXT('Data Summary'!B61),'Data Summary'!B61,"")</f>
        <v/>
      </c>
      <c r="C61" s="510" t="e">
        <f ca="1">+VALUE('Data Summary'!C61)</f>
        <v>#VALUE!</v>
      </c>
      <c r="D61" s="511" t="e">
        <f ca="1">+IF(AND(ISNUMBER(OFFSET('Water Data'!$D$4,0,10*ROW('Water Data'!D55))),'Data Summary'!BS61="Yes"),100-OFFSET('Water Data'!$D$4,0,10*ROW('Water Data'!D55)),NA())</f>
        <v>#N/A</v>
      </c>
      <c r="E61" s="511" t="e">
        <f ca="1">+IF(AND(ISNUMBER(OFFSET('Water Data'!$D$6,0,10*ROW('Water Data'!D55))),'Data Summary'!BT61="Yes"),OFFSET('Water Data'!$D$6,0,10*ROW('Water Data'!D55)),NA())</f>
        <v>#N/A</v>
      </c>
      <c r="F61" s="511" t="e">
        <f ca="1">+IF(AND(ISNUMBER(OFFSET('Water Data'!$D$9,0,10*ROW('Water Data'!D55))),'Data Summary'!BU61="Yes"),OFFSET('Water Data'!$D$9,0,10*ROW('Water Data'!D55)),NA())</f>
        <v>#N/A</v>
      </c>
      <c r="G61" s="511" t="e">
        <f ca="1">+IF(AND(ISNUMBER(OFFSET('Water Data'!$E$4,0,10*ROW('Water Data'!E55))),'Data Summary'!BV61="Yes"),100-OFFSET('Water Data'!$E$4,0,10*ROW('Water Data'!E55)),NA())</f>
        <v>#N/A</v>
      </c>
      <c r="H61" s="511" t="e">
        <f ca="1">+IF(AND(ISNUMBER(OFFSET('Water Data'!$E$6,0,10*ROW('Water Data'!E55))),'Data Summary'!BW61="Yes"),OFFSET('Water Data'!$E$6,0,10*ROW('Water Data'!E55)),NA())</f>
        <v>#N/A</v>
      </c>
      <c r="I61" s="511" t="e">
        <f ca="1">+IF(AND(ISNUMBER(OFFSET('Water Data'!$E$9,0,10*ROW('Water Data'!E55))),'Data Summary'!BX61="Yes"),OFFSET('Water Data'!$E$9,0,10*ROW('Water Data'!E55)),NA())</f>
        <v>#N/A</v>
      </c>
      <c r="J61" s="511" t="e">
        <f ca="1">+IF(AND(ISNUMBER(OFFSET('Water Data'!$F$4,0,10*ROW('Water Data'!F55))),'Data Summary'!BY61="Yes"),100-OFFSET('Water Data'!$F$4,0,10*ROW('Water Data'!F55)),NA())</f>
        <v>#N/A</v>
      </c>
      <c r="K61" s="511" t="e">
        <f ca="1">+IF(AND(ISNUMBER(OFFSET('Water Data'!$F$6,0,10*ROW('Water Data'!F55))),'Data Summary'!BZ61="Yes"),OFFSET('Water Data'!$F$6,0,10*ROW('Water Data'!F55)),NA())</f>
        <v>#N/A</v>
      </c>
      <c r="L61" s="511" t="e">
        <f ca="1">+IF(AND(ISNUMBER(OFFSET('Water Data'!$F$9,0,10*ROW('Water Data'!F55))),'Data Summary'!CA61="Yes"),OFFSET('Water Data'!$F$9,0,10*ROW('Water Data'!F55)),NA())</f>
        <v>#N/A</v>
      </c>
      <c r="M61" s="511" t="e">
        <f ca="1">+IF(AND(ISNUMBER(OFFSET('Water Data'!$G$4,0,10*ROW('Water Data'!G55))),'Data Summary'!CB61="Yes"),100-OFFSET('Water Data'!$G$4,0,10*ROW('Water Data'!G55)),NA())</f>
        <v>#N/A</v>
      </c>
      <c r="N61" s="511" t="e">
        <f ca="1">+IF(AND(ISNUMBER(OFFSET('Water Data'!$G$6,0,10*ROW('Water Data'!G55))),'Data Summary'!CC61="Yes"),OFFSET('Water Data'!$G$6,0,10*ROW('Water Data'!G55)),NA())</f>
        <v>#N/A</v>
      </c>
      <c r="O61" s="511" t="e">
        <f ca="1">+IF(AND(ISNUMBER(OFFSET('Water Data'!$G$9,0,10*ROW('Water Data'!G55))),'Data Summary'!CD61="Yes"),OFFSET('Water Data'!$G$9,0,10*ROW('Water Data'!G55)),NA())</f>
        <v>#N/A</v>
      </c>
      <c r="P61" s="511" t="e">
        <f ca="1">+IF(AND(ISNUMBER(OFFSET('Water Data'!$H$4,0,10*ROW('Water Data'!H55))),'Data Summary'!CE61="Yes"),100-OFFSET('Water Data'!$H$4,0,10*ROW('Water Data'!H55)),NA())</f>
        <v>#N/A</v>
      </c>
      <c r="Q61" s="511" t="e">
        <f ca="1">+IF(AND(ISNUMBER(OFFSET('Water Data'!$H$6,0,10*ROW('Water Data'!H55))),'Data Summary'!CF61="Yes"),OFFSET('Water Data'!$H$6,0,10*ROW('Water Data'!H55)),NA())</f>
        <v>#N/A</v>
      </c>
      <c r="R61" s="511" t="e">
        <f ca="1">+IF(AND(ISNUMBER(OFFSET('Water Data'!$H$9,0,10*ROW('Water Data'!H55))),'Data Summary'!CG61="Yes"),OFFSET('Water Data'!$H$9,0,10*ROW('Water Data'!H55)),NA())</f>
        <v>#N/A</v>
      </c>
      <c r="S61" s="511" t="e">
        <f ca="1">+IF(AND(ISNUMBER(OFFSET('Water Data'!$I$4,0,10*ROW('Water Data'!I55))),'Data Summary'!CH61="Yes"),100-OFFSET('Water Data'!$I$4,0,10*ROW('Water Data'!I55)),NA())</f>
        <v>#N/A</v>
      </c>
      <c r="T61" s="511" t="e">
        <f ca="1">+IF(AND(ISNUMBER(OFFSET('Water Data'!$I$6,0,10*ROW('Water Data'!I55))),'Data Summary'!CI61="Yes"),OFFSET('Water Data'!$I$6,0,10*ROW('Water Data'!I55)),NA())</f>
        <v>#N/A</v>
      </c>
      <c r="U61" s="511" t="e">
        <f ca="1">+IF(AND(ISNUMBER(OFFSET('Water Data'!$I$9,0,10*ROW('Water Data'!I55))),'Data Summary'!CJ61="Yes"),OFFSET('Water Data'!$I$9,0,10*ROW('Water Data'!I55)),NA())</f>
        <v>#N/A</v>
      </c>
      <c r="V61" s="512" t="e">
        <f ca="1">+IF(AND(ISNUMBER(OFFSET('Sanitation Data'!$D$4,0,10*ROW('Sanitation Data'!D55))),'Data Summary'!CK61="Yes"),100-OFFSET('Sanitation Data'!$D$4,0,10*ROW('Sanitation Data'!D55)),NA())</f>
        <v>#N/A</v>
      </c>
      <c r="W61" s="512" t="e">
        <f ca="1">+IF(AND(ISNUMBER(OFFSET('Sanitation Data'!$D$6,0,10*ROW('Sanitation Data'!D55))),'Data Summary'!CL61="Yes"),OFFSET('Sanitation Data'!$D$6,0,10*ROW('Sanitation Data'!D55)),NA())</f>
        <v>#N/A</v>
      </c>
      <c r="X61" s="512" t="e">
        <f ca="1">+IF(AND(ISNUMBER(OFFSET('Sanitation Data'!$D$10,0,10*ROW('Sanitation Data'!D55))),'Data Summary'!CM61="Yes"),OFFSET('Sanitation Data'!$D$10,0,10*ROW('Sanitation Data'!D55)),NA())</f>
        <v>#N/A</v>
      </c>
      <c r="Y61" s="512" t="e">
        <f ca="1">+IF(AND(ISNUMBER(OFFSET('Sanitation Data'!$D$11,0,10*ROW('Sanitation Data'!D55))),'Data Summary'!CN61="Yes"),OFFSET('Sanitation Data'!$D$11,0,10*ROW('Sanitation Data'!D55)),NA())</f>
        <v>#N/A</v>
      </c>
      <c r="Z61" s="512" t="e">
        <f ca="1">+IF(AND(ISNUMBER(OFFSET('Sanitation Data'!$D$12,0,10*ROW('Sanitation Data'!D55))),'Data Summary'!CO61="Yes"),OFFSET('Sanitation Data'!$D$12,0,10*ROW('Sanitation Data'!D55)),NA())</f>
        <v>#N/A</v>
      </c>
      <c r="AA61" s="512" t="e">
        <f ca="1">+IF(AND(ISNUMBER(OFFSET('Sanitation Data'!$E$4,0,10*ROW('Sanitation Data'!E55))),'Data Summary'!CP61="Yes"),100-OFFSET('Sanitation Data'!$E$4,0,10*ROW('Sanitation Data'!E55)),NA())</f>
        <v>#N/A</v>
      </c>
      <c r="AB61" s="512" t="e">
        <f ca="1">+IF(AND(ISNUMBER(OFFSET('Sanitation Data'!$E$6,0,10*ROW('Sanitation Data'!E55))),'Data Summary'!CQ61="Yes"),OFFSET('Sanitation Data'!$E$6,0,10*ROW('Sanitation Data'!E55)),NA())</f>
        <v>#N/A</v>
      </c>
      <c r="AC61" s="512" t="e">
        <f ca="1">+IF(AND(ISNUMBER(OFFSET('Sanitation Data'!$E$10,0,10*ROW('Sanitation Data'!E55))),'Data Summary'!CR61="Yes"),OFFSET('Sanitation Data'!$E$10,0,10*ROW('Sanitation Data'!E55)),NA())</f>
        <v>#N/A</v>
      </c>
      <c r="AD61" s="512" t="e">
        <f ca="1">+IF(AND(ISNUMBER(OFFSET('Sanitation Data'!$E$11,0,10*ROW('Sanitation Data'!E55))),'Data Summary'!CS61="Yes"),OFFSET('Sanitation Data'!$E$11,0,10*ROW('Sanitation Data'!E55)),NA())</f>
        <v>#N/A</v>
      </c>
      <c r="AE61" s="512" t="e">
        <f ca="1">+IF(AND(ISNUMBER(OFFSET('Sanitation Data'!$E$12,0,10*ROW('Sanitation Data'!E55))),'Data Summary'!CT61="Yes"),OFFSET('Sanitation Data'!$E$12,0,10*ROW('Sanitation Data'!E55)),NA())</f>
        <v>#N/A</v>
      </c>
      <c r="AF61" s="512" t="e">
        <f ca="1">+IF(AND(ISNUMBER(OFFSET('Sanitation Data'!$F$4,0,10*ROW('Sanitation Data'!F55))),'Data Summary'!CU61="Yes"),100-OFFSET('Sanitation Data'!$F$4,0,10*ROW('Sanitation Data'!F55)),NA())</f>
        <v>#N/A</v>
      </c>
      <c r="AG61" s="512" t="e">
        <f ca="1">+IF(AND(ISNUMBER(OFFSET('Sanitation Data'!$F$6,0,10*ROW('Sanitation Data'!F55))),'Data Summary'!CV61="Yes"),OFFSET('Sanitation Data'!$F$6,0,10*ROW('Sanitation Data'!F55)),NA())</f>
        <v>#N/A</v>
      </c>
      <c r="AH61" s="512" t="e">
        <f ca="1">+IF(AND(ISNUMBER(OFFSET('Sanitation Data'!$F$10,0,10*ROW('Sanitation Data'!F55))),'Data Summary'!CW61="Yes"),OFFSET('Sanitation Data'!$F$10,0,10*ROW('Sanitation Data'!F55)),NA())</f>
        <v>#N/A</v>
      </c>
      <c r="AI61" s="512" t="e">
        <f ca="1">+IF(AND(ISNUMBER(OFFSET('Sanitation Data'!$F$11,0,10*ROW('Sanitation Data'!F55))),'Data Summary'!CX61="Yes"),OFFSET('Sanitation Data'!$F$11,0,10*ROW('Sanitation Data'!F55)),NA())</f>
        <v>#N/A</v>
      </c>
      <c r="AJ61" s="512" t="e">
        <f ca="1">+IF(AND(ISNUMBER(OFFSET('Sanitation Data'!$F$12,0,10*ROW('Sanitation Data'!F55))),'Data Summary'!CY61="Yes"),OFFSET('Sanitation Data'!$F$12,0,10*ROW('Sanitation Data'!F55)),NA())</f>
        <v>#N/A</v>
      </c>
      <c r="AK61" s="512" t="e">
        <f ca="1">+IF(AND(ISNUMBER(OFFSET('Sanitation Data'!$G$4,0,10*ROW('Sanitation Data'!G55))),'Data Summary'!CZ61="Yes"),100-OFFSET('Sanitation Data'!$G$4,0,10*ROW('Sanitation Data'!G55)),NA())</f>
        <v>#N/A</v>
      </c>
      <c r="AL61" s="512" t="e">
        <f ca="1">+IF(AND(ISNUMBER(OFFSET('Sanitation Data'!$G$6,0,10*ROW('Sanitation Data'!G55))),'Data Summary'!DA61="Yes"),OFFSET('Sanitation Data'!$G$6,0,10*ROW('Sanitation Data'!G55)),NA())</f>
        <v>#N/A</v>
      </c>
      <c r="AM61" s="512" t="e">
        <f ca="1">+IF(AND(ISNUMBER(OFFSET('Sanitation Data'!$G$10,0,10*ROW('Sanitation Data'!G55))),'Data Summary'!DB61="Yes"),OFFSET('Sanitation Data'!$G$10,0,10*ROW('Sanitation Data'!G55)),NA())</f>
        <v>#N/A</v>
      </c>
      <c r="AN61" s="512" t="e">
        <f ca="1">+IF(AND(ISNUMBER(OFFSET('Sanitation Data'!$G$11,0,10*ROW('Sanitation Data'!G55))),'Data Summary'!DC61="Yes"),OFFSET('Sanitation Data'!$G$11,0,10*ROW('Sanitation Data'!G55)),NA())</f>
        <v>#N/A</v>
      </c>
      <c r="AO61" s="512" t="e">
        <f ca="1">+IF(AND(ISNUMBER(OFFSET('Sanitation Data'!$G$12,0,10*ROW('Sanitation Data'!G55))),'Data Summary'!DD61="Yes"),OFFSET('Sanitation Data'!$G$12,0,10*ROW('Sanitation Data'!G55)),NA())</f>
        <v>#N/A</v>
      </c>
      <c r="AP61" s="512" t="e">
        <f ca="1">+IF(AND(ISNUMBER(OFFSET('Sanitation Data'!$H$4,0,10*ROW('Sanitation Data'!H55))),'Data Summary'!DE61="Yes"),100-OFFSET('Sanitation Data'!$H$4,0,10*ROW('Sanitation Data'!H55)),NA())</f>
        <v>#N/A</v>
      </c>
      <c r="AQ61" s="512" t="e">
        <f ca="1">+IF(AND(ISNUMBER(OFFSET('Sanitation Data'!$H$6,0,10*ROW('Sanitation Data'!H55))),'Data Summary'!DF61="Yes"),OFFSET('Sanitation Data'!$H$6,0,10*ROW('Sanitation Data'!H55)),NA())</f>
        <v>#N/A</v>
      </c>
      <c r="AR61" s="512" t="e">
        <f ca="1">+IF(AND(ISNUMBER(OFFSET('Sanitation Data'!$H$10,0,10*ROW('Sanitation Data'!H55))),'Data Summary'!DG61="Yes"),OFFSET('Sanitation Data'!$H$10,0,10*ROW('Sanitation Data'!H55)),NA())</f>
        <v>#N/A</v>
      </c>
      <c r="AS61" s="512" t="e">
        <f ca="1">+IF(AND(ISNUMBER(OFFSET('Sanitation Data'!$H$11,0,10*ROW('Sanitation Data'!H55))),'Data Summary'!DH61="Yes"),OFFSET('Sanitation Data'!$H$11,0,10*ROW('Sanitation Data'!H55)),NA())</f>
        <v>#N/A</v>
      </c>
      <c r="AT61" s="512" t="e">
        <f ca="1">+IF(AND(ISNUMBER(OFFSET('Sanitation Data'!$H$12,0,10*ROW('Sanitation Data'!H55))),'Data Summary'!DI61="Yes"),OFFSET('Sanitation Data'!$H$12,0,10*ROW('Sanitation Data'!H55)),NA())</f>
        <v>#N/A</v>
      </c>
      <c r="AU61" s="512" t="e">
        <f ca="1">+IF(AND(ISNUMBER(OFFSET('Sanitation Data'!$I$4,0,10*ROW('Sanitation Data'!I55))),'Data Summary'!DJ61="Yes"),100-OFFSET('Sanitation Data'!$I$4,0,10*ROW('Sanitation Data'!I55)),NA())</f>
        <v>#N/A</v>
      </c>
      <c r="AV61" s="512" t="e">
        <f ca="1">+IF(AND(ISNUMBER(OFFSET('Sanitation Data'!$I$6,0,10*ROW('Sanitation Data'!I55))),'Data Summary'!DK61="Yes"),OFFSET('Sanitation Data'!$I$6,0,10*ROW('Sanitation Data'!I55)),NA())</f>
        <v>#N/A</v>
      </c>
      <c r="AW61" s="512" t="e">
        <f ca="1">+IF(AND(ISNUMBER(OFFSET('Sanitation Data'!$I$10,0,10*ROW('Sanitation Data'!I55))),'Data Summary'!DL61="Yes"),OFFSET('Sanitation Data'!$I$10,0,10*ROW('Sanitation Data'!I55)),NA())</f>
        <v>#N/A</v>
      </c>
      <c r="AX61" s="512" t="e">
        <f ca="1">+IF(AND(ISNUMBER(OFFSET('Sanitation Data'!$I$11,0,10*ROW('Sanitation Data'!I55))),'Data Summary'!DM61="Yes"),OFFSET('Sanitation Data'!$I$11,0,10*ROW('Sanitation Data'!I55)),NA())</f>
        <v>#N/A</v>
      </c>
      <c r="AY61" s="512" t="e">
        <f ca="1">+IF(AND(ISNUMBER(OFFSET('Sanitation Data'!$I$12,0,10*ROW('Sanitation Data'!I55))),'Data Summary'!DN61="Yes"),OFFSET('Sanitation Data'!$I$12,0,10*ROW('Sanitation Data'!I55)),NA())</f>
        <v>#N/A</v>
      </c>
      <c r="AZ61" s="513" t="e">
        <f ca="1">+IF(AND(ISNUMBER(OFFSET('Hygiene Data'!$D$5,0,10*ROW('Hygiene Data'!D55))),'Data Summary'!DO61="Yes"),OFFSET('Hygiene Data'!$D$5,0,10*ROW('Hygiene Data'!D55)),NA())</f>
        <v>#N/A</v>
      </c>
      <c r="BA61" s="513" t="e">
        <f ca="1">+IF(AND(ISNUMBER(OFFSET('Hygiene Data'!$D$7,0,10*ROW('Hygiene Data'!D55))),'Data Summary'!DP61="Yes"),OFFSET('Hygiene Data'!$D$7,0,10*ROW('Hygiene Data'!D55)),NA())</f>
        <v>#N/A</v>
      </c>
      <c r="BB61" s="513" t="e">
        <f ca="1">+IF(AND(ISNUMBER(OFFSET('Hygiene Data'!$D$9,0,10*ROW('Hygiene Data'!D55))),'Data Summary'!DQ61="Yes"),OFFSET('Hygiene Data'!$D$9,0,10*ROW('Hygiene Data'!D55)),NA())</f>
        <v>#N/A</v>
      </c>
      <c r="BC61" s="513" t="e">
        <f ca="1">+IF(AND(ISNUMBER(OFFSET('Hygiene Data'!$E$5,0,10*ROW('Hygiene Data'!E55))),'Data Summary'!DR61="Yes"),OFFSET('Hygiene Data'!$E$5,0,10*ROW('Hygiene Data'!E55)),NA())</f>
        <v>#N/A</v>
      </c>
      <c r="BD61" s="513" t="e">
        <f ca="1">+IF(AND(ISNUMBER(OFFSET('Hygiene Data'!$E$7,0,10*ROW('Hygiene Data'!E55))),'Data Summary'!DS61="Yes"),OFFSET('Hygiene Data'!$E$7,0,10*ROW('Hygiene Data'!E55)),NA())</f>
        <v>#N/A</v>
      </c>
      <c r="BE61" s="513" t="e">
        <f ca="1">+IF(AND(ISNUMBER(OFFSET('Hygiene Data'!$E$9,0,10*ROW('Hygiene Data'!E55))),'Data Summary'!DT61="Yes"),OFFSET('Hygiene Data'!$E$9,0,10*ROW('Hygiene Data'!E55)),NA())</f>
        <v>#N/A</v>
      </c>
      <c r="BF61" s="513" t="e">
        <f ca="1">+IF(AND(ISNUMBER(OFFSET('Hygiene Data'!$F$5,0,10*ROW('Hygiene Data'!F55))),'Data Summary'!DU61="Yes"),OFFSET('Hygiene Data'!$F$5,0,10*ROW('Hygiene Data'!F55)),NA())</f>
        <v>#N/A</v>
      </c>
      <c r="BG61" s="513" t="e">
        <f ca="1">+IF(AND(ISNUMBER(OFFSET('Hygiene Data'!$F$7,0,10*ROW('Hygiene Data'!F55))),'Data Summary'!DV61="Yes"),OFFSET('Hygiene Data'!$F$7,0,10*ROW('Hygiene Data'!F55)),NA())</f>
        <v>#N/A</v>
      </c>
      <c r="BH61" s="513" t="e">
        <f ca="1">+IF(AND(ISNUMBER(OFFSET('Hygiene Data'!$F$9,0,10*ROW('Hygiene Data'!F55))),'Data Summary'!DW61="Yes"),OFFSET('Hygiene Data'!$F$9,0,10*ROW('Hygiene Data'!F55)),NA())</f>
        <v>#N/A</v>
      </c>
      <c r="BI61" s="513" t="e">
        <f ca="1">+IF(AND(ISNUMBER(OFFSET('Hygiene Data'!$G$5,0,10*ROW('Hygiene Data'!G55))),'Data Summary'!DX61="Yes"),OFFSET('Hygiene Data'!$G$5,0,10*ROW('Hygiene Data'!G55)),NA())</f>
        <v>#N/A</v>
      </c>
      <c r="BJ61" s="513" t="e">
        <f ca="1">+IF(AND(ISNUMBER(OFFSET('Hygiene Data'!$G$7,0,10*ROW('Hygiene Data'!G55))),'Data Summary'!DY61="Yes"),OFFSET('Hygiene Data'!$G$7,0,10*ROW('Hygiene Data'!G55)),NA())</f>
        <v>#N/A</v>
      </c>
      <c r="BK61" s="513" t="e">
        <f ca="1">+IF(AND(ISNUMBER(OFFSET('Hygiene Data'!$G$9,0,10*ROW('Hygiene Data'!G55))),'Data Summary'!DZ61="Yes"),OFFSET('Hygiene Data'!$G$9,0,10*ROW('Hygiene Data'!G55)),NA())</f>
        <v>#N/A</v>
      </c>
      <c r="BL61" s="513" t="e">
        <f ca="1">+IF(AND(ISNUMBER(OFFSET('Hygiene Data'!$H$5,0,10*ROW('Hygiene Data'!H55))),'Data Summary'!EA61="Yes"),OFFSET('Hygiene Data'!$H$5,0,10*ROW('Hygiene Data'!H55)),NA())</f>
        <v>#N/A</v>
      </c>
      <c r="BM61" s="513" t="e">
        <f ca="1">+IF(AND(ISNUMBER(OFFSET('Hygiene Data'!$H$7,0,10*ROW('Hygiene Data'!H55))),'Data Summary'!EB61="Yes"),OFFSET('Hygiene Data'!$H$7,0,10*ROW('Hygiene Data'!H55)),NA())</f>
        <v>#N/A</v>
      </c>
      <c r="BN61" s="513" t="e">
        <f ca="1">+IF(AND(ISNUMBER(OFFSET('Hygiene Data'!$H$9,0,10*ROW('Hygiene Data'!H55))),'Data Summary'!EC61="Yes"),OFFSET('Hygiene Data'!$H$9,0,10*ROW('Hygiene Data'!H55)),NA())</f>
        <v>#N/A</v>
      </c>
      <c r="BO61" s="513" t="e">
        <f ca="1">+IF(AND(ISNUMBER(OFFSET('Hygiene Data'!$I$5,0,10*ROW('Hygiene Data'!I55))),'Data Summary'!ED61="Yes"),OFFSET('Hygiene Data'!$I$5,0,10*ROW('Hygiene Data'!I55)),NA())</f>
        <v>#N/A</v>
      </c>
      <c r="BP61" s="513" t="e">
        <f ca="1">+IF(AND(ISNUMBER(OFFSET('Hygiene Data'!$I$7,0,10*ROW('Hygiene Data'!I55))),'Data Summary'!EE61="Yes"),OFFSET('Hygiene Data'!$I$7,0,10*ROW('Hygiene Data'!I55)),NA())</f>
        <v>#N/A</v>
      </c>
      <c r="BQ61" s="513" t="e">
        <f ca="1">+IF(AND(ISNUMBER(OFFSET('Hygiene Data'!$I$9,0,10*ROW('Hygiene Data'!I55))),'Data Summary'!EF61="Yes"),OFFSET('Hygiene Data'!$I$9,0,10*ROW('Hygiene Data'!I55)),NA())</f>
        <v>#N/A</v>
      </c>
    </row>
    <row r="62" spans="1:69" x14ac:dyDescent="0.25">
      <c r="A62" s="509" t="e">
        <f ca="1">+RIGHT('Data Summary'!A62,LEN('Data Summary'!A62)-9)</f>
        <v>#VALUE!</v>
      </c>
      <c r="B62" s="483" t="str">
        <f ca="1">+IF(ISTEXT('Data Summary'!B62),'Data Summary'!B62,"")</f>
        <v/>
      </c>
      <c r="C62" s="510" t="e">
        <f ca="1">+VALUE('Data Summary'!C62)</f>
        <v>#VALUE!</v>
      </c>
      <c r="D62" s="511" t="e">
        <f ca="1">+IF(AND(ISNUMBER(OFFSET('Water Data'!$D$4,0,10*ROW('Water Data'!D56))),'Data Summary'!BS62="Yes"),100-OFFSET('Water Data'!$D$4,0,10*ROW('Water Data'!D56)),NA())</f>
        <v>#N/A</v>
      </c>
      <c r="E62" s="511" t="e">
        <f ca="1">+IF(AND(ISNUMBER(OFFSET('Water Data'!$D$6,0,10*ROW('Water Data'!D56))),'Data Summary'!BT62="Yes"),OFFSET('Water Data'!$D$6,0,10*ROW('Water Data'!D56)),NA())</f>
        <v>#N/A</v>
      </c>
      <c r="F62" s="511" t="e">
        <f ca="1">+IF(AND(ISNUMBER(OFFSET('Water Data'!$D$9,0,10*ROW('Water Data'!D56))),'Data Summary'!BU62="Yes"),OFFSET('Water Data'!$D$9,0,10*ROW('Water Data'!D56)),NA())</f>
        <v>#N/A</v>
      </c>
      <c r="G62" s="511" t="e">
        <f ca="1">+IF(AND(ISNUMBER(OFFSET('Water Data'!$E$4,0,10*ROW('Water Data'!E56))),'Data Summary'!BV62="Yes"),100-OFFSET('Water Data'!$E$4,0,10*ROW('Water Data'!E56)),NA())</f>
        <v>#N/A</v>
      </c>
      <c r="H62" s="511" t="e">
        <f ca="1">+IF(AND(ISNUMBER(OFFSET('Water Data'!$E$6,0,10*ROW('Water Data'!E56))),'Data Summary'!BW62="Yes"),OFFSET('Water Data'!$E$6,0,10*ROW('Water Data'!E56)),NA())</f>
        <v>#N/A</v>
      </c>
      <c r="I62" s="511" t="e">
        <f ca="1">+IF(AND(ISNUMBER(OFFSET('Water Data'!$E$9,0,10*ROW('Water Data'!E56))),'Data Summary'!BX62="Yes"),OFFSET('Water Data'!$E$9,0,10*ROW('Water Data'!E56)),NA())</f>
        <v>#N/A</v>
      </c>
      <c r="J62" s="511" t="e">
        <f ca="1">+IF(AND(ISNUMBER(OFFSET('Water Data'!$F$4,0,10*ROW('Water Data'!F56))),'Data Summary'!BY62="Yes"),100-OFFSET('Water Data'!$F$4,0,10*ROW('Water Data'!F56)),NA())</f>
        <v>#N/A</v>
      </c>
      <c r="K62" s="511" t="e">
        <f ca="1">+IF(AND(ISNUMBER(OFFSET('Water Data'!$F$6,0,10*ROW('Water Data'!F56))),'Data Summary'!BZ62="Yes"),OFFSET('Water Data'!$F$6,0,10*ROW('Water Data'!F56)),NA())</f>
        <v>#N/A</v>
      </c>
      <c r="L62" s="511" t="e">
        <f ca="1">+IF(AND(ISNUMBER(OFFSET('Water Data'!$F$9,0,10*ROW('Water Data'!F56))),'Data Summary'!CA62="Yes"),OFFSET('Water Data'!$F$9,0,10*ROW('Water Data'!F56)),NA())</f>
        <v>#N/A</v>
      </c>
      <c r="M62" s="511" t="e">
        <f ca="1">+IF(AND(ISNUMBER(OFFSET('Water Data'!$G$4,0,10*ROW('Water Data'!G56))),'Data Summary'!CB62="Yes"),100-OFFSET('Water Data'!$G$4,0,10*ROW('Water Data'!G56)),NA())</f>
        <v>#N/A</v>
      </c>
      <c r="N62" s="511" t="e">
        <f ca="1">+IF(AND(ISNUMBER(OFFSET('Water Data'!$G$6,0,10*ROW('Water Data'!G56))),'Data Summary'!CC62="Yes"),OFFSET('Water Data'!$G$6,0,10*ROW('Water Data'!G56)),NA())</f>
        <v>#N/A</v>
      </c>
      <c r="O62" s="511" t="e">
        <f ca="1">+IF(AND(ISNUMBER(OFFSET('Water Data'!$G$9,0,10*ROW('Water Data'!G56))),'Data Summary'!CD62="Yes"),OFFSET('Water Data'!$G$9,0,10*ROW('Water Data'!G56)),NA())</f>
        <v>#N/A</v>
      </c>
      <c r="P62" s="511" t="e">
        <f ca="1">+IF(AND(ISNUMBER(OFFSET('Water Data'!$H$4,0,10*ROW('Water Data'!H56))),'Data Summary'!CE62="Yes"),100-OFFSET('Water Data'!$H$4,0,10*ROW('Water Data'!H56)),NA())</f>
        <v>#N/A</v>
      </c>
      <c r="Q62" s="511" t="e">
        <f ca="1">+IF(AND(ISNUMBER(OFFSET('Water Data'!$H$6,0,10*ROW('Water Data'!H56))),'Data Summary'!CF62="Yes"),OFFSET('Water Data'!$H$6,0,10*ROW('Water Data'!H56)),NA())</f>
        <v>#N/A</v>
      </c>
      <c r="R62" s="511" t="e">
        <f ca="1">+IF(AND(ISNUMBER(OFFSET('Water Data'!$H$9,0,10*ROW('Water Data'!H56))),'Data Summary'!CG62="Yes"),OFFSET('Water Data'!$H$9,0,10*ROW('Water Data'!H56)),NA())</f>
        <v>#N/A</v>
      </c>
      <c r="S62" s="511" t="e">
        <f ca="1">+IF(AND(ISNUMBER(OFFSET('Water Data'!$I$4,0,10*ROW('Water Data'!I56))),'Data Summary'!CH62="Yes"),100-OFFSET('Water Data'!$I$4,0,10*ROW('Water Data'!I56)),NA())</f>
        <v>#N/A</v>
      </c>
      <c r="T62" s="511" t="e">
        <f ca="1">+IF(AND(ISNUMBER(OFFSET('Water Data'!$I$6,0,10*ROW('Water Data'!I56))),'Data Summary'!CI62="Yes"),OFFSET('Water Data'!$I$6,0,10*ROW('Water Data'!I56)),NA())</f>
        <v>#N/A</v>
      </c>
      <c r="U62" s="511" t="e">
        <f ca="1">+IF(AND(ISNUMBER(OFFSET('Water Data'!$I$9,0,10*ROW('Water Data'!I56))),'Data Summary'!CJ62="Yes"),OFFSET('Water Data'!$I$9,0,10*ROW('Water Data'!I56)),NA())</f>
        <v>#N/A</v>
      </c>
      <c r="V62" s="512" t="e">
        <f ca="1">+IF(AND(ISNUMBER(OFFSET('Sanitation Data'!$D$4,0,10*ROW('Sanitation Data'!D56))),'Data Summary'!CK62="Yes"),100-OFFSET('Sanitation Data'!$D$4,0,10*ROW('Sanitation Data'!D56)),NA())</f>
        <v>#N/A</v>
      </c>
      <c r="W62" s="512" t="e">
        <f ca="1">+IF(AND(ISNUMBER(OFFSET('Sanitation Data'!$D$6,0,10*ROW('Sanitation Data'!D56))),'Data Summary'!CL62="Yes"),OFFSET('Sanitation Data'!$D$6,0,10*ROW('Sanitation Data'!D56)),NA())</f>
        <v>#N/A</v>
      </c>
      <c r="X62" s="512" t="e">
        <f ca="1">+IF(AND(ISNUMBER(OFFSET('Sanitation Data'!$D$10,0,10*ROW('Sanitation Data'!D56))),'Data Summary'!CM62="Yes"),OFFSET('Sanitation Data'!$D$10,0,10*ROW('Sanitation Data'!D56)),NA())</f>
        <v>#N/A</v>
      </c>
      <c r="Y62" s="512" t="e">
        <f ca="1">+IF(AND(ISNUMBER(OFFSET('Sanitation Data'!$D$11,0,10*ROW('Sanitation Data'!D56))),'Data Summary'!CN62="Yes"),OFFSET('Sanitation Data'!$D$11,0,10*ROW('Sanitation Data'!D56)),NA())</f>
        <v>#N/A</v>
      </c>
      <c r="Z62" s="512" t="e">
        <f ca="1">+IF(AND(ISNUMBER(OFFSET('Sanitation Data'!$D$12,0,10*ROW('Sanitation Data'!D56))),'Data Summary'!CO62="Yes"),OFFSET('Sanitation Data'!$D$12,0,10*ROW('Sanitation Data'!D56)),NA())</f>
        <v>#N/A</v>
      </c>
      <c r="AA62" s="512" t="e">
        <f ca="1">+IF(AND(ISNUMBER(OFFSET('Sanitation Data'!$E$4,0,10*ROW('Sanitation Data'!E56))),'Data Summary'!CP62="Yes"),100-OFFSET('Sanitation Data'!$E$4,0,10*ROW('Sanitation Data'!E56)),NA())</f>
        <v>#N/A</v>
      </c>
      <c r="AB62" s="512" t="e">
        <f ca="1">+IF(AND(ISNUMBER(OFFSET('Sanitation Data'!$E$6,0,10*ROW('Sanitation Data'!E56))),'Data Summary'!CQ62="Yes"),OFFSET('Sanitation Data'!$E$6,0,10*ROW('Sanitation Data'!E56)),NA())</f>
        <v>#N/A</v>
      </c>
      <c r="AC62" s="512" t="e">
        <f ca="1">+IF(AND(ISNUMBER(OFFSET('Sanitation Data'!$E$10,0,10*ROW('Sanitation Data'!E56))),'Data Summary'!CR62="Yes"),OFFSET('Sanitation Data'!$E$10,0,10*ROW('Sanitation Data'!E56)),NA())</f>
        <v>#N/A</v>
      </c>
      <c r="AD62" s="512" t="e">
        <f ca="1">+IF(AND(ISNUMBER(OFFSET('Sanitation Data'!$E$11,0,10*ROW('Sanitation Data'!E56))),'Data Summary'!CS62="Yes"),OFFSET('Sanitation Data'!$E$11,0,10*ROW('Sanitation Data'!E56)),NA())</f>
        <v>#N/A</v>
      </c>
      <c r="AE62" s="512" t="e">
        <f ca="1">+IF(AND(ISNUMBER(OFFSET('Sanitation Data'!$E$12,0,10*ROW('Sanitation Data'!E56))),'Data Summary'!CT62="Yes"),OFFSET('Sanitation Data'!$E$12,0,10*ROW('Sanitation Data'!E56)),NA())</f>
        <v>#N/A</v>
      </c>
      <c r="AF62" s="512" t="e">
        <f ca="1">+IF(AND(ISNUMBER(OFFSET('Sanitation Data'!$F$4,0,10*ROW('Sanitation Data'!F56))),'Data Summary'!CU62="Yes"),100-OFFSET('Sanitation Data'!$F$4,0,10*ROW('Sanitation Data'!F56)),NA())</f>
        <v>#N/A</v>
      </c>
      <c r="AG62" s="512" t="e">
        <f ca="1">+IF(AND(ISNUMBER(OFFSET('Sanitation Data'!$F$6,0,10*ROW('Sanitation Data'!F56))),'Data Summary'!CV62="Yes"),OFFSET('Sanitation Data'!$F$6,0,10*ROW('Sanitation Data'!F56)),NA())</f>
        <v>#N/A</v>
      </c>
      <c r="AH62" s="512" t="e">
        <f ca="1">+IF(AND(ISNUMBER(OFFSET('Sanitation Data'!$F$10,0,10*ROW('Sanitation Data'!F56))),'Data Summary'!CW62="Yes"),OFFSET('Sanitation Data'!$F$10,0,10*ROW('Sanitation Data'!F56)),NA())</f>
        <v>#N/A</v>
      </c>
      <c r="AI62" s="512" t="e">
        <f ca="1">+IF(AND(ISNUMBER(OFFSET('Sanitation Data'!$F$11,0,10*ROW('Sanitation Data'!F56))),'Data Summary'!CX62="Yes"),OFFSET('Sanitation Data'!$F$11,0,10*ROW('Sanitation Data'!F56)),NA())</f>
        <v>#N/A</v>
      </c>
      <c r="AJ62" s="512" t="e">
        <f ca="1">+IF(AND(ISNUMBER(OFFSET('Sanitation Data'!$F$12,0,10*ROW('Sanitation Data'!F56))),'Data Summary'!CY62="Yes"),OFFSET('Sanitation Data'!$F$12,0,10*ROW('Sanitation Data'!F56)),NA())</f>
        <v>#N/A</v>
      </c>
      <c r="AK62" s="512" t="e">
        <f ca="1">+IF(AND(ISNUMBER(OFFSET('Sanitation Data'!$G$4,0,10*ROW('Sanitation Data'!G56))),'Data Summary'!CZ62="Yes"),100-OFFSET('Sanitation Data'!$G$4,0,10*ROW('Sanitation Data'!G56)),NA())</f>
        <v>#N/A</v>
      </c>
      <c r="AL62" s="512" t="e">
        <f ca="1">+IF(AND(ISNUMBER(OFFSET('Sanitation Data'!$G$6,0,10*ROW('Sanitation Data'!G56))),'Data Summary'!DA62="Yes"),OFFSET('Sanitation Data'!$G$6,0,10*ROW('Sanitation Data'!G56)),NA())</f>
        <v>#N/A</v>
      </c>
      <c r="AM62" s="512" t="e">
        <f ca="1">+IF(AND(ISNUMBER(OFFSET('Sanitation Data'!$G$10,0,10*ROW('Sanitation Data'!G56))),'Data Summary'!DB62="Yes"),OFFSET('Sanitation Data'!$G$10,0,10*ROW('Sanitation Data'!G56)),NA())</f>
        <v>#N/A</v>
      </c>
      <c r="AN62" s="512" t="e">
        <f ca="1">+IF(AND(ISNUMBER(OFFSET('Sanitation Data'!$G$11,0,10*ROW('Sanitation Data'!G56))),'Data Summary'!DC62="Yes"),OFFSET('Sanitation Data'!$G$11,0,10*ROW('Sanitation Data'!G56)),NA())</f>
        <v>#N/A</v>
      </c>
      <c r="AO62" s="512" t="e">
        <f ca="1">+IF(AND(ISNUMBER(OFFSET('Sanitation Data'!$G$12,0,10*ROW('Sanitation Data'!G56))),'Data Summary'!DD62="Yes"),OFFSET('Sanitation Data'!$G$12,0,10*ROW('Sanitation Data'!G56)),NA())</f>
        <v>#N/A</v>
      </c>
      <c r="AP62" s="512" t="e">
        <f ca="1">+IF(AND(ISNUMBER(OFFSET('Sanitation Data'!$H$4,0,10*ROW('Sanitation Data'!H56))),'Data Summary'!DE62="Yes"),100-OFFSET('Sanitation Data'!$H$4,0,10*ROW('Sanitation Data'!H56)),NA())</f>
        <v>#N/A</v>
      </c>
      <c r="AQ62" s="512" t="e">
        <f ca="1">+IF(AND(ISNUMBER(OFFSET('Sanitation Data'!$H$6,0,10*ROW('Sanitation Data'!H56))),'Data Summary'!DF62="Yes"),OFFSET('Sanitation Data'!$H$6,0,10*ROW('Sanitation Data'!H56)),NA())</f>
        <v>#N/A</v>
      </c>
      <c r="AR62" s="512" t="e">
        <f ca="1">+IF(AND(ISNUMBER(OFFSET('Sanitation Data'!$H$10,0,10*ROW('Sanitation Data'!H56))),'Data Summary'!DG62="Yes"),OFFSET('Sanitation Data'!$H$10,0,10*ROW('Sanitation Data'!H56)),NA())</f>
        <v>#N/A</v>
      </c>
      <c r="AS62" s="512" t="e">
        <f ca="1">+IF(AND(ISNUMBER(OFFSET('Sanitation Data'!$H$11,0,10*ROW('Sanitation Data'!H56))),'Data Summary'!DH62="Yes"),OFFSET('Sanitation Data'!$H$11,0,10*ROW('Sanitation Data'!H56)),NA())</f>
        <v>#N/A</v>
      </c>
      <c r="AT62" s="512" t="e">
        <f ca="1">+IF(AND(ISNUMBER(OFFSET('Sanitation Data'!$H$12,0,10*ROW('Sanitation Data'!H56))),'Data Summary'!DI62="Yes"),OFFSET('Sanitation Data'!$H$12,0,10*ROW('Sanitation Data'!H56)),NA())</f>
        <v>#N/A</v>
      </c>
      <c r="AU62" s="512" t="e">
        <f ca="1">+IF(AND(ISNUMBER(OFFSET('Sanitation Data'!$I$4,0,10*ROW('Sanitation Data'!I56))),'Data Summary'!DJ62="Yes"),100-OFFSET('Sanitation Data'!$I$4,0,10*ROW('Sanitation Data'!I56)),NA())</f>
        <v>#N/A</v>
      </c>
      <c r="AV62" s="512" t="e">
        <f ca="1">+IF(AND(ISNUMBER(OFFSET('Sanitation Data'!$I$6,0,10*ROW('Sanitation Data'!I56))),'Data Summary'!DK62="Yes"),OFFSET('Sanitation Data'!$I$6,0,10*ROW('Sanitation Data'!I56)),NA())</f>
        <v>#N/A</v>
      </c>
      <c r="AW62" s="512" t="e">
        <f ca="1">+IF(AND(ISNUMBER(OFFSET('Sanitation Data'!$I$10,0,10*ROW('Sanitation Data'!I56))),'Data Summary'!DL62="Yes"),OFFSET('Sanitation Data'!$I$10,0,10*ROW('Sanitation Data'!I56)),NA())</f>
        <v>#N/A</v>
      </c>
      <c r="AX62" s="512" t="e">
        <f ca="1">+IF(AND(ISNUMBER(OFFSET('Sanitation Data'!$I$11,0,10*ROW('Sanitation Data'!I56))),'Data Summary'!DM62="Yes"),OFFSET('Sanitation Data'!$I$11,0,10*ROW('Sanitation Data'!I56)),NA())</f>
        <v>#N/A</v>
      </c>
      <c r="AY62" s="512" t="e">
        <f ca="1">+IF(AND(ISNUMBER(OFFSET('Sanitation Data'!$I$12,0,10*ROW('Sanitation Data'!I56))),'Data Summary'!DN62="Yes"),OFFSET('Sanitation Data'!$I$12,0,10*ROW('Sanitation Data'!I56)),NA())</f>
        <v>#N/A</v>
      </c>
      <c r="AZ62" s="513" t="e">
        <f ca="1">+IF(AND(ISNUMBER(OFFSET('Hygiene Data'!$D$5,0,10*ROW('Hygiene Data'!D56))),'Data Summary'!DO62="Yes"),OFFSET('Hygiene Data'!$D$5,0,10*ROW('Hygiene Data'!D56)),NA())</f>
        <v>#N/A</v>
      </c>
      <c r="BA62" s="513" t="e">
        <f ca="1">+IF(AND(ISNUMBER(OFFSET('Hygiene Data'!$D$7,0,10*ROW('Hygiene Data'!D56))),'Data Summary'!DP62="Yes"),OFFSET('Hygiene Data'!$D$7,0,10*ROW('Hygiene Data'!D56)),NA())</f>
        <v>#N/A</v>
      </c>
      <c r="BB62" s="513" t="e">
        <f ca="1">+IF(AND(ISNUMBER(OFFSET('Hygiene Data'!$D$9,0,10*ROW('Hygiene Data'!D56))),'Data Summary'!DQ62="Yes"),OFFSET('Hygiene Data'!$D$9,0,10*ROW('Hygiene Data'!D56)),NA())</f>
        <v>#N/A</v>
      </c>
      <c r="BC62" s="513" t="e">
        <f ca="1">+IF(AND(ISNUMBER(OFFSET('Hygiene Data'!$E$5,0,10*ROW('Hygiene Data'!E56))),'Data Summary'!DR62="Yes"),OFFSET('Hygiene Data'!$E$5,0,10*ROW('Hygiene Data'!E56)),NA())</f>
        <v>#N/A</v>
      </c>
      <c r="BD62" s="513" t="e">
        <f ca="1">+IF(AND(ISNUMBER(OFFSET('Hygiene Data'!$E$7,0,10*ROW('Hygiene Data'!E56))),'Data Summary'!DS62="Yes"),OFFSET('Hygiene Data'!$E$7,0,10*ROW('Hygiene Data'!E56)),NA())</f>
        <v>#N/A</v>
      </c>
      <c r="BE62" s="513" t="e">
        <f ca="1">+IF(AND(ISNUMBER(OFFSET('Hygiene Data'!$E$9,0,10*ROW('Hygiene Data'!E56))),'Data Summary'!DT62="Yes"),OFFSET('Hygiene Data'!$E$9,0,10*ROW('Hygiene Data'!E56)),NA())</f>
        <v>#N/A</v>
      </c>
      <c r="BF62" s="513" t="e">
        <f ca="1">+IF(AND(ISNUMBER(OFFSET('Hygiene Data'!$F$5,0,10*ROW('Hygiene Data'!F56))),'Data Summary'!DU62="Yes"),OFFSET('Hygiene Data'!$F$5,0,10*ROW('Hygiene Data'!F56)),NA())</f>
        <v>#N/A</v>
      </c>
      <c r="BG62" s="513" t="e">
        <f ca="1">+IF(AND(ISNUMBER(OFFSET('Hygiene Data'!$F$7,0,10*ROW('Hygiene Data'!F56))),'Data Summary'!DV62="Yes"),OFFSET('Hygiene Data'!$F$7,0,10*ROW('Hygiene Data'!F56)),NA())</f>
        <v>#N/A</v>
      </c>
      <c r="BH62" s="513" t="e">
        <f ca="1">+IF(AND(ISNUMBER(OFFSET('Hygiene Data'!$F$9,0,10*ROW('Hygiene Data'!F56))),'Data Summary'!DW62="Yes"),OFFSET('Hygiene Data'!$F$9,0,10*ROW('Hygiene Data'!F56)),NA())</f>
        <v>#N/A</v>
      </c>
      <c r="BI62" s="513" t="e">
        <f ca="1">+IF(AND(ISNUMBER(OFFSET('Hygiene Data'!$G$5,0,10*ROW('Hygiene Data'!G56))),'Data Summary'!DX62="Yes"),OFFSET('Hygiene Data'!$G$5,0,10*ROW('Hygiene Data'!G56)),NA())</f>
        <v>#N/A</v>
      </c>
      <c r="BJ62" s="513" t="e">
        <f ca="1">+IF(AND(ISNUMBER(OFFSET('Hygiene Data'!$G$7,0,10*ROW('Hygiene Data'!G56))),'Data Summary'!DY62="Yes"),OFFSET('Hygiene Data'!$G$7,0,10*ROW('Hygiene Data'!G56)),NA())</f>
        <v>#N/A</v>
      </c>
      <c r="BK62" s="513" t="e">
        <f ca="1">+IF(AND(ISNUMBER(OFFSET('Hygiene Data'!$G$9,0,10*ROW('Hygiene Data'!G56))),'Data Summary'!DZ62="Yes"),OFFSET('Hygiene Data'!$G$9,0,10*ROW('Hygiene Data'!G56)),NA())</f>
        <v>#N/A</v>
      </c>
      <c r="BL62" s="513" t="e">
        <f ca="1">+IF(AND(ISNUMBER(OFFSET('Hygiene Data'!$H$5,0,10*ROW('Hygiene Data'!H56))),'Data Summary'!EA62="Yes"),OFFSET('Hygiene Data'!$H$5,0,10*ROW('Hygiene Data'!H56)),NA())</f>
        <v>#N/A</v>
      </c>
      <c r="BM62" s="513" t="e">
        <f ca="1">+IF(AND(ISNUMBER(OFFSET('Hygiene Data'!$H$7,0,10*ROW('Hygiene Data'!H56))),'Data Summary'!EB62="Yes"),OFFSET('Hygiene Data'!$H$7,0,10*ROW('Hygiene Data'!H56)),NA())</f>
        <v>#N/A</v>
      </c>
      <c r="BN62" s="513" t="e">
        <f ca="1">+IF(AND(ISNUMBER(OFFSET('Hygiene Data'!$H$9,0,10*ROW('Hygiene Data'!H56))),'Data Summary'!EC62="Yes"),OFFSET('Hygiene Data'!$H$9,0,10*ROW('Hygiene Data'!H56)),NA())</f>
        <v>#N/A</v>
      </c>
      <c r="BO62" s="513" t="e">
        <f ca="1">+IF(AND(ISNUMBER(OFFSET('Hygiene Data'!$I$5,0,10*ROW('Hygiene Data'!I56))),'Data Summary'!ED62="Yes"),OFFSET('Hygiene Data'!$I$5,0,10*ROW('Hygiene Data'!I56)),NA())</f>
        <v>#N/A</v>
      </c>
      <c r="BP62" s="513" t="e">
        <f ca="1">+IF(AND(ISNUMBER(OFFSET('Hygiene Data'!$I$7,0,10*ROW('Hygiene Data'!I56))),'Data Summary'!EE62="Yes"),OFFSET('Hygiene Data'!$I$7,0,10*ROW('Hygiene Data'!I56)),NA())</f>
        <v>#N/A</v>
      </c>
      <c r="BQ62" s="513" t="e">
        <f ca="1">+IF(AND(ISNUMBER(OFFSET('Hygiene Data'!$I$9,0,10*ROW('Hygiene Data'!I56))),'Data Summary'!EF62="Yes"),OFFSET('Hygiene Data'!$I$9,0,10*ROW('Hygiene Data'!I56)),NA())</f>
        <v>#N/A</v>
      </c>
    </row>
    <row r="63" spans="1:69" x14ac:dyDescent="0.25">
      <c r="A63" s="509" t="e">
        <f ca="1">+RIGHT('Data Summary'!A63,LEN('Data Summary'!A63)-9)</f>
        <v>#VALUE!</v>
      </c>
      <c r="B63" s="483" t="str">
        <f ca="1">+IF(ISTEXT('Data Summary'!B63),'Data Summary'!B63,"")</f>
        <v/>
      </c>
      <c r="C63" s="510" t="e">
        <f ca="1">+VALUE('Data Summary'!C63)</f>
        <v>#VALUE!</v>
      </c>
      <c r="D63" s="511" t="e">
        <f ca="1">+IF(AND(ISNUMBER(OFFSET('Water Data'!$D$4,0,10*ROW('Water Data'!D57))),'Data Summary'!BS63="Yes"),100-OFFSET('Water Data'!$D$4,0,10*ROW('Water Data'!D57)),NA())</f>
        <v>#N/A</v>
      </c>
      <c r="E63" s="511" t="e">
        <f ca="1">+IF(AND(ISNUMBER(OFFSET('Water Data'!$D$6,0,10*ROW('Water Data'!D57))),'Data Summary'!BT63="Yes"),OFFSET('Water Data'!$D$6,0,10*ROW('Water Data'!D57)),NA())</f>
        <v>#N/A</v>
      </c>
      <c r="F63" s="511" t="e">
        <f ca="1">+IF(AND(ISNUMBER(OFFSET('Water Data'!$D$9,0,10*ROW('Water Data'!D57))),'Data Summary'!BU63="Yes"),OFFSET('Water Data'!$D$9,0,10*ROW('Water Data'!D57)),NA())</f>
        <v>#N/A</v>
      </c>
      <c r="G63" s="511" t="e">
        <f ca="1">+IF(AND(ISNUMBER(OFFSET('Water Data'!$E$4,0,10*ROW('Water Data'!E57))),'Data Summary'!BV63="Yes"),100-OFFSET('Water Data'!$E$4,0,10*ROW('Water Data'!E57)),NA())</f>
        <v>#N/A</v>
      </c>
      <c r="H63" s="511" t="e">
        <f ca="1">+IF(AND(ISNUMBER(OFFSET('Water Data'!$E$6,0,10*ROW('Water Data'!E57))),'Data Summary'!BW63="Yes"),OFFSET('Water Data'!$E$6,0,10*ROW('Water Data'!E57)),NA())</f>
        <v>#N/A</v>
      </c>
      <c r="I63" s="511" t="e">
        <f ca="1">+IF(AND(ISNUMBER(OFFSET('Water Data'!$E$9,0,10*ROW('Water Data'!E57))),'Data Summary'!BX63="Yes"),OFFSET('Water Data'!$E$9,0,10*ROW('Water Data'!E57)),NA())</f>
        <v>#N/A</v>
      </c>
      <c r="J63" s="511" t="e">
        <f ca="1">+IF(AND(ISNUMBER(OFFSET('Water Data'!$F$4,0,10*ROW('Water Data'!F57))),'Data Summary'!BY63="Yes"),100-OFFSET('Water Data'!$F$4,0,10*ROW('Water Data'!F57)),NA())</f>
        <v>#N/A</v>
      </c>
      <c r="K63" s="511" t="e">
        <f ca="1">+IF(AND(ISNUMBER(OFFSET('Water Data'!$F$6,0,10*ROW('Water Data'!F57))),'Data Summary'!BZ63="Yes"),OFFSET('Water Data'!$F$6,0,10*ROW('Water Data'!F57)),NA())</f>
        <v>#N/A</v>
      </c>
      <c r="L63" s="511" t="e">
        <f ca="1">+IF(AND(ISNUMBER(OFFSET('Water Data'!$F$9,0,10*ROW('Water Data'!F57))),'Data Summary'!CA63="Yes"),OFFSET('Water Data'!$F$9,0,10*ROW('Water Data'!F57)),NA())</f>
        <v>#N/A</v>
      </c>
      <c r="M63" s="511" t="e">
        <f ca="1">+IF(AND(ISNUMBER(OFFSET('Water Data'!$G$4,0,10*ROW('Water Data'!G57))),'Data Summary'!CB63="Yes"),100-OFFSET('Water Data'!$G$4,0,10*ROW('Water Data'!G57)),NA())</f>
        <v>#N/A</v>
      </c>
      <c r="N63" s="511" t="e">
        <f ca="1">+IF(AND(ISNUMBER(OFFSET('Water Data'!$G$6,0,10*ROW('Water Data'!G57))),'Data Summary'!CC63="Yes"),OFFSET('Water Data'!$G$6,0,10*ROW('Water Data'!G57)),NA())</f>
        <v>#N/A</v>
      </c>
      <c r="O63" s="511" t="e">
        <f ca="1">+IF(AND(ISNUMBER(OFFSET('Water Data'!$G$9,0,10*ROW('Water Data'!G57))),'Data Summary'!CD63="Yes"),OFFSET('Water Data'!$G$9,0,10*ROW('Water Data'!G57)),NA())</f>
        <v>#N/A</v>
      </c>
      <c r="P63" s="511" t="e">
        <f ca="1">+IF(AND(ISNUMBER(OFFSET('Water Data'!$H$4,0,10*ROW('Water Data'!H57))),'Data Summary'!CE63="Yes"),100-OFFSET('Water Data'!$H$4,0,10*ROW('Water Data'!H57)),NA())</f>
        <v>#N/A</v>
      </c>
      <c r="Q63" s="511" t="e">
        <f ca="1">+IF(AND(ISNUMBER(OFFSET('Water Data'!$H$6,0,10*ROW('Water Data'!H57))),'Data Summary'!CF63="Yes"),OFFSET('Water Data'!$H$6,0,10*ROW('Water Data'!H57)),NA())</f>
        <v>#N/A</v>
      </c>
      <c r="R63" s="511" t="e">
        <f ca="1">+IF(AND(ISNUMBER(OFFSET('Water Data'!$H$9,0,10*ROW('Water Data'!H57))),'Data Summary'!CG63="Yes"),OFFSET('Water Data'!$H$9,0,10*ROW('Water Data'!H57)),NA())</f>
        <v>#N/A</v>
      </c>
      <c r="S63" s="511" t="e">
        <f ca="1">+IF(AND(ISNUMBER(OFFSET('Water Data'!$I$4,0,10*ROW('Water Data'!I57))),'Data Summary'!CH63="Yes"),100-OFFSET('Water Data'!$I$4,0,10*ROW('Water Data'!I57)),NA())</f>
        <v>#N/A</v>
      </c>
      <c r="T63" s="511" t="e">
        <f ca="1">+IF(AND(ISNUMBER(OFFSET('Water Data'!$I$6,0,10*ROW('Water Data'!I57))),'Data Summary'!CI63="Yes"),OFFSET('Water Data'!$I$6,0,10*ROW('Water Data'!I57)),NA())</f>
        <v>#N/A</v>
      </c>
      <c r="U63" s="511" t="e">
        <f ca="1">+IF(AND(ISNUMBER(OFFSET('Water Data'!$I$9,0,10*ROW('Water Data'!I57))),'Data Summary'!CJ63="Yes"),OFFSET('Water Data'!$I$9,0,10*ROW('Water Data'!I57)),NA())</f>
        <v>#N/A</v>
      </c>
      <c r="V63" s="512" t="e">
        <f ca="1">+IF(AND(ISNUMBER(OFFSET('Sanitation Data'!$D$4,0,10*ROW('Sanitation Data'!D57))),'Data Summary'!CK63="Yes"),100-OFFSET('Sanitation Data'!$D$4,0,10*ROW('Sanitation Data'!D57)),NA())</f>
        <v>#N/A</v>
      </c>
      <c r="W63" s="512" t="e">
        <f ca="1">+IF(AND(ISNUMBER(OFFSET('Sanitation Data'!$D$6,0,10*ROW('Sanitation Data'!D57))),'Data Summary'!CL63="Yes"),OFFSET('Sanitation Data'!$D$6,0,10*ROW('Sanitation Data'!D57)),NA())</f>
        <v>#N/A</v>
      </c>
      <c r="X63" s="512" t="e">
        <f ca="1">+IF(AND(ISNUMBER(OFFSET('Sanitation Data'!$D$10,0,10*ROW('Sanitation Data'!D57))),'Data Summary'!CM63="Yes"),OFFSET('Sanitation Data'!$D$10,0,10*ROW('Sanitation Data'!D57)),NA())</f>
        <v>#N/A</v>
      </c>
      <c r="Y63" s="512" t="e">
        <f ca="1">+IF(AND(ISNUMBER(OFFSET('Sanitation Data'!$D$11,0,10*ROW('Sanitation Data'!D57))),'Data Summary'!CN63="Yes"),OFFSET('Sanitation Data'!$D$11,0,10*ROW('Sanitation Data'!D57)),NA())</f>
        <v>#N/A</v>
      </c>
      <c r="Z63" s="512" t="e">
        <f ca="1">+IF(AND(ISNUMBER(OFFSET('Sanitation Data'!$D$12,0,10*ROW('Sanitation Data'!D57))),'Data Summary'!CO63="Yes"),OFFSET('Sanitation Data'!$D$12,0,10*ROW('Sanitation Data'!D57)),NA())</f>
        <v>#N/A</v>
      </c>
      <c r="AA63" s="512" t="e">
        <f ca="1">+IF(AND(ISNUMBER(OFFSET('Sanitation Data'!$E$4,0,10*ROW('Sanitation Data'!E57))),'Data Summary'!CP63="Yes"),100-OFFSET('Sanitation Data'!$E$4,0,10*ROW('Sanitation Data'!E57)),NA())</f>
        <v>#N/A</v>
      </c>
      <c r="AB63" s="512" t="e">
        <f ca="1">+IF(AND(ISNUMBER(OFFSET('Sanitation Data'!$E$6,0,10*ROW('Sanitation Data'!E57))),'Data Summary'!CQ63="Yes"),OFFSET('Sanitation Data'!$E$6,0,10*ROW('Sanitation Data'!E57)),NA())</f>
        <v>#N/A</v>
      </c>
      <c r="AC63" s="512" t="e">
        <f ca="1">+IF(AND(ISNUMBER(OFFSET('Sanitation Data'!$E$10,0,10*ROW('Sanitation Data'!E57))),'Data Summary'!CR63="Yes"),OFFSET('Sanitation Data'!$E$10,0,10*ROW('Sanitation Data'!E57)),NA())</f>
        <v>#N/A</v>
      </c>
      <c r="AD63" s="512" t="e">
        <f ca="1">+IF(AND(ISNUMBER(OFFSET('Sanitation Data'!$E$11,0,10*ROW('Sanitation Data'!E57))),'Data Summary'!CS63="Yes"),OFFSET('Sanitation Data'!$E$11,0,10*ROW('Sanitation Data'!E57)),NA())</f>
        <v>#N/A</v>
      </c>
      <c r="AE63" s="512" t="e">
        <f ca="1">+IF(AND(ISNUMBER(OFFSET('Sanitation Data'!$E$12,0,10*ROW('Sanitation Data'!E57))),'Data Summary'!CT63="Yes"),OFFSET('Sanitation Data'!$E$12,0,10*ROW('Sanitation Data'!E57)),NA())</f>
        <v>#N/A</v>
      </c>
      <c r="AF63" s="512" t="e">
        <f ca="1">+IF(AND(ISNUMBER(OFFSET('Sanitation Data'!$F$4,0,10*ROW('Sanitation Data'!F57))),'Data Summary'!CU63="Yes"),100-OFFSET('Sanitation Data'!$F$4,0,10*ROW('Sanitation Data'!F57)),NA())</f>
        <v>#N/A</v>
      </c>
      <c r="AG63" s="512" t="e">
        <f ca="1">+IF(AND(ISNUMBER(OFFSET('Sanitation Data'!$F$6,0,10*ROW('Sanitation Data'!F57))),'Data Summary'!CV63="Yes"),OFFSET('Sanitation Data'!$F$6,0,10*ROW('Sanitation Data'!F57)),NA())</f>
        <v>#N/A</v>
      </c>
      <c r="AH63" s="512" t="e">
        <f ca="1">+IF(AND(ISNUMBER(OFFSET('Sanitation Data'!$F$10,0,10*ROW('Sanitation Data'!F57))),'Data Summary'!CW63="Yes"),OFFSET('Sanitation Data'!$F$10,0,10*ROW('Sanitation Data'!F57)),NA())</f>
        <v>#N/A</v>
      </c>
      <c r="AI63" s="512" t="e">
        <f ca="1">+IF(AND(ISNUMBER(OFFSET('Sanitation Data'!$F$11,0,10*ROW('Sanitation Data'!F57))),'Data Summary'!CX63="Yes"),OFFSET('Sanitation Data'!$F$11,0,10*ROW('Sanitation Data'!F57)),NA())</f>
        <v>#N/A</v>
      </c>
      <c r="AJ63" s="512" t="e">
        <f ca="1">+IF(AND(ISNUMBER(OFFSET('Sanitation Data'!$F$12,0,10*ROW('Sanitation Data'!F57))),'Data Summary'!CY63="Yes"),OFFSET('Sanitation Data'!$F$12,0,10*ROW('Sanitation Data'!F57)),NA())</f>
        <v>#N/A</v>
      </c>
      <c r="AK63" s="512" t="e">
        <f ca="1">+IF(AND(ISNUMBER(OFFSET('Sanitation Data'!$G$4,0,10*ROW('Sanitation Data'!G57))),'Data Summary'!CZ63="Yes"),100-OFFSET('Sanitation Data'!$G$4,0,10*ROW('Sanitation Data'!G57)),NA())</f>
        <v>#N/A</v>
      </c>
      <c r="AL63" s="512" t="e">
        <f ca="1">+IF(AND(ISNUMBER(OFFSET('Sanitation Data'!$G$6,0,10*ROW('Sanitation Data'!G57))),'Data Summary'!DA63="Yes"),OFFSET('Sanitation Data'!$G$6,0,10*ROW('Sanitation Data'!G57)),NA())</f>
        <v>#N/A</v>
      </c>
      <c r="AM63" s="512" t="e">
        <f ca="1">+IF(AND(ISNUMBER(OFFSET('Sanitation Data'!$G$10,0,10*ROW('Sanitation Data'!G57))),'Data Summary'!DB63="Yes"),OFFSET('Sanitation Data'!$G$10,0,10*ROW('Sanitation Data'!G57)),NA())</f>
        <v>#N/A</v>
      </c>
      <c r="AN63" s="512" t="e">
        <f ca="1">+IF(AND(ISNUMBER(OFFSET('Sanitation Data'!$G$11,0,10*ROW('Sanitation Data'!G57))),'Data Summary'!DC63="Yes"),OFFSET('Sanitation Data'!$G$11,0,10*ROW('Sanitation Data'!G57)),NA())</f>
        <v>#N/A</v>
      </c>
      <c r="AO63" s="512" t="e">
        <f ca="1">+IF(AND(ISNUMBER(OFFSET('Sanitation Data'!$G$12,0,10*ROW('Sanitation Data'!G57))),'Data Summary'!DD63="Yes"),OFFSET('Sanitation Data'!$G$12,0,10*ROW('Sanitation Data'!G57)),NA())</f>
        <v>#N/A</v>
      </c>
      <c r="AP63" s="512" t="e">
        <f ca="1">+IF(AND(ISNUMBER(OFFSET('Sanitation Data'!$H$4,0,10*ROW('Sanitation Data'!H57))),'Data Summary'!DE63="Yes"),100-OFFSET('Sanitation Data'!$H$4,0,10*ROW('Sanitation Data'!H57)),NA())</f>
        <v>#N/A</v>
      </c>
      <c r="AQ63" s="512" t="e">
        <f ca="1">+IF(AND(ISNUMBER(OFFSET('Sanitation Data'!$H$6,0,10*ROW('Sanitation Data'!H57))),'Data Summary'!DF63="Yes"),OFFSET('Sanitation Data'!$H$6,0,10*ROW('Sanitation Data'!H57)),NA())</f>
        <v>#N/A</v>
      </c>
      <c r="AR63" s="512" t="e">
        <f ca="1">+IF(AND(ISNUMBER(OFFSET('Sanitation Data'!$H$10,0,10*ROW('Sanitation Data'!H57))),'Data Summary'!DG63="Yes"),OFFSET('Sanitation Data'!$H$10,0,10*ROW('Sanitation Data'!H57)),NA())</f>
        <v>#N/A</v>
      </c>
      <c r="AS63" s="512" t="e">
        <f ca="1">+IF(AND(ISNUMBER(OFFSET('Sanitation Data'!$H$11,0,10*ROW('Sanitation Data'!H57))),'Data Summary'!DH63="Yes"),OFFSET('Sanitation Data'!$H$11,0,10*ROW('Sanitation Data'!H57)),NA())</f>
        <v>#N/A</v>
      </c>
      <c r="AT63" s="512" t="e">
        <f ca="1">+IF(AND(ISNUMBER(OFFSET('Sanitation Data'!$H$12,0,10*ROW('Sanitation Data'!H57))),'Data Summary'!DI63="Yes"),OFFSET('Sanitation Data'!$H$12,0,10*ROW('Sanitation Data'!H57)),NA())</f>
        <v>#N/A</v>
      </c>
      <c r="AU63" s="512" t="e">
        <f ca="1">+IF(AND(ISNUMBER(OFFSET('Sanitation Data'!$I$4,0,10*ROW('Sanitation Data'!I57))),'Data Summary'!DJ63="Yes"),100-OFFSET('Sanitation Data'!$I$4,0,10*ROW('Sanitation Data'!I57)),NA())</f>
        <v>#N/A</v>
      </c>
      <c r="AV63" s="512" t="e">
        <f ca="1">+IF(AND(ISNUMBER(OFFSET('Sanitation Data'!$I$6,0,10*ROW('Sanitation Data'!I57))),'Data Summary'!DK63="Yes"),OFFSET('Sanitation Data'!$I$6,0,10*ROW('Sanitation Data'!I57)),NA())</f>
        <v>#N/A</v>
      </c>
      <c r="AW63" s="512" t="e">
        <f ca="1">+IF(AND(ISNUMBER(OFFSET('Sanitation Data'!$I$10,0,10*ROW('Sanitation Data'!I57))),'Data Summary'!DL63="Yes"),OFFSET('Sanitation Data'!$I$10,0,10*ROW('Sanitation Data'!I57)),NA())</f>
        <v>#N/A</v>
      </c>
      <c r="AX63" s="512" t="e">
        <f ca="1">+IF(AND(ISNUMBER(OFFSET('Sanitation Data'!$I$11,0,10*ROW('Sanitation Data'!I57))),'Data Summary'!DM63="Yes"),OFFSET('Sanitation Data'!$I$11,0,10*ROW('Sanitation Data'!I57)),NA())</f>
        <v>#N/A</v>
      </c>
      <c r="AY63" s="512" t="e">
        <f ca="1">+IF(AND(ISNUMBER(OFFSET('Sanitation Data'!$I$12,0,10*ROW('Sanitation Data'!I57))),'Data Summary'!DN63="Yes"),OFFSET('Sanitation Data'!$I$12,0,10*ROW('Sanitation Data'!I57)),NA())</f>
        <v>#N/A</v>
      </c>
      <c r="AZ63" s="513" t="e">
        <f ca="1">+IF(AND(ISNUMBER(OFFSET('Hygiene Data'!$D$5,0,10*ROW('Hygiene Data'!D57))),'Data Summary'!DO63="Yes"),OFFSET('Hygiene Data'!$D$5,0,10*ROW('Hygiene Data'!D57)),NA())</f>
        <v>#N/A</v>
      </c>
      <c r="BA63" s="513" t="e">
        <f ca="1">+IF(AND(ISNUMBER(OFFSET('Hygiene Data'!$D$7,0,10*ROW('Hygiene Data'!D57))),'Data Summary'!DP63="Yes"),OFFSET('Hygiene Data'!$D$7,0,10*ROW('Hygiene Data'!D57)),NA())</f>
        <v>#N/A</v>
      </c>
      <c r="BB63" s="513" t="e">
        <f ca="1">+IF(AND(ISNUMBER(OFFSET('Hygiene Data'!$D$9,0,10*ROW('Hygiene Data'!D57))),'Data Summary'!DQ63="Yes"),OFFSET('Hygiene Data'!$D$9,0,10*ROW('Hygiene Data'!D57)),NA())</f>
        <v>#N/A</v>
      </c>
      <c r="BC63" s="513" t="e">
        <f ca="1">+IF(AND(ISNUMBER(OFFSET('Hygiene Data'!$E$5,0,10*ROW('Hygiene Data'!E57))),'Data Summary'!DR63="Yes"),OFFSET('Hygiene Data'!$E$5,0,10*ROW('Hygiene Data'!E57)),NA())</f>
        <v>#N/A</v>
      </c>
      <c r="BD63" s="513" t="e">
        <f ca="1">+IF(AND(ISNUMBER(OFFSET('Hygiene Data'!$E$7,0,10*ROW('Hygiene Data'!E57))),'Data Summary'!DS63="Yes"),OFFSET('Hygiene Data'!$E$7,0,10*ROW('Hygiene Data'!E57)),NA())</f>
        <v>#N/A</v>
      </c>
      <c r="BE63" s="513" t="e">
        <f ca="1">+IF(AND(ISNUMBER(OFFSET('Hygiene Data'!$E$9,0,10*ROW('Hygiene Data'!E57))),'Data Summary'!DT63="Yes"),OFFSET('Hygiene Data'!$E$9,0,10*ROW('Hygiene Data'!E57)),NA())</f>
        <v>#N/A</v>
      </c>
      <c r="BF63" s="513" t="e">
        <f ca="1">+IF(AND(ISNUMBER(OFFSET('Hygiene Data'!$F$5,0,10*ROW('Hygiene Data'!F57))),'Data Summary'!DU63="Yes"),OFFSET('Hygiene Data'!$F$5,0,10*ROW('Hygiene Data'!F57)),NA())</f>
        <v>#N/A</v>
      </c>
      <c r="BG63" s="513" t="e">
        <f ca="1">+IF(AND(ISNUMBER(OFFSET('Hygiene Data'!$F$7,0,10*ROW('Hygiene Data'!F57))),'Data Summary'!DV63="Yes"),OFFSET('Hygiene Data'!$F$7,0,10*ROW('Hygiene Data'!F57)),NA())</f>
        <v>#N/A</v>
      </c>
      <c r="BH63" s="513" t="e">
        <f ca="1">+IF(AND(ISNUMBER(OFFSET('Hygiene Data'!$F$9,0,10*ROW('Hygiene Data'!F57))),'Data Summary'!DW63="Yes"),OFFSET('Hygiene Data'!$F$9,0,10*ROW('Hygiene Data'!F57)),NA())</f>
        <v>#N/A</v>
      </c>
      <c r="BI63" s="513" t="e">
        <f ca="1">+IF(AND(ISNUMBER(OFFSET('Hygiene Data'!$G$5,0,10*ROW('Hygiene Data'!G57))),'Data Summary'!DX63="Yes"),OFFSET('Hygiene Data'!$G$5,0,10*ROW('Hygiene Data'!G57)),NA())</f>
        <v>#N/A</v>
      </c>
      <c r="BJ63" s="513" t="e">
        <f ca="1">+IF(AND(ISNUMBER(OFFSET('Hygiene Data'!$G$7,0,10*ROW('Hygiene Data'!G57))),'Data Summary'!DY63="Yes"),OFFSET('Hygiene Data'!$G$7,0,10*ROW('Hygiene Data'!G57)),NA())</f>
        <v>#N/A</v>
      </c>
      <c r="BK63" s="513" t="e">
        <f ca="1">+IF(AND(ISNUMBER(OFFSET('Hygiene Data'!$G$9,0,10*ROW('Hygiene Data'!G57))),'Data Summary'!DZ63="Yes"),OFFSET('Hygiene Data'!$G$9,0,10*ROW('Hygiene Data'!G57)),NA())</f>
        <v>#N/A</v>
      </c>
      <c r="BL63" s="513" t="e">
        <f ca="1">+IF(AND(ISNUMBER(OFFSET('Hygiene Data'!$H$5,0,10*ROW('Hygiene Data'!H57))),'Data Summary'!EA63="Yes"),OFFSET('Hygiene Data'!$H$5,0,10*ROW('Hygiene Data'!H57)),NA())</f>
        <v>#N/A</v>
      </c>
      <c r="BM63" s="513" t="e">
        <f ca="1">+IF(AND(ISNUMBER(OFFSET('Hygiene Data'!$H$7,0,10*ROW('Hygiene Data'!H57))),'Data Summary'!EB63="Yes"),OFFSET('Hygiene Data'!$H$7,0,10*ROW('Hygiene Data'!H57)),NA())</f>
        <v>#N/A</v>
      </c>
      <c r="BN63" s="513" t="e">
        <f ca="1">+IF(AND(ISNUMBER(OFFSET('Hygiene Data'!$H$9,0,10*ROW('Hygiene Data'!H57))),'Data Summary'!EC63="Yes"),OFFSET('Hygiene Data'!$H$9,0,10*ROW('Hygiene Data'!H57)),NA())</f>
        <v>#N/A</v>
      </c>
      <c r="BO63" s="513" t="e">
        <f ca="1">+IF(AND(ISNUMBER(OFFSET('Hygiene Data'!$I$5,0,10*ROW('Hygiene Data'!I57))),'Data Summary'!ED63="Yes"),OFFSET('Hygiene Data'!$I$5,0,10*ROW('Hygiene Data'!I57)),NA())</f>
        <v>#N/A</v>
      </c>
      <c r="BP63" s="513" t="e">
        <f ca="1">+IF(AND(ISNUMBER(OFFSET('Hygiene Data'!$I$7,0,10*ROW('Hygiene Data'!I57))),'Data Summary'!EE63="Yes"),OFFSET('Hygiene Data'!$I$7,0,10*ROW('Hygiene Data'!I57)),NA())</f>
        <v>#N/A</v>
      </c>
      <c r="BQ63" s="513" t="e">
        <f ca="1">+IF(AND(ISNUMBER(OFFSET('Hygiene Data'!$I$9,0,10*ROW('Hygiene Data'!I57))),'Data Summary'!EF63="Yes"),OFFSET('Hygiene Data'!$I$9,0,10*ROW('Hygiene Data'!I57)),NA())</f>
        <v>#N/A</v>
      </c>
    </row>
    <row r="64" spans="1:69" x14ac:dyDescent="0.25">
      <c r="A64" s="509" t="e">
        <f ca="1">+RIGHT('Data Summary'!A64,LEN('Data Summary'!A64)-9)</f>
        <v>#VALUE!</v>
      </c>
      <c r="B64" s="483" t="str">
        <f ca="1">+IF(ISTEXT('Data Summary'!B64),'Data Summary'!B64,"")</f>
        <v/>
      </c>
      <c r="C64" s="510" t="e">
        <f ca="1">+VALUE('Data Summary'!C64)</f>
        <v>#VALUE!</v>
      </c>
      <c r="D64" s="511" t="e">
        <f ca="1">+IF(AND(ISNUMBER(OFFSET('Water Data'!$D$4,0,10*ROW('Water Data'!D58))),'Data Summary'!BS64="Yes"),100-OFFSET('Water Data'!$D$4,0,10*ROW('Water Data'!D58)),NA())</f>
        <v>#N/A</v>
      </c>
      <c r="E64" s="511" t="e">
        <f ca="1">+IF(AND(ISNUMBER(OFFSET('Water Data'!$D$6,0,10*ROW('Water Data'!D58))),'Data Summary'!BT64="Yes"),OFFSET('Water Data'!$D$6,0,10*ROW('Water Data'!D58)),NA())</f>
        <v>#N/A</v>
      </c>
      <c r="F64" s="511" t="e">
        <f ca="1">+IF(AND(ISNUMBER(OFFSET('Water Data'!$D$9,0,10*ROW('Water Data'!D58))),'Data Summary'!BU64="Yes"),OFFSET('Water Data'!$D$9,0,10*ROW('Water Data'!D58)),NA())</f>
        <v>#N/A</v>
      </c>
      <c r="G64" s="511" t="e">
        <f ca="1">+IF(AND(ISNUMBER(OFFSET('Water Data'!$E$4,0,10*ROW('Water Data'!E58))),'Data Summary'!BV64="Yes"),100-OFFSET('Water Data'!$E$4,0,10*ROW('Water Data'!E58)),NA())</f>
        <v>#N/A</v>
      </c>
      <c r="H64" s="511" t="e">
        <f ca="1">+IF(AND(ISNUMBER(OFFSET('Water Data'!$E$6,0,10*ROW('Water Data'!E58))),'Data Summary'!BW64="Yes"),OFFSET('Water Data'!$E$6,0,10*ROW('Water Data'!E58)),NA())</f>
        <v>#N/A</v>
      </c>
      <c r="I64" s="511" t="e">
        <f ca="1">+IF(AND(ISNUMBER(OFFSET('Water Data'!$E$9,0,10*ROW('Water Data'!E58))),'Data Summary'!BX64="Yes"),OFFSET('Water Data'!$E$9,0,10*ROW('Water Data'!E58)),NA())</f>
        <v>#N/A</v>
      </c>
      <c r="J64" s="511" t="e">
        <f ca="1">+IF(AND(ISNUMBER(OFFSET('Water Data'!$F$4,0,10*ROW('Water Data'!F58))),'Data Summary'!BY64="Yes"),100-OFFSET('Water Data'!$F$4,0,10*ROW('Water Data'!F58)),NA())</f>
        <v>#N/A</v>
      </c>
      <c r="K64" s="511" t="e">
        <f ca="1">+IF(AND(ISNUMBER(OFFSET('Water Data'!$F$6,0,10*ROW('Water Data'!F58))),'Data Summary'!BZ64="Yes"),OFFSET('Water Data'!$F$6,0,10*ROW('Water Data'!F58)),NA())</f>
        <v>#N/A</v>
      </c>
      <c r="L64" s="511" t="e">
        <f ca="1">+IF(AND(ISNUMBER(OFFSET('Water Data'!$F$9,0,10*ROW('Water Data'!F58))),'Data Summary'!CA64="Yes"),OFFSET('Water Data'!$F$9,0,10*ROW('Water Data'!F58)),NA())</f>
        <v>#N/A</v>
      </c>
      <c r="M64" s="511" t="e">
        <f ca="1">+IF(AND(ISNUMBER(OFFSET('Water Data'!$G$4,0,10*ROW('Water Data'!G58))),'Data Summary'!CB64="Yes"),100-OFFSET('Water Data'!$G$4,0,10*ROW('Water Data'!G58)),NA())</f>
        <v>#N/A</v>
      </c>
      <c r="N64" s="511" t="e">
        <f ca="1">+IF(AND(ISNUMBER(OFFSET('Water Data'!$G$6,0,10*ROW('Water Data'!G58))),'Data Summary'!CC64="Yes"),OFFSET('Water Data'!$G$6,0,10*ROW('Water Data'!G58)),NA())</f>
        <v>#N/A</v>
      </c>
      <c r="O64" s="511" t="e">
        <f ca="1">+IF(AND(ISNUMBER(OFFSET('Water Data'!$G$9,0,10*ROW('Water Data'!G58))),'Data Summary'!CD64="Yes"),OFFSET('Water Data'!$G$9,0,10*ROW('Water Data'!G58)),NA())</f>
        <v>#N/A</v>
      </c>
      <c r="P64" s="511" t="e">
        <f ca="1">+IF(AND(ISNUMBER(OFFSET('Water Data'!$H$4,0,10*ROW('Water Data'!H58))),'Data Summary'!CE64="Yes"),100-OFFSET('Water Data'!$H$4,0,10*ROW('Water Data'!H58)),NA())</f>
        <v>#N/A</v>
      </c>
      <c r="Q64" s="511" t="e">
        <f ca="1">+IF(AND(ISNUMBER(OFFSET('Water Data'!$H$6,0,10*ROW('Water Data'!H58))),'Data Summary'!CF64="Yes"),OFFSET('Water Data'!$H$6,0,10*ROW('Water Data'!H58)),NA())</f>
        <v>#N/A</v>
      </c>
      <c r="R64" s="511" t="e">
        <f ca="1">+IF(AND(ISNUMBER(OFFSET('Water Data'!$H$9,0,10*ROW('Water Data'!H58))),'Data Summary'!CG64="Yes"),OFFSET('Water Data'!$H$9,0,10*ROW('Water Data'!H58)),NA())</f>
        <v>#N/A</v>
      </c>
      <c r="S64" s="511" t="e">
        <f ca="1">+IF(AND(ISNUMBER(OFFSET('Water Data'!$I$4,0,10*ROW('Water Data'!I58))),'Data Summary'!CH64="Yes"),100-OFFSET('Water Data'!$I$4,0,10*ROW('Water Data'!I58)),NA())</f>
        <v>#N/A</v>
      </c>
      <c r="T64" s="511" t="e">
        <f ca="1">+IF(AND(ISNUMBER(OFFSET('Water Data'!$I$6,0,10*ROW('Water Data'!I58))),'Data Summary'!CI64="Yes"),OFFSET('Water Data'!$I$6,0,10*ROW('Water Data'!I58)),NA())</f>
        <v>#N/A</v>
      </c>
      <c r="U64" s="511" t="e">
        <f ca="1">+IF(AND(ISNUMBER(OFFSET('Water Data'!$I$9,0,10*ROW('Water Data'!I58))),'Data Summary'!CJ64="Yes"),OFFSET('Water Data'!$I$9,0,10*ROW('Water Data'!I58)),NA())</f>
        <v>#N/A</v>
      </c>
      <c r="V64" s="512" t="e">
        <f ca="1">+IF(AND(ISNUMBER(OFFSET('Sanitation Data'!$D$4,0,10*ROW('Sanitation Data'!D58))),'Data Summary'!CK64="Yes"),100-OFFSET('Sanitation Data'!$D$4,0,10*ROW('Sanitation Data'!D58)),NA())</f>
        <v>#N/A</v>
      </c>
      <c r="W64" s="512" t="e">
        <f ca="1">+IF(AND(ISNUMBER(OFFSET('Sanitation Data'!$D$6,0,10*ROW('Sanitation Data'!D58))),'Data Summary'!CL64="Yes"),OFFSET('Sanitation Data'!$D$6,0,10*ROW('Sanitation Data'!D58)),NA())</f>
        <v>#N/A</v>
      </c>
      <c r="X64" s="512" t="e">
        <f ca="1">+IF(AND(ISNUMBER(OFFSET('Sanitation Data'!$D$10,0,10*ROW('Sanitation Data'!D58))),'Data Summary'!CM64="Yes"),OFFSET('Sanitation Data'!$D$10,0,10*ROW('Sanitation Data'!D58)),NA())</f>
        <v>#N/A</v>
      </c>
      <c r="Y64" s="512" t="e">
        <f ca="1">+IF(AND(ISNUMBER(OFFSET('Sanitation Data'!$D$11,0,10*ROW('Sanitation Data'!D58))),'Data Summary'!CN64="Yes"),OFFSET('Sanitation Data'!$D$11,0,10*ROW('Sanitation Data'!D58)),NA())</f>
        <v>#N/A</v>
      </c>
      <c r="Z64" s="512" t="e">
        <f ca="1">+IF(AND(ISNUMBER(OFFSET('Sanitation Data'!$D$12,0,10*ROW('Sanitation Data'!D58))),'Data Summary'!CO64="Yes"),OFFSET('Sanitation Data'!$D$12,0,10*ROW('Sanitation Data'!D58)),NA())</f>
        <v>#N/A</v>
      </c>
      <c r="AA64" s="512" t="e">
        <f ca="1">+IF(AND(ISNUMBER(OFFSET('Sanitation Data'!$E$4,0,10*ROW('Sanitation Data'!E58))),'Data Summary'!CP64="Yes"),100-OFFSET('Sanitation Data'!$E$4,0,10*ROW('Sanitation Data'!E58)),NA())</f>
        <v>#N/A</v>
      </c>
      <c r="AB64" s="512" t="e">
        <f ca="1">+IF(AND(ISNUMBER(OFFSET('Sanitation Data'!$E$6,0,10*ROW('Sanitation Data'!E58))),'Data Summary'!CQ64="Yes"),OFFSET('Sanitation Data'!$E$6,0,10*ROW('Sanitation Data'!E58)),NA())</f>
        <v>#N/A</v>
      </c>
      <c r="AC64" s="512" t="e">
        <f ca="1">+IF(AND(ISNUMBER(OFFSET('Sanitation Data'!$E$10,0,10*ROW('Sanitation Data'!E58))),'Data Summary'!CR64="Yes"),OFFSET('Sanitation Data'!$E$10,0,10*ROW('Sanitation Data'!E58)),NA())</f>
        <v>#N/A</v>
      </c>
      <c r="AD64" s="512" t="e">
        <f ca="1">+IF(AND(ISNUMBER(OFFSET('Sanitation Data'!$E$11,0,10*ROW('Sanitation Data'!E58))),'Data Summary'!CS64="Yes"),OFFSET('Sanitation Data'!$E$11,0,10*ROW('Sanitation Data'!E58)),NA())</f>
        <v>#N/A</v>
      </c>
      <c r="AE64" s="512" t="e">
        <f ca="1">+IF(AND(ISNUMBER(OFFSET('Sanitation Data'!$E$12,0,10*ROW('Sanitation Data'!E58))),'Data Summary'!CT64="Yes"),OFFSET('Sanitation Data'!$E$12,0,10*ROW('Sanitation Data'!E58)),NA())</f>
        <v>#N/A</v>
      </c>
      <c r="AF64" s="512" t="e">
        <f ca="1">+IF(AND(ISNUMBER(OFFSET('Sanitation Data'!$F$4,0,10*ROW('Sanitation Data'!F58))),'Data Summary'!CU64="Yes"),100-OFFSET('Sanitation Data'!$F$4,0,10*ROW('Sanitation Data'!F58)),NA())</f>
        <v>#N/A</v>
      </c>
      <c r="AG64" s="512" t="e">
        <f ca="1">+IF(AND(ISNUMBER(OFFSET('Sanitation Data'!$F$6,0,10*ROW('Sanitation Data'!F58))),'Data Summary'!CV64="Yes"),OFFSET('Sanitation Data'!$F$6,0,10*ROW('Sanitation Data'!F58)),NA())</f>
        <v>#N/A</v>
      </c>
      <c r="AH64" s="512" t="e">
        <f ca="1">+IF(AND(ISNUMBER(OFFSET('Sanitation Data'!$F$10,0,10*ROW('Sanitation Data'!F58))),'Data Summary'!CW64="Yes"),OFFSET('Sanitation Data'!$F$10,0,10*ROW('Sanitation Data'!F58)),NA())</f>
        <v>#N/A</v>
      </c>
      <c r="AI64" s="512" t="e">
        <f ca="1">+IF(AND(ISNUMBER(OFFSET('Sanitation Data'!$F$11,0,10*ROW('Sanitation Data'!F58))),'Data Summary'!CX64="Yes"),OFFSET('Sanitation Data'!$F$11,0,10*ROW('Sanitation Data'!F58)),NA())</f>
        <v>#N/A</v>
      </c>
      <c r="AJ64" s="512" t="e">
        <f ca="1">+IF(AND(ISNUMBER(OFFSET('Sanitation Data'!$F$12,0,10*ROW('Sanitation Data'!F58))),'Data Summary'!CY64="Yes"),OFFSET('Sanitation Data'!$F$12,0,10*ROW('Sanitation Data'!F58)),NA())</f>
        <v>#N/A</v>
      </c>
      <c r="AK64" s="512" t="e">
        <f ca="1">+IF(AND(ISNUMBER(OFFSET('Sanitation Data'!$G$4,0,10*ROW('Sanitation Data'!G58))),'Data Summary'!CZ64="Yes"),100-OFFSET('Sanitation Data'!$G$4,0,10*ROW('Sanitation Data'!G58)),NA())</f>
        <v>#N/A</v>
      </c>
      <c r="AL64" s="512" t="e">
        <f ca="1">+IF(AND(ISNUMBER(OFFSET('Sanitation Data'!$G$6,0,10*ROW('Sanitation Data'!G58))),'Data Summary'!DA64="Yes"),OFFSET('Sanitation Data'!$G$6,0,10*ROW('Sanitation Data'!G58)),NA())</f>
        <v>#N/A</v>
      </c>
      <c r="AM64" s="512" t="e">
        <f ca="1">+IF(AND(ISNUMBER(OFFSET('Sanitation Data'!$G$10,0,10*ROW('Sanitation Data'!G58))),'Data Summary'!DB64="Yes"),OFFSET('Sanitation Data'!$G$10,0,10*ROW('Sanitation Data'!G58)),NA())</f>
        <v>#N/A</v>
      </c>
      <c r="AN64" s="512" t="e">
        <f ca="1">+IF(AND(ISNUMBER(OFFSET('Sanitation Data'!$G$11,0,10*ROW('Sanitation Data'!G58))),'Data Summary'!DC64="Yes"),OFFSET('Sanitation Data'!$G$11,0,10*ROW('Sanitation Data'!G58)),NA())</f>
        <v>#N/A</v>
      </c>
      <c r="AO64" s="512" t="e">
        <f ca="1">+IF(AND(ISNUMBER(OFFSET('Sanitation Data'!$G$12,0,10*ROW('Sanitation Data'!G58))),'Data Summary'!DD64="Yes"),OFFSET('Sanitation Data'!$G$12,0,10*ROW('Sanitation Data'!G58)),NA())</f>
        <v>#N/A</v>
      </c>
      <c r="AP64" s="512" t="e">
        <f ca="1">+IF(AND(ISNUMBER(OFFSET('Sanitation Data'!$H$4,0,10*ROW('Sanitation Data'!H58))),'Data Summary'!DE64="Yes"),100-OFFSET('Sanitation Data'!$H$4,0,10*ROW('Sanitation Data'!H58)),NA())</f>
        <v>#N/A</v>
      </c>
      <c r="AQ64" s="512" t="e">
        <f ca="1">+IF(AND(ISNUMBER(OFFSET('Sanitation Data'!$H$6,0,10*ROW('Sanitation Data'!H58))),'Data Summary'!DF64="Yes"),OFFSET('Sanitation Data'!$H$6,0,10*ROW('Sanitation Data'!H58)),NA())</f>
        <v>#N/A</v>
      </c>
      <c r="AR64" s="512" t="e">
        <f ca="1">+IF(AND(ISNUMBER(OFFSET('Sanitation Data'!$H$10,0,10*ROW('Sanitation Data'!H58))),'Data Summary'!DG64="Yes"),OFFSET('Sanitation Data'!$H$10,0,10*ROW('Sanitation Data'!H58)),NA())</f>
        <v>#N/A</v>
      </c>
      <c r="AS64" s="512" t="e">
        <f ca="1">+IF(AND(ISNUMBER(OFFSET('Sanitation Data'!$H$11,0,10*ROW('Sanitation Data'!H58))),'Data Summary'!DH64="Yes"),OFFSET('Sanitation Data'!$H$11,0,10*ROW('Sanitation Data'!H58)),NA())</f>
        <v>#N/A</v>
      </c>
      <c r="AT64" s="512" t="e">
        <f ca="1">+IF(AND(ISNUMBER(OFFSET('Sanitation Data'!$H$12,0,10*ROW('Sanitation Data'!H58))),'Data Summary'!DI64="Yes"),OFFSET('Sanitation Data'!$H$12,0,10*ROW('Sanitation Data'!H58)),NA())</f>
        <v>#N/A</v>
      </c>
      <c r="AU64" s="512" t="e">
        <f ca="1">+IF(AND(ISNUMBER(OFFSET('Sanitation Data'!$I$4,0,10*ROW('Sanitation Data'!I58))),'Data Summary'!DJ64="Yes"),100-OFFSET('Sanitation Data'!$I$4,0,10*ROW('Sanitation Data'!I58)),NA())</f>
        <v>#N/A</v>
      </c>
      <c r="AV64" s="512" t="e">
        <f ca="1">+IF(AND(ISNUMBER(OFFSET('Sanitation Data'!$I$6,0,10*ROW('Sanitation Data'!I58))),'Data Summary'!DK64="Yes"),OFFSET('Sanitation Data'!$I$6,0,10*ROW('Sanitation Data'!I58)),NA())</f>
        <v>#N/A</v>
      </c>
      <c r="AW64" s="512" t="e">
        <f ca="1">+IF(AND(ISNUMBER(OFFSET('Sanitation Data'!$I$10,0,10*ROW('Sanitation Data'!I58))),'Data Summary'!DL64="Yes"),OFFSET('Sanitation Data'!$I$10,0,10*ROW('Sanitation Data'!I58)),NA())</f>
        <v>#N/A</v>
      </c>
      <c r="AX64" s="512" t="e">
        <f ca="1">+IF(AND(ISNUMBER(OFFSET('Sanitation Data'!$I$11,0,10*ROW('Sanitation Data'!I58))),'Data Summary'!DM64="Yes"),OFFSET('Sanitation Data'!$I$11,0,10*ROW('Sanitation Data'!I58)),NA())</f>
        <v>#N/A</v>
      </c>
      <c r="AY64" s="512" t="e">
        <f ca="1">+IF(AND(ISNUMBER(OFFSET('Sanitation Data'!$I$12,0,10*ROW('Sanitation Data'!I58))),'Data Summary'!DN64="Yes"),OFFSET('Sanitation Data'!$I$12,0,10*ROW('Sanitation Data'!I58)),NA())</f>
        <v>#N/A</v>
      </c>
      <c r="AZ64" s="513" t="e">
        <f ca="1">+IF(AND(ISNUMBER(OFFSET('Hygiene Data'!$D$5,0,10*ROW('Hygiene Data'!D58))),'Data Summary'!DO64="Yes"),OFFSET('Hygiene Data'!$D$5,0,10*ROW('Hygiene Data'!D58)),NA())</f>
        <v>#N/A</v>
      </c>
      <c r="BA64" s="513" t="e">
        <f ca="1">+IF(AND(ISNUMBER(OFFSET('Hygiene Data'!$D$7,0,10*ROW('Hygiene Data'!D58))),'Data Summary'!DP64="Yes"),OFFSET('Hygiene Data'!$D$7,0,10*ROW('Hygiene Data'!D58)),NA())</f>
        <v>#N/A</v>
      </c>
      <c r="BB64" s="513" t="e">
        <f ca="1">+IF(AND(ISNUMBER(OFFSET('Hygiene Data'!$D$9,0,10*ROW('Hygiene Data'!D58))),'Data Summary'!DQ64="Yes"),OFFSET('Hygiene Data'!$D$9,0,10*ROW('Hygiene Data'!D58)),NA())</f>
        <v>#N/A</v>
      </c>
      <c r="BC64" s="513" t="e">
        <f ca="1">+IF(AND(ISNUMBER(OFFSET('Hygiene Data'!$E$5,0,10*ROW('Hygiene Data'!E58))),'Data Summary'!DR64="Yes"),OFFSET('Hygiene Data'!$E$5,0,10*ROW('Hygiene Data'!E58)),NA())</f>
        <v>#N/A</v>
      </c>
      <c r="BD64" s="513" t="e">
        <f ca="1">+IF(AND(ISNUMBER(OFFSET('Hygiene Data'!$E$7,0,10*ROW('Hygiene Data'!E58))),'Data Summary'!DS64="Yes"),OFFSET('Hygiene Data'!$E$7,0,10*ROW('Hygiene Data'!E58)),NA())</f>
        <v>#N/A</v>
      </c>
      <c r="BE64" s="513" t="e">
        <f ca="1">+IF(AND(ISNUMBER(OFFSET('Hygiene Data'!$E$9,0,10*ROW('Hygiene Data'!E58))),'Data Summary'!DT64="Yes"),OFFSET('Hygiene Data'!$E$9,0,10*ROW('Hygiene Data'!E58)),NA())</f>
        <v>#N/A</v>
      </c>
      <c r="BF64" s="513" t="e">
        <f ca="1">+IF(AND(ISNUMBER(OFFSET('Hygiene Data'!$F$5,0,10*ROW('Hygiene Data'!F58))),'Data Summary'!DU64="Yes"),OFFSET('Hygiene Data'!$F$5,0,10*ROW('Hygiene Data'!F58)),NA())</f>
        <v>#N/A</v>
      </c>
      <c r="BG64" s="513" t="e">
        <f ca="1">+IF(AND(ISNUMBER(OFFSET('Hygiene Data'!$F$7,0,10*ROW('Hygiene Data'!F58))),'Data Summary'!DV64="Yes"),OFFSET('Hygiene Data'!$F$7,0,10*ROW('Hygiene Data'!F58)),NA())</f>
        <v>#N/A</v>
      </c>
      <c r="BH64" s="513" t="e">
        <f ca="1">+IF(AND(ISNUMBER(OFFSET('Hygiene Data'!$F$9,0,10*ROW('Hygiene Data'!F58))),'Data Summary'!DW64="Yes"),OFFSET('Hygiene Data'!$F$9,0,10*ROW('Hygiene Data'!F58)),NA())</f>
        <v>#N/A</v>
      </c>
      <c r="BI64" s="513" t="e">
        <f ca="1">+IF(AND(ISNUMBER(OFFSET('Hygiene Data'!$G$5,0,10*ROW('Hygiene Data'!G58))),'Data Summary'!DX64="Yes"),OFFSET('Hygiene Data'!$G$5,0,10*ROW('Hygiene Data'!G58)),NA())</f>
        <v>#N/A</v>
      </c>
      <c r="BJ64" s="513" t="e">
        <f ca="1">+IF(AND(ISNUMBER(OFFSET('Hygiene Data'!$G$7,0,10*ROW('Hygiene Data'!G58))),'Data Summary'!DY64="Yes"),OFFSET('Hygiene Data'!$G$7,0,10*ROW('Hygiene Data'!G58)),NA())</f>
        <v>#N/A</v>
      </c>
      <c r="BK64" s="513" t="e">
        <f ca="1">+IF(AND(ISNUMBER(OFFSET('Hygiene Data'!$G$9,0,10*ROW('Hygiene Data'!G58))),'Data Summary'!DZ64="Yes"),OFFSET('Hygiene Data'!$G$9,0,10*ROW('Hygiene Data'!G58)),NA())</f>
        <v>#N/A</v>
      </c>
      <c r="BL64" s="513" t="e">
        <f ca="1">+IF(AND(ISNUMBER(OFFSET('Hygiene Data'!$H$5,0,10*ROW('Hygiene Data'!H58))),'Data Summary'!EA64="Yes"),OFFSET('Hygiene Data'!$H$5,0,10*ROW('Hygiene Data'!H58)),NA())</f>
        <v>#N/A</v>
      </c>
      <c r="BM64" s="513" t="e">
        <f ca="1">+IF(AND(ISNUMBER(OFFSET('Hygiene Data'!$H$7,0,10*ROW('Hygiene Data'!H58))),'Data Summary'!EB64="Yes"),OFFSET('Hygiene Data'!$H$7,0,10*ROW('Hygiene Data'!H58)),NA())</f>
        <v>#N/A</v>
      </c>
      <c r="BN64" s="513" t="e">
        <f ca="1">+IF(AND(ISNUMBER(OFFSET('Hygiene Data'!$H$9,0,10*ROW('Hygiene Data'!H58))),'Data Summary'!EC64="Yes"),OFFSET('Hygiene Data'!$H$9,0,10*ROW('Hygiene Data'!H58)),NA())</f>
        <v>#N/A</v>
      </c>
      <c r="BO64" s="513" t="e">
        <f ca="1">+IF(AND(ISNUMBER(OFFSET('Hygiene Data'!$I$5,0,10*ROW('Hygiene Data'!I58))),'Data Summary'!ED64="Yes"),OFFSET('Hygiene Data'!$I$5,0,10*ROW('Hygiene Data'!I58)),NA())</f>
        <v>#N/A</v>
      </c>
      <c r="BP64" s="513" t="e">
        <f ca="1">+IF(AND(ISNUMBER(OFFSET('Hygiene Data'!$I$7,0,10*ROW('Hygiene Data'!I58))),'Data Summary'!EE64="Yes"),OFFSET('Hygiene Data'!$I$7,0,10*ROW('Hygiene Data'!I58)),NA())</f>
        <v>#N/A</v>
      </c>
      <c r="BQ64" s="513" t="e">
        <f ca="1">+IF(AND(ISNUMBER(OFFSET('Hygiene Data'!$I$9,0,10*ROW('Hygiene Data'!I58))),'Data Summary'!EF64="Yes"),OFFSET('Hygiene Data'!$I$9,0,10*ROW('Hygiene Data'!I58)),NA())</f>
        <v>#N/A</v>
      </c>
    </row>
    <row r="65" spans="1:69" x14ac:dyDescent="0.25">
      <c r="A65" s="509" t="e">
        <f ca="1">+RIGHT('Data Summary'!A65,LEN('Data Summary'!A65)-9)</f>
        <v>#VALUE!</v>
      </c>
      <c r="B65" s="483" t="str">
        <f ca="1">+IF(ISTEXT('Data Summary'!B65),'Data Summary'!B65,"")</f>
        <v/>
      </c>
      <c r="C65" s="510" t="e">
        <f ca="1">+VALUE('Data Summary'!C65)</f>
        <v>#VALUE!</v>
      </c>
      <c r="D65" s="511" t="e">
        <f ca="1">+IF(AND(ISNUMBER(OFFSET('Water Data'!$D$4,0,10*ROW('Water Data'!D59))),'Data Summary'!BS65="Yes"),100-OFFSET('Water Data'!$D$4,0,10*ROW('Water Data'!D59)),NA())</f>
        <v>#N/A</v>
      </c>
      <c r="E65" s="511" t="e">
        <f ca="1">+IF(AND(ISNUMBER(OFFSET('Water Data'!$D$6,0,10*ROW('Water Data'!D59))),'Data Summary'!BT65="Yes"),OFFSET('Water Data'!$D$6,0,10*ROW('Water Data'!D59)),NA())</f>
        <v>#N/A</v>
      </c>
      <c r="F65" s="511" t="e">
        <f ca="1">+IF(AND(ISNUMBER(OFFSET('Water Data'!$D$9,0,10*ROW('Water Data'!D59))),'Data Summary'!BU65="Yes"),OFFSET('Water Data'!$D$9,0,10*ROW('Water Data'!D59)),NA())</f>
        <v>#N/A</v>
      </c>
      <c r="G65" s="511" t="e">
        <f ca="1">+IF(AND(ISNUMBER(OFFSET('Water Data'!$E$4,0,10*ROW('Water Data'!E59))),'Data Summary'!BV65="Yes"),100-OFFSET('Water Data'!$E$4,0,10*ROW('Water Data'!E59)),NA())</f>
        <v>#N/A</v>
      </c>
      <c r="H65" s="511" t="e">
        <f ca="1">+IF(AND(ISNUMBER(OFFSET('Water Data'!$E$6,0,10*ROW('Water Data'!E59))),'Data Summary'!BW65="Yes"),OFFSET('Water Data'!$E$6,0,10*ROW('Water Data'!E59)),NA())</f>
        <v>#N/A</v>
      </c>
      <c r="I65" s="511" t="e">
        <f ca="1">+IF(AND(ISNUMBER(OFFSET('Water Data'!$E$9,0,10*ROW('Water Data'!E59))),'Data Summary'!BX65="Yes"),OFFSET('Water Data'!$E$9,0,10*ROW('Water Data'!E59)),NA())</f>
        <v>#N/A</v>
      </c>
      <c r="J65" s="511" t="e">
        <f ca="1">+IF(AND(ISNUMBER(OFFSET('Water Data'!$F$4,0,10*ROW('Water Data'!F59))),'Data Summary'!BY65="Yes"),100-OFFSET('Water Data'!$F$4,0,10*ROW('Water Data'!F59)),NA())</f>
        <v>#N/A</v>
      </c>
      <c r="K65" s="511" t="e">
        <f ca="1">+IF(AND(ISNUMBER(OFFSET('Water Data'!$F$6,0,10*ROW('Water Data'!F59))),'Data Summary'!BZ65="Yes"),OFFSET('Water Data'!$F$6,0,10*ROW('Water Data'!F59)),NA())</f>
        <v>#N/A</v>
      </c>
      <c r="L65" s="511" t="e">
        <f ca="1">+IF(AND(ISNUMBER(OFFSET('Water Data'!$F$9,0,10*ROW('Water Data'!F59))),'Data Summary'!CA65="Yes"),OFFSET('Water Data'!$F$9,0,10*ROW('Water Data'!F59)),NA())</f>
        <v>#N/A</v>
      </c>
      <c r="M65" s="511" t="e">
        <f ca="1">+IF(AND(ISNUMBER(OFFSET('Water Data'!$G$4,0,10*ROW('Water Data'!G59))),'Data Summary'!CB65="Yes"),100-OFFSET('Water Data'!$G$4,0,10*ROW('Water Data'!G59)),NA())</f>
        <v>#N/A</v>
      </c>
      <c r="N65" s="511" t="e">
        <f ca="1">+IF(AND(ISNUMBER(OFFSET('Water Data'!$G$6,0,10*ROW('Water Data'!G59))),'Data Summary'!CC65="Yes"),OFFSET('Water Data'!$G$6,0,10*ROW('Water Data'!G59)),NA())</f>
        <v>#N/A</v>
      </c>
      <c r="O65" s="511" t="e">
        <f ca="1">+IF(AND(ISNUMBER(OFFSET('Water Data'!$G$9,0,10*ROW('Water Data'!G59))),'Data Summary'!CD65="Yes"),OFFSET('Water Data'!$G$9,0,10*ROW('Water Data'!G59)),NA())</f>
        <v>#N/A</v>
      </c>
      <c r="P65" s="511" t="e">
        <f ca="1">+IF(AND(ISNUMBER(OFFSET('Water Data'!$H$4,0,10*ROW('Water Data'!H59))),'Data Summary'!CE65="Yes"),100-OFFSET('Water Data'!$H$4,0,10*ROW('Water Data'!H59)),NA())</f>
        <v>#N/A</v>
      </c>
      <c r="Q65" s="511" t="e">
        <f ca="1">+IF(AND(ISNUMBER(OFFSET('Water Data'!$H$6,0,10*ROW('Water Data'!H59))),'Data Summary'!CF65="Yes"),OFFSET('Water Data'!$H$6,0,10*ROW('Water Data'!H59)),NA())</f>
        <v>#N/A</v>
      </c>
      <c r="R65" s="511" t="e">
        <f ca="1">+IF(AND(ISNUMBER(OFFSET('Water Data'!$H$9,0,10*ROW('Water Data'!H59))),'Data Summary'!CG65="Yes"),OFFSET('Water Data'!$H$9,0,10*ROW('Water Data'!H59)),NA())</f>
        <v>#N/A</v>
      </c>
      <c r="S65" s="511" t="e">
        <f ca="1">+IF(AND(ISNUMBER(OFFSET('Water Data'!$I$4,0,10*ROW('Water Data'!I59))),'Data Summary'!CH65="Yes"),100-OFFSET('Water Data'!$I$4,0,10*ROW('Water Data'!I59)),NA())</f>
        <v>#N/A</v>
      </c>
      <c r="T65" s="511" t="e">
        <f ca="1">+IF(AND(ISNUMBER(OFFSET('Water Data'!$I$6,0,10*ROW('Water Data'!I59))),'Data Summary'!CI65="Yes"),OFFSET('Water Data'!$I$6,0,10*ROW('Water Data'!I59)),NA())</f>
        <v>#N/A</v>
      </c>
      <c r="U65" s="511" t="e">
        <f ca="1">+IF(AND(ISNUMBER(OFFSET('Water Data'!$I$9,0,10*ROW('Water Data'!I59))),'Data Summary'!CJ65="Yes"),OFFSET('Water Data'!$I$9,0,10*ROW('Water Data'!I59)),NA())</f>
        <v>#N/A</v>
      </c>
      <c r="V65" s="512" t="e">
        <f ca="1">+IF(AND(ISNUMBER(OFFSET('Sanitation Data'!$D$4,0,10*ROW('Sanitation Data'!D59))),'Data Summary'!CK65="Yes"),100-OFFSET('Sanitation Data'!$D$4,0,10*ROW('Sanitation Data'!D59)),NA())</f>
        <v>#N/A</v>
      </c>
      <c r="W65" s="512" t="e">
        <f ca="1">+IF(AND(ISNUMBER(OFFSET('Sanitation Data'!$D$6,0,10*ROW('Sanitation Data'!D59))),'Data Summary'!CL65="Yes"),OFFSET('Sanitation Data'!$D$6,0,10*ROW('Sanitation Data'!D59)),NA())</f>
        <v>#N/A</v>
      </c>
      <c r="X65" s="512" t="e">
        <f ca="1">+IF(AND(ISNUMBER(OFFSET('Sanitation Data'!$D$10,0,10*ROW('Sanitation Data'!D59))),'Data Summary'!CM65="Yes"),OFFSET('Sanitation Data'!$D$10,0,10*ROW('Sanitation Data'!D59)),NA())</f>
        <v>#N/A</v>
      </c>
      <c r="Y65" s="512" t="e">
        <f ca="1">+IF(AND(ISNUMBER(OFFSET('Sanitation Data'!$D$11,0,10*ROW('Sanitation Data'!D59))),'Data Summary'!CN65="Yes"),OFFSET('Sanitation Data'!$D$11,0,10*ROW('Sanitation Data'!D59)),NA())</f>
        <v>#N/A</v>
      </c>
      <c r="Z65" s="512" t="e">
        <f ca="1">+IF(AND(ISNUMBER(OFFSET('Sanitation Data'!$D$12,0,10*ROW('Sanitation Data'!D59))),'Data Summary'!CO65="Yes"),OFFSET('Sanitation Data'!$D$12,0,10*ROW('Sanitation Data'!D59)),NA())</f>
        <v>#N/A</v>
      </c>
      <c r="AA65" s="512" t="e">
        <f ca="1">+IF(AND(ISNUMBER(OFFSET('Sanitation Data'!$E$4,0,10*ROW('Sanitation Data'!E59))),'Data Summary'!CP65="Yes"),100-OFFSET('Sanitation Data'!$E$4,0,10*ROW('Sanitation Data'!E59)),NA())</f>
        <v>#N/A</v>
      </c>
      <c r="AB65" s="512" t="e">
        <f ca="1">+IF(AND(ISNUMBER(OFFSET('Sanitation Data'!$E$6,0,10*ROW('Sanitation Data'!E59))),'Data Summary'!CQ65="Yes"),OFFSET('Sanitation Data'!$E$6,0,10*ROW('Sanitation Data'!E59)),NA())</f>
        <v>#N/A</v>
      </c>
      <c r="AC65" s="512" t="e">
        <f ca="1">+IF(AND(ISNUMBER(OFFSET('Sanitation Data'!$E$10,0,10*ROW('Sanitation Data'!E59))),'Data Summary'!CR65="Yes"),OFFSET('Sanitation Data'!$E$10,0,10*ROW('Sanitation Data'!E59)),NA())</f>
        <v>#N/A</v>
      </c>
      <c r="AD65" s="512" t="e">
        <f ca="1">+IF(AND(ISNUMBER(OFFSET('Sanitation Data'!$E$11,0,10*ROW('Sanitation Data'!E59))),'Data Summary'!CS65="Yes"),OFFSET('Sanitation Data'!$E$11,0,10*ROW('Sanitation Data'!E59)),NA())</f>
        <v>#N/A</v>
      </c>
      <c r="AE65" s="512" t="e">
        <f ca="1">+IF(AND(ISNUMBER(OFFSET('Sanitation Data'!$E$12,0,10*ROW('Sanitation Data'!E59))),'Data Summary'!CT65="Yes"),OFFSET('Sanitation Data'!$E$12,0,10*ROW('Sanitation Data'!E59)),NA())</f>
        <v>#N/A</v>
      </c>
      <c r="AF65" s="512" t="e">
        <f ca="1">+IF(AND(ISNUMBER(OFFSET('Sanitation Data'!$F$4,0,10*ROW('Sanitation Data'!F59))),'Data Summary'!CU65="Yes"),100-OFFSET('Sanitation Data'!$F$4,0,10*ROW('Sanitation Data'!F59)),NA())</f>
        <v>#N/A</v>
      </c>
      <c r="AG65" s="512" t="e">
        <f ca="1">+IF(AND(ISNUMBER(OFFSET('Sanitation Data'!$F$6,0,10*ROW('Sanitation Data'!F59))),'Data Summary'!CV65="Yes"),OFFSET('Sanitation Data'!$F$6,0,10*ROW('Sanitation Data'!F59)),NA())</f>
        <v>#N/A</v>
      </c>
      <c r="AH65" s="512" t="e">
        <f ca="1">+IF(AND(ISNUMBER(OFFSET('Sanitation Data'!$F$10,0,10*ROW('Sanitation Data'!F59))),'Data Summary'!CW65="Yes"),OFFSET('Sanitation Data'!$F$10,0,10*ROW('Sanitation Data'!F59)),NA())</f>
        <v>#N/A</v>
      </c>
      <c r="AI65" s="512" t="e">
        <f ca="1">+IF(AND(ISNUMBER(OFFSET('Sanitation Data'!$F$11,0,10*ROW('Sanitation Data'!F59))),'Data Summary'!CX65="Yes"),OFFSET('Sanitation Data'!$F$11,0,10*ROW('Sanitation Data'!F59)),NA())</f>
        <v>#N/A</v>
      </c>
      <c r="AJ65" s="512" t="e">
        <f ca="1">+IF(AND(ISNUMBER(OFFSET('Sanitation Data'!$F$12,0,10*ROW('Sanitation Data'!F59))),'Data Summary'!CY65="Yes"),OFFSET('Sanitation Data'!$F$12,0,10*ROW('Sanitation Data'!F59)),NA())</f>
        <v>#N/A</v>
      </c>
      <c r="AK65" s="512" t="e">
        <f ca="1">+IF(AND(ISNUMBER(OFFSET('Sanitation Data'!$G$4,0,10*ROW('Sanitation Data'!G59))),'Data Summary'!CZ65="Yes"),100-OFFSET('Sanitation Data'!$G$4,0,10*ROW('Sanitation Data'!G59)),NA())</f>
        <v>#N/A</v>
      </c>
      <c r="AL65" s="512" t="e">
        <f ca="1">+IF(AND(ISNUMBER(OFFSET('Sanitation Data'!$G$6,0,10*ROW('Sanitation Data'!G59))),'Data Summary'!DA65="Yes"),OFFSET('Sanitation Data'!$G$6,0,10*ROW('Sanitation Data'!G59)),NA())</f>
        <v>#N/A</v>
      </c>
      <c r="AM65" s="512" t="e">
        <f ca="1">+IF(AND(ISNUMBER(OFFSET('Sanitation Data'!$G$10,0,10*ROW('Sanitation Data'!G59))),'Data Summary'!DB65="Yes"),OFFSET('Sanitation Data'!$G$10,0,10*ROW('Sanitation Data'!G59)),NA())</f>
        <v>#N/A</v>
      </c>
      <c r="AN65" s="512" t="e">
        <f ca="1">+IF(AND(ISNUMBER(OFFSET('Sanitation Data'!$G$11,0,10*ROW('Sanitation Data'!G59))),'Data Summary'!DC65="Yes"),OFFSET('Sanitation Data'!$G$11,0,10*ROW('Sanitation Data'!G59)),NA())</f>
        <v>#N/A</v>
      </c>
      <c r="AO65" s="512" t="e">
        <f ca="1">+IF(AND(ISNUMBER(OFFSET('Sanitation Data'!$G$12,0,10*ROW('Sanitation Data'!G59))),'Data Summary'!DD65="Yes"),OFFSET('Sanitation Data'!$G$12,0,10*ROW('Sanitation Data'!G59)),NA())</f>
        <v>#N/A</v>
      </c>
      <c r="AP65" s="512" t="e">
        <f ca="1">+IF(AND(ISNUMBER(OFFSET('Sanitation Data'!$H$4,0,10*ROW('Sanitation Data'!H59))),'Data Summary'!DE65="Yes"),100-OFFSET('Sanitation Data'!$H$4,0,10*ROW('Sanitation Data'!H59)),NA())</f>
        <v>#N/A</v>
      </c>
      <c r="AQ65" s="512" t="e">
        <f ca="1">+IF(AND(ISNUMBER(OFFSET('Sanitation Data'!$H$6,0,10*ROW('Sanitation Data'!H59))),'Data Summary'!DF65="Yes"),OFFSET('Sanitation Data'!$H$6,0,10*ROW('Sanitation Data'!H59)),NA())</f>
        <v>#N/A</v>
      </c>
      <c r="AR65" s="512" t="e">
        <f ca="1">+IF(AND(ISNUMBER(OFFSET('Sanitation Data'!$H$10,0,10*ROW('Sanitation Data'!H59))),'Data Summary'!DG65="Yes"),OFFSET('Sanitation Data'!$H$10,0,10*ROW('Sanitation Data'!H59)),NA())</f>
        <v>#N/A</v>
      </c>
      <c r="AS65" s="512" t="e">
        <f ca="1">+IF(AND(ISNUMBER(OFFSET('Sanitation Data'!$H$11,0,10*ROW('Sanitation Data'!H59))),'Data Summary'!DH65="Yes"),OFFSET('Sanitation Data'!$H$11,0,10*ROW('Sanitation Data'!H59)),NA())</f>
        <v>#N/A</v>
      </c>
      <c r="AT65" s="512" t="e">
        <f ca="1">+IF(AND(ISNUMBER(OFFSET('Sanitation Data'!$H$12,0,10*ROW('Sanitation Data'!H59))),'Data Summary'!DI65="Yes"),OFFSET('Sanitation Data'!$H$12,0,10*ROW('Sanitation Data'!H59)),NA())</f>
        <v>#N/A</v>
      </c>
      <c r="AU65" s="512" t="e">
        <f ca="1">+IF(AND(ISNUMBER(OFFSET('Sanitation Data'!$I$4,0,10*ROW('Sanitation Data'!I59))),'Data Summary'!DJ65="Yes"),100-OFFSET('Sanitation Data'!$I$4,0,10*ROW('Sanitation Data'!I59)),NA())</f>
        <v>#N/A</v>
      </c>
      <c r="AV65" s="512" t="e">
        <f ca="1">+IF(AND(ISNUMBER(OFFSET('Sanitation Data'!$I$6,0,10*ROW('Sanitation Data'!I59))),'Data Summary'!DK65="Yes"),OFFSET('Sanitation Data'!$I$6,0,10*ROW('Sanitation Data'!I59)),NA())</f>
        <v>#N/A</v>
      </c>
      <c r="AW65" s="512" t="e">
        <f ca="1">+IF(AND(ISNUMBER(OFFSET('Sanitation Data'!$I$10,0,10*ROW('Sanitation Data'!I59))),'Data Summary'!DL65="Yes"),OFFSET('Sanitation Data'!$I$10,0,10*ROW('Sanitation Data'!I59)),NA())</f>
        <v>#N/A</v>
      </c>
      <c r="AX65" s="512" t="e">
        <f ca="1">+IF(AND(ISNUMBER(OFFSET('Sanitation Data'!$I$11,0,10*ROW('Sanitation Data'!I59))),'Data Summary'!DM65="Yes"),OFFSET('Sanitation Data'!$I$11,0,10*ROW('Sanitation Data'!I59)),NA())</f>
        <v>#N/A</v>
      </c>
      <c r="AY65" s="512" t="e">
        <f ca="1">+IF(AND(ISNUMBER(OFFSET('Sanitation Data'!$I$12,0,10*ROW('Sanitation Data'!I59))),'Data Summary'!DN65="Yes"),OFFSET('Sanitation Data'!$I$12,0,10*ROW('Sanitation Data'!I59)),NA())</f>
        <v>#N/A</v>
      </c>
      <c r="AZ65" s="513" t="e">
        <f ca="1">+IF(AND(ISNUMBER(OFFSET('Hygiene Data'!$D$5,0,10*ROW('Hygiene Data'!D59))),'Data Summary'!DO65="Yes"),OFFSET('Hygiene Data'!$D$5,0,10*ROW('Hygiene Data'!D59)),NA())</f>
        <v>#N/A</v>
      </c>
      <c r="BA65" s="513" t="e">
        <f ca="1">+IF(AND(ISNUMBER(OFFSET('Hygiene Data'!$D$7,0,10*ROW('Hygiene Data'!D59))),'Data Summary'!DP65="Yes"),OFFSET('Hygiene Data'!$D$7,0,10*ROW('Hygiene Data'!D59)),NA())</f>
        <v>#N/A</v>
      </c>
      <c r="BB65" s="513" t="e">
        <f ca="1">+IF(AND(ISNUMBER(OFFSET('Hygiene Data'!$D$9,0,10*ROW('Hygiene Data'!D59))),'Data Summary'!DQ65="Yes"),OFFSET('Hygiene Data'!$D$9,0,10*ROW('Hygiene Data'!D59)),NA())</f>
        <v>#N/A</v>
      </c>
      <c r="BC65" s="513" t="e">
        <f ca="1">+IF(AND(ISNUMBER(OFFSET('Hygiene Data'!$E$5,0,10*ROW('Hygiene Data'!E59))),'Data Summary'!DR65="Yes"),OFFSET('Hygiene Data'!$E$5,0,10*ROW('Hygiene Data'!E59)),NA())</f>
        <v>#N/A</v>
      </c>
      <c r="BD65" s="513" t="e">
        <f ca="1">+IF(AND(ISNUMBER(OFFSET('Hygiene Data'!$E$7,0,10*ROW('Hygiene Data'!E59))),'Data Summary'!DS65="Yes"),OFFSET('Hygiene Data'!$E$7,0,10*ROW('Hygiene Data'!E59)),NA())</f>
        <v>#N/A</v>
      </c>
      <c r="BE65" s="513" t="e">
        <f ca="1">+IF(AND(ISNUMBER(OFFSET('Hygiene Data'!$E$9,0,10*ROW('Hygiene Data'!E59))),'Data Summary'!DT65="Yes"),OFFSET('Hygiene Data'!$E$9,0,10*ROW('Hygiene Data'!E59)),NA())</f>
        <v>#N/A</v>
      </c>
      <c r="BF65" s="513" t="e">
        <f ca="1">+IF(AND(ISNUMBER(OFFSET('Hygiene Data'!$F$5,0,10*ROW('Hygiene Data'!F59))),'Data Summary'!DU65="Yes"),OFFSET('Hygiene Data'!$F$5,0,10*ROW('Hygiene Data'!F59)),NA())</f>
        <v>#N/A</v>
      </c>
      <c r="BG65" s="513" t="e">
        <f ca="1">+IF(AND(ISNUMBER(OFFSET('Hygiene Data'!$F$7,0,10*ROW('Hygiene Data'!F59))),'Data Summary'!DV65="Yes"),OFFSET('Hygiene Data'!$F$7,0,10*ROW('Hygiene Data'!F59)),NA())</f>
        <v>#N/A</v>
      </c>
      <c r="BH65" s="513" t="e">
        <f ca="1">+IF(AND(ISNUMBER(OFFSET('Hygiene Data'!$F$9,0,10*ROW('Hygiene Data'!F59))),'Data Summary'!DW65="Yes"),OFFSET('Hygiene Data'!$F$9,0,10*ROW('Hygiene Data'!F59)),NA())</f>
        <v>#N/A</v>
      </c>
      <c r="BI65" s="513" t="e">
        <f ca="1">+IF(AND(ISNUMBER(OFFSET('Hygiene Data'!$G$5,0,10*ROW('Hygiene Data'!G59))),'Data Summary'!DX65="Yes"),OFFSET('Hygiene Data'!$G$5,0,10*ROW('Hygiene Data'!G59)),NA())</f>
        <v>#N/A</v>
      </c>
      <c r="BJ65" s="513" t="e">
        <f ca="1">+IF(AND(ISNUMBER(OFFSET('Hygiene Data'!$G$7,0,10*ROW('Hygiene Data'!G59))),'Data Summary'!DY65="Yes"),OFFSET('Hygiene Data'!$G$7,0,10*ROW('Hygiene Data'!G59)),NA())</f>
        <v>#N/A</v>
      </c>
      <c r="BK65" s="513" t="e">
        <f ca="1">+IF(AND(ISNUMBER(OFFSET('Hygiene Data'!$G$9,0,10*ROW('Hygiene Data'!G59))),'Data Summary'!DZ65="Yes"),OFFSET('Hygiene Data'!$G$9,0,10*ROW('Hygiene Data'!G59)),NA())</f>
        <v>#N/A</v>
      </c>
      <c r="BL65" s="513" t="e">
        <f ca="1">+IF(AND(ISNUMBER(OFFSET('Hygiene Data'!$H$5,0,10*ROW('Hygiene Data'!H59))),'Data Summary'!EA65="Yes"),OFFSET('Hygiene Data'!$H$5,0,10*ROW('Hygiene Data'!H59)),NA())</f>
        <v>#N/A</v>
      </c>
      <c r="BM65" s="513" t="e">
        <f ca="1">+IF(AND(ISNUMBER(OFFSET('Hygiene Data'!$H$7,0,10*ROW('Hygiene Data'!H59))),'Data Summary'!EB65="Yes"),OFFSET('Hygiene Data'!$H$7,0,10*ROW('Hygiene Data'!H59)),NA())</f>
        <v>#N/A</v>
      </c>
      <c r="BN65" s="513" t="e">
        <f ca="1">+IF(AND(ISNUMBER(OFFSET('Hygiene Data'!$H$9,0,10*ROW('Hygiene Data'!H59))),'Data Summary'!EC65="Yes"),OFFSET('Hygiene Data'!$H$9,0,10*ROW('Hygiene Data'!H59)),NA())</f>
        <v>#N/A</v>
      </c>
      <c r="BO65" s="513" t="e">
        <f ca="1">+IF(AND(ISNUMBER(OFFSET('Hygiene Data'!$I$5,0,10*ROW('Hygiene Data'!I59))),'Data Summary'!ED65="Yes"),OFFSET('Hygiene Data'!$I$5,0,10*ROW('Hygiene Data'!I59)),NA())</f>
        <v>#N/A</v>
      </c>
      <c r="BP65" s="513" t="e">
        <f ca="1">+IF(AND(ISNUMBER(OFFSET('Hygiene Data'!$I$7,0,10*ROW('Hygiene Data'!I59))),'Data Summary'!EE65="Yes"),OFFSET('Hygiene Data'!$I$7,0,10*ROW('Hygiene Data'!I59)),NA())</f>
        <v>#N/A</v>
      </c>
      <c r="BQ65" s="513" t="e">
        <f ca="1">+IF(AND(ISNUMBER(OFFSET('Hygiene Data'!$I$9,0,10*ROW('Hygiene Data'!I59))),'Data Summary'!EF65="Yes"),OFFSET('Hygiene Data'!$I$9,0,10*ROW('Hygiene Data'!I59)),NA())</f>
        <v>#N/A</v>
      </c>
    </row>
    <row r="66" spans="1:69" x14ac:dyDescent="0.25">
      <c r="A66" s="509" t="e">
        <f ca="1">+RIGHT('Data Summary'!A66,LEN('Data Summary'!A66)-9)</f>
        <v>#VALUE!</v>
      </c>
      <c r="B66" s="483" t="str">
        <f ca="1">+IF(ISTEXT('Data Summary'!B66),'Data Summary'!B66,"")</f>
        <v/>
      </c>
      <c r="C66" s="510" t="e">
        <f ca="1">+VALUE('Data Summary'!C66)</f>
        <v>#VALUE!</v>
      </c>
      <c r="D66" s="511" t="e">
        <f ca="1">+IF(AND(ISNUMBER(OFFSET('Water Data'!$D$4,0,10*ROW('Water Data'!D60))),'Data Summary'!BS66="Yes"),100-OFFSET('Water Data'!$D$4,0,10*ROW('Water Data'!D60)),NA())</f>
        <v>#N/A</v>
      </c>
      <c r="E66" s="511" t="e">
        <f ca="1">+IF(AND(ISNUMBER(OFFSET('Water Data'!$D$6,0,10*ROW('Water Data'!D60))),'Data Summary'!BT66="Yes"),OFFSET('Water Data'!$D$6,0,10*ROW('Water Data'!D60)),NA())</f>
        <v>#N/A</v>
      </c>
      <c r="F66" s="511" t="e">
        <f ca="1">+IF(AND(ISNUMBER(OFFSET('Water Data'!$D$9,0,10*ROW('Water Data'!D60))),'Data Summary'!BU66="Yes"),OFFSET('Water Data'!$D$9,0,10*ROW('Water Data'!D60)),NA())</f>
        <v>#N/A</v>
      </c>
      <c r="G66" s="511" t="e">
        <f ca="1">+IF(AND(ISNUMBER(OFFSET('Water Data'!$E$4,0,10*ROW('Water Data'!E60))),'Data Summary'!BV66="Yes"),100-OFFSET('Water Data'!$E$4,0,10*ROW('Water Data'!E60)),NA())</f>
        <v>#N/A</v>
      </c>
      <c r="H66" s="511" t="e">
        <f ca="1">+IF(AND(ISNUMBER(OFFSET('Water Data'!$E$6,0,10*ROW('Water Data'!E60))),'Data Summary'!BW66="Yes"),OFFSET('Water Data'!$E$6,0,10*ROW('Water Data'!E60)),NA())</f>
        <v>#N/A</v>
      </c>
      <c r="I66" s="511" t="e">
        <f ca="1">+IF(AND(ISNUMBER(OFFSET('Water Data'!$E$9,0,10*ROW('Water Data'!E60))),'Data Summary'!BX66="Yes"),OFFSET('Water Data'!$E$9,0,10*ROW('Water Data'!E60)),NA())</f>
        <v>#N/A</v>
      </c>
      <c r="J66" s="511" t="e">
        <f ca="1">+IF(AND(ISNUMBER(OFFSET('Water Data'!$F$4,0,10*ROW('Water Data'!F60))),'Data Summary'!BY66="Yes"),100-OFFSET('Water Data'!$F$4,0,10*ROW('Water Data'!F60)),NA())</f>
        <v>#N/A</v>
      </c>
      <c r="K66" s="511" t="e">
        <f ca="1">+IF(AND(ISNUMBER(OFFSET('Water Data'!$F$6,0,10*ROW('Water Data'!F60))),'Data Summary'!BZ66="Yes"),OFFSET('Water Data'!$F$6,0,10*ROW('Water Data'!F60)),NA())</f>
        <v>#N/A</v>
      </c>
      <c r="L66" s="511" t="e">
        <f ca="1">+IF(AND(ISNUMBER(OFFSET('Water Data'!$F$9,0,10*ROW('Water Data'!F60))),'Data Summary'!CA66="Yes"),OFFSET('Water Data'!$F$9,0,10*ROW('Water Data'!F60)),NA())</f>
        <v>#N/A</v>
      </c>
      <c r="M66" s="511" t="e">
        <f ca="1">+IF(AND(ISNUMBER(OFFSET('Water Data'!$G$4,0,10*ROW('Water Data'!G60))),'Data Summary'!CB66="Yes"),100-OFFSET('Water Data'!$G$4,0,10*ROW('Water Data'!G60)),NA())</f>
        <v>#N/A</v>
      </c>
      <c r="N66" s="511" t="e">
        <f ca="1">+IF(AND(ISNUMBER(OFFSET('Water Data'!$G$6,0,10*ROW('Water Data'!G60))),'Data Summary'!CC66="Yes"),OFFSET('Water Data'!$G$6,0,10*ROW('Water Data'!G60)),NA())</f>
        <v>#N/A</v>
      </c>
      <c r="O66" s="511" t="e">
        <f ca="1">+IF(AND(ISNUMBER(OFFSET('Water Data'!$G$9,0,10*ROW('Water Data'!G60))),'Data Summary'!CD66="Yes"),OFFSET('Water Data'!$G$9,0,10*ROW('Water Data'!G60)),NA())</f>
        <v>#N/A</v>
      </c>
      <c r="P66" s="511" t="e">
        <f ca="1">+IF(AND(ISNUMBER(OFFSET('Water Data'!$H$4,0,10*ROW('Water Data'!H60))),'Data Summary'!CE66="Yes"),100-OFFSET('Water Data'!$H$4,0,10*ROW('Water Data'!H60)),NA())</f>
        <v>#N/A</v>
      </c>
      <c r="Q66" s="511" t="e">
        <f ca="1">+IF(AND(ISNUMBER(OFFSET('Water Data'!$H$6,0,10*ROW('Water Data'!H60))),'Data Summary'!CF66="Yes"),OFFSET('Water Data'!$H$6,0,10*ROW('Water Data'!H60)),NA())</f>
        <v>#N/A</v>
      </c>
      <c r="R66" s="511" t="e">
        <f ca="1">+IF(AND(ISNUMBER(OFFSET('Water Data'!$H$9,0,10*ROW('Water Data'!H60))),'Data Summary'!CG66="Yes"),OFFSET('Water Data'!$H$9,0,10*ROW('Water Data'!H60)),NA())</f>
        <v>#N/A</v>
      </c>
      <c r="S66" s="511" t="e">
        <f ca="1">+IF(AND(ISNUMBER(OFFSET('Water Data'!$I$4,0,10*ROW('Water Data'!I60))),'Data Summary'!CH66="Yes"),100-OFFSET('Water Data'!$I$4,0,10*ROW('Water Data'!I60)),NA())</f>
        <v>#N/A</v>
      </c>
      <c r="T66" s="511" t="e">
        <f ca="1">+IF(AND(ISNUMBER(OFFSET('Water Data'!$I$6,0,10*ROW('Water Data'!I60))),'Data Summary'!CI66="Yes"),OFFSET('Water Data'!$I$6,0,10*ROW('Water Data'!I60)),NA())</f>
        <v>#N/A</v>
      </c>
      <c r="U66" s="511" t="e">
        <f ca="1">+IF(AND(ISNUMBER(OFFSET('Water Data'!$I$9,0,10*ROW('Water Data'!I60))),'Data Summary'!CJ66="Yes"),OFFSET('Water Data'!$I$9,0,10*ROW('Water Data'!I60)),NA())</f>
        <v>#N/A</v>
      </c>
      <c r="V66" s="512" t="e">
        <f ca="1">+IF(AND(ISNUMBER(OFFSET('Sanitation Data'!$D$4,0,10*ROW('Sanitation Data'!D60))),'Data Summary'!CK66="Yes"),100-OFFSET('Sanitation Data'!$D$4,0,10*ROW('Sanitation Data'!D60)),NA())</f>
        <v>#N/A</v>
      </c>
      <c r="W66" s="512" t="e">
        <f ca="1">+IF(AND(ISNUMBER(OFFSET('Sanitation Data'!$D$6,0,10*ROW('Sanitation Data'!D60))),'Data Summary'!CL66="Yes"),OFFSET('Sanitation Data'!$D$6,0,10*ROW('Sanitation Data'!D60)),NA())</f>
        <v>#N/A</v>
      </c>
      <c r="X66" s="512" t="e">
        <f ca="1">+IF(AND(ISNUMBER(OFFSET('Sanitation Data'!$D$10,0,10*ROW('Sanitation Data'!D60))),'Data Summary'!CM66="Yes"),OFFSET('Sanitation Data'!$D$10,0,10*ROW('Sanitation Data'!D60)),NA())</f>
        <v>#N/A</v>
      </c>
      <c r="Y66" s="512" t="e">
        <f ca="1">+IF(AND(ISNUMBER(OFFSET('Sanitation Data'!$D$11,0,10*ROW('Sanitation Data'!D60))),'Data Summary'!CN66="Yes"),OFFSET('Sanitation Data'!$D$11,0,10*ROW('Sanitation Data'!D60)),NA())</f>
        <v>#N/A</v>
      </c>
      <c r="Z66" s="512" t="e">
        <f ca="1">+IF(AND(ISNUMBER(OFFSET('Sanitation Data'!$D$12,0,10*ROW('Sanitation Data'!D60))),'Data Summary'!CO66="Yes"),OFFSET('Sanitation Data'!$D$12,0,10*ROW('Sanitation Data'!D60)),NA())</f>
        <v>#N/A</v>
      </c>
      <c r="AA66" s="512" t="e">
        <f ca="1">+IF(AND(ISNUMBER(OFFSET('Sanitation Data'!$E$4,0,10*ROW('Sanitation Data'!E60))),'Data Summary'!CP66="Yes"),100-OFFSET('Sanitation Data'!$E$4,0,10*ROW('Sanitation Data'!E60)),NA())</f>
        <v>#N/A</v>
      </c>
      <c r="AB66" s="512" t="e">
        <f ca="1">+IF(AND(ISNUMBER(OFFSET('Sanitation Data'!$E$6,0,10*ROW('Sanitation Data'!E60))),'Data Summary'!CQ66="Yes"),OFFSET('Sanitation Data'!$E$6,0,10*ROW('Sanitation Data'!E60)),NA())</f>
        <v>#N/A</v>
      </c>
      <c r="AC66" s="512" t="e">
        <f ca="1">+IF(AND(ISNUMBER(OFFSET('Sanitation Data'!$E$10,0,10*ROW('Sanitation Data'!E60))),'Data Summary'!CR66="Yes"),OFFSET('Sanitation Data'!$E$10,0,10*ROW('Sanitation Data'!E60)),NA())</f>
        <v>#N/A</v>
      </c>
      <c r="AD66" s="512" t="e">
        <f ca="1">+IF(AND(ISNUMBER(OFFSET('Sanitation Data'!$E$11,0,10*ROW('Sanitation Data'!E60))),'Data Summary'!CS66="Yes"),OFFSET('Sanitation Data'!$E$11,0,10*ROW('Sanitation Data'!E60)),NA())</f>
        <v>#N/A</v>
      </c>
      <c r="AE66" s="512" t="e">
        <f ca="1">+IF(AND(ISNUMBER(OFFSET('Sanitation Data'!$E$12,0,10*ROW('Sanitation Data'!E60))),'Data Summary'!CT66="Yes"),OFFSET('Sanitation Data'!$E$12,0,10*ROW('Sanitation Data'!E60)),NA())</f>
        <v>#N/A</v>
      </c>
      <c r="AF66" s="512" t="e">
        <f ca="1">+IF(AND(ISNUMBER(OFFSET('Sanitation Data'!$F$4,0,10*ROW('Sanitation Data'!F60))),'Data Summary'!CU66="Yes"),100-OFFSET('Sanitation Data'!$F$4,0,10*ROW('Sanitation Data'!F60)),NA())</f>
        <v>#N/A</v>
      </c>
      <c r="AG66" s="512" t="e">
        <f ca="1">+IF(AND(ISNUMBER(OFFSET('Sanitation Data'!$F$6,0,10*ROW('Sanitation Data'!F60))),'Data Summary'!CV66="Yes"),OFFSET('Sanitation Data'!$F$6,0,10*ROW('Sanitation Data'!F60)),NA())</f>
        <v>#N/A</v>
      </c>
      <c r="AH66" s="512" t="e">
        <f ca="1">+IF(AND(ISNUMBER(OFFSET('Sanitation Data'!$F$10,0,10*ROW('Sanitation Data'!F60))),'Data Summary'!CW66="Yes"),OFFSET('Sanitation Data'!$F$10,0,10*ROW('Sanitation Data'!F60)),NA())</f>
        <v>#N/A</v>
      </c>
      <c r="AI66" s="512" t="e">
        <f ca="1">+IF(AND(ISNUMBER(OFFSET('Sanitation Data'!$F$11,0,10*ROW('Sanitation Data'!F60))),'Data Summary'!CX66="Yes"),OFFSET('Sanitation Data'!$F$11,0,10*ROW('Sanitation Data'!F60)),NA())</f>
        <v>#N/A</v>
      </c>
      <c r="AJ66" s="512" t="e">
        <f ca="1">+IF(AND(ISNUMBER(OFFSET('Sanitation Data'!$F$12,0,10*ROW('Sanitation Data'!F60))),'Data Summary'!CY66="Yes"),OFFSET('Sanitation Data'!$F$12,0,10*ROW('Sanitation Data'!F60)),NA())</f>
        <v>#N/A</v>
      </c>
      <c r="AK66" s="512" t="e">
        <f ca="1">+IF(AND(ISNUMBER(OFFSET('Sanitation Data'!$G$4,0,10*ROW('Sanitation Data'!G60))),'Data Summary'!CZ66="Yes"),100-OFFSET('Sanitation Data'!$G$4,0,10*ROW('Sanitation Data'!G60)),NA())</f>
        <v>#N/A</v>
      </c>
      <c r="AL66" s="512" t="e">
        <f ca="1">+IF(AND(ISNUMBER(OFFSET('Sanitation Data'!$G$6,0,10*ROW('Sanitation Data'!G60))),'Data Summary'!DA66="Yes"),OFFSET('Sanitation Data'!$G$6,0,10*ROW('Sanitation Data'!G60)),NA())</f>
        <v>#N/A</v>
      </c>
      <c r="AM66" s="512" t="e">
        <f ca="1">+IF(AND(ISNUMBER(OFFSET('Sanitation Data'!$G$10,0,10*ROW('Sanitation Data'!G60))),'Data Summary'!DB66="Yes"),OFFSET('Sanitation Data'!$G$10,0,10*ROW('Sanitation Data'!G60)),NA())</f>
        <v>#N/A</v>
      </c>
      <c r="AN66" s="512" t="e">
        <f ca="1">+IF(AND(ISNUMBER(OFFSET('Sanitation Data'!$G$11,0,10*ROW('Sanitation Data'!G60))),'Data Summary'!DC66="Yes"),OFFSET('Sanitation Data'!$G$11,0,10*ROW('Sanitation Data'!G60)),NA())</f>
        <v>#N/A</v>
      </c>
      <c r="AO66" s="512" t="e">
        <f ca="1">+IF(AND(ISNUMBER(OFFSET('Sanitation Data'!$G$12,0,10*ROW('Sanitation Data'!G60))),'Data Summary'!DD66="Yes"),OFFSET('Sanitation Data'!$G$12,0,10*ROW('Sanitation Data'!G60)),NA())</f>
        <v>#N/A</v>
      </c>
      <c r="AP66" s="512" t="e">
        <f ca="1">+IF(AND(ISNUMBER(OFFSET('Sanitation Data'!$H$4,0,10*ROW('Sanitation Data'!H60))),'Data Summary'!DE66="Yes"),100-OFFSET('Sanitation Data'!$H$4,0,10*ROW('Sanitation Data'!H60)),NA())</f>
        <v>#N/A</v>
      </c>
      <c r="AQ66" s="512" t="e">
        <f ca="1">+IF(AND(ISNUMBER(OFFSET('Sanitation Data'!$H$6,0,10*ROW('Sanitation Data'!H60))),'Data Summary'!DF66="Yes"),OFFSET('Sanitation Data'!$H$6,0,10*ROW('Sanitation Data'!H60)),NA())</f>
        <v>#N/A</v>
      </c>
      <c r="AR66" s="512" t="e">
        <f ca="1">+IF(AND(ISNUMBER(OFFSET('Sanitation Data'!$H$10,0,10*ROW('Sanitation Data'!H60))),'Data Summary'!DG66="Yes"),OFFSET('Sanitation Data'!$H$10,0,10*ROW('Sanitation Data'!H60)),NA())</f>
        <v>#N/A</v>
      </c>
      <c r="AS66" s="512" t="e">
        <f ca="1">+IF(AND(ISNUMBER(OFFSET('Sanitation Data'!$H$11,0,10*ROW('Sanitation Data'!H60))),'Data Summary'!DH66="Yes"),OFFSET('Sanitation Data'!$H$11,0,10*ROW('Sanitation Data'!H60)),NA())</f>
        <v>#N/A</v>
      </c>
      <c r="AT66" s="512" t="e">
        <f ca="1">+IF(AND(ISNUMBER(OFFSET('Sanitation Data'!$H$12,0,10*ROW('Sanitation Data'!H60))),'Data Summary'!DI66="Yes"),OFFSET('Sanitation Data'!$H$12,0,10*ROW('Sanitation Data'!H60)),NA())</f>
        <v>#N/A</v>
      </c>
      <c r="AU66" s="512" t="e">
        <f ca="1">+IF(AND(ISNUMBER(OFFSET('Sanitation Data'!$I$4,0,10*ROW('Sanitation Data'!I60))),'Data Summary'!DJ66="Yes"),100-OFFSET('Sanitation Data'!$I$4,0,10*ROW('Sanitation Data'!I60)),NA())</f>
        <v>#N/A</v>
      </c>
      <c r="AV66" s="512" t="e">
        <f ca="1">+IF(AND(ISNUMBER(OFFSET('Sanitation Data'!$I$6,0,10*ROW('Sanitation Data'!I60))),'Data Summary'!DK66="Yes"),OFFSET('Sanitation Data'!$I$6,0,10*ROW('Sanitation Data'!I60)),NA())</f>
        <v>#N/A</v>
      </c>
      <c r="AW66" s="512" t="e">
        <f ca="1">+IF(AND(ISNUMBER(OFFSET('Sanitation Data'!$I$10,0,10*ROW('Sanitation Data'!I60))),'Data Summary'!DL66="Yes"),OFFSET('Sanitation Data'!$I$10,0,10*ROW('Sanitation Data'!I60)),NA())</f>
        <v>#N/A</v>
      </c>
      <c r="AX66" s="512" t="e">
        <f ca="1">+IF(AND(ISNUMBER(OFFSET('Sanitation Data'!$I$11,0,10*ROW('Sanitation Data'!I60))),'Data Summary'!DM66="Yes"),OFFSET('Sanitation Data'!$I$11,0,10*ROW('Sanitation Data'!I60)),NA())</f>
        <v>#N/A</v>
      </c>
      <c r="AY66" s="512" t="e">
        <f ca="1">+IF(AND(ISNUMBER(OFFSET('Sanitation Data'!$I$12,0,10*ROW('Sanitation Data'!I60))),'Data Summary'!DN66="Yes"),OFFSET('Sanitation Data'!$I$12,0,10*ROW('Sanitation Data'!I60)),NA())</f>
        <v>#N/A</v>
      </c>
      <c r="AZ66" s="513" t="e">
        <f ca="1">+IF(AND(ISNUMBER(OFFSET('Hygiene Data'!$D$5,0,10*ROW('Hygiene Data'!D60))),'Data Summary'!DO66="Yes"),OFFSET('Hygiene Data'!$D$5,0,10*ROW('Hygiene Data'!D60)),NA())</f>
        <v>#N/A</v>
      </c>
      <c r="BA66" s="513" t="e">
        <f ca="1">+IF(AND(ISNUMBER(OFFSET('Hygiene Data'!$D$7,0,10*ROW('Hygiene Data'!D60))),'Data Summary'!DP66="Yes"),OFFSET('Hygiene Data'!$D$7,0,10*ROW('Hygiene Data'!D60)),NA())</f>
        <v>#N/A</v>
      </c>
      <c r="BB66" s="513" t="e">
        <f ca="1">+IF(AND(ISNUMBER(OFFSET('Hygiene Data'!$D$9,0,10*ROW('Hygiene Data'!D60))),'Data Summary'!DQ66="Yes"),OFFSET('Hygiene Data'!$D$9,0,10*ROW('Hygiene Data'!D60)),NA())</f>
        <v>#N/A</v>
      </c>
      <c r="BC66" s="513" t="e">
        <f ca="1">+IF(AND(ISNUMBER(OFFSET('Hygiene Data'!$E$5,0,10*ROW('Hygiene Data'!E60))),'Data Summary'!DR66="Yes"),OFFSET('Hygiene Data'!$E$5,0,10*ROW('Hygiene Data'!E60)),NA())</f>
        <v>#N/A</v>
      </c>
      <c r="BD66" s="513" t="e">
        <f ca="1">+IF(AND(ISNUMBER(OFFSET('Hygiene Data'!$E$7,0,10*ROW('Hygiene Data'!E60))),'Data Summary'!DS66="Yes"),OFFSET('Hygiene Data'!$E$7,0,10*ROW('Hygiene Data'!E60)),NA())</f>
        <v>#N/A</v>
      </c>
      <c r="BE66" s="513" t="e">
        <f ca="1">+IF(AND(ISNUMBER(OFFSET('Hygiene Data'!$E$9,0,10*ROW('Hygiene Data'!E60))),'Data Summary'!DT66="Yes"),OFFSET('Hygiene Data'!$E$9,0,10*ROW('Hygiene Data'!E60)),NA())</f>
        <v>#N/A</v>
      </c>
      <c r="BF66" s="513" t="e">
        <f ca="1">+IF(AND(ISNUMBER(OFFSET('Hygiene Data'!$F$5,0,10*ROW('Hygiene Data'!F60))),'Data Summary'!DU66="Yes"),OFFSET('Hygiene Data'!$F$5,0,10*ROW('Hygiene Data'!F60)),NA())</f>
        <v>#N/A</v>
      </c>
      <c r="BG66" s="513" t="e">
        <f ca="1">+IF(AND(ISNUMBER(OFFSET('Hygiene Data'!$F$7,0,10*ROW('Hygiene Data'!F60))),'Data Summary'!DV66="Yes"),OFFSET('Hygiene Data'!$F$7,0,10*ROW('Hygiene Data'!F60)),NA())</f>
        <v>#N/A</v>
      </c>
      <c r="BH66" s="513" t="e">
        <f ca="1">+IF(AND(ISNUMBER(OFFSET('Hygiene Data'!$F$9,0,10*ROW('Hygiene Data'!F60))),'Data Summary'!DW66="Yes"),OFFSET('Hygiene Data'!$F$9,0,10*ROW('Hygiene Data'!F60)),NA())</f>
        <v>#N/A</v>
      </c>
      <c r="BI66" s="513" t="e">
        <f ca="1">+IF(AND(ISNUMBER(OFFSET('Hygiene Data'!$G$5,0,10*ROW('Hygiene Data'!G60))),'Data Summary'!DX66="Yes"),OFFSET('Hygiene Data'!$G$5,0,10*ROW('Hygiene Data'!G60)),NA())</f>
        <v>#N/A</v>
      </c>
      <c r="BJ66" s="513" t="e">
        <f ca="1">+IF(AND(ISNUMBER(OFFSET('Hygiene Data'!$G$7,0,10*ROW('Hygiene Data'!G60))),'Data Summary'!DY66="Yes"),OFFSET('Hygiene Data'!$G$7,0,10*ROW('Hygiene Data'!G60)),NA())</f>
        <v>#N/A</v>
      </c>
      <c r="BK66" s="513" t="e">
        <f ca="1">+IF(AND(ISNUMBER(OFFSET('Hygiene Data'!$G$9,0,10*ROW('Hygiene Data'!G60))),'Data Summary'!DZ66="Yes"),OFFSET('Hygiene Data'!$G$9,0,10*ROW('Hygiene Data'!G60)),NA())</f>
        <v>#N/A</v>
      </c>
      <c r="BL66" s="513" t="e">
        <f ca="1">+IF(AND(ISNUMBER(OFFSET('Hygiene Data'!$H$5,0,10*ROW('Hygiene Data'!H60))),'Data Summary'!EA66="Yes"),OFFSET('Hygiene Data'!$H$5,0,10*ROW('Hygiene Data'!H60)),NA())</f>
        <v>#N/A</v>
      </c>
      <c r="BM66" s="513" t="e">
        <f ca="1">+IF(AND(ISNUMBER(OFFSET('Hygiene Data'!$H$7,0,10*ROW('Hygiene Data'!H60))),'Data Summary'!EB66="Yes"),OFFSET('Hygiene Data'!$H$7,0,10*ROW('Hygiene Data'!H60)),NA())</f>
        <v>#N/A</v>
      </c>
      <c r="BN66" s="513" t="e">
        <f ca="1">+IF(AND(ISNUMBER(OFFSET('Hygiene Data'!$H$9,0,10*ROW('Hygiene Data'!H60))),'Data Summary'!EC66="Yes"),OFFSET('Hygiene Data'!$H$9,0,10*ROW('Hygiene Data'!H60)),NA())</f>
        <v>#N/A</v>
      </c>
      <c r="BO66" s="513" t="e">
        <f ca="1">+IF(AND(ISNUMBER(OFFSET('Hygiene Data'!$I$5,0,10*ROW('Hygiene Data'!I60))),'Data Summary'!ED66="Yes"),OFFSET('Hygiene Data'!$I$5,0,10*ROW('Hygiene Data'!I60)),NA())</f>
        <v>#N/A</v>
      </c>
      <c r="BP66" s="513" t="e">
        <f ca="1">+IF(AND(ISNUMBER(OFFSET('Hygiene Data'!$I$7,0,10*ROW('Hygiene Data'!I60))),'Data Summary'!EE66="Yes"),OFFSET('Hygiene Data'!$I$7,0,10*ROW('Hygiene Data'!I60)),NA())</f>
        <v>#N/A</v>
      </c>
      <c r="BQ66" s="513" t="e">
        <f ca="1">+IF(AND(ISNUMBER(OFFSET('Hygiene Data'!$I$9,0,10*ROW('Hygiene Data'!I60))),'Data Summary'!EF66="Yes"),OFFSET('Hygiene Data'!$I$9,0,10*ROW('Hygiene Data'!I60)),NA())</f>
        <v>#N/A</v>
      </c>
    </row>
    <row r="67" spans="1:69" x14ac:dyDescent="0.25">
      <c r="A67" s="509" t="e">
        <f ca="1">+RIGHT('Data Summary'!A67,LEN('Data Summary'!A67)-9)</f>
        <v>#VALUE!</v>
      </c>
      <c r="B67" s="483" t="str">
        <f ca="1">+IF(ISTEXT('Data Summary'!B67),'Data Summary'!B67,"")</f>
        <v/>
      </c>
      <c r="C67" s="510" t="e">
        <f ca="1">+VALUE('Data Summary'!C67)</f>
        <v>#VALUE!</v>
      </c>
      <c r="D67" s="511" t="e">
        <f ca="1">+IF(AND(ISNUMBER(OFFSET('Water Data'!$D$4,0,10*ROW('Water Data'!D61))),'Data Summary'!BS67="Yes"),100-OFFSET('Water Data'!$D$4,0,10*ROW('Water Data'!D61)),NA())</f>
        <v>#N/A</v>
      </c>
      <c r="E67" s="511" t="e">
        <f ca="1">+IF(AND(ISNUMBER(OFFSET('Water Data'!$D$6,0,10*ROW('Water Data'!D61))),'Data Summary'!BT67="Yes"),OFFSET('Water Data'!$D$6,0,10*ROW('Water Data'!D61)),NA())</f>
        <v>#N/A</v>
      </c>
      <c r="F67" s="511" t="e">
        <f ca="1">+IF(AND(ISNUMBER(OFFSET('Water Data'!$D$9,0,10*ROW('Water Data'!D61))),'Data Summary'!BU67="Yes"),OFFSET('Water Data'!$D$9,0,10*ROW('Water Data'!D61)),NA())</f>
        <v>#N/A</v>
      </c>
      <c r="G67" s="511" t="e">
        <f ca="1">+IF(AND(ISNUMBER(OFFSET('Water Data'!$E$4,0,10*ROW('Water Data'!E61))),'Data Summary'!BV67="Yes"),100-OFFSET('Water Data'!$E$4,0,10*ROW('Water Data'!E61)),NA())</f>
        <v>#N/A</v>
      </c>
      <c r="H67" s="511" t="e">
        <f ca="1">+IF(AND(ISNUMBER(OFFSET('Water Data'!$E$6,0,10*ROW('Water Data'!E61))),'Data Summary'!BW67="Yes"),OFFSET('Water Data'!$E$6,0,10*ROW('Water Data'!E61)),NA())</f>
        <v>#N/A</v>
      </c>
      <c r="I67" s="511" t="e">
        <f ca="1">+IF(AND(ISNUMBER(OFFSET('Water Data'!$E$9,0,10*ROW('Water Data'!E61))),'Data Summary'!BX67="Yes"),OFFSET('Water Data'!$E$9,0,10*ROW('Water Data'!E61)),NA())</f>
        <v>#N/A</v>
      </c>
      <c r="J67" s="511" t="e">
        <f ca="1">+IF(AND(ISNUMBER(OFFSET('Water Data'!$F$4,0,10*ROW('Water Data'!F61))),'Data Summary'!BY67="Yes"),100-OFFSET('Water Data'!$F$4,0,10*ROW('Water Data'!F61)),NA())</f>
        <v>#N/A</v>
      </c>
      <c r="K67" s="511" t="e">
        <f ca="1">+IF(AND(ISNUMBER(OFFSET('Water Data'!$F$6,0,10*ROW('Water Data'!F61))),'Data Summary'!BZ67="Yes"),OFFSET('Water Data'!$F$6,0,10*ROW('Water Data'!F61)),NA())</f>
        <v>#N/A</v>
      </c>
      <c r="L67" s="511" t="e">
        <f ca="1">+IF(AND(ISNUMBER(OFFSET('Water Data'!$F$9,0,10*ROW('Water Data'!F61))),'Data Summary'!CA67="Yes"),OFFSET('Water Data'!$F$9,0,10*ROW('Water Data'!F61)),NA())</f>
        <v>#N/A</v>
      </c>
      <c r="M67" s="511" t="e">
        <f ca="1">+IF(AND(ISNUMBER(OFFSET('Water Data'!$G$4,0,10*ROW('Water Data'!G61))),'Data Summary'!CB67="Yes"),100-OFFSET('Water Data'!$G$4,0,10*ROW('Water Data'!G61)),NA())</f>
        <v>#N/A</v>
      </c>
      <c r="N67" s="511" t="e">
        <f ca="1">+IF(AND(ISNUMBER(OFFSET('Water Data'!$G$6,0,10*ROW('Water Data'!G61))),'Data Summary'!CC67="Yes"),OFFSET('Water Data'!$G$6,0,10*ROW('Water Data'!G61)),NA())</f>
        <v>#N/A</v>
      </c>
      <c r="O67" s="511" t="e">
        <f ca="1">+IF(AND(ISNUMBER(OFFSET('Water Data'!$G$9,0,10*ROW('Water Data'!G61))),'Data Summary'!CD67="Yes"),OFFSET('Water Data'!$G$9,0,10*ROW('Water Data'!G61)),NA())</f>
        <v>#N/A</v>
      </c>
      <c r="P67" s="511" t="e">
        <f ca="1">+IF(AND(ISNUMBER(OFFSET('Water Data'!$H$4,0,10*ROW('Water Data'!H61))),'Data Summary'!CE67="Yes"),100-OFFSET('Water Data'!$H$4,0,10*ROW('Water Data'!H61)),NA())</f>
        <v>#N/A</v>
      </c>
      <c r="Q67" s="511" t="e">
        <f ca="1">+IF(AND(ISNUMBER(OFFSET('Water Data'!$H$6,0,10*ROW('Water Data'!H61))),'Data Summary'!CF67="Yes"),OFFSET('Water Data'!$H$6,0,10*ROW('Water Data'!H61)),NA())</f>
        <v>#N/A</v>
      </c>
      <c r="R67" s="511" t="e">
        <f ca="1">+IF(AND(ISNUMBER(OFFSET('Water Data'!$H$9,0,10*ROW('Water Data'!H61))),'Data Summary'!CG67="Yes"),OFFSET('Water Data'!$H$9,0,10*ROW('Water Data'!H61)),NA())</f>
        <v>#N/A</v>
      </c>
      <c r="S67" s="511" t="e">
        <f ca="1">+IF(AND(ISNUMBER(OFFSET('Water Data'!$I$4,0,10*ROW('Water Data'!I61))),'Data Summary'!CH67="Yes"),100-OFFSET('Water Data'!$I$4,0,10*ROW('Water Data'!I61)),NA())</f>
        <v>#N/A</v>
      </c>
      <c r="T67" s="511" t="e">
        <f ca="1">+IF(AND(ISNUMBER(OFFSET('Water Data'!$I$6,0,10*ROW('Water Data'!I61))),'Data Summary'!CI67="Yes"),OFFSET('Water Data'!$I$6,0,10*ROW('Water Data'!I61)),NA())</f>
        <v>#N/A</v>
      </c>
      <c r="U67" s="511" t="e">
        <f ca="1">+IF(AND(ISNUMBER(OFFSET('Water Data'!$I$9,0,10*ROW('Water Data'!I61))),'Data Summary'!CJ67="Yes"),OFFSET('Water Data'!$I$9,0,10*ROW('Water Data'!I61)),NA())</f>
        <v>#N/A</v>
      </c>
      <c r="V67" s="512" t="e">
        <f ca="1">+IF(AND(ISNUMBER(OFFSET('Sanitation Data'!$D$4,0,10*ROW('Sanitation Data'!D61))),'Data Summary'!CK67="Yes"),100-OFFSET('Sanitation Data'!$D$4,0,10*ROW('Sanitation Data'!D61)),NA())</f>
        <v>#N/A</v>
      </c>
      <c r="W67" s="512" t="e">
        <f ca="1">+IF(AND(ISNUMBER(OFFSET('Sanitation Data'!$D$6,0,10*ROW('Sanitation Data'!D61))),'Data Summary'!CL67="Yes"),OFFSET('Sanitation Data'!$D$6,0,10*ROW('Sanitation Data'!D61)),NA())</f>
        <v>#N/A</v>
      </c>
      <c r="X67" s="512" t="e">
        <f ca="1">+IF(AND(ISNUMBER(OFFSET('Sanitation Data'!$D$10,0,10*ROW('Sanitation Data'!D61))),'Data Summary'!CM67="Yes"),OFFSET('Sanitation Data'!$D$10,0,10*ROW('Sanitation Data'!D61)),NA())</f>
        <v>#N/A</v>
      </c>
      <c r="Y67" s="512" t="e">
        <f ca="1">+IF(AND(ISNUMBER(OFFSET('Sanitation Data'!$D$11,0,10*ROW('Sanitation Data'!D61))),'Data Summary'!CN67="Yes"),OFFSET('Sanitation Data'!$D$11,0,10*ROW('Sanitation Data'!D61)),NA())</f>
        <v>#N/A</v>
      </c>
      <c r="Z67" s="512" t="e">
        <f ca="1">+IF(AND(ISNUMBER(OFFSET('Sanitation Data'!$D$12,0,10*ROW('Sanitation Data'!D61))),'Data Summary'!CO67="Yes"),OFFSET('Sanitation Data'!$D$12,0,10*ROW('Sanitation Data'!D61)),NA())</f>
        <v>#N/A</v>
      </c>
      <c r="AA67" s="512" t="e">
        <f ca="1">+IF(AND(ISNUMBER(OFFSET('Sanitation Data'!$E$4,0,10*ROW('Sanitation Data'!E61))),'Data Summary'!CP67="Yes"),100-OFFSET('Sanitation Data'!$E$4,0,10*ROW('Sanitation Data'!E61)),NA())</f>
        <v>#N/A</v>
      </c>
      <c r="AB67" s="512" t="e">
        <f ca="1">+IF(AND(ISNUMBER(OFFSET('Sanitation Data'!$E$6,0,10*ROW('Sanitation Data'!E61))),'Data Summary'!CQ67="Yes"),OFFSET('Sanitation Data'!$E$6,0,10*ROW('Sanitation Data'!E61)),NA())</f>
        <v>#N/A</v>
      </c>
      <c r="AC67" s="512" t="e">
        <f ca="1">+IF(AND(ISNUMBER(OFFSET('Sanitation Data'!$E$10,0,10*ROW('Sanitation Data'!E61))),'Data Summary'!CR67="Yes"),OFFSET('Sanitation Data'!$E$10,0,10*ROW('Sanitation Data'!E61)),NA())</f>
        <v>#N/A</v>
      </c>
      <c r="AD67" s="512" t="e">
        <f ca="1">+IF(AND(ISNUMBER(OFFSET('Sanitation Data'!$E$11,0,10*ROW('Sanitation Data'!E61))),'Data Summary'!CS67="Yes"),OFFSET('Sanitation Data'!$E$11,0,10*ROW('Sanitation Data'!E61)),NA())</f>
        <v>#N/A</v>
      </c>
      <c r="AE67" s="512" t="e">
        <f ca="1">+IF(AND(ISNUMBER(OFFSET('Sanitation Data'!$E$12,0,10*ROW('Sanitation Data'!E61))),'Data Summary'!CT67="Yes"),OFFSET('Sanitation Data'!$E$12,0,10*ROW('Sanitation Data'!E61)),NA())</f>
        <v>#N/A</v>
      </c>
      <c r="AF67" s="512" t="e">
        <f ca="1">+IF(AND(ISNUMBER(OFFSET('Sanitation Data'!$F$4,0,10*ROW('Sanitation Data'!F61))),'Data Summary'!CU67="Yes"),100-OFFSET('Sanitation Data'!$F$4,0,10*ROW('Sanitation Data'!F61)),NA())</f>
        <v>#N/A</v>
      </c>
      <c r="AG67" s="512" t="e">
        <f ca="1">+IF(AND(ISNUMBER(OFFSET('Sanitation Data'!$F$6,0,10*ROW('Sanitation Data'!F61))),'Data Summary'!CV67="Yes"),OFFSET('Sanitation Data'!$F$6,0,10*ROW('Sanitation Data'!F61)),NA())</f>
        <v>#N/A</v>
      </c>
      <c r="AH67" s="512" t="e">
        <f ca="1">+IF(AND(ISNUMBER(OFFSET('Sanitation Data'!$F$10,0,10*ROW('Sanitation Data'!F61))),'Data Summary'!CW67="Yes"),OFFSET('Sanitation Data'!$F$10,0,10*ROW('Sanitation Data'!F61)),NA())</f>
        <v>#N/A</v>
      </c>
      <c r="AI67" s="512" t="e">
        <f ca="1">+IF(AND(ISNUMBER(OFFSET('Sanitation Data'!$F$11,0,10*ROW('Sanitation Data'!F61))),'Data Summary'!CX67="Yes"),OFFSET('Sanitation Data'!$F$11,0,10*ROW('Sanitation Data'!F61)),NA())</f>
        <v>#N/A</v>
      </c>
      <c r="AJ67" s="512" t="e">
        <f ca="1">+IF(AND(ISNUMBER(OFFSET('Sanitation Data'!$F$12,0,10*ROW('Sanitation Data'!F61))),'Data Summary'!CY67="Yes"),OFFSET('Sanitation Data'!$F$12,0,10*ROW('Sanitation Data'!F61)),NA())</f>
        <v>#N/A</v>
      </c>
      <c r="AK67" s="512" t="e">
        <f ca="1">+IF(AND(ISNUMBER(OFFSET('Sanitation Data'!$G$4,0,10*ROW('Sanitation Data'!G61))),'Data Summary'!CZ67="Yes"),100-OFFSET('Sanitation Data'!$G$4,0,10*ROW('Sanitation Data'!G61)),NA())</f>
        <v>#N/A</v>
      </c>
      <c r="AL67" s="512" t="e">
        <f ca="1">+IF(AND(ISNUMBER(OFFSET('Sanitation Data'!$G$6,0,10*ROW('Sanitation Data'!G61))),'Data Summary'!DA67="Yes"),OFFSET('Sanitation Data'!$G$6,0,10*ROW('Sanitation Data'!G61)),NA())</f>
        <v>#N/A</v>
      </c>
      <c r="AM67" s="512" t="e">
        <f ca="1">+IF(AND(ISNUMBER(OFFSET('Sanitation Data'!$G$10,0,10*ROW('Sanitation Data'!G61))),'Data Summary'!DB67="Yes"),OFFSET('Sanitation Data'!$G$10,0,10*ROW('Sanitation Data'!G61)),NA())</f>
        <v>#N/A</v>
      </c>
      <c r="AN67" s="512" t="e">
        <f ca="1">+IF(AND(ISNUMBER(OFFSET('Sanitation Data'!$G$11,0,10*ROW('Sanitation Data'!G61))),'Data Summary'!DC67="Yes"),OFFSET('Sanitation Data'!$G$11,0,10*ROW('Sanitation Data'!G61)),NA())</f>
        <v>#N/A</v>
      </c>
      <c r="AO67" s="512" t="e">
        <f ca="1">+IF(AND(ISNUMBER(OFFSET('Sanitation Data'!$G$12,0,10*ROW('Sanitation Data'!G61))),'Data Summary'!DD67="Yes"),OFFSET('Sanitation Data'!$G$12,0,10*ROW('Sanitation Data'!G61)),NA())</f>
        <v>#N/A</v>
      </c>
      <c r="AP67" s="512" t="e">
        <f ca="1">+IF(AND(ISNUMBER(OFFSET('Sanitation Data'!$H$4,0,10*ROW('Sanitation Data'!H61))),'Data Summary'!DE67="Yes"),100-OFFSET('Sanitation Data'!$H$4,0,10*ROW('Sanitation Data'!H61)),NA())</f>
        <v>#N/A</v>
      </c>
      <c r="AQ67" s="512" t="e">
        <f ca="1">+IF(AND(ISNUMBER(OFFSET('Sanitation Data'!$H$6,0,10*ROW('Sanitation Data'!H61))),'Data Summary'!DF67="Yes"),OFFSET('Sanitation Data'!$H$6,0,10*ROW('Sanitation Data'!H61)),NA())</f>
        <v>#N/A</v>
      </c>
      <c r="AR67" s="512" t="e">
        <f ca="1">+IF(AND(ISNUMBER(OFFSET('Sanitation Data'!$H$10,0,10*ROW('Sanitation Data'!H61))),'Data Summary'!DG67="Yes"),OFFSET('Sanitation Data'!$H$10,0,10*ROW('Sanitation Data'!H61)),NA())</f>
        <v>#N/A</v>
      </c>
      <c r="AS67" s="512" t="e">
        <f ca="1">+IF(AND(ISNUMBER(OFFSET('Sanitation Data'!$H$11,0,10*ROW('Sanitation Data'!H61))),'Data Summary'!DH67="Yes"),OFFSET('Sanitation Data'!$H$11,0,10*ROW('Sanitation Data'!H61)),NA())</f>
        <v>#N/A</v>
      </c>
      <c r="AT67" s="512" t="e">
        <f ca="1">+IF(AND(ISNUMBER(OFFSET('Sanitation Data'!$H$12,0,10*ROW('Sanitation Data'!H61))),'Data Summary'!DI67="Yes"),OFFSET('Sanitation Data'!$H$12,0,10*ROW('Sanitation Data'!H61)),NA())</f>
        <v>#N/A</v>
      </c>
      <c r="AU67" s="512" t="e">
        <f ca="1">+IF(AND(ISNUMBER(OFFSET('Sanitation Data'!$I$4,0,10*ROW('Sanitation Data'!I61))),'Data Summary'!DJ67="Yes"),100-OFFSET('Sanitation Data'!$I$4,0,10*ROW('Sanitation Data'!I61)),NA())</f>
        <v>#N/A</v>
      </c>
      <c r="AV67" s="512" t="e">
        <f ca="1">+IF(AND(ISNUMBER(OFFSET('Sanitation Data'!$I$6,0,10*ROW('Sanitation Data'!I61))),'Data Summary'!DK67="Yes"),OFFSET('Sanitation Data'!$I$6,0,10*ROW('Sanitation Data'!I61)),NA())</f>
        <v>#N/A</v>
      </c>
      <c r="AW67" s="512" t="e">
        <f ca="1">+IF(AND(ISNUMBER(OFFSET('Sanitation Data'!$I$10,0,10*ROW('Sanitation Data'!I61))),'Data Summary'!DL67="Yes"),OFFSET('Sanitation Data'!$I$10,0,10*ROW('Sanitation Data'!I61)),NA())</f>
        <v>#N/A</v>
      </c>
      <c r="AX67" s="512" t="e">
        <f ca="1">+IF(AND(ISNUMBER(OFFSET('Sanitation Data'!$I$11,0,10*ROW('Sanitation Data'!I61))),'Data Summary'!DM67="Yes"),OFFSET('Sanitation Data'!$I$11,0,10*ROW('Sanitation Data'!I61)),NA())</f>
        <v>#N/A</v>
      </c>
      <c r="AY67" s="512" t="e">
        <f ca="1">+IF(AND(ISNUMBER(OFFSET('Sanitation Data'!$I$12,0,10*ROW('Sanitation Data'!I61))),'Data Summary'!DN67="Yes"),OFFSET('Sanitation Data'!$I$12,0,10*ROW('Sanitation Data'!I61)),NA())</f>
        <v>#N/A</v>
      </c>
      <c r="AZ67" s="513" t="e">
        <f ca="1">+IF(AND(ISNUMBER(OFFSET('Hygiene Data'!$D$5,0,10*ROW('Hygiene Data'!D61))),'Data Summary'!DO67="Yes"),OFFSET('Hygiene Data'!$D$5,0,10*ROW('Hygiene Data'!D61)),NA())</f>
        <v>#N/A</v>
      </c>
      <c r="BA67" s="513" t="e">
        <f ca="1">+IF(AND(ISNUMBER(OFFSET('Hygiene Data'!$D$7,0,10*ROW('Hygiene Data'!D61))),'Data Summary'!DP67="Yes"),OFFSET('Hygiene Data'!$D$7,0,10*ROW('Hygiene Data'!D61)),NA())</f>
        <v>#N/A</v>
      </c>
      <c r="BB67" s="513" t="e">
        <f ca="1">+IF(AND(ISNUMBER(OFFSET('Hygiene Data'!$D$9,0,10*ROW('Hygiene Data'!D61))),'Data Summary'!DQ67="Yes"),OFFSET('Hygiene Data'!$D$9,0,10*ROW('Hygiene Data'!D61)),NA())</f>
        <v>#N/A</v>
      </c>
      <c r="BC67" s="513" t="e">
        <f ca="1">+IF(AND(ISNUMBER(OFFSET('Hygiene Data'!$E$5,0,10*ROW('Hygiene Data'!E61))),'Data Summary'!DR67="Yes"),OFFSET('Hygiene Data'!$E$5,0,10*ROW('Hygiene Data'!E61)),NA())</f>
        <v>#N/A</v>
      </c>
      <c r="BD67" s="513" t="e">
        <f ca="1">+IF(AND(ISNUMBER(OFFSET('Hygiene Data'!$E$7,0,10*ROW('Hygiene Data'!E61))),'Data Summary'!DS67="Yes"),OFFSET('Hygiene Data'!$E$7,0,10*ROW('Hygiene Data'!E61)),NA())</f>
        <v>#N/A</v>
      </c>
      <c r="BE67" s="513" t="e">
        <f ca="1">+IF(AND(ISNUMBER(OFFSET('Hygiene Data'!$E$9,0,10*ROW('Hygiene Data'!E61))),'Data Summary'!DT67="Yes"),OFFSET('Hygiene Data'!$E$9,0,10*ROW('Hygiene Data'!E61)),NA())</f>
        <v>#N/A</v>
      </c>
      <c r="BF67" s="513" t="e">
        <f ca="1">+IF(AND(ISNUMBER(OFFSET('Hygiene Data'!$F$5,0,10*ROW('Hygiene Data'!F61))),'Data Summary'!DU67="Yes"),OFFSET('Hygiene Data'!$F$5,0,10*ROW('Hygiene Data'!F61)),NA())</f>
        <v>#N/A</v>
      </c>
      <c r="BG67" s="513" t="e">
        <f ca="1">+IF(AND(ISNUMBER(OFFSET('Hygiene Data'!$F$7,0,10*ROW('Hygiene Data'!F61))),'Data Summary'!DV67="Yes"),OFFSET('Hygiene Data'!$F$7,0,10*ROW('Hygiene Data'!F61)),NA())</f>
        <v>#N/A</v>
      </c>
      <c r="BH67" s="513" t="e">
        <f ca="1">+IF(AND(ISNUMBER(OFFSET('Hygiene Data'!$F$9,0,10*ROW('Hygiene Data'!F61))),'Data Summary'!DW67="Yes"),OFFSET('Hygiene Data'!$F$9,0,10*ROW('Hygiene Data'!F61)),NA())</f>
        <v>#N/A</v>
      </c>
      <c r="BI67" s="513" t="e">
        <f ca="1">+IF(AND(ISNUMBER(OFFSET('Hygiene Data'!$G$5,0,10*ROW('Hygiene Data'!G61))),'Data Summary'!DX67="Yes"),OFFSET('Hygiene Data'!$G$5,0,10*ROW('Hygiene Data'!G61)),NA())</f>
        <v>#N/A</v>
      </c>
      <c r="BJ67" s="513" t="e">
        <f ca="1">+IF(AND(ISNUMBER(OFFSET('Hygiene Data'!$G$7,0,10*ROW('Hygiene Data'!G61))),'Data Summary'!DY67="Yes"),OFFSET('Hygiene Data'!$G$7,0,10*ROW('Hygiene Data'!G61)),NA())</f>
        <v>#N/A</v>
      </c>
      <c r="BK67" s="513" t="e">
        <f ca="1">+IF(AND(ISNUMBER(OFFSET('Hygiene Data'!$G$9,0,10*ROW('Hygiene Data'!G61))),'Data Summary'!DZ67="Yes"),OFFSET('Hygiene Data'!$G$9,0,10*ROW('Hygiene Data'!G61)),NA())</f>
        <v>#N/A</v>
      </c>
      <c r="BL67" s="513" t="e">
        <f ca="1">+IF(AND(ISNUMBER(OFFSET('Hygiene Data'!$H$5,0,10*ROW('Hygiene Data'!H61))),'Data Summary'!EA67="Yes"),OFFSET('Hygiene Data'!$H$5,0,10*ROW('Hygiene Data'!H61)),NA())</f>
        <v>#N/A</v>
      </c>
      <c r="BM67" s="513" t="e">
        <f ca="1">+IF(AND(ISNUMBER(OFFSET('Hygiene Data'!$H$7,0,10*ROW('Hygiene Data'!H61))),'Data Summary'!EB67="Yes"),OFFSET('Hygiene Data'!$H$7,0,10*ROW('Hygiene Data'!H61)),NA())</f>
        <v>#N/A</v>
      </c>
      <c r="BN67" s="513" t="e">
        <f ca="1">+IF(AND(ISNUMBER(OFFSET('Hygiene Data'!$H$9,0,10*ROW('Hygiene Data'!H61))),'Data Summary'!EC67="Yes"),OFFSET('Hygiene Data'!$H$9,0,10*ROW('Hygiene Data'!H61)),NA())</f>
        <v>#N/A</v>
      </c>
      <c r="BO67" s="513" t="e">
        <f ca="1">+IF(AND(ISNUMBER(OFFSET('Hygiene Data'!$I$5,0,10*ROW('Hygiene Data'!I61))),'Data Summary'!ED67="Yes"),OFFSET('Hygiene Data'!$I$5,0,10*ROW('Hygiene Data'!I61)),NA())</f>
        <v>#N/A</v>
      </c>
      <c r="BP67" s="513" t="e">
        <f ca="1">+IF(AND(ISNUMBER(OFFSET('Hygiene Data'!$I$7,0,10*ROW('Hygiene Data'!I61))),'Data Summary'!EE67="Yes"),OFFSET('Hygiene Data'!$I$7,0,10*ROW('Hygiene Data'!I61)),NA())</f>
        <v>#N/A</v>
      </c>
      <c r="BQ67" s="513" t="e">
        <f ca="1">+IF(AND(ISNUMBER(OFFSET('Hygiene Data'!$I$9,0,10*ROW('Hygiene Data'!I61))),'Data Summary'!EF67="Yes"),OFFSET('Hygiene Data'!$I$9,0,10*ROW('Hygiene Data'!I61)),NA())</f>
        <v>#N/A</v>
      </c>
    </row>
    <row r="68" spans="1:69" x14ac:dyDescent="0.25">
      <c r="A68" s="509" t="e">
        <f ca="1">+RIGHT('Data Summary'!A68,LEN('Data Summary'!A68)-9)</f>
        <v>#VALUE!</v>
      </c>
      <c r="B68" s="483" t="str">
        <f ca="1">+IF(ISTEXT('Data Summary'!B68),'Data Summary'!B68,"")</f>
        <v/>
      </c>
      <c r="C68" s="510" t="e">
        <f ca="1">+VALUE('Data Summary'!C68)</f>
        <v>#VALUE!</v>
      </c>
      <c r="D68" s="511" t="e">
        <f ca="1">+IF(AND(ISNUMBER(OFFSET('Water Data'!$D$4,0,10*ROW('Water Data'!D62))),'Data Summary'!BS68="Yes"),100-OFFSET('Water Data'!$D$4,0,10*ROW('Water Data'!D62)),NA())</f>
        <v>#N/A</v>
      </c>
      <c r="E68" s="511" t="e">
        <f ca="1">+IF(AND(ISNUMBER(OFFSET('Water Data'!$D$6,0,10*ROW('Water Data'!D62))),'Data Summary'!BT68="Yes"),OFFSET('Water Data'!$D$6,0,10*ROW('Water Data'!D62)),NA())</f>
        <v>#N/A</v>
      </c>
      <c r="F68" s="511" t="e">
        <f ca="1">+IF(AND(ISNUMBER(OFFSET('Water Data'!$D$9,0,10*ROW('Water Data'!D62))),'Data Summary'!BU68="Yes"),OFFSET('Water Data'!$D$9,0,10*ROW('Water Data'!D62)),NA())</f>
        <v>#N/A</v>
      </c>
      <c r="G68" s="511" t="e">
        <f ca="1">+IF(AND(ISNUMBER(OFFSET('Water Data'!$E$4,0,10*ROW('Water Data'!E62))),'Data Summary'!BV68="Yes"),100-OFFSET('Water Data'!$E$4,0,10*ROW('Water Data'!E62)),NA())</f>
        <v>#N/A</v>
      </c>
      <c r="H68" s="511" t="e">
        <f ca="1">+IF(AND(ISNUMBER(OFFSET('Water Data'!$E$6,0,10*ROW('Water Data'!E62))),'Data Summary'!BW68="Yes"),OFFSET('Water Data'!$E$6,0,10*ROW('Water Data'!E62)),NA())</f>
        <v>#N/A</v>
      </c>
      <c r="I68" s="511" t="e">
        <f ca="1">+IF(AND(ISNUMBER(OFFSET('Water Data'!$E$9,0,10*ROW('Water Data'!E62))),'Data Summary'!BX68="Yes"),OFFSET('Water Data'!$E$9,0,10*ROW('Water Data'!E62)),NA())</f>
        <v>#N/A</v>
      </c>
      <c r="J68" s="511" t="e">
        <f ca="1">+IF(AND(ISNUMBER(OFFSET('Water Data'!$F$4,0,10*ROW('Water Data'!F62))),'Data Summary'!BY68="Yes"),100-OFFSET('Water Data'!$F$4,0,10*ROW('Water Data'!F62)),NA())</f>
        <v>#N/A</v>
      </c>
      <c r="K68" s="511" t="e">
        <f ca="1">+IF(AND(ISNUMBER(OFFSET('Water Data'!$F$6,0,10*ROW('Water Data'!F62))),'Data Summary'!BZ68="Yes"),OFFSET('Water Data'!$F$6,0,10*ROW('Water Data'!F62)),NA())</f>
        <v>#N/A</v>
      </c>
      <c r="L68" s="511" t="e">
        <f ca="1">+IF(AND(ISNUMBER(OFFSET('Water Data'!$F$9,0,10*ROW('Water Data'!F62))),'Data Summary'!CA68="Yes"),OFFSET('Water Data'!$F$9,0,10*ROW('Water Data'!F62)),NA())</f>
        <v>#N/A</v>
      </c>
      <c r="M68" s="511" t="e">
        <f ca="1">+IF(AND(ISNUMBER(OFFSET('Water Data'!$G$4,0,10*ROW('Water Data'!G62))),'Data Summary'!CB68="Yes"),100-OFFSET('Water Data'!$G$4,0,10*ROW('Water Data'!G62)),NA())</f>
        <v>#N/A</v>
      </c>
      <c r="N68" s="511" t="e">
        <f ca="1">+IF(AND(ISNUMBER(OFFSET('Water Data'!$G$6,0,10*ROW('Water Data'!G62))),'Data Summary'!CC68="Yes"),OFFSET('Water Data'!$G$6,0,10*ROW('Water Data'!G62)),NA())</f>
        <v>#N/A</v>
      </c>
      <c r="O68" s="511" t="e">
        <f ca="1">+IF(AND(ISNUMBER(OFFSET('Water Data'!$G$9,0,10*ROW('Water Data'!G62))),'Data Summary'!CD68="Yes"),OFFSET('Water Data'!$G$9,0,10*ROW('Water Data'!G62)),NA())</f>
        <v>#N/A</v>
      </c>
      <c r="P68" s="511" t="e">
        <f ca="1">+IF(AND(ISNUMBER(OFFSET('Water Data'!$H$4,0,10*ROW('Water Data'!H62))),'Data Summary'!CE68="Yes"),100-OFFSET('Water Data'!$H$4,0,10*ROW('Water Data'!H62)),NA())</f>
        <v>#N/A</v>
      </c>
      <c r="Q68" s="511" t="e">
        <f ca="1">+IF(AND(ISNUMBER(OFFSET('Water Data'!$H$6,0,10*ROW('Water Data'!H62))),'Data Summary'!CF68="Yes"),OFFSET('Water Data'!$H$6,0,10*ROW('Water Data'!H62)),NA())</f>
        <v>#N/A</v>
      </c>
      <c r="R68" s="511" t="e">
        <f ca="1">+IF(AND(ISNUMBER(OFFSET('Water Data'!$H$9,0,10*ROW('Water Data'!H62))),'Data Summary'!CG68="Yes"),OFFSET('Water Data'!$H$9,0,10*ROW('Water Data'!H62)),NA())</f>
        <v>#N/A</v>
      </c>
      <c r="S68" s="511" t="e">
        <f ca="1">+IF(AND(ISNUMBER(OFFSET('Water Data'!$I$4,0,10*ROW('Water Data'!I62))),'Data Summary'!CH68="Yes"),100-OFFSET('Water Data'!$I$4,0,10*ROW('Water Data'!I62)),NA())</f>
        <v>#N/A</v>
      </c>
      <c r="T68" s="511" t="e">
        <f ca="1">+IF(AND(ISNUMBER(OFFSET('Water Data'!$I$6,0,10*ROW('Water Data'!I62))),'Data Summary'!CI68="Yes"),OFFSET('Water Data'!$I$6,0,10*ROW('Water Data'!I62)),NA())</f>
        <v>#N/A</v>
      </c>
      <c r="U68" s="511" t="e">
        <f ca="1">+IF(AND(ISNUMBER(OFFSET('Water Data'!$I$9,0,10*ROW('Water Data'!I62))),'Data Summary'!CJ68="Yes"),OFFSET('Water Data'!$I$9,0,10*ROW('Water Data'!I62)),NA())</f>
        <v>#N/A</v>
      </c>
      <c r="V68" s="512" t="e">
        <f ca="1">+IF(AND(ISNUMBER(OFFSET('Sanitation Data'!$D$4,0,10*ROW('Sanitation Data'!D62))),'Data Summary'!CK68="Yes"),100-OFFSET('Sanitation Data'!$D$4,0,10*ROW('Sanitation Data'!D62)),NA())</f>
        <v>#N/A</v>
      </c>
      <c r="W68" s="512" t="e">
        <f ca="1">+IF(AND(ISNUMBER(OFFSET('Sanitation Data'!$D$6,0,10*ROW('Sanitation Data'!D62))),'Data Summary'!CL68="Yes"),OFFSET('Sanitation Data'!$D$6,0,10*ROW('Sanitation Data'!D62)),NA())</f>
        <v>#N/A</v>
      </c>
      <c r="X68" s="512" t="e">
        <f ca="1">+IF(AND(ISNUMBER(OFFSET('Sanitation Data'!$D$10,0,10*ROW('Sanitation Data'!D62))),'Data Summary'!CM68="Yes"),OFFSET('Sanitation Data'!$D$10,0,10*ROW('Sanitation Data'!D62)),NA())</f>
        <v>#N/A</v>
      </c>
      <c r="Y68" s="512" t="e">
        <f ca="1">+IF(AND(ISNUMBER(OFFSET('Sanitation Data'!$D$11,0,10*ROW('Sanitation Data'!D62))),'Data Summary'!CN68="Yes"),OFFSET('Sanitation Data'!$D$11,0,10*ROW('Sanitation Data'!D62)),NA())</f>
        <v>#N/A</v>
      </c>
      <c r="Z68" s="512" t="e">
        <f ca="1">+IF(AND(ISNUMBER(OFFSET('Sanitation Data'!$D$12,0,10*ROW('Sanitation Data'!D62))),'Data Summary'!CO68="Yes"),OFFSET('Sanitation Data'!$D$12,0,10*ROW('Sanitation Data'!D62)),NA())</f>
        <v>#N/A</v>
      </c>
      <c r="AA68" s="512" t="e">
        <f ca="1">+IF(AND(ISNUMBER(OFFSET('Sanitation Data'!$E$4,0,10*ROW('Sanitation Data'!E62))),'Data Summary'!CP68="Yes"),100-OFFSET('Sanitation Data'!$E$4,0,10*ROW('Sanitation Data'!E62)),NA())</f>
        <v>#N/A</v>
      </c>
      <c r="AB68" s="512" t="e">
        <f ca="1">+IF(AND(ISNUMBER(OFFSET('Sanitation Data'!$E$6,0,10*ROW('Sanitation Data'!E62))),'Data Summary'!CQ68="Yes"),OFFSET('Sanitation Data'!$E$6,0,10*ROW('Sanitation Data'!E62)),NA())</f>
        <v>#N/A</v>
      </c>
      <c r="AC68" s="512" t="e">
        <f ca="1">+IF(AND(ISNUMBER(OFFSET('Sanitation Data'!$E$10,0,10*ROW('Sanitation Data'!E62))),'Data Summary'!CR68="Yes"),OFFSET('Sanitation Data'!$E$10,0,10*ROW('Sanitation Data'!E62)),NA())</f>
        <v>#N/A</v>
      </c>
      <c r="AD68" s="512" t="e">
        <f ca="1">+IF(AND(ISNUMBER(OFFSET('Sanitation Data'!$E$11,0,10*ROW('Sanitation Data'!E62))),'Data Summary'!CS68="Yes"),OFFSET('Sanitation Data'!$E$11,0,10*ROW('Sanitation Data'!E62)),NA())</f>
        <v>#N/A</v>
      </c>
      <c r="AE68" s="512" t="e">
        <f ca="1">+IF(AND(ISNUMBER(OFFSET('Sanitation Data'!$E$12,0,10*ROW('Sanitation Data'!E62))),'Data Summary'!CT68="Yes"),OFFSET('Sanitation Data'!$E$12,0,10*ROW('Sanitation Data'!E62)),NA())</f>
        <v>#N/A</v>
      </c>
      <c r="AF68" s="512" t="e">
        <f ca="1">+IF(AND(ISNUMBER(OFFSET('Sanitation Data'!$F$4,0,10*ROW('Sanitation Data'!F62))),'Data Summary'!CU68="Yes"),100-OFFSET('Sanitation Data'!$F$4,0,10*ROW('Sanitation Data'!F62)),NA())</f>
        <v>#N/A</v>
      </c>
      <c r="AG68" s="512" t="e">
        <f ca="1">+IF(AND(ISNUMBER(OFFSET('Sanitation Data'!$F$6,0,10*ROW('Sanitation Data'!F62))),'Data Summary'!CV68="Yes"),OFFSET('Sanitation Data'!$F$6,0,10*ROW('Sanitation Data'!F62)),NA())</f>
        <v>#N/A</v>
      </c>
      <c r="AH68" s="512" t="e">
        <f ca="1">+IF(AND(ISNUMBER(OFFSET('Sanitation Data'!$F$10,0,10*ROW('Sanitation Data'!F62))),'Data Summary'!CW68="Yes"),OFFSET('Sanitation Data'!$F$10,0,10*ROW('Sanitation Data'!F62)),NA())</f>
        <v>#N/A</v>
      </c>
      <c r="AI68" s="512" t="e">
        <f ca="1">+IF(AND(ISNUMBER(OFFSET('Sanitation Data'!$F$11,0,10*ROW('Sanitation Data'!F62))),'Data Summary'!CX68="Yes"),OFFSET('Sanitation Data'!$F$11,0,10*ROW('Sanitation Data'!F62)),NA())</f>
        <v>#N/A</v>
      </c>
      <c r="AJ68" s="512" t="e">
        <f ca="1">+IF(AND(ISNUMBER(OFFSET('Sanitation Data'!$F$12,0,10*ROW('Sanitation Data'!F62))),'Data Summary'!CY68="Yes"),OFFSET('Sanitation Data'!$F$12,0,10*ROW('Sanitation Data'!F62)),NA())</f>
        <v>#N/A</v>
      </c>
      <c r="AK68" s="512" t="e">
        <f ca="1">+IF(AND(ISNUMBER(OFFSET('Sanitation Data'!$G$4,0,10*ROW('Sanitation Data'!G62))),'Data Summary'!CZ68="Yes"),100-OFFSET('Sanitation Data'!$G$4,0,10*ROW('Sanitation Data'!G62)),NA())</f>
        <v>#N/A</v>
      </c>
      <c r="AL68" s="512" t="e">
        <f ca="1">+IF(AND(ISNUMBER(OFFSET('Sanitation Data'!$G$6,0,10*ROW('Sanitation Data'!G62))),'Data Summary'!DA68="Yes"),OFFSET('Sanitation Data'!$G$6,0,10*ROW('Sanitation Data'!G62)),NA())</f>
        <v>#N/A</v>
      </c>
      <c r="AM68" s="512" t="e">
        <f ca="1">+IF(AND(ISNUMBER(OFFSET('Sanitation Data'!$G$10,0,10*ROW('Sanitation Data'!G62))),'Data Summary'!DB68="Yes"),OFFSET('Sanitation Data'!$G$10,0,10*ROW('Sanitation Data'!G62)),NA())</f>
        <v>#N/A</v>
      </c>
      <c r="AN68" s="512" t="e">
        <f ca="1">+IF(AND(ISNUMBER(OFFSET('Sanitation Data'!$G$11,0,10*ROW('Sanitation Data'!G62))),'Data Summary'!DC68="Yes"),OFFSET('Sanitation Data'!$G$11,0,10*ROW('Sanitation Data'!G62)),NA())</f>
        <v>#N/A</v>
      </c>
      <c r="AO68" s="512" t="e">
        <f ca="1">+IF(AND(ISNUMBER(OFFSET('Sanitation Data'!$G$12,0,10*ROW('Sanitation Data'!G62))),'Data Summary'!DD68="Yes"),OFFSET('Sanitation Data'!$G$12,0,10*ROW('Sanitation Data'!G62)),NA())</f>
        <v>#N/A</v>
      </c>
      <c r="AP68" s="512" t="e">
        <f ca="1">+IF(AND(ISNUMBER(OFFSET('Sanitation Data'!$H$4,0,10*ROW('Sanitation Data'!H62))),'Data Summary'!DE68="Yes"),100-OFFSET('Sanitation Data'!$H$4,0,10*ROW('Sanitation Data'!H62)),NA())</f>
        <v>#N/A</v>
      </c>
      <c r="AQ68" s="512" t="e">
        <f ca="1">+IF(AND(ISNUMBER(OFFSET('Sanitation Data'!$H$6,0,10*ROW('Sanitation Data'!H62))),'Data Summary'!DF68="Yes"),OFFSET('Sanitation Data'!$H$6,0,10*ROW('Sanitation Data'!H62)),NA())</f>
        <v>#N/A</v>
      </c>
      <c r="AR68" s="512" t="e">
        <f ca="1">+IF(AND(ISNUMBER(OFFSET('Sanitation Data'!$H$10,0,10*ROW('Sanitation Data'!H62))),'Data Summary'!DG68="Yes"),OFFSET('Sanitation Data'!$H$10,0,10*ROW('Sanitation Data'!H62)),NA())</f>
        <v>#N/A</v>
      </c>
      <c r="AS68" s="512" t="e">
        <f ca="1">+IF(AND(ISNUMBER(OFFSET('Sanitation Data'!$H$11,0,10*ROW('Sanitation Data'!H62))),'Data Summary'!DH68="Yes"),OFFSET('Sanitation Data'!$H$11,0,10*ROW('Sanitation Data'!H62)),NA())</f>
        <v>#N/A</v>
      </c>
      <c r="AT68" s="512" t="e">
        <f ca="1">+IF(AND(ISNUMBER(OFFSET('Sanitation Data'!$H$12,0,10*ROW('Sanitation Data'!H62))),'Data Summary'!DI68="Yes"),OFFSET('Sanitation Data'!$H$12,0,10*ROW('Sanitation Data'!H62)),NA())</f>
        <v>#N/A</v>
      </c>
      <c r="AU68" s="512" t="e">
        <f ca="1">+IF(AND(ISNUMBER(OFFSET('Sanitation Data'!$I$4,0,10*ROW('Sanitation Data'!I62))),'Data Summary'!DJ68="Yes"),100-OFFSET('Sanitation Data'!$I$4,0,10*ROW('Sanitation Data'!I62)),NA())</f>
        <v>#N/A</v>
      </c>
      <c r="AV68" s="512" t="e">
        <f ca="1">+IF(AND(ISNUMBER(OFFSET('Sanitation Data'!$I$6,0,10*ROW('Sanitation Data'!I62))),'Data Summary'!DK68="Yes"),OFFSET('Sanitation Data'!$I$6,0,10*ROW('Sanitation Data'!I62)),NA())</f>
        <v>#N/A</v>
      </c>
      <c r="AW68" s="512" t="e">
        <f ca="1">+IF(AND(ISNUMBER(OFFSET('Sanitation Data'!$I$10,0,10*ROW('Sanitation Data'!I62))),'Data Summary'!DL68="Yes"),OFFSET('Sanitation Data'!$I$10,0,10*ROW('Sanitation Data'!I62)),NA())</f>
        <v>#N/A</v>
      </c>
      <c r="AX68" s="512" t="e">
        <f ca="1">+IF(AND(ISNUMBER(OFFSET('Sanitation Data'!$I$11,0,10*ROW('Sanitation Data'!I62))),'Data Summary'!DM68="Yes"),OFFSET('Sanitation Data'!$I$11,0,10*ROW('Sanitation Data'!I62)),NA())</f>
        <v>#N/A</v>
      </c>
      <c r="AY68" s="512" t="e">
        <f ca="1">+IF(AND(ISNUMBER(OFFSET('Sanitation Data'!$I$12,0,10*ROW('Sanitation Data'!I62))),'Data Summary'!DN68="Yes"),OFFSET('Sanitation Data'!$I$12,0,10*ROW('Sanitation Data'!I62)),NA())</f>
        <v>#N/A</v>
      </c>
      <c r="AZ68" s="513" t="e">
        <f ca="1">+IF(AND(ISNUMBER(OFFSET('Hygiene Data'!$D$5,0,10*ROW('Hygiene Data'!D62))),'Data Summary'!DO68="Yes"),OFFSET('Hygiene Data'!$D$5,0,10*ROW('Hygiene Data'!D62)),NA())</f>
        <v>#N/A</v>
      </c>
      <c r="BA68" s="513" t="e">
        <f ca="1">+IF(AND(ISNUMBER(OFFSET('Hygiene Data'!$D$7,0,10*ROW('Hygiene Data'!D62))),'Data Summary'!DP68="Yes"),OFFSET('Hygiene Data'!$D$7,0,10*ROW('Hygiene Data'!D62)),NA())</f>
        <v>#N/A</v>
      </c>
      <c r="BB68" s="513" t="e">
        <f ca="1">+IF(AND(ISNUMBER(OFFSET('Hygiene Data'!$D$9,0,10*ROW('Hygiene Data'!D62))),'Data Summary'!DQ68="Yes"),OFFSET('Hygiene Data'!$D$9,0,10*ROW('Hygiene Data'!D62)),NA())</f>
        <v>#N/A</v>
      </c>
      <c r="BC68" s="513" t="e">
        <f ca="1">+IF(AND(ISNUMBER(OFFSET('Hygiene Data'!$E$5,0,10*ROW('Hygiene Data'!E62))),'Data Summary'!DR68="Yes"),OFFSET('Hygiene Data'!$E$5,0,10*ROW('Hygiene Data'!E62)),NA())</f>
        <v>#N/A</v>
      </c>
      <c r="BD68" s="513" t="e">
        <f ca="1">+IF(AND(ISNUMBER(OFFSET('Hygiene Data'!$E$7,0,10*ROW('Hygiene Data'!E62))),'Data Summary'!DS68="Yes"),OFFSET('Hygiene Data'!$E$7,0,10*ROW('Hygiene Data'!E62)),NA())</f>
        <v>#N/A</v>
      </c>
      <c r="BE68" s="513" t="e">
        <f ca="1">+IF(AND(ISNUMBER(OFFSET('Hygiene Data'!$E$9,0,10*ROW('Hygiene Data'!E62))),'Data Summary'!DT68="Yes"),OFFSET('Hygiene Data'!$E$9,0,10*ROW('Hygiene Data'!E62)),NA())</f>
        <v>#N/A</v>
      </c>
      <c r="BF68" s="513" t="e">
        <f ca="1">+IF(AND(ISNUMBER(OFFSET('Hygiene Data'!$F$5,0,10*ROW('Hygiene Data'!F62))),'Data Summary'!DU68="Yes"),OFFSET('Hygiene Data'!$F$5,0,10*ROW('Hygiene Data'!F62)),NA())</f>
        <v>#N/A</v>
      </c>
      <c r="BG68" s="513" t="e">
        <f ca="1">+IF(AND(ISNUMBER(OFFSET('Hygiene Data'!$F$7,0,10*ROW('Hygiene Data'!F62))),'Data Summary'!DV68="Yes"),OFFSET('Hygiene Data'!$F$7,0,10*ROW('Hygiene Data'!F62)),NA())</f>
        <v>#N/A</v>
      </c>
      <c r="BH68" s="513" t="e">
        <f ca="1">+IF(AND(ISNUMBER(OFFSET('Hygiene Data'!$F$9,0,10*ROW('Hygiene Data'!F62))),'Data Summary'!DW68="Yes"),OFFSET('Hygiene Data'!$F$9,0,10*ROW('Hygiene Data'!F62)),NA())</f>
        <v>#N/A</v>
      </c>
      <c r="BI68" s="513" t="e">
        <f ca="1">+IF(AND(ISNUMBER(OFFSET('Hygiene Data'!$G$5,0,10*ROW('Hygiene Data'!G62))),'Data Summary'!DX68="Yes"),OFFSET('Hygiene Data'!$G$5,0,10*ROW('Hygiene Data'!G62)),NA())</f>
        <v>#N/A</v>
      </c>
      <c r="BJ68" s="513" t="e">
        <f ca="1">+IF(AND(ISNUMBER(OFFSET('Hygiene Data'!$G$7,0,10*ROW('Hygiene Data'!G62))),'Data Summary'!DY68="Yes"),OFFSET('Hygiene Data'!$G$7,0,10*ROW('Hygiene Data'!G62)),NA())</f>
        <v>#N/A</v>
      </c>
      <c r="BK68" s="513" t="e">
        <f ca="1">+IF(AND(ISNUMBER(OFFSET('Hygiene Data'!$G$9,0,10*ROW('Hygiene Data'!G62))),'Data Summary'!DZ68="Yes"),OFFSET('Hygiene Data'!$G$9,0,10*ROW('Hygiene Data'!G62)),NA())</f>
        <v>#N/A</v>
      </c>
      <c r="BL68" s="513" t="e">
        <f ca="1">+IF(AND(ISNUMBER(OFFSET('Hygiene Data'!$H$5,0,10*ROW('Hygiene Data'!H62))),'Data Summary'!EA68="Yes"),OFFSET('Hygiene Data'!$H$5,0,10*ROW('Hygiene Data'!H62)),NA())</f>
        <v>#N/A</v>
      </c>
      <c r="BM68" s="513" t="e">
        <f ca="1">+IF(AND(ISNUMBER(OFFSET('Hygiene Data'!$H$7,0,10*ROW('Hygiene Data'!H62))),'Data Summary'!EB68="Yes"),OFFSET('Hygiene Data'!$H$7,0,10*ROW('Hygiene Data'!H62)),NA())</f>
        <v>#N/A</v>
      </c>
      <c r="BN68" s="513" t="e">
        <f ca="1">+IF(AND(ISNUMBER(OFFSET('Hygiene Data'!$H$9,0,10*ROW('Hygiene Data'!H62))),'Data Summary'!EC68="Yes"),OFFSET('Hygiene Data'!$H$9,0,10*ROW('Hygiene Data'!H62)),NA())</f>
        <v>#N/A</v>
      </c>
      <c r="BO68" s="513" t="e">
        <f ca="1">+IF(AND(ISNUMBER(OFFSET('Hygiene Data'!$I$5,0,10*ROW('Hygiene Data'!I62))),'Data Summary'!ED68="Yes"),OFFSET('Hygiene Data'!$I$5,0,10*ROW('Hygiene Data'!I62)),NA())</f>
        <v>#N/A</v>
      </c>
      <c r="BP68" s="513" t="e">
        <f ca="1">+IF(AND(ISNUMBER(OFFSET('Hygiene Data'!$I$7,0,10*ROW('Hygiene Data'!I62))),'Data Summary'!EE68="Yes"),OFFSET('Hygiene Data'!$I$7,0,10*ROW('Hygiene Data'!I62)),NA())</f>
        <v>#N/A</v>
      </c>
      <c r="BQ68" s="513" t="e">
        <f ca="1">+IF(AND(ISNUMBER(OFFSET('Hygiene Data'!$I$9,0,10*ROW('Hygiene Data'!I62))),'Data Summary'!EF68="Yes"),OFFSET('Hygiene Data'!$I$9,0,10*ROW('Hygiene Data'!I62)),NA())</f>
        <v>#N/A</v>
      </c>
    </row>
    <row r="69" spans="1:69" x14ac:dyDescent="0.25">
      <c r="A69" s="509" t="e">
        <f ca="1">+RIGHT('Data Summary'!A69,LEN('Data Summary'!A69)-9)</f>
        <v>#VALUE!</v>
      </c>
      <c r="B69" s="483" t="str">
        <f ca="1">+IF(ISTEXT('Data Summary'!B69),'Data Summary'!B69,"")</f>
        <v/>
      </c>
      <c r="C69" s="510" t="e">
        <f ca="1">+VALUE('Data Summary'!C69)</f>
        <v>#VALUE!</v>
      </c>
      <c r="D69" s="511" t="e">
        <f ca="1">+IF(AND(ISNUMBER(OFFSET('Water Data'!$D$4,0,10*ROW('Water Data'!D63))),'Data Summary'!BS69="Yes"),100-OFFSET('Water Data'!$D$4,0,10*ROW('Water Data'!D63)),NA())</f>
        <v>#N/A</v>
      </c>
      <c r="E69" s="511" t="e">
        <f ca="1">+IF(AND(ISNUMBER(OFFSET('Water Data'!$D$6,0,10*ROW('Water Data'!D63))),'Data Summary'!BT69="Yes"),OFFSET('Water Data'!$D$6,0,10*ROW('Water Data'!D63)),NA())</f>
        <v>#N/A</v>
      </c>
      <c r="F69" s="511" t="e">
        <f ca="1">+IF(AND(ISNUMBER(OFFSET('Water Data'!$D$9,0,10*ROW('Water Data'!D63))),'Data Summary'!BU69="Yes"),OFFSET('Water Data'!$D$9,0,10*ROW('Water Data'!D63)),NA())</f>
        <v>#N/A</v>
      </c>
      <c r="G69" s="511" t="e">
        <f ca="1">+IF(AND(ISNUMBER(OFFSET('Water Data'!$E$4,0,10*ROW('Water Data'!E63))),'Data Summary'!BV69="Yes"),100-OFFSET('Water Data'!$E$4,0,10*ROW('Water Data'!E63)),NA())</f>
        <v>#N/A</v>
      </c>
      <c r="H69" s="511" t="e">
        <f ca="1">+IF(AND(ISNUMBER(OFFSET('Water Data'!$E$6,0,10*ROW('Water Data'!E63))),'Data Summary'!BW69="Yes"),OFFSET('Water Data'!$E$6,0,10*ROW('Water Data'!E63)),NA())</f>
        <v>#N/A</v>
      </c>
      <c r="I69" s="511" t="e">
        <f ca="1">+IF(AND(ISNUMBER(OFFSET('Water Data'!$E$9,0,10*ROW('Water Data'!E63))),'Data Summary'!BX69="Yes"),OFFSET('Water Data'!$E$9,0,10*ROW('Water Data'!E63)),NA())</f>
        <v>#N/A</v>
      </c>
      <c r="J69" s="511" t="e">
        <f ca="1">+IF(AND(ISNUMBER(OFFSET('Water Data'!$F$4,0,10*ROW('Water Data'!F63))),'Data Summary'!BY69="Yes"),100-OFFSET('Water Data'!$F$4,0,10*ROW('Water Data'!F63)),NA())</f>
        <v>#N/A</v>
      </c>
      <c r="K69" s="511" t="e">
        <f ca="1">+IF(AND(ISNUMBER(OFFSET('Water Data'!$F$6,0,10*ROW('Water Data'!F63))),'Data Summary'!BZ69="Yes"),OFFSET('Water Data'!$F$6,0,10*ROW('Water Data'!F63)),NA())</f>
        <v>#N/A</v>
      </c>
      <c r="L69" s="511" t="e">
        <f ca="1">+IF(AND(ISNUMBER(OFFSET('Water Data'!$F$9,0,10*ROW('Water Data'!F63))),'Data Summary'!CA69="Yes"),OFFSET('Water Data'!$F$9,0,10*ROW('Water Data'!F63)),NA())</f>
        <v>#N/A</v>
      </c>
      <c r="M69" s="511" t="e">
        <f ca="1">+IF(AND(ISNUMBER(OFFSET('Water Data'!$G$4,0,10*ROW('Water Data'!G63))),'Data Summary'!CB69="Yes"),100-OFFSET('Water Data'!$G$4,0,10*ROW('Water Data'!G63)),NA())</f>
        <v>#N/A</v>
      </c>
      <c r="N69" s="511" t="e">
        <f ca="1">+IF(AND(ISNUMBER(OFFSET('Water Data'!$G$6,0,10*ROW('Water Data'!G63))),'Data Summary'!CC69="Yes"),OFFSET('Water Data'!$G$6,0,10*ROW('Water Data'!G63)),NA())</f>
        <v>#N/A</v>
      </c>
      <c r="O69" s="511" t="e">
        <f ca="1">+IF(AND(ISNUMBER(OFFSET('Water Data'!$G$9,0,10*ROW('Water Data'!G63))),'Data Summary'!CD69="Yes"),OFFSET('Water Data'!$G$9,0,10*ROW('Water Data'!G63)),NA())</f>
        <v>#N/A</v>
      </c>
      <c r="P69" s="511" t="e">
        <f ca="1">+IF(AND(ISNUMBER(OFFSET('Water Data'!$H$4,0,10*ROW('Water Data'!H63))),'Data Summary'!CE69="Yes"),100-OFFSET('Water Data'!$H$4,0,10*ROW('Water Data'!H63)),NA())</f>
        <v>#N/A</v>
      </c>
      <c r="Q69" s="511" t="e">
        <f ca="1">+IF(AND(ISNUMBER(OFFSET('Water Data'!$H$6,0,10*ROW('Water Data'!H63))),'Data Summary'!CF69="Yes"),OFFSET('Water Data'!$H$6,0,10*ROW('Water Data'!H63)),NA())</f>
        <v>#N/A</v>
      </c>
      <c r="R69" s="511" t="e">
        <f ca="1">+IF(AND(ISNUMBER(OFFSET('Water Data'!$H$9,0,10*ROW('Water Data'!H63))),'Data Summary'!CG69="Yes"),OFFSET('Water Data'!$H$9,0,10*ROW('Water Data'!H63)),NA())</f>
        <v>#N/A</v>
      </c>
      <c r="S69" s="511" t="e">
        <f ca="1">+IF(AND(ISNUMBER(OFFSET('Water Data'!$I$4,0,10*ROW('Water Data'!I63))),'Data Summary'!CH69="Yes"),100-OFFSET('Water Data'!$I$4,0,10*ROW('Water Data'!I63)),NA())</f>
        <v>#N/A</v>
      </c>
      <c r="T69" s="511" t="e">
        <f ca="1">+IF(AND(ISNUMBER(OFFSET('Water Data'!$I$6,0,10*ROW('Water Data'!I63))),'Data Summary'!CI69="Yes"),OFFSET('Water Data'!$I$6,0,10*ROW('Water Data'!I63)),NA())</f>
        <v>#N/A</v>
      </c>
      <c r="U69" s="511" t="e">
        <f ca="1">+IF(AND(ISNUMBER(OFFSET('Water Data'!$I$9,0,10*ROW('Water Data'!I63))),'Data Summary'!CJ69="Yes"),OFFSET('Water Data'!$I$9,0,10*ROW('Water Data'!I63)),NA())</f>
        <v>#N/A</v>
      </c>
      <c r="V69" s="512" t="e">
        <f ca="1">+IF(AND(ISNUMBER(OFFSET('Sanitation Data'!$D$4,0,10*ROW('Sanitation Data'!D63))),'Data Summary'!CK69="Yes"),100-OFFSET('Sanitation Data'!$D$4,0,10*ROW('Sanitation Data'!D63)),NA())</f>
        <v>#N/A</v>
      </c>
      <c r="W69" s="512" t="e">
        <f ca="1">+IF(AND(ISNUMBER(OFFSET('Sanitation Data'!$D$6,0,10*ROW('Sanitation Data'!D63))),'Data Summary'!CL69="Yes"),OFFSET('Sanitation Data'!$D$6,0,10*ROW('Sanitation Data'!D63)),NA())</f>
        <v>#N/A</v>
      </c>
      <c r="X69" s="512" t="e">
        <f ca="1">+IF(AND(ISNUMBER(OFFSET('Sanitation Data'!$D$10,0,10*ROW('Sanitation Data'!D63))),'Data Summary'!CM69="Yes"),OFFSET('Sanitation Data'!$D$10,0,10*ROW('Sanitation Data'!D63)),NA())</f>
        <v>#N/A</v>
      </c>
      <c r="Y69" s="512" t="e">
        <f ca="1">+IF(AND(ISNUMBER(OFFSET('Sanitation Data'!$D$11,0,10*ROW('Sanitation Data'!D63))),'Data Summary'!CN69="Yes"),OFFSET('Sanitation Data'!$D$11,0,10*ROW('Sanitation Data'!D63)),NA())</f>
        <v>#N/A</v>
      </c>
      <c r="Z69" s="512" t="e">
        <f ca="1">+IF(AND(ISNUMBER(OFFSET('Sanitation Data'!$D$12,0,10*ROW('Sanitation Data'!D63))),'Data Summary'!CO69="Yes"),OFFSET('Sanitation Data'!$D$12,0,10*ROW('Sanitation Data'!D63)),NA())</f>
        <v>#N/A</v>
      </c>
      <c r="AA69" s="512" t="e">
        <f ca="1">+IF(AND(ISNUMBER(OFFSET('Sanitation Data'!$E$4,0,10*ROW('Sanitation Data'!E63))),'Data Summary'!CP69="Yes"),100-OFFSET('Sanitation Data'!$E$4,0,10*ROW('Sanitation Data'!E63)),NA())</f>
        <v>#N/A</v>
      </c>
      <c r="AB69" s="512" t="e">
        <f ca="1">+IF(AND(ISNUMBER(OFFSET('Sanitation Data'!$E$6,0,10*ROW('Sanitation Data'!E63))),'Data Summary'!CQ69="Yes"),OFFSET('Sanitation Data'!$E$6,0,10*ROW('Sanitation Data'!E63)),NA())</f>
        <v>#N/A</v>
      </c>
      <c r="AC69" s="512" t="e">
        <f ca="1">+IF(AND(ISNUMBER(OFFSET('Sanitation Data'!$E$10,0,10*ROW('Sanitation Data'!E63))),'Data Summary'!CR69="Yes"),OFFSET('Sanitation Data'!$E$10,0,10*ROW('Sanitation Data'!E63)),NA())</f>
        <v>#N/A</v>
      </c>
      <c r="AD69" s="512" t="e">
        <f ca="1">+IF(AND(ISNUMBER(OFFSET('Sanitation Data'!$E$11,0,10*ROW('Sanitation Data'!E63))),'Data Summary'!CS69="Yes"),OFFSET('Sanitation Data'!$E$11,0,10*ROW('Sanitation Data'!E63)),NA())</f>
        <v>#N/A</v>
      </c>
      <c r="AE69" s="512" t="e">
        <f ca="1">+IF(AND(ISNUMBER(OFFSET('Sanitation Data'!$E$12,0,10*ROW('Sanitation Data'!E63))),'Data Summary'!CT69="Yes"),OFFSET('Sanitation Data'!$E$12,0,10*ROW('Sanitation Data'!E63)),NA())</f>
        <v>#N/A</v>
      </c>
      <c r="AF69" s="512" t="e">
        <f ca="1">+IF(AND(ISNUMBER(OFFSET('Sanitation Data'!$F$4,0,10*ROW('Sanitation Data'!F63))),'Data Summary'!CU69="Yes"),100-OFFSET('Sanitation Data'!$F$4,0,10*ROW('Sanitation Data'!F63)),NA())</f>
        <v>#N/A</v>
      </c>
      <c r="AG69" s="512" t="e">
        <f ca="1">+IF(AND(ISNUMBER(OFFSET('Sanitation Data'!$F$6,0,10*ROW('Sanitation Data'!F63))),'Data Summary'!CV69="Yes"),OFFSET('Sanitation Data'!$F$6,0,10*ROW('Sanitation Data'!F63)),NA())</f>
        <v>#N/A</v>
      </c>
      <c r="AH69" s="512" t="e">
        <f ca="1">+IF(AND(ISNUMBER(OFFSET('Sanitation Data'!$F$10,0,10*ROW('Sanitation Data'!F63))),'Data Summary'!CW69="Yes"),OFFSET('Sanitation Data'!$F$10,0,10*ROW('Sanitation Data'!F63)),NA())</f>
        <v>#N/A</v>
      </c>
      <c r="AI69" s="512" t="e">
        <f ca="1">+IF(AND(ISNUMBER(OFFSET('Sanitation Data'!$F$11,0,10*ROW('Sanitation Data'!F63))),'Data Summary'!CX69="Yes"),OFFSET('Sanitation Data'!$F$11,0,10*ROW('Sanitation Data'!F63)),NA())</f>
        <v>#N/A</v>
      </c>
      <c r="AJ69" s="512" t="e">
        <f ca="1">+IF(AND(ISNUMBER(OFFSET('Sanitation Data'!$F$12,0,10*ROW('Sanitation Data'!F63))),'Data Summary'!CY69="Yes"),OFFSET('Sanitation Data'!$F$12,0,10*ROW('Sanitation Data'!F63)),NA())</f>
        <v>#N/A</v>
      </c>
      <c r="AK69" s="512" t="e">
        <f ca="1">+IF(AND(ISNUMBER(OFFSET('Sanitation Data'!$G$4,0,10*ROW('Sanitation Data'!G63))),'Data Summary'!CZ69="Yes"),100-OFFSET('Sanitation Data'!$G$4,0,10*ROW('Sanitation Data'!G63)),NA())</f>
        <v>#N/A</v>
      </c>
      <c r="AL69" s="512" t="e">
        <f ca="1">+IF(AND(ISNUMBER(OFFSET('Sanitation Data'!$G$6,0,10*ROW('Sanitation Data'!G63))),'Data Summary'!DA69="Yes"),OFFSET('Sanitation Data'!$G$6,0,10*ROW('Sanitation Data'!G63)),NA())</f>
        <v>#N/A</v>
      </c>
      <c r="AM69" s="512" t="e">
        <f ca="1">+IF(AND(ISNUMBER(OFFSET('Sanitation Data'!$G$10,0,10*ROW('Sanitation Data'!G63))),'Data Summary'!DB69="Yes"),OFFSET('Sanitation Data'!$G$10,0,10*ROW('Sanitation Data'!G63)),NA())</f>
        <v>#N/A</v>
      </c>
      <c r="AN69" s="512" t="e">
        <f ca="1">+IF(AND(ISNUMBER(OFFSET('Sanitation Data'!$G$11,0,10*ROW('Sanitation Data'!G63))),'Data Summary'!DC69="Yes"),OFFSET('Sanitation Data'!$G$11,0,10*ROW('Sanitation Data'!G63)),NA())</f>
        <v>#N/A</v>
      </c>
      <c r="AO69" s="512" t="e">
        <f ca="1">+IF(AND(ISNUMBER(OFFSET('Sanitation Data'!$G$12,0,10*ROW('Sanitation Data'!G63))),'Data Summary'!DD69="Yes"),OFFSET('Sanitation Data'!$G$12,0,10*ROW('Sanitation Data'!G63)),NA())</f>
        <v>#N/A</v>
      </c>
      <c r="AP69" s="512" t="e">
        <f ca="1">+IF(AND(ISNUMBER(OFFSET('Sanitation Data'!$H$4,0,10*ROW('Sanitation Data'!H63))),'Data Summary'!DE69="Yes"),100-OFFSET('Sanitation Data'!$H$4,0,10*ROW('Sanitation Data'!H63)),NA())</f>
        <v>#N/A</v>
      </c>
      <c r="AQ69" s="512" t="e">
        <f ca="1">+IF(AND(ISNUMBER(OFFSET('Sanitation Data'!$H$6,0,10*ROW('Sanitation Data'!H63))),'Data Summary'!DF69="Yes"),OFFSET('Sanitation Data'!$H$6,0,10*ROW('Sanitation Data'!H63)),NA())</f>
        <v>#N/A</v>
      </c>
      <c r="AR69" s="512" t="e">
        <f ca="1">+IF(AND(ISNUMBER(OFFSET('Sanitation Data'!$H$10,0,10*ROW('Sanitation Data'!H63))),'Data Summary'!DG69="Yes"),OFFSET('Sanitation Data'!$H$10,0,10*ROW('Sanitation Data'!H63)),NA())</f>
        <v>#N/A</v>
      </c>
      <c r="AS69" s="512" t="e">
        <f ca="1">+IF(AND(ISNUMBER(OFFSET('Sanitation Data'!$H$11,0,10*ROW('Sanitation Data'!H63))),'Data Summary'!DH69="Yes"),OFFSET('Sanitation Data'!$H$11,0,10*ROW('Sanitation Data'!H63)),NA())</f>
        <v>#N/A</v>
      </c>
      <c r="AT69" s="512" t="e">
        <f ca="1">+IF(AND(ISNUMBER(OFFSET('Sanitation Data'!$H$12,0,10*ROW('Sanitation Data'!H63))),'Data Summary'!DI69="Yes"),OFFSET('Sanitation Data'!$H$12,0,10*ROW('Sanitation Data'!H63)),NA())</f>
        <v>#N/A</v>
      </c>
      <c r="AU69" s="512" t="e">
        <f ca="1">+IF(AND(ISNUMBER(OFFSET('Sanitation Data'!$I$4,0,10*ROW('Sanitation Data'!I63))),'Data Summary'!DJ69="Yes"),100-OFFSET('Sanitation Data'!$I$4,0,10*ROW('Sanitation Data'!I63)),NA())</f>
        <v>#N/A</v>
      </c>
      <c r="AV69" s="512" t="e">
        <f ca="1">+IF(AND(ISNUMBER(OFFSET('Sanitation Data'!$I$6,0,10*ROW('Sanitation Data'!I63))),'Data Summary'!DK69="Yes"),OFFSET('Sanitation Data'!$I$6,0,10*ROW('Sanitation Data'!I63)),NA())</f>
        <v>#N/A</v>
      </c>
      <c r="AW69" s="512" t="e">
        <f ca="1">+IF(AND(ISNUMBER(OFFSET('Sanitation Data'!$I$10,0,10*ROW('Sanitation Data'!I63))),'Data Summary'!DL69="Yes"),OFFSET('Sanitation Data'!$I$10,0,10*ROW('Sanitation Data'!I63)),NA())</f>
        <v>#N/A</v>
      </c>
      <c r="AX69" s="512" t="e">
        <f ca="1">+IF(AND(ISNUMBER(OFFSET('Sanitation Data'!$I$11,0,10*ROW('Sanitation Data'!I63))),'Data Summary'!DM69="Yes"),OFFSET('Sanitation Data'!$I$11,0,10*ROW('Sanitation Data'!I63)),NA())</f>
        <v>#N/A</v>
      </c>
      <c r="AY69" s="512" t="e">
        <f ca="1">+IF(AND(ISNUMBER(OFFSET('Sanitation Data'!$I$12,0,10*ROW('Sanitation Data'!I63))),'Data Summary'!DN69="Yes"),OFFSET('Sanitation Data'!$I$12,0,10*ROW('Sanitation Data'!I63)),NA())</f>
        <v>#N/A</v>
      </c>
      <c r="AZ69" s="513" t="e">
        <f ca="1">+IF(AND(ISNUMBER(OFFSET('Hygiene Data'!$D$5,0,10*ROW('Hygiene Data'!D63))),'Data Summary'!DO69="Yes"),OFFSET('Hygiene Data'!$D$5,0,10*ROW('Hygiene Data'!D63)),NA())</f>
        <v>#N/A</v>
      </c>
      <c r="BA69" s="513" t="e">
        <f ca="1">+IF(AND(ISNUMBER(OFFSET('Hygiene Data'!$D$7,0,10*ROW('Hygiene Data'!D63))),'Data Summary'!DP69="Yes"),OFFSET('Hygiene Data'!$D$7,0,10*ROW('Hygiene Data'!D63)),NA())</f>
        <v>#N/A</v>
      </c>
      <c r="BB69" s="513" t="e">
        <f ca="1">+IF(AND(ISNUMBER(OFFSET('Hygiene Data'!$D$9,0,10*ROW('Hygiene Data'!D63))),'Data Summary'!DQ69="Yes"),OFFSET('Hygiene Data'!$D$9,0,10*ROW('Hygiene Data'!D63)),NA())</f>
        <v>#N/A</v>
      </c>
      <c r="BC69" s="513" t="e">
        <f ca="1">+IF(AND(ISNUMBER(OFFSET('Hygiene Data'!$E$5,0,10*ROW('Hygiene Data'!E63))),'Data Summary'!DR69="Yes"),OFFSET('Hygiene Data'!$E$5,0,10*ROW('Hygiene Data'!E63)),NA())</f>
        <v>#N/A</v>
      </c>
      <c r="BD69" s="513" t="e">
        <f ca="1">+IF(AND(ISNUMBER(OFFSET('Hygiene Data'!$E$7,0,10*ROW('Hygiene Data'!E63))),'Data Summary'!DS69="Yes"),OFFSET('Hygiene Data'!$E$7,0,10*ROW('Hygiene Data'!E63)),NA())</f>
        <v>#N/A</v>
      </c>
      <c r="BE69" s="513" t="e">
        <f ca="1">+IF(AND(ISNUMBER(OFFSET('Hygiene Data'!$E$9,0,10*ROW('Hygiene Data'!E63))),'Data Summary'!DT69="Yes"),OFFSET('Hygiene Data'!$E$9,0,10*ROW('Hygiene Data'!E63)),NA())</f>
        <v>#N/A</v>
      </c>
      <c r="BF69" s="513" t="e">
        <f ca="1">+IF(AND(ISNUMBER(OFFSET('Hygiene Data'!$F$5,0,10*ROW('Hygiene Data'!F63))),'Data Summary'!DU69="Yes"),OFFSET('Hygiene Data'!$F$5,0,10*ROW('Hygiene Data'!F63)),NA())</f>
        <v>#N/A</v>
      </c>
      <c r="BG69" s="513" t="e">
        <f ca="1">+IF(AND(ISNUMBER(OFFSET('Hygiene Data'!$F$7,0,10*ROW('Hygiene Data'!F63))),'Data Summary'!DV69="Yes"),OFFSET('Hygiene Data'!$F$7,0,10*ROW('Hygiene Data'!F63)),NA())</f>
        <v>#N/A</v>
      </c>
      <c r="BH69" s="513" t="e">
        <f ca="1">+IF(AND(ISNUMBER(OFFSET('Hygiene Data'!$F$9,0,10*ROW('Hygiene Data'!F63))),'Data Summary'!DW69="Yes"),OFFSET('Hygiene Data'!$F$9,0,10*ROW('Hygiene Data'!F63)),NA())</f>
        <v>#N/A</v>
      </c>
      <c r="BI69" s="513" t="e">
        <f ca="1">+IF(AND(ISNUMBER(OFFSET('Hygiene Data'!$G$5,0,10*ROW('Hygiene Data'!G63))),'Data Summary'!DX69="Yes"),OFFSET('Hygiene Data'!$G$5,0,10*ROW('Hygiene Data'!G63)),NA())</f>
        <v>#N/A</v>
      </c>
      <c r="BJ69" s="513" t="e">
        <f ca="1">+IF(AND(ISNUMBER(OFFSET('Hygiene Data'!$G$7,0,10*ROW('Hygiene Data'!G63))),'Data Summary'!DY69="Yes"),OFFSET('Hygiene Data'!$G$7,0,10*ROW('Hygiene Data'!G63)),NA())</f>
        <v>#N/A</v>
      </c>
      <c r="BK69" s="513" t="e">
        <f ca="1">+IF(AND(ISNUMBER(OFFSET('Hygiene Data'!$G$9,0,10*ROW('Hygiene Data'!G63))),'Data Summary'!DZ69="Yes"),OFFSET('Hygiene Data'!$G$9,0,10*ROW('Hygiene Data'!G63)),NA())</f>
        <v>#N/A</v>
      </c>
      <c r="BL69" s="513" t="e">
        <f ca="1">+IF(AND(ISNUMBER(OFFSET('Hygiene Data'!$H$5,0,10*ROW('Hygiene Data'!H63))),'Data Summary'!EA69="Yes"),OFFSET('Hygiene Data'!$H$5,0,10*ROW('Hygiene Data'!H63)),NA())</f>
        <v>#N/A</v>
      </c>
      <c r="BM69" s="513" t="e">
        <f ca="1">+IF(AND(ISNUMBER(OFFSET('Hygiene Data'!$H$7,0,10*ROW('Hygiene Data'!H63))),'Data Summary'!EB69="Yes"),OFFSET('Hygiene Data'!$H$7,0,10*ROW('Hygiene Data'!H63)),NA())</f>
        <v>#N/A</v>
      </c>
      <c r="BN69" s="513" t="e">
        <f ca="1">+IF(AND(ISNUMBER(OFFSET('Hygiene Data'!$H$9,0,10*ROW('Hygiene Data'!H63))),'Data Summary'!EC69="Yes"),OFFSET('Hygiene Data'!$H$9,0,10*ROW('Hygiene Data'!H63)),NA())</f>
        <v>#N/A</v>
      </c>
      <c r="BO69" s="513" t="e">
        <f ca="1">+IF(AND(ISNUMBER(OFFSET('Hygiene Data'!$I$5,0,10*ROW('Hygiene Data'!I63))),'Data Summary'!ED69="Yes"),OFFSET('Hygiene Data'!$I$5,0,10*ROW('Hygiene Data'!I63)),NA())</f>
        <v>#N/A</v>
      </c>
      <c r="BP69" s="513" t="e">
        <f ca="1">+IF(AND(ISNUMBER(OFFSET('Hygiene Data'!$I$7,0,10*ROW('Hygiene Data'!I63))),'Data Summary'!EE69="Yes"),OFFSET('Hygiene Data'!$I$7,0,10*ROW('Hygiene Data'!I63)),NA())</f>
        <v>#N/A</v>
      </c>
      <c r="BQ69" s="513" t="e">
        <f ca="1">+IF(AND(ISNUMBER(OFFSET('Hygiene Data'!$I$9,0,10*ROW('Hygiene Data'!I63))),'Data Summary'!EF69="Yes"),OFFSET('Hygiene Data'!$I$9,0,10*ROW('Hygiene Data'!I63)),NA())</f>
        <v>#N/A</v>
      </c>
    </row>
    <row r="70" spans="1:69" x14ac:dyDescent="0.25">
      <c r="A70" s="509" t="e">
        <f ca="1">+RIGHT('Data Summary'!A70,LEN('Data Summary'!A70)-9)</f>
        <v>#VALUE!</v>
      </c>
      <c r="B70" s="483" t="str">
        <f ca="1">+IF(ISTEXT('Data Summary'!B70),'Data Summary'!B70,"")</f>
        <v/>
      </c>
      <c r="C70" s="510" t="e">
        <f ca="1">+VALUE('Data Summary'!C70)</f>
        <v>#VALUE!</v>
      </c>
      <c r="D70" s="511" t="e">
        <f ca="1">+IF(AND(ISNUMBER(OFFSET('Water Data'!$D$4,0,10*ROW('Water Data'!D64))),'Data Summary'!BS70="Yes"),100-OFFSET('Water Data'!$D$4,0,10*ROW('Water Data'!D64)),NA())</f>
        <v>#N/A</v>
      </c>
      <c r="E70" s="511" t="e">
        <f ca="1">+IF(AND(ISNUMBER(OFFSET('Water Data'!$D$6,0,10*ROW('Water Data'!D64))),'Data Summary'!BT70="Yes"),OFFSET('Water Data'!$D$6,0,10*ROW('Water Data'!D64)),NA())</f>
        <v>#N/A</v>
      </c>
      <c r="F70" s="511" t="e">
        <f ca="1">+IF(AND(ISNUMBER(OFFSET('Water Data'!$D$9,0,10*ROW('Water Data'!D64))),'Data Summary'!BU70="Yes"),OFFSET('Water Data'!$D$9,0,10*ROW('Water Data'!D64)),NA())</f>
        <v>#N/A</v>
      </c>
      <c r="G70" s="511" t="e">
        <f ca="1">+IF(AND(ISNUMBER(OFFSET('Water Data'!$E$4,0,10*ROW('Water Data'!E64))),'Data Summary'!BV70="Yes"),100-OFFSET('Water Data'!$E$4,0,10*ROW('Water Data'!E64)),NA())</f>
        <v>#N/A</v>
      </c>
      <c r="H70" s="511" t="e">
        <f ca="1">+IF(AND(ISNUMBER(OFFSET('Water Data'!$E$6,0,10*ROW('Water Data'!E64))),'Data Summary'!BW70="Yes"),OFFSET('Water Data'!$E$6,0,10*ROW('Water Data'!E64)),NA())</f>
        <v>#N/A</v>
      </c>
      <c r="I70" s="511" t="e">
        <f ca="1">+IF(AND(ISNUMBER(OFFSET('Water Data'!$E$9,0,10*ROW('Water Data'!E64))),'Data Summary'!BX70="Yes"),OFFSET('Water Data'!$E$9,0,10*ROW('Water Data'!E64)),NA())</f>
        <v>#N/A</v>
      </c>
      <c r="J70" s="511" t="e">
        <f ca="1">+IF(AND(ISNUMBER(OFFSET('Water Data'!$F$4,0,10*ROW('Water Data'!F64))),'Data Summary'!BY70="Yes"),100-OFFSET('Water Data'!$F$4,0,10*ROW('Water Data'!F64)),NA())</f>
        <v>#N/A</v>
      </c>
      <c r="K70" s="511" t="e">
        <f ca="1">+IF(AND(ISNUMBER(OFFSET('Water Data'!$F$6,0,10*ROW('Water Data'!F64))),'Data Summary'!BZ70="Yes"),OFFSET('Water Data'!$F$6,0,10*ROW('Water Data'!F64)),NA())</f>
        <v>#N/A</v>
      </c>
      <c r="L70" s="511" t="e">
        <f ca="1">+IF(AND(ISNUMBER(OFFSET('Water Data'!$F$9,0,10*ROW('Water Data'!F64))),'Data Summary'!CA70="Yes"),OFFSET('Water Data'!$F$9,0,10*ROW('Water Data'!F64)),NA())</f>
        <v>#N/A</v>
      </c>
      <c r="M70" s="511" t="e">
        <f ca="1">+IF(AND(ISNUMBER(OFFSET('Water Data'!$G$4,0,10*ROW('Water Data'!G64))),'Data Summary'!CB70="Yes"),100-OFFSET('Water Data'!$G$4,0,10*ROW('Water Data'!G64)),NA())</f>
        <v>#N/A</v>
      </c>
      <c r="N70" s="511" t="e">
        <f ca="1">+IF(AND(ISNUMBER(OFFSET('Water Data'!$G$6,0,10*ROW('Water Data'!G64))),'Data Summary'!CC70="Yes"),OFFSET('Water Data'!$G$6,0,10*ROW('Water Data'!G64)),NA())</f>
        <v>#N/A</v>
      </c>
      <c r="O70" s="511" t="e">
        <f ca="1">+IF(AND(ISNUMBER(OFFSET('Water Data'!$G$9,0,10*ROW('Water Data'!G64))),'Data Summary'!CD70="Yes"),OFFSET('Water Data'!$G$9,0,10*ROW('Water Data'!G64)),NA())</f>
        <v>#N/A</v>
      </c>
      <c r="P70" s="511" t="e">
        <f ca="1">+IF(AND(ISNUMBER(OFFSET('Water Data'!$H$4,0,10*ROW('Water Data'!H64))),'Data Summary'!CE70="Yes"),100-OFFSET('Water Data'!$H$4,0,10*ROW('Water Data'!H64)),NA())</f>
        <v>#N/A</v>
      </c>
      <c r="Q70" s="511" t="e">
        <f ca="1">+IF(AND(ISNUMBER(OFFSET('Water Data'!$H$6,0,10*ROW('Water Data'!H64))),'Data Summary'!CF70="Yes"),OFFSET('Water Data'!$H$6,0,10*ROW('Water Data'!H64)),NA())</f>
        <v>#N/A</v>
      </c>
      <c r="R70" s="511" t="e">
        <f ca="1">+IF(AND(ISNUMBER(OFFSET('Water Data'!$H$9,0,10*ROW('Water Data'!H64))),'Data Summary'!CG70="Yes"),OFFSET('Water Data'!$H$9,0,10*ROW('Water Data'!H64)),NA())</f>
        <v>#N/A</v>
      </c>
      <c r="S70" s="511" t="e">
        <f ca="1">+IF(AND(ISNUMBER(OFFSET('Water Data'!$I$4,0,10*ROW('Water Data'!I64))),'Data Summary'!CH70="Yes"),100-OFFSET('Water Data'!$I$4,0,10*ROW('Water Data'!I64)),NA())</f>
        <v>#N/A</v>
      </c>
      <c r="T70" s="511" t="e">
        <f ca="1">+IF(AND(ISNUMBER(OFFSET('Water Data'!$I$6,0,10*ROW('Water Data'!I64))),'Data Summary'!CI70="Yes"),OFFSET('Water Data'!$I$6,0,10*ROW('Water Data'!I64)),NA())</f>
        <v>#N/A</v>
      </c>
      <c r="U70" s="511" t="e">
        <f ca="1">+IF(AND(ISNUMBER(OFFSET('Water Data'!$I$9,0,10*ROW('Water Data'!I64))),'Data Summary'!CJ70="Yes"),OFFSET('Water Data'!$I$9,0,10*ROW('Water Data'!I64)),NA())</f>
        <v>#N/A</v>
      </c>
      <c r="V70" s="512" t="e">
        <f ca="1">+IF(AND(ISNUMBER(OFFSET('Sanitation Data'!$D$4,0,10*ROW('Sanitation Data'!D64))),'Data Summary'!CK70="Yes"),100-OFFSET('Sanitation Data'!$D$4,0,10*ROW('Sanitation Data'!D64)),NA())</f>
        <v>#N/A</v>
      </c>
      <c r="W70" s="512" t="e">
        <f ca="1">+IF(AND(ISNUMBER(OFFSET('Sanitation Data'!$D$6,0,10*ROW('Sanitation Data'!D64))),'Data Summary'!CL70="Yes"),OFFSET('Sanitation Data'!$D$6,0,10*ROW('Sanitation Data'!D64)),NA())</f>
        <v>#N/A</v>
      </c>
      <c r="X70" s="512" t="e">
        <f ca="1">+IF(AND(ISNUMBER(OFFSET('Sanitation Data'!$D$10,0,10*ROW('Sanitation Data'!D64))),'Data Summary'!CM70="Yes"),OFFSET('Sanitation Data'!$D$10,0,10*ROW('Sanitation Data'!D64)),NA())</f>
        <v>#N/A</v>
      </c>
      <c r="Y70" s="512" t="e">
        <f ca="1">+IF(AND(ISNUMBER(OFFSET('Sanitation Data'!$D$11,0,10*ROW('Sanitation Data'!D64))),'Data Summary'!CN70="Yes"),OFFSET('Sanitation Data'!$D$11,0,10*ROW('Sanitation Data'!D64)),NA())</f>
        <v>#N/A</v>
      </c>
      <c r="Z70" s="512" t="e">
        <f ca="1">+IF(AND(ISNUMBER(OFFSET('Sanitation Data'!$D$12,0,10*ROW('Sanitation Data'!D64))),'Data Summary'!CO70="Yes"),OFFSET('Sanitation Data'!$D$12,0,10*ROW('Sanitation Data'!D64)),NA())</f>
        <v>#N/A</v>
      </c>
      <c r="AA70" s="512" t="e">
        <f ca="1">+IF(AND(ISNUMBER(OFFSET('Sanitation Data'!$E$4,0,10*ROW('Sanitation Data'!E64))),'Data Summary'!CP70="Yes"),100-OFFSET('Sanitation Data'!$E$4,0,10*ROW('Sanitation Data'!E64)),NA())</f>
        <v>#N/A</v>
      </c>
      <c r="AB70" s="512" t="e">
        <f ca="1">+IF(AND(ISNUMBER(OFFSET('Sanitation Data'!$E$6,0,10*ROW('Sanitation Data'!E64))),'Data Summary'!CQ70="Yes"),OFFSET('Sanitation Data'!$E$6,0,10*ROW('Sanitation Data'!E64)),NA())</f>
        <v>#N/A</v>
      </c>
      <c r="AC70" s="512" t="e">
        <f ca="1">+IF(AND(ISNUMBER(OFFSET('Sanitation Data'!$E$10,0,10*ROW('Sanitation Data'!E64))),'Data Summary'!CR70="Yes"),OFFSET('Sanitation Data'!$E$10,0,10*ROW('Sanitation Data'!E64)),NA())</f>
        <v>#N/A</v>
      </c>
      <c r="AD70" s="512" t="e">
        <f ca="1">+IF(AND(ISNUMBER(OFFSET('Sanitation Data'!$E$11,0,10*ROW('Sanitation Data'!E64))),'Data Summary'!CS70="Yes"),OFFSET('Sanitation Data'!$E$11,0,10*ROW('Sanitation Data'!E64)),NA())</f>
        <v>#N/A</v>
      </c>
      <c r="AE70" s="512" t="e">
        <f ca="1">+IF(AND(ISNUMBER(OFFSET('Sanitation Data'!$E$12,0,10*ROW('Sanitation Data'!E64))),'Data Summary'!CT70="Yes"),OFFSET('Sanitation Data'!$E$12,0,10*ROW('Sanitation Data'!E64)),NA())</f>
        <v>#N/A</v>
      </c>
      <c r="AF70" s="512" t="e">
        <f ca="1">+IF(AND(ISNUMBER(OFFSET('Sanitation Data'!$F$4,0,10*ROW('Sanitation Data'!F64))),'Data Summary'!CU70="Yes"),100-OFFSET('Sanitation Data'!$F$4,0,10*ROW('Sanitation Data'!F64)),NA())</f>
        <v>#N/A</v>
      </c>
      <c r="AG70" s="512" t="e">
        <f ca="1">+IF(AND(ISNUMBER(OFFSET('Sanitation Data'!$F$6,0,10*ROW('Sanitation Data'!F64))),'Data Summary'!CV70="Yes"),OFFSET('Sanitation Data'!$F$6,0,10*ROW('Sanitation Data'!F64)),NA())</f>
        <v>#N/A</v>
      </c>
      <c r="AH70" s="512" t="e">
        <f ca="1">+IF(AND(ISNUMBER(OFFSET('Sanitation Data'!$F$10,0,10*ROW('Sanitation Data'!F64))),'Data Summary'!CW70="Yes"),OFFSET('Sanitation Data'!$F$10,0,10*ROW('Sanitation Data'!F64)),NA())</f>
        <v>#N/A</v>
      </c>
      <c r="AI70" s="512" t="e">
        <f ca="1">+IF(AND(ISNUMBER(OFFSET('Sanitation Data'!$F$11,0,10*ROW('Sanitation Data'!F64))),'Data Summary'!CX70="Yes"),OFFSET('Sanitation Data'!$F$11,0,10*ROW('Sanitation Data'!F64)),NA())</f>
        <v>#N/A</v>
      </c>
      <c r="AJ70" s="512" t="e">
        <f ca="1">+IF(AND(ISNUMBER(OFFSET('Sanitation Data'!$F$12,0,10*ROW('Sanitation Data'!F64))),'Data Summary'!CY70="Yes"),OFFSET('Sanitation Data'!$F$12,0,10*ROW('Sanitation Data'!F64)),NA())</f>
        <v>#N/A</v>
      </c>
      <c r="AK70" s="512" t="e">
        <f ca="1">+IF(AND(ISNUMBER(OFFSET('Sanitation Data'!$G$4,0,10*ROW('Sanitation Data'!G64))),'Data Summary'!CZ70="Yes"),100-OFFSET('Sanitation Data'!$G$4,0,10*ROW('Sanitation Data'!G64)),NA())</f>
        <v>#N/A</v>
      </c>
      <c r="AL70" s="512" t="e">
        <f ca="1">+IF(AND(ISNUMBER(OFFSET('Sanitation Data'!$G$6,0,10*ROW('Sanitation Data'!G64))),'Data Summary'!DA70="Yes"),OFFSET('Sanitation Data'!$G$6,0,10*ROW('Sanitation Data'!G64)),NA())</f>
        <v>#N/A</v>
      </c>
      <c r="AM70" s="512" t="e">
        <f ca="1">+IF(AND(ISNUMBER(OFFSET('Sanitation Data'!$G$10,0,10*ROW('Sanitation Data'!G64))),'Data Summary'!DB70="Yes"),OFFSET('Sanitation Data'!$G$10,0,10*ROW('Sanitation Data'!G64)),NA())</f>
        <v>#N/A</v>
      </c>
      <c r="AN70" s="512" t="e">
        <f ca="1">+IF(AND(ISNUMBER(OFFSET('Sanitation Data'!$G$11,0,10*ROW('Sanitation Data'!G64))),'Data Summary'!DC70="Yes"),OFFSET('Sanitation Data'!$G$11,0,10*ROW('Sanitation Data'!G64)),NA())</f>
        <v>#N/A</v>
      </c>
      <c r="AO70" s="512" t="e">
        <f ca="1">+IF(AND(ISNUMBER(OFFSET('Sanitation Data'!$G$12,0,10*ROW('Sanitation Data'!G64))),'Data Summary'!DD70="Yes"),OFFSET('Sanitation Data'!$G$12,0,10*ROW('Sanitation Data'!G64)),NA())</f>
        <v>#N/A</v>
      </c>
      <c r="AP70" s="512" t="e">
        <f ca="1">+IF(AND(ISNUMBER(OFFSET('Sanitation Data'!$H$4,0,10*ROW('Sanitation Data'!H64))),'Data Summary'!DE70="Yes"),100-OFFSET('Sanitation Data'!$H$4,0,10*ROW('Sanitation Data'!H64)),NA())</f>
        <v>#N/A</v>
      </c>
      <c r="AQ70" s="512" t="e">
        <f ca="1">+IF(AND(ISNUMBER(OFFSET('Sanitation Data'!$H$6,0,10*ROW('Sanitation Data'!H64))),'Data Summary'!DF70="Yes"),OFFSET('Sanitation Data'!$H$6,0,10*ROW('Sanitation Data'!H64)),NA())</f>
        <v>#N/A</v>
      </c>
      <c r="AR70" s="512" t="e">
        <f ca="1">+IF(AND(ISNUMBER(OFFSET('Sanitation Data'!$H$10,0,10*ROW('Sanitation Data'!H64))),'Data Summary'!DG70="Yes"),OFFSET('Sanitation Data'!$H$10,0,10*ROW('Sanitation Data'!H64)),NA())</f>
        <v>#N/A</v>
      </c>
      <c r="AS70" s="512" t="e">
        <f ca="1">+IF(AND(ISNUMBER(OFFSET('Sanitation Data'!$H$11,0,10*ROW('Sanitation Data'!H64))),'Data Summary'!DH70="Yes"),OFFSET('Sanitation Data'!$H$11,0,10*ROW('Sanitation Data'!H64)),NA())</f>
        <v>#N/A</v>
      </c>
      <c r="AT70" s="512" t="e">
        <f ca="1">+IF(AND(ISNUMBER(OFFSET('Sanitation Data'!$H$12,0,10*ROW('Sanitation Data'!H64))),'Data Summary'!DI70="Yes"),OFFSET('Sanitation Data'!$H$12,0,10*ROW('Sanitation Data'!H64)),NA())</f>
        <v>#N/A</v>
      </c>
      <c r="AU70" s="512" t="e">
        <f ca="1">+IF(AND(ISNUMBER(OFFSET('Sanitation Data'!$I$4,0,10*ROW('Sanitation Data'!I64))),'Data Summary'!DJ70="Yes"),100-OFFSET('Sanitation Data'!$I$4,0,10*ROW('Sanitation Data'!I64)),NA())</f>
        <v>#N/A</v>
      </c>
      <c r="AV70" s="512" t="e">
        <f ca="1">+IF(AND(ISNUMBER(OFFSET('Sanitation Data'!$I$6,0,10*ROW('Sanitation Data'!I64))),'Data Summary'!DK70="Yes"),OFFSET('Sanitation Data'!$I$6,0,10*ROW('Sanitation Data'!I64)),NA())</f>
        <v>#N/A</v>
      </c>
      <c r="AW70" s="512" t="e">
        <f ca="1">+IF(AND(ISNUMBER(OFFSET('Sanitation Data'!$I$10,0,10*ROW('Sanitation Data'!I64))),'Data Summary'!DL70="Yes"),OFFSET('Sanitation Data'!$I$10,0,10*ROW('Sanitation Data'!I64)),NA())</f>
        <v>#N/A</v>
      </c>
      <c r="AX70" s="512" t="e">
        <f ca="1">+IF(AND(ISNUMBER(OFFSET('Sanitation Data'!$I$11,0,10*ROW('Sanitation Data'!I64))),'Data Summary'!DM70="Yes"),OFFSET('Sanitation Data'!$I$11,0,10*ROW('Sanitation Data'!I64)),NA())</f>
        <v>#N/A</v>
      </c>
      <c r="AY70" s="512" t="e">
        <f ca="1">+IF(AND(ISNUMBER(OFFSET('Sanitation Data'!$I$12,0,10*ROW('Sanitation Data'!I64))),'Data Summary'!DN70="Yes"),OFFSET('Sanitation Data'!$I$12,0,10*ROW('Sanitation Data'!I64)),NA())</f>
        <v>#N/A</v>
      </c>
      <c r="AZ70" s="513" t="e">
        <f ca="1">+IF(AND(ISNUMBER(OFFSET('Hygiene Data'!$D$5,0,10*ROW('Hygiene Data'!D64))),'Data Summary'!DO70="Yes"),OFFSET('Hygiene Data'!$D$5,0,10*ROW('Hygiene Data'!D64)),NA())</f>
        <v>#N/A</v>
      </c>
      <c r="BA70" s="513" t="e">
        <f ca="1">+IF(AND(ISNUMBER(OFFSET('Hygiene Data'!$D$7,0,10*ROW('Hygiene Data'!D64))),'Data Summary'!DP70="Yes"),OFFSET('Hygiene Data'!$D$7,0,10*ROW('Hygiene Data'!D64)),NA())</f>
        <v>#N/A</v>
      </c>
      <c r="BB70" s="513" t="e">
        <f ca="1">+IF(AND(ISNUMBER(OFFSET('Hygiene Data'!$D$9,0,10*ROW('Hygiene Data'!D64))),'Data Summary'!DQ70="Yes"),OFFSET('Hygiene Data'!$D$9,0,10*ROW('Hygiene Data'!D64)),NA())</f>
        <v>#N/A</v>
      </c>
      <c r="BC70" s="513" t="e">
        <f ca="1">+IF(AND(ISNUMBER(OFFSET('Hygiene Data'!$E$5,0,10*ROW('Hygiene Data'!E64))),'Data Summary'!DR70="Yes"),OFFSET('Hygiene Data'!$E$5,0,10*ROW('Hygiene Data'!E64)),NA())</f>
        <v>#N/A</v>
      </c>
      <c r="BD70" s="513" t="e">
        <f ca="1">+IF(AND(ISNUMBER(OFFSET('Hygiene Data'!$E$7,0,10*ROW('Hygiene Data'!E64))),'Data Summary'!DS70="Yes"),OFFSET('Hygiene Data'!$E$7,0,10*ROW('Hygiene Data'!E64)),NA())</f>
        <v>#N/A</v>
      </c>
      <c r="BE70" s="513" t="e">
        <f ca="1">+IF(AND(ISNUMBER(OFFSET('Hygiene Data'!$E$9,0,10*ROW('Hygiene Data'!E64))),'Data Summary'!DT70="Yes"),OFFSET('Hygiene Data'!$E$9,0,10*ROW('Hygiene Data'!E64)),NA())</f>
        <v>#N/A</v>
      </c>
      <c r="BF70" s="513" t="e">
        <f ca="1">+IF(AND(ISNUMBER(OFFSET('Hygiene Data'!$F$5,0,10*ROW('Hygiene Data'!F64))),'Data Summary'!DU70="Yes"),OFFSET('Hygiene Data'!$F$5,0,10*ROW('Hygiene Data'!F64)),NA())</f>
        <v>#N/A</v>
      </c>
      <c r="BG70" s="513" t="e">
        <f ca="1">+IF(AND(ISNUMBER(OFFSET('Hygiene Data'!$F$7,0,10*ROW('Hygiene Data'!F64))),'Data Summary'!DV70="Yes"),OFFSET('Hygiene Data'!$F$7,0,10*ROW('Hygiene Data'!F64)),NA())</f>
        <v>#N/A</v>
      </c>
      <c r="BH70" s="513" t="e">
        <f ca="1">+IF(AND(ISNUMBER(OFFSET('Hygiene Data'!$F$9,0,10*ROW('Hygiene Data'!F64))),'Data Summary'!DW70="Yes"),OFFSET('Hygiene Data'!$F$9,0,10*ROW('Hygiene Data'!F64)),NA())</f>
        <v>#N/A</v>
      </c>
      <c r="BI70" s="513" t="e">
        <f ca="1">+IF(AND(ISNUMBER(OFFSET('Hygiene Data'!$G$5,0,10*ROW('Hygiene Data'!G64))),'Data Summary'!DX70="Yes"),OFFSET('Hygiene Data'!$G$5,0,10*ROW('Hygiene Data'!G64)),NA())</f>
        <v>#N/A</v>
      </c>
      <c r="BJ70" s="513" t="e">
        <f ca="1">+IF(AND(ISNUMBER(OFFSET('Hygiene Data'!$G$7,0,10*ROW('Hygiene Data'!G64))),'Data Summary'!DY70="Yes"),OFFSET('Hygiene Data'!$G$7,0,10*ROW('Hygiene Data'!G64)),NA())</f>
        <v>#N/A</v>
      </c>
      <c r="BK70" s="513" t="e">
        <f ca="1">+IF(AND(ISNUMBER(OFFSET('Hygiene Data'!$G$9,0,10*ROW('Hygiene Data'!G64))),'Data Summary'!DZ70="Yes"),OFFSET('Hygiene Data'!$G$9,0,10*ROW('Hygiene Data'!G64)),NA())</f>
        <v>#N/A</v>
      </c>
      <c r="BL70" s="513" t="e">
        <f ca="1">+IF(AND(ISNUMBER(OFFSET('Hygiene Data'!$H$5,0,10*ROW('Hygiene Data'!H64))),'Data Summary'!EA70="Yes"),OFFSET('Hygiene Data'!$H$5,0,10*ROW('Hygiene Data'!H64)),NA())</f>
        <v>#N/A</v>
      </c>
      <c r="BM70" s="513" t="e">
        <f ca="1">+IF(AND(ISNUMBER(OFFSET('Hygiene Data'!$H$7,0,10*ROW('Hygiene Data'!H64))),'Data Summary'!EB70="Yes"),OFFSET('Hygiene Data'!$H$7,0,10*ROW('Hygiene Data'!H64)),NA())</f>
        <v>#N/A</v>
      </c>
      <c r="BN70" s="513" t="e">
        <f ca="1">+IF(AND(ISNUMBER(OFFSET('Hygiene Data'!$H$9,0,10*ROW('Hygiene Data'!H64))),'Data Summary'!EC70="Yes"),OFFSET('Hygiene Data'!$H$9,0,10*ROW('Hygiene Data'!H64)),NA())</f>
        <v>#N/A</v>
      </c>
      <c r="BO70" s="513" t="e">
        <f ca="1">+IF(AND(ISNUMBER(OFFSET('Hygiene Data'!$I$5,0,10*ROW('Hygiene Data'!I64))),'Data Summary'!ED70="Yes"),OFFSET('Hygiene Data'!$I$5,0,10*ROW('Hygiene Data'!I64)),NA())</f>
        <v>#N/A</v>
      </c>
      <c r="BP70" s="513" t="e">
        <f ca="1">+IF(AND(ISNUMBER(OFFSET('Hygiene Data'!$I$7,0,10*ROW('Hygiene Data'!I64))),'Data Summary'!EE70="Yes"),OFFSET('Hygiene Data'!$I$7,0,10*ROW('Hygiene Data'!I64)),NA())</f>
        <v>#N/A</v>
      </c>
      <c r="BQ70" s="513" t="e">
        <f ca="1">+IF(AND(ISNUMBER(OFFSET('Hygiene Data'!$I$9,0,10*ROW('Hygiene Data'!I64))),'Data Summary'!EF70="Yes"),OFFSET('Hygiene Data'!$I$9,0,10*ROW('Hygiene Data'!I64)),NA())</f>
        <v>#N/A</v>
      </c>
    </row>
    <row r="71" spans="1:69" x14ac:dyDescent="0.25">
      <c r="A71" s="509" t="e">
        <f ca="1">+RIGHT('Data Summary'!A71,LEN('Data Summary'!A71)-9)</f>
        <v>#VALUE!</v>
      </c>
      <c r="B71" s="483" t="str">
        <f ca="1">+IF(ISTEXT('Data Summary'!B71),'Data Summary'!B71,"")</f>
        <v/>
      </c>
      <c r="C71" s="510" t="e">
        <f ca="1">+VALUE('Data Summary'!C71)</f>
        <v>#VALUE!</v>
      </c>
      <c r="D71" s="511" t="e">
        <f ca="1">+IF(AND(ISNUMBER(OFFSET('Water Data'!$D$4,0,10*ROW('Water Data'!D65))),'Data Summary'!BS71="Yes"),100-OFFSET('Water Data'!$D$4,0,10*ROW('Water Data'!D65)),NA())</f>
        <v>#N/A</v>
      </c>
      <c r="E71" s="511" t="e">
        <f ca="1">+IF(AND(ISNUMBER(OFFSET('Water Data'!$D$6,0,10*ROW('Water Data'!D65))),'Data Summary'!BT71="Yes"),OFFSET('Water Data'!$D$6,0,10*ROW('Water Data'!D65)),NA())</f>
        <v>#N/A</v>
      </c>
      <c r="F71" s="511" t="e">
        <f ca="1">+IF(AND(ISNUMBER(OFFSET('Water Data'!$D$9,0,10*ROW('Water Data'!D65))),'Data Summary'!BU71="Yes"),OFFSET('Water Data'!$D$9,0,10*ROW('Water Data'!D65)),NA())</f>
        <v>#N/A</v>
      </c>
      <c r="G71" s="511" t="e">
        <f ca="1">+IF(AND(ISNUMBER(OFFSET('Water Data'!$E$4,0,10*ROW('Water Data'!E65))),'Data Summary'!BV71="Yes"),100-OFFSET('Water Data'!$E$4,0,10*ROW('Water Data'!E65)),NA())</f>
        <v>#N/A</v>
      </c>
      <c r="H71" s="511" t="e">
        <f ca="1">+IF(AND(ISNUMBER(OFFSET('Water Data'!$E$6,0,10*ROW('Water Data'!E65))),'Data Summary'!BW71="Yes"),OFFSET('Water Data'!$E$6,0,10*ROW('Water Data'!E65)),NA())</f>
        <v>#N/A</v>
      </c>
      <c r="I71" s="511" t="e">
        <f ca="1">+IF(AND(ISNUMBER(OFFSET('Water Data'!$E$9,0,10*ROW('Water Data'!E65))),'Data Summary'!BX71="Yes"),OFFSET('Water Data'!$E$9,0,10*ROW('Water Data'!E65)),NA())</f>
        <v>#N/A</v>
      </c>
      <c r="J71" s="511" t="e">
        <f ca="1">+IF(AND(ISNUMBER(OFFSET('Water Data'!$F$4,0,10*ROW('Water Data'!F65))),'Data Summary'!BY71="Yes"),100-OFFSET('Water Data'!$F$4,0,10*ROW('Water Data'!F65)),NA())</f>
        <v>#N/A</v>
      </c>
      <c r="K71" s="511" t="e">
        <f ca="1">+IF(AND(ISNUMBER(OFFSET('Water Data'!$F$6,0,10*ROW('Water Data'!F65))),'Data Summary'!BZ71="Yes"),OFFSET('Water Data'!$F$6,0,10*ROW('Water Data'!F65)),NA())</f>
        <v>#N/A</v>
      </c>
      <c r="L71" s="511" t="e">
        <f ca="1">+IF(AND(ISNUMBER(OFFSET('Water Data'!$F$9,0,10*ROW('Water Data'!F65))),'Data Summary'!CA71="Yes"),OFFSET('Water Data'!$F$9,0,10*ROW('Water Data'!F65)),NA())</f>
        <v>#N/A</v>
      </c>
      <c r="M71" s="511" t="e">
        <f ca="1">+IF(AND(ISNUMBER(OFFSET('Water Data'!$G$4,0,10*ROW('Water Data'!G65))),'Data Summary'!CB71="Yes"),100-OFFSET('Water Data'!$G$4,0,10*ROW('Water Data'!G65)),NA())</f>
        <v>#N/A</v>
      </c>
      <c r="N71" s="511" t="e">
        <f ca="1">+IF(AND(ISNUMBER(OFFSET('Water Data'!$G$6,0,10*ROW('Water Data'!G65))),'Data Summary'!CC71="Yes"),OFFSET('Water Data'!$G$6,0,10*ROW('Water Data'!G65)),NA())</f>
        <v>#N/A</v>
      </c>
      <c r="O71" s="511" t="e">
        <f ca="1">+IF(AND(ISNUMBER(OFFSET('Water Data'!$G$9,0,10*ROW('Water Data'!G65))),'Data Summary'!CD71="Yes"),OFFSET('Water Data'!$G$9,0,10*ROW('Water Data'!G65)),NA())</f>
        <v>#N/A</v>
      </c>
      <c r="P71" s="511" t="e">
        <f ca="1">+IF(AND(ISNUMBER(OFFSET('Water Data'!$H$4,0,10*ROW('Water Data'!H65))),'Data Summary'!CE71="Yes"),100-OFFSET('Water Data'!$H$4,0,10*ROW('Water Data'!H65)),NA())</f>
        <v>#N/A</v>
      </c>
      <c r="Q71" s="511" t="e">
        <f ca="1">+IF(AND(ISNUMBER(OFFSET('Water Data'!$H$6,0,10*ROW('Water Data'!H65))),'Data Summary'!CF71="Yes"),OFFSET('Water Data'!$H$6,0,10*ROW('Water Data'!H65)),NA())</f>
        <v>#N/A</v>
      </c>
      <c r="R71" s="511" t="e">
        <f ca="1">+IF(AND(ISNUMBER(OFFSET('Water Data'!$H$9,0,10*ROW('Water Data'!H65))),'Data Summary'!CG71="Yes"),OFFSET('Water Data'!$H$9,0,10*ROW('Water Data'!H65)),NA())</f>
        <v>#N/A</v>
      </c>
      <c r="S71" s="511" t="e">
        <f ca="1">+IF(AND(ISNUMBER(OFFSET('Water Data'!$I$4,0,10*ROW('Water Data'!I65))),'Data Summary'!CH71="Yes"),100-OFFSET('Water Data'!$I$4,0,10*ROW('Water Data'!I65)),NA())</f>
        <v>#N/A</v>
      </c>
      <c r="T71" s="511" t="e">
        <f ca="1">+IF(AND(ISNUMBER(OFFSET('Water Data'!$I$6,0,10*ROW('Water Data'!I65))),'Data Summary'!CI71="Yes"),OFFSET('Water Data'!$I$6,0,10*ROW('Water Data'!I65)),NA())</f>
        <v>#N/A</v>
      </c>
      <c r="U71" s="511" t="e">
        <f ca="1">+IF(AND(ISNUMBER(OFFSET('Water Data'!$I$9,0,10*ROW('Water Data'!I65))),'Data Summary'!CJ71="Yes"),OFFSET('Water Data'!$I$9,0,10*ROW('Water Data'!I65)),NA())</f>
        <v>#N/A</v>
      </c>
      <c r="V71" s="512" t="e">
        <f ca="1">+IF(AND(ISNUMBER(OFFSET('Sanitation Data'!$D$4,0,10*ROW('Sanitation Data'!D65))),'Data Summary'!CK71="Yes"),100-OFFSET('Sanitation Data'!$D$4,0,10*ROW('Sanitation Data'!D65)),NA())</f>
        <v>#N/A</v>
      </c>
      <c r="W71" s="512" t="e">
        <f ca="1">+IF(AND(ISNUMBER(OFFSET('Sanitation Data'!$D$6,0,10*ROW('Sanitation Data'!D65))),'Data Summary'!CL71="Yes"),OFFSET('Sanitation Data'!$D$6,0,10*ROW('Sanitation Data'!D65)),NA())</f>
        <v>#N/A</v>
      </c>
      <c r="X71" s="512" t="e">
        <f ca="1">+IF(AND(ISNUMBER(OFFSET('Sanitation Data'!$D$10,0,10*ROW('Sanitation Data'!D65))),'Data Summary'!CM71="Yes"),OFFSET('Sanitation Data'!$D$10,0,10*ROW('Sanitation Data'!D65)),NA())</f>
        <v>#N/A</v>
      </c>
      <c r="Y71" s="512" t="e">
        <f ca="1">+IF(AND(ISNUMBER(OFFSET('Sanitation Data'!$D$11,0,10*ROW('Sanitation Data'!D65))),'Data Summary'!CN71="Yes"),OFFSET('Sanitation Data'!$D$11,0,10*ROW('Sanitation Data'!D65)),NA())</f>
        <v>#N/A</v>
      </c>
      <c r="Z71" s="512" t="e">
        <f ca="1">+IF(AND(ISNUMBER(OFFSET('Sanitation Data'!$D$12,0,10*ROW('Sanitation Data'!D65))),'Data Summary'!CO71="Yes"),OFFSET('Sanitation Data'!$D$12,0,10*ROW('Sanitation Data'!D65)),NA())</f>
        <v>#N/A</v>
      </c>
      <c r="AA71" s="512" t="e">
        <f ca="1">+IF(AND(ISNUMBER(OFFSET('Sanitation Data'!$E$4,0,10*ROW('Sanitation Data'!E65))),'Data Summary'!CP71="Yes"),100-OFFSET('Sanitation Data'!$E$4,0,10*ROW('Sanitation Data'!E65)),NA())</f>
        <v>#N/A</v>
      </c>
      <c r="AB71" s="512" t="e">
        <f ca="1">+IF(AND(ISNUMBER(OFFSET('Sanitation Data'!$E$6,0,10*ROW('Sanitation Data'!E65))),'Data Summary'!CQ71="Yes"),OFFSET('Sanitation Data'!$E$6,0,10*ROW('Sanitation Data'!E65)),NA())</f>
        <v>#N/A</v>
      </c>
      <c r="AC71" s="512" t="e">
        <f ca="1">+IF(AND(ISNUMBER(OFFSET('Sanitation Data'!$E$10,0,10*ROW('Sanitation Data'!E65))),'Data Summary'!CR71="Yes"),OFFSET('Sanitation Data'!$E$10,0,10*ROW('Sanitation Data'!E65)),NA())</f>
        <v>#N/A</v>
      </c>
      <c r="AD71" s="512" t="e">
        <f ca="1">+IF(AND(ISNUMBER(OFFSET('Sanitation Data'!$E$11,0,10*ROW('Sanitation Data'!E65))),'Data Summary'!CS71="Yes"),OFFSET('Sanitation Data'!$E$11,0,10*ROW('Sanitation Data'!E65)),NA())</f>
        <v>#N/A</v>
      </c>
      <c r="AE71" s="512" t="e">
        <f ca="1">+IF(AND(ISNUMBER(OFFSET('Sanitation Data'!$E$12,0,10*ROW('Sanitation Data'!E65))),'Data Summary'!CT71="Yes"),OFFSET('Sanitation Data'!$E$12,0,10*ROW('Sanitation Data'!E65)),NA())</f>
        <v>#N/A</v>
      </c>
      <c r="AF71" s="512" t="e">
        <f ca="1">+IF(AND(ISNUMBER(OFFSET('Sanitation Data'!$F$4,0,10*ROW('Sanitation Data'!F65))),'Data Summary'!CU71="Yes"),100-OFFSET('Sanitation Data'!$F$4,0,10*ROW('Sanitation Data'!F65)),NA())</f>
        <v>#N/A</v>
      </c>
      <c r="AG71" s="512" t="e">
        <f ca="1">+IF(AND(ISNUMBER(OFFSET('Sanitation Data'!$F$6,0,10*ROW('Sanitation Data'!F65))),'Data Summary'!CV71="Yes"),OFFSET('Sanitation Data'!$F$6,0,10*ROW('Sanitation Data'!F65)),NA())</f>
        <v>#N/A</v>
      </c>
      <c r="AH71" s="512" t="e">
        <f ca="1">+IF(AND(ISNUMBER(OFFSET('Sanitation Data'!$F$10,0,10*ROW('Sanitation Data'!F65))),'Data Summary'!CW71="Yes"),OFFSET('Sanitation Data'!$F$10,0,10*ROW('Sanitation Data'!F65)),NA())</f>
        <v>#N/A</v>
      </c>
      <c r="AI71" s="512" t="e">
        <f ca="1">+IF(AND(ISNUMBER(OFFSET('Sanitation Data'!$F$11,0,10*ROW('Sanitation Data'!F65))),'Data Summary'!CX71="Yes"),OFFSET('Sanitation Data'!$F$11,0,10*ROW('Sanitation Data'!F65)),NA())</f>
        <v>#N/A</v>
      </c>
      <c r="AJ71" s="512" t="e">
        <f ca="1">+IF(AND(ISNUMBER(OFFSET('Sanitation Data'!$F$12,0,10*ROW('Sanitation Data'!F65))),'Data Summary'!CY71="Yes"),OFFSET('Sanitation Data'!$F$12,0,10*ROW('Sanitation Data'!F65)),NA())</f>
        <v>#N/A</v>
      </c>
      <c r="AK71" s="512" t="e">
        <f ca="1">+IF(AND(ISNUMBER(OFFSET('Sanitation Data'!$G$4,0,10*ROW('Sanitation Data'!G65))),'Data Summary'!CZ71="Yes"),100-OFFSET('Sanitation Data'!$G$4,0,10*ROW('Sanitation Data'!G65)),NA())</f>
        <v>#N/A</v>
      </c>
      <c r="AL71" s="512" t="e">
        <f ca="1">+IF(AND(ISNUMBER(OFFSET('Sanitation Data'!$G$6,0,10*ROW('Sanitation Data'!G65))),'Data Summary'!DA71="Yes"),OFFSET('Sanitation Data'!$G$6,0,10*ROW('Sanitation Data'!G65)),NA())</f>
        <v>#N/A</v>
      </c>
      <c r="AM71" s="512" t="e">
        <f ca="1">+IF(AND(ISNUMBER(OFFSET('Sanitation Data'!$G$10,0,10*ROW('Sanitation Data'!G65))),'Data Summary'!DB71="Yes"),OFFSET('Sanitation Data'!$G$10,0,10*ROW('Sanitation Data'!G65)),NA())</f>
        <v>#N/A</v>
      </c>
      <c r="AN71" s="512" t="e">
        <f ca="1">+IF(AND(ISNUMBER(OFFSET('Sanitation Data'!$G$11,0,10*ROW('Sanitation Data'!G65))),'Data Summary'!DC71="Yes"),OFFSET('Sanitation Data'!$G$11,0,10*ROW('Sanitation Data'!G65)),NA())</f>
        <v>#N/A</v>
      </c>
      <c r="AO71" s="512" t="e">
        <f ca="1">+IF(AND(ISNUMBER(OFFSET('Sanitation Data'!$G$12,0,10*ROW('Sanitation Data'!G65))),'Data Summary'!DD71="Yes"),OFFSET('Sanitation Data'!$G$12,0,10*ROW('Sanitation Data'!G65)),NA())</f>
        <v>#N/A</v>
      </c>
      <c r="AP71" s="512" t="e">
        <f ca="1">+IF(AND(ISNUMBER(OFFSET('Sanitation Data'!$H$4,0,10*ROW('Sanitation Data'!H65))),'Data Summary'!DE71="Yes"),100-OFFSET('Sanitation Data'!$H$4,0,10*ROW('Sanitation Data'!H65)),NA())</f>
        <v>#N/A</v>
      </c>
      <c r="AQ71" s="512" t="e">
        <f ca="1">+IF(AND(ISNUMBER(OFFSET('Sanitation Data'!$H$6,0,10*ROW('Sanitation Data'!H65))),'Data Summary'!DF71="Yes"),OFFSET('Sanitation Data'!$H$6,0,10*ROW('Sanitation Data'!H65)),NA())</f>
        <v>#N/A</v>
      </c>
      <c r="AR71" s="512" t="e">
        <f ca="1">+IF(AND(ISNUMBER(OFFSET('Sanitation Data'!$H$10,0,10*ROW('Sanitation Data'!H65))),'Data Summary'!DG71="Yes"),OFFSET('Sanitation Data'!$H$10,0,10*ROW('Sanitation Data'!H65)),NA())</f>
        <v>#N/A</v>
      </c>
      <c r="AS71" s="512" t="e">
        <f ca="1">+IF(AND(ISNUMBER(OFFSET('Sanitation Data'!$H$11,0,10*ROW('Sanitation Data'!H65))),'Data Summary'!DH71="Yes"),OFFSET('Sanitation Data'!$H$11,0,10*ROW('Sanitation Data'!H65)),NA())</f>
        <v>#N/A</v>
      </c>
      <c r="AT71" s="512" t="e">
        <f ca="1">+IF(AND(ISNUMBER(OFFSET('Sanitation Data'!$H$12,0,10*ROW('Sanitation Data'!H65))),'Data Summary'!DI71="Yes"),OFFSET('Sanitation Data'!$H$12,0,10*ROW('Sanitation Data'!H65)),NA())</f>
        <v>#N/A</v>
      </c>
      <c r="AU71" s="512" t="e">
        <f ca="1">+IF(AND(ISNUMBER(OFFSET('Sanitation Data'!$I$4,0,10*ROW('Sanitation Data'!I65))),'Data Summary'!DJ71="Yes"),100-OFFSET('Sanitation Data'!$I$4,0,10*ROW('Sanitation Data'!I65)),NA())</f>
        <v>#N/A</v>
      </c>
      <c r="AV71" s="512" t="e">
        <f ca="1">+IF(AND(ISNUMBER(OFFSET('Sanitation Data'!$I$6,0,10*ROW('Sanitation Data'!I65))),'Data Summary'!DK71="Yes"),OFFSET('Sanitation Data'!$I$6,0,10*ROW('Sanitation Data'!I65)),NA())</f>
        <v>#N/A</v>
      </c>
      <c r="AW71" s="512" t="e">
        <f ca="1">+IF(AND(ISNUMBER(OFFSET('Sanitation Data'!$I$10,0,10*ROW('Sanitation Data'!I65))),'Data Summary'!DL71="Yes"),OFFSET('Sanitation Data'!$I$10,0,10*ROW('Sanitation Data'!I65)),NA())</f>
        <v>#N/A</v>
      </c>
      <c r="AX71" s="512" t="e">
        <f ca="1">+IF(AND(ISNUMBER(OFFSET('Sanitation Data'!$I$11,0,10*ROW('Sanitation Data'!I65))),'Data Summary'!DM71="Yes"),OFFSET('Sanitation Data'!$I$11,0,10*ROW('Sanitation Data'!I65)),NA())</f>
        <v>#N/A</v>
      </c>
      <c r="AY71" s="512" t="e">
        <f ca="1">+IF(AND(ISNUMBER(OFFSET('Sanitation Data'!$I$12,0,10*ROW('Sanitation Data'!I65))),'Data Summary'!DN71="Yes"),OFFSET('Sanitation Data'!$I$12,0,10*ROW('Sanitation Data'!I65)),NA())</f>
        <v>#N/A</v>
      </c>
      <c r="AZ71" s="513" t="e">
        <f ca="1">+IF(AND(ISNUMBER(OFFSET('Hygiene Data'!$D$5,0,10*ROW('Hygiene Data'!D65))),'Data Summary'!DO71="Yes"),OFFSET('Hygiene Data'!$D$5,0,10*ROW('Hygiene Data'!D65)),NA())</f>
        <v>#N/A</v>
      </c>
      <c r="BA71" s="513" t="e">
        <f ca="1">+IF(AND(ISNUMBER(OFFSET('Hygiene Data'!$D$7,0,10*ROW('Hygiene Data'!D65))),'Data Summary'!DP71="Yes"),OFFSET('Hygiene Data'!$D$7,0,10*ROW('Hygiene Data'!D65)),NA())</f>
        <v>#N/A</v>
      </c>
      <c r="BB71" s="513" t="e">
        <f ca="1">+IF(AND(ISNUMBER(OFFSET('Hygiene Data'!$D$9,0,10*ROW('Hygiene Data'!D65))),'Data Summary'!DQ71="Yes"),OFFSET('Hygiene Data'!$D$9,0,10*ROW('Hygiene Data'!D65)),NA())</f>
        <v>#N/A</v>
      </c>
      <c r="BC71" s="513" t="e">
        <f ca="1">+IF(AND(ISNUMBER(OFFSET('Hygiene Data'!$E$5,0,10*ROW('Hygiene Data'!E65))),'Data Summary'!DR71="Yes"),OFFSET('Hygiene Data'!$E$5,0,10*ROW('Hygiene Data'!E65)),NA())</f>
        <v>#N/A</v>
      </c>
      <c r="BD71" s="513" t="e">
        <f ca="1">+IF(AND(ISNUMBER(OFFSET('Hygiene Data'!$E$7,0,10*ROW('Hygiene Data'!E65))),'Data Summary'!DS71="Yes"),OFFSET('Hygiene Data'!$E$7,0,10*ROW('Hygiene Data'!E65)),NA())</f>
        <v>#N/A</v>
      </c>
      <c r="BE71" s="513" t="e">
        <f ca="1">+IF(AND(ISNUMBER(OFFSET('Hygiene Data'!$E$9,0,10*ROW('Hygiene Data'!E65))),'Data Summary'!DT71="Yes"),OFFSET('Hygiene Data'!$E$9,0,10*ROW('Hygiene Data'!E65)),NA())</f>
        <v>#N/A</v>
      </c>
      <c r="BF71" s="513" t="e">
        <f ca="1">+IF(AND(ISNUMBER(OFFSET('Hygiene Data'!$F$5,0,10*ROW('Hygiene Data'!F65))),'Data Summary'!DU71="Yes"),OFFSET('Hygiene Data'!$F$5,0,10*ROW('Hygiene Data'!F65)),NA())</f>
        <v>#N/A</v>
      </c>
      <c r="BG71" s="513" t="e">
        <f ca="1">+IF(AND(ISNUMBER(OFFSET('Hygiene Data'!$F$7,0,10*ROW('Hygiene Data'!F65))),'Data Summary'!DV71="Yes"),OFFSET('Hygiene Data'!$F$7,0,10*ROW('Hygiene Data'!F65)),NA())</f>
        <v>#N/A</v>
      </c>
      <c r="BH71" s="513" t="e">
        <f ca="1">+IF(AND(ISNUMBER(OFFSET('Hygiene Data'!$F$9,0,10*ROW('Hygiene Data'!F65))),'Data Summary'!DW71="Yes"),OFFSET('Hygiene Data'!$F$9,0,10*ROW('Hygiene Data'!F65)),NA())</f>
        <v>#N/A</v>
      </c>
      <c r="BI71" s="513" t="e">
        <f ca="1">+IF(AND(ISNUMBER(OFFSET('Hygiene Data'!$G$5,0,10*ROW('Hygiene Data'!G65))),'Data Summary'!DX71="Yes"),OFFSET('Hygiene Data'!$G$5,0,10*ROW('Hygiene Data'!G65)),NA())</f>
        <v>#N/A</v>
      </c>
      <c r="BJ71" s="513" t="e">
        <f ca="1">+IF(AND(ISNUMBER(OFFSET('Hygiene Data'!$G$7,0,10*ROW('Hygiene Data'!G65))),'Data Summary'!DY71="Yes"),OFFSET('Hygiene Data'!$G$7,0,10*ROW('Hygiene Data'!G65)),NA())</f>
        <v>#N/A</v>
      </c>
      <c r="BK71" s="513" t="e">
        <f ca="1">+IF(AND(ISNUMBER(OFFSET('Hygiene Data'!$G$9,0,10*ROW('Hygiene Data'!G65))),'Data Summary'!DZ71="Yes"),OFFSET('Hygiene Data'!$G$9,0,10*ROW('Hygiene Data'!G65)),NA())</f>
        <v>#N/A</v>
      </c>
      <c r="BL71" s="513" t="e">
        <f ca="1">+IF(AND(ISNUMBER(OFFSET('Hygiene Data'!$H$5,0,10*ROW('Hygiene Data'!H65))),'Data Summary'!EA71="Yes"),OFFSET('Hygiene Data'!$H$5,0,10*ROW('Hygiene Data'!H65)),NA())</f>
        <v>#N/A</v>
      </c>
      <c r="BM71" s="513" t="e">
        <f ca="1">+IF(AND(ISNUMBER(OFFSET('Hygiene Data'!$H$7,0,10*ROW('Hygiene Data'!H65))),'Data Summary'!EB71="Yes"),OFFSET('Hygiene Data'!$H$7,0,10*ROW('Hygiene Data'!H65)),NA())</f>
        <v>#N/A</v>
      </c>
      <c r="BN71" s="513" t="e">
        <f ca="1">+IF(AND(ISNUMBER(OFFSET('Hygiene Data'!$H$9,0,10*ROW('Hygiene Data'!H65))),'Data Summary'!EC71="Yes"),OFFSET('Hygiene Data'!$H$9,0,10*ROW('Hygiene Data'!H65)),NA())</f>
        <v>#N/A</v>
      </c>
      <c r="BO71" s="513" t="e">
        <f ca="1">+IF(AND(ISNUMBER(OFFSET('Hygiene Data'!$I$5,0,10*ROW('Hygiene Data'!I65))),'Data Summary'!ED71="Yes"),OFFSET('Hygiene Data'!$I$5,0,10*ROW('Hygiene Data'!I65)),NA())</f>
        <v>#N/A</v>
      </c>
      <c r="BP71" s="513" t="e">
        <f ca="1">+IF(AND(ISNUMBER(OFFSET('Hygiene Data'!$I$7,0,10*ROW('Hygiene Data'!I65))),'Data Summary'!EE71="Yes"),OFFSET('Hygiene Data'!$I$7,0,10*ROW('Hygiene Data'!I65)),NA())</f>
        <v>#N/A</v>
      </c>
      <c r="BQ71" s="513" t="e">
        <f ca="1">+IF(AND(ISNUMBER(OFFSET('Hygiene Data'!$I$9,0,10*ROW('Hygiene Data'!I65))),'Data Summary'!EF71="Yes"),OFFSET('Hygiene Data'!$I$9,0,10*ROW('Hygiene Data'!I65)),NA())</f>
        <v>#N/A</v>
      </c>
    </row>
    <row r="72" spans="1:69" x14ac:dyDescent="0.25">
      <c r="A72" s="509" t="e">
        <f ca="1">+RIGHT('Data Summary'!A72,LEN('Data Summary'!A72)-9)</f>
        <v>#VALUE!</v>
      </c>
      <c r="B72" s="483" t="str">
        <f ca="1">+IF(ISTEXT('Data Summary'!B72),'Data Summary'!B72,"")</f>
        <v/>
      </c>
      <c r="C72" s="510" t="e">
        <f ca="1">+VALUE('Data Summary'!C72)</f>
        <v>#VALUE!</v>
      </c>
      <c r="D72" s="511" t="e">
        <f ca="1">+IF(AND(ISNUMBER(OFFSET('Water Data'!$D$4,0,10*ROW('Water Data'!D66))),'Data Summary'!BS72="Yes"),100-OFFSET('Water Data'!$D$4,0,10*ROW('Water Data'!D66)),NA())</f>
        <v>#N/A</v>
      </c>
      <c r="E72" s="511" t="e">
        <f ca="1">+IF(AND(ISNUMBER(OFFSET('Water Data'!$D$6,0,10*ROW('Water Data'!D66))),'Data Summary'!BT72="Yes"),OFFSET('Water Data'!$D$6,0,10*ROW('Water Data'!D66)),NA())</f>
        <v>#N/A</v>
      </c>
      <c r="F72" s="511" t="e">
        <f ca="1">+IF(AND(ISNUMBER(OFFSET('Water Data'!$D$9,0,10*ROW('Water Data'!D66))),'Data Summary'!BU72="Yes"),OFFSET('Water Data'!$D$9,0,10*ROW('Water Data'!D66)),NA())</f>
        <v>#N/A</v>
      </c>
      <c r="G72" s="511" t="e">
        <f ca="1">+IF(AND(ISNUMBER(OFFSET('Water Data'!$E$4,0,10*ROW('Water Data'!E66))),'Data Summary'!BV72="Yes"),100-OFFSET('Water Data'!$E$4,0,10*ROW('Water Data'!E66)),NA())</f>
        <v>#N/A</v>
      </c>
      <c r="H72" s="511" t="e">
        <f ca="1">+IF(AND(ISNUMBER(OFFSET('Water Data'!$E$6,0,10*ROW('Water Data'!E66))),'Data Summary'!BW72="Yes"),OFFSET('Water Data'!$E$6,0,10*ROW('Water Data'!E66)),NA())</f>
        <v>#N/A</v>
      </c>
      <c r="I72" s="511" t="e">
        <f ca="1">+IF(AND(ISNUMBER(OFFSET('Water Data'!$E$9,0,10*ROW('Water Data'!E66))),'Data Summary'!BX72="Yes"),OFFSET('Water Data'!$E$9,0,10*ROW('Water Data'!E66)),NA())</f>
        <v>#N/A</v>
      </c>
      <c r="J72" s="511" t="e">
        <f ca="1">+IF(AND(ISNUMBER(OFFSET('Water Data'!$F$4,0,10*ROW('Water Data'!F66))),'Data Summary'!BY72="Yes"),100-OFFSET('Water Data'!$F$4,0,10*ROW('Water Data'!F66)),NA())</f>
        <v>#N/A</v>
      </c>
      <c r="K72" s="511" t="e">
        <f ca="1">+IF(AND(ISNUMBER(OFFSET('Water Data'!$F$6,0,10*ROW('Water Data'!F66))),'Data Summary'!BZ72="Yes"),OFFSET('Water Data'!$F$6,0,10*ROW('Water Data'!F66)),NA())</f>
        <v>#N/A</v>
      </c>
      <c r="L72" s="511" t="e">
        <f ca="1">+IF(AND(ISNUMBER(OFFSET('Water Data'!$F$9,0,10*ROW('Water Data'!F66))),'Data Summary'!CA72="Yes"),OFFSET('Water Data'!$F$9,0,10*ROW('Water Data'!F66)),NA())</f>
        <v>#N/A</v>
      </c>
      <c r="M72" s="511" t="e">
        <f ca="1">+IF(AND(ISNUMBER(OFFSET('Water Data'!$G$4,0,10*ROW('Water Data'!G66))),'Data Summary'!CB72="Yes"),100-OFFSET('Water Data'!$G$4,0,10*ROW('Water Data'!G66)),NA())</f>
        <v>#N/A</v>
      </c>
      <c r="N72" s="511" t="e">
        <f ca="1">+IF(AND(ISNUMBER(OFFSET('Water Data'!$G$6,0,10*ROW('Water Data'!G66))),'Data Summary'!CC72="Yes"),OFFSET('Water Data'!$G$6,0,10*ROW('Water Data'!G66)),NA())</f>
        <v>#N/A</v>
      </c>
      <c r="O72" s="511" t="e">
        <f ca="1">+IF(AND(ISNUMBER(OFFSET('Water Data'!$G$9,0,10*ROW('Water Data'!G66))),'Data Summary'!CD72="Yes"),OFFSET('Water Data'!$G$9,0,10*ROW('Water Data'!G66)),NA())</f>
        <v>#N/A</v>
      </c>
      <c r="P72" s="511" t="e">
        <f ca="1">+IF(AND(ISNUMBER(OFFSET('Water Data'!$H$4,0,10*ROW('Water Data'!H66))),'Data Summary'!CE72="Yes"),100-OFFSET('Water Data'!$H$4,0,10*ROW('Water Data'!H66)),NA())</f>
        <v>#N/A</v>
      </c>
      <c r="Q72" s="511" t="e">
        <f ca="1">+IF(AND(ISNUMBER(OFFSET('Water Data'!$H$6,0,10*ROW('Water Data'!H66))),'Data Summary'!CF72="Yes"),OFFSET('Water Data'!$H$6,0,10*ROW('Water Data'!H66)),NA())</f>
        <v>#N/A</v>
      </c>
      <c r="R72" s="511" t="e">
        <f ca="1">+IF(AND(ISNUMBER(OFFSET('Water Data'!$H$9,0,10*ROW('Water Data'!H66))),'Data Summary'!CG72="Yes"),OFFSET('Water Data'!$H$9,0,10*ROW('Water Data'!H66)),NA())</f>
        <v>#N/A</v>
      </c>
      <c r="S72" s="511" t="e">
        <f ca="1">+IF(AND(ISNUMBER(OFFSET('Water Data'!$I$4,0,10*ROW('Water Data'!I66))),'Data Summary'!CH72="Yes"),100-OFFSET('Water Data'!$I$4,0,10*ROW('Water Data'!I66)),NA())</f>
        <v>#N/A</v>
      </c>
      <c r="T72" s="511" t="e">
        <f ca="1">+IF(AND(ISNUMBER(OFFSET('Water Data'!$I$6,0,10*ROW('Water Data'!I66))),'Data Summary'!CI72="Yes"),OFFSET('Water Data'!$I$6,0,10*ROW('Water Data'!I66)),NA())</f>
        <v>#N/A</v>
      </c>
      <c r="U72" s="511" t="e">
        <f ca="1">+IF(AND(ISNUMBER(OFFSET('Water Data'!$I$9,0,10*ROW('Water Data'!I66))),'Data Summary'!CJ72="Yes"),OFFSET('Water Data'!$I$9,0,10*ROW('Water Data'!I66)),NA())</f>
        <v>#N/A</v>
      </c>
      <c r="V72" s="512" t="e">
        <f ca="1">+IF(AND(ISNUMBER(OFFSET('Sanitation Data'!$D$4,0,10*ROW('Sanitation Data'!D66))),'Data Summary'!CK72="Yes"),100-OFFSET('Sanitation Data'!$D$4,0,10*ROW('Sanitation Data'!D66)),NA())</f>
        <v>#N/A</v>
      </c>
      <c r="W72" s="512" t="e">
        <f ca="1">+IF(AND(ISNUMBER(OFFSET('Sanitation Data'!$D$6,0,10*ROW('Sanitation Data'!D66))),'Data Summary'!CL72="Yes"),OFFSET('Sanitation Data'!$D$6,0,10*ROW('Sanitation Data'!D66)),NA())</f>
        <v>#N/A</v>
      </c>
      <c r="X72" s="512" t="e">
        <f ca="1">+IF(AND(ISNUMBER(OFFSET('Sanitation Data'!$D$10,0,10*ROW('Sanitation Data'!D66))),'Data Summary'!CM72="Yes"),OFFSET('Sanitation Data'!$D$10,0,10*ROW('Sanitation Data'!D66)),NA())</f>
        <v>#N/A</v>
      </c>
      <c r="Y72" s="512" t="e">
        <f ca="1">+IF(AND(ISNUMBER(OFFSET('Sanitation Data'!$D$11,0,10*ROW('Sanitation Data'!D66))),'Data Summary'!CN72="Yes"),OFFSET('Sanitation Data'!$D$11,0,10*ROW('Sanitation Data'!D66)),NA())</f>
        <v>#N/A</v>
      </c>
      <c r="Z72" s="512" t="e">
        <f ca="1">+IF(AND(ISNUMBER(OFFSET('Sanitation Data'!$D$12,0,10*ROW('Sanitation Data'!D66))),'Data Summary'!CO72="Yes"),OFFSET('Sanitation Data'!$D$12,0,10*ROW('Sanitation Data'!D66)),NA())</f>
        <v>#N/A</v>
      </c>
      <c r="AA72" s="512" t="e">
        <f ca="1">+IF(AND(ISNUMBER(OFFSET('Sanitation Data'!$E$4,0,10*ROW('Sanitation Data'!E66))),'Data Summary'!CP72="Yes"),100-OFFSET('Sanitation Data'!$E$4,0,10*ROW('Sanitation Data'!E66)),NA())</f>
        <v>#N/A</v>
      </c>
      <c r="AB72" s="512" t="e">
        <f ca="1">+IF(AND(ISNUMBER(OFFSET('Sanitation Data'!$E$6,0,10*ROW('Sanitation Data'!E66))),'Data Summary'!CQ72="Yes"),OFFSET('Sanitation Data'!$E$6,0,10*ROW('Sanitation Data'!E66)),NA())</f>
        <v>#N/A</v>
      </c>
      <c r="AC72" s="512" t="e">
        <f ca="1">+IF(AND(ISNUMBER(OFFSET('Sanitation Data'!$E$10,0,10*ROW('Sanitation Data'!E66))),'Data Summary'!CR72="Yes"),OFFSET('Sanitation Data'!$E$10,0,10*ROW('Sanitation Data'!E66)),NA())</f>
        <v>#N/A</v>
      </c>
      <c r="AD72" s="512" t="e">
        <f ca="1">+IF(AND(ISNUMBER(OFFSET('Sanitation Data'!$E$11,0,10*ROW('Sanitation Data'!E66))),'Data Summary'!CS72="Yes"),OFFSET('Sanitation Data'!$E$11,0,10*ROW('Sanitation Data'!E66)),NA())</f>
        <v>#N/A</v>
      </c>
      <c r="AE72" s="512" t="e">
        <f ca="1">+IF(AND(ISNUMBER(OFFSET('Sanitation Data'!$E$12,0,10*ROW('Sanitation Data'!E66))),'Data Summary'!CT72="Yes"),OFFSET('Sanitation Data'!$E$12,0,10*ROW('Sanitation Data'!E66)),NA())</f>
        <v>#N/A</v>
      </c>
      <c r="AF72" s="512" t="e">
        <f ca="1">+IF(AND(ISNUMBER(OFFSET('Sanitation Data'!$F$4,0,10*ROW('Sanitation Data'!F66))),'Data Summary'!CU72="Yes"),100-OFFSET('Sanitation Data'!$F$4,0,10*ROW('Sanitation Data'!F66)),NA())</f>
        <v>#N/A</v>
      </c>
      <c r="AG72" s="512" t="e">
        <f ca="1">+IF(AND(ISNUMBER(OFFSET('Sanitation Data'!$F$6,0,10*ROW('Sanitation Data'!F66))),'Data Summary'!CV72="Yes"),OFFSET('Sanitation Data'!$F$6,0,10*ROW('Sanitation Data'!F66)),NA())</f>
        <v>#N/A</v>
      </c>
      <c r="AH72" s="512" t="e">
        <f ca="1">+IF(AND(ISNUMBER(OFFSET('Sanitation Data'!$F$10,0,10*ROW('Sanitation Data'!F66))),'Data Summary'!CW72="Yes"),OFFSET('Sanitation Data'!$F$10,0,10*ROW('Sanitation Data'!F66)),NA())</f>
        <v>#N/A</v>
      </c>
      <c r="AI72" s="512" t="e">
        <f ca="1">+IF(AND(ISNUMBER(OFFSET('Sanitation Data'!$F$11,0,10*ROW('Sanitation Data'!F66))),'Data Summary'!CX72="Yes"),OFFSET('Sanitation Data'!$F$11,0,10*ROW('Sanitation Data'!F66)),NA())</f>
        <v>#N/A</v>
      </c>
      <c r="AJ72" s="512" t="e">
        <f ca="1">+IF(AND(ISNUMBER(OFFSET('Sanitation Data'!$F$12,0,10*ROW('Sanitation Data'!F66))),'Data Summary'!CY72="Yes"),OFFSET('Sanitation Data'!$F$12,0,10*ROW('Sanitation Data'!F66)),NA())</f>
        <v>#N/A</v>
      </c>
      <c r="AK72" s="512" t="e">
        <f ca="1">+IF(AND(ISNUMBER(OFFSET('Sanitation Data'!$G$4,0,10*ROW('Sanitation Data'!G66))),'Data Summary'!CZ72="Yes"),100-OFFSET('Sanitation Data'!$G$4,0,10*ROW('Sanitation Data'!G66)),NA())</f>
        <v>#N/A</v>
      </c>
      <c r="AL72" s="512" t="e">
        <f ca="1">+IF(AND(ISNUMBER(OFFSET('Sanitation Data'!$G$6,0,10*ROW('Sanitation Data'!G66))),'Data Summary'!DA72="Yes"),OFFSET('Sanitation Data'!$G$6,0,10*ROW('Sanitation Data'!G66)),NA())</f>
        <v>#N/A</v>
      </c>
      <c r="AM72" s="512" t="e">
        <f ca="1">+IF(AND(ISNUMBER(OFFSET('Sanitation Data'!$G$10,0,10*ROW('Sanitation Data'!G66))),'Data Summary'!DB72="Yes"),OFFSET('Sanitation Data'!$G$10,0,10*ROW('Sanitation Data'!G66)),NA())</f>
        <v>#N/A</v>
      </c>
      <c r="AN72" s="512" t="e">
        <f ca="1">+IF(AND(ISNUMBER(OFFSET('Sanitation Data'!$G$11,0,10*ROW('Sanitation Data'!G66))),'Data Summary'!DC72="Yes"),OFFSET('Sanitation Data'!$G$11,0,10*ROW('Sanitation Data'!G66)),NA())</f>
        <v>#N/A</v>
      </c>
      <c r="AO72" s="512" t="e">
        <f ca="1">+IF(AND(ISNUMBER(OFFSET('Sanitation Data'!$G$12,0,10*ROW('Sanitation Data'!G66))),'Data Summary'!DD72="Yes"),OFFSET('Sanitation Data'!$G$12,0,10*ROW('Sanitation Data'!G66)),NA())</f>
        <v>#N/A</v>
      </c>
      <c r="AP72" s="512" t="e">
        <f ca="1">+IF(AND(ISNUMBER(OFFSET('Sanitation Data'!$H$4,0,10*ROW('Sanitation Data'!H66))),'Data Summary'!DE72="Yes"),100-OFFSET('Sanitation Data'!$H$4,0,10*ROW('Sanitation Data'!H66)),NA())</f>
        <v>#N/A</v>
      </c>
      <c r="AQ72" s="512" t="e">
        <f ca="1">+IF(AND(ISNUMBER(OFFSET('Sanitation Data'!$H$6,0,10*ROW('Sanitation Data'!H66))),'Data Summary'!DF72="Yes"),OFFSET('Sanitation Data'!$H$6,0,10*ROW('Sanitation Data'!H66)),NA())</f>
        <v>#N/A</v>
      </c>
      <c r="AR72" s="512" t="e">
        <f ca="1">+IF(AND(ISNUMBER(OFFSET('Sanitation Data'!$H$10,0,10*ROW('Sanitation Data'!H66))),'Data Summary'!DG72="Yes"),OFFSET('Sanitation Data'!$H$10,0,10*ROW('Sanitation Data'!H66)),NA())</f>
        <v>#N/A</v>
      </c>
      <c r="AS72" s="512" t="e">
        <f ca="1">+IF(AND(ISNUMBER(OFFSET('Sanitation Data'!$H$11,0,10*ROW('Sanitation Data'!H66))),'Data Summary'!DH72="Yes"),OFFSET('Sanitation Data'!$H$11,0,10*ROW('Sanitation Data'!H66)),NA())</f>
        <v>#N/A</v>
      </c>
      <c r="AT72" s="512" t="e">
        <f ca="1">+IF(AND(ISNUMBER(OFFSET('Sanitation Data'!$H$12,0,10*ROW('Sanitation Data'!H66))),'Data Summary'!DI72="Yes"),OFFSET('Sanitation Data'!$H$12,0,10*ROW('Sanitation Data'!H66)),NA())</f>
        <v>#N/A</v>
      </c>
      <c r="AU72" s="512" t="e">
        <f ca="1">+IF(AND(ISNUMBER(OFFSET('Sanitation Data'!$I$4,0,10*ROW('Sanitation Data'!I66))),'Data Summary'!DJ72="Yes"),100-OFFSET('Sanitation Data'!$I$4,0,10*ROW('Sanitation Data'!I66)),NA())</f>
        <v>#N/A</v>
      </c>
      <c r="AV72" s="512" t="e">
        <f ca="1">+IF(AND(ISNUMBER(OFFSET('Sanitation Data'!$I$6,0,10*ROW('Sanitation Data'!I66))),'Data Summary'!DK72="Yes"),OFFSET('Sanitation Data'!$I$6,0,10*ROW('Sanitation Data'!I66)),NA())</f>
        <v>#N/A</v>
      </c>
      <c r="AW72" s="512" t="e">
        <f ca="1">+IF(AND(ISNUMBER(OFFSET('Sanitation Data'!$I$10,0,10*ROW('Sanitation Data'!I66))),'Data Summary'!DL72="Yes"),OFFSET('Sanitation Data'!$I$10,0,10*ROW('Sanitation Data'!I66)),NA())</f>
        <v>#N/A</v>
      </c>
      <c r="AX72" s="512" t="e">
        <f ca="1">+IF(AND(ISNUMBER(OFFSET('Sanitation Data'!$I$11,0,10*ROW('Sanitation Data'!I66))),'Data Summary'!DM72="Yes"),OFFSET('Sanitation Data'!$I$11,0,10*ROW('Sanitation Data'!I66)),NA())</f>
        <v>#N/A</v>
      </c>
      <c r="AY72" s="512" t="e">
        <f ca="1">+IF(AND(ISNUMBER(OFFSET('Sanitation Data'!$I$12,0,10*ROW('Sanitation Data'!I66))),'Data Summary'!DN72="Yes"),OFFSET('Sanitation Data'!$I$12,0,10*ROW('Sanitation Data'!I66)),NA())</f>
        <v>#N/A</v>
      </c>
      <c r="AZ72" s="513" t="e">
        <f ca="1">+IF(AND(ISNUMBER(OFFSET('Hygiene Data'!$D$5,0,10*ROW('Hygiene Data'!D66))),'Data Summary'!DO72="Yes"),OFFSET('Hygiene Data'!$D$5,0,10*ROW('Hygiene Data'!D66)),NA())</f>
        <v>#N/A</v>
      </c>
      <c r="BA72" s="513" t="e">
        <f ca="1">+IF(AND(ISNUMBER(OFFSET('Hygiene Data'!$D$7,0,10*ROW('Hygiene Data'!D66))),'Data Summary'!DP72="Yes"),OFFSET('Hygiene Data'!$D$7,0,10*ROW('Hygiene Data'!D66)),NA())</f>
        <v>#N/A</v>
      </c>
      <c r="BB72" s="513" t="e">
        <f ca="1">+IF(AND(ISNUMBER(OFFSET('Hygiene Data'!$D$9,0,10*ROW('Hygiene Data'!D66))),'Data Summary'!DQ72="Yes"),OFFSET('Hygiene Data'!$D$9,0,10*ROW('Hygiene Data'!D66)),NA())</f>
        <v>#N/A</v>
      </c>
      <c r="BC72" s="513" t="e">
        <f ca="1">+IF(AND(ISNUMBER(OFFSET('Hygiene Data'!$E$5,0,10*ROW('Hygiene Data'!E66))),'Data Summary'!DR72="Yes"),OFFSET('Hygiene Data'!$E$5,0,10*ROW('Hygiene Data'!E66)),NA())</f>
        <v>#N/A</v>
      </c>
      <c r="BD72" s="513" t="e">
        <f ca="1">+IF(AND(ISNUMBER(OFFSET('Hygiene Data'!$E$7,0,10*ROW('Hygiene Data'!E66))),'Data Summary'!DS72="Yes"),OFFSET('Hygiene Data'!$E$7,0,10*ROW('Hygiene Data'!E66)),NA())</f>
        <v>#N/A</v>
      </c>
      <c r="BE72" s="513" t="e">
        <f ca="1">+IF(AND(ISNUMBER(OFFSET('Hygiene Data'!$E$9,0,10*ROW('Hygiene Data'!E66))),'Data Summary'!DT72="Yes"),OFFSET('Hygiene Data'!$E$9,0,10*ROW('Hygiene Data'!E66)),NA())</f>
        <v>#N/A</v>
      </c>
      <c r="BF72" s="513" t="e">
        <f ca="1">+IF(AND(ISNUMBER(OFFSET('Hygiene Data'!$F$5,0,10*ROW('Hygiene Data'!F66))),'Data Summary'!DU72="Yes"),OFFSET('Hygiene Data'!$F$5,0,10*ROW('Hygiene Data'!F66)),NA())</f>
        <v>#N/A</v>
      </c>
      <c r="BG72" s="513" t="e">
        <f ca="1">+IF(AND(ISNUMBER(OFFSET('Hygiene Data'!$F$7,0,10*ROW('Hygiene Data'!F66))),'Data Summary'!DV72="Yes"),OFFSET('Hygiene Data'!$F$7,0,10*ROW('Hygiene Data'!F66)),NA())</f>
        <v>#N/A</v>
      </c>
      <c r="BH72" s="513" t="e">
        <f ca="1">+IF(AND(ISNUMBER(OFFSET('Hygiene Data'!$F$9,0,10*ROW('Hygiene Data'!F66))),'Data Summary'!DW72="Yes"),OFFSET('Hygiene Data'!$F$9,0,10*ROW('Hygiene Data'!F66)),NA())</f>
        <v>#N/A</v>
      </c>
      <c r="BI72" s="513" t="e">
        <f ca="1">+IF(AND(ISNUMBER(OFFSET('Hygiene Data'!$G$5,0,10*ROW('Hygiene Data'!G66))),'Data Summary'!DX72="Yes"),OFFSET('Hygiene Data'!$G$5,0,10*ROW('Hygiene Data'!G66)),NA())</f>
        <v>#N/A</v>
      </c>
      <c r="BJ72" s="513" t="e">
        <f ca="1">+IF(AND(ISNUMBER(OFFSET('Hygiene Data'!$G$7,0,10*ROW('Hygiene Data'!G66))),'Data Summary'!DY72="Yes"),OFFSET('Hygiene Data'!$G$7,0,10*ROW('Hygiene Data'!G66)),NA())</f>
        <v>#N/A</v>
      </c>
      <c r="BK72" s="513" t="e">
        <f ca="1">+IF(AND(ISNUMBER(OFFSET('Hygiene Data'!$G$9,0,10*ROW('Hygiene Data'!G66))),'Data Summary'!DZ72="Yes"),OFFSET('Hygiene Data'!$G$9,0,10*ROW('Hygiene Data'!G66)),NA())</f>
        <v>#N/A</v>
      </c>
      <c r="BL72" s="513" t="e">
        <f ca="1">+IF(AND(ISNUMBER(OFFSET('Hygiene Data'!$H$5,0,10*ROW('Hygiene Data'!H66))),'Data Summary'!EA72="Yes"),OFFSET('Hygiene Data'!$H$5,0,10*ROW('Hygiene Data'!H66)),NA())</f>
        <v>#N/A</v>
      </c>
      <c r="BM72" s="513" t="e">
        <f ca="1">+IF(AND(ISNUMBER(OFFSET('Hygiene Data'!$H$7,0,10*ROW('Hygiene Data'!H66))),'Data Summary'!EB72="Yes"),OFFSET('Hygiene Data'!$H$7,0,10*ROW('Hygiene Data'!H66)),NA())</f>
        <v>#N/A</v>
      </c>
      <c r="BN72" s="513" t="e">
        <f ca="1">+IF(AND(ISNUMBER(OFFSET('Hygiene Data'!$H$9,0,10*ROW('Hygiene Data'!H66))),'Data Summary'!EC72="Yes"),OFFSET('Hygiene Data'!$H$9,0,10*ROW('Hygiene Data'!H66)),NA())</f>
        <v>#N/A</v>
      </c>
      <c r="BO72" s="513" t="e">
        <f ca="1">+IF(AND(ISNUMBER(OFFSET('Hygiene Data'!$I$5,0,10*ROW('Hygiene Data'!I66))),'Data Summary'!ED72="Yes"),OFFSET('Hygiene Data'!$I$5,0,10*ROW('Hygiene Data'!I66)),NA())</f>
        <v>#N/A</v>
      </c>
      <c r="BP72" s="513" t="e">
        <f ca="1">+IF(AND(ISNUMBER(OFFSET('Hygiene Data'!$I$7,0,10*ROW('Hygiene Data'!I66))),'Data Summary'!EE72="Yes"),OFFSET('Hygiene Data'!$I$7,0,10*ROW('Hygiene Data'!I66)),NA())</f>
        <v>#N/A</v>
      </c>
      <c r="BQ72" s="513" t="e">
        <f ca="1">+IF(AND(ISNUMBER(OFFSET('Hygiene Data'!$I$9,0,10*ROW('Hygiene Data'!I66))),'Data Summary'!EF72="Yes"),OFFSET('Hygiene Data'!$I$9,0,10*ROW('Hygiene Data'!I66)),NA())</f>
        <v>#N/A</v>
      </c>
    </row>
    <row r="73" spans="1:69" x14ac:dyDescent="0.25">
      <c r="A73" s="509" t="e">
        <f ca="1">+RIGHT('Data Summary'!A73,LEN('Data Summary'!A73)-9)</f>
        <v>#VALUE!</v>
      </c>
      <c r="B73" s="483" t="str">
        <f ca="1">+IF(ISTEXT('Data Summary'!B73),'Data Summary'!B73,"")</f>
        <v/>
      </c>
      <c r="C73" s="510" t="e">
        <f ca="1">+VALUE('Data Summary'!C73)</f>
        <v>#VALUE!</v>
      </c>
      <c r="D73" s="511" t="e">
        <f ca="1">+IF(AND(ISNUMBER(OFFSET('Water Data'!$D$4,0,10*ROW('Water Data'!D67))),'Data Summary'!BS73="Yes"),100-OFFSET('Water Data'!$D$4,0,10*ROW('Water Data'!D67)),NA())</f>
        <v>#N/A</v>
      </c>
      <c r="E73" s="511" t="e">
        <f ca="1">+IF(AND(ISNUMBER(OFFSET('Water Data'!$D$6,0,10*ROW('Water Data'!D67))),'Data Summary'!BT73="Yes"),OFFSET('Water Data'!$D$6,0,10*ROW('Water Data'!D67)),NA())</f>
        <v>#N/A</v>
      </c>
      <c r="F73" s="511" t="e">
        <f ca="1">+IF(AND(ISNUMBER(OFFSET('Water Data'!$D$9,0,10*ROW('Water Data'!D67))),'Data Summary'!BU73="Yes"),OFFSET('Water Data'!$D$9,0,10*ROW('Water Data'!D67)),NA())</f>
        <v>#N/A</v>
      </c>
      <c r="G73" s="511" t="e">
        <f ca="1">+IF(AND(ISNUMBER(OFFSET('Water Data'!$E$4,0,10*ROW('Water Data'!E67))),'Data Summary'!BV73="Yes"),100-OFFSET('Water Data'!$E$4,0,10*ROW('Water Data'!E67)),NA())</f>
        <v>#N/A</v>
      </c>
      <c r="H73" s="511" t="e">
        <f ca="1">+IF(AND(ISNUMBER(OFFSET('Water Data'!$E$6,0,10*ROW('Water Data'!E67))),'Data Summary'!BW73="Yes"),OFFSET('Water Data'!$E$6,0,10*ROW('Water Data'!E67)),NA())</f>
        <v>#N/A</v>
      </c>
      <c r="I73" s="511" t="e">
        <f ca="1">+IF(AND(ISNUMBER(OFFSET('Water Data'!$E$9,0,10*ROW('Water Data'!E67))),'Data Summary'!BX73="Yes"),OFFSET('Water Data'!$E$9,0,10*ROW('Water Data'!E67)),NA())</f>
        <v>#N/A</v>
      </c>
      <c r="J73" s="511" t="e">
        <f ca="1">+IF(AND(ISNUMBER(OFFSET('Water Data'!$F$4,0,10*ROW('Water Data'!F67))),'Data Summary'!BY73="Yes"),100-OFFSET('Water Data'!$F$4,0,10*ROW('Water Data'!F67)),NA())</f>
        <v>#N/A</v>
      </c>
      <c r="K73" s="511" t="e">
        <f ca="1">+IF(AND(ISNUMBER(OFFSET('Water Data'!$F$6,0,10*ROW('Water Data'!F67))),'Data Summary'!BZ73="Yes"),OFFSET('Water Data'!$F$6,0,10*ROW('Water Data'!F67)),NA())</f>
        <v>#N/A</v>
      </c>
      <c r="L73" s="511" t="e">
        <f ca="1">+IF(AND(ISNUMBER(OFFSET('Water Data'!$F$9,0,10*ROW('Water Data'!F67))),'Data Summary'!CA73="Yes"),OFFSET('Water Data'!$F$9,0,10*ROW('Water Data'!F67)),NA())</f>
        <v>#N/A</v>
      </c>
      <c r="M73" s="511" t="e">
        <f ca="1">+IF(AND(ISNUMBER(OFFSET('Water Data'!$G$4,0,10*ROW('Water Data'!G67))),'Data Summary'!CB73="Yes"),100-OFFSET('Water Data'!$G$4,0,10*ROW('Water Data'!G67)),NA())</f>
        <v>#N/A</v>
      </c>
      <c r="N73" s="511" t="e">
        <f ca="1">+IF(AND(ISNUMBER(OFFSET('Water Data'!$G$6,0,10*ROW('Water Data'!G67))),'Data Summary'!CC73="Yes"),OFFSET('Water Data'!$G$6,0,10*ROW('Water Data'!G67)),NA())</f>
        <v>#N/A</v>
      </c>
      <c r="O73" s="511" t="e">
        <f ca="1">+IF(AND(ISNUMBER(OFFSET('Water Data'!$G$9,0,10*ROW('Water Data'!G67))),'Data Summary'!CD73="Yes"),OFFSET('Water Data'!$G$9,0,10*ROW('Water Data'!G67)),NA())</f>
        <v>#N/A</v>
      </c>
      <c r="P73" s="511" t="e">
        <f ca="1">+IF(AND(ISNUMBER(OFFSET('Water Data'!$H$4,0,10*ROW('Water Data'!H67))),'Data Summary'!CE73="Yes"),100-OFFSET('Water Data'!$H$4,0,10*ROW('Water Data'!H67)),NA())</f>
        <v>#N/A</v>
      </c>
      <c r="Q73" s="511" t="e">
        <f ca="1">+IF(AND(ISNUMBER(OFFSET('Water Data'!$H$6,0,10*ROW('Water Data'!H67))),'Data Summary'!CF73="Yes"),OFFSET('Water Data'!$H$6,0,10*ROW('Water Data'!H67)),NA())</f>
        <v>#N/A</v>
      </c>
      <c r="R73" s="511" t="e">
        <f ca="1">+IF(AND(ISNUMBER(OFFSET('Water Data'!$H$9,0,10*ROW('Water Data'!H67))),'Data Summary'!CG73="Yes"),OFFSET('Water Data'!$H$9,0,10*ROW('Water Data'!H67)),NA())</f>
        <v>#N/A</v>
      </c>
      <c r="S73" s="511" t="e">
        <f ca="1">+IF(AND(ISNUMBER(OFFSET('Water Data'!$I$4,0,10*ROW('Water Data'!I67))),'Data Summary'!CH73="Yes"),100-OFFSET('Water Data'!$I$4,0,10*ROW('Water Data'!I67)),NA())</f>
        <v>#N/A</v>
      </c>
      <c r="T73" s="511" t="e">
        <f ca="1">+IF(AND(ISNUMBER(OFFSET('Water Data'!$I$6,0,10*ROW('Water Data'!I67))),'Data Summary'!CI73="Yes"),OFFSET('Water Data'!$I$6,0,10*ROW('Water Data'!I67)),NA())</f>
        <v>#N/A</v>
      </c>
      <c r="U73" s="511" t="e">
        <f ca="1">+IF(AND(ISNUMBER(OFFSET('Water Data'!$I$9,0,10*ROW('Water Data'!I67))),'Data Summary'!CJ73="Yes"),OFFSET('Water Data'!$I$9,0,10*ROW('Water Data'!I67)),NA())</f>
        <v>#N/A</v>
      </c>
      <c r="V73" s="512" t="e">
        <f ca="1">+IF(AND(ISNUMBER(OFFSET('Sanitation Data'!$D$4,0,10*ROW('Sanitation Data'!D67))),'Data Summary'!CK73="Yes"),100-OFFSET('Sanitation Data'!$D$4,0,10*ROW('Sanitation Data'!D67)),NA())</f>
        <v>#N/A</v>
      </c>
      <c r="W73" s="512" t="e">
        <f ca="1">+IF(AND(ISNUMBER(OFFSET('Sanitation Data'!$D$6,0,10*ROW('Sanitation Data'!D67))),'Data Summary'!CL73="Yes"),OFFSET('Sanitation Data'!$D$6,0,10*ROW('Sanitation Data'!D67)),NA())</f>
        <v>#N/A</v>
      </c>
      <c r="X73" s="512" t="e">
        <f ca="1">+IF(AND(ISNUMBER(OFFSET('Sanitation Data'!$D$10,0,10*ROW('Sanitation Data'!D67))),'Data Summary'!CM73="Yes"),OFFSET('Sanitation Data'!$D$10,0,10*ROW('Sanitation Data'!D67)),NA())</f>
        <v>#N/A</v>
      </c>
      <c r="Y73" s="512" t="e">
        <f ca="1">+IF(AND(ISNUMBER(OFFSET('Sanitation Data'!$D$11,0,10*ROW('Sanitation Data'!D67))),'Data Summary'!CN73="Yes"),OFFSET('Sanitation Data'!$D$11,0,10*ROW('Sanitation Data'!D67)),NA())</f>
        <v>#N/A</v>
      </c>
      <c r="Z73" s="512" t="e">
        <f ca="1">+IF(AND(ISNUMBER(OFFSET('Sanitation Data'!$D$12,0,10*ROW('Sanitation Data'!D67))),'Data Summary'!CO73="Yes"),OFFSET('Sanitation Data'!$D$12,0,10*ROW('Sanitation Data'!D67)),NA())</f>
        <v>#N/A</v>
      </c>
      <c r="AA73" s="512" t="e">
        <f ca="1">+IF(AND(ISNUMBER(OFFSET('Sanitation Data'!$E$4,0,10*ROW('Sanitation Data'!E67))),'Data Summary'!CP73="Yes"),100-OFFSET('Sanitation Data'!$E$4,0,10*ROW('Sanitation Data'!E67)),NA())</f>
        <v>#N/A</v>
      </c>
      <c r="AB73" s="512" t="e">
        <f ca="1">+IF(AND(ISNUMBER(OFFSET('Sanitation Data'!$E$6,0,10*ROW('Sanitation Data'!E67))),'Data Summary'!CQ73="Yes"),OFFSET('Sanitation Data'!$E$6,0,10*ROW('Sanitation Data'!E67)),NA())</f>
        <v>#N/A</v>
      </c>
      <c r="AC73" s="512" t="e">
        <f ca="1">+IF(AND(ISNUMBER(OFFSET('Sanitation Data'!$E$10,0,10*ROW('Sanitation Data'!E67))),'Data Summary'!CR73="Yes"),OFFSET('Sanitation Data'!$E$10,0,10*ROW('Sanitation Data'!E67)),NA())</f>
        <v>#N/A</v>
      </c>
      <c r="AD73" s="512" t="e">
        <f ca="1">+IF(AND(ISNUMBER(OFFSET('Sanitation Data'!$E$11,0,10*ROW('Sanitation Data'!E67))),'Data Summary'!CS73="Yes"),OFFSET('Sanitation Data'!$E$11,0,10*ROW('Sanitation Data'!E67)),NA())</f>
        <v>#N/A</v>
      </c>
      <c r="AE73" s="512" t="e">
        <f ca="1">+IF(AND(ISNUMBER(OFFSET('Sanitation Data'!$E$12,0,10*ROW('Sanitation Data'!E67))),'Data Summary'!CT73="Yes"),OFFSET('Sanitation Data'!$E$12,0,10*ROW('Sanitation Data'!E67)),NA())</f>
        <v>#N/A</v>
      </c>
      <c r="AF73" s="512" t="e">
        <f ca="1">+IF(AND(ISNUMBER(OFFSET('Sanitation Data'!$F$4,0,10*ROW('Sanitation Data'!F67))),'Data Summary'!CU73="Yes"),100-OFFSET('Sanitation Data'!$F$4,0,10*ROW('Sanitation Data'!F67)),NA())</f>
        <v>#N/A</v>
      </c>
      <c r="AG73" s="512" t="e">
        <f ca="1">+IF(AND(ISNUMBER(OFFSET('Sanitation Data'!$F$6,0,10*ROW('Sanitation Data'!F67))),'Data Summary'!CV73="Yes"),OFFSET('Sanitation Data'!$F$6,0,10*ROW('Sanitation Data'!F67)),NA())</f>
        <v>#N/A</v>
      </c>
      <c r="AH73" s="512" t="e">
        <f ca="1">+IF(AND(ISNUMBER(OFFSET('Sanitation Data'!$F$10,0,10*ROW('Sanitation Data'!F67))),'Data Summary'!CW73="Yes"),OFFSET('Sanitation Data'!$F$10,0,10*ROW('Sanitation Data'!F67)),NA())</f>
        <v>#N/A</v>
      </c>
      <c r="AI73" s="512" t="e">
        <f ca="1">+IF(AND(ISNUMBER(OFFSET('Sanitation Data'!$F$11,0,10*ROW('Sanitation Data'!F67))),'Data Summary'!CX73="Yes"),OFFSET('Sanitation Data'!$F$11,0,10*ROW('Sanitation Data'!F67)),NA())</f>
        <v>#N/A</v>
      </c>
      <c r="AJ73" s="512" t="e">
        <f ca="1">+IF(AND(ISNUMBER(OFFSET('Sanitation Data'!$F$12,0,10*ROW('Sanitation Data'!F67))),'Data Summary'!CY73="Yes"),OFFSET('Sanitation Data'!$F$12,0,10*ROW('Sanitation Data'!F67)),NA())</f>
        <v>#N/A</v>
      </c>
      <c r="AK73" s="512" t="e">
        <f ca="1">+IF(AND(ISNUMBER(OFFSET('Sanitation Data'!$G$4,0,10*ROW('Sanitation Data'!G67))),'Data Summary'!CZ73="Yes"),100-OFFSET('Sanitation Data'!$G$4,0,10*ROW('Sanitation Data'!G67)),NA())</f>
        <v>#N/A</v>
      </c>
      <c r="AL73" s="512" t="e">
        <f ca="1">+IF(AND(ISNUMBER(OFFSET('Sanitation Data'!$G$6,0,10*ROW('Sanitation Data'!G67))),'Data Summary'!DA73="Yes"),OFFSET('Sanitation Data'!$G$6,0,10*ROW('Sanitation Data'!G67)),NA())</f>
        <v>#N/A</v>
      </c>
      <c r="AM73" s="512" t="e">
        <f ca="1">+IF(AND(ISNUMBER(OFFSET('Sanitation Data'!$G$10,0,10*ROW('Sanitation Data'!G67))),'Data Summary'!DB73="Yes"),OFFSET('Sanitation Data'!$G$10,0,10*ROW('Sanitation Data'!G67)),NA())</f>
        <v>#N/A</v>
      </c>
      <c r="AN73" s="512" t="e">
        <f ca="1">+IF(AND(ISNUMBER(OFFSET('Sanitation Data'!$G$11,0,10*ROW('Sanitation Data'!G67))),'Data Summary'!DC73="Yes"),OFFSET('Sanitation Data'!$G$11,0,10*ROW('Sanitation Data'!G67)),NA())</f>
        <v>#N/A</v>
      </c>
      <c r="AO73" s="512" t="e">
        <f ca="1">+IF(AND(ISNUMBER(OFFSET('Sanitation Data'!$G$12,0,10*ROW('Sanitation Data'!G67))),'Data Summary'!DD73="Yes"),OFFSET('Sanitation Data'!$G$12,0,10*ROW('Sanitation Data'!G67)),NA())</f>
        <v>#N/A</v>
      </c>
      <c r="AP73" s="512" t="e">
        <f ca="1">+IF(AND(ISNUMBER(OFFSET('Sanitation Data'!$H$4,0,10*ROW('Sanitation Data'!H67))),'Data Summary'!DE73="Yes"),100-OFFSET('Sanitation Data'!$H$4,0,10*ROW('Sanitation Data'!H67)),NA())</f>
        <v>#N/A</v>
      </c>
      <c r="AQ73" s="512" t="e">
        <f ca="1">+IF(AND(ISNUMBER(OFFSET('Sanitation Data'!$H$6,0,10*ROW('Sanitation Data'!H67))),'Data Summary'!DF73="Yes"),OFFSET('Sanitation Data'!$H$6,0,10*ROW('Sanitation Data'!H67)),NA())</f>
        <v>#N/A</v>
      </c>
      <c r="AR73" s="512" t="e">
        <f ca="1">+IF(AND(ISNUMBER(OFFSET('Sanitation Data'!$H$10,0,10*ROW('Sanitation Data'!H67))),'Data Summary'!DG73="Yes"),OFFSET('Sanitation Data'!$H$10,0,10*ROW('Sanitation Data'!H67)),NA())</f>
        <v>#N/A</v>
      </c>
      <c r="AS73" s="512" t="e">
        <f ca="1">+IF(AND(ISNUMBER(OFFSET('Sanitation Data'!$H$11,0,10*ROW('Sanitation Data'!H67))),'Data Summary'!DH73="Yes"),OFFSET('Sanitation Data'!$H$11,0,10*ROW('Sanitation Data'!H67)),NA())</f>
        <v>#N/A</v>
      </c>
      <c r="AT73" s="512" t="e">
        <f ca="1">+IF(AND(ISNUMBER(OFFSET('Sanitation Data'!$H$12,0,10*ROW('Sanitation Data'!H67))),'Data Summary'!DI73="Yes"),OFFSET('Sanitation Data'!$H$12,0,10*ROW('Sanitation Data'!H67)),NA())</f>
        <v>#N/A</v>
      </c>
      <c r="AU73" s="512" t="e">
        <f ca="1">+IF(AND(ISNUMBER(OFFSET('Sanitation Data'!$I$4,0,10*ROW('Sanitation Data'!I67))),'Data Summary'!DJ73="Yes"),100-OFFSET('Sanitation Data'!$I$4,0,10*ROW('Sanitation Data'!I67)),NA())</f>
        <v>#N/A</v>
      </c>
      <c r="AV73" s="512" t="e">
        <f ca="1">+IF(AND(ISNUMBER(OFFSET('Sanitation Data'!$I$6,0,10*ROW('Sanitation Data'!I67))),'Data Summary'!DK73="Yes"),OFFSET('Sanitation Data'!$I$6,0,10*ROW('Sanitation Data'!I67)),NA())</f>
        <v>#N/A</v>
      </c>
      <c r="AW73" s="512" t="e">
        <f ca="1">+IF(AND(ISNUMBER(OFFSET('Sanitation Data'!$I$10,0,10*ROW('Sanitation Data'!I67))),'Data Summary'!DL73="Yes"),OFFSET('Sanitation Data'!$I$10,0,10*ROW('Sanitation Data'!I67)),NA())</f>
        <v>#N/A</v>
      </c>
      <c r="AX73" s="512" t="e">
        <f ca="1">+IF(AND(ISNUMBER(OFFSET('Sanitation Data'!$I$11,0,10*ROW('Sanitation Data'!I67))),'Data Summary'!DM73="Yes"),OFFSET('Sanitation Data'!$I$11,0,10*ROW('Sanitation Data'!I67)),NA())</f>
        <v>#N/A</v>
      </c>
      <c r="AY73" s="512" t="e">
        <f ca="1">+IF(AND(ISNUMBER(OFFSET('Sanitation Data'!$I$12,0,10*ROW('Sanitation Data'!I67))),'Data Summary'!DN73="Yes"),OFFSET('Sanitation Data'!$I$12,0,10*ROW('Sanitation Data'!I67)),NA())</f>
        <v>#N/A</v>
      </c>
      <c r="AZ73" s="513" t="e">
        <f ca="1">+IF(AND(ISNUMBER(OFFSET('Hygiene Data'!$D$5,0,10*ROW('Hygiene Data'!D67))),'Data Summary'!DO73="Yes"),OFFSET('Hygiene Data'!$D$5,0,10*ROW('Hygiene Data'!D67)),NA())</f>
        <v>#N/A</v>
      </c>
      <c r="BA73" s="513" t="e">
        <f ca="1">+IF(AND(ISNUMBER(OFFSET('Hygiene Data'!$D$7,0,10*ROW('Hygiene Data'!D67))),'Data Summary'!DP73="Yes"),OFFSET('Hygiene Data'!$D$7,0,10*ROW('Hygiene Data'!D67)),NA())</f>
        <v>#N/A</v>
      </c>
      <c r="BB73" s="513" t="e">
        <f ca="1">+IF(AND(ISNUMBER(OFFSET('Hygiene Data'!$D$9,0,10*ROW('Hygiene Data'!D67))),'Data Summary'!DQ73="Yes"),OFFSET('Hygiene Data'!$D$9,0,10*ROW('Hygiene Data'!D67)),NA())</f>
        <v>#N/A</v>
      </c>
      <c r="BC73" s="513" t="e">
        <f ca="1">+IF(AND(ISNUMBER(OFFSET('Hygiene Data'!$E$5,0,10*ROW('Hygiene Data'!E67))),'Data Summary'!DR73="Yes"),OFFSET('Hygiene Data'!$E$5,0,10*ROW('Hygiene Data'!E67)),NA())</f>
        <v>#N/A</v>
      </c>
      <c r="BD73" s="513" t="e">
        <f ca="1">+IF(AND(ISNUMBER(OFFSET('Hygiene Data'!$E$7,0,10*ROW('Hygiene Data'!E67))),'Data Summary'!DS73="Yes"),OFFSET('Hygiene Data'!$E$7,0,10*ROW('Hygiene Data'!E67)),NA())</f>
        <v>#N/A</v>
      </c>
      <c r="BE73" s="513" t="e">
        <f ca="1">+IF(AND(ISNUMBER(OFFSET('Hygiene Data'!$E$9,0,10*ROW('Hygiene Data'!E67))),'Data Summary'!DT73="Yes"),OFFSET('Hygiene Data'!$E$9,0,10*ROW('Hygiene Data'!E67)),NA())</f>
        <v>#N/A</v>
      </c>
      <c r="BF73" s="513" t="e">
        <f ca="1">+IF(AND(ISNUMBER(OFFSET('Hygiene Data'!$F$5,0,10*ROW('Hygiene Data'!F67))),'Data Summary'!DU73="Yes"),OFFSET('Hygiene Data'!$F$5,0,10*ROW('Hygiene Data'!F67)),NA())</f>
        <v>#N/A</v>
      </c>
      <c r="BG73" s="513" t="e">
        <f ca="1">+IF(AND(ISNUMBER(OFFSET('Hygiene Data'!$F$7,0,10*ROW('Hygiene Data'!F67))),'Data Summary'!DV73="Yes"),OFFSET('Hygiene Data'!$F$7,0,10*ROW('Hygiene Data'!F67)),NA())</f>
        <v>#N/A</v>
      </c>
      <c r="BH73" s="513" t="e">
        <f ca="1">+IF(AND(ISNUMBER(OFFSET('Hygiene Data'!$F$9,0,10*ROW('Hygiene Data'!F67))),'Data Summary'!DW73="Yes"),OFFSET('Hygiene Data'!$F$9,0,10*ROW('Hygiene Data'!F67)),NA())</f>
        <v>#N/A</v>
      </c>
      <c r="BI73" s="513" t="e">
        <f ca="1">+IF(AND(ISNUMBER(OFFSET('Hygiene Data'!$G$5,0,10*ROW('Hygiene Data'!G67))),'Data Summary'!DX73="Yes"),OFFSET('Hygiene Data'!$G$5,0,10*ROW('Hygiene Data'!G67)),NA())</f>
        <v>#N/A</v>
      </c>
      <c r="BJ73" s="513" t="e">
        <f ca="1">+IF(AND(ISNUMBER(OFFSET('Hygiene Data'!$G$7,0,10*ROW('Hygiene Data'!G67))),'Data Summary'!DY73="Yes"),OFFSET('Hygiene Data'!$G$7,0,10*ROW('Hygiene Data'!G67)),NA())</f>
        <v>#N/A</v>
      </c>
      <c r="BK73" s="513" t="e">
        <f ca="1">+IF(AND(ISNUMBER(OFFSET('Hygiene Data'!$G$9,0,10*ROW('Hygiene Data'!G67))),'Data Summary'!DZ73="Yes"),OFFSET('Hygiene Data'!$G$9,0,10*ROW('Hygiene Data'!G67)),NA())</f>
        <v>#N/A</v>
      </c>
      <c r="BL73" s="513" t="e">
        <f ca="1">+IF(AND(ISNUMBER(OFFSET('Hygiene Data'!$H$5,0,10*ROW('Hygiene Data'!H67))),'Data Summary'!EA73="Yes"),OFFSET('Hygiene Data'!$H$5,0,10*ROW('Hygiene Data'!H67)),NA())</f>
        <v>#N/A</v>
      </c>
      <c r="BM73" s="513" t="e">
        <f ca="1">+IF(AND(ISNUMBER(OFFSET('Hygiene Data'!$H$7,0,10*ROW('Hygiene Data'!H67))),'Data Summary'!EB73="Yes"),OFFSET('Hygiene Data'!$H$7,0,10*ROW('Hygiene Data'!H67)),NA())</f>
        <v>#N/A</v>
      </c>
      <c r="BN73" s="513" t="e">
        <f ca="1">+IF(AND(ISNUMBER(OFFSET('Hygiene Data'!$H$9,0,10*ROW('Hygiene Data'!H67))),'Data Summary'!EC73="Yes"),OFFSET('Hygiene Data'!$H$9,0,10*ROW('Hygiene Data'!H67)),NA())</f>
        <v>#N/A</v>
      </c>
      <c r="BO73" s="513" t="e">
        <f ca="1">+IF(AND(ISNUMBER(OFFSET('Hygiene Data'!$I$5,0,10*ROW('Hygiene Data'!I67))),'Data Summary'!ED73="Yes"),OFFSET('Hygiene Data'!$I$5,0,10*ROW('Hygiene Data'!I67)),NA())</f>
        <v>#N/A</v>
      </c>
      <c r="BP73" s="513" t="e">
        <f ca="1">+IF(AND(ISNUMBER(OFFSET('Hygiene Data'!$I$7,0,10*ROW('Hygiene Data'!I67))),'Data Summary'!EE73="Yes"),OFFSET('Hygiene Data'!$I$7,0,10*ROW('Hygiene Data'!I67)),NA())</f>
        <v>#N/A</v>
      </c>
      <c r="BQ73" s="513" t="e">
        <f ca="1">+IF(AND(ISNUMBER(OFFSET('Hygiene Data'!$I$9,0,10*ROW('Hygiene Data'!I67))),'Data Summary'!EF73="Yes"),OFFSET('Hygiene Data'!$I$9,0,10*ROW('Hygiene Data'!I67)),NA())</f>
        <v>#N/A</v>
      </c>
    </row>
    <row r="74" spans="1:69" x14ac:dyDescent="0.25">
      <c r="A74" s="509" t="e">
        <f ca="1">+RIGHT('Data Summary'!A74,LEN('Data Summary'!A74)-9)</f>
        <v>#VALUE!</v>
      </c>
      <c r="B74" s="483" t="str">
        <f ca="1">+IF(ISTEXT('Data Summary'!B74),'Data Summary'!B74,"")</f>
        <v/>
      </c>
      <c r="C74" s="510" t="e">
        <f ca="1">+VALUE('Data Summary'!C74)</f>
        <v>#VALUE!</v>
      </c>
      <c r="D74" s="511" t="e">
        <f ca="1">+IF(AND(ISNUMBER(OFFSET('Water Data'!$D$4,0,10*ROW('Water Data'!D68))),'Data Summary'!BS74="Yes"),100-OFFSET('Water Data'!$D$4,0,10*ROW('Water Data'!D68)),NA())</f>
        <v>#N/A</v>
      </c>
      <c r="E74" s="511" t="e">
        <f ca="1">+IF(AND(ISNUMBER(OFFSET('Water Data'!$D$6,0,10*ROW('Water Data'!D68))),'Data Summary'!BT74="Yes"),OFFSET('Water Data'!$D$6,0,10*ROW('Water Data'!D68)),NA())</f>
        <v>#N/A</v>
      </c>
      <c r="F74" s="511" t="e">
        <f ca="1">+IF(AND(ISNUMBER(OFFSET('Water Data'!$D$9,0,10*ROW('Water Data'!D68))),'Data Summary'!BU74="Yes"),OFFSET('Water Data'!$D$9,0,10*ROW('Water Data'!D68)),NA())</f>
        <v>#N/A</v>
      </c>
      <c r="G74" s="511" t="e">
        <f ca="1">+IF(AND(ISNUMBER(OFFSET('Water Data'!$E$4,0,10*ROW('Water Data'!E68))),'Data Summary'!BV74="Yes"),100-OFFSET('Water Data'!$E$4,0,10*ROW('Water Data'!E68)),NA())</f>
        <v>#N/A</v>
      </c>
      <c r="H74" s="511" t="e">
        <f ca="1">+IF(AND(ISNUMBER(OFFSET('Water Data'!$E$6,0,10*ROW('Water Data'!E68))),'Data Summary'!BW74="Yes"),OFFSET('Water Data'!$E$6,0,10*ROW('Water Data'!E68)),NA())</f>
        <v>#N/A</v>
      </c>
      <c r="I74" s="511" t="e">
        <f ca="1">+IF(AND(ISNUMBER(OFFSET('Water Data'!$E$9,0,10*ROW('Water Data'!E68))),'Data Summary'!BX74="Yes"),OFFSET('Water Data'!$E$9,0,10*ROW('Water Data'!E68)),NA())</f>
        <v>#N/A</v>
      </c>
      <c r="J74" s="511" t="e">
        <f ca="1">+IF(AND(ISNUMBER(OFFSET('Water Data'!$F$4,0,10*ROW('Water Data'!F68))),'Data Summary'!BY74="Yes"),100-OFFSET('Water Data'!$F$4,0,10*ROW('Water Data'!F68)),NA())</f>
        <v>#N/A</v>
      </c>
      <c r="K74" s="511" t="e">
        <f ca="1">+IF(AND(ISNUMBER(OFFSET('Water Data'!$F$6,0,10*ROW('Water Data'!F68))),'Data Summary'!BZ74="Yes"),OFFSET('Water Data'!$F$6,0,10*ROW('Water Data'!F68)),NA())</f>
        <v>#N/A</v>
      </c>
      <c r="L74" s="511" t="e">
        <f ca="1">+IF(AND(ISNUMBER(OFFSET('Water Data'!$F$9,0,10*ROW('Water Data'!F68))),'Data Summary'!CA74="Yes"),OFFSET('Water Data'!$F$9,0,10*ROW('Water Data'!F68)),NA())</f>
        <v>#N/A</v>
      </c>
      <c r="M74" s="511" t="e">
        <f ca="1">+IF(AND(ISNUMBER(OFFSET('Water Data'!$G$4,0,10*ROW('Water Data'!G68))),'Data Summary'!CB74="Yes"),100-OFFSET('Water Data'!$G$4,0,10*ROW('Water Data'!G68)),NA())</f>
        <v>#N/A</v>
      </c>
      <c r="N74" s="511" t="e">
        <f ca="1">+IF(AND(ISNUMBER(OFFSET('Water Data'!$G$6,0,10*ROW('Water Data'!G68))),'Data Summary'!CC74="Yes"),OFFSET('Water Data'!$G$6,0,10*ROW('Water Data'!G68)),NA())</f>
        <v>#N/A</v>
      </c>
      <c r="O74" s="511" t="e">
        <f ca="1">+IF(AND(ISNUMBER(OFFSET('Water Data'!$G$9,0,10*ROW('Water Data'!G68))),'Data Summary'!CD74="Yes"),OFFSET('Water Data'!$G$9,0,10*ROW('Water Data'!G68)),NA())</f>
        <v>#N/A</v>
      </c>
      <c r="P74" s="511" t="e">
        <f ca="1">+IF(AND(ISNUMBER(OFFSET('Water Data'!$H$4,0,10*ROW('Water Data'!H68))),'Data Summary'!CE74="Yes"),100-OFFSET('Water Data'!$H$4,0,10*ROW('Water Data'!H68)),NA())</f>
        <v>#N/A</v>
      </c>
      <c r="Q74" s="511" t="e">
        <f ca="1">+IF(AND(ISNUMBER(OFFSET('Water Data'!$H$6,0,10*ROW('Water Data'!H68))),'Data Summary'!CF74="Yes"),OFFSET('Water Data'!$H$6,0,10*ROW('Water Data'!H68)),NA())</f>
        <v>#N/A</v>
      </c>
      <c r="R74" s="511" t="e">
        <f ca="1">+IF(AND(ISNUMBER(OFFSET('Water Data'!$H$9,0,10*ROW('Water Data'!H68))),'Data Summary'!CG74="Yes"),OFFSET('Water Data'!$H$9,0,10*ROW('Water Data'!H68)),NA())</f>
        <v>#N/A</v>
      </c>
      <c r="S74" s="511" t="e">
        <f ca="1">+IF(AND(ISNUMBER(OFFSET('Water Data'!$I$4,0,10*ROW('Water Data'!I68))),'Data Summary'!CH74="Yes"),100-OFFSET('Water Data'!$I$4,0,10*ROW('Water Data'!I68)),NA())</f>
        <v>#N/A</v>
      </c>
      <c r="T74" s="511" t="e">
        <f ca="1">+IF(AND(ISNUMBER(OFFSET('Water Data'!$I$6,0,10*ROW('Water Data'!I68))),'Data Summary'!CI74="Yes"),OFFSET('Water Data'!$I$6,0,10*ROW('Water Data'!I68)),NA())</f>
        <v>#N/A</v>
      </c>
      <c r="U74" s="511" t="e">
        <f ca="1">+IF(AND(ISNUMBER(OFFSET('Water Data'!$I$9,0,10*ROW('Water Data'!I68))),'Data Summary'!CJ74="Yes"),OFFSET('Water Data'!$I$9,0,10*ROW('Water Data'!I68)),NA())</f>
        <v>#N/A</v>
      </c>
      <c r="V74" s="512" t="e">
        <f ca="1">+IF(AND(ISNUMBER(OFFSET('Sanitation Data'!$D$4,0,10*ROW('Sanitation Data'!D68))),'Data Summary'!CK74="Yes"),100-OFFSET('Sanitation Data'!$D$4,0,10*ROW('Sanitation Data'!D68)),NA())</f>
        <v>#N/A</v>
      </c>
      <c r="W74" s="512" t="e">
        <f ca="1">+IF(AND(ISNUMBER(OFFSET('Sanitation Data'!$D$6,0,10*ROW('Sanitation Data'!D68))),'Data Summary'!CL74="Yes"),OFFSET('Sanitation Data'!$D$6,0,10*ROW('Sanitation Data'!D68)),NA())</f>
        <v>#N/A</v>
      </c>
      <c r="X74" s="512" t="e">
        <f ca="1">+IF(AND(ISNUMBER(OFFSET('Sanitation Data'!$D$10,0,10*ROW('Sanitation Data'!D68))),'Data Summary'!CM74="Yes"),OFFSET('Sanitation Data'!$D$10,0,10*ROW('Sanitation Data'!D68)),NA())</f>
        <v>#N/A</v>
      </c>
      <c r="Y74" s="512" t="e">
        <f ca="1">+IF(AND(ISNUMBER(OFFSET('Sanitation Data'!$D$11,0,10*ROW('Sanitation Data'!D68))),'Data Summary'!CN74="Yes"),OFFSET('Sanitation Data'!$D$11,0,10*ROW('Sanitation Data'!D68)),NA())</f>
        <v>#N/A</v>
      </c>
      <c r="Z74" s="512" t="e">
        <f ca="1">+IF(AND(ISNUMBER(OFFSET('Sanitation Data'!$D$12,0,10*ROW('Sanitation Data'!D68))),'Data Summary'!CO74="Yes"),OFFSET('Sanitation Data'!$D$12,0,10*ROW('Sanitation Data'!D68)),NA())</f>
        <v>#N/A</v>
      </c>
      <c r="AA74" s="512" t="e">
        <f ca="1">+IF(AND(ISNUMBER(OFFSET('Sanitation Data'!$E$4,0,10*ROW('Sanitation Data'!E68))),'Data Summary'!CP74="Yes"),100-OFFSET('Sanitation Data'!$E$4,0,10*ROW('Sanitation Data'!E68)),NA())</f>
        <v>#N/A</v>
      </c>
      <c r="AB74" s="512" t="e">
        <f ca="1">+IF(AND(ISNUMBER(OFFSET('Sanitation Data'!$E$6,0,10*ROW('Sanitation Data'!E68))),'Data Summary'!CQ74="Yes"),OFFSET('Sanitation Data'!$E$6,0,10*ROW('Sanitation Data'!E68)),NA())</f>
        <v>#N/A</v>
      </c>
      <c r="AC74" s="512" t="e">
        <f ca="1">+IF(AND(ISNUMBER(OFFSET('Sanitation Data'!$E$10,0,10*ROW('Sanitation Data'!E68))),'Data Summary'!CR74="Yes"),OFFSET('Sanitation Data'!$E$10,0,10*ROW('Sanitation Data'!E68)),NA())</f>
        <v>#N/A</v>
      </c>
      <c r="AD74" s="512" t="e">
        <f ca="1">+IF(AND(ISNUMBER(OFFSET('Sanitation Data'!$E$11,0,10*ROW('Sanitation Data'!E68))),'Data Summary'!CS74="Yes"),OFFSET('Sanitation Data'!$E$11,0,10*ROW('Sanitation Data'!E68)),NA())</f>
        <v>#N/A</v>
      </c>
      <c r="AE74" s="512" t="e">
        <f ca="1">+IF(AND(ISNUMBER(OFFSET('Sanitation Data'!$E$12,0,10*ROW('Sanitation Data'!E68))),'Data Summary'!CT74="Yes"),OFFSET('Sanitation Data'!$E$12,0,10*ROW('Sanitation Data'!E68)),NA())</f>
        <v>#N/A</v>
      </c>
      <c r="AF74" s="512" t="e">
        <f ca="1">+IF(AND(ISNUMBER(OFFSET('Sanitation Data'!$F$4,0,10*ROW('Sanitation Data'!F68))),'Data Summary'!CU74="Yes"),100-OFFSET('Sanitation Data'!$F$4,0,10*ROW('Sanitation Data'!F68)),NA())</f>
        <v>#N/A</v>
      </c>
      <c r="AG74" s="512" t="e">
        <f ca="1">+IF(AND(ISNUMBER(OFFSET('Sanitation Data'!$F$6,0,10*ROW('Sanitation Data'!F68))),'Data Summary'!CV74="Yes"),OFFSET('Sanitation Data'!$F$6,0,10*ROW('Sanitation Data'!F68)),NA())</f>
        <v>#N/A</v>
      </c>
      <c r="AH74" s="512" t="e">
        <f ca="1">+IF(AND(ISNUMBER(OFFSET('Sanitation Data'!$F$10,0,10*ROW('Sanitation Data'!F68))),'Data Summary'!CW74="Yes"),OFFSET('Sanitation Data'!$F$10,0,10*ROW('Sanitation Data'!F68)),NA())</f>
        <v>#N/A</v>
      </c>
      <c r="AI74" s="512" t="e">
        <f ca="1">+IF(AND(ISNUMBER(OFFSET('Sanitation Data'!$F$11,0,10*ROW('Sanitation Data'!F68))),'Data Summary'!CX74="Yes"),OFFSET('Sanitation Data'!$F$11,0,10*ROW('Sanitation Data'!F68)),NA())</f>
        <v>#N/A</v>
      </c>
      <c r="AJ74" s="512" t="e">
        <f ca="1">+IF(AND(ISNUMBER(OFFSET('Sanitation Data'!$F$12,0,10*ROW('Sanitation Data'!F68))),'Data Summary'!CY74="Yes"),OFFSET('Sanitation Data'!$F$12,0,10*ROW('Sanitation Data'!F68)),NA())</f>
        <v>#N/A</v>
      </c>
      <c r="AK74" s="512" t="e">
        <f ca="1">+IF(AND(ISNUMBER(OFFSET('Sanitation Data'!$G$4,0,10*ROW('Sanitation Data'!G68))),'Data Summary'!CZ74="Yes"),100-OFFSET('Sanitation Data'!$G$4,0,10*ROW('Sanitation Data'!G68)),NA())</f>
        <v>#N/A</v>
      </c>
      <c r="AL74" s="512" t="e">
        <f ca="1">+IF(AND(ISNUMBER(OFFSET('Sanitation Data'!$G$6,0,10*ROW('Sanitation Data'!G68))),'Data Summary'!DA74="Yes"),OFFSET('Sanitation Data'!$G$6,0,10*ROW('Sanitation Data'!G68)),NA())</f>
        <v>#N/A</v>
      </c>
      <c r="AM74" s="512" t="e">
        <f ca="1">+IF(AND(ISNUMBER(OFFSET('Sanitation Data'!$G$10,0,10*ROW('Sanitation Data'!G68))),'Data Summary'!DB74="Yes"),OFFSET('Sanitation Data'!$G$10,0,10*ROW('Sanitation Data'!G68)),NA())</f>
        <v>#N/A</v>
      </c>
      <c r="AN74" s="512" t="e">
        <f ca="1">+IF(AND(ISNUMBER(OFFSET('Sanitation Data'!$G$11,0,10*ROW('Sanitation Data'!G68))),'Data Summary'!DC74="Yes"),OFFSET('Sanitation Data'!$G$11,0,10*ROW('Sanitation Data'!G68)),NA())</f>
        <v>#N/A</v>
      </c>
      <c r="AO74" s="512" t="e">
        <f ca="1">+IF(AND(ISNUMBER(OFFSET('Sanitation Data'!$G$12,0,10*ROW('Sanitation Data'!G68))),'Data Summary'!DD74="Yes"),OFFSET('Sanitation Data'!$G$12,0,10*ROW('Sanitation Data'!G68)),NA())</f>
        <v>#N/A</v>
      </c>
      <c r="AP74" s="512" t="e">
        <f ca="1">+IF(AND(ISNUMBER(OFFSET('Sanitation Data'!$H$4,0,10*ROW('Sanitation Data'!H68))),'Data Summary'!DE74="Yes"),100-OFFSET('Sanitation Data'!$H$4,0,10*ROW('Sanitation Data'!H68)),NA())</f>
        <v>#N/A</v>
      </c>
      <c r="AQ74" s="512" t="e">
        <f ca="1">+IF(AND(ISNUMBER(OFFSET('Sanitation Data'!$H$6,0,10*ROW('Sanitation Data'!H68))),'Data Summary'!DF74="Yes"),OFFSET('Sanitation Data'!$H$6,0,10*ROW('Sanitation Data'!H68)),NA())</f>
        <v>#N/A</v>
      </c>
      <c r="AR74" s="512" t="e">
        <f ca="1">+IF(AND(ISNUMBER(OFFSET('Sanitation Data'!$H$10,0,10*ROW('Sanitation Data'!H68))),'Data Summary'!DG74="Yes"),OFFSET('Sanitation Data'!$H$10,0,10*ROW('Sanitation Data'!H68)),NA())</f>
        <v>#N/A</v>
      </c>
      <c r="AS74" s="512" t="e">
        <f ca="1">+IF(AND(ISNUMBER(OFFSET('Sanitation Data'!$H$11,0,10*ROW('Sanitation Data'!H68))),'Data Summary'!DH74="Yes"),OFFSET('Sanitation Data'!$H$11,0,10*ROW('Sanitation Data'!H68)),NA())</f>
        <v>#N/A</v>
      </c>
      <c r="AT74" s="512" t="e">
        <f ca="1">+IF(AND(ISNUMBER(OFFSET('Sanitation Data'!$H$12,0,10*ROW('Sanitation Data'!H68))),'Data Summary'!DI74="Yes"),OFFSET('Sanitation Data'!$H$12,0,10*ROW('Sanitation Data'!H68)),NA())</f>
        <v>#N/A</v>
      </c>
      <c r="AU74" s="512" t="e">
        <f ca="1">+IF(AND(ISNUMBER(OFFSET('Sanitation Data'!$I$4,0,10*ROW('Sanitation Data'!I68))),'Data Summary'!DJ74="Yes"),100-OFFSET('Sanitation Data'!$I$4,0,10*ROW('Sanitation Data'!I68)),NA())</f>
        <v>#N/A</v>
      </c>
      <c r="AV74" s="512" t="e">
        <f ca="1">+IF(AND(ISNUMBER(OFFSET('Sanitation Data'!$I$6,0,10*ROW('Sanitation Data'!I68))),'Data Summary'!DK74="Yes"),OFFSET('Sanitation Data'!$I$6,0,10*ROW('Sanitation Data'!I68)),NA())</f>
        <v>#N/A</v>
      </c>
      <c r="AW74" s="512" t="e">
        <f ca="1">+IF(AND(ISNUMBER(OFFSET('Sanitation Data'!$I$10,0,10*ROW('Sanitation Data'!I68))),'Data Summary'!DL74="Yes"),OFFSET('Sanitation Data'!$I$10,0,10*ROW('Sanitation Data'!I68)),NA())</f>
        <v>#N/A</v>
      </c>
      <c r="AX74" s="512" t="e">
        <f ca="1">+IF(AND(ISNUMBER(OFFSET('Sanitation Data'!$I$11,0,10*ROW('Sanitation Data'!I68))),'Data Summary'!DM74="Yes"),OFFSET('Sanitation Data'!$I$11,0,10*ROW('Sanitation Data'!I68)),NA())</f>
        <v>#N/A</v>
      </c>
      <c r="AY74" s="512" t="e">
        <f ca="1">+IF(AND(ISNUMBER(OFFSET('Sanitation Data'!$I$12,0,10*ROW('Sanitation Data'!I68))),'Data Summary'!DN74="Yes"),OFFSET('Sanitation Data'!$I$12,0,10*ROW('Sanitation Data'!I68)),NA())</f>
        <v>#N/A</v>
      </c>
      <c r="AZ74" s="513" t="e">
        <f ca="1">+IF(AND(ISNUMBER(OFFSET('Hygiene Data'!$D$5,0,10*ROW('Hygiene Data'!D68))),'Data Summary'!DO74="Yes"),OFFSET('Hygiene Data'!$D$5,0,10*ROW('Hygiene Data'!D68)),NA())</f>
        <v>#N/A</v>
      </c>
      <c r="BA74" s="513" t="e">
        <f ca="1">+IF(AND(ISNUMBER(OFFSET('Hygiene Data'!$D$7,0,10*ROW('Hygiene Data'!D68))),'Data Summary'!DP74="Yes"),OFFSET('Hygiene Data'!$D$7,0,10*ROW('Hygiene Data'!D68)),NA())</f>
        <v>#N/A</v>
      </c>
      <c r="BB74" s="513" t="e">
        <f ca="1">+IF(AND(ISNUMBER(OFFSET('Hygiene Data'!$D$9,0,10*ROW('Hygiene Data'!D68))),'Data Summary'!DQ74="Yes"),OFFSET('Hygiene Data'!$D$9,0,10*ROW('Hygiene Data'!D68)),NA())</f>
        <v>#N/A</v>
      </c>
      <c r="BC74" s="513" t="e">
        <f ca="1">+IF(AND(ISNUMBER(OFFSET('Hygiene Data'!$E$5,0,10*ROW('Hygiene Data'!E68))),'Data Summary'!DR74="Yes"),OFFSET('Hygiene Data'!$E$5,0,10*ROW('Hygiene Data'!E68)),NA())</f>
        <v>#N/A</v>
      </c>
      <c r="BD74" s="513" t="e">
        <f ca="1">+IF(AND(ISNUMBER(OFFSET('Hygiene Data'!$E$7,0,10*ROW('Hygiene Data'!E68))),'Data Summary'!DS74="Yes"),OFFSET('Hygiene Data'!$E$7,0,10*ROW('Hygiene Data'!E68)),NA())</f>
        <v>#N/A</v>
      </c>
      <c r="BE74" s="513" t="e">
        <f ca="1">+IF(AND(ISNUMBER(OFFSET('Hygiene Data'!$E$9,0,10*ROW('Hygiene Data'!E68))),'Data Summary'!DT74="Yes"),OFFSET('Hygiene Data'!$E$9,0,10*ROW('Hygiene Data'!E68)),NA())</f>
        <v>#N/A</v>
      </c>
      <c r="BF74" s="513" t="e">
        <f ca="1">+IF(AND(ISNUMBER(OFFSET('Hygiene Data'!$F$5,0,10*ROW('Hygiene Data'!F68))),'Data Summary'!DU74="Yes"),OFFSET('Hygiene Data'!$F$5,0,10*ROW('Hygiene Data'!F68)),NA())</f>
        <v>#N/A</v>
      </c>
      <c r="BG74" s="513" t="e">
        <f ca="1">+IF(AND(ISNUMBER(OFFSET('Hygiene Data'!$F$7,0,10*ROW('Hygiene Data'!F68))),'Data Summary'!DV74="Yes"),OFFSET('Hygiene Data'!$F$7,0,10*ROW('Hygiene Data'!F68)),NA())</f>
        <v>#N/A</v>
      </c>
      <c r="BH74" s="513" t="e">
        <f ca="1">+IF(AND(ISNUMBER(OFFSET('Hygiene Data'!$F$9,0,10*ROW('Hygiene Data'!F68))),'Data Summary'!DW74="Yes"),OFFSET('Hygiene Data'!$F$9,0,10*ROW('Hygiene Data'!F68)),NA())</f>
        <v>#N/A</v>
      </c>
      <c r="BI74" s="513" t="e">
        <f ca="1">+IF(AND(ISNUMBER(OFFSET('Hygiene Data'!$G$5,0,10*ROW('Hygiene Data'!G68))),'Data Summary'!DX74="Yes"),OFFSET('Hygiene Data'!$G$5,0,10*ROW('Hygiene Data'!G68)),NA())</f>
        <v>#N/A</v>
      </c>
      <c r="BJ74" s="513" t="e">
        <f ca="1">+IF(AND(ISNUMBER(OFFSET('Hygiene Data'!$G$7,0,10*ROW('Hygiene Data'!G68))),'Data Summary'!DY74="Yes"),OFFSET('Hygiene Data'!$G$7,0,10*ROW('Hygiene Data'!G68)),NA())</f>
        <v>#N/A</v>
      </c>
      <c r="BK74" s="513" t="e">
        <f ca="1">+IF(AND(ISNUMBER(OFFSET('Hygiene Data'!$G$9,0,10*ROW('Hygiene Data'!G68))),'Data Summary'!DZ74="Yes"),OFFSET('Hygiene Data'!$G$9,0,10*ROW('Hygiene Data'!G68)),NA())</f>
        <v>#N/A</v>
      </c>
      <c r="BL74" s="513" t="e">
        <f ca="1">+IF(AND(ISNUMBER(OFFSET('Hygiene Data'!$H$5,0,10*ROW('Hygiene Data'!H68))),'Data Summary'!EA74="Yes"),OFFSET('Hygiene Data'!$H$5,0,10*ROW('Hygiene Data'!H68)),NA())</f>
        <v>#N/A</v>
      </c>
      <c r="BM74" s="513" t="e">
        <f ca="1">+IF(AND(ISNUMBER(OFFSET('Hygiene Data'!$H$7,0,10*ROW('Hygiene Data'!H68))),'Data Summary'!EB74="Yes"),OFFSET('Hygiene Data'!$H$7,0,10*ROW('Hygiene Data'!H68)),NA())</f>
        <v>#N/A</v>
      </c>
      <c r="BN74" s="513" t="e">
        <f ca="1">+IF(AND(ISNUMBER(OFFSET('Hygiene Data'!$H$9,0,10*ROW('Hygiene Data'!H68))),'Data Summary'!EC74="Yes"),OFFSET('Hygiene Data'!$H$9,0,10*ROW('Hygiene Data'!H68)),NA())</f>
        <v>#N/A</v>
      </c>
      <c r="BO74" s="513" t="e">
        <f ca="1">+IF(AND(ISNUMBER(OFFSET('Hygiene Data'!$I$5,0,10*ROW('Hygiene Data'!I68))),'Data Summary'!ED74="Yes"),OFFSET('Hygiene Data'!$I$5,0,10*ROW('Hygiene Data'!I68)),NA())</f>
        <v>#N/A</v>
      </c>
      <c r="BP74" s="513" t="e">
        <f ca="1">+IF(AND(ISNUMBER(OFFSET('Hygiene Data'!$I$7,0,10*ROW('Hygiene Data'!I68))),'Data Summary'!EE74="Yes"),OFFSET('Hygiene Data'!$I$7,0,10*ROW('Hygiene Data'!I68)),NA())</f>
        <v>#N/A</v>
      </c>
      <c r="BQ74" s="513" t="e">
        <f ca="1">+IF(AND(ISNUMBER(OFFSET('Hygiene Data'!$I$9,0,10*ROW('Hygiene Data'!I68))),'Data Summary'!EF74="Yes"),OFFSET('Hygiene Data'!$I$9,0,10*ROW('Hygiene Data'!I68)),NA())</f>
        <v>#N/A</v>
      </c>
    </row>
    <row r="75" spans="1:69" x14ac:dyDescent="0.25">
      <c r="A75" s="509" t="e">
        <f ca="1">+RIGHT('Data Summary'!A75,LEN('Data Summary'!A75)-9)</f>
        <v>#VALUE!</v>
      </c>
      <c r="B75" s="483" t="str">
        <f ca="1">+IF(ISTEXT('Data Summary'!B75),'Data Summary'!B75,"")</f>
        <v/>
      </c>
      <c r="C75" s="510" t="e">
        <f ca="1">+VALUE('Data Summary'!C75)</f>
        <v>#VALUE!</v>
      </c>
      <c r="D75" s="511" t="e">
        <f ca="1">+IF(AND(ISNUMBER(OFFSET('Water Data'!$D$4,0,10*ROW('Water Data'!D69))),'Data Summary'!BS75="Yes"),100-OFFSET('Water Data'!$D$4,0,10*ROW('Water Data'!D69)),NA())</f>
        <v>#N/A</v>
      </c>
      <c r="E75" s="511" t="e">
        <f ca="1">+IF(AND(ISNUMBER(OFFSET('Water Data'!$D$6,0,10*ROW('Water Data'!D69))),'Data Summary'!BT75="Yes"),OFFSET('Water Data'!$D$6,0,10*ROW('Water Data'!D69)),NA())</f>
        <v>#N/A</v>
      </c>
      <c r="F75" s="511" t="e">
        <f ca="1">+IF(AND(ISNUMBER(OFFSET('Water Data'!$D$9,0,10*ROW('Water Data'!D69))),'Data Summary'!BU75="Yes"),OFFSET('Water Data'!$D$9,0,10*ROW('Water Data'!D69)),NA())</f>
        <v>#N/A</v>
      </c>
      <c r="G75" s="511" t="e">
        <f ca="1">+IF(AND(ISNUMBER(OFFSET('Water Data'!$E$4,0,10*ROW('Water Data'!E69))),'Data Summary'!BV75="Yes"),100-OFFSET('Water Data'!$E$4,0,10*ROW('Water Data'!E69)),NA())</f>
        <v>#N/A</v>
      </c>
      <c r="H75" s="511" t="e">
        <f ca="1">+IF(AND(ISNUMBER(OFFSET('Water Data'!$E$6,0,10*ROW('Water Data'!E69))),'Data Summary'!BW75="Yes"),OFFSET('Water Data'!$E$6,0,10*ROW('Water Data'!E69)),NA())</f>
        <v>#N/A</v>
      </c>
      <c r="I75" s="511" t="e">
        <f ca="1">+IF(AND(ISNUMBER(OFFSET('Water Data'!$E$9,0,10*ROW('Water Data'!E69))),'Data Summary'!BX75="Yes"),OFFSET('Water Data'!$E$9,0,10*ROW('Water Data'!E69)),NA())</f>
        <v>#N/A</v>
      </c>
      <c r="J75" s="511" t="e">
        <f ca="1">+IF(AND(ISNUMBER(OFFSET('Water Data'!$F$4,0,10*ROW('Water Data'!F69))),'Data Summary'!BY75="Yes"),100-OFFSET('Water Data'!$F$4,0,10*ROW('Water Data'!F69)),NA())</f>
        <v>#N/A</v>
      </c>
      <c r="K75" s="511" t="e">
        <f ca="1">+IF(AND(ISNUMBER(OFFSET('Water Data'!$F$6,0,10*ROW('Water Data'!F69))),'Data Summary'!BZ75="Yes"),OFFSET('Water Data'!$F$6,0,10*ROW('Water Data'!F69)),NA())</f>
        <v>#N/A</v>
      </c>
      <c r="L75" s="511" t="e">
        <f ca="1">+IF(AND(ISNUMBER(OFFSET('Water Data'!$F$9,0,10*ROW('Water Data'!F69))),'Data Summary'!CA75="Yes"),OFFSET('Water Data'!$F$9,0,10*ROW('Water Data'!F69)),NA())</f>
        <v>#N/A</v>
      </c>
      <c r="M75" s="511" t="e">
        <f ca="1">+IF(AND(ISNUMBER(OFFSET('Water Data'!$G$4,0,10*ROW('Water Data'!G69))),'Data Summary'!CB75="Yes"),100-OFFSET('Water Data'!$G$4,0,10*ROW('Water Data'!G69)),NA())</f>
        <v>#N/A</v>
      </c>
      <c r="N75" s="511" t="e">
        <f ca="1">+IF(AND(ISNUMBER(OFFSET('Water Data'!$G$6,0,10*ROW('Water Data'!G69))),'Data Summary'!CC75="Yes"),OFFSET('Water Data'!$G$6,0,10*ROW('Water Data'!G69)),NA())</f>
        <v>#N/A</v>
      </c>
      <c r="O75" s="511" t="e">
        <f ca="1">+IF(AND(ISNUMBER(OFFSET('Water Data'!$G$9,0,10*ROW('Water Data'!G69))),'Data Summary'!CD75="Yes"),OFFSET('Water Data'!$G$9,0,10*ROW('Water Data'!G69)),NA())</f>
        <v>#N/A</v>
      </c>
      <c r="P75" s="511" t="e">
        <f ca="1">+IF(AND(ISNUMBER(OFFSET('Water Data'!$H$4,0,10*ROW('Water Data'!H69))),'Data Summary'!CE75="Yes"),100-OFFSET('Water Data'!$H$4,0,10*ROW('Water Data'!H69)),NA())</f>
        <v>#N/A</v>
      </c>
      <c r="Q75" s="511" t="e">
        <f ca="1">+IF(AND(ISNUMBER(OFFSET('Water Data'!$H$6,0,10*ROW('Water Data'!H69))),'Data Summary'!CF75="Yes"),OFFSET('Water Data'!$H$6,0,10*ROW('Water Data'!H69)),NA())</f>
        <v>#N/A</v>
      </c>
      <c r="R75" s="511" t="e">
        <f ca="1">+IF(AND(ISNUMBER(OFFSET('Water Data'!$H$9,0,10*ROW('Water Data'!H69))),'Data Summary'!CG75="Yes"),OFFSET('Water Data'!$H$9,0,10*ROW('Water Data'!H69)),NA())</f>
        <v>#N/A</v>
      </c>
      <c r="S75" s="511" t="e">
        <f ca="1">+IF(AND(ISNUMBER(OFFSET('Water Data'!$I$4,0,10*ROW('Water Data'!I69))),'Data Summary'!CH75="Yes"),100-OFFSET('Water Data'!$I$4,0,10*ROW('Water Data'!I69)),NA())</f>
        <v>#N/A</v>
      </c>
      <c r="T75" s="511" t="e">
        <f ca="1">+IF(AND(ISNUMBER(OFFSET('Water Data'!$I$6,0,10*ROW('Water Data'!I69))),'Data Summary'!CI75="Yes"),OFFSET('Water Data'!$I$6,0,10*ROW('Water Data'!I69)),NA())</f>
        <v>#N/A</v>
      </c>
      <c r="U75" s="511" t="e">
        <f ca="1">+IF(AND(ISNUMBER(OFFSET('Water Data'!$I$9,0,10*ROW('Water Data'!I69))),'Data Summary'!CJ75="Yes"),OFFSET('Water Data'!$I$9,0,10*ROW('Water Data'!I69)),NA())</f>
        <v>#N/A</v>
      </c>
      <c r="V75" s="512" t="e">
        <f ca="1">+IF(AND(ISNUMBER(OFFSET('Sanitation Data'!$D$4,0,10*ROW('Sanitation Data'!D69))),'Data Summary'!CK75="Yes"),100-OFFSET('Sanitation Data'!$D$4,0,10*ROW('Sanitation Data'!D69)),NA())</f>
        <v>#N/A</v>
      </c>
      <c r="W75" s="512" t="e">
        <f ca="1">+IF(AND(ISNUMBER(OFFSET('Sanitation Data'!$D$6,0,10*ROW('Sanitation Data'!D69))),'Data Summary'!CL75="Yes"),OFFSET('Sanitation Data'!$D$6,0,10*ROW('Sanitation Data'!D69)),NA())</f>
        <v>#N/A</v>
      </c>
      <c r="X75" s="512" t="e">
        <f ca="1">+IF(AND(ISNUMBER(OFFSET('Sanitation Data'!$D$10,0,10*ROW('Sanitation Data'!D69))),'Data Summary'!CM75="Yes"),OFFSET('Sanitation Data'!$D$10,0,10*ROW('Sanitation Data'!D69)),NA())</f>
        <v>#N/A</v>
      </c>
      <c r="Y75" s="512" t="e">
        <f ca="1">+IF(AND(ISNUMBER(OFFSET('Sanitation Data'!$D$11,0,10*ROW('Sanitation Data'!D69))),'Data Summary'!CN75="Yes"),OFFSET('Sanitation Data'!$D$11,0,10*ROW('Sanitation Data'!D69)),NA())</f>
        <v>#N/A</v>
      </c>
      <c r="Z75" s="512" t="e">
        <f ca="1">+IF(AND(ISNUMBER(OFFSET('Sanitation Data'!$D$12,0,10*ROW('Sanitation Data'!D69))),'Data Summary'!CO75="Yes"),OFFSET('Sanitation Data'!$D$12,0,10*ROW('Sanitation Data'!D69)),NA())</f>
        <v>#N/A</v>
      </c>
      <c r="AA75" s="512" t="e">
        <f ca="1">+IF(AND(ISNUMBER(OFFSET('Sanitation Data'!$E$4,0,10*ROW('Sanitation Data'!E69))),'Data Summary'!CP75="Yes"),100-OFFSET('Sanitation Data'!$E$4,0,10*ROW('Sanitation Data'!E69)),NA())</f>
        <v>#N/A</v>
      </c>
      <c r="AB75" s="512" t="e">
        <f ca="1">+IF(AND(ISNUMBER(OFFSET('Sanitation Data'!$E$6,0,10*ROW('Sanitation Data'!E69))),'Data Summary'!CQ75="Yes"),OFFSET('Sanitation Data'!$E$6,0,10*ROW('Sanitation Data'!E69)),NA())</f>
        <v>#N/A</v>
      </c>
      <c r="AC75" s="512" t="e">
        <f ca="1">+IF(AND(ISNUMBER(OFFSET('Sanitation Data'!$E$10,0,10*ROW('Sanitation Data'!E69))),'Data Summary'!CR75="Yes"),OFFSET('Sanitation Data'!$E$10,0,10*ROW('Sanitation Data'!E69)),NA())</f>
        <v>#N/A</v>
      </c>
      <c r="AD75" s="512" t="e">
        <f ca="1">+IF(AND(ISNUMBER(OFFSET('Sanitation Data'!$E$11,0,10*ROW('Sanitation Data'!E69))),'Data Summary'!CS75="Yes"),OFFSET('Sanitation Data'!$E$11,0,10*ROW('Sanitation Data'!E69)),NA())</f>
        <v>#N/A</v>
      </c>
      <c r="AE75" s="512" t="e">
        <f ca="1">+IF(AND(ISNUMBER(OFFSET('Sanitation Data'!$E$12,0,10*ROW('Sanitation Data'!E69))),'Data Summary'!CT75="Yes"),OFFSET('Sanitation Data'!$E$12,0,10*ROW('Sanitation Data'!E69)),NA())</f>
        <v>#N/A</v>
      </c>
      <c r="AF75" s="512" t="e">
        <f ca="1">+IF(AND(ISNUMBER(OFFSET('Sanitation Data'!$F$4,0,10*ROW('Sanitation Data'!F69))),'Data Summary'!CU75="Yes"),100-OFFSET('Sanitation Data'!$F$4,0,10*ROW('Sanitation Data'!F69)),NA())</f>
        <v>#N/A</v>
      </c>
      <c r="AG75" s="512" t="e">
        <f ca="1">+IF(AND(ISNUMBER(OFFSET('Sanitation Data'!$F$6,0,10*ROW('Sanitation Data'!F69))),'Data Summary'!CV75="Yes"),OFFSET('Sanitation Data'!$F$6,0,10*ROW('Sanitation Data'!F69)),NA())</f>
        <v>#N/A</v>
      </c>
      <c r="AH75" s="512" t="e">
        <f ca="1">+IF(AND(ISNUMBER(OFFSET('Sanitation Data'!$F$10,0,10*ROW('Sanitation Data'!F69))),'Data Summary'!CW75="Yes"),OFFSET('Sanitation Data'!$F$10,0,10*ROW('Sanitation Data'!F69)),NA())</f>
        <v>#N/A</v>
      </c>
      <c r="AI75" s="512" t="e">
        <f ca="1">+IF(AND(ISNUMBER(OFFSET('Sanitation Data'!$F$11,0,10*ROW('Sanitation Data'!F69))),'Data Summary'!CX75="Yes"),OFFSET('Sanitation Data'!$F$11,0,10*ROW('Sanitation Data'!F69)),NA())</f>
        <v>#N/A</v>
      </c>
      <c r="AJ75" s="512" t="e">
        <f ca="1">+IF(AND(ISNUMBER(OFFSET('Sanitation Data'!$F$12,0,10*ROW('Sanitation Data'!F69))),'Data Summary'!CY75="Yes"),OFFSET('Sanitation Data'!$F$12,0,10*ROW('Sanitation Data'!F69)),NA())</f>
        <v>#N/A</v>
      </c>
      <c r="AK75" s="512" t="e">
        <f ca="1">+IF(AND(ISNUMBER(OFFSET('Sanitation Data'!$G$4,0,10*ROW('Sanitation Data'!G69))),'Data Summary'!CZ75="Yes"),100-OFFSET('Sanitation Data'!$G$4,0,10*ROW('Sanitation Data'!G69)),NA())</f>
        <v>#N/A</v>
      </c>
      <c r="AL75" s="512" t="e">
        <f ca="1">+IF(AND(ISNUMBER(OFFSET('Sanitation Data'!$G$6,0,10*ROW('Sanitation Data'!G69))),'Data Summary'!DA75="Yes"),OFFSET('Sanitation Data'!$G$6,0,10*ROW('Sanitation Data'!G69)),NA())</f>
        <v>#N/A</v>
      </c>
      <c r="AM75" s="512" t="e">
        <f ca="1">+IF(AND(ISNUMBER(OFFSET('Sanitation Data'!$G$10,0,10*ROW('Sanitation Data'!G69))),'Data Summary'!DB75="Yes"),OFFSET('Sanitation Data'!$G$10,0,10*ROW('Sanitation Data'!G69)),NA())</f>
        <v>#N/A</v>
      </c>
      <c r="AN75" s="512" t="e">
        <f ca="1">+IF(AND(ISNUMBER(OFFSET('Sanitation Data'!$G$11,0,10*ROW('Sanitation Data'!G69))),'Data Summary'!DC75="Yes"),OFFSET('Sanitation Data'!$G$11,0,10*ROW('Sanitation Data'!G69)),NA())</f>
        <v>#N/A</v>
      </c>
      <c r="AO75" s="512" t="e">
        <f ca="1">+IF(AND(ISNUMBER(OFFSET('Sanitation Data'!$G$12,0,10*ROW('Sanitation Data'!G69))),'Data Summary'!DD75="Yes"),OFFSET('Sanitation Data'!$G$12,0,10*ROW('Sanitation Data'!G69)),NA())</f>
        <v>#N/A</v>
      </c>
      <c r="AP75" s="512" t="e">
        <f ca="1">+IF(AND(ISNUMBER(OFFSET('Sanitation Data'!$H$4,0,10*ROW('Sanitation Data'!H69))),'Data Summary'!DE75="Yes"),100-OFFSET('Sanitation Data'!$H$4,0,10*ROW('Sanitation Data'!H69)),NA())</f>
        <v>#N/A</v>
      </c>
      <c r="AQ75" s="512" t="e">
        <f ca="1">+IF(AND(ISNUMBER(OFFSET('Sanitation Data'!$H$6,0,10*ROW('Sanitation Data'!H69))),'Data Summary'!DF75="Yes"),OFFSET('Sanitation Data'!$H$6,0,10*ROW('Sanitation Data'!H69)),NA())</f>
        <v>#N/A</v>
      </c>
      <c r="AR75" s="512" t="e">
        <f ca="1">+IF(AND(ISNUMBER(OFFSET('Sanitation Data'!$H$10,0,10*ROW('Sanitation Data'!H69))),'Data Summary'!DG75="Yes"),OFFSET('Sanitation Data'!$H$10,0,10*ROW('Sanitation Data'!H69)),NA())</f>
        <v>#N/A</v>
      </c>
      <c r="AS75" s="512" t="e">
        <f ca="1">+IF(AND(ISNUMBER(OFFSET('Sanitation Data'!$H$11,0,10*ROW('Sanitation Data'!H69))),'Data Summary'!DH75="Yes"),OFFSET('Sanitation Data'!$H$11,0,10*ROW('Sanitation Data'!H69)),NA())</f>
        <v>#N/A</v>
      </c>
      <c r="AT75" s="512" t="e">
        <f ca="1">+IF(AND(ISNUMBER(OFFSET('Sanitation Data'!$H$12,0,10*ROW('Sanitation Data'!H69))),'Data Summary'!DI75="Yes"),OFFSET('Sanitation Data'!$H$12,0,10*ROW('Sanitation Data'!H69)),NA())</f>
        <v>#N/A</v>
      </c>
      <c r="AU75" s="512" t="e">
        <f ca="1">+IF(AND(ISNUMBER(OFFSET('Sanitation Data'!$I$4,0,10*ROW('Sanitation Data'!I69))),'Data Summary'!DJ75="Yes"),100-OFFSET('Sanitation Data'!$I$4,0,10*ROW('Sanitation Data'!I69)),NA())</f>
        <v>#N/A</v>
      </c>
      <c r="AV75" s="512" t="e">
        <f ca="1">+IF(AND(ISNUMBER(OFFSET('Sanitation Data'!$I$6,0,10*ROW('Sanitation Data'!I69))),'Data Summary'!DK75="Yes"),OFFSET('Sanitation Data'!$I$6,0,10*ROW('Sanitation Data'!I69)),NA())</f>
        <v>#N/A</v>
      </c>
      <c r="AW75" s="512" t="e">
        <f ca="1">+IF(AND(ISNUMBER(OFFSET('Sanitation Data'!$I$10,0,10*ROW('Sanitation Data'!I69))),'Data Summary'!DL75="Yes"),OFFSET('Sanitation Data'!$I$10,0,10*ROW('Sanitation Data'!I69)),NA())</f>
        <v>#N/A</v>
      </c>
      <c r="AX75" s="512" t="e">
        <f ca="1">+IF(AND(ISNUMBER(OFFSET('Sanitation Data'!$I$11,0,10*ROW('Sanitation Data'!I69))),'Data Summary'!DM75="Yes"),OFFSET('Sanitation Data'!$I$11,0,10*ROW('Sanitation Data'!I69)),NA())</f>
        <v>#N/A</v>
      </c>
      <c r="AY75" s="512" t="e">
        <f ca="1">+IF(AND(ISNUMBER(OFFSET('Sanitation Data'!$I$12,0,10*ROW('Sanitation Data'!I69))),'Data Summary'!DN75="Yes"),OFFSET('Sanitation Data'!$I$12,0,10*ROW('Sanitation Data'!I69)),NA())</f>
        <v>#N/A</v>
      </c>
      <c r="AZ75" s="513" t="e">
        <f ca="1">+IF(AND(ISNUMBER(OFFSET('Hygiene Data'!$D$5,0,10*ROW('Hygiene Data'!D69))),'Data Summary'!DO75="Yes"),OFFSET('Hygiene Data'!$D$5,0,10*ROW('Hygiene Data'!D69)),NA())</f>
        <v>#N/A</v>
      </c>
      <c r="BA75" s="513" t="e">
        <f ca="1">+IF(AND(ISNUMBER(OFFSET('Hygiene Data'!$D$7,0,10*ROW('Hygiene Data'!D69))),'Data Summary'!DP75="Yes"),OFFSET('Hygiene Data'!$D$7,0,10*ROW('Hygiene Data'!D69)),NA())</f>
        <v>#N/A</v>
      </c>
      <c r="BB75" s="513" t="e">
        <f ca="1">+IF(AND(ISNUMBER(OFFSET('Hygiene Data'!$D$9,0,10*ROW('Hygiene Data'!D69))),'Data Summary'!DQ75="Yes"),OFFSET('Hygiene Data'!$D$9,0,10*ROW('Hygiene Data'!D69)),NA())</f>
        <v>#N/A</v>
      </c>
      <c r="BC75" s="513" t="e">
        <f ca="1">+IF(AND(ISNUMBER(OFFSET('Hygiene Data'!$E$5,0,10*ROW('Hygiene Data'!E69))),'Data Summary'!DR75="Yes"),OFFSET('Hygiene Data'!$E$5,0,10*ROW('Hygiene Data'!E69)),NA())</f>
        <v>#N/A</v>
      </c>
      <c r="BD75" s="513" t="e">
        <f ca="1">+IF(AND(ISNUMBER(OFFSET('Hygiene Data'!$E$7,0,10*ROW('Hygiene Data'!E69))),'Data Summary'!DS75="Yes"),OFFSET('Hygiene Data'!$E$7,0,10*ROW('Hygiene Data'!E69)),NA())</f>
        <v>#N/A</v>
      </c>
      <c r="BE75" s="513" t="e">
        <f ca="1">+IF(AND(ISNUMBER(OFFSET('Hygiene Data'!$E$9,0,10*ROW('Hygiene Data'!E69))),'Data Summary'!DT75="Yes"),OFFSET('Hygiene Data'!$E$9,0,10*ROW('Hygiene Data'!E69)),NA())</f>
        <v>#N/A</v>
      </c>
      <c r="BF75" s="513" t="e">
        <f ca="1">+IF(AND(ISNUMBER(OFFSET('Hygiene Data'!$F$5,0,10*ROW('Hygiene Data'!F69))),'Data Summary'!DU75="Yes"),OFFSET('Hygiene Data'!$F$5,0,10*ROW('Hygiene Data'!F69)),NA())</f>
        <v>#N/A</v>
      </c>
      <c r="BG75" s="513" t="e">
        <f ca="1">+IF(AND(ISNUMBER(OFFSET('Hygiene Data'!$F$7,0,10*ROW('Hygiene Data'!F69))),'Data Summary'!DV75="Yes"),OFFSET('Hygiene Data'!$F$7,0,10*ROW('Hygiene Data'!F69)),NA())</f>
        <v>#N/A</v>
      </c>
      <c r="BH75" s="513" t="e">
        <f ca="1">+IF(AND(ISNUMBER(OFFSET('Hygiene Data'!$F$9,0,10*ROW('Hygiene Data'!F69))),'Data Summary'!DW75="Yes"),OFFSET('Hygiene Data'!$F$9,0,10*ROW('Hygiene Data'!F69)),NA())</f>
        <v>#N/A</v>
      </c>
      <c r="BI75" s="513" t="e">
        <f ca="1">+IF(AND(ISNUMBER(OFFSET('Hygiene Data'!$G$5,0,10*ROW('Hygiene Data'!G69))),'Data Summary'!DX75="Yes"),OFFSET('Hygiene Data'!$G$5,0,10*ROW('Hygiene Data'!G69)),NA())</f>
        <v>#N/A</v>
      </c>
      <c r="BJ75" s="513" t="e">
        <f ca="1">+IF(AND(ISNUMBER(OFFSET('Hygiene Data'!$G$7,0,10*ROW('Hygiene Data'!G69))),'Data Summary'!DY75="Yes"),OFFSET('Hygiene Data'!$G$7,0,10*ROW('Hygiene Data'!G69)),NA())</f>
        <v>#N/A</v>
      </c>
      <c r="BK75" s="513" t="e">
        <f ca="1">+IF(AND(ISNUMBER(OFFSET('Hygiene Data'!$G$9,0,10*ROW('Hygiene Data'!G69))),'Data Summary'!DZ75="Yes"),OFFSET('Hygiene Data'!$G$9,0,10*ROW('Hygiene Data'!G69)),NA())</f>
        <v>#N/A</v>
      </c>
      <c r="BL75" s="513" t="e">
        <f ca="1">+IF(AND(ISNUMBER(OFFSET('Hygiene Data'!$H$5,0,10*ROW('Hygiene Data'!H69))),'Data Summary'!EA75="Yes"),OFFSET('Hygiene Data'!$H$5,0,10*ROW('Hygiene Data'!H69)),NA())</f>
        <v>#N/A</v>
      </c>
      <c r="BM75" s="513" t="e">
        <f ca="1">+IF(AND(ISNUMBER(OFFSET('Hygiene Data'!$H$7,0,10*ROW('Hygiene Data'!H69))),'Data Summary'!EB75="Yes"),OFFSET('Hygiene Data'!$H$7,0,10*ROW('Hygiene Data'!H69)),NA())</f>
        <v>#N/A</v>
      </c>
      <c r="BN75" s="513" t="e">
        <f ca="1">+IF(AND(ISNUMBER(OFFSET('Hygiene Data'!$H$9,0,10*ROW('Hygiene Data'!H69))),'Data Summary'!EC75="Yes"),OFFSET('Hygiene Data'!$H$9,0,10*ROW('Hygiene Data'!H69)),NA())</f>
        <v>#N/A</v>
      </c>
      <c r="BO75" s="513" t="e">
        <f ca="1">+IF(AND(ISNUMBER(OFFSET('Hygiene Data'!$I$5,0,10*ROW('Hygiene Data'!I69))),'Data Summary'!ED75="Yes"),OFFSET('Hygiene Data'!$I$5,0,10*ROW('Hygiene Data'!I69)),NA())</f>
        <v>#N/A</v>
      </c>
      <c r="BP75" s="513" t="e">
        <f ca="1">+IF(AND(ISNUMBER(OFFSET('Hygiene Data'!$I$7,0,10*ROW('Hygiene Data'!I69))),'Data Summary'!EE75="Yes"),OFFSET('Hygiene Data'!$I$7,0,10*ROW('Hygiene Data'!I69)),NA())</f>
        <v>#N/A</v>
      </c>
      <c r="BQ75" s="513" t="e">
        <f ca="1">+IF(AND(ISNUMBER(OFFSET('Hygiene Data'!$I$9,0,10*ROW('Hygiene Data'!I69))),'Data Summary'!EF75="Yes"),OFFSET('Hygiene Data'!$I$9,0,10*ROW('Hygiene Data'!I69)),NA())</f>
        <v>#N/A</v>
      </c>
    </row>
    <row r="76" spans="1:69" x14ac:dyDescent="0.25">
      <c r="A76" s="509" t="e">
        <f ca="1">+RIGHT('Data Summary'!A76,LEN('Data Summary'!A76)-9)</f>
        <v>#VALUE!</v>
      </c>
      <c r="B76" s="483" t="str">
        <f ca="1">+IF(ISTEXT('Data Summary'!B76),'Data Summary'!B76,"")</f>
        <v/>
      </c>
      <c r="C76" s="510" t="e">
        <f ca="1">+VALUE('Data Summary'!C76)</f>
        <v>#VALUE!</v>
      </c>
      <c r="D76" s="511" t="e">
        <f ca="1">+IF(AND(ISNUMBER(OFFSET('Water Data'!$D$4,0,10*ROW('Water Data'!D70))),'Data Summary'!BS76="Yes"),100-OFFSET('Water Data'!$D$4,0,10*ROW('Water Data'!D70)),NA())</f>
        <v>#N/A</v>
      </c>
      <c r="E76" s="511" t="e">
        <f ca="1">+IF(AND(ISNUMBER(OFFSET('Water Data'!$D$6,0,10*ROW('Water Data'!D70))),'Data Summary'!BT76="Yes"),OFFSET('Water Data'!$D$6,0,10*ROW('Water Data'!D70)),NA())</f>
        <v>#N/A</v>
      </c>
      <c r="F76" s="511" t="e">
        <f ca="1">+IF(AND(ISNUMBER(OFFSET('Water Data'!$D$9,0,10*ROW('Water Data'!D70))),'Data Summary'!BU76="Yes"),OFFSET('Water Data'!$D$9,0,10*ROW('Water Data'!D70)),NA())</f>
        <v>#N/A</v>
      </c>
      <c r="G76" s="511" t="e">
        <f ca="1">+IF(AND(ISNUMBER(OFFSET('Water Data'!$E$4,0,10*ROW('Water Data'!E70))),'Data Summary'!BV76="Yes"),100-OFFSET('Water Data'!$E$4,0,10*ROW('Water Data'!E70)),NA())</f>
        <v>#N/A</v>
      </c>
      <c r="H76" s="511" t="e">
        <f ca="1">+IF(AND(ISNUMBER(OFFSET('Water Data'!$E$6,0,10*ROW('Water Data'!E70))),'Data Summary'!BW76="Yes"),OFFSET('Water Data'!$E$6,0,10*ROW('Water Data'!E70)),NA())</f>
        <v>#N/A</v>
      </c>
      <c r="I76" s="511" t="e">
        <f ca="1">+IF(AND(ISNUMBER(OFFSET('Water Data'!$E$9,0,10*ROW('Water Data'!E70))),'Data Summary'!BX76="Yes"),OFFSET('Water Data'!$E$9,0,10*ROW('Water Data'!E70)),NA())</f>
        <v>#N/A</v>
      </c>
      <c r="J76" s="511" t="e">
        <f ca="1">+IF(AND(ISNUMBER(OFFSET('Water Data'!$F$4,0,10*ROW('Water Data'!F70))),'Data Summary'!BY76="Yes"),100-OFFSET('Water Data'!$F$4,0,10*ROW('Water Data'!F70)),NA())</f>
        <v>#N/A</v>
      </c>
      <c r="K76" s="511" t="e">
        <f ca="1">+IF(AND(ISNUMBER(OFFSET('Water Data'!$F$6,0,10*ROW('Water Data'!F70))),'Data Summary'!BZ76="Yes"),OFFSET('Water Data'!$F$6,0,10*ROW('Water Data'!F70)),NA())</f>
        <v>#N/A</v>
      </c>
      <c r="L76" s="511" t="e">
        <f ca="1">+IF(AND(ISNUMBER(OFFSET('Water Data'!$F$9,0,10*ROW('Water Data'!F70))),'Data Summary'!CA76="Yes"),OFFSET('Water Data'!$F$9,0,10*ROW('Water Data'!F70)),NA())</f>
        <v>#N/A</v>
      </c>
      <c r="M76" s="511" t="e">
        <f ca="1">+IF(AND(ISNUMBER(OFFSET('Water Data'!$G$4,0,10*ROW('Water Data'!G70))),'Data Summary'!CB76="Yes"),100-OFFSET('Water Data'!$G$4,0,10*ROW('Water Data'!G70)),NA())</f>
        <v>#N/A</v>
      </c>
      <c r="N76" s="511" t="e">
        <f ca="1">+IF(AND(ISNUMBER(OFFSET('Water Data'!$G$6,0,10*ROW('Water Data'!G70))),'Data Summary'!CC76="Yes"),OFFSET('Water Data'!$G$6,0,10*ROW('Water Data'!G70)),NA())</f>
        <v>#N/A</v>
      </c>
      <c r="O76" s="511" t="e">
        <f ca="1">+IF(AND(ISNUMBER(OFFSET('Water Data'!$G$9,0,10*ROW('Water Data'!G70))),'Data Summary'!CD76="Yes"),OFFSET('Water Data'!$G$9,0,10*ROW('Water Data'!G70)),NA())</f>
        <v>#N/A</v>
      </c>
      <c r="P76" s="511" t="e">
        <f ca="1">+IF(AND(ISNUMBER(OFFSET('Water Data'!$H$4,0,10*ROW('Water Data'!H70))),'Data Summary'!CE76="Yes"),100-OFFSET('Water Data'!$H$4,0,10*ROW('Water Data'!H70)),NA())</f>
        <v>#N/A</v>
      </c>
      <c r="Q76" s="511" t="e">
        <f ca="1">+IF(AND(ISNUMBER(OFFSET('Water Data'!$H$6,0,10*ROW('Water Data'!H70))),'Data Summary'!CF76="Yes"),OFFSET('Water Data'!$H$6,0,10*ROW('Water Data'!H70)),NA())</f>
        <v>#N/A</v>
      </c>
      <c r="R76" s="511" t="e">
        <f ca="1">+IF(AND(ISNUMBER(OFFSET('Water Data'!$H$9,0,10*ROW('Water Data'!H70))),'Data Summary'!CG76="Yes"),OFFSET('Water Data'!$H$9,0,10*ROW('Water Data'!H70)),NA())</f>
        <v>#N/A</v>
      </c>
      <c r="S76" s="511" t="e">
        <f ca="1">+IF(AND(ISNUMBER(OFFSET('Water Data'!$I$4,0,10*ROW('Water Data'!I70))),'Data Summary'!CH76="Yes"),100-OFFSET('Water Data'!$I$4,0,10*ROW('Water Data'!I70)),NA())</f>
        <v>#N/A</v>
      </c>
      <c r="T76" s="511" t="e">
        <f ca="1">+IF(AND(ISNUMBER(OFFSET('Water Data'!$I$6,0,10*ROW('Water Data'!I70))),'Data Summary'!CI76="Yes"),OFFSET('Water Data'!$I$6,0,10*ROW('Water Data'!I70)),NA())</f>
        <v>#N/A</v>
      </c>
      <c r="U76" s="511" t="e">
        <f ca="1">+IF(AND(ISNUMBER(OFFSET('Water Data'!$I$9,0,10*ROW('Water Data'!I70))),'Data Summary'!CJ76="Yes"),OFFSET('Water Data'!$I$9,0,10*ROW('Water Data'!I70)),NA())</f>
        <v>#N/A</v>
      </c>
      <c r="V76" s="512" t="e">
        <f ca="1">+IF(AND(ISNUMBER(OFFSET('Sanitation Data'!$D$4,0,10*ROW('Sanitation Data'!D70))),'Data Summary'!CK76="Yes"),100-OFFSET('Sanitation Data'!$D$4,0,10*ROW('Sanitation Data'!D70)),NA())</f>
        <v>#N/A</v>
      </c>
      <c r="W76" s="512" t="e">
        <f ca="1">+IF(AND(ISNUMBER(OFFSET('Sanitation Data'!$D$6,0,10*ROW('Sanitation Data'!D70))),'Data Summary'!CL76="Yes"),OFFSET('Sanitation Data'!$D$6,0,10*ROW('Sanitation Data'!D70)),NA())</f>
        <v>#N/A</v>
      </c>
      <c r="X76" s="512" t="e">
        <f ca="1">+IF(AND(ISNUMBER(OFFSET('Sanitation Data'!$D$10,0,10*ROW('Sanitation Data'!D70))),'Data Summary'!CM76="Yes"),OFFSET('Sanitation Data'!$D$10,0,10*ROW('Sanitation Data'!D70)),NA())</f>
        <v>#N/A</v>
      </c>
      <c r="Y76" s="512" t="e">
        <f ca="1">+IF(AND(ISNUMBER(OFFSET('Sanitation Data'!$D$11,0,10*ROW('Sanitation Data'!D70))),'Data Summary'!CN76="Yes"),OFFSET('Sanitation Data'!$D$11,0,10*ROW('Sanitation Data'!D70)),NA())</f>
        <v>#N/A</v>
      </c>
      <c r="Z76" s="512" t="e">
        <f ca="1">+IF(AND(ISNUMBER(OFFSET('Sanitation Data'!$D$12,0,10*ROW('Sanitation Data'!D70))),'Data Summary'!CO76="Yes"),OFFSET('Sanitation Data'!$D$12,0,10*ROW('Sanitation Data'!D70)),NA())</f>
        <v>#N/A</v>
      </c>
      <c r="AA76" s="512" t="e">
        <f ca="1">+IF(AND(ISNUMBER(OFFSET('Sanitation Data'!$E$4,0,10*ROW('Sanitation Data'!E70))),'Data Summary'!CP76="Yes"),100-OFFSET('Sanitation Data'!$E$4,0,10*ROW('Sanitation Data'!E70)),NA())</f>
        <v>#N/A</v>
      </c>
      <c r="AB76" s="512" t="e">
        <f ca="1">+IF(AND(ISNUMBER(OFFSET('Sanitation Data'!$E$6,0,10*ROW('Sanitation Data'!E70))),'Data Summary'!CQ76="Yes"),OFFSET('Sanitation Data'!$E$6,0,10*ROW('Sanitation Data'!E70)),NA())</f>
        <v>#N/A</v>
      </c>
      <c r="AC76" s="512" t="e">
        <f ca="1">+IF(AND(ISNUMBER(OFFSET('Sanitation Data'!$E$10,0,10*ROW('Sanitation Data'!E70))),'Data Summary'!CR76="Yes"),OFFSET('Sanitation Data'!$E$10,0,10*ROW('Sanitation Data'!E70)),NA())</f>
        <v>#N/A</v>
      </c>
      <c r="AD76" s="512" t="e">
        <f ca="1">+IF(AND(ISNUMBER(OFFSET('Sanitation Data'!$E$11,0,10*ROW('Sanitation Data'!E70))),'Data Summary'!CS76="Yes"),OFFSET('Sanitation Data'!$E$11,0,10*ROW('Sanitation Data'!E70)),NA())</f>
        <v>#N/A</v>
      </c>
      <c r="AE76" s="512" t="e">
        <f ca="1">+IF(AND(ISNUMBER(OFFSET('Sanitation Data'!$E$12,0,10*ROW('Sanitation Data'!E70))),'Data Summary'!CT76="Yes"),OFFSET('Sanitation Data'!$E$12,0,10*ROW('Sanitation Data'!E70)),NA())</f>
        <v>#N/A</v>
      </c>
      <c r="AF76" s="512" t="e">
        <f ca="1">+IF(AND(ISNUMBER(OFFSET('Sanitation Data'!$F$4,0,10*ROW('Sanitation Data'!F70))),'Data Summary'!CU76="Yes"),100-OFFSET('Sanitation Data'!$F$4,0,10*ROW('Sanitation Data'!F70)),NA())</f>
        <v>#N/A</v>
      </c>
      <c r="AG76" s="512" t="e">
        <f ca="1">+IF(AND(ISNUMBER(OFFSET('Sanitation Data'!$F$6,0,10*ROW('Sanitation Data'!F70))),'Data Summary'!CV76="Yes"),OFFSET('Sanitation Data'!$F$6,0,10*ROW('Sanitation Data'!F70)),NA())</f>
        <v>#N/A</v>
      </c>
      <c r="AH76" s="512" t="e">
        <f ca="1">+IF(AND(ISNUMBER(OFFSET('Sanitation Data'!$F$10,0,10*ROW('Sanitation Data'!F70))),'Data Summary'!CW76="Yes"),OFFSET('Sanitation Data'!$F$10,0,10*ROW('Sanitation Data'!F70)),NA())</f>
        <v>#N/A</v>
      </c>
      <c r="AI76" s="512" t="e">
        <f ca="1">+IF(AND(ISNUMBER(OFFSET('Sanitation Data'!$F$11,0,10*ROW('Sanitation Data'!F70))),'Data Summary'!CX76="Yes"),OFFSET('Sanitation Data'!$F$11,0,10*ROW('Sanitation Data'!F70)),NA())</f>
        <v>#N/A</v>
      </c>
      <c r="AJ76" s="512" t="e">
        <f ca="1">+IF(AND(ISNUMBER(OFFSET('Sanitation Data'!$F$12,0,10*ROW('Sanitation Data'!F70))),'Data Summary'!CY76="Yes"),OFFSET('Sanitation Data'!$F$12,0,10*ROW('Sanitation Data'!F70)),NA())</f>
        <v>#N/A</v>
      </c>
      <c r="AK76" s="512" t="e">
        <f ca="1">+IF(AND(ISNUMBER(OFFSET('Sanitation Data'!$G$4,0,10*ROW('Sanitation Data'!G70))),'Data Summary'!CZ76="Yes"),100-OFFSET('Sanitation Data'!$G$4,0,10*ROW('Sanitation Data'!G70)),NA())</f>
        <v>#N/A</v>
      </c>
      <c r="AL76" s="512" t="e">
        <f ca="1">+IF(AND(ISNUMBER(OFFSET('Sanitation Data'!$G$6,0,10*ROW('Sanitation Data'!G70))),'Data Summary'!DA76="Yes"),OFFSET('Sanitation Data'!$G$6,0,10*ROW('Sanitation Data'!G70)),NA())</f>
        <v>#N/A</v>
      </c>
      <c r="AM76" s="512" t="e">
        <f ca="1">+IF(AND(ISNUMBER(OFFSET('Sanitation Data'!$G$10,0,10*ROW('Sanitation Data'!G70))),'Data Summary'!DB76="Yes"),OFFSET('Sanitation Data'!$G$10,0,10*ROW('Sanitation Data'!G70)),NA())</f>
        <v>#N/A</v>
      </c>
      <c r="AN76" s="512" t="e">
        <f ca="1">+IF(AND(ISNUMBER(OFFSET('Sanitation Data'!$G$11,0,10*ROW('Sanitation Data'!G70))),'Data Summary'!DC76="Yes"),OFFSET('Sanitation Data'!$G$11,0,10*ROW('Sanitation Data'!G70)),NA())</f>
        <v>#N/A</v>
      </c>
      <c r="AO76" s="512" t="e">
        <f ca="1">+IF(AND(ISNUMBER(OFFSET('Sanitation Data'!$G$12,0,10*ROW('Sanitation Data'!G70))),'Data Summary'!DD76="Yes"),OFFSET('Sanitation Data'!$G$12,0,10*ROW('Sanitation Data'!G70)),NA())</f>
        <v>#N/A</v>
      </c>
      <c r="AP76" s="512" t="e">
        <f ca="1">+IF(AND(ISNUMBER(OFFSET('Sanitation Data'!$H$4,0,10*ROW('Sanitation Data'!H70))),'Data Summary'!DE76="Yes"),100-OFFSET('Sanitation Data'!$H$4,0,10*ROW('Sanitation Data'!H70)),NA())</f>
        <v>#N/A</v>
      </c>
      <c r="AQ76" s="512" t="e">
        <f ca="1">+IF(AND(ISNUMBER(OFFSET('Sanitation Data'!$H$6,0,10*ROW('Sanitation Data'!H70))),'Data Summary'!DF76="Yes"),OFFSET('Sanitation Data'!$H$6,0,10*ROW('Sanitation Data'!H70)),NA())</f>
        <v>#N/A</v>
      </c>
      <c r="AR76" s="512" t="e">
        <f ca="1">+IF(AND(ISNUMBER(OFFSET('Sanitation Data'!$H$10,0,10*ROW('Sanitation Data'!H70))),'Data Summary'!DG76="Yes"),OFFSET('Sanitation Data'!$H$10,0,10*ROW('Sanitation Data'!H70)),NA())</f>
        <v>#N/A</v>
      </c>
      <c r="AS76" s="512" t="e">
        <f ca="1">+IF(AND(ISNUMBER(OFFSET('Sanitation Data'!$H$11,0,10*ROW('Sanitation Data'!H70))),'Data Summary'!DH76="Yes"),OFFSET('Sanitation Data'!$H$11,0,10*ROW('Sanitation Data'!H70)),NA())</f>
        <v>#N/A</v>
      </c>
      <c r="AT76" s="512" t="e">
        <f ca="1">+IF(AND(ISNUMBER(OFFSET('Sanitation Data'!$H$12,0,10*ROW('Sanitation Data'!H70))),'Data Summary'!DI76="Yes"),OFFSET('Sanitation Data'!$H$12,0,10*ROW('Sanitation Data'!H70)),NA())</f>
        <v>#N/A</v>
      </c>
      <c r="AU76" s="512" t="e">
        <f ca="1">+IF(AND(ISNUMBER(OFFSET('Sanitation Data'!$I$4,0,10*ROW('Sanitation Data'!I70))),'Data Summary'!DJ76="Yes"),100-OFFSET('Sanitation Data'!$I$4,0,10*ROW('Sanitation Data'!I70)),NA())</f>
        <v>#N/A</v>
      </c>
      <c r="AV76" s="512" t="e">
        <f ca="1">+IF(AND(ISNUMBER(OFFSET('Sanitation Data'!$I$6,0,10*ROW('Sanitation Data'!I70))),'Data Summary'!DK76="Yes"),OFFSET('Sanitation Data'!$I$6,0,10*ROW('Sanitation Data'!I70)),NA())</f>
        <v>#N/A</v>
      </c>
      <c r="AW76" s="512" t="e">
        <f ca="1">+IF(AND(ISNUMBER(OFFSET('Sanitation Data'!$I$10,0,10*ROW('Sanitation Data'!I70))),'Data Summary'!DL76="Yes"),OFFSET('Sanitation Data'!$I$10,0,10*ROW('Sanitation Data'!I70)),NA())</f>
        <v>#N/A</v>
      </c>
      <c r="AX76" s="512" t="e">
        <f ca="1">+IF(AND(ISNUMBER(OFFSET('Sanitation Data'!$I$11,0,10*ROW('Sanitation Data'!I70))),'Data Summary'!DM76="Yes"),OFFSET('Sanitation Data'!$I$11,0,10*ROW('Sanitation Data'!I70)),NA())</f>
        <v>#N/A</v>
      </c>
      <c r="AY76" s="512" t="e">
        <f ca="1">+IF(AND(ISNUMBER(OFFSET('Sanitation Data'!$I$12,0,10*ROW('Sanitation Data'!I70))),'Data Summary'!DN76="Yes"),OFFSET('Sanitation Data'!$I$12,0,10*ROW('Sanitation Data'!I70)),NA())</f>
        <v>#N/A</v>
      </c>
      <c r="AZ76" s="513" t="e">
        <f ca="1">+IF(AND(ISNUMBER(OFFSET('Hygiene Data'!$D$5,0,10*ROW('Hygiene Data'!D70))),'Data Summary'!DO76="Yes"),OFFSET('Hygiene Data'!$D$5,0,10*ROW('Hygiene Data'!D70)),NA())</f>
        <v>#N/A</v>
      </c>
      <c r="BA76" s="513" t="e">
        <f ca="1">+IF(AND(ISNUMBER(OFFSET('Hygiene Data'!$D$7,0,10*ROW('Hygiene Data'!D70))),'Data Summary'!DP76="Yes"),OFFSET('Hygiene Data'!$D$7,0,10*ROW('Hygiene Data'!D70)),NA())</f>
        <v>#N/A</v>
      </c>
      <c r="BB76" s="513" t="e">
        <f ca="1">+IF(AND(ISNUMBER(OFFSET('Hygiene Data'!$D$9,0,10*ROW('Hygiene Data'!D70))),'Data Summary'!DQ76="Yes"),OFFSET('Hygiene Data'!$D$9,0,10*ROW('Hygiene Data'!D70)),NA())</f>
        <v>#N/A</v>
      </c>
      <c r="BC76" s="513" t="e">
        <f ca="1">+IF(AND(ISNUMBER(OFFSET('Hygiene Data'!$E$5,0,10*ROW('Hygiene Data'!E70))),'Data Summary'!DR76="Yes"),OFFSET('Hygiene Data'!$E$5,0,10*ROW('Hygiene Data'!E70)),NA())</f>
        <v>#N/A</v>
      </c>
      <c r="BD76" s="513" t="e">
        <f ca="1">+IF(AND(ISNUMBER(OFFSET('Hygiene Data'!$E$7,0,10*ROW('Hygiene Data'!E70))),'Data Summary'!DS76="Yes"),OFFSET('Hygiene Data'!$E$7,0,10*ROW('Hygiene Data'!E70)),NA())</f>
        <v>#N/A</v>
      </c>
      <c r="BE76" s="513" t="e">
        <f ca="1">+IF(AND(ISNUMBER(OFFSET('Hygiene Data'!$E$9,0,10*ROW('Hygiene Data'!E70))),'Data Summary'!DT76="Yes"),OFFSET('Hygiene Data'!$E$9,0,10*ROW('Hygiene Data'!E70)),NA())</f>
        <v>#N/A</v>
      </c>
      <c r="BF76" s="513" t="e">
        <f ca="1">+IF(AND(ISNUMBER(OFFSET('Hygiene Data'!$F$5,0,10*ROW('Hygiene Data'!F70))),'Data Summary'!DU76="Yes"),OFFSET('Hygiene Data'!$F$5,0,10*ROW('Hygiene Data'!F70)),NA())</f>
        <v>#N/A</v>
      </c>
      <c r="BG76" s="513" t="e">
        <f ca="1">+IF(AND(ISNUMBER(OFFSET('Hygiene Data'!$F$7,0,10*ROW('Hygiene Data'!F70))),'Data Summary'!DV76="Yes"),OFFSET('Hygiene Data'!$F$7,0,10*ROW('Hygiene Data'!F70)),NA())</f>
        <v>#N/A</v>
      </c>
      <c r="BH76" s="513" t="e">
        <f ca="1">+IF(AND(ISNUMBER(OFFSET('Hygiene Data'!$F$9,0,10*ROW('Hygiene Data'!F70))),'Data Summary'!DW76="Yes"),OFFSET('Hygiene Data'!$F$9,0,10*ROW('Hygiene Data'!F70)),NA())</f>
        <v>#N/A</v>
      </c>
      <c r="BI76" s="513" t="e">
        <f ca="1">+IF(AND(ISNUMBER(OFFSET('Hygiene Data'!$G$5,0,10*ROW('Hygiene Data'!G70))),'Data Summary'!DX76="Yes"),OFFSET('Hygiene Data'!$G$5,0,10*ROW('Hygiene Data'!G70)),NA())</f>
        <v>#N/A</v>
      </c>
      <c r="BJ76" s="513" t="e">
        <f ca="1">+IF(AND(ISNUMBER(OFFSET('Hygiene Data'!$G$7,0,10*ROW('Hygiene Data'!G70))),'Data Summary'!DY76="Yes"),OFFSET('Hygiene Data'!$G$7,0,10*ROW('Hygiene Data'!G70)),NA())</f>
        <v>#N/A</v>
      </c>
      <c r="BK76" s="513" t="e">
        <f ca="1">+IF(AND(ISNUMBER(OFFSET('Hygiene Data'!$G$9,0,10*ROW('Hygiene Data'!G70))),'Data Summary'!DZ76="Yes"),OFFSET('Hygiene Data'!$G$9,0,10*ROW('Hygiene Data'!G70)),NA())</f>
        <v>#N/A</v>
      </c>
      <c r="BL76" s="513" t="e">
        <f ca="1">+IF(AND(ISNUMBER(OFFSET('Hygiene Data'!$H$5,0,10*ROW('Hygiene Data'!H70))),'Data Summary'!EA76="Yes"),OFFSET('Hygiene Data'!$H$5,0,10*ROW('Hygiene Data'!H70)),NA())</f>
        <v>#N/A</v>
      </c>
      <c r="BM76" s="513" t="e">
        <f ca="1">+IF(AND(ISNUMBER(OFFSET('Hygiene Data'!$H$7,0,10*ROW('Hygiene Data'!H70))),'Data Summary'!EB76="Yes"),OFFSET('Hygiene Data'!$H$7,0,10*ROW('Hygiene Data'!H70)),NA())</f>
        <v>#N/A</v>
      </c>
      <c r="BN76" s="513" t="e">
        <f ca="1">+IF(AND(ISNUMBER(OFFSET('Hygiene Data'!$H$9,0,10*ROW('Hygiene Data'!H70))),'Data Summary'!EC76="Yes"),OFFSET('Hygiene Data'!$H$9,0,10*ROW('Hygiene Data'!H70)),NA())</f>
        <v>#N/A</v>
      </c>
      <c r="BO76" s="513" t="e">
        <f ca="1">+IF(AND(ISNUMBER(OFFSET('Hygiene Data'!$I$5,0,10*ROW('Hygiene Data'!I70))),'Data Summary'!ED76="Yes"),OFFSET('Hygiene Data'!$I$5,0,10*ROW('Hygiene Data'!I70)),NA())</f>
        <v>#N/A</v>
      </c>
      <c r="BP76" s="513" t="e">
        <f ca="1">+IF(AND(ISNUMBER(OFFSET('Hygiene Data'!$I$7,0,10*ROW('Hygiene Data'!I70))),'Data Summary'!EE76="Yes"),OFFSET('Hygiene Data'!$I$7,0,10*ROW('Hygiene Data'!I70)),NA())</f>
        <v>#N/A</v>
      </c>
      <c r="BQ76" s="513" t="e">
        <f ca="1">+IF(AND(ISNUMBER(OFFSET('Hygiene Data'!$I$9,0,10*ROW('Hygiene Data'!I70))),'Data Summary'!EF76="Yes"),OFFSET('Hygiene Data'!$I$9,0,10*ROW('Hygiene Data'!I70)),NA())</f>
        <v>#N/A</v>
      </c>
    </row>
    <row r="77" spans="1:69" x14ac:dyDescent="0.25">
      <c r="A77" s="509" t="e">
        <f ca="1">+RIGHT('Data Summary'!A77,LEN('Data Summary'!A77)-9)</f>
        <v>#VALUE!</v>
      </c>
      <c r="B77" s="483" t="str">
        <f ca="1">+IF(ISTEXT('Data Summary'!B77),'Data Summary'!B77,"")</f>
        <v/>
      </c>
      <c r="C77" s="510" t="e">
        <f ca="1">+VALUE('Data Summary'!C77)</f>
        <v>#VALUE!</v>
      </c>
      <c r="D77" s="511" t="e">
        <f ca="1">+IF(AND(ISNUMBER(OFFSET('Water Data'!$D$4,0,10*ROW('Water Data'!D71))),'Data Summary'!BS77="Yes"),100-OFFSET('Water Data'!$D$4,0,10*ROW('Water Data'!D71)),NA())</f>
        <v>#N/A</v>
      </c>
      <c r="E77" s="511" t="e">
        <f ca="1">+IF(AND(ISNUMBER(OFFSET('Water Data'!$D$6,0,10*ROW('Water Data'!D71))),'Data Summary'!BT77="Yes"),OFFSET('Water Data'!$D$6,0,10*ROW('Water Data'!D71)),NA())</f>
        <v>#N/A</v>
      </c>
      <c r="F77" s="511" t="e">
        <f ca="1">+IF(AND(ISNUMBER(OFFSET('Water Data'!$D$9,0,10*ROW('Water Data'!D71))),'Data Summary'!BU77="Yes"),OFFSET('Water Data'!$D$9,0,10*ROW('Water Data'!D71)),NA())</f>
        <v>#N/A</v>
      </c>
      <c r="G77" s="511" t="e">
        <f ca="1">+IF(AND(ISNUMBER(OFFSET('Water Data'!$E$4,0,10*ROW('Water Data'!E71))),'Data Summary'!BV77="Yes"),100-OFFSET('Water Data'!$E$4,0,10*ROW('Water Data'!E71)),NA())</f>
        <v>#N/A</v>
      </c>
      <c r="H77" s="511" t="e">
        <f ca="1">+IF(AND(ISNUMBER(OFFSET('Water Data'!$E$6,0,10*ROW('Water Data'!E71))),'Data Summary'!BW77="Yes"),OFFSET('Water Data'!$E$6,0,10*ROW('Water Data'!E71)),NA())</f>
        <v>#N/A</v>
      </c>
      <c r="I77" s="511" t="e">
        <f ca="1">+IF(AND(ISNUMBER(OFFSET('Water Data'!$E$9,0,10*ROW('Water Data'!E71))),'Data Summary'!BX77="Yes"),OFFSET('Water Data'!$E$9,0,10*ROW('Water Data'!E71)),NA())</f>
        <v>#N/A</v>
      </c>
      <c r="J77" s="511" t="e">
        <f ca="1">+IF(AND(ISNUMBER(OFFSET('Water Data'!$F$4,0,10*ROW('Water Data'!F71))),'Data Summary'!BY77="Yes"),100-OFFSET('Water Data'!$F$4,0,10*ROW('Water Data'!F71)),NA())</f>
        <v>#N/A</v>
      </c>
      <c r="K77" s="511" t="e">
        <f ca="1">+IF(AND(ISNUMBER(OFFSET('Water Data'!$F$6,0,10*ROW('Water Data'!F71))),'Data Summary'!BZ77="Yes"),OFFSET('Water Data'!$F$6,0,10*ROW('Water Data'!F71)),NA())</f>
        <v>#N/A</v>
      </c>
      <c r="L77" s="511" t="e">
        <f ca="1">+IF(AND(ISNUMBER(OFFSET('Water Data'!$F$9,0,10*ROW('Water Data'!F71))),'Data Summary'!CA77="Yes"),OFFSET('Water Data'!$F$9,0,10*ROW('Water Data'!F71)),NA())</f>
        <v>#N/A</v>
      </c>
      <c r="M77" s="511" t="e">
        <f ca="1">+IF(AND(ISNUMBER(OFFSET('Water Data'!$G$4,0,10*ROW('Water Data'!G71))),'Data Summary'!CB77="Yes"),100-OFFSET('Water Data'!$G$4,0,10*ROW('Water Data'!G71)),NA())</f>
        <v>#N/A</v>
      </c>
      <c r="N77" s="511" t="e">
        <f ca="1">+IF(AND(ISNUMBER(OFFSET('Water Data'!$G$6,0,10*ROW('Water Data'!G71))),'Data Summary'!CC77="Yes"),OFFSET('Water Data'!$G$6,0,10*ROW('Water Data'!G71)),NA())</f>
        <v>#N/A</v>
      </c>
      <c r="O77" s="511" t="e">
        <f ca="1">+IF(AND(ISNUMBER(OFFSET('Water Data'!$G$9,0,10*ROW('Water Data'!G71))),'Data Summary'!CD77="Yes"),OFFSET('Water Data'!$G$9,0,10*ROW('Water Data'!G71)),NA())</f>
        <v>#N/A</v>
      </c>
      <c r="P77" s="511" t="e">
        <f ca="1">+IF(AND(ISNUMBER(OFFSET('Water Data'!$H$4,0,10*ROW('Water Data'!H71))),'Data Summary'!CE77="Yes"),100-OFFSET('Water Data'!$H$4,0,10*ROW('Water Data'!H71)),NA())</f>
        <v>#N/A</v>
      </c>
      <c r="Q77" s="511" t="e">
        <f ca="1">+IF(AND(ISNUMBER(OFFSET('Water Data'!$H$6,0,10*ROW('Water Data'!H71))),'Data Summary'!CF77="Yes"),OFFSET('Water Data'!$H$6,0,10*ROW('Water Data'!H71)),NA())</f>
        <v>#N/A</v>
      </c>
      <c r="R77" s="511" t="e">
        <f ca="1">+IF(AND(ISNUMBER(OFFSET('Water Data'!$H$9,0,10*ROW('Water Data'!H71))),'Data Summary'!CG77="Yes"),OFFSET('Water Data'!$H$9,0,10*ROW('Water Data'!H71)),NA())</f>
        <v>#N/A</v>
      </c>
      <c r="S77" s="511" t="e">
        <f ca="1">+IF(AND(ISNUMBER(OFFSET('Water Data'!$I$4,0,10*ROW('Water Data'!I71))),'Data Summary'!CH77="Yes"),100-OFFSET('Water Data'!$I$4,0,10*ROW('Water Data'!I71)),NA())</f>
        <v>#N/A</v>
      </c>
      <c r="T77" s="511" t="e">
        <f ca="1">+IF(AND(ISNUMBER(OFFSET('Water Data'!$I$6,0,10*ROW('Water Data'!I71))),'Data Summary'!CI77="Yes"),OFFSET('Water Data'!$I$6,0,10*ROW('Water Data'!I71)),NA())</f>
        <v>#N/A</v>
      </c>
      <c r="U77" s="511" t="e">
        <f ca="1">+IF(AND(ISNUMBER(OFFSET('Water Data'!$I$9,0,10*ROW('Water Data'!I71))),'Data Summary'!CJ77="Yes"),OFFSET('Water Data'!$I$9,0,10*ROW('Water Data'!I71)),NA())</f>
        <v>#N/A</v>
      </c>
      <c r="V77" s="512" t="e">
        <f ca="1">+IF(AND(ISNUMBER(OFFSET('Sanitation Data'!$D$4,0,10*ROW('Sanitation Data'!D71))),'Data Summary'!CK77="Yes"),100-OFFSET('Sanitation Data'!$D$4,0,10*ROW('Sanitation Data'!D71)),NA())</f>
        <v>#N/A</v>
      </c>
      <c r="W77" s="512" t="e">
        <f ca="1">+IF(AND(ISNUMBER(OFFSET('Sanitation Data'!$D$6,0,10*ROW('Sanitation Data'!D71))),'Data Summary'!CL77="Yes"),OFFSET('Sanitation Data'!$D$6,0,10*ROW('Sanitation Data'!D71)),NA())</f>
        <v>#N/A</v>
      </c>
      <c r="X77" s="512" t="e">
        <f ca="1">+IF(AND(ISNUMBER(OFFSET('Sanitation Data'!$D$10,0,10*ROW('Sanitation Data'!D71))),'Data Summary'!CM77="Yes"),OFFSET('Sanitation Data'!$D$10,0,10*ROW('Sanitation Data'!D71)),NA())</f>
        <v>#N/A</v>
      </c>
      <c r="Y77" s="512" t="e">
        <f ca="1">+IF(AND(ISNUMBER(OFFSET('Sanitation Data'!$D$11,0,10*ROW('Sanitation Data'!D71))),'Data Summary'!CN77="Yes"),OFFSET('Sanitation Data'!$D$11,0,10*ROW('Sanitation Data'!D71)),NA())</f>
        <v>#N/A</v>
      </c>
      <c r="Z77" s="512" t="e">
        <f ca="1">+IF(AND(ISNUMBER(OFFSET('Sanitation Data'!$D$12,0,10*ROW('Sanitation Data'!D71))),'Data Summary'!CO77="Yes"),OFFSET('Sanitation Data'!$D$12,0,10*ROW('Sanitation Data'!D71)),NA())</f>
        <v>#N/A</v>
      </c>
      <c r="AA77" s="512" t="e">
        <f ca="1">+IF(AND(ISNUMBER(OFFSET('Sanitation Data'!$E$4,0,10*ROW('Sanitation Data'!E71))),'Data Summary'!CP77="Yes"),100-OFFSET('Sanitation Data'!$E$4,0,10*ROW('Sanitation Data'!E71)),NA())</f>
        <v>#N/A</v>
      </c>
      <c r="AB77" s="512" t="e">
        <f ca="1">+IF(AND(ISNUMBER(OFFSET('Sanitation Data'!$E$6,0,10*ROW('Sanitation Data'!E71))),'Data Summary'!CQ77="Yes"),OFFSET('Sanitation Data'!$E$6,0,10*ROW('Sanitation Data'!E71)),NA())</f>
        <v>#N/A</v>
      </c>
      <c r="AC77" s="512" t="e">
        <f ca="1">+IF(AND(ISNUMBER(OFFSET('Sanitation Data'!$E$10,0,10*ROW('Sanitation Data'!E71))),'Data Summary'!CR77="Yes"),OFFSET('Sanitation Data'!$E$10,0,10*ROW('Sanitation Data'!E71)),NA())</f>
        <v>#N/A</v>
      </c>
      <c r="AD77" s="512" t="e">
        <f ca="1">+IF(AND(ISNUMBER(OFFSET('Sanitation Data'!$E$11,0,10*ROW('Sanitation Data'!E71))),'Data Summary'!CS77="Yes"),OFFSET('Sanitation Data'!$E$11,0,10*ROW('Sanitation Data'!E71)),NA())</f>
        <v>#N/A</v>
      </c>
      <c r="AE77" s="512" t="e">
        <f ca="1">+IF(AND(ISNUMBER(OFFSET('Sanitation Data'!$E$12,0,10*ROW('Sanitation Data'!E71))),'Data Summary'!CT77="Yes"),OFFSET('Sanitation Data'!$E$12,0,10*ROW('Sanitation Data'!E71)),NA())</f>
        <v>#N/A</v>
      </c>
      <c r="AF77" s="512" t="e">
        <f ca="1">+IF(AND(ISNUMBER(OFFSET('Sanitation Data'!$F$4,0,10*ROW('Sanitation Data'!F71))),'Data Summary'!CU77="Yes"),100-OFFSET('Sanitation Data'!$F$4,0,10*ROW('Sanitation Data'!F71)),NA())</f>
        <v>#N/A</v>
      </c>
      <c r="AG77" s="512" t="e">
        <f ca="1">+IF(AND(ISNUMBER(OFFSET('Sanitation Data'!$F$6,0,10*ROW('Sanitation Data'!F71))),'Data Summary'!CV77="Yes"),OFFSET('Sanitation Data'!$F$6,0,10*ROW('Sanitation Data'!F71)),NA())</f>
        <v>#N/A</v>
      </c>
      <c r="AH77" s="512" t="e">
        <f ca="1">+IF(AND(ISNUMBER(OFFSET('Sanitation Data'!$F$10,0,10*ROW('Sanitation Data'!F71))),'Data Summary'!CW77="Yes"),OFFSET('Sanitation Data'!$F$10,0,10*ROW('Sanitation Data'!F71)),NA())</f>
        <v>#N/A</v>
      </c>
      <c r="AI77" s="512" t="e">
        <f ca="1">+IF(AND(ISNUMBER(OFFSET('Sanitation Data'!$F$11,0,10*ROW('Sanitation Data'!F71))),'Data Summary'!CX77="Yes"),OFFSET('Sanitation Data'!$F$11,0,10*ROW('Sanitation Data'!F71)),NA())</f>
        <v>#N/A</v>
      </c>
      <c r="AJ77" s="512" t="e">
        <f ca="1">+IF(AND(ISNUMBER(OFFSET('Sanitation Data'!$F$12,0,10*ROW('Sanitation Data'!F71))),'Data Summary'!CY77="Yes"),OFFSET('Sanitation Data'!$F$12,0,10*ROW('Sanitation Data'!F71)),NA())</f>
        <v>#N/A</v>
      </c>
      <c r="AK77" s="512" t="e">
        <f ca="1">+IF(AND(ISNUMBER(OFFSET('Sanitation Data'!$G$4,0,10*ROW('Sanitation Data'!G71))),'Data Summary'!CZ77="Yes"),100-OFFSET('Sanitation Data'!$G$4,0,10*ROW('Sanitation Data'!G71)),NA())</f>
        <v>#N/A</v>
      </c>
      <c r="AL77" s="512" t="e">
        <f ca="1">+IF(AND(ISNUMBER(OFFSET('Sanitation Data'!$G$6,0,10*ROW('Sanitation Data'!G71))),'Data Summary'!DA77="Yes"),OFFSET('Sanitation Data'!$G$6,0,10*ROW('Sanitation Data'!G71)),NA())</f>
        <v>#N/A</v>
      </c>
      <c r="AM77" s="512" t="e">
        <f ca="1">+IF(AND(ISNUMBER(OFFSET('Sanitation Data'!$G$10,0,10*ROW('Sanitation Data'!G71))),'Data Summary'!DB77="Yes"),OFFSET('Sanitation Data'!$G$10,0,10*ROW('Sanitation Data'!G71)),NA())</f>
        <v>#N/A</v>
      </c>
      <c r="AN77" s="512" t="e">
        <f ca="1">+IF(AND(ISNUMBER(OFFSET('Sanitation Data'!$G$11,0,10*ROW('Sanitation Data'!G71))),'Data Summary'!DC77="Yes"),OFFSET('Sanitation Data'!$G$11,0,10*ROW('Sanitation Data'!G71)),NA())</f>
        <v>#N/A</v>
      </c>
      <c r="AO77" s="512" t="e">
        <f ca="1">+IF(AND(ISNUMBER(OFFSET('Sanitation Data'!$G$12,0,10*ROW('Sanitation Data'!G71))),'Data Summary'!DD77="Yes"),OFFSET('Sanitation Data'!$G$12,0,10*ROW('Sanitation Data'!G71)),NA())</f>
        <v>#N/A</v>
      </c>
      <c r="AP77" s="512" t="e">
        <f ca="1">+IF(AND(ISNUMBER(OFFSET('Sanitation Data'!$H$4,0,10*ROW('Sanitation Data'!H71))),'Data Summary'!DE77="Yes"),100-OFFSET('Sanitation Data'!$H$4,0,10*ROW('Sanitation Data'!H71)),NA())</f>
        <v>#N/A</v>
      </c>
      <c r="AQ77" s="512" t="e">
        <f ca="1">+IF(AND(ISNUMBER(OFFSET('Sanitation Data'!$H$6,0,10*ROW('Sanitation Data'!H71))),'Data Summary'!DF77="Yes"),OFFSET('Sanitation Data'!$H$6,0,10*ROW('Sanitation Data'!H71)),NA())</f>
        <v>#N/A</v>
      </c>
      <c r="AR77" s="512" t="e">
        <f ca="1">+IF(AND(ISNUMBER(OFFSET('Sanitation Data'!$H$10,0,10*ROW('Sanitation Data'!H71))),'Data Summary'!DG77="Yes"),OFFSET('Sanitation Data'!$H$10,0,10*ROW('Sanitation Data'!H71)),NA())</f>
        <v>#N/A</v>
      </c>
      <c r="AS77" s="512" t="e">
        <f ca="1">+IF(AND(ISNUMBER(OFFSET('Sanitation Data'!$H$11,0,10*ROW('Sanitation Data'!H71))),'Data Summary'!DH77="Yes"),OFFSET('Sanitation Data'!$H$11,0,10*ROW('Sanitation Data'!H71)),NA())</f>
        <v>#N/A</v>
      </c>
      <c r="AT77" s="512" t="e">
        <f ca="1">+IF(AND(ISNUMBER(OFFSET('Sanitation Data'!$H$12,0,10*ROW('Sanitation Data'!H71))),'Data Summary'!DI77="Yes"),OFFSET('Sanitation Data'!$H$12,0,10*ROW('Sanitation Data'!H71)),NA())</f>
        <v>#N/A</v>
      </c>
      <c r="AU77" s="512" t="e">
        <f ca="1">+IF(AND(ISNUMBER(OFFSET('Sanitation Data'!$I$4,0,10*ROW('Sanitation Data'!I71))),'Data Summary'!DJ77="Yes"),100-OFFSET('Sanitation Data'!$I$4,0,10*ROW('Sanitation Data'!I71)),NA())</f>
        <v>#N/A</v>
      </c>
      <c r="AV77" s="512" t="e">
        <f ca="1">+IF(AND(ISNUMBER(OFFSET('Sanitation Data'!$I$6,0,10*ROW('Sanitation Data'!I71))),'Data Summary'!DK77="Yes"),OFFSET('Sanitation Data'!$I$6,0,10*ROW('Sanitation Data'!I71)),NA())</f>
        <v>#N/A</v>
      </c>
      <c r="AW77" s="512" t="e">
        <f ca="1">+IF(AND(ISNUMBER(OFFSET('Sanitation Data'!$I$10,0,10*ROW('Sanitation Data'!I71))),'Data Summary'!DL77="Yes"),OFFSET('Sanitation Data'!$I$10,0,10*ROW('Sanitation Data'!I71)),NA())</f>
        <v>#N/A</v>
      </c>
      <c r="AX77" s="512" t="e">
        <f ca="1">+IF(AND(ISNUMBER(OFFSET('Sanitation Data'!$I$11,0,10*ROW('Sanitation Data'!I71))),'Data Summary'!DM77="Yes"),OFFSET('Sanitation Data'!$I$11,0,10*ROW('Sanitation Data'!I71)),NA())</f>
        <v>#N/A</v>
      </c>
      <c r="AY77" s="512" t="e">
        <f ca="1">+IF(AND(ISNUMBER(OFFSET('Sanitation Data'!$I$12,0,10*ROW('Sanitation Data'!I71))),'Data Summary'!DN77="Yes"),OFFSET('Sanitation Data'!$I$12,0,10*ROW('Sanitation Data'!I71)),NA())</f>
        <v>#N/A</v>
      </c>
      <c r="AZ77" s="513" t="e">
        <f ca="1">+IF(AND(ISNUMBER(OFFSET('Hygiene Data'!$D$5,0,10*ROW('Hygiene Data'!D71))),'Data Summary'!DO77="Yes"),OFFSET('Hygiene Data'!$D$5,0,10*ROW('Hygiene Data'!D71)),NA())</f>
        <v>#N/A</v>
      </c>
      <c r="BA77" s="513" t="e">
        <f ca="1">+IF(AND(ISNUMBER(OFFSET('Hygiene Data'!$D$7,0,10*ROW('Hygiene Data'!D71))),'Data Summary'!DP77="Yes"),OFFSET('Hygiene Data'!$D$7,0,10*ROW('Hygiene Data'!D71)),NA())</f>
        <v>#N/A</v>
      </c>
      <c r="BB77" s="513" t="e">
        <f ca="1">+IF(AND(ISNUMBER(OFFSET('Hygiene Data'!$D$9,0,10*ROW('Hygiene Data'!D71))),'Data Summary'!DQ77="Yes"),OFFSET('Hygiene Data'!$D$9,0,10*ROW('Hygiene Data'!D71)),NA())</f>
        <v>#N/A</v>
      </c>
      <c r="BC77" s="513" t="e">
        <f ca="1">+IF(AND(ISNUMBER(OFFSET('Hygiene Data'!$E$5,0,10*ROW('Hygiene Data'!E71))),'Data Summary'!DR77="Yes"),OFFSET('Hygiene Data'!$E$5,0,10*ROW('Hygiene Data'!E71)),NA())</f>
        <v>#N/A</v>
      </c>
      <c r="BD77" s="513" t="e">
        <f ca="1">+IF(AND(ISNUMBER(OFFSET('Hygiene Data'!$E$7,0,10*ROW('Hygiene Data'!E71))),'Data Summary'!DS77="Yes"),OFFSET('Hygiene Data'!$E$7,0,10*ROW('Hygiene Data'!E71)),NA())</f>
        <v>#N/A</v>
      </c>
      <c r="BE77" s="513" t="e">
        <f ca="1">+IF(AND(ISNUMBER(OFFSET('Hygiene Data'!$E$9,0,10*ROW('Hygiene Data'!E71))),'Data Summary'!DT77="Yes"),OFFSET('Hygiene Data'!$E$9,0,10*ROW('Hygiene Data'!E71)),NA())</f>
        <v>#N/A</v>
      </c>
      <c r="BF77" s="513" t="e">
        <f ca="1">+IF(AND(ISNUMBER(OFFSET('Hygiene Data'!$F$5,0,10*ROW('Hygiene Data'!F71))),'Data Summary'!DU77="Yes"),OFFSET('Hygiene Data'!$F$5,0,10*ROW('Hygiene Data'!F71)),NA())</f>
        <v>#N/A</v>
      </c>
      <c r="BG77" s="513" t="e">
        <f ca="1">+IF(AND(ISNUMBER(OFFSET('Hygiene Data'!$F$7,0,10*ROW('Hygiene Data'!F71))),'Data Summary'!DV77="Yes"),OFFSET('Hygiene Data'!$F$7,0,10*ROW('Hygiene Data'!F71)),NA())</f>
        <v>#N/A</v>
      </c>
      <c r="BH77" s="513" t="e">
        <f ca="1">+IF(AND(ISNUMBER(OFFSET('Hygiene Data'!$F$9,0,10*ROW('Hygiene Data'!F71))),'Data Summary'!DW77="Yes"),OFFSET('Hygiene Data'!$F$9,0,10*ROW('Hygiene Data'!F71)),NA())</f>
        <v>#N/A</v>
      </c>
      <c r="BI77" s="513" t="e">
        <f ca="1">+IF(AND(ISNUMBER(OFFSET('Hygiene Data'!$G$5,0,10*ROW('Hygiene Data'!G71))),'Data Summary'!DX77="Yes"),OFFSET('Hygiene Data'!$G$5,0,10*ROW('Hygiene Data'!G71)),NA())</f>
        <v>#N/A</v>
      </c>
      <c r="BJ77" s="513" t="e">
        <f ca="1">+IF(AND(ISNUMBER(OFFSET('Hygiene Data'!$G$7,0,10*ROW('Hygiene Data'!G71))),'Data Summary'!DY77="Yes"),OFFSET('Hygiene Data'!$G$7,0,10*ROW('Hygiene Data'!G71)),NA())</f>
        <v>#N/A</v>
      </c>
      <c r="BK77" s="513" t="e">
        <f ca="1">+IF(AND(ISNUMBER(OFFSET('Hygiene Data'!$G$9,0,10*ROW('Hygiene Data'!G71))),'Data Summary'!DZ77="Yes"),OFFSET('Hygiene Data'!$G$9,0,10*ROW('Hygiene Data'!G71)),NA())</f>
        <v>#N/A</v>
      </c>
      <c r="BL77" s="513" t="e">
        <f ca="1">+IF(AND(ISNUMBER(OFFSET('Hygiene Data'!$H$5,0,10*ROW('Hygiene Data'!H71))),'Data Summary'!EA77="Yes"),OFFSET('Hygiene Data'!$H$5,0,10*ROW('Hygiene Data'!H71)),NA())</f>
        <v>#N/A</v>
      </c>
      <c r="BM77" s="513" t="e">
        <f ca="1">+IF(AND(ISNUMBER(OFFSET('Hygiene Data'!$H$7,0,10*ROW('Hygiene Data'!H71))),'Data Summary'!EB77="Yes"),OFFSET('Hygiene Data'!$H$7,0,10*ROW('Hygiene Data'!H71)),NA())</f>
        <v>#N/A</v>
      </c>
      <c r="BN77" s="513" t="e">
        <f ca="1">+IF(AND(ISNUMBER(OFFSET('Hygiene Data'!$H$9,0,10*ROW('Hygiene Data'!H71))),'Data Summary'!EC77="Yes"),OFFSET('Hygiene Data'!$H$9,0,10*ROW('Hygiene Data'!H71)),NA())</f>
        <v>#N/A</v>
      </c>
      <c r="BO77" s="513" t="e">
        <f ca="1">+IF(AND(ISNUMBER(OFFSET('Hygiene Data'!$I$5,0,10*ROW('Hygiene Data'!I71))),'Data Summary'!ED77="Yes"),OFFSET('Hygiene Data'!$I$5,0,10*ROW('Hygiene Data'!I71)),NA())</f>
        <v>#N/A</v>
      </c>
      <c r="BP77" s="513" t="e">
        <f ca="1">+IF(AND(ISNUMBER(OFFSET('Hygiene Data'!$I$7,0,10*ROW('Hygiene Data'!I71))),'Data Summary'!EE77="Yes"),OFFSET('Hygiene Data'!$I$7,0,10*ROW('Hygiene Data'!I71)),NA())</f>
        <v>#N/A</v>
      </c>
      <c r="BQ77" s="513" t="e">
        <f ca="1">+IF(AND(ISNUMBER(OFFSET('Hygiene Data'!$I$9,0,10*ROW('Hygiene Data'!I71))),'Data Summary'!EF77="Yes"),OFFSET('Hygiene Data'!$I$9,0,10*ROW('Hygiene Data'!I71)),NA())</f>
        <v>#N/A</v>
      </c>
    </row>
    <row r="78" spans="1:69" x14ac:dyDescent="0.25">
      <c r="A78" s="509" t="e">
        <f ca="1">+RIGHT('Data Summary'!A78,LEN('Data Summary'!A78)-9)</f>
        <v>#VALUE!</v>
      </c>
      <c r="B78" s="483" t="str">
        <f ca="1">+IF(ISTEXT('Data Summary'!B78),'Data Summary'!B78,"")</f>
        <v/>
      </c>
      <c r="C78" s="510" t="e">
        <f ca="1">+VALUE('Data Summary'!C78)</f>
        <v>#VALUE!</v>
      </c>
      <c r="D78" s="511" t="e">
        <f ca="1">+IF(AND(ISNUMBER(OFFSET('Water Data'!$D$4,0,10*ROW('Water Data'!D72))),'Data Summary'!BS78="Yes"),100-OFFSET('Water Data'!$D$4,0,10*ROW('Water Data'!D72)),NA())</f>
        <v>#N/A</v>
      </c>
      <c r="E78" s="511" t="e">
        <f ca="1">+IF(AND(ISNUMBER(OFFSET('Water Data'!$D$6,0,10*ROW('Water Data'!D72))),'Data Summary'!BT78="Yes"),OFFSET('Water Data'!$D$6,0,10*ROW('Water Data'!D72)),NA())</f>
        <v>#N/A</v>
      </c>
      <c r="F78" s="511" t="e">
        <f ca="1">+IF(AND(ISNUMBER(OFFSET('Water Data'!$D$9,0,10*ROW('Water Data'!D72))),'Data Summary'!BU78="Yes"),OFFSET('Water Data'!$D$9,0,10*ROW('Water Data'!D72)),NA())</f>
        <v>#N/A</v>
      </c>
      <c r="G78" s="511" t="e">
        <f ca="1">+IF(AND(ISNUMBER(OFFSET('Water Data'!$E$4,0,10*ROW('Water Data'!E72))),'Data Summary'!BV78="Yes"),100-OFFSET('Water Data'!$E$4,0,10*ROW('Water Data'!E72)),NA())</f>
        <v>#N/A</v>
      </c>
      <c r="H78" s="511" t="e">
        <f ca="1">+IF(AND(ISNUMBER(OFFSET('Water Data'!$E$6,0,10*ROW('Water Data'!E72))),'Data Summary'!BW78="Yes"),OFFSET('Water Data'!$E$6,0,10*ROW('Water Data'!E72)),NA())</f>
        <v>#N/A</v>
      </c>
      <c r="I78" s="511" t="e">
        <f ca="1">+IF(AND(ISNUMBER(OFFSET('Water Data'!$E$9,0,10*ROW('Water Data'!E72))),'Data Summary'!BX78="Yes"),OFFSET('Water Data'!$E$9,0,10*ROW('Water Data'!E72)),NA())</f>
        <v>#N/A</v>
      </c>
      <c r="J78" s="511" t="e">
        <f ca="1">+IF(AND(ISNUMBER(OFFSET('Water Data'!$F$4,0,10*ROW('Water Data'!F72))),'Data Summary'!BY78="Yes"),100-OFFSET('Water Data'!$F$4,0,10*ROW('Water Data'!F72)),NA())</f>
        <v>#N/A</v>
      </c>
      <c r="K78" s="511" t="e">
        <f ca="1">+IF(AND(ISNUMBER(OFFSET('Water Data'!$F$6,0,10*ROW('Water Data'!F72))),'Data Summary'!BZ78="Yes"),OFFSET('Water Data'!$F$6,0,10*ROW('Water Data'!F72)),NA())</f>
        <v>#N/A</v>
      </c>
      <c r="L78" s="511" t="e">
        <f ca="1">+IF(AND(ISNUMBER(OFFSET('Water Data'!$F$9,0,10*ROW('Water Data'!F72))),'Data Summary'!CA78="Yes"),OFFSET('Water Data'!$F$9,0,10*ROW('Water Data'!F72)),NA())</f>
        <v>#N/A</v>
      </c>
      <c r="M78" s="511" t="e">
        <f ca="1">+IF(AND(ISNUMBER(OFFSET('Water Data'!$G$4,0,10*ROW('Water Data'!G72))),'Data Summary'!CB78="Yes"),100-OFFSET('Water Data'!$G$4,0,10*ROW('Water Data'!G72)),NA())</f>
        <v>#N/A</v>
      </c>
      <c r="N78" s="511" t="e">
        <f ca="1">+IF(AND(ISNUMBER(OFFSET('Water Data'!$G$6,0,10*ROW('Water Data'!G72))),'Data Summary'!CC78="Yes"),OFFSET('Water Data'!$G$6,0,10*ROW('Water Data'!G72)),NA())</f>
        <v>#N/A</v>
      </c>
      <c r="O78" s="511" t="e">
        <f ca="1">+IF(AND(ISNUMBER(OFFSET('Water Data'!$G$9,0,10*ROW('Water Data'!G72))),'Data Summary'!CD78="Yes"),OFFSET('Water Data'!$G$9,0,10*ROW('Water Data'!G72)),NA())</f>
        <v>#N/A</v>
      </c>
      <c r="P78" s="511" t="e">
        <f ca="1">+IF(AND(ISNUMBER(OFFSET('Water Data'!$H$4,0,10*ROW('Water Data'!H72))),'Data Summary'!CE78="Yes"),100-OFFSET('Water Data'!$H$4,0,10*ROW('Water Data'!H72)),NA())</f>
        <v>#N/A</v>
      </c>
      <c r="Q78" s="511" t="e">
        <f ca="1">+IF(AND(ISNUMBER(OFFSET('Water Data'!$H$6,0,10*ROW('Water Data'!H72))),'Data Summary'!CF78="Yes"),OFFSET('Water Data'!$H$6,0,10*ROW('Water Data'!H72)),NA())</f>
        <v>#N/A</v>
      </c>
      <c r="R78" s="511" t="e">
        <f ca="1">+IF(AND(ISNUMBER(OFFSET('Water Data'!$H$9,0,10*ROW('Water Data'!H72))),'Data Summary'!CG78="Yes"),OFFSET('Water Data'!$H$9,0,10*ROW('Water Data'!H72)),NA())</f>
        <v>#N/A</v>
      </c>
      <c r="S78" s="511" t="e">
        <f ca="1">+IF(AND(ISNUMBER(OFFSET('Water Data'!$I$4,0,10*ROW('Water Data'!I72))),'Data Summary'!CH78="Yes"),100-OFFSET('Water Data'!$I$4,0,10*ROW('Water Data'!I72)),NA())</f>
        <v>#N/A</v>
      </c>
      <c r="T78" s="511" t="e">
        <f ca="1">+IF(AND(ISNUMBER(OFFSET('Water Data'!$I$6,0,10*ROW('Water Data'!I72))),'Data Summary'!CI78="Yes"),OFFSET('Water Data'!$I$6,0,10*ROW('Water Data'!I72)),NA())</f>
        <v>#N/A</v>
      </c>
      <c r="U78" s="511" t="e">
        <f ca="1">+IF(AND(ISNUMBER(OFFSET('Water Data'!$I$9,0,10*ROW('Water Data'!I72))),'Data Summary'!CJ78="Yes"),OFFSET('Water Data'!$I$9,0,10*ROW('Water Data'!I72)),NA())</f>
        <v>#N/A</v>
      </c>
      <c r="V78" s="512" t="e">
        <f ca="1">+IF(AND(ISNUMBER(OFFSET('Sanitation Data'!$D$4,0,10*ROW('Sanitation Data'!D72))),'Data Summary'!CK78="Yes"),100-OFFSET('Sanitation Data'!$D$4,0,10*ROW('Sanitation Data'!D72)),NA())</f>
        <v>#N/A</v>
      </c>
      <c r="W78" s="512" t="e">
        <f ca="1">+IF(AND(ISNUMBER(OFFSET('Sanitation Data'!$D$6,0,10*ROW('Sanitation Data'!D72))),'Data Summary'!CL78="Yes"),OFFSET('Sanitation Data'!$D$6,0,10*ROW('Sanitation Data'!D72)),NA())</f>
        <v>#N/A</v>
      </c>
      <c r="X78" s="512" t="e">
        <f ca="1">+IF(AND(ISNUMBER(OFFSET('Sanitation Data'!$D$10,0,10*ROW('Sanitation Data'!D72))),'Data Summary'!CM78="Yes"),OFFSET('Sanitation Data'!$D$10,0,10*ROW('Sanitation Data'!D72)),NA())</f>
        <v>#N/A</v>
      </c>
      <c r="Y78" s="512" t="e">
        <f ca="1">+IF(AND(ISNUMBER(OFFSET('Sanitation Data'!$D$11,0,10*ROW('Sanitation Data'!D72))),'Data Summary'!CN78="Yes"),OFFSET('Sanitation Data'!$D$11,0,10*ROW('Sanitation Data'!D72)),NA())</f>
        <v>#N/A</v>
      </c>
      <c r="Z78" s="512" t="e">
        <f ca="1">+IF(AND(ISNUMBER(OFFSET('Sanitation Data'!$D$12,0,10*ROW('Sanitation Data'!D72))),'Data Summary'!CO78="Yes"),OFFSET('Sanitation Data'!$D$12,0,10*ROW('Sanitation Data'!D72)),NA())</f>
        <v>#N/A</v>
      </c>
      <c r="AA78" s="512" t="e">
        <f ca="1">+IF(AND(ISNUMBER(OFFSET('Sanitation Data'!$E$4,0,10*ROW('Sanitation Data'!E72))),'Data Summary'!CP78="Yes"),100-OFFSET('Sanitation Data'!$E$4,0,10*ROW('Sanitation Data'!E72)),NA())</f>
        <v>#N/A</v>
      </c>
      <c r="AB78" s="512" t="e">
        <f ca="1">+IF(AND(ISNUMBER(OFFSET('Sanitation Data'!$E$6,0,10*ROW('Sanitation Data'!E72))),'Data Summary'!CQ78="Yes"),OFFSET('Sanitation Data'!$E$6,0,10*ROW('Sanitation Data'!E72)),NA())</f>
        <v>#N/A</v>
      </c>
      <c r="AC78" s="512" t="e">
        <f ca="1">+IF(AND(ISNUMBER(OFFSET('Sanitation Data'!$E$10,0,10*ROW('Sanitation Data'!E72))),'Data Summary'!CR78="Yes"),OFFSET('Sanitation Data'!$E$10,0,10*ROW('Sanitation Data'!E72)),NA())</f>
        <v>#N/A</v>
      </c>
      <c r="AD78" s="512" t="e">
        <f ca="1">+IF(AND(ISNUMBER(OFFSET('Sanitation Data'!$E$11,0,10*ROW('Sanitation Data'!E72))),'Data Summary'!CS78="Yes"),OFFSET('Sanitation Data'!$E$11,0,10*ROW('Sanitation Data'!E72)),NA())</f>
        <v>#N/A</v>
      </c>
      <c r="AE78" s="512" t="e">
        <f ca="1">+IF(AND(ISNUMBER(OFFSET('Sanitation Data'!$E$12,0,10*ROW('Sanitation Data'!E72))),'Data Summary'!CT78="Yes"),OFFSET('Sanitation Data'!$E$12,0,10*ROW('Sanitation Data'!E72)),NA())</f>
        <v>#N/A</v>
      </c>
      <c r="AF78" s="512" t="e">
        <f ca="1">+IF(AND(ISNUMBER(OFFSET('Sanitation Data'!$F$4,0,10*ROW('Sanitation Data'!F72))),'Data Summary'!CU78="Yes"),100-OFFSET('Sanitation Data'!$F$4,0,10*ROW('Sanitation Data'!F72)),NA())</f>
        <v>#N/A</v>
      </c>
      <c r="AG78" s="512" t="e">
        <f ca="1">+IF(AND(ISNUMBER(OFFSET('Sanitation Data'!$F$6,0,10*ROW('Sanitation Data'!F72))),'Data Summary'!CV78="Yes"),OFFSET('Sanitation Data'!$F$6,0,10*ROW('Sanitation Data'!F72)),NA())</f>
        <v>#N/A</v>
      </c>
      <c r="AH78" s="512" t="e">
        <f ca="1">+IF(AND(ISNUMBER(OFFSET('Sanitation Data'!$F$10,0,10*ROW('Sanitation Data'!F72))),'Data Summary'!CW78="Yes"),OFFSET('Sanitation Data'!$F$10,0,10*ROW('Sanitation Data'!F72)),NA())</f>
        <v>#N/A</v>
      </c>
      <c r="AI78" s="512" t="e">
        <f ca="1">+IF(AND(ISNUMBER(OFFSET('Sanitation Data'!$F$11,0,10*ROW('Sanitation Data'!F72))),'Data Summary'!CX78="Yes"),OFFSET('Sanitation Data'!$F$11,0,10*ROW('Sanitation Data'!F72)),NA())</f>
        <v>#N/A</v>
      </c>
      <c r="AJ78" s="512" t="e">
        <f ca="1">+IF(AND(ISNUMBER(OFFSET('Sanitation Data'!$F$12,0,10*ROW('Sanitation Data'!F72))),'Data Summary'!CY78="Yes"),OFFSET('Sanitation Data'!$F$12,0,10*ROW('Sanitation Data'!F72)),NA())</f>
        <v>#N/A</v>
      </c>
      <c r="AK78" s="512" t="e">
        <f ca="1">+IF(AND(ISNUMBER(OFFSET('Sanitation Data'!$G$4,0,10*ROW('Sanitation Data'!G72))),'Data Summary'!CZ78="Yes"),100-OFFSET('Sanitation Data'!$G$4,0,10*ROW('Sanitation Data'!G72)),NA())</f>
        <v>#N/A</v>
      </c>
      <c r="AL78" s="512" t="e">
        <f ca="1">+IF(AND(ISNUMBER(OFFSET('Sanitation Data'!$G$6,0,10*ROW('Sanitation Data'!G72))),'Data Summary'!DA78="Yes"),OFFSET('Sanitation Data'!$G$6,0,10*ROW('Sanitation Data'!G72)),NA())</f>
        <v>#N/A</v>
      </c>
      <c r="AM78" s="512" t="e">
        <f ca="1">+IF(AND(ISNUMBER(OFFSET('Sanitation Data'!$G$10,0,10*ROW('Sanitation Data'!G72))),'Data Summary'!DB78="Yes"),OFFSET('Sanitation Data'!$G$10,0,10*ROW('Sanitation Data'!G72)),NA())</f>
        <v>#N/A</v>
      </c>
      <c r="AN78" s="512" t="e">
        <f ca="1">+IF(AND(ISNUMBER(OFFSET('Sanitation Data'!$G$11,0,10*ROW('Sanitation Data'!G72))),'Data Summary'!DC78="Yes"),OFFSET('Sanitation Data'!$G$11,0,10*ROW('Sanitation Data'!G72)),NA())</f>
        <v>#N/A</v>
      </c>
      <c r="AO78" s="512" t="e">
        <f ca="1">+IF(AND(ISNUMBER(OFFSET('Sanitation Data'!$G$12,0,10*ROW('Sanitation Data'!G72))),'Data Summary'!DD78="Yes"),OFFSET('Sanitation Data'!$G$12,0,10*ROW('Sanitation Data'!G72)),NA())</f>
        <v>#N/A</v>
      </c>
      <c r="AP78" s="512" t="e">
        <f ca="1">+IF(AND(ISNUMBER(OFFSET('Sanitation Data'!$H$4,0,10*ROW('Sanitation Data'!H72))),'Data Summary'!DE78="Yes"),100-OFFSET('Sanitation Data'!$H$4,0,10*ROW('Sanitation Data'!H72)),NA())</f>
        <v>#N/A</v>
      </c>
      <c r="AQ78" s="512" t="e">
        <f ca="1">+IF(AND(ISNUMBER(OFFSET('Sanitation Data'!$H$6,0,10*ROW('Sanitation Data'!H72))),'Data Summary'!DF78="Yes"),OFFSET('Sanitation Data'!$H$6,0,10*ROW('Sanitation Data'!H72)),NA())</f>
        <v>#N/A</v>
      </c>
      <c r="AR78" s="512" t="e">
        <f ca="1">+IF(AND(ISNUMBER(OFFSET('Sanitation Data'!$H$10,0,10*ROW('Sanitation Data'!H72))),'Data Summary'!DG78="Yes"),OFFSET('Sanitation Data'!$H$10,0,10*ROW('Sanitation Data'!H72)),NA())</f>
        <v>#N/A</v>
      </c>
      <c r="AS78" s="512" t="e">
        <f ca="1">+IF(AND(ISNUMBER(OFFSET('Sanitation Data'!$H$11,0,10*ROW('Sanitation Data'!H72))),'Data Summary'!DH78="Yes"),OFFSET('Sanitation Data'!$H$11,0,10*ROW('Sanitation Data'!H72)),NA())</f>
        <v>#N/A</v>
      </c>
      <c r="AT78" s="512" t="e">
        <f ca="1">+IF(AND(ISNUMBER(OFFSET('Sanitation Data'!$H$12,0,10*ROW('Sanitation Data'!H72))),'Data Summary'!DI78="Yes"),OFFSET('Sanitation Data'!$H$12,0,10*ROW('Sanitation Data'!H72)),NA())</f>
        <v>#N/A</v>
      </c>
      <c r="AU78" s="512" t="e">
        <f ca="1">+IF(AND(ISNUMBER(OFFSET('Sanitation Data'!$I$4,0,10*ROW('Sanitation Data'!I72))),'Data Summary'!DJ78="Yes"),100-OFFSET('Sanitation Data'!$I$4,0,10*ROW('Sanitation Data'!I72)),NA())</f>
        <v>#N/A</v>
      </c>
      <c r="AV78" s="512" t="e">
        <f ca="1">+IF(AND(ISNUMBER(OFFSET('Sanitation Data'!$I$6,0,10*ROW('Sanitation Data'!I72))),'Data Summary'!DK78="Yes"),OFFSET('Sanitation Data'!$I$6,0,10*ROW('Sanitation Data'!I72)),NA())</f>
        <v>#N/A</v>
      </c>
      <c r="AW78" s="512" t="e">
        <f ca="1">+IF(AND(ISNUMBER(OFFSET('Sanitation Data'!$I$10,0,10*ROW('Sanitation Data'!I72))),'Data Summary'!DL78="Yes"),OFFSET('Sanitation Data'!$I$10,0,10*ROW('Sanitation Data'!I72)),NA())</f>
        <v>#N/A</v>
      </c>
      <c r="AX78" s="512" t="e">
        <f ca="1">+IF(AND(ISNUMBER(OFFSET('Sanitation Data'!$I$11,0,10*ROW('Sanitation Data'!I72))),'Data Summary'!DM78="Yes"),OFFSET('Sanitation Data'!$I$11,0,10*ROW('Sanitation Data'!I72)),NA())</f>
        <v>#N/A</v>
      </c>
      <c r="AY78" s="512" t="e">
        <f ca="1">+IF(AND(ISNUMBER(OFFSET('Sanitation Data'!$I$12,0,10*ROW('Sanitation Data'!I72))),'Data Summary'!DN78="Yes"),OFFSET('Sanitation Data'!$I$12,0,10*ROW('Sanitation Data'!I72)),NA())</f>
        <v>#N/A</v>
      </c>
      <c r="AZ78" s="513" t="e">
        <f ca="1">+IF(AND(ISNUMBER(OFFSET('Hygiene Data'!$D$5,0,10*ROW('Hygiene Data'!D72))),'Data Summary'!DO78="Yes"),OFFSET('Hygiene Data'!$D$5,0,10*ROW('Hygiene Data'!D72)),NA())</f>
        <v>#N/A</v>
      </c>
      <c r="BA78" s="513" t="e">
        <f ca="1">+IF(AND(ISNUMBER(OFFSET('Hygiene Data'!$D$7,0,10*ROW('Hygiene Data'!D72))),'Data Summary'!DP78="Yes"),OFFSET('Hygiene Data'!$D$7,0,10*ROW('Hygiene Data'!D72)),NA())</f>
        <v>#N/A</v>
      </c>
      <c r="BB78" s="513" t="e">
        <f ca="1">+IF(AND(ISNUMBER(OFFSET('Hygiene Data'!$D$9,0,10*ROW('Hygiene Data'!D72))),'Data Summary'!DQ78="Yes"),OFFSET('Hygiene Data'!$D$9,0,10*ROW('Hygiene Data'!D72)),NA())</f>
        <v>#N/A</v>
      </c>
      <c r="BC78" s="513" t="e">
        <f ca="1">+IF(AND(ISNUMBER(OFFSET('Hygiene Data'!$E$5,0,10*ROW('Hygiene Data'!E72))),'Data Summary'!DR78="Yes"),OFFSET('Hygiene Data'!$E$5,0,10*ROW('Hygiene Data'!E72)),NA())</f>
        <v>#N/A</v>
      </c>
      <c r="BD78" s="513" t="e">
        <f ca="1">+IF(AND(ISNUMBER(OFFSET('Hygiene Data'!$E$7,0,10*ROW('Hygiene Data'!E72))),'Data Summary'!DS78="Yes"),OFFSET('Hygiene Data'!$E$7,0,10*ROW('Hygiene Data'!E72)),NA())</f>
        <v>#N/A</v>
      </c>
      <c r="BE78" s="513" t="e">
        <f ca="1">+IF(AND(ISNUMBER(OFFSET('Hygiene Data'!$E$9,0,10*ROW('Hygiene Data'!E72))),'Data Summary'!DT78="Yes"),OFFSET('Hygiene Data'!$E$9,0,10*ROW('Hygiene Data'!E72)),NA())</f>
        <v>#N/A</v>
      </c>
      <c r="BF78" s="513" t="e">
        <f ca="1">+IF(AND(ISNUMBER(OFFSET('Hygiene Data'!$F$5,0,10*ROW('Hygiene Data'!F72))),'Data Summary'!DU78="Yes"),OFFSET('Hygiene Data'!$F$5,0,10*ROW('Hygiene Data'!F72)),NA())</f>
        <v>#N/A</v>
      </c>
      <c r="BG78" s="513" t="e">
        <f ca="1">+IF(AND(ISNUMBER(OFFSET('Hygiene Data'!$F$7,0,10*ROW('Hygiene Data'!F72))),'Data Summary'!DV78="Yes"),OFFSET('Hygiene Data'!$F$7,0,10*ROW('Hygiene Data'!F72)),NA())</f>
        <v>#N/A</v>
      </c>
      <c r="BH78" s="513" t="e">
        <f ca="1">+IF(AND(ISNUMBER(OFFSET('Hygiene Data'!$F$9,0,10*ROW('Hygiene Data'!F72))),'Data Summary'!DW78="Yes"),OFFSET('Hygiene Data'!$F$9,0,10*ROW('Hygiene Data'!F72)),NA())</f>
        <v>#N/A</v>
      </c>
      <c r="BI78" s="513" t="e">
        <f ca="1">+IF(AND(ISNUMBER(OFFSET('Hygiene Data'!$G$5,0,10*ROW('Hygiene Data'!G72))),'Data Summary'!DX78="Yes"),OFFSET('Hygiene Data'!$G$5,0,10*ROW('Hygiene Data'!G72)),NA())</f>
        <v>#N/A</v>
      </c>
      <c r="BJ78" s="513" t="e">
        <f ca="1">+IF(AND(ISNUMBER(OFFSET('Hygiene Data'!$G$7,0,10*ROW('Hygiene Data'!G72))),'Data Summary'!DY78="Yes"),OFFSET('Hygiene Data'!$G$7,0,10*ROW('Hygiene Data'!G72)),NA())</f>
        <v>#N/A</v>
      </c>
      <c r="BK78" s="513" t="e">
        <f ca="1">+IF(AND(ISNUMBER(OFFSET('Hygiene Data'!$G$9,0,10*ROW('Hygiene Data'!G72))),'Data Summary'!DZ78="Yes"),OFFSET('Hygiene Data'!$G$9,0,10*ROW('Hygiene Data'!G72)),NA())</f>
        <v>#N/A</v>
      </c>
      <c r="BL78" s="513" t="e">
        <f ca="1">+IF(AND(ISNUMBER(OFFSET('Hygiene Data'!$H$5,0,10*ROW('Hygiene Data'!H72))),'Data Summary'!EA78="Yes"),OFFSET('Hygiene Data'!$H$5,0,10*ROW('Hygiene Data'!H72)),NA())</f>
        <v>#N/A</v>
      </c>
      <c r="BM78" s="513" t="e">
        <f ca="1">+IF(AND(ISNUMBER(OFFSET('Hygiene Data'!$H$7,0,10*ROW('Hygiene Data'!H72))),'Data Summary'!EB78="Yes"),OFFSET('Hygiene Data'!$H$7,0,10*ROW('Hygiene Data'!H72)),NA())</f>
        <v>#N/A</v>
      </c>
      <c r="BN78" s="513" t="e">
        <f ca="1">+IF(AND(ISNUMBER(OFFSET('Hygiene Data'!$H$9,0,10*ROW('Hygiene Data'!H72))),'Data Summary'!EC78="Yes"),OFFSET('Hygiene Data'!$H$9,0,10*ROW('Hygiene Data'!H72)),NA())</f>
        <v>#N/A</v>
      </c>
      <c r="BO78" s="513" t="e">
        <f ca="1">+IF(AND(ISNUMBER(OFFSET('Hygiene Data'!$I$5,0,10*ROW('Hygiene Data'!I72))),'Data Summary'!ED78="Yes"),OFFSET('Hygiene Data'!$I$5,0,10*ROW('Hygiene Data'!I72)),NA())</f>
        <v>#N/A</v>
      </c>
      <c r="BP78" s="513" t="e">
        <f ca="1">+IF(AND(ISNUMBER(OFFSET('Hygiene Data'!$I$7,0,10*ROW('Hygiene Data'!I72))),'Data Summary'!EE78="Yes"),OFFSET('Hygiene Data'!$I$7,0,10*ROW('Hygiene Data'!I72)),NA())</f>
        <v>#N/A</v>
      </c>
      <c r="BQ78" s="513" t="e">
        <f ca="1">+IF(AND(ISNUMBER(OFFSET('Hygiene Data'!$I$9,0,10*ROW('Hygiene Data'!I72))),'Data Summary'!EF78="Yes"),OFFSET('Hygiene Data'!$I$9,0,10*ROW('Hygiene Data'!I72)),NA())</f>
        <v>#N/A</v>
      </c>
    </row>
    <row r="79" spans="1:69" x14ac:dyDescent="0.25">
      <c r="A79" s="509" t="e">
        <f ca="1">+RIGHT('Data Summary'!A79,LEN('Data Summary'!A79)-9)</f>
        <v>#VALUE!</v>
      </c>
      <c r="B79" s="483" t="str">
        <f ca="1">+IF(ISTEXT('Data Summary'!B79),'Data Summary'!B79,"")</f>
        <v/>
      </c>
      <c r="C79" s="510" t="e">
        <f ca="1">+VALUE('Data Summary'!C79)</f>
        <v>#VALUE!</v>
      </c>
      <c r="D79" s="511" t="e">
        <f ca="1">+IF(AND(ISNUMBER(OFFSET('Water Data'!$D$4,0,10*ROW('Water Data'!D73))),'Data Summary'!BS79="Yes"),100-OFFSET('Water Data'!$D$4,0,10*ROW('Water Data'!D73)),NA())</f>
        <v>#N/A</v>
      </c>
      <c r="E79" s="511" t="e">
        <f ca="1">+IF(AND(ISNUMBER(OFFSET('Water Data'!$D$6,0,10*ROW('Water Data'!D73))),'Data Summary'!BT79="Yes"),OFFSET('Water Data'!$D$6,0,10*ROW('Water Data'!D73)),NA())</f>
        <v>#N/A</v>
      </c>
      <c r="F79" s="511" t="e">
        <f ca="1">+IF(AND(ISNUMBER(OFFSET('Water Data'!$D$9,0,10*ROW('Water Data'!D73))),'Data Summary'!BU79="Yes"),OFFSET('Water Data'!$D$9,0,10*ROW('Water Data'!D73)),NA())</f>
        <v>#N/A</v>
      </c>
      <c r="G79" s="511" t="e">
        <f ca="1">+IF(AND(ISNUMBER(OFFSET('Water Data'!$E$4,0,10*ROW('Water Data'!E73))),'Data Summary'!BV79="Yes"),100-OFFSET('Water Data'!$E$4,0,10*ROW('Water Data'!E73)),NA())</f>
        <v>#N/A</v>
      </c>
      <c r="H79" s="511" t="e">
        <f ca="1">+IF(AND(ISNUMBER(OFFSET('Water Data'!$E$6,0,10*ROW('Water Data'!E73))),'Data Summary'!BW79="Yes"),OFFSET('Water Data'!$E$6,0,10*ROW('Water Data'!E73)),NA())</f>
        <v>#N/A</v>
      </c>
      <c r="I79" s="511" t="e">
        <f ca="1">+IF(AND(ISNUMBER(OFFSET('Water Data'!$E$9,0,10*ROW('Water Data'!E73))),'Data Summary'!BX79="Yes"),OFFSET('Water Data'!$E$9,0,10*ROW('Water Data'!E73)),NA())</f>
        <v>#N/A</v>
      </c>
      <c r="J79" s="511" t="e">
        <f ca="1">+IF(AND(ISNUMBER(OFFSET('Water Data'!$F$4,0,10*ROW('Water Data'!F73))),'Data Summary'!BY79="Yes"),100-OFFSET('Water Data'!$F$4,0,10*ROW('Water Data'!F73)),NA())</f>
        <v>#N/A</v>
      </c>
      <c r="K79" s="511" t="e">
        <f ca="1">+IF(AND(ISNUMBER(OFFSET('Water Data'!$F$6,0,10*ROW('Water Data'!F73))),'Data Summary'!BZ79="Yes"),OFFSET('Water Data'!$F$6,0,10*ROW('Water Data'!F73)),NA())</f>
        <v>#N/A</v>
      </c>
      <c r="L79" s="511" t="e">
        <f ca="1">+IF(AND(ISNUMBER(OFFSET('Water Data'!$F$9,0,10*ROW('Water Data'!F73))),'Data Summary'!CA79="Yes"),OFFSET('Water Data'!$F$9,0,10*ROW('Water Data'!F73)),NA())</f>
        <v>#N/A</v>
      </c>
      <c r="M79" s="511" t="e">
        <f ca="1">+IF(AND(ISNUMBER(OFFSET('Water Data'!$G$4,0,10*ROW('Water Data'!G73))),'Data Summary'!CB79="Yes"),100-OFFSET('Water Data'!$G$4,0,10*ROW('Water Data'!G73)),NA())</f>
        <v>#N/A</v>
      </c>
      <c r="N79" s="511" t="e">
        <f ca="1">+IF(AND(ISNUMBER(OFFSET('Water Data'!$G$6,0,10*ROW('Water Data'!G73))),'Data Summary'!CC79="Yes"),OFFSET('Water Data'!$G$6,0,10*ROW('Water Data'!G73)),NA())</f>
        <v>#N/A</v>
      </c>
      <c r="O79" s="511" t="e">
        <f ca="1">+IF(AND(ISNUMBER(OFFSET('Water Data'!$G$9,0,10*ROW('Water Data'!G73))),'Data Summary'!CD79="Yes"),OFFSET('Water Data'!$G$9,0,10*ROW('Water Data'!G73)),NA())</f>
        <v>#N/A</v>
      </c>
      <c r="P79" s="511" t="e">
        <f ca="1">+IF(AND(ISNUMBER(OFFSET('Water Data'!$H$4,0,10*ROW('Water Data'!H73))),'Data Summary'!CE79="Yes"),100-OFFSET('Water Data'!$H$4,0,10*ROW('Water Data'!H73)),NA())</f>
        <v>#N/A</v>
      </c>
      <c r="Q79" s="511" t="e">
        <f ca="1">+IF(AND(ISNUMBER(OFFSET('Water Data'!$H$6,0,10*ROW('Water Data'!H73))),'Data Summary'!CF79="Yes"),OFFSET('Water Data'!$H$6,0,10*ROW('Water Data'!H73)),NA())</f>
        <v>#N/A</v>
      </c>
      <c r="R79" s="511" t="e">
        <f ca="1">+IF(AND(ISNUMBER(OFFSET('Water Data'!$H$9,0,10*ROW('Water Data'!H73))),'Data Summary'!CG79="Yes"),OFFSET('Water Data'!$H$9,0,10*ROW('Water Data'!H73)),NA())</f>
        <v>#N/A</v>
      </c>
      <c r="S79" s="511" t="e">
        <f ca="1">+IF(AND(ISNUMBER(OFFSET('Water Data'!$I$4,0,10*ROW('Water Data'!I73))),'Data Summary'!CH79="Yes"),100-OFFSET('Water Data'!$I$4,0,10*ROW('Water Data'!I73)),NA())</f>
        <v>#N/A</v>
      </c>
      <c r="T79" s="511" t="e">
        <f ca="1">+IF(AND(ISNUMBER(OFFSET('Water Data'!$I$6,0,10*ROW('Water Data'!I73))),'Data Summary'!CI79="Yes"),OFFSET('Water Data'!$I$6,0,10*ROW('Water Data'!I73)),NA())</f>
        <v>#N/A</v>
      </c>
      <c r="U79" s="511" t="e">
        <f ca="1">+IF(AND(ISNUMBER(OFFSET('Water Data'!$I$9,0,10*ROW('Water Data'!I73))),'Data Summary'!CJ79="Yes"),OFFSET('Water Data'!$I$9,0,10*ROW('Water Data'!I73)),NA())</f>
        <v>#N/A</v>
      </c>
      <c r="V79" s="512" t="e">
        <f ca="1">+IF(AND(ISNUMBER(OFFSET('Sanitation Data'!$D$4,0,10*ROW('Sanitation Data'!D73))),'Data Summary'!CK79="Yes"),100-OFFSET('Sanitation Data'!$D$4,0,10*ROW('Sanitation Data'!D73)),NA())</f>
        <v>#N/A</v>
      </c>
      <c r="W79" s="512" t="e">
        <f ca="1">+IF(AND(ISNUMBER(OFFSET('Sanitation Data'!$D$6,0,10*ROW('Sanitation Data'!D73))),'Data Summary'!CL79="Yes"),OFFSET('Sanitation Data'!$D$6,0,10*ROW('Sanitation Data'!D73)),NA())</f>
        <v>#N/A</v>
      </c>
      <c r="X79" s="512" t="e">
        <f ca="1">+IF(AND(ISNUMBER(OFFSET('Sanitation Data'!$D$10,0,10*ROW('Sanitation Data'!D73))),'Data Summary'!CM79="Yes"),OFFSET('Sanitation Data'!$D$10,0,10*ROW('Sanitation Data'!D73)),NA())</f>
        <v>#N/A</v>
      </c>
      <c r="Y79" s="512" t="e">
        <f ca="1">+IF(AND(ISNUMBER(OFFSET('Sanitation Data'!$D$11,0,10*ROW('Sanitation Data'!D73))),'Data Summary'!CN79="Yes"),OFFSET('Sanitation Data'!$D$11,0,10*ROW('Sanitation Data'!D73)),NA())</f>
        <v>#N/A</v>
      </c>
      <c r="Z79" s="512" t="e">
        <f ca="1">+IF(AND(ISNUMBER(OFFSET('Sanitation Data'!$D$12,0,10*ROW('Sanitation Data'!D73))),'Data Summary'!CO79="Yes"),OFFSET('Sanitation Data'!$D$12,0,10*ROW('Sanitation Data'!D73)),NA())</f>
        <v>#N/A</v>
      </c>
      <c r="AA79" s="512" t="e">
        <f ca="1">+IF(AND(ISNUMBER(OFFSET('Sanitation Data'!$E$4,0,10*ROW('Sanitation Data'!E73))),'Data Summary'!CP79="Yes"),100-OFFSET('Sanitation Data'!$E$4,0,10*ROW('Sanitation Data'!E73)),NA())</f>
        <v>#N/A</v>
      </c>
      <c r="AB79" s="512" t="e">
        <f ca="1">+IF(AND(ISNUMBER(OFFSET('Sanitation Data'!$E$6,0,10*ROW('Sanitation Data'!E73))),'Data Summary'!CQ79="Yes"),OFFSET('Sanitation Data'!$E$6,0,10*ROW('Sanitation Data'!E73)),NA())</f>
        <v>#N/A</v>
      </c>
      <c r="AC79" s="512" t="e">
        <f ca="1">+IF(AND(ISNUMBER(OFFSET('Sanitation Data'!$E$10,0,10*ROW('Sanitation Data'!E73))),'Data Summary'!CR79="Yes"),OFFSET('Sanitation Data'!$E$10,0,10*ROW('Sanitation Data'!E73)),NA())</f>
        <v>#N/A</v>
      </c>
      <c r="AD79" s="512" t="e">
        <f ca="1">+IF(AND(ISNUMBER(OFFSET('Sanitation Data'!$E$11,0,10*ROW('Sanitation Data'!E73))),'Data Summary'!CS79="Yes"),OFFSET('Sanitation Data'!$E$11,0,10*ROW('Sanitation Data'!E73)),NA())</f>
        <v>#N/A</v>
      </c>
      <c r="AE79" s="512" t="e">
        <f ca="1">+IF(AND(ISNUMBER(OFFSET('Sanitation Data'!$E$12,0,10*ROW('Sanitation Data'!E73))),'Data Summary'!CT79="Yes"),OFFSET('Sanitation Data'!$E$12,0,10*ROW('Sanitation Data'!E73)),NA())</f>
        <v>#N/A</v>
      </c>
      <c r="AF79" s="512" t="e">
        <f ca="1">+IF(AND(ISNUMBER(OFFSET('Sanitation Data'!$F$4,0,10*ROW('Sanitation Data'!F73))),'Data Summary'!CU79="Yes"),100-OFFSET('Sanitation Data'!$F$4,0,10*ROW('Sanitation Data'!F73)),NA())</f>
        <v>#N/A</v>
      </c>
      <c r="AG79" s="512" t="e">
        <f ca="1">+IF(AND(ISNUMBER(OFFSET('Sanitation Data'!$F$6,0,10*ROW('Sanitation Data'!F73))),'Data Summary'!CV79="Yes"),OFFSET('Sanitation Data'!$F$6,0,10*ROW('Sanitation Data'!F73)),NA())</f>
        <v>#N/A</v>
      </c>
      <c r="AH79" s="512" t="e">
        <f ca="1">+IF(AND(ISNUMBER(OFFSET('Sanitation Data'!$F$10,0,10*ROW('Sanitation Data'!F73))),'Data Summary'!CW79="Yes"),OFFSET('Sanitation Data'!$F$10,0,10*ROW('Sanitation Data'!F73)),NA())</f>
        <v>#N/A</v>
      </c>
      <c r="AI79" s="512" t="e">
        <f ca="1">+IF(AND(ISNUMBER(OFFSET('Sanitation Data'!$F$11,0,10*ROW('Sanitation Data'!F73))),'Data Summary'!CX79="Yes"),OFFSET('Sanitation Data'!$F$11,0,10*ROW('Sanitation Data'!F73)),NA())</f>
        <v>#N/A</v>
      </c>
      <c r="AJ79" s="512" t="e">
        <f ca="1">+IF(AND(ISNUMBER(OFFSET('Sanitation Data'!$F$12,0,10*ROW('Sanitation Data'!F73))),'Data Summary'!CY79="Yes"),OFFSET('Sanitation Data'!$F$12,0,10*ROW('Sanitation Data'!F73)),NA())</f>
        <v>#N/A</v>
      </c>
      <c r="AK79" s="512" t="e">
        <f ca="1">+IF(AND(ISNUMBER(OFFSET('Sanitation Data'!$G$4,0,10*ROW('Sanitation Data'!G73))),'Data Summary'!CZ79="Yes"),100-OFFSET('Sanitation Data'!$G$4,0,10*ROW('Sanitation Data'!G73)),NA())</f>
        <v>#N/A</v>
      </c>
      <c r="AL79" s="512" t="e">
        <f ca="1">+IF(AND(ISNUMBER(OFFSET('Sanitation Data'!$G$6,0,10*ROW('Sanitation Data'!G73))),'Data Summary'!DA79="Yes"),OFFSET('Sanitation Data'!$G$6,0,10*ROW('Sanitation Data'!G73)),NA())</f>
        <v>#N/A</v>
      </c>
      <c r="AM79" s="512" t="e">
        <f ca="1">+IF(AND(ISNUMBER(OFFSET('Sanitation Data'!$G$10,0,10*ROW('Sanitation Data'!G73))),'Data Summary'!DB79="Yes"),OFFSET('Sanitation Data'!$G$10,0,10*ROW('Sanitation Data'!G73)),NA())</f>
        <v>#N/A</v>
      </c>
      <c r="AN79" s="512" t="e">
        <f ca="1">+IF(AND(ISNUMBER(OFFSET('Sanitation Data'!$G$11,0,10*ROW('Sanitation Data'!G73))),'Data Summary'!DC79="Yes"),OFFSET('Sanitation Data'!$G$11,0,10*ROW('Sanitation Data'!G73)),NA())</f>
        <v>#N/A</v>
      </c>
      <c r="AO79" s="512" t="e">
        <f ca="1">+IF(AND(ISNUMBER(OFFSET('Sanitation Data'!$G$12,0,10*ROW('Sanitation Data'!G73))),'Data Summary'!DD79="Yes"),OFFSET('Sanitation Data'!$G$12,0,10*ROW('Sanitation Data'!G73)),NA())</f>
        <v>#N/A</v>
      </c>
      <c r="AP79" s="512" t="e">
        <f ca="1">+IF(AND(ISNUMBER(OFFSET('Sanitation Data'!$H$4,0,10*ROW('Sanitation Data'!H73))),'Data Summary'!DE79="Yes"),100-OFFSET('Sanitation Data'!$H$4,0,10*ROW('Sanitation Data'!H73)),NA())</f>
        <v>#N/A</v>
      </c>
      <c r="AQ79" s="512" t="e">
        <f ca="1">+IF(AND(ISNUMBER(OFFSET('Sanitation Data'!$H$6,0,10*ROW('Sanitation Data'!H73))),'Data Summary'!DF79="Yes"),OFFSET('Sanitation Data'!$H$6,0,10*ROW('Sanitation Data'!H73)),NA())</f>
        <v>#N/A</v>
      </c>
      <c r="AR79" s="512" t="e">
        <f ca="1">+IF(AND(ISNUMBER(OFFSET('Sanitation Data'!$H$10,0,10*ROW('Sanitation Data'!H73))),'Data Summary'!DG79="Yes"),OFFSET('Sanitation Data'!$H$10,0,10*ROW('Sanitation Data'!H73)),NA())</f>
        <v>#N/A</v>
      </c>
      <c r="AS79" s="512" t="e">
        <f ca="1">+IF(AND(ISNUMBER(OFFSET('Sanitation Data'!$H$11,0,10*ROW('Sanitation Data'!H73))),'Data Summary'!DH79="Yes"),OFFSET('Sanitation Data'!$H$11,0,10*ROW('Sanitation Data'!H73)),NA())</f>
        <v>#N/A</v>
      </c>
      <c r="AT79" s="512" t="e">
        <f ca="1">+IF(AND(ISNUMBER(OFFSET('Sanitation Data'!$H$12,0,10*ROW('Sanitation Data'!H73))),'Data Summary'!DI79="Yes"),OFFSET('Sanitation Data'!$H$12,0,10*ROW('Sanitation Data'!H73)),NA())</f>
        <v>#N/A</v>
      </c>
      <c r="AU79" s="512" t="e">
        <f ca="1">+IF(AND(ISNUMBER(OFFSET('Sanitation Data'!$I$4,0,10*ROW('Sanitation Data'!I73))),'Data Summary'!DJ79="Yes"),100-OFFSET('Sanitation Data'!$I$4,0,10*ROW('Sanitation Data'!I73)),NA())</f>
        <v>#N/A</v>
      </c>
      <c r="AV79" s="512" t="e">
        <f ca="1">+IF(AND(ISNUMBER(OFFSET('Sanitation Data'!$I$6,0,10*ROW('Sanitation Data'!I73))),'Data Summary'!DK79="Yes"),OFFSET('Sanitation Data'!$I$6,0,10*ROW('Sanitation Data'!I73)),NA())</f>
        <v>#N/A</v>
      </c>
      <c r="AW79" s="512" t="e">
        <f ca="1">+IF(AND(ISNUMBER(OFFSET('Sanitation Data'!$I$10,0,10*ROW('Sanitation Data'!I73))),'Data Summary'!DL79="Yes"),OFFSET('Sanitation Data'!$I$10,0,10*ROW('Sanitation Data'!I73)),NA())</f>
        <v>#N/A</v>
      </c>
      <c r="AX79" s="512" t="e">
        <f ca="1">+IF(AND(ISNUMBER(OFFSET('Sanitation Data'!$I$11,0,10*ROW('Sanitation Data'!I73))),'Data Summary'!DM79="Yes"),OFFSET('Sanitation Data'!$I$11,0,10*ROW('Sanitation Data'!I73)),NA())</f>
        <v>#N/A</v>
      </c>
      <c r="AY79" s="512" t="e">
        <f ca="1">+IF(AND(ISNUMBER(OFFSET('Sanitation Data'!$I$12,0,10*ROW('Sanitation Data'!I73))),'Data Summary'!DN79="Yes"),OFFSET('Sanitation Data'!$I$12,0,10*ROW('Sanitation Data'!I73)),NA())</f>
        <v>#N/A</v>
      </c>
      <c r="AZ79" s="513" t="e">
        <f ca="1">+IF(AND(ISNUMBER(OFFSET('Hygiene Data'!$D$5,0,10*ROW('Hygiene Data'!D73))),'Data Summary'!DO79="Yes"),OFFSET('Hygiene Data'!$D$5,0,10*ROW('Hygiene Data'!D73)),NA())</f>
        <v>#N/A</v>
      </c>
      <c r="BA79" s="513" t="e">
        <f ca="1">+IF(AND(ISNUMBER(OFFSET('Hygiene Data'!$D$7,0,10*ROW('Hygiene Data'!D73))),'Data Summary'!DP79="Yes"),OFFSET('Hygiene Data'!$D$7,0,10*ROW('Hygiene Data'!D73)),NA())</f>
        <v>#N/A</v>
      </c>
      <c r="BB79" s="513" t="e">
        <f ca="1">+IF(AND(ISNUMBER(OFFSET('Hygiene Data'!$D$9,0,10*ROW('Hygiene Data'!D73))),'Data Summary'!DQ79="Yes"),OFFSET('Hygiene Data'!$D$9,0,10*ROW('Hygiene Data'!D73)),NA())</f>
        <v>#N/A</v>
      </c>
      <c r="BC79" s="513" t="e">
        <f ca="1">+IF(AND(ISNUMBER(OFFSET('Hygiene Data'!$E$5,0,10*ROW('Hygiene Data'!E73))),'Data Summary'!DR79="Yes"),OFFSET('Hygiene Data'!$E$5,0,10*ROW('Hygiene Data'!E73)),NA())</f>
        <v>#N/A</v>
      </c>
      <c r="BD79" s="513" t="e">
        <f ca="1">+IF(AND(ISNUMBER(OFFSET('Hygiene Data'!$E$7,0,10*ROW('Hygiene Data'!E73))),'Data Summary'!DS79="Yes"),OFFSET('Hygiene Data'!$E$7,0,10*ROW('Hygiene Data'!E73)),NA())</f>
        <v>#N/A</v>
      </c>
      <c r="BE79" s="513" t="e">
        <f ca="1">+IF(AND(ISNUMBER(OFFSET('Hygiene Data'!$E$9,0,10*ROW('Hygiene Data'!E73))),'Data Summary'!DT79="Yes"),OFFSET('Hygiene Data'!$E$9,0,10*ROW('Hygiene Data'!E73)),NA())</f>
        <v>#N/A</v>
      </c>
      <c r="BF79" s="513" t="e">
        <f ca="1">+IF(AND(ISNUMBER(OFFSET('Hygiene Data'!$F$5,0,10*ROW('Hygiene Data'!F73))),'Data Summary'!DU79="Yes"),OFFSET('Hygiene Data'!$F$5,0,10*ROW('Hygiene Data'!F73)),NA())</f>
        <v>#N/A</v>
      </c>
      <c r="BG79" s="513" t="e">
        <f ca="1">+IF(AND(ISNUMBER(OFFSET('Hygiene Data'!$F$7,0,10*ROW('Hygiene Data'!F73))),'Data Summary'!DV79="Yes"),OFFSET('Hygiene Data'!$F$7,0,10*ROW('Hygiene Data'!F73)),NA())</f>
        <v>#N/A</v>
      </c>
      <c r="BH79" s="513" t="e">
        <f ca="1">+IF(AND(ISNUMBER(OFFSET('Hygiene Data'!$F$9,0,10*ROW('Hygiene Data'!F73))),'Data Summary'!DW79="Yes"),OFFSET('Hygiene Data'!$F$9,0,10*ROW('Hygiene Data'!F73)),NA())</f>
        <v>#N/A</v>
      </c>
      <c r="BI79" s="513" t="e">
        <f ca="1">+IF(AND(ISNUMBER(OFFSET('Hygiene Data'!$G$5,0,10*ROW('Hygiene Data'!G73))),'Data Summary'!DX79="Yes"),OFFSET('Hygiene Data'!$G$5,0,10*ROW('Hygiene Data'!G73)),NA())</f>
        <v>#N/A</v>
      </c>
      <c r="BJ79" s="513" t="e">
        <f ca="1">+IF(AND(ISNUMBER(OFFSET('Hygiene Data'!$G$7,0,10*ROW('Hygiene Data'!G73))),'Data Summary'!DY79="Yes"),OFFSET('Hygiene Data'!$G$7,0,10*ROW('Hygiene Data'!G73)),NA())</f>
        <v>#N/A</v>
      </c>
      <c r="BK79" s="513" t="e">
        <f ca="1">+IF(AND(ISNUMBER(OFFSET('Hygiene Data'!$G$9,0,10*ROW('Hygiene Data'!G73))),'Data Summary'!DZ79="Yes"),OFFSET('Hygiene Data'!$G$9,0,10*ROW('Hygiene Data'!G73)),NA())</f>
        <v>#N/A</v>
      </c>
      <c r="BL79" s="513" t="e">
        <f ca="1">+IF(AND(ISNUMBER(OFFSET('Hygiene Data'!$H$5,0,10*ROW('Hygiene Data'!H73))),'Data Summary'!EA79="Yes"),OFFSET('Hygiene Data'!$H$5,0,10*ROW('Hygiene Data'!H73)),NA())</f>
        <v>#N/A</v>
      </c>
      <c r="BM79" s="513" t="e">
        <f ca="1">+IF(AND(ISNUMBER(OFFSET('Hygiene Data'!$H$7,0,10*ROW('Hygiene Data'!H73))),'Data Summary'!EB79="Yes"),OFFSET('Hygiene Data'!$H$7,0,10*ROW('Hygiene Data'!H73)),NA())</f>
        <v>#N/A</v>
      </c>
      <c r="BN79" s="513" t="e">
        <f ca="1">+IF(AND(ISNUMBER(OFFSET('Hygiene Data'!$H$9,0,10*ROW('Hygiene Data'!H73))),'Data Summary'!EC79="Yes"),OFFSET('Hygiene Data'!$H$9,0,10*ROW('Hygiene Data'!H73)),NA())</f>
        <v>#N/A</v>
      </c>
      <c r="BO79" s="513" t="e">
        <f ca="1">+IF(AND(ISNUMBER(OFFSET('Hygiene Data'!$I$5,0,10*ROW('Hygiene Data'!I73))),'Data Summary'!ED79="Yes"),OFFSET('Hygiene Data'!$I$5,0,10*ROW('Hygiene Data'!I73)),NA())</f>
        <v>#N/A</v>
      </c>
      <c r="BP79" s="513" t="e">
        <f ca="1">+IF(AND(ISNUMBER(OFFSET('Hygiene Data'!$I$7,0,10*ROW('Hygiene Data'!I73))),'Data Summary'!EE79="Yes"),OFFSET('Hygiene Data'!$I$7,0,10*ROW('Hygiene Data'!I73)),NA())</f>
        <v>#N/A</v>
      </c>
      <c r="BQ79" s="513" t="e">
        <f ca="1">+IF(AND(ISNUMBER(OFFSET('Hygiene Data'!$I$9,0,10*ROW('Hygiene Data'!I73))),'Data Summary'!EF79="Yes"),OFFSET('Hygiene Data'!$I$9,0,10*ROW('Hygiene Data'!I73)),NA())</f>
        <v>#N/A</v>
      </c>
    </row>
    <row r="80" spans="1:69" x14ac:dyDescent="0.25">
      <c r="A80" s="509" t="e">
        <f ca="1">+RIGHT('Data Summary'!A80,LEN('Data Summary'!A80)-9)</f>
        <v>#VALUE!</v>
      </c>
      <c r="B80" s="483" t="str">
        <f ca="1">+IF(ISTEXT('Data Summary'!B80),'Data Summary'!B80,"")</f>
        <v/>
      </c>
      <c r="C80" s="510" t="e">
        <f ca="1">+VALUE('Data Summary'!C80)</f>
        <v>#VALUE!</v>
      </c>
      <c r="D80" s="511" t="e">
        <f ca="1">+IF(AND(ISNUMBER(OFFSET('Water Data'!$D$4,0,10*ROW('Water Data'!D74))),'Data Summary'!BS80="Yes"),100-OFFSET('Water Data'!$D$4,0,10*ROW('Water Data'!D74)),NA())</f>
        <v>#N/A</v>
      </c>
      <c r="E80" s="511" t="e">
        <f ca="1">+IF(AND(ISNUMBER(OFFSET('Water Data'!$D$6,0,10*ROW('Water Data'!D74))),'Data Summary'!BT80="Yes"),OFFSET('Water Data'!$D$6,0,10*ROW('Water Data'!D74)),NA())</f>
        <v>#N/A</v>
      </c>
      <c r="F80" s="511" t="e">
        <f ca="1">+IF(AND(ISNUMBER(OFFSET('Water Data'!$D$9,0,10*ROW('Water Data'!D74))),'Data Summary'!BU80="Yes"),OFFSET('Water Data'!$D$9,0,10*ROW('Water Data'!D74)),NA())</f>
        <v>#N/A</v>
      </c>
      <c r="G80" s="511" t="e">
        <f ca="1">+IF(AND(ISNUMBER(OFFSET('Water Data'!$E$4,0,10*ROW('Water Data'!E74))),'Data Summary'!BV80="Yes"),100-OFFSET('Water Data'!$E$4,0,10*ROW('Water Data'!E74)),NA())</f>
        <v>#N/A</v>
      </c>
      <c r="H80" s="511" t="e">
        <f ca="1">+IF(AND(ISNUMBER(OFFSET('Water Data'!$E$6,0,10*ROW('Water Data'!E74))),'Data Summary'!BW80="Yes"),OFFSET('Water Data'!$E$6,0,10*ROW('Water Data'!E74)),NA())</f>
        <v>#N/A</v>
      </c>
      <c r="I80" s="511" t="e">
        <f ca="1">+IF(AND(ISNUMBER(OFFSET('Water Data'!$E$9,0,10*ROW('Water Data'!E74))),'Data Summary'!BX80="Yes"),OFFSET('Water Data'!$E$9,0,10*ROW('Water Data'!E74)),NA())</f>
        <v>#N/A</v>
      </c>
      <c r="J80" s="511" t="e">
        <f ca="1">+IF(AND(ISNUMBER(OFFSET('Water Data'!$F$4,0,10*ROW('Water Data'!F74))),'Data Summary'!BY80="Yes"),100-OFFSET('Water Data'!$F$4,0,10*ROW('Water Data'!F74)),NA())</f>
        <v>#N/A</v>
      </c>
      <c r="K80" s="511" t="e">
        <f ca="1">+IF(AND(ISNUMBER(OFFSET('Water Data'!$F$6,0,10*ROW('Water Data'!F74))),'Data Summary'!BZ80="Yes"),OFFSET('Water Data'!$F$6,0,10*ROW('Water Data'!F74)),NA())</f>
        <v>#N/A</v>
      </c>
      <c r="L80" s="511" t="e">
        <f ca="1">+IF(AND(ISNUMBER(OFFSET('Water Data'!$F$9,0,10*ROW('Water Data'!F74))),'Data Summary'!CA80="Yes"),OFFSET('Water Data'!$F$9,0,10*ROW('Water Data'!F74)),NA())</f>
        <v>#N/A</v>
      </c>
      <c r="M80" s="511" t="e">
        <f ca="1">+IF(AND(ISNUMBER(OFFSET('Water Data'!$G$4,0,10*ROW('Water Data'!G74))),'Data Summary'!CB80="Yes"),100-OFFSET('Water Data'!$G$4,0,10*ROW('Water Data'!G74)),NA())</f>
        <v>#N/A</v>
      </c>
      <c r="N80" s="511" t="e">
        <f ca="1">+IF(AND(ISNUMBER(OFFSET('Water Data'!$G$6,0,10*ROW('Water Data'!G74))),'Data Summary'!CC80="Yes"),OFFSET('Water Data'!$G$6,0,10*ROW('Water Data'!G74)),NA())</f>
        <v>#N/A</v>
      </c>
      <c r="O80" s="511" t="e">
        <f ca="1">+IF(AND(ISNUMBER(OFFSET('Water Data'!$G$9,0,10*ROW('Water Data'!G74))),'Data Summary'!CD80="Yes"),OFFSET('Water Data'!$G$9,0,10*ROW('Water Data'!G74)),NA())</f>
        <v>#N/A</v>
      </c>
      <c r="P80" s="511" t="e">
        <f ca="1">+IF(AND(ISNUMBER(OFFSET('Water Data'!$H$4,0,10*ROW('Water Data'!H74))),'Data Summary'!CE80="Yes"),100-OFFSET('Water Data'!$H$4,0,10*ROW('Water Data'!H74)),NA())</f>
        <v>#N/A</v>
      </c>
      <c r="Q80" s="511" t="e">
        <f ca="1">+IF(AND(ISNUMBER(OFFSET('Water Data'!$H$6,0,10*ROW('Water Data'!H74))),'Data Summary'!CF80="Yes"),OFFSET('Water Data'!$H$6,0,10*ROW('Water Data'!H74)),NA())</f>
        <v>#N/A</v>
      </c>
      <c r="R80" s="511" t="e">
        <f ca="1">+IF(AND(ISNUMBER(OFFSET('Water Data'!$H$9,0,10*ROW('Water Data'!H74))),'Data Summary'!CG80="Yes"),OFFSET('Water Data'!$H$9,0,10*ROW('Water Data'!H74)),NA())</f>
        <v>#N/A</v>
      </c>
      <c r="S80" s="511" t="e">
        <f ca="1">+IF(AND(ISNUMBER(OFFSET('Water Data'!$I$4,0,10*ROW('Water Data'!I74))),'Data Summary'!CH80="Yes"),100-OFFSET('Water Data'!$I$4,0,10*ROW('Water Data'!I74)),NA())</f>
        <v>#N/A</v>
      </c>
      <c r="T80" s="511" t="e">
        <f ca="1">+IF(AND(ISNUMBER(OFFSET('Water Data'!$I$6,0,10*ROW('Water Data'!I74))),'Data Summary'!CI80="Yes"),OFFSET('Water Data'!$I$6,0,10*ROW('Water Data'!I74)),NA())</f>
        <v>#N/A</v>
      </c>
      <c r="U80" s="511" t="e">
        <f ca="1">+IF(AND(ISNUMBER(OFFSET('Water Data'!$I$9,0,10*ROW('Water Data'!I74))),'Data Summary'!CJ80="Yes"),OFFSET('Water Data'!$I$9,0,10*ROW('Water Data'!I74)),NA())</f>
        <v>#N/A</v>
      </c>
      <c r="V80" s="512" t="e">
        <f ca="1">+IF(AND(ISNUMBER(OFFSET('Sanitation Data'!$D$4,0,10*ROW('Sanitation Data'!D74))),'Data Summary'!CK80="Yes"),100-OFFSET('Sanitation Data'!$D$4,0,10*ROW('Sanitation Data'!D74)),NA())</f>
        <v>#N/A</v>
      </c>
      <c r="W80" s="512" t="e">
        <f ca="1">+IF(AND(ISNUMBER(OFFSET('Sanitation Data'!$D$6,0,10*ROW('Sanitation Data'!D74))),'Data Summary'!CL80="Yes"),OFFSET('Sanitation Data'!$D$6,0,10*ROW('Sanitation Data'!D74)),NA())</f>
        <v>#N/A</v>
      </c>
      <c r="X80" s="512" t="e">
        <f ca="1">+IF(AND(ISNUMBER(OFFSET('Sanitation Data'!$D$10,0,10*ROW('Sanitation Data'!D74))),'Data Summary'!CM80="Yes"),OFFSET('Sanitation Data'!$D$10,0,10*ROW('Sanitation Data'!D74)),NA())</f>
        <v>#N/A</v>
      </c>
      <c r="Y80" s="512" t="e">
        <f ca="1">+IF(AND(ISNUMBER(OFFSET('Sanitation Data'!$D$11,0,10*ROW('Sanitation Data'!D74))),'Data Summary'!CN80="Yes"),OFFSET('Sanitation Data'!$D$11,0,10*ROW('Sanitation Data'!D74)),NA())</f>
        <v>#N/A</v>
      </c>
      <c r="Z80" s="512" t="e">
        <f ca="1">+IF(AND(ISNUMBER(OFFSET('Sanitation Data'!$D$12,0,10*ROW('Sanitation Data'!D74))),'Data Summary'!CO80="Yes"),OFFSET('Sanitation Data'!$D$12,0,10*ROW('Sanitation Data'!D74)),NA())</f>
        <v>#N/A</v>
      </c>
      <c r="AA80" s="512" t="e">
        <f ca="1">+IF(AND(ISNUMBER(OFFSET('Sanitation Data'!$E$4,0,10*ROW('Sanitation Data'!E74))),'Data Summary'!CP80="Yes"),100-OFFSET('Sanitation Data'!$E$4,0,10*ROW('Sanitation Data'!E74)),NA())</f>
        <v>#N/A</v>
      </c>
      <c r="AB80" s="512" t="e">
        <f ca="1">+IF(AND(ISNUMBER(OFFSET('Sanitation Data'!$E$6,0,10*ROW('Sanitation Data'!E74))),'Data Summary'!CQ80="Yes"),OFFSET('Sanitation Data'!$E$6,0,10*ROW('Sanitation Data'!E74)),NA())</f>
        <v>#N/A</v>
      </c>
      <c r="AC80" s="512" t="e">
        <f ca="1">+IF(AND(ISNUMBER(OFFSET('Sanitation Data'!$E$10,0,10*ROW('Sanitation Data'!E74))),'Data Summary'!CR80="Yes"),OFFSET('Sanitation Data'!$E$10,0,10*ROW('Sanitation Data'!E74)),NA())</f>
        <v>#N/A</v>
      </c>
      <c r="AD80" s="512" t="e">
        <f ca="1">+IF(AND(ISNUMBER(OFFSET('Sanitation Data'!$E$11,0,10*ROW('Sanitation Data'!E74))),'Data Summary'!CS80="Yes"),OFFSET('Sanitation Data'!$E$11,0,10*ROW('Sanitation Data'!E74)),NA())</f>
        <v>#N/A</v>
      </c>
      <c r="AE80" s="512" t="e">
        <f ca="1">+IF(AND(ISNUMBER(OFFSET('Sanitation Data'!$E$12,0,10*ROW('Sanitation Data'!E74))),'Data Summary'!CT80="Yes"),OFFSET('Sanitation Data'!$E$12,0,10*ROW('Sanitation Data'!E74)),NA())</f>
        <v>#N/A</v>
      </c>
      <c r="AF80" s="512" t="e">
        <f ca="1">+IF(AND(ISNUMBER(OFFSET('Sanitation Data'!$F$4,0,10*ROW('Sanitation Data'!F74))),'Data Summary'!CU80="Yes"),100-OFFSET('Sanitation Data'!$F$4,0,10*ROW('Sanitation Data'!F74)),NA())</f>
        <v>#N/A</v>
      </c>
      <c r="AG80" s="512" t="e">
        <f ca="1">+IF(AND(ISNUMBER(OFFSET('Sanitation Data'!$F$6,0,10*ROW('Sanitation Data'!F74))),'Data Summary'!CV80="Yes"),OFFSET('Sanitation Data'!$F$6,0,10*ROW('Sanitation Data'!F74)),NA())</f>
        <v>#N/A</v>
      </c>
      <c r="AH80" s="512" t="e">
        <f ca="1">+IF(AND(ISNUMBER(OFFSET('Sanitation Data'!$F$10,0,10*ROW('Sanitation Data'!F74))),'Data Summary'!CW80="Yes"),OFFSET('Sanitation Data'!$F$10,0,10*ROW('Sanitation Data'!F74)),NA())</f>
        <v>#N/A</v>
      </c>
      <c r="AI80" s="512" t="e">
        <f ca="1">+IF(AND(ISNUMBER(OFFSET('Sanitation Data'!$F$11,0,10*ROW('Sanitation Data'!F74))),'Data Summary'!CX80="Yes"),OFFSET('Sanitation Data'!$F$11,0,10*ROW('Sanitation Data'!F74)),NA())</f>
        <v>#N/A</v>
      </c>
      <c r="AJ80" s="512" t="e">
        <f ca="1">+IF(AND(ISNUMBER(OFFSET('Sanitation Data'!$F$12,0,10*ROW('Sanitation Data'!F74))),'Data Summary'!CY80="Yes"),OFFSET('Sanitation Data'!$F$12,0,10*ROW('Sanitation Data'!F74)),NA())</f>
        <v>#N/A</v>
      </c>
      <c r="AK80" s="512" t="e">
        <f ca="1">+IF(AND(ISNUMBER(OFFSET('Sanitation Data'!$G$4,0,10*ROW('Sanitation Data'!G74))),'Data Summary'!CZ80="Yes"),100-OFFSET('Sanitation Data'!$G$4,0,10*ROW('Sanitation Data'!G74)),NA())</f>
        <v>#N/A</v>
      </c>
      <c r="AL80" s="512" t="e">
        <f ca="1">+IF(AND(ISNUMBER(OFFSET('Sanitation Data'!$G$6,0,10*ROW('Sanitation Data'!G74))),'Data Summary'!DA80="Yes"),OFFSET('Sanitation Data'!$G$6,0,10*ROW('Sanitation Data'!G74)),NA())</f>
        <v>#N/A</v>
      </c>
      <c r="AM80" s="512" t="e">
        <f ca="1">+IF(AND(ISNUMBER(OFFSET('Sanitation Data'!$G$10,0,10*ROW('Sanitation Data'!G74))),'Data Summary'!DB80="Yes"),OFFSET('Sanitation Data'!$G$10,0,10*ROW('Sanitation Data'!G74)),NA())</f>
        <v>#N/A</v>
      </c>
      <c r="AN80" s="512" t="e">
        <f ca="1">+IF(AND(ISNUMBER(OFFSET('Sanitation Data'!$G$11,0,10*ROW('Sanitation Data'!G74))),'Data Summary'!DC80="Yes"),OFFSET('Sanitation Data'!$G$11,0,10*ROW('Sanitation Data'!G74)),NA())</f>
        <v>#N/A</v>
      </c>
      <c r="AO80" s="512" t="e">
        <f ca="1">+IF(AND(ISNUMBER(OFFSET('Sanitation Data'!$G$12,0,10*ROW('Sanitation Data'!G74))),'Data Summary'!DD80="Yes"),OFFSET('Sanitation Data'!$G$12,0,10*ROW('Sanitation Data'!G74)),NA())</f>
        <v>#N/A</v>
      </c>
      <c r="AP80" s="512" t="e">
        <f ca="1">+IF(AND(ISNUMBER(OFFSET('Sanitation Data'!$H$4,0,10*ROW('Sanitation Data'!H74))),'Data Summary'!DE80="Yes"),100-OFFSET('Sanitation Data'!$H$4,0,10*ROW('Sanitation Data'!H74)),NA())</f>
        <v>#N/A</v>
      </c>
      <c r="AQ80" s="512" t="e">
        <f ca="1">+IF(AND(ISNUMBER(OFFSET('Sanitation Data'!$H$6,0,10*ROW('Sanitation Data'!H74))),'Data Summary'!DF80="Yes"),OFFSET('Sanitation Data'!$H$6,0,10*ROW('Sanitation Data'!H74)),NA())</f>
        <v>#N/A</v>
      </c>
      <c r="AR80" s="512" t="e">
        <f ca="1">+IF(AND(ISNUMBER(OFFSET('Sanitation Data'!$H$10,0,10*ROW('Sanitation Data'!H74))),'Data Summary'!DG80="Yes"),OFFSET('Sanitation Data'!$H$10,0,10*ROW('Sanitation Data'!H74)),NA())</f>
        <v>#N/A</v>
      </c>
      <c r="AS80" s="512" t="e">
        <f ca="1">+IF(AND(ISNUMBER(OFFSET('Sanitation Data'!$H$11,0,10*ROW('Sanitation Data'!H74))),'Data Summary'!DH80="Yes"),OFFSET('Sanitation Data'!$H$11,0,10*ROW('Sanitation Data'!H74)),NA())</f>
        <v>#N/A</v>
      </c>
      <c r="AT80" s="512" t="e">
        <f ca="1">+IF(AND(ISNUMBER(OFFSET('Sanitation Data'!$H$12,0,10*ROW('Sanitation Data'!H74))),'Data Summary'!DI80="Yes"),OFFSET('Sanitation Data'!$H$12,0,10*ROW('Sanitation Data'!H74)),NA())</f>
        <v>#N/A</v>
      </c>
      <c r="AU80" s="512" t="e">
        <f ca="1">+IF(AND(ISNUMBER(OFFSET('Sanitation Data'!$I$4,0,10*ROW('Sanitation Data'!I74))),'Data Summary'!DJ80="Yes"),100-OFFSET('Sanitation Data'!$I$4,0,10*ROW('Sanitation Data'!I74)),NA())</f>
        <v>#N/A</v>
      </c>
      <c r="AV80" s="512" t="e">
        <f ca="1">+IF(AND(ISNUMBER(OFFSET('Sanitation Data'!$I$6,0,10*ROW('Sanitation Data'!I74))),'Data Summary'!DK80="Yes"),OFFSET('Sanitation Data'!$I$6,0,10*ROW('Sanitation Data'!I74)),NA())</f>
        <v>#N/A</v>
      </c>
      <c r="AW80" s="512" t="e">
        <f ca="1">+IF(AND(ISNUMBER(OFFSET('Sanitation Data'!$I$10,0,10*ROW('Sanitation Data'!I74))),'Data Summary'!DL80="Yes"),OFFSET('Sanitation Data'!$I$10,0,10*ROW('Sanitation Data'!I74)),NA())</f>
        <v>#N/A</v>
      </c>
      <c r="AX80" s="512" t="e">
        <f ca="1">+IF(AND(ISNUMBER(OFFSET('Sanitation Data'!$I$11,0,10*ROW('Sanitation Data'!I74))),'Data Summary'!DM80="Yes"),OFFSET('Sanitation Data'!$I$11,0,10*ROW('Sanitation Data'!I74)),NA())</f>
        <v>#N/A</v>
      </c>
      <c r="AY80" s="512" t="e">
        <f ca="1">+IF(AND(ISNUMBER(OFFSET('Sanitation Data'!$I$12,0,10*ROW('Sanitation Data'!I74))),'Data Summary'!DN80="Yes"),OFFSET('Sanitation Data'!$I$12,0,10*ROW('Sanitation Data'!I74)),NA())</f>
        <v>#N/A</v>
      </c>
      <c r="AZ80" s="513" t="e">
        <f ca="1">+IF(AND(ISNUMBER(OFFSET('Hygiene Data'!$D$5,0,10*ROW('Hygiene Data'!D74))),'Data Summary'!DO80="Yes"),OFFSET('Hygiene Data'!$D$5,0,10*ROW('Hygiene Data'!D74)),NA())</f>
        <v>#N/A</v>
      </c>
      <c r="BA80" s="513" t="e">
        <f ca="1">+IF(AND(ISNUMBER(OFFSET('Hygiene Data'!$D$7,0,10*ROW('Hygiene Data'!D74))),'Data Summary'!DP80="Yes"),OFFSET('Hygiene Data'!$D$7,0,10*ROW('Hygiene Data'!D74)),NA())</f>
        <v>#N/A</v>
      </c>
      <c r="BB80" s="513" t="e">
        <f ca="1">+IF(AND(ISNUMBER(OFFSET('Hygiene Data'!$D$9,0,10*ROW('Hygiene Data'!D74))),'Data Summary'!DQ80="Yes"),OFFSET('Hygiene Data'!$D$9,0,10*ROW('Hygiene Data'!D74)),NA())</f>
        <v>#N/A</v>
      </c>
      <c r="BC80" s="513" t="e">
        <f ca="1">+IF(AND(ISNUMBER(OFFSET('Hygiene Data'!$E$5,0,10*ROW('Hygiene Data'!E74))),'Data Summary'!DR80="Yes"),OFFSET('Hygiene Data'!$E$5,0,10*ROW('Hygiene Data'!E74)),NA())</f>
        <v>#N/A</v>
      </c>
      <c r="BD80" s="513" t="e">
        <f ca="1">+IF(AND(ISNUMBER(OFFSET('Hygiene Data'!$E$7,0,10*ROW('Hygiene Data'!E74))),'Data Summary'!DS80="Yes"),OFFSET('Hygiene Data'!$E$7,0,10*ROW('Hygiene Data'!E74)),NA())</f>
        <v>#N/A</v>
      </c>
      <c r="BE80" s="513" t="e">
        <f ca="1">+IF(AND(ISNUMBER(OFFSET('Hygiene Data'!$E$9,0,10*ROW('Hygiene Data'!E74))),'Data Summary'!DT80="Yes"),OFFSET('Hygiene Data'!$E$9,0,10*ROW('Hygiene Data'!E74)),NA())</f>
        <v>#N/A</v>
      </c>
      <c r="BF80" s="513" t="e">
        <f ca="1">+IF(AND(ISNUMBER(OFFSET('Hygiene Data'!$F$5,0,10*ROW('Hygiene Data'!F74))),'Data Summary'!DU80="Yes"),OFFSET('Hygiene Data'!$F$5,0,10*ROW('Hygiene Data'!F74)),NA())</f>
        <v>#N/A</v>
      </c>
      <c r="BG80" s="513" t="e">
        <f ca="1">+IF(AND(ISNUMBER(OFFSET('Hygiene Data'!$F$7,0,10*ROW('Hygiene Data'!F74))),'Data Summary'!DV80="Yes"),OFFSET('Hygiene Data'!$F$7,0,10*ROW('Hygiene Data'!F74)),NA())</f>
        <v>#N/A</v>
      </c>
      <c r="BH80" s="513" t="e">
        <f ca="1">+IF(AND(ISNUMBER(OFFSET('Hygiene Data'!$F$9,0,10*ROW('Hygiene Data'!F74))),'Data Summary'!DW80="Yes"),OFFSET('Hygiene Data'!$F$9,0,10*ROW('Hygiene Data'!F74)),NA())</f>
        <v>#N/A</v>
      </c>
      <c r="BI80" s="513" t="e">
        <f ca="1">+IF(AND(ISNUMBER(OFFSET('Hygiene Data'!$G$5,0,10*ROW('Hygiene Data'!G74))),'Data Summary'!DX80="Yes"),OFFSET('Hygiene Data'!$G$5,0,10*ROW('Hygiene Data'!G74)),NA())</f>
        <v>#N/A</v>
      </c>
      <c r="BJ80" s="513" t="e">
        <f ca="1">+IF(AND(ISNUMBER(OFFSET('Hygiene Data'!$G$7,0,10*ROW('Hygiene Data'!G74))),'Data Summary'!DY80="Yes"),OFFSET('Hygiene Data'!$G$7,0,10*ROW('Hygiene Data'!G74)),NA())</f>
        <v>#N/A</v>
      </c>
      <c r="BK80" s="513" t="e">
        <f ca="1">+IF(AND(ISNUMBER(OFFSET('Hygiene Data'!$G$9,0,10*ROW('Hygiene Data'!G74))),'Data Summary'!DZ80="Yes"),OFFSET('Hygiene Data'!$G$9,0,10*ROW('Hygiene Data'!G74)),NA())</f>
        <v>#N/A</v>
      </c>
      <c r="BL80" s="513" t="e">
        <f ca="1">+IF(AND(ISNUMBER(OFFSET('Hygiene Data'!$H$5,0,10*ROW('Hygiene Data'!H74))),'Data Summary'!EA80="Yes"),OFFSET('Hygiene Data'!$H$5,0,10*ROW('Hygiene Data'!H74)),NA())</f>
        <v>#N/A</v>
      </c>
      <c r="BM80" s="513" t="e">
        <f ca="1">+IF(AND(ISNUMBER(OFFSET('Hygiene Data'!$H$7,0,10*ROW('Hygiene Data'!H74))),'Data Summary'!EB80="Yes"),OFFSET('Hygiene Data'!$H$7,0,10*ROW('Hygiene Data'!H74)),NA())</f>
        <v>#N/A</v>
      </c>
      <c r="BN80" s="513" t="e">
        <f ca="1">+IF(AND(ISNUMBER(OFFSET('Hygiene Data'!$H$9,0,10*ROW('Hygiene Data'!H74))),'Data Summary'!EC80="Yes"),OFFSET('Hygiene Data'!$H$9,0,10*ROW('Hygiene Data'!H74)),NA())</f>
        <v>#N/A</v>
      </c>
      <c r="BO80" s="513" t="e">
        <f ca="1">+IF(AND(ISNUMBER(OFFSET('Hygiene Data'!$I$5,0,10*ROW('Hygiene Data'!I74))),'Data Summary'!ED80="Yes"),OFFSET('Hygiene Data'!$I$5,0,10*ROW('Hygiene Data'!I74)),NA())</f>
        <v>#N/A</v>
      </c>
      <c r="BP80" s="513" t="e">
        <f ca="1">+IF(AND(ISNUMBER(OFFSET('Hygiene Data'!$I$7,0,10*ROW('Hygiene Data'!I74))),'Data Summary'!EE80="Yes"),OFFSET('Hygiene Data'!$I$7,0,10*ROW('Hygiene Data'!I74)),NA())</f>
        <v>#N/A</v>
      </c>
      <c r="BQ80" s="513" t="e">
        <f ca="1">+IF(AND(ISNUMBER(OFFSET('Hygiene Data'!$I$9,0,10*ROW('Hygiene Data'!I74))),'Data Summary'!EF80="Yes"),OFFSET('Hygiene Data'!$I$9,0,10*ROW('Hygiene Data'!I74)),NA())</f>
        <v>#N/A</v>
      </c>
    </row>
    <row r="81" spans="1:69" x14ac:dyDescent="0.25">
      <c r="A81" s="509" t="e">
        <f ca="1">+RIGHT('Data Summary'!A81,LEN('Data Summary'!A81)-9)</f>
        <v>#VALUE!</v>
      </c>
      <c r="B81" s="483" t="str">
        <f ca="1">+IF(ISTEXT('Data Summary'!B81),'Data Summary'!B81,"")</f>
        <v/>
      </c>
      <c r="C81" s="510" t="e">
        <f ca="1">+VALUE('Data Summary'!C81)</f>
        <v>#VALUE!</v>
      </c>
      <c r="D81" s="511" t="e">
        <f ca="1">+IF(AND(ISNUMBER(OFFSET('Water Data'!$D$4,0,10*ROW('Water Data'!D75))),'Data Summary'!BS81="Yes"),100-OFFSET('Water Data'!$D$4,0,10*ROW('Water Data'!D75)),NA())</f>
        <v>#N/A</v>
      </c>
      <c r="E81" s="511" t="e">
        <f ca="1">+IF(AND(ISNUMBER(OFFSET('Water Data'!$D$6,0,10*ROW('Water Data'!D75))),'Data Summary'!BT81="Yes"),OFFSET('Water Data'!$D$6,0,10*ROW('Water Data'!D75)),NA())</f>
        <v>#N/A</v>
      </c>
      <c r="F81" s="511" t="e">
        <f ca="1">+IF(AND(ISNUMBER(OFFSET('Water Data'!$D$9,0,10*ROW('Water Data'!D75))),'Data Summary'!BU81="Yes"),OFFSET('Water Data'!$D$9,0,10*ROW('Water Data'!D75)),NA())</f>
        <v>#N/A</v>
      </c>
      <c r="G81" s="511" t="e">
        <f ca="1">+IF(AND(ISNUMBER(OFFSET('Water Data'!$E$4,0,10*ROW('Water Data'!E75))),'Data Summary'!BV81="Yes"),100-OFFSET('Water Data'!$E$4,0,10*ROW('Water Data'!E75)),NA())</f>
        <v>#N/A</v>
      </c>
      <c r="H81" s="511" t="e">
        <f ca="1">+IF(AND(ISNUMBER(OFFSET('Water Data'!$E$6,0,10*ROW('Water Data'!E75))),'Data Summary'!BW81="Yes"),OFFSET('Water Data'!$E$6,0,10*ROW('Water Data'!E75)),NA())</f>
        <v>#N/A</v>
      </c>
      <c r="I81" s="511" t="e">
        <f ca="1">+IF(AND(ISNUMBER(OFFSET('Water Data'!$E$9,0,10*ROW('Water Data'!E75))),'Data Summary'!BX81="Yes"),OFFSET('Water Data'!$E$9,0,10*ROW('Water Data'!E75)),NA())</f>
        <v>#N/A</v>
      </c>
      <c r="J81" s="511" t="e">
        <f ca="1">+IF(AND(ISNUMBER(OFFSET('Water Data'!$F$4,0,10*ROW('Water Data'!F75))),'Data Summary'!BY81="Yes"),100-OFFSET('Water Data'!$F$4,0,10*ROW('Water Data'!F75)),NA())</f>
        <v>#N/A</v>
      </c>
      <c r="K81" s="511" t="e">
        <f ca="1">+IF(AND(ISNUMBER(OFFSET('Water Data'!$F$6,0,10*ROW('Water Data'!F75))),'Data Summary'!BZ81="Yes"),OFFSET('Water Data'!$F$6,0,10*ROW('Water Data'!F75)),NA())</f>
        <v>#N/A</v>
      </c>
      <c r="L81" s="511" t="e">
        <f ca="1">+IF(AND(ISNUMBER(OFFSET('Water Data'!$F$9,0,10*ROW('Water Data'!F75))),'Data Summary'!CA81="Yes"),OFFSET('Water Data'!$F$9,0,10*ROW('Water Data'!F75)),NA())</f>
        <v>#N/A</v>
      </c>
      <c r="M81" s="511" t="e">
        <f ca="1">+IF(AND(ISNUMBER(OFFSET('Water Data'!$G$4,0,10*ROW('Water Data'!G75))),'Data Summary'!CB81="Yes"),100-OFFSET('Water Data'!$G$4,0,10*ROW('Water Data'!G75)),NA())</f>
        <v>#N/A</v>
      </c>
      <c r="N81" s="511" t="e">
        <f ca="1">+IF(AND(ISNUMBER(OFFSET('Water Data'!$G$6,0,10*ROW('Water Data'!G75))),'Data Summary'!CC81="Yes"),OFFSET('Water Data'!$G$6,0,10*ROW('Water Data'!G75)),NA())</f>
        <v>#N/A</v>
      </c>
      <c r="O81" s="511" t="e">
        <f ca="1">+IF(AND(ISNUMBER(OFFSET('Water Data'!$G$9,0,10*ROW('Water Data'!G75))),'Data Summary'!CD81="Yes"),OFFSET('Water Data'!$G$9,0,10*ROW('Water Data'!G75)),NA())</f>
        <v>#N/A</v>
      </c>
      <c r="P81" s="511" t="e">
        <f ca="1">+IF(AND(ISNUMBER(OFFSET('Water Data'!$H$4,0,10*ROW('Water Data'!H75))),'Data Summary'!CE81="Yes"),100-OFFSET('Water Data'!$H$4,0,10*ROW('Water Data'!H75)),NA())</f>
        <v>#N/A</v>
      </c>
      <c r="Q81" s="511" t="e">
        <f ca="1">+IF(AND(ISNUMBER(OFFSET('Water Data'!$H$6,0,10*ROW('Water Data'!H75))),'Data Summary'!CF81="Yes"),OFFSET('Water Data'!$H$6,0,10*ROW('Water Data'!H75)),NA())</f>
        <v>#N/A</v>
      </c>
      <c r="R81" s="511" t="e">
        <f ca="1">+IF(AND(ISNUMBER(OFFSET('Water Data'!$H$9,0,10*ROW('Water Data'!H75))),'Data Summary'!CG81="Yes"),OFFSET('Water Data'!$H$9,0,10*ROW('Water Data'!H75)),NA())</f>
        <v>#N/A</v>
      </c>
      <c r="S81" s="511" t="e">
        <f ca="1">+IF(AND(ISNUMBER(OFFSET('Water Data'!$I$4,0,10*ROW('Water Data'!I75))),'Data Summary'!CH81="Yes"),100-OFFSET('Water Data'!$I$4,0,10*ROW('Water Data'!I75)),NA())</f>
        <v>#N/A</v>
      </c>
      <c r="T81" s="511" t="e">
        <f ca="1">+IF(AND(ISNUMBER(OFFSET('Water Data'!$I$6,0,10*ROW('Water Data'!I75))),'Data Summary'!CI81="Yes"),OFFSET('Water Data'!$I$6,0,10*ROW('Water Data'!I75)),NA())</f>
        <v>#N/A</v>
      </c>
      <c r="U81" s="511" t="e">
        <f ca="1">+IF(AND(ISNUMBER(OFFSET('Water Data'!$I$9,0,10*ROW('Water Data'!I75))),'Data Summary'!CJ81="Yes"),OFFSET('Water Data'!$I$9,0,10*ROW('Water Data'!I75)),NA())</f>
        <v>#N/A</v>
      </c>
      <c r="V81" s="512" t="e">
        <f ca="1">+IF(AND(ISNUMBER(OFFSET('Sanitation Data'!$D$4,0,10*ROW('Sanitation Data'!D75))),'Data Summary'!CK81="Yes"),100-OFFSET('Sanitation Data'!$D$4,0,10*ROW('Sanitation Data'!D75)),NA())</f>
        <v>#N/A</v>
      </c>
      <c r="W81" s="512" t="e">
        <f ca="1">+IF(AND(ISNUMBER(OFFSET('Sanitation Data'!$D$6,0,10*ROW('Sanitation Data'!D75))),'Data Summary'!CL81="Yes"),OFFSET('Sanitation Data'!$D$6,0,10*ROW('Sanitation Data'!D75)),NA())</f>
        <v>#N/A</v>
      </c>
      <c r="X81" s="512" t="e">
        <f ca="1">+IF(AND(ISNUMBER(OFFSET('Sanitation Data'!$D$10,0,10*ROW('Sanitation Data'!D75))),'Data Summary'!CM81="Yes"),OFFSET('Sanitation Data'!$D$10,0,10*ROW('Sanitation Data'!D75)),NA())</f>
        <v>#N/A</v>
      </c>
      <c r="Y81" s="512" t="e">
        <f ca="1">+IF(AND(ISNUMBER(OFFSET('Sanitation Data'!$D$11,0,10*ROW('Sanitation Data'!D75))),'Data Summary'!CN81="Yes"),OFFSET('Sanitation Data'!$D$11,0,10*ROW('Sanitation Data'!D75)),NA())</f>
        <v>#N/A</v>
      </c>
      <c r="Z81" s="512" t="e">
        <f ca="1">+IF(AND(ISNUMBER(OFFSET('Sanitation Data'!$D$12,0,10*ROW('Sanitation Data'!D75))),'Data Summary'!CO81="Yes"),OFFSET('Sanitation Data'!$D$12,0,10*ROW('Sanitation Data'!D75)),NA())</f>
        <v>#N/A</v>
      </c>
      <c r="AA81" s="512" t="e">
        <f ca="1">+IF(AND(ISNUMBER(OFFSET('Sanitation Data'!$E$4,0,10*ROW('Sanitation Data'!E75))),'Data Summary'!CP81="Yes"),100-OFFSET('Sanitation Data'!$E$4,0,10*ROW('Sanitation Data'!E75)),NA())</f>
        <v>#N/A</v>
      </c>
      <c r="AB81" s="512" t="e">
        <f ca="1">+IF(AND(ISNUMBER(OFFSET('Sanitation Data'!$E$6,0,10*ROW('Sanitation Data'!E75))),'Data Summary'!CQ81="Yes"),OFFSET('Sanitation Data'!$E$6,0,10*ROW('Sanitation Data'!E75)),NA())</f>
        <v>#N/A</v>
      </c>
      <c r="AC81" s="512" t="e">
        <f ca="1">+IF(AND(ISNUMBER(OFFSET('Sanitation Data'!$E$10,0,10*ROW('Sanitation Data'!E75))),'Data Summary'!CR81="Yes"),OFFSET('Sanitation Data'!$E$10,0,10*ROW('Sanitation Data'!E75)),NA())</f>
        <v>#N/A</v>
      </c>
      <c r="AD81" s="512" t="e">
        <f ca="1">+IF(AND(ISNUMBER(OFFSET('Sanitation Data'!$E$11,0,10*ROW('Sanitation Data'!E75))),'Data Summary'!CS81="Yes"),OFFSET('Sanitation Data'!$E$11,0,10*ROW('Sanitation Data'!E75)),NA())</f>
        <v>#N/A</v>
      </c>
      <c r="AE81" s="512" t="e">
        <f ca="1">+IF(AND(ISNUMBER(OFFSET('Sanitation Data'!$E$12,0,10*ROW('Sanitation Data'!E75))),'Data Summary'!CT81="Yes"),OFFSET('Sanitation Data'!$E$12,0,10*ROW('Sanitation Data'!E75)),NA())</f>
        <v>#N/A</v>
      </c>
      <c r="AF81" s="512" t="e">
        <f ca="1">+IF(AND(ISNUMBER(OFFSET('Sanitation Data'!$F$4,0,10*ROW('Sanitation Data'!F75))),'Data Summary'!CU81="Yes"),100-OFFSET('Sanitation Data'!$F$4,0,10*ROW('Sanitation Data'!F75)),NA())</f>
        <v>#N/A</v>
      </c>
      <c r="AG81" s="512" t="e">
        <f ca="1">+IF(AND(ISNUMBER(OFFSET('Sanitation Data'!$F$6,0,10*ROW('Sanitation Data'!F75))),'Data Summary'!CV81="Yes"),OFFSET('Sanitation Data'!$F$6,0,10*ROW('Sanitation Data'!F75)),NA())</f>
        <v>#N/A</v>
      </c>
      <c r="AH81" s="512" t="e">
        <f ca="1">+IF(AND(ISNUMBER(OFFSET('Sanitation Data'!$F$10,0,10*ROW('Sanitation Data'!F75))),'Data Summary'!CW81="Yes"),OFFSET('Sanitation Data'!$F$10,0,10*ROW('Sanitation Data'!F75)),NA())</f>
        <v>#N/A</v>
      </c>
      <c r="AI81" s="512" t="e">
        <f ca="1">+IF(AND(ISNUMBER(OFFSET('Sanitation Data'!$F$11,0,10*ROW('Sanitation Data'!F75))),'Data Summary'!CX81="Yes"),OFFSET('Sanitation Data'!$F$11,0,10*ROW('Sanitation Data'!F75)),NA())</f>
        <v>#N/A</v>
      </c>
      <c r="AJ81" s="512" t="e">
        <f ca="1">+IF(AND(ISNUMBER(OFFSET('Sanitation Data'!$F$12,0,10*ROW('Sanitation Data'!F75))),'Data Summary'!CY81="Yes"),OFFSET('Sanitation Data'!$F$12,0,10*ROW('Sanitation Data'!F75)),NA())</f>
        <v>#N/A</v>
      </c>
      <c r="AK81" s="512" t="e">
        <f ca="1">+IF(AND(ISNUMBER(OFFSET('Sanitation Data'!$G$4,0,10*ROW('Sanitation Data'!G75))),'Data Summary'!CZ81="Yes"),100-OFFSET('Sanitation Data'!$G$4,0,10*ROW('Sanitation Data'!G75)),NA())</f>
        <v>#N/A</v>
      </c>
      <c r="AL81" s="512" t="e">
        <f ca="1">+IF(AND(ISNUMBER(OFFSET('Sanitation Data'!$G$6,0,10*ROW('Sanitation Data'!G75))),'Data Summary'!DA81="Yes"),OFFSET('Sanitation Data'!$G$6,0,10*ROW('Sanitation Data'!G75)),NA())</f>
        <v>#N/A</v>
      </c>
      <c r="AM81" s="512" t="e">
        <f ca="1">+IF(AND(ISNUMBER(OFFSET('Sanitation Data'!$G$10,0,10*ROW('Sanitation Data'!G75))),'Data Summary'!DB81="Yes"),OFFSET('Sanitation Data'!$G$10,0,10*ROW('Sanitation Data'!G75)),NA())</f>
        <v>#N/A</v>
      </c>
      <c r="AN81" s="512" t="e">
        <f ca="1">+IF(AND(ISNUMBER(OFFSET('Sanitation Data'!$G$11,0,10*ROW('Sanitation Data'!G75))),'Data Summary'!DC81="Yes"),OFFSET('Sanitation Data'!$G$11,0,10*ROW('Sanitation Data'!G75)),NA())</f>
        <v>#N/A</v>
      </c>
      <c r="AO81" s="512" t="e">
        <f ca="1">+IF(AND(ISNUMBER(OFFSET('Sanitation Data'!$G$12,0,10*ROW('Sanitation Data'!G75))),'Data Summary'!DD81="Yes"),OFFSET('Sanitation Data'!$G$12,0,10*ROW('Sanitation Data'!G75)),NA())</f>
        <v>#N/A</v>
      </c>
      <c r="AP81" s="512" t="e">
        <f ca="1">+IF(AND(ISNUMBER(OFFSET('Sanitation Data'!$H$4,0,10*ROW('Sanitation Data'!H75))),'Data Summary'!DE81="Yes"),100-OFFSET('Sanitation Data'!$H$4,0,10*ROW('Sanitation Data'!H75)),NA())</f>
        <v>#N/A</v>
      </c>
      <c r="AQ81" s="512" t="e">
        <f ca="1">+IF(AND(ISNUMBER(OFFSET('Sanitation Data'!$H$6,0,10*ROW('Sanitation Data'!H75))),'Data Summary'!DF81="Yes"),OFFSET('Sanitation Data'!$H$6,0,10*ROW('Sanitation Data'!H75)),NA())</f>
        <v>#N/A</v>
      </c>
      <c r="AR81" s="512" t="e">
        <f ca="1">+IF(AND(ISNUMBER(OFFSET('Sanitation Data'!$H$10,0,10*ROW('Sanitation Data'!H75))),'Data Summary'!DG81="Yes"),OFFSET('Sanitation Data'!$H$10,0,10*ROW('Sanitation Data'!H75)),NA())</f>
        <v>#N/A</v>
      </c>
      <c r="AS81" s="512" t="e">
        <f ca="1">+IF(AND(ISNUMBER(OFFSET('Sanitation Data'!$H$11,0,10*ROW('Sanitation Data'!H75))),'Data Summary'!DH81="Yes"),OFFSET('Sanitation Data'!$H$11,0,10*ROW('Sanitation Data'!H75)),NA())</f>
        <v>#N/A</v>
      </c>
      <c r="AT81" s="512" t="e">
        <f ca="1">+IF(AND(ISNUMBER(OFFSET('Sanitation Data'!$H$12,0,10*ROW('Sanitation Data'!H75))),'Data Summary'!DI81="Yes"),OFFSET('Sanitation Data'!$H$12,0,10*ROW('Sanitation Data'!H75)),NA())</f>
        <v>#N/A</v>
      </c>
      <c r="AU81" s="512" t="e">
        <f ca="1">+IF(AND(ISNUMBER(OFFSET('Sanitation Data'!$I$4,0,10*ROW('Sanitation Data'!I75))),'Data Summary'!DJ81="Yes"),100-OFFSET('Sanitation Data'!$I$4,0,10*ROW('Sanitation Data'!I75)),NA())</f>
        <v>#N/A</v>
      </c>
      <c r="AV81" s="512" t="e">
        <f ca="1">+IF(AND(ISNUMBER(OFFSET('Sanitation Data'!$I$6,0,10*ROW('Sanitation Data'!I75))),'Data Summary'!DK81="Yes"),OFFSET('Sanitation Data'!$I$6,0,10*ROW('Sanitation Data'!I75)),NA())</f>
        <v>#N/A</v>
      </c>
      <c r="AW81" s="512" t="e">
        <f ca="1">+IF(AND(ISNUMBER(OFFSET('Sanitation Data'!$I$10,0,10*ROW('Sanitation Data'!I75))),'Data Summary'!DL81="Yes"),OFFSET('Sanitation Data'!$I$10,0,10*ROW('Sanitation Data'!I75)),NA())</f>
        <v>#N/A</v>
      </c>
      <c r="AX81" s="512" t="e">
        <f ca="1">+IF(AND(ISNUMBER(OFFSET('Sanitation Data'!$I$11,0,10*ROW('Sanitation Data'!I75))),'Data Summary'!DM81="Yes"),OFFSET('Sanitation Data'!$I$11,0,10*ROW('Sanitation Data'!I75)),NA())</f>
        <v>#N/A</v>
      </c>
      <c r="AY81" s="512" t="e">
        <f ca="1">+IF(AND(ISNUMBER(OFFSET('Sanitation Data'!$I$12,0,10*ROW('Sanitation Data'!I75))),'Data Summary'!DN81="Yes"),OFFSET('Sanitation Data'!$I$12,0,10*ROW('Sanitation Data'!I75)),NA())</f>
        <v>#N/A</v>
      </c>
      <c r="AZ81" s="513" t="e">
        <f ca="1">+IF(AND(ISNUMBER(OFFSET('Hygiene Data'!$D$5,0,10*ROW('Hygiene Data'!D75))),'Data Summary'!DO81="Yes"),OFFSET('Hygiene Data'!$D$5,0,10*ROW('Hygiene Data'!D75)),NA())</f>
        <v>#N/A</v>
      </c>
      <c r="BA81" s="513" t="e">
        <f ca="1">+IF(AND(ISNUMBER(OFFSET('Hygiene Data'!$D$7,0,10*ROW('Hygiene Data'!D75))),'Data Summary'!DP81="Yes"),OFFSET('Hygiene Data'!$D$7,0,10*ROW('Hygiene Data'!D75)),NA())</f>
        <v>#N/A</v>
      </c>
      <c r="BB81" s="513" t="e">
        <f ca="1">+IF(AND(ISNUMBER(OFFSET('Hygiene Data'!$D$9,0,10*ROW('Hygiene Data'!D75))),'Data Summary'!DQ81="Yes"),OFFSET('Hygiene Data'!$D$9,0,10*ROW('Hygiene Data'!D75)),NA())</f>
        <v>#N/A</v>
      </c>
      <c r="BC81" s="513" t="e">
        <f ca="1">+IF(AND(ISNUMBER(OFFSET('Hygiene Data'!$E$5,0,10*ROW('Hygiene Data'!E75))),'Data Summary'!DR81="Yes"),OFFSET('Hygiene Data'!$E$5,0,10*ROW('Hygiene Data'!E75)),NA())</f>
        <v>#N/A</v>
      </c>
      <c r="BD81" s="513" t="e">
        <f ca="1">+IF(AND(ISNUMBER(OFFSET('Hygiene Data'!$E$7,0,10*ROW('Hygiene Data'!E75))),'Data Summary'!DS81="Yes"),OFFSET('Hygiene Data'!$E$7,0,10*ROW('Hygiene Data'!E75)),NA())</f>
        <v>#N/A</v>
      </c>
      <c r="BE81" s="513" t="e">
        <f ca="1">+IF(AND(ISNUMBER(OFFSET('Hygiene Data'!$E$9,0,10*ROW('Hygiene Data'!E75))),'Data Summary'!DT81="Yes"),OFFSET('Hygiene Data'!$E$9,0,10*ROW('Hygiene Data'!E75)),NA())</f>
        <v>#N/A</v>
      </c>
      <c r="BF81" s="513" t="e">
        <f ca="1">+IF(AND(ISNUMBER(OFFSET('Hygiene Data'!$F$5,0,10*ROW('Hygiene Data'!F75))),'Data Summary'!DU81="Yes"),OFFSET('Hygiene Data'!$F$5,0,10*ROW('Hygiene Data'!F75)),NA())</f>
        <v>#N/A</v>
      </c>
      <c r="BG81" s="513" t="e">
        <f ca="1">+IF(AND(ISNUMBER(OFFSET('Hygiene Data'!$F$7,0,10*ROW('Hygiene Data'!F75))),'Data Summary'!DV81="Yes"),OFFSET('Hygiene Data'!$F$7,0,10*ROW('Hygiene Data'!F75)),NA())</f>
        <v>#N/A</v>
      </c>
      <c r="BH81" s="513" t="e">
        <f ca="1">+IF(AND(ISNUMBER(OFFSET('Hygiene Data'!$F$9,0,10*ROW('Hygiene Data'!F75))),'Data Summary'!DW81="Yes"),OFFSET('Hygiene Data'!$F$9,0,10*ROW('Hygiene Data'!F75)),NA())</f>
        <v>#N/A</v>
      </c>
      <c r="BI81" s="513" t="e">
        <f ca="1">+IF(AND(ISNUMBER(OFFSET('Hygiene Data'!$G$5,0,10*ROW('Hygiene Data'!G75))),'Data Summary'!DX81="Yes"),OFFSET('Hygiene Data'!$G$5,0,10*ROW('Hygiene Data'!G75)),NA())</f>
        <v>#N/A</v>
      </c>
      <c r="BJ81" s="513" t="e">
        <f ca="1">+IF(AND(ISNUMBER(OFFSET('Hygiene Data'!$G$7,0,10*ROW('Hygiene Data'!G75))),'Data Summary'!DY81="Yes"),OFFSET('Hygiene Data'!$G$7,0,10*ROW('Hygiene Data'!G75)),NA())</f>
        <v>#N/A</v>
      </c>
      <c r="BK81" s="513" t="e">
        <f ca="1">+IF(AND(ISNUMBER(OFFSET('Hygiene Data'!$G$9,0,10*ROW('Hygiene Data'!G75))),'Data Summary'!DZ81="Yes"),OFFSET('Hygiene Data'!$G$9,0,10*ROW('Hygiene Data'!G75)),NA())</f>
        <v>#N/A</v>
      </c>
      <c r="BL81" s="513" t="e">
        <f ca="1">+IF(AND(ISNUMBER(OFFSET('Hygiene Data'!$H$5,0,10*ROW('Hygiene Data'!H75))),'Data Summary'!EA81="Yes"),OFFSET('Hygiene Data'!$H$5,0,10*ROW('Hygiene Data'!H75)),NA())</f>
        <v>#N/A</v>
      </c>
      <c r="BM81" s="513" t="e">
        <f ca="1">+IF(AND(ISNUMBER(OFFSET('Hygiene Data'!$H$7,0,10*ROW('Hygiene Data'!H75))),'Data Summary'!EB81="Yes"),OFFSET('Hygiene Data'!$H$7,0,10*ROW('Hygiene Data'!H75)),NA())</f>
        <v>#N/A</v>
      </c>
      <c r="BN81" s="513" t="e">
        <f ca="1">+IF(AND(ISNUMBER(OFFSET('Hygiene Data'!$H$9,0,10*ROW('Hygiene Data'!H75))),'Data Summary'!EC81="Yes"),OFFSET('Hygiene Data'!$H$9,0,10*ROW('Hygiene Data'!H75)),NA())</f>
        <v>#N/A</v>
      </c>
      <c r="BO81" s="513" t="e">
        <f ca="1">+IF(AND(ISNUMBER(OFFSET('Hygiene Data'!$I$5,0,10*ROW('Hygiene Data'!I75))),'Data Summary'!ED81="Yes"),OFFSET('Hygiene Data'!$I$5,0,10*ROW('Hygiene Data'!I75)),NA())</f>
        <v>#N/A</v>
      </c>
      <c r="BP81" s="513" t="e">
        <f ca="1">+IF(AND(ISNUMBER(OFFSET('Hygiene Data'!$I$7,0,10*ROW('Hygiene Data'!I75))),'Data Summary'!EE81="Yes"),OFFSET('Hygiene Data'!$I$7,0,10*ROW('Hygiene Data'!I75)),NA())</f>
        <v>#N/A</v>
      </c>
      <c r="BQ81" s="513" t="e">
        <f ca="1">+IF(AND(ISNUMBER(OFFSET('Hygiene Data'!$I$9,0,10*ROW('Hygiene Data'!I75))),'Data Summary'!EF81="Yes"),OFFSET('Hygiene Data'!$I$9,0,10*ROW('Hygiene Data'!I75)),NA())</f>
        <v>#N/A</v>
      </c>
    </row>
    <row r="82" spans="1:69" x14ac:dyDescent="0.25">
      <c r="A82" s="509" t="e">
        <f ca="1">+RIGHT('Data Summary'!A82,LEN('Data Summary'!A82)-9)</f>
        <v>#VALUE!</v>
      </c>
      <c r="B82" s="483" t="str">
        <f ca="1">+IF(ISTEXT('Data Summary'!B82),'Data Summary'!B82,"")</f>
        <v/>
      </c>
      <c r="C82" s="510" t="e">
        <f ca="1">+VALUE('Data Summary'!C82)</f>
        <v>#VALUE!</v>
      </c>
      <c r="D82" s="511" t="e">
        <f ca="1">+IF(AND(ISNUMBER(OFFSET('Water Data'!$D$4,0,10*ROW('Water Data'!D76))),'Data Summary'!BS82="Yes"),100-OFFSET('Water Data'!$D$4,0,10*ROW('Water Data'!D76)),NA())</f>
        <v>#N/A</v>
      </c>
      <c r="E82" s="511" t="e">
        <f ca="1">+IF(AND(ISNUMBER(OFFSET('Water Data'!$D$6,0,10*ROW('Water Data'!D76))),'Data Summary'!BT82="Yes"),OFFSET('Water Data'!$D$6,0,10*ROW('Water Data'!D76)),NA())</f>
        <v>#N/A</v>
      </c>
      <c r="F82" s="511" t="e">
        <f ca="1">+IF(AND(ISNUMBER(OFFSET('Water Data'!$D$9,0,10*ROW('Water Data'!D76))),'Data Summary'!BU82="Yes"),OFFSET('Water Data'!$D$9,0,10*ROW('Water Data'!D76)),NA())</f>
        <v>#N/A</v>
      </c>
      <c r="G82" s="511" t="e">
        <f ca="1">+IF(AND(ISNUMBER(OFFSET('Water Data'!$E$4,0,10*ROW('Water Data'!E76))),'Data Summary'!BV82="Yes"),100-OFFSET('Water Data'!$E$4,0,10*ROW('Water Data'!E76)),NA())</f>
        <v>#N/A</v>
      </c>
      <c r="H82" s="511" t="e">
        <f ca="1">+IF(AND(ISNUMBER(OFFSET('Water Data'!$E$6,0,10*ROW('Water Data'!E76))),'Data Summary'!BW82="Yes"),OFFSET('Water Data'!$E$6,0,10*ROW('Water Data'!E76)),NA())</f>
        <v>#N/A</v>
      </c>
      <c r="I82" s="511" t="e">
        <f ca="1">+IF(AND(ISNUMBER(OFFSET('Water Data'!$E$9,0,10*ROW('Water Data'!E76))),'Data Summary'!BX82="Yes"),OFFSET('Water Data'!$E$9,0,10*ROW('Water Data'!E76)),NA())</f>
        <v>#N/A</v>
      </c>
      <c r="J82" s="511" t="e">
        <f ca="1">+IF(AND(ISNUMBER(OFFSET('Water Data'!$F$4,0,10*ROW('Water Data'!F76))),'Data Summary'!BY82="Yes"),100-OFFSET('Water Data'!$F$4,0,10*ROW('Water Data'!F76)),NA())</f>
        <v>#N/A</v>
      </c>
      <c r="K82" s="511" t="e">
        <f ca="1">+IF(AND(ISNUMBER(OFFSET('Water Data'!$F$6,0,10*ROW('Water Data'!F76))),'Data Summary'!BZ82="Yes"),OFFSET('Water Data'!$F$6,0,10*ROW('Water Data'!F76)),NA())</f>
        <v>#N/A</v>
      </c>
      <c r="L82" s="511" t="e">
        <f ca="1">+IF(AND(ISNUMBER(OFFSET('Water Data'!$F$9,0,10*ROW('Water Data'!F76))),'Data Summary'!CA82="Yes"),OFFSET('Water Data'!$F$9,0,10*ROW('Water Data'!F76)),NA())</f>
        <v>#N/A</v>
      </c>
      <c r="M82" s="511" t="e">
        <f ca="1">+IF(AND(ISNUMBER(OFFSET('Water Data'!$G$4,0,10*ROW('Water Data'!G76))),'Data Summary'!CB82="Yes"),100-OFFSET('Water Data'!$G$4,0,10*ROW('Water Data'!G76)),NA())</f>
        <v>#N/A</v>
      </c>
      <c r="N82" s="511" t="e">
        <f ca="1">+IF(AND(ISNUMBER(OFFSET('Water Data'!$G$6,0,10*ROW('Water Data'!G76))),'Data Summary'!CC82="Yes"),OFFSET('Water Data'!$G$6,0,10*ROW('Water Data'!G76)),NA())</f>
        <v>#N/A</v>
      </c>
      <c r="O82" s="511" t="e">
        <f ca="1">+IF(AND(ISNUMBER(OFFSET('Water Data'!$G$9,0,10*ROW('Water Data'!G76))),'Data Summary'!CD82="Yes"),OFFSET('Water Data'!$G$9,0,10*ROW('Water Data'!G76)),NA())</f>
        <v>#N/A</v>
      </c>
      <c r="P82" s="511" t="e">
        <f ca="1">+IF(AND(ISNUMBER(OFFSET('Water Data'!$H$4,0,10*ROW('Water Data'!H76))),'Data Summary'!CE82="Yes"),100-OFFSET('Water Data'!$H$4,0,10*ROW('Water Data'!H76)),NA())</f>
        <v>#N/A</v>
      </c>
      <c r="Q82" s="511" t="e">
        <f ca="1">+IF(AND(ISNUMBER(OFFSET('Water Data'!$H$6,0,10*ROW('Water Data'!H76))),'Data Summary'!CF82="Yes"),OFFSET('Water Data'!$H$6,0,10*ROW('Water Data'!H76)),NA())</f>
        <v>#N/A</v>
      </c>
      <c r="R82" s="511" t="e">
        <f ca="1">+IF(AND(ISNUMBER(OFFSET('Water Data'!$H$9,0,10*ROW('Water Data'!H76))),'Data Summary'!CG82="Yes"),OFFSET('Water Data'!$H$9,0,10*ROW('Water Data'!H76)),NA())</f>
        <v>#N/A</v>
      </c>
      <c r="S82" s="511" t="e">
        <f ca="1">+IF(AND(ISNUMBER(OFFSET('Water Data'!$I$4,0,10*ROW('Water Data'!I76))),'Data Summary'!CH82="Yes"),100-OFFSET('Water Data'!$I$4,0,10*ROW('Water Data'!I76)),NA())</f>
        <v>#N/A</v>
      </c>
      <c r="T82" s="511" t="e">
        <f ca="1">+IF(AND(ISNUMBER(OFFSET('Water Data'!$I$6,0,10*ROW('Water Data'!I76))),'Data Summary'!CI82="Yes"),OFFSET('Water Data'!$I$6,0,10*ROW('Water Data'!I76)),NA())</f>
        <v>#N/A</v>
      </c>
      <c r="U82" s="511" t="e">
        <f ca="1">+IF(AND(ISNUMBER(OFFSET('Water Data'!$I$9,0,10*ROW('Water Data'!I76))),'Data Summary'!CJ82="Yes"),OFFSET('Water Data'!$I$9,0,10*ROW('Water Data'!I76)),NA())</f>
        <v>#N/A</v>
      </c>
      <c r="V82" s="512" t="e">
        <f ca="1">+IF(AND(ISNUMBER(OFFSET('Sanitation Data'!$D$4,0,10*ROW('Sanitation Data'!D76))),'Data Summary'!CK82="Yes"),100-OFFSET('Sanitation Data'!$D$4,0,10*ROW('Sanitation Data'!D76)),NA())</f>
        <v>#N/A</v>
      </c>
      <c r="W82" s="512" t="e">
        <f ca="1">+IF(AND(ISNUMBER(OFFSET('Sanitation Data'!$D$6,0,10*ROW('Sanitation Data'!D76))),'Data Summary'!CL82="Yes"),OFFSET('Sanitation Data'!$D$6,0,10*ROW('Sanitation Data'!D76)),NA())</f>
        <v>#N/A</v>
      </c>
      <c r="X82" s="512" t="e">
        <f ca="1">+IF(AND(ISNUMBER(OFFSET('Sanitation Data'!$D$10,0,10*ROW('Sanitation Data'!D76))),'Data Summary'!CM82="Yes"),OFFSET('Sanitation Data'!$D$10,0,10*ROW('Sanitation Data'!D76)),NA())</f>
        <v>#N/A</v>
      </c>
      <c r="Y82" s="512" t="e">
        <f ca="1">+IF(AND(ISNUMBER(OFFSET('Sanitation Data'!$D$11,0,10*ROW('Sanitation Data'!D76))),'Data Summary'!CN82="Yes"),OFFSET('Sanitation Data'!$D$11,0,10*ROW('Sanitation Data'!D76)),NA())</f>
        <v>#N/A</v>
      </c>
      <c r="Z82" s="512" t="e">
        <f ca="1">+IF(AND(ISNUMBER(OFFSET('Sanitation Data'!$D$12,0,10*ROW('Sanitation Data'!D76))),'Data Summary'!CO82="Yes"),OFFSET('Sanitation Data'!$D$12,0,10*ROW('Sanitation Data'!D76)),NA())</f>
        <v>#N/A</v>
      </c>
      <c r="AA82" s="512" t="e">
        <f ca="1">+IF(AND(ISNUMBER(OFFSET('Sanitation Data'!$E$4,0,10*ROW('Sanitation Data'!E76))),'Data Summary'!CP82="Yes"),100-OFFSET('Sanitation Data'!$E$4,0,10*ROW('Sanitation Data'!E76)),NA())</f>
        <v>#N/A</v>
      </c>
      <c r="AB82" s="512" t="e">
        <f ca="1">+IF(AND(ISNUMBER(OFFSET('Sanitation Data'!$E$6,0,10*ROW('Sanitation Data'!E76))),'Data Summary'!CQ82="Yes"),OFFSET('Sanitation Data'!$E$6,0,10*ROW('Sanitation Data'!E76)),NA())</f>
        <v>#N/A</v>
      </c>
      <c r="AC82" s="512" t="e">
        <f ca="1">+IF(AND(ISNUMBER(OFFSET('Sanitation Data'!$E$10,0,10*ROW('Sanitation Data'!E76))),'Data Summary'!CR82="Yes"),OFFSET('Sanitation Data'!$E$10,0,10*ROW('Sanitation Data'!E76)),NA())</f>
        <v>#N/A</v>
      </c>
      <c r="AD82" s="512" t="e">
        <f ca="1">+IF(AND(ISNUMBER(OFFSET('Sanitation Data'!$E$11,0,10*ROW('Sanitation Data'!E76))),'Data Summary'!CS82="Yes"),OFFSET('Sanitation Data'!$E$11,0,10*ROW('Sanitation Data'!E76)),NA())</f>
        <v>#N/A</v>
      </c>
      <c r="AE82" s="512" t="e">
        <f ca="1">+IF(AND(ISNUMBER(OFFSET('Sanitation Data'!$E$12,0,10*ROW('Sanitation Data'!E76))),'Data Summary'!CT82="Yes"),OFFSET('Sanitation Data'!$E$12,0,10*ROW('Sanitation Data'!E76)),NA())</f>
        <v>#N/A</v>
      </c>
      <c r="AF82" s="512" t="e">
        <f ca="1">+IF(AND(ISNUMBER(OFFSET('Sanitation Data'!$F$4,0,10*ROW('Sanitation Data'!F76))),'Data Summary'!CU82="Yes"),100-OFFSET('Sanitation Data'!$F$4,0,10*ROW('Sanitation Data'!F76)),NA())</f>
        <v>#N/A</v>
      </c>
      <c r="AG82" s="512" t="e">
        <f ca="1">+IF(AND(ISNUMBER(OFFSET('Sanitation Data'!$F$6,0,10*ROW('Sanitation Data'!F76))),'Data Summary'!CV82="Yes"),OFFSET('Sanitation Data'!$F$6,0,10*ROW('Sanitation Data'!F76)),NA())</f>
        <v>#N/A</v>
      </c>
      <c r="AH82" s="512" t="e">
        <f ca="1">+IF(AND(ISNUMBER(OFFSET('Sanitation Data'!$F$10,0,10*ROW('Sanitation Data'!F76))),'Data Summary'!CW82="Yes"),OFFSET('Sanitation Data'!$F$10,0,10*ROW('Sanitation Data'!F76)),NA())</f>
        <v>#N/A</v>
      </c>
      <c r="AI82" s="512" t="e">
        <f ca="1">+IF(AND(ISNUMBER(OFFSET('Sanitation Data'!$F$11,0,10*ROW('Sanitation Data'!F76))),'Data Summary'!CX82="Yes"),OFFSET('Sanitation Data'!$F$11,0,10*ROW('Sanitation Data'!F76)),NA())</f>
        <v>#N/A</v>
      </c>
      <c r="AJ82" s="512" t="e">
        <f ca="1">+IF(AND(ISNUMBER(OFFSET('Sanitation Data'!$F$12,0,10*ROW('Sanitation Data'!F76))),'Data Summary'!CY82="Yes"),OFFSET('Sanitation Data'!$F$12,0,10*ROW('Sanitation Data'!F76)),NA())</f>
        <v>#N/A</v>
      </c>
      <c r="AK82" s="512" t="e">
        <f ca="1">+IF(AND(ISNUMBER(OFFSET('Sanitation Data'!$G$4,0,10*ROW('Sanitation Data'!G76))),'Data Summary'!CZ82="Yes"),100-OFFSET('Sanitation Data'!$G$4,0,10*ROW('Sanitation Data'!G76)),NA())</f>
        <v>#N/A</v>
      </c>
      <c r="AL82" s="512" t="e">
        <f ca="1">+IF(AND(ISNUMBER(OFFSET('Sanitation Data'!$G$6,0,10*ROW('Sanitation Data'!G76))),'Data Summary'!DA82="Yes"),OFFSET('Sanitation Data'!$G$6,0,10*ROW('Sanitation Data'!G76)),NA())</f>
        <v>#N/A</v>
      </c>
      <c r="AM82" s="512" t="e">
        <f ca="1">+IF(AND(ISNUMBER(OFFSET('Sanitation Data'!$G$10,0,10*ROW('Sanitation Data'!G76))),'Data Summary'!DB82="Yes"),OFFSET('Sanitation Data'!$G$10,0,10*ROW('Sanitation Data'!G76)),NA())</f>
        <v>#N/A</v>
      </c>
      <c r="AN82" s="512" t="e">
        <f ca="1">+IF(AND(ISNUMBER(OFFSET('Sanitation Data'!$G$11,0,10*ROW('Sanitation Data'!G76))),'Data Summary'!DC82="Yes"),OFFSET('Sanitation Data'!$G$11,0,10*ROW('Sanitation Data'!G76)),NA())</f>
        <v>#N/A</v>
      </c>
      <c r="AO82" s="512" t="e">
        <f ca="1">+IF(AND(ISNUMBER(OFFSET('Sanitation Data'!$G$12,0,10*ROW('Sanitation Data'!G76))),'Data Summary'!DD82="Yes"),OFFSET('Sanitation Data'!$G$12,0,10*ROW('Sanitation Data'!G76)),NA())</f>
        <v>#N/A</v>
      </c>
      <c r="AP82" s="512" t="e">
        <f ca="1">+IF(AND(ISNUMBER(OFFSET('Sanitation Data'!$H$4,0,10*ROW('Sanitation Data'!H76))),'Data Summary'!DE82="Yes"),100-OFFSET('Sanitation Data'!$H$4,0,10*ROW('Sanitation Data'!H76)),NA())</f>
        <v>#N/A</v>
      </c>
      <c r="AQ82" s="512" t="e">
        <f ca="1">+IF(AND(ISNUMBER(OFFSET('Sanitation Data'!$H$6,0,10*ROW('Sanitation Data'!H76))),'Data Summary'!DF82="Yes"),OFFSET('Sanitation Data'!$H$6,0,10*ROW('Sanitation Data'!H76)),NA())</f>
        <v>#N/A</v>
      </c>
      <c r="AR82" s="512" t="e">
        <f ca="1">+IF(AND(ISNUMBER(OFFSET('Sanitation Data'!$H$10,0,10*ROW('Sanitation Data'!H76))),'Data Summary'!DG82="Yes"),OFFSET('Sanitation Data'!$H$10,0,10*ROW('Sanitation Data'!H76)),NA())</f>
        <v>#N/A</v>
      </c>
      <c r="AS82" s="512" t="e">
        <f ca="1">+IF(AND(ISNUMBER(OFFSET('Sanitation Data'!$H$11,0,10*ROW('Sanitation Data'!H76))),'Data Summary'!DH82="Yes"),OFFSET('Sanitation Data'!$H$11,0,10*ROW('Sanitation Data'!H76)),NA())</f>
        <v>#N/A</v>
      </c>
      <c r="AT82" s="512" t="e">
        <f ca="1">+IF(AND(ISNUMBER(OFFSET('Sanitation Data'!$H$12,0,10*ROW('Sanitation Data'!H76))),'Data Summary'!DI82="Yes"),OFFSET('Sanitation Data'!$H$12,0,10*ROW('Sanitation Data'!H76)),NA())</f>
        <v>#N/A</v>
      </c>
      <c r="AU82" s="512" t="e">
        <f ca="1">+IF(AND(ISNUMBER(OFFSET('Sanitation Data'!$I$4,0,10*ROW('Sanitation Data'!I76))),'Data Summary'!DJ82="Yes"),100-OFFSET('Sanitation Data'!$I$4,0,10*ROW('Sanitation Data'!I76)),NA())</f>
        <v>#N/A</v>
      </c>
      <c r="AV82" s="512" t="e">
        <f ca="1">+IF(AND(ISNUMBER(OFFSET('Sanitation Data'!$I$6,0,10*ROW('Sanitation Data'!I76))),'Data Summary'!DK82="Yes"),OFFSET('Sanitation Data'!$I$6,0,10*ROW('Sanitation Data'!I76)),NA())</f>
        <v>#N/A</v>
      </c>
      <c r="AW82" s="512" t="e">
        <f ca="1">+IF(AND(ISNUMBER(OFFSET('Sanitation Data'!$I$10,0,10*ROW('Sanitation Data'!I76))),'Data Summary'!DL82="Yes"),OFFSET('Sanitation Data'!$I$10,0,10*ROW('Sanitation Data'!I76)),NA())</f>
        <v>#N/A</v>
      </c>
      <c r="AX82" s="512" t="e">
        <f ca="1">+IF(AND(ISNUMBER(OFFSET('Sanitation Data'!$I$11,0,10*ROW('Sanitation Data'!I76))),'Data Summary'!DM82="Yes"),OFFSET('Sanitation Data'!$I$11,0,10*ROW('Sanitation Data'!I76)),NA())</f>
        <v>#N/A</v>
      </c>
      <c r="AY82" s="512" t="e">
        <f ca="1">+IF(AND(ISNUMBER(OFFSET('Sanitation Data'!$I$12,0,10*ROW('Sanitation Data'!I76))),'Data Summary'!DN82="Yes"),OFFSET('Sanitation Data'!$I$12,0,10*ROW('Sanitation Data'!I76)),NA())</f>
        <v>#N/A</v>
      </c>
      <c r="AZ82" s="513" t="e">
        <f ca="1">+IF(AND(ISNUMBER(OFFSET('Hygiene Data'!$D$5,0,10*ROW('Hygiene Data'!D76))),'Data Summary'!DO82="Yes"),OFFSET('Hygiene Data'!$D$5,0,10*ROW('Hygiene Data'!D76)),NA())</f>
        <v>#N/A</v>
      </c>
      <c r="BA82" s="513" t="e">
        <f ca="1">+IF(AND(ISNUMBER(OFFSET('Hygiene Data'!$D$7,0,10*ROW('Hygiene Data'!D76))),'Data Summary'!DP82="Yes"),OFFSET('Hygiene Data'!$D$7,0,10*ROW('Hygiene Data'!D76)),NA())</f>
        <v>#N/A</v>
      </c>
      <c r="BB82" s="513" t="e">
        <f ca="1">+IF(AND(ISNUMBER(OFFSET('Hygiene Data'!$D$9,0,10*ROW('Hygiene Data'!D76))),'Data Summary'!DQ82="Yes"),OFFSET('Hygiene Data'!$D$9,0,10*ROW('Hygiene Data'!D76)),NA())</f>
        <v>#N/A</v>
      </c>
      <c r="BC82" s="513" t="e">
        <f ca="1">+IF(AND(ISNUMBER(OFFSET('Hygiene Data'!$E$5,0,10*ROW('Hygiene Data'!E76))),'Data Summary'!DR82="Yes"),OFFSET('Hygiene Data'!$E$5,0,10*ROW('Hygiene Data'!E76)),NA())</f>
        <v>#N/A</v>
      </c>
      <c r="BD82" s="513" t="e">
        <f ca="1">+IF(AND(ISNUMBER(OFFSET('Hygiene Data'!$E$7,0,10*ROW('Hygiene Data'!E76))),'Data Summary'!DS82="Yes"),OFFSET('Hygiene Data'!$E$7,0,10*ROW('Hygiene Data'!E76)),NA())</f>
        <v>#N/A</v>
      </c>
      <c r="BE82" s="513" t="e">
        <f ca="1">+IF(AND(ISNUMBER(OFFSET('Hygiene Data'!$E$9,0,10*ROW('Hygiene Data'!E76))),'Data Summary'!DT82="Yes"),OFFSET('Hygiene Data'!$E$9,0,10*ROW('Hygiene Data'!E76)),NA())</f>
        <v>#N/A</v>
      </c>
      <c r="BF82" s="513" t="e">
        <f ca="1">+IF(AND(ISNUMBER(OFFSET('Hygiene Data'!$F$5,0,10*ROW('Hygiene Data'!F76))),'Data Summary'!DU82="Yes"),OFFSET('Hygiene Data'!$F$5,0,10*ROW('Hygiene Data'!F76)),NA())</f>
        <v>#N/A</v>
      </c>
      <c r="BG82" s="513" t="e">
        <f ca="1">+IF(AND(ISNUMBER(OFFSET('Hygiene Data'!$F$7,0,10*ROW('Hygiene Data'!F76))),'Data Summary'!DV82="Yes"),OFFSET('Hygiene Data'!$F$7,0,10*ROW('Hygiene Data'!F76)),NA())</f>
        <v>#N/A</v>
      </c>
      <c r="BH82" s="513" t="e">
        <f ca="1">+IF(AND(ISNUMBER(OFFSET('Hygiene Data'!$F$9,0,10*ROW('Hygiene Data'!F76))),'Data Summary'!DW82="Yes"),OFFSET('Hygiene Data'!$F$9,0,10*ROW('Hygiene Data'!F76)),NA())</f>
        <v>#N/A</v>
      </c>
      <c r="BI82" s="513" t="e">
        <f ca="1">+IF(AND(ISNUMBER(OFFSET('Hygiene Data'!$G$5,0,10*ROW('Hygiene Data'!G76))),'Data Summary'!DX82="Yes"),OFFSET('Hygiene Data'!$G$5,0,10*ROW('Hygiene Data'!G76)),NA())</f>
        <v>#N/A</v>
      </c>
      <c r="BJ82" s="513" t="e">
        <f ca="1">+IF(AND(ISNUMBER(OFFSET('Hygiene Data'!$G$7,0,10*ROW('Hygiene Data'!G76))),'Data Summary'!DY82="Yes"),OFFSET('Hygiene Data'!$G$7,0,10*ROW('Hygiene Data'!G76)),NA())</f>
        <v>#N/A</v>
      </c>
      <c r="BK82" s="513" t="e">
        <f ca="1">+IF(AND(ISNUMBER(OFFSET('Hygiene Data'!$G$9,0,10*ROW('Hygiene Data'!G76))),'Data Summary'!DZ82="Yes"),OFFSET('Hygiene Data'!$G$9,0,10*ROW('Hygiene Data'!G76)),NA())</f>
        <v>#N/A</v>
      </c>
      <c r="BL82" s="513" t="e">
        <f ca="1">+IF(AND(ISNUMBER(OFFSET('Hygiene Data'!$H$5,0,10*ROW('Hygiene Data'!H76))),'Data Summary'!EA82="Yes"),OFFSET('Hygiene Data'!$H$5,0,10*ROW('Hygiene Data'!H76)),NA())</f>
        <v>#N/A</v>
      </c>
      <c r="BM82" s="513" t="e">
        <f ca="1">+IF(AND(ISNUMBER(OFFSET('Hygiene Data'!$H$7,0,10*ROW('Hygiene Data'!H76))),'Data Summary'!EB82="Yes"),OFFSET('Hygiene Data'!$H$7,0,10*ROW('Hygiene Data'!H76)),NA())</f>
        <v>#N/A</v>
      </c>
      <c r="BN82" s="513" t="e">
        <f ca="1">+IF(AND(ISNUMBER(OFFSET('Hygiene Data'!$H$9,0,10*ROW('Hygiene Data'!H76))),'Data Summary'!EC82="Yes"),OFFSET('Hygiene Data'!$H$9,0,10*ROW('Hygiene Data'!H76)),NA())</f>
        <v>#N/A</v>
      </c>
      <c r="BO82" s="513" t="e">
        <f ca="1">+IF(AND(ISNUMBER(OFFSET('Hygiene Data'!$I$5,0,10*ROW('Hygiene Data'!I76))),'Data Summary'!ED82="Yes"),OFFSET('Hygiene Data'!$I$5,0,10*ROW('Hygiene Data'!I76)),NA())</f>
        <v>#N/A</v>
      </c>
      <c r="BP82" s="513" t="e">
        <f ca="1">+IF(AND(ISNUMBER(OFFSET('Hygiene Data'!$I$7,0,10*ROW('Hygiene Data'!I76))),'Data Summary'!EE82="Yes"),OFFSET('Hygiene Data'!$I$7,0,10*ROW('Hygiene Data'!I76)),NA())</f>
        <v>#N/A</v>
      </c>
      <c r="BQ82" s="513" t="e">
        <f ca="1">+IF(AND(ISNUMBER(OFFSET('Hygiene Data'!$I$9,0,10*ROW('Hygiene Data'!I76))),'Data Summary'!EF82="Yes"),OFFSET('Hygiene Data'!$I$9,0,10*ROW('Hygiene Data'!I76)),NA())</f>
        <v>#N/A</v>
      </c>
    </row>
    <row r="83" spans="1:69" x14ac:dyDescent="0.25">
      <c r="A83" s="509" t="e">
        <f ca="1">+RIGHT('Data Summary'!A83,LEN('Data Summary'!A83)-9)</f>
        <v>#VALUE!</v>
      </c>
      <c r="B83" s="483" t="str">
        <f ca="1">+IF(ISTEXT('Data Summary'!B83),'Data Summary'!B83,"")</f>
        <v/>
      </c>
      <c r="C83" s="510" t="e">
        <f ca="1">+VALUE('Data Summary'!C83)</f>
        <v>#VALUE!</v>
      </c>
      <c r="D83" s="511" t="e">
        <f ca="1">+IF(AND(ISNUMBER(OFFSET('Water Data'!$D$4,0,10*ROW('Water Data'!D77))),'Data Summary'!BS83="Yes"),100-OFFSET('Water Data'!$D$4,0,10*ROW('Water Data'!D77)),NA())</f>
        <v>#N/A</v>
      </c>
      <c r="E83" s="511" t="e">
        <f ca="1">+IF(AND(ISNUMBER(OFFSET('Water Data'!$D$6,0,10*ROW('Water Data'!D77))),'Data Summary'!BT83="Yes"),OFFSET('Water Data'!$D$6,0,10*ROW('Water Data'!D77)),NA())</f>
        <v>#N/A</v>
      </c>
      <c r="F83" s="511" t="e">
        <f ca="1">+IF(AND(ISNUMBER(OFFSET('Water Data'!$D$9,0,10*ROW('Water Data'!D77))),'Data Summary'!BU83="Yes"),OFFSET('Water Data'!$D$9,0,10*ROW('Water Data'!D77)),NA())</f>
        <v>#N/A</v>
      </c>
      <c r="G83" s="511" t="e">
        <f ca="1">+IF(AND(ISNUMBER(OFFSET('Water Data'!$E$4,0,10*ROW('Water Data'!E77))),'Data Summary'!BV83="Yes"),100-OFFSET('Water Data'!$E$4,0,10*ROW('Water Data'!E77)),NA())</f>
        <v>#N/A</v>
      </c>
      <c r="H83" s="511" t="e">
        <f ca="1">+IF(AND(ISNUMBER(OFFSET('Water Data'!$E$6,0,10*ROW('Water Data'!E77))),'Data Summary'!BW83="Yes"),OFFSET('Water Data'!$E$6,0,10*ROW('Water Data'!E77)),NA())</f>
        <v>#N/A</v>
      </c>
      <c r="I83" s="511" t="e">
        <f ca="1">+IF(AND(ISNUMBER(OFFSET('Water Data'!$E$9,0,10*ROW('Water Data'!E77))),'Data Summary'!BX83="Yes"),OFFSET('Water Data'!$E$9,0,10*ROW('Water Data'!E77)),NA())</f>
        <v>#N/A</v>
      </c>
      <c r="J83" s="511" t="e">
        <f ca="1">+IF(AND(ISNUMBER(OFFSET('Water Data'!$F$4,0,10*ROW('Water Data'!F77))),'Data Summary'!BY83="Yes"),100-OFFSET('Water Data'!$F$4,0,10*ROW('Water Data'!F77)),NA())</f>
        <v>#N/A</v>
      </c>
      <c r="K83" s="511" t="e">
        <f ca="1">+IF(AND(ISNUMBER(OFFSET('Water Data'!$F$6,0,10*ROW('Water Data'!F77))),'Data Summary'!BZ83="Yes"),OFFSET('Water Data'!$F$6,0,10*ROW('Water Data'!F77)),NA())</f>
        <v>#N/A</v>
      </c>
      <c r="L83" s="511" t="e">
        <f ca="1">+IF(AND(ISNUMBER(OFFSET('Water Data'!$F$9,0,10*ROW('Water Data'!F77))),'Data Summary'!CA83="Yes"),OFFSET('Water Data'!$F$9,0,10*ROW('Water Data'!F77)),NA())</f>
        <v>#N/A</v>
      </c>
      <c r="M83" s="511" t="e">
        <f ca="1">+IF(AND(ISNUMBER(OFFSET('Water Data'!$G$4,0,10*ROW('Water Data'!G77))),'Data Summary'!CB83="Yes"),100-OFFSET('Water Data'!$G$4,0,10*ROW('Water Data'!G77)),NA())</f>
        <v>#N/A</v>
      </c>
      <c r="N83" s="511" t="e">
        <f ca="1">+IF(AND(ISNUMBER(OFFSET('Water Data'!$G$6,0,10*ROW('Water Data'!G77))),'Data Summary'!CC83="Yes"),OFFSET('Water Data'!$G$6,0,10*ROW('Water Data'!G77)),NA())</f>
        <v>#N/A</v>
      </c>
      <c r="O83" s="511" t="e">
        <f ca="1">+IF(AND(ISNUMBER(OFFSET('Water Data'!$G$9,0,10*ROW('Water Data'!G77))),'Data Summary'!CD83="Yes"),OFFSET('Water Data'!$G$9,0,10*ROW('Water Data'!G77)),NA())</f>
        <v>#N/A</v>
      </c>
      <c r="P83" s="511" t="e">
        <f ca="1">+IF(AND(ISNUMBER(OFFSET('Water Data'!$H$4,0,10*ROW('Water Data'!H77))),'Data Summary'!CE83="Yes"),100-OFFSET('Water Data'!$H$4,0,10*ROW('Water Data'!H77)),NA())</f>
        <v>#N/A</v>
      </c>
      <c r="Q83" s="511" t="e">
        <f ca="1">+IF(AND(ISNUMBER(OFFSET('Water Data'!$H$6,0,10*ROW('Water Data'!H77))),'Data Summary'!CF83="Yes"),OFFSET('Water Data'!$H$6,0,10*ROW('Water Data'!H77)),NA())</f>
        <v>#N/A</v>
      </c>
      <c r="R83" s="511" t="e">
        <f ca="1">+IF(AND(ISNUMBER(OFFSET('Water Data'!$H$9,0,10*ROW('Water Data'!H77))),'Data Summary'!CG83="Yes"),OFFSET('Water Data'!$H$9,0,10*ROW('Water Data'!H77)),NA())</f>
        <v>#N/A</v>
      </c>
      <c r="S83" s="511" t="e">
        <f ca="1">+IF(AND(ISNUMBER(OFFSET('Water Data'!$I$4,0,10*ROW('Water Data'!I77))),'Data Summary'!CH83="Yes"),100-OFFSET('Water Data'!$I$4,0,10*ROW('Water Data'!I77)),NA())</f>
        <v>#N/A</v>
      </c>
      <c r="T83" s="511" t="e">
        <f ca="1">+IF(AND(ISNUMBER(OFFSET('Water Data'!$I$6,0,10*ROW('Water Data'!I77))),'Data Summary'!CI83="Yes"),OFFSET('Water Data'!$I$6,0,10*ROW('Water Data'!I77)),NA())</f>
        <v>#N/A</v>
      </c>
      <c r="U83" s="511" t="e">
        <f ca="1">+IF(AND(ISNUMBER(OFFSET('Water Data'!$I$9,0,10*ROW('Water Data'!I77))),'Data Summary'!CJ83="Yes"),OFFSET('Water Data'!$I$9,0,10*ROW('Water Data'!I77)),NA())</f>
        <v>#N/A</v>
      </c>
      <c r="V83" s="512" t="e">
        <f ca="1">+IF(AND(ISNUMBER(OFFSET('Sanitation Data'!$D$4,0,10*ROW('Sanitation Data'!D77))),'Data Summary'!CK83="Yes"),100-OFFSET('Sanitation Data'!$D$4,0,10*ROW('Sanitation Data'!D77)),NA())</f>
        <v>#N/A</v>
      </c>
      <c r="W83" s="512" t="e">
        <f ca="1">+IF(AND(ISNUMBER(OFFSET('Sanitation Data'!$D$6,0,10*ROW('Sanitation Data'!D77))),'Data Summary'!CL83="Yes"),OFFSET('Sanitation Data'!$D$6,0,10*ROW('Sanitation Data'!D77)),NA())</f>
        <v>#N/A</v>
      </c>
      <c r="X83" s="512" t="e">
        <f ca="1">+IF(AND(ISNUMBER(OFFSET('Sanitation Data'!$D$10,0,10*ROW('Sanitation Data'!D77))),'Data Summary'!CM83="Yes"),OFFSET('Sanitation Data'!$D$10,0,10*ROW('Sanitation Data'!D77)),NA())</f>
        <v>#N/A</v>
      </c>
      <c r="Y83" s="512" t="e">
        <f ca="1">+IF(AND(ISNUMBER(OFFSET('Sanitation Data'!$D$11,0,10*ROW('Sanitation Data'!D77))),'Data Summary'!CN83="Yes"),OFFSET('Sanitation Data'!$D$11,0,10*ROW('Sanitation Data'!D77)),NA())</f>
        <v>#N/A</v>
      </c>
      <c r="Z83" s="512" t="e">
        <f ca="1">+IF(AND(ISNUMBER(OFFSET('Sanitation Data'!$D$12,0,10*ROW('Sanitation Data'!D77))),'Data Summary'!CO83="Yes"),OFFSET('Sanitation Data'!$D$12,0,10*ROW('Sanitation Data'!D77)),NA())</f>
        <v>#N/A</v>
      </c>
      <c r="AA83" s="512" t="e">
        <f ca="1">+IF(AND(ISNUMBER(OFFSET('Sanitation Data'!$E$4,0,10*ROW('Sanitation Data'!E77))),'Data Summary'!CP83="Yes"),100-OFFSET('Sanitation Data'!$E$4,0,10*ROW('Sanitation Data'!E77)),NA())</f>
        <v>#N/A</v>
      </c>
      <c r="AB83" s="512" t="e">
        <f ca="1">+IF(AND(ISNUMBER(OFFSET('Sanitation Data'!$E$6,0,10*ROW('Sanitation Data'!E77))),'Data Summary'!CQ83="Yes"),OFFSET('Sanitation Data'!$E$6,0,10*ROW('Sanitation Data'!E77)),NA())</f>
        <v>#N/A</v>
      </c>
      <c r="AC83" s="512" t="e">
        <f ca="1">+IF(AND(ISNUMBER(OFFSET('Sanitation Data'!$E$10,0,10*ROW('Sanitation Data'!E77))),'Data Summary'!CR83="Yes"),OFFSET('Sanitation Data'!$E$10,0,10*ROW('Sanitation Data'!E77)),NA())</f>
        <v>#N/A</v>
      </c>
      <c r="AD83" s="512" t="e">
        <f ca="1">+IF(AND(ISNUMBER(OFFSET('Sanitation Data'!$E$11,0,10*ROW('Sanitation Data'!E77))),'Data Summary'!CS83="Yes"),OFFSET('Sanitation Data'!$E$11,0,10*ROW('Sanitation Data'!E77)),NA())</f>
        <v>#N/A</v>
      </c>
      <c r="AE83" s="512" t="e">
        <f ca="1">+IF(AND(ISNUMBER(OFFSET('Sanitation Data'!$E$12,0,10*ROW('Sanitation Data'!E77))),'Data Summary'!CT83="Yes"),OFFSET('Sanitation Data'!$E$12,0,10*ROW('Sanitation Data'!E77)),NA())</f>
        <v>#N/A</v>
      </c>
      <c r="AF83" s="512" t="e">
        <f ca="1">+IF(AND(ISNUMBER(OFFSET('Sanitation Data'!$F$4,0,10*ROW('Sanitation Data'!F77))),'Data Summary'!CU83="Yes"),100-OFFSET('Sanitation Data'!$F$4,0,10*ROW('Sanitation Data'!F77)),NA())</f>
        <v>#N/A</v>
      </c>
      <c r="AG83" s="512" t="e">
        <f ca="1">+IF(AND(ISNUMBER(OFFSET('Sanitation Data'!$F$6,0,10*ROW('Sanitation Data'!F77))),'Data Summary'!CV83="Yes"),OFFSET('Sanitation Data'!$F$6,0,10*ROW('Sanitation Data'!F77)),NA())</f>
        <v>#N/A</v>
      </c>
      <c r="AH83" s="512" t="e">
        <f ca="1">+IF(AND(ISNUMBER(OFFSET('Sanitation Data'!$F$10,0,10*ROW('Sanitation Data'!F77))),'Data Summary'!CW83="Yes"),OFFSET('Sanitation Data'!$F$10,0,10*ROW('Sanitation Data'!F77)),NA())</f>
        <v>#N/A</v>
      </c>
      <c r="AI83" s="512" t="e">
        <f ca="1">+IF(AND(ISNUMBER(OFFSET('Sanitation Data'!$F$11,0,10*ROW('Sanitation Data'!F77))),'Data Summary'!CX83="Yes"),OFFSET('Sanitation Data'!$F$11,0,10*ROW('Sanitation Data'!F77)),NA())</f>
        <v>#N/A</v>
      </c>
      <c r="AJ83" s="512" t="e">
        <f ca="1">+IF(AND(ISNUMBER(OFFSET('Sanitation Data'!$F$12,0,10*ROW('Sanitation Data'!F77))),'Data Summary'!CY83="Yes"),OFFSET('Sanitation Data'!$F$12,0,10*ROW('Sanitation Data'!F77)),NA())</f>
        <v>#N/A</v>
      </c>
      <c r="AK83" s="512" t="e">
        <f ca="1">+IF(AND(ISNUMBER(OFFSET('Sanitation Data'!$G$4,0,10*ROW('Sanitation Data'!G77))),'Data Summary'!CZ83="Yes"),100-OFFSET('Sanitation Data'!$G$4,0,10*ROW('Sanitation Data'!G77)),NA())</f>
        <v>#N/A</v>
      </c>
      <c r="AL83" s="512" t="e">
        <f ca="1">+IF(AND(ISNUMBER(OFFSET('Sanitation Data'!$G$6,0,10*ROW('Sanitation Data'!G77))),'Data Summary'!DA83="Yes"),OFFSET('Sanitation Data'!$G$6,0,10*ROW('Sanitation Data'!G77)),NA())</f>
        <v>#N/A</v>
      </c>
      <c r="AM83" s="512" t="e">
        <f ca="1">+IF(AND(ISNUMBER(OFFSET('Sanitation Data'!$G$10,0,10*ROW('Sanitation Data'!G77))),'Data Summary'!DB83="Yes"),OFFSET('Sanitation Data'!$G$10,0,10*ROW('Sanitation Data'!G77)),NA())</f>
        <v>#N/A</v>
      </c>
      <c r="AN83" s="512" t="e">
        <f ca="1">+IF(AND(ISNUMBER(OFFSET('Sanitation Data'!$G$11,0,10*ROW('Sanitation Data'!G77))),'Data Summary'!DC83="Yes"),OFFSET('Sanitation Data'!$G$11,0,10*ROW('Sanitation Data'!G77)),NA())</f>
        <v>#N/A</v>
      </c>
      <c r="AO83" s="512" t="e">
        <f ca="1">+IF(AND(ISNUMBER(OFFSET('Sanitation Data'!$G$12,0,10*ROW('Sanitation Data'!G77))),'Data Summary'!DD83="Yes"),OFFSET('Sanitation Data'!$G$12,0,10*ROW('Sanitation Data'!G77)),NA())</f>
        <v>#N/A</v>
      </c>
      <c r="AP83" s="512" t="e">
        <f ca="1">+IF(AND(ISNUMBER(OFFSET('Sanitation Data'!$H$4,0,10*ROW('Sanitation Data'!H77))),'Data Summary'!DE83="Yes"),100-OFFSET('Sanitation Data'!$H$4,0,10*ROW('Sanitation Data'!H77)),NA())</f>
        <v>#N/A</v>
      </c>
      <c r="AQ83" s="512" t="e">
        <f ca="1">+IF(AND(ISNUMBER(OFFSET('Sanitation Data'!$H$6,0,10*ROW('Sanitation Data'!H77))),'Data Summary'!DF83="Yes"),OFFSET('Sanitation Data'!$H$6,0,10*ROW('Sanitation Data'!H77)),NA())</f>
        <v>#N/A</v>
      </c>
      <c r="AR83" s="512" t="e">
        <f ca="1">+IF(AND(ISNUMBER(OFFSET('Sanitation Data'!$H$10,0,10*ROW('Sanitation Data'!H77))),'Data Summary'!DG83="Yes"),OFFSET('Sanitation Data'!$H$10,0,10*ROW('Sanitation Data'!H77)),NA())</f>
        <v>#N/A</v>
      </c>
      <c r="AS83" s="512" t="e">
        <f ca="1">+IF(AND(ISNUMBER(OFFSET('Sanitation Data'!$H$11,0,10*ROW('Sanitation Data'!H77))),'Data Summary'!DH83="Yes"),OFFSET('Sanitation Data'!$H$11,0,10*ROW('Sanitation Data'!H77)),NA())</f>
        <v>#N/A</v>
      </c>
      <c r="AT83" s="512" t="e">
        <f ca="1">+IF(AND(ISNUMBER(OFFSET('Sanitation Data'!$H$12,0,10*ROW('Sanitation Data'!H77))),'Data Summary'!DI83="Yes"),OFFSET('Sanitation Data'!$H$12,0,10*ROW('Sanitation Data'!H77)),NA())</f>
        <v>#N/A</v>
      </c>
      <c r="AU83" s="512" t="e">
        <f ca="1">+IF(AND(ISNUMBER(OFFSET('Sanitation Data'!$I$4,0,10*ROW('Sanitation Data'!I77))),'Data Summary'!DJ83="Yes"),100-OFFSET('Sanitation Data'!$I$4,0,10*ROW('Sanitation Data'!I77)),NA())</f>
        <v>#N/A</v>
      </c>
      <c r="AV83" s="512" t="e">
        <f ca="1">+IF(AND(ISNUMBER(OFFSET('Sanitation Data'!$I$6,0,10*ROW('Sanitation Data'!I77))),'Data Summary'!DK83="Yes"),OFFSET('Sanitation Data'!$I$6,0,10*ROW('Sanitation Data'!I77)),NA())</f>
        <v>#N/A</v>
      </c>
      <c r="AW83" s="512" t="e">
        <f ca="1">+IF(AND(ISNUMBER(OFFSET('Sanitation Data'!$I$10,0,10*ROW('Sanitation Data'!I77))),'Data Summary'!DL83="Yes"),OFFSET('Sanitation Data'!$I$10,0,10*ROW('Sanitation Data'!I77)),NA())</f>
        <v>#N/A</v>
      </c>
      <c r="AX83" s="512" t="e">
        <f ca="1">+IF(AND(ISNUMBER(OFFSET('Sanitation Data'!$I$11,0,10*ROW('Sanitation Data'!I77))),'Data Summary'!DM83="Yes"),OFFSET('Sanitation Data'!$I$11,0,10*ROW('Sanitation Data'!I77)),NA())</f>
        <v>#N/A</v>
      </c>
      <c r="AY83" s="512" t="e">
        <f ca="1">+IF(AND(ISNUMBER(OFFSET('Sanitation Data'!$I$12,0,10*ROW('Sanitation Data'!I77))),'Data Summary'!DN83="Yes"),OFFSET('Sanitation Data'!$I$12,0,10*ROW('Sanitation Data'!I77)),NA())</f>
        <v>#N/A</v>
      </c>
      <c r="AZ83" s="513" t="e">
        <f ca="1">+IF(AND(ISNUMBER(OFFSET('Hygiene Data'!$D$5,0,10*ROW('Hygiene Data'!D77))),'Data Summary'!DO83="Yes"),OFFSET('Hygiene Data'!$D$5,0,10*ROW('Hygiene Data'!D77)),NA())</f>
        <v>#N/A</v>
      </c>
      <c r="BA83" s="513" t="e">
        <f ca="1">+IF(AND(ISNUMBER(OFFSET('Hygiene Data'!$D$7,0,10*ROW('Hygiene Data'!D77))),'Data Summary'!DP83="Yes"),OFFSET('Hygiene Data'!$D$7,0,10*ROW('Hygiene Data'!D77)),NA())</f>
        <v>#N/A</v>
      </c>
      <c r="BB83" s="513" t="e">
        <f ca="1">+IF(AND(ISNUMBER(OFFSET('Hygiene Data'!$D$9,0,10*ROW('Hygiene Data'!D77))),'Data Summary'!DQ83="Yes"),OFFSET('Hygiene Data'!$D$9,0,10*ROW('Hygiene Data'!D77)),NA())</f>
        <v>#N/A</v>
      </c>
      <c r="BC83" s="513" t="e">
        <f ca="1">+IF(AND(ISNUMBER(OFFSET('Hygiene Data'!$E$5,0,10*ROW('Hygiene Data'!E77))),'Data Summary'!DR83="Yes"),OFFSET('Hygiene Data'!$E$5,0,10*ROW('Hygiene Data'!E77)),NA())</f>
        <v>#N/A</v>
      </c>
      <c r="BD83" s="513" t="e">
        <f ca="1">+IF(AND(ISNUMBER(OFFSET('Hygiene Data'!$E$7,0,10*ROW('Hygiene Data'!E77))),'Data Summary'!DS83="Yes"),OFFSET('Hygiene Data'!$E$7,0,10*ROW('Hygiene Data'!E77)),NA())</f>
        <v>#N/A</v>
      </c>
      <c r="BE83" s="513" t="e">
        <f ca="1">+IF(AND(ISNUMBER(OFFSET('Hygiene Data'!$E$9,0,10*ROW('Hygiene Data'!E77))),'Data Summary'!DT83="Yes"),OFFSET('Hygiene Data'!$E$9,0,10*ROW('Hygiene Data'!E77)),NA())</f>
        <v>#N/A</v>
      </c>
      <c r="BF83" s="513" t="e">
        <f ca="1">+IF(AND(ISNUMBER(OFFSET('Hygiene Data'!$F$5,0,10*ROW('Hygiene Data'!F77))),'Data Summary'!DU83="Yes"),OFFSET('Hygiene Data'!$F$5,0,10*ROW('Hygiene Data'!F77)),NA())</f>
        <v>#N/A</v>
      </c>
      <c r="BG83" s="513" t="e">
        <f ca="1">+IF(AND(ISNUMBER(OFFSET('Hygiene Data'!$F$7,0,10*ROW('Hygiene Data'!F77))),'Data Summary'!DV83="Yes"),OFFSET('Hygiene Data'!$F$7,0,10*ROW('Hygiene Data'!F77)),NA())</f>
        <v>#N/A</v>
      </c>
      <c r="BH83" s="513" t="e">
        <f ca="1">+IF(AND(ISNUMBER(OFFSET('Hygiene Data'!$F$9,0,10*ROW('Hygiene Data'!F77))),'Data Summary'!DW83="Yes"),OFFSET('Hygiene Data'!$F$9,0,10*ROW('Hygiene Data'!F77)),NA())</f>
        <v>#N/A</v>
      </c>
      <c r="BI83" s="513" t="e">
        <f ca="1">+IF(AND(ISNUMBER(OFFSET('Hygiene Data'!$G$5,0,10*ROW('Hygiene Data'!G77))),'Data Summary'!DX83="Yes"),OFFSET('Hygiene Data'!$G$5,0,10*ROW('Hygiene Data'!G77)),NA())</f>
        <v>#N/A</v>
      </c>
      <c r="BJ83" s="513" t="e">
        <f ca="1">+IF(AND(ISNUMBER(OFFSET('Hygiene Data'!$G$7,0,10*ROW('Hygiene Data'!G77))),'Data Summary'!DY83="Yes"),OFFSET('Hygiene Data'!$G$7,0,10*ROW('Hygiene Data'!G77)),NA())</f>
        <v>#N/A</v>
      </c>
      <c r="BK83" s="513" t="e">
        <f ca="1">+IF(AND(ISNUMBER(OFFSET('Hygiene Data'!$G$9,0,10*ROW('Hygiene Data'!G77))),'Data Summary'!DZ83="Yes"),OFFSET('Hygiene Data'!$G$9,0,10*ROW('Hygiene Data'!G77)),NA())</f>
        <v>#N/A</v>
      </c>
      <c r="BL83" s="513" t="e">
        <f ca="1">+IF(AND(ISNUMBER(OFFSET('Hygiene Data'!$H$5,0,10*ROW('Hygiene Data'!H77))),'Data Summary'!EA83="Yes"),OFFSET('Hygiene Data'!$H$5,0,10*ROW('Hygiene Data'!H77)),NA())</f>
        <v>#N/A</v>
      </c>
      <c r="BM83" s="513" t="e">
        <f ca="1">+IF(AND(ISNUMBER(OFFSET('Hygiene Data'!$H$7,0,10*ROW('Hygiene Data'!H77))),'Data Summary'!EB83="Yes"),OFFSET('Hygiene Data'!$H$7,0,10*ROW('Hygiene Data'!H77)),NA())</f>
        <v>#N/A</v>
      </c>
      <c r="BN83" s="513" t="e">
        <f ca="1">+IF(AND(ISNUMBER(OFFSET('Hygiene Data'!$H$9,0,10*ROW('Hygiene Data'!H77))),'Data Summary'!EC83="Yes"),OFFSET('Hygiene Data'!$H$9,0,10*ROW('Hygiene Data'!H77)),NA())</f>
        <v>#N/A</v>
      </c>
      <c r="BO83" s="513" t="e">
        <f ca="1">+IF(AND(ISNUMBER(OFFSET('Hygiene Data'!$I$5,0,10*ROW('Hygiene Data'!I77))),'Data Summary'!ED83="Yes"),OFFSET('Hygiene Data'!$I$5,0,10*ROW('Hygiene Data'!I77)),NA())</f>
        <v>#N/A</v>
      </c>
      <c r="BP83" s="513" t="e">
        <f ca="1">+IF(AND(ISNUMBER(OFFSET('Hygiene Data'!$I$7,0,10*ROW('Hygiene Data'!I77))),'Data Summary'!EE83="Yes"),OFFSET('Hygiene Data'!$I$7,0,10*ROW('Hygiene Data'!I77)),NA())</f>
        <v>#N/A</v>
      </c>
      <c r="BQ83" s="513" t="e">
        <f ca="1">+IF(AND(ISNUMBER(OFFSET('Hygiene Data'!$I$9,0,10*ROW('Hygiene Data'!I77))),'Data Summary'!EF83="Yes"),OFFSET('Hygiene Data'!$I$9,0,10*ROW('Hygiene Data'!I77)),NA())</f>
        <v>#N/A</v>
      </c>
    </row>
    <row r="84" spans="1:69" x14ac:dyDescent="0.25">
      <c r="A84" s="509" t="e">
        <f ca="1">+RIGHT('Data Summary'!A84,LEN('Data Summary'!A84)-9)</f>
        <v>#VALUE!</v>
      </c>
      <c r="B84" s="483" t="str">
        <f ca="1">+IF(ISTEXT('Data Summary'!B84),'Data Summary'!B84,"")</f>
        <v/>
      </c>
      <c r="C84" s="510" t="e">
        <f ca="1">+VALUE('Data Summary'!C84)</f>
        <v>#VALUE!</v>
      </c>
      <c r="D84" s="511" t="e">
        <f ca="1">+IF(AND(ISNUMBER(OFFSET('Water Data'!$D$4,0,10*ROW('Water Data'!D78))),'Data Summary'!BS84="Yes"),100-OFFSET('Water Data'!$D$4,0,10*ROW('Water Data'!D78)),NA())</f>
        <v>#N/A</v>
      </c>
      <c r="E84" s="511" t="e">
        <f ca="1">+IF(AND(ISNUMBER(OFFSET('Water Data'!$D$6,0,10*ROW('Water Data'!D78))),'Data Summary'!BT84="Yes"),OFFSET('Water Data'!$D$6,0,10*ROW('Water Data'!D78)),NA())</f>
        <v>#N/A</v>
      </c>
      <c r="F84" s="511" t="e">
        <f ca="1">+IF(AND(ISNUMBER(OFFSET('Water Data'!$D$9,0,10*ROW('Water Data'!D78))),'Data Summary'!BU84="Yes"),OFFSET('Water Data'!$D$9,0,10*ROW('Water Data'!D78)),NA())</f>
        <v>#N/A</v>
      </c>
      <c r="G84" s="511" t="e">
        <f ca="1">+IF(AND(ISNUMBER(OFFSET('Water Data'!$E$4,0,10*ROW('Water Data'!E78))),'Data Summary'!BV84="Yes"),100-OFFSET('Water Data'!$E$4,0,10*ROW('Water Data'!E78)),NA())</f>
        <v>#N/A</v>
      </c>
      <c r="H84" s="511" t="e">
        <f ca="1">+IF(AND(ISNUMBER(OFFSET('Water Data'!$E$6,0,10*ROW('Water Data'!E78))),'Data Summary'!BW84="Yes"),OFFSET('Water Data'!$E$6,0,10*ROW('Water Data'!E78)),NA())</f>
        <v>#N/A</v>
      </c>
      <c r="I84" s="511" t="e">
        <f ca="1">+IF(AND(ISNUMBER(OFFSET('Water Data'!$E$9,0,10*ROW('Water Data'!E78))),'Data Summary'!BX84="Yes"),OFFSET('Water Data'!$E$9,0,10*ROW('Water Data'!E78)),NA())</f>
        <v>#N/A</v>
      </c>
      <c r="J84" s="511" t="e">
        <f ca="1">+IF(AND(ISNUMBER(OFFSET('Water Data'!$F$4,0,10*ROW('Water Data'!F78))),'Data Summary'!BY84="Yes"),100-OFFSET('Water Data'!$F$4,0,10*ROW('Water Data'!F78)),NA())</f>
        <v>#N/A</v>
      </c>
      <c r="K84" s="511" t="e">
        <f ca="1">+IF(AND(ISNUMBER(OFFSET('Water Data'!$F$6,0,10*ROW('Water Data'!F78))),'Data Summary'!BZ84="Yes"),OFFSET('Water Data'!$F$6,0,10*ROW('Water Data'!F78)),NA())</f>
        <v>#N/A</v>
      </c>
      <c r="L84" s="511" t="e">
        <f ca="1">+IF(AND(ISNUMBER(OFFSET('Water Data'!$F$9,0,10*ROW('Water Data'!F78))),'Data Summary'!CA84="Yes"),OFFSET('Water Data'!$F$9,0,10*ROW('Water Data'!F78)),NA())</f>
        <v>#N/A</v>
      </c>
      <c r="M84" s="511" t="e">
        <f ca="1">+IF(AND(ISNUMBER(OFFSET('Water Data'!$G$4,0,10*ROW('Water Data'!G78))),'Data Summary'!CB84="Yes"),100-OFFSET('Water Data'!$G$4,0,10*ROW('Water Data'!G78)),NA())</f>
        <v>#N/A</v>
      </c>
      <c r="N84" s="511" t="e">
        <f ca="1">+IF(AND(ISNUMBER(OFFSET('Water Data'!$G$6,0,10*ROW('Water Data'!G78))),'Data Summary'!CC84="Yes"),OFFSET('Water Data'!$G$6,0,10*ROW('Water Data'!G78)),NA())</f>
        <v>#N/A</v>
      </c>
      <c r="O84" s="511" t="e">
        <f ca="1">+IF(AND(ISNUMBER(OFFSET('Water Data'!$G$9,0,10*ROW('Water Data'!G78))),'Data Summary'!CD84="Yes"),OFFSET('Water Data'!$G$9,0,10*ROW('Water Data'!G78)),NA())</f>
        <v>#N/A</v>
      </c>
      <c r="P84" s="511" t="e">
        <f ca="1">+IF(AND(ISNUMBER(OFFSET('Water Data'!$H$4,0,10*ROW('Water Data'!H78))),'Data Summary'!CE84="Yes"),100-OFFSET('Water Data'!$H$4,0,10*ROW('Water Data'!H78)),NA())</f>
        <v>#N/A</v>
      </c>
      <c r="Q84" s="511" t="e">
        <f ca="1">+IF(AND(ISNUMBER(OFFSET('Water Data'!$H$6,0,10*ROW('Water Data'!H78))),'Data Summary'!CF84="Yes"),OFFSET('Water Data'!$H$6,0,10*ROW('Water Data'!H78)),NA())</f>
        <v>#N/A</v>
      </c>
      <c r="R84" s="511" t="e">
        <f ca="1">+IF(AND(ISNUMBER(OFFSET('Water Data'!$H$9,0,10*ROW('Water Data'!H78))),'Data Summary'!CG84="Yes"),OFFSET('Water Data'!$H$9,0,10*ROW('Water Data'!H78)),NA())</f>
        <v>#N/A</v>
      </c>
      <c r="S84" s="511" t="e">
        <f ca="1">+IF(AND(ISNUMBER(OFFSET('Water Data'!$I$4,0,10*ROW('Water Data'!I78))),'Data Summary'!CH84="Yes"),100-OFFSET('Water Data'!$I$4,0,10*ROW('Water Data'!I78)),NA())</f>
        <v>#N/A</v>
      </c>
      <c r="T84" s="511" t="e">
        <f ca="1">+IF(AND(ISNUMBER(OFFSET('Water Data'!$I$6,0,10*ROW('Water Data'!I78))),'Data Summary'!CI84="Yes"),OFFSET('Water Data'!$I$6,0,10*ROW('Water Data'!I78)),NA())</f>
        <v>#N/A</v>
      </c>
      <c r="U84" s="511" t="e">
        <f ca="1">+IF(AND(ISNUMBER(OFFSET('Water Data'!$I$9,0,10*ROW('Water Data'!I78))),'Data Summary'!CJ84="Yes"),OFFSET('Water Data'!$I$9,0,10*ROW('Water Data'!I78)),NA())</f>
        <v>#N/A</v>
      </c>
      <c r="V84" s="512" t="e">
        <f ca="1">+IF(AND(ISNUMBER(OFFSET('Sanitation Data'!$D$4,0,10*ROW('Sanitation Data'!D78))),'Data Summary'!CK84="Yes"),100-OFFSET('Sanitation Data'!$D$4,0,10*ROW('Sanitation Data'!D78)),NA())</f>
        <v>#N/A</v>
      </c>
      <c r="W84" s="512" t="e">
        <f ca="1">+IF(AND(ISNUMBER(OFFSET('Sanitation Data'!$D$6,0,10*ROW('Sanitation Data'!D78))),'Data Summary'!CL84="Yes"),OFFSET('Sanitation Data'!$D$6,0,10*ROW('Sanitation Data'!D78)),NA())</f>
        <v>#N/A</v>
      </c>
      <c r="X84" s="512" t="e">
        <f ca="1">+IF(AND(ISNUMBER(OFFSET('Sanitation Data'!$D$10,0,10*ROW('Sanitation Data'!D78))),'Data Summary'!CM84="Yes"),OFFSET('Sanitation Data'!$D$10,0,10*ROW('Sanitation Data'!D78)),NA())</f>
        <v>#N/A</v>
      </c>
      <c r="Y84" s="512" t="e">
        <f ca="1">+IF(AND(ISNUMBER(OFFSET('Sanitation Data'!$D$11,0,10*ROW('Sanitation Data'!D78))),'Data Summary'!CN84="Yes"),OFFSET('Sanitation Data'!$D$11,0,10*ROW('Sanitation Data'!D78)),NA())</f>
        <v>#N/A</v>
      </c>
      <c r="Z84" s="512" t="e">
        <f ca="1">+IF(AND(ISNUMBER(OFFSET('Sanitation Data'!$D$12,0,10*ROW('Sanitation Data'!D78))),'Data Summary'!CO84="Yes"),OFFSET('Sanitation Data'!$D$12,0,10*ROW('Sanitation Data'!D78)),NA())</f>
        <v>#N/A</v>
      </c>
      <c r="AA84" s="512" t="e">
        <f ca="1">+IF(AND(ISNUMBER(OFFSET('Sanitation Data'!$E$4,0,10*ROW('Sanitation Data'!E78))),'Data Summary'!CP84="Yes"),100-OFFSET('Sanitation Data'!$E$4,0,10*ROW('Sanitation Data'!E78)),NA())</f>
        <v>#N/A</v>
      </c>
      <c r="AB84" s="512" t="e">
        <f ca="1">+IF(AND(ISNUMBER(OFFSET('Sanitation Data'!$E$6,0,10*ROW('Sanitation Data'!E78))),'Data Summary'!CQ84="Yes"),OFFSET('Sanitation Data'!$E$6,0,10*ROW('Sanitation Data'!E78)),NA())</f>
        <v>#N/A</v>
      </c>
      <c r="AC84" s="512" t="e">
        <f ca="1">+IF(AND(ISNUMBER(OFFSET('Sanitation Data'!$E$10,0,10*ROW('Sanitation Data'!E78))),'Data Summary'!CR84="Yes"),OFFSET('Sanitation Data'!$E$10,0,10*ROW('Sanitation Data'!E78)),NA())</f>
        <v>#N/A</v>
      </c>
      <c r="AD84" s="512" t="e">
        <f ca="1">+IF(AND(ISNUMBER(OFFSET('Sanitation Data'!$E$11,0,10*ROW('Sanitation Data'!E78))),'Data Summary'!CS84="Yes"),OFFSET('Sanitation Data'!$E$11,0,10*ROW('Sanitation Data'!E78)),NA())</f>
        <v>#N/A</v>
      </c>
      <c r="AE84" s="512" t="e">
        <f ca="1">+IF(AND(ISNUMBER(OFFSET('Sanitation Data'!$E$12,0,10*ROW('Sanitation Data'!E78))),'Data Summary'!CT84="Yes"),OFFSET('Sanitation Data'!$E$12,0,10*ROW('Sanitation Data'!E78)),NA())</f>
        <v>#N/A</v>
      </c>
      <c r="AF84" s="512" t="e">
        <f ca="1">+IF(AND(ISNUMBER(OFFSET('Sanitation Data'!$F$4,0,10*ROW('Sanitation Data'!F78))),'Data Summary'!CU84="Yes"),100-OFFSET('Sanitation Data'!$F$4,0,10*ROW('Sanitation Data'!F78)),NA())</f>
        <v>#N/A</v>
      </c>
      <c r="AG84" s="512" t="e">
        <f ca="1">+IF(AND(ISNUMBER(OFFSET('Sanitation Data'!$F$6,0,10*ROW('Sanitation Data'!F78))),'Data Summary'!CV84="Yes"),OFFSET('Sanitation Data'!$F$6,0,10*ROW('Sanitation Data'!F78)),NA())</f>
        <v>#N/A</v>
      </c>
      <c r="AH84" s="512" t="e">
        <f ca="1">+IF(AND(ISNUMBER(OFFSET('Sanitation Data'!$F$10,0,10*ROW('Sanitation Data'!F78))),'Data Summary'!CW84="Yes"),OFFSET('Sanitation Data'!$F$10,0,10*ROW('Sanitation Data'!F78)),NA())</f>
        <v>#N/A</v>
      </c>
      <c r="AI84" s="512" t="e">
        <f ca="1">+IF(AND(ISNUMBER(OFFSET('Sanitation Data'!$F$11,0,10*ROW('Sanitation Data'!F78))),'Data Summary'!CX84="Yes"),OFFSET('Sanitation Data'!$F$11,0,10*ROW('Sanitation Data'!F78)),NA())</f>
        <v>#N/A</v>
      </c>
      <c r="AJ84" s="512" t="e">
        <f ca="1">+IF(AND(ISNUMBER(OFFSET('Sanitation Data'!$F$12,0,10*ROW('Sanitation Data'!F78))),'Data Summary'!CY84="Yes"),OFFSET('Sanitation Data'!$F$12,0,10*ROW('Sanitation Data'!F78)),NA())</f>
        <v>#N/A</v>
      </c>
      <c r="AK84" s="512" t="e">
        <f ca="1">+IF(AND(ISNUMBER(OFFSET('Sanitation Data'!$G$4,0,10*ROW('Sanitation Data'!G78))),'Data Summary'!CZ84="Yes"),100-OFFSET('Sanitation Data'!$G$4,0,10*ROW('Sanitation Data'!G78)),NA())</f>
        <v>#N/A</v>
      </c>
      <c r="AL84" s="512" t="e">
        <f ca="1">+IF(AND(ISNUMBER(OFFSET('Sanitation Data'!$G$6,0,10*ROW('Sanitation Data'!G78))),'Data Summary'!DA84="Yes"),OFFSET('Sanitation Data'!$G$6,0,10*ROW('Sanitation Data'!G78)),NA())</f>
        <v>#N/A</v>
      </c>
      <c r="AM84" s="512" t="e">
        <f ca="1">+IF(AND(ISNUMBER(OFFSET('Sanitation Data'!$G$10,0,10*ROW('Sanitation Data'!G78))),'Data Summary'!DB84="Yes"),OFFSET('Sanitation Data'!$G$10,0,10*ROW('Sanitation Data'!G78)),NA())</f>
        <v>#N/A</v>
      </c>
      <c r="AN84" s="512" t="e">
        <f ca="1">+IF(AND(ISNUMBER(OFFSET('Sanitation Data'!$G$11,0,10*ROW('Sanitation Data'!G78))),'Data Summary'!DC84="Yes"),OFFSET('Sanitation Data'!$G$11,0,10*ROW('Sanitation Data'!G78)),NA())</f>
        <v>#N/A</v>
      </c>
      <c r="AO84" s="512" t="e">
        <f ca="1">+IF(AND(ISNUMBER(OFFSET('Sanitation Data'!$G$12,0,10*ROW('Sanitation Data'!G78))),'Data Summary'!DD84="Yes"),OFFSET('Sanitation Data'!$G$12,0,10*ROW('Sanitation Data'!G78)),NA())</f>
        <v>#N/A</v>
      </c>
      <c r="AP84" s="512" t="e">
        <f ca="1">+IF(AND(ISNUMBER(OFFSET('Sanitation Data'!$H$4,0,10*ROW('Sanitation Data'!H78))),'Data Summary'!DE84="Yes"),100-OFFSET('Sanitation Data'!$H$4,0,10*ROW('Sanitation Data'!H78)),NA())</f>
        <v>#N/A</v>
      </c>
      <c r="AQ84" s="512" t="e">
        <f ca="1">+IF(AND(ISNUMBER(OFFSET('Sanitation Data'!$H$6,0,10*ROW('Sanitation Data'!H78))),'Data Summary'!DF84="Yes"),OFFSET('Sanitation Data'!$H$6,0,10*ROW('Sanitation Data'!H78)),NA())</f>
        <v>#N/A</v>
      </c>
      <c r="AR84" s="512" t="e">
        <f ca="1">+IF(AND(ISNUMBER(OFFSET('Sanitation Data'!$H$10,0,10*ROW('Sanitation Data'!H78))),'Data Summary'!DG84="Yes"),OFFSET('Sanitation Data'!$H$10,0,10*ROW('Sanitation Data'!H78)),NA())</f>
        <v>#N/A</v>
      </c>
      <c r="AS84" s="512" t="e">
        <f ca="1">+IF(AND(ISNUMBER(OFFSET('Sanitation Data'!$H$11,0,10*ROW('Sanitation Data'!H78))),'Data Summary'!DH84="Yes"),OFFSET('Sanitation Data'!$H$11,0,10*ROW('Sanitation Data'!H78)),NA())</f>
        <v>#N/A</v>
      </c>
      <c r="AT84" s="512" t="e">
        <f ca="1">+IF(AND(ISNUMBER(OFFSET('Sanitation Data'!$H$12,0,10*ROW('Sanitation Data'!H78))),'Data Summary'!DI84="Yes"),OFFSET('Sanitation Data'!$H$12,0,10*ROW('Sanitation Data'!H78)),NA())</f>
        <v>#N/A</v>
      </c>
      <c r="AU84" s="512" t="e">
        <f ca="1">+IF(AND(ISNUMBER(OFFSET('Sanitation Data'!$I$4,0,10*ROW('Sanitation Data'!I78))),'Data Summary'!DJ84="Yes"),100-OFFSET('Sanitation Data'!$I$4,0,10*ROW('Sanitation Data'!I78)),NA())</f>
        <v>#N/A</v>
      </c>
      <c r="AV84" s="512" t="e">
        <f ca="1">+IF(AND(ISNUMBER(OFFSET('Sanitation Data'!$I$6,0,10*ROW('Sanitation Data'!I78))),'Data Summary'!DK84="Yes"),OFFSET('Sanitation Data'!$I$6,0,10*ROW('Sanitation Data'!I78)),NA())</f>
        <v>#N/A</v>
      </c>
      <c r="AW84" s="512" t="e">
        <f ca="1">+IF(AND(ISNUMBER(OFFSET('Sanitation Data'!$I$10,0,10*ROW('Sanitation Data'!I78))),'Data Summary'!DL84="Yes"),OFFSET('Sanitation Data'!$I$10,0,10*ROW('Sanitation Data'!I78)),NA())</f>
        <v>#N/A</v>
      </c>
      <c r="AX84" s="512" t="e">
        <f ca="1">+IF(AND(ISNUMBER(OFFSET('Sanitation Data'!$I$11,0,10*ROW('Sanitation Data'!I78))),'Data Summary'!DM84="Yes"),OFFSET('Sanitation Data'!$I$11,0,10*ROW('Sanitation Data'!I78)),NA())</f>
        <v>#N/A</v>
      </c>
      <c r="AY84" s="512" t="e">
        <f ca="1">+IF(AND(ISNUMBER(OFFSET('Sanitation Data'!$I$12,0,10*ROW('Sanitation Data'!I78))),'Data Summary'!DN84="Yes"),OFFSET('Sanitation Data'!$I$12,0,10*ROW('Sanitation Data'!I78)),NA())</f>
        <v>#N/A</v>
      </c>
      <c r="AZ84" s="513" t="e">
        <f ca="1">+IF(AND(ISNUMBER(OFFSET('Hygiene Data'!$D$5,0,10*ROW('Hygiene Data'!D78))),'Data Summary'!DO84="Yes"),OFFSET('Hygiene Data'!$D$5,0,10*ROW('Hygiene Data'!D78)),NA())</f>
        <v>#N/A</v>
      </c>
      <c r="BA84" s="513" t="e">
        <f ca="1">+IF(AND(ISNUMBER(OFFSET('Hygiene Data'!$D$7,0,10*ROW('Hygiene Data'!D78))),'Data Summary'!DP84="Yes"),OFFSET('Hygiene Data'!$D$7,0,10*ROW('Hygiene Data'!D78)),NA())</f>
        <v>#N/A</v>
      </c>
      <c r="BB84" s="513" t="e">
        <f ca="1">+IF(AND(ISNUMBER(OFFSET('Hygiene Data'!$D$9,0,10*ROW('Hygiene Data'!D78))),'Data Summary'!DQ84="Yes"),OFFSET('Hygiene Data'!$D$9,0,10*ROW('Hygiene Data'!D78)),NA())</f>
        <v>#N/A</v>
      </c>
      <c r="BC84" s="513" t="e">
        <f ca="1">+IF(AND(ISNUMBER(OFFSET('Hygiene Data'!$E$5,0,10*ROW('Hygiene Data'!E78))),'Data Summary'!DR84="Yes"),OFFSET('Hygiene Data'!$E$5,0,10*ROW('Hygiene Data'!E78)),NA())</f>
        <v>#N/A</v>
      </c>
      <c r="BD84" s="513" t="e">
        <f ca="1">+IF(AND(ISNUMBER(OFFSET('Hygiene Data'!$E$7,0,10*ROW('Hygiene Data'!E78))),'Data Summary'!DS84="Yes"),OFFSET('Hygiene Data'!$E$7,0,10*ROW('Hygiene Data'!E78)),NA())</f>
        <v>#N/A</v>
      </c>
      <c r="BE84" s="513" t="e">
        <f ca="1">+IF(AND(ISNUMBER(OFFSET('Hygiene Data'!$E$9,0,10*ROW('Hygiene Data'!E78))),'Data Summary'!DT84="Yes"),OFFSET('Hygiene Data'!$E$9,0,10*ROW('Hygiene Data'!E78)),NA())</f>
        <v>#N/A</v>
      </c>
      <c r="BF84" s="513" t="e">
        <f ca="1">+IF(AND(ISNUMBER(OFFSET('Hygiene Data'!$F$5,0,10*ROW('Hygiene Data'!F78))),'Data Summary'!DU84="Yes"),OFFSET('Hygiene Data'!$F$5,0,10*ROW('Hygiene Data'!F78)),NA())</f>
        <v>#N/A</v>
      </c>
      <c r="BG84" s="513" t="e">
        <f ca="1">+IF(AND(ISNUMBER(OFFSET('Hygiene Data'!$F$7,0,10*ROW('Hygiene Data'!F78))),'Data Summary'!DV84="Yes"),OFFSET('Hygiene Data'!$F$7,0,10*ROW('Hygiene Data'!F78)),NA())</f>
        <v>#N/A</v>
      </c>
      <c r="BH84" s="513" t="e">
        <f ca="1">+IF(AND(ISNUMBER(OFFSET('Hygiene Data'!$F$9,0,10*ROW('Hygiene Data'!F78))),'Data Summary'!DW84="Yes"),OFFSET('Hygiene Data'!$F$9,0,10*ROW('Hygiene Data'!F78)),NA())</f>
        <v>#N/A</v>
      </c>
      <c r="BI84" s="513" t="e">
        <f ca="1">+IF(AND(ISNUMBER(OFFSET('Hygiene Data'!$G$5,0,10*ROW('Hygiene Data'!G78))),'Data Summary'!DX84="Yes"),OFFSET('Hygiene Data'!$G$5,0,10*ROW('Hygiene Data'!G78)),NA())</f>
        <v>#N/A</v>
      </c>
      <c r="BJ84" s="513" t="e">
        <f ca="1">+IF(AND(ISNUMBER(OFFSET('Hygiene Data'!$G$7,0,10*ROW('Hygiene Data'!G78))),'Data Summary'!DY84="Yes"),OFFSET('Hygiene Data'!$G$7,0,10*ROW('Hygiene Data'!G78)),NA())</f>
        <v>#N/A</v>
      </c>
      <c r="BK84" s="513" t="e">
        <f ca="1">+IF(AND(ISNUMBER(OFFSET('Hygiene Data'!$G$9,0,10*ROW('Hygiene Data'!G78))),'Data Summary'!DZ84="Yes"),OFFSET('Hygiene Data'!$G$9,0,10*ROW('Hygiene Data'!G78)),NA())</f>
        <v>#N/A</v>
      </c>
      <c r="BL84" s="513" t="e">
        <f ca="1">+IF(AND(ISNUMBER(OFFSET('Hygiene Data'!$H$5,0,10*ROW('Hygiene Data'!H78))),'Data Summary'!EA84="Yes"),OFFSET('Hygiene Data'!$H$5,0,10*ROW('Hygiene Data'!H78)),NA())</f>
        <v>#N/A</v>
      </c>
      <c r="BM84" s="513" t="e">
        <f ca="1">+IF(AND(ISNUMBER(OFFSET('Hygiene Data'!$H$7,0,10*ROW('Hygiene Data'!H78))),'Data Summary'!EB84="Yes"),OFFSET('Hygiene Data'!$H$7,0,10*ROW('Hygiene Data'!H78)),NA())</f>
        <v>#N/A</v>
      </c>
      <c r="BN84" s="513" t="e">
        <f ca="1">+IF(AND(ISNUMBER(OFFSET('Hygiene Data'!$H$9,0,10*ROW('Hygiene Data'!H78))),'Data Summary'!EC84="Yes"),OFFSET('Hygiene Data'!$H$9,0,10*ROW('Hygiene Data'!H78)),NA())</f>
        <v>#N/A</v>
      </c>
      <c r="BO84" s="513" t="e">
        <f ca="1">+IF(AND(ISNUMBER(OFFSET('Hygiene Data'!$I$5,0,10*ROW('Hygiene Data'!I78))),'Data Summary'!ED84="Yes"),OFFSET('Hygiene Data'!$I$5,0,10*ROW('Hygiene Data'!I78)),NA())</f>
        <v>#N/A</v>
      </c>
      <c r="BP84" s="513" t="e">
        <f ca="1">+IF(AND(ISNUMBER(OFFSET('Hygiene Data'!$I$7,0,10*ROW('Hygiene Data'!I78))),'Data Summary'!EE84="Yes"),OFFSET('Hygiene Data'!$I$7,0,10*ROW('Hygiene Data'!I78)),NA())</f>
        <v>#N/A</v>
      </c>
      <c r="BQ84" s="513" t="e">
        <f ca="1">+IF(AND(ISNUMBER(OFFSET('Hygiene Data'!$I$9,0,10*ROW('Hygiene Data'!I78))),'Data Summary'!EF84="Yes"),OFFSET('Hygiene Data'!$I$9,0,10*ROW('Hygiene Data'!I78)),NA())</f>
        <v>#N/A</v>
      </c>
    </row>
    <row r="85" spans="1:69" x14ac:dyDescent="0.25">
      <c r="A85" s="509" t="e">
        <f ca="1">+RIGHT('Data Summary'!A85,LEN('Data Summary'!A85)-9)</f>
        <v>#VALUE!</v>
      </c>
      <c r="B85" s="483" t="str">
        <f ca="1">+IF(ISTEXT('Data Summary'!B85),'Data Summary'!B85,"")</f>
        <v/>
      </c>
      <c r="C85" s="510" t="e">
        <f ca="1">+VALUE('Data Summary'!C85)</f>
        <v>#VALUE!</v>
      </c>
      <c r="D85" s="511" t="e">
        <f ca="1">+IF(AND(ISNUMBER(OFFSET('Water Data'!$D$4,0,10*ROW('Water Data'!D79))),'Data Summary'!BS85="Yes"),100-OFFSET('Water Data'!$D$4,0,10*ROW('Water Data'!D79)),NA())</f>
        <v>#N/A</v>
      </c>
      <c r="E85" s="511" t="e">
        <f ca="1">+IF(AND(ISNUMBER(OFFSET('Water Data'!$D$6,0,10*ROW('Water Data'!D79))),'Data Summary'!BT85="Yes"),OFFSET('Water Data'!$D$6,0,10*ROW('Water Data'!D79)),NA())</f>
        <v>#N/A</v>
      </c>
      <c r="F85" s="511" t="e">
        <f ca="1">+IF(AND(ISNUMBER(OFFSET('Water Data'!$D$9,0,10*ROW('Water Data'!D79))),'Data Summary'!BU85="Yes"),OFFSET('Water Data'!$D$9,0,10*ROW('Water Data'!D79)),NA())</f>
        <v>#N/A</v>
      </c>
      <c r="G85" s="511" t="e">
        <f ca="1">+IF(AND(ISNUMBER(OFFSET('Water Data'!$E$4,0,10*ROW('Water Data'!E79))),'Data Summary'!BV85="Yes"),100-OFFSET('Water Data'!$E$4,0,10*ROW('Water Data'!E79)),NA())</f>
        <v>#N/A</v>
      </c>
      <c r="H85" s="511" t="e">
        <f ca="1">+IF(AND(ISNUMBER(OFFSET('Water Data'!$E$6,0,10*ROW('Water Data'!E79))),'Data Summary'!BW85="Yes"),OFFSET('Water Data'!$E$6,0,10*ROW('Water Data'!E79)),NA())</f>
        <v>#N/A</v>
      </c>
      <c r="I85" s="511" t="e">
        <f ca="1">+IF(AND(ISNUMBER(OFFSET('Water Data'!$E$9,0,10*ROW('Water Data'!E79))),'Data Summary'!BX85="Yes"),OFFSET('Water Data'!$E$9,0,10*ROW('Water Data'!E79)),NA())</f>
        <v>#N/A</v>
      </c>
      <c r="J85" s="511" t="e">
        <f ca="1">+IF(AND(ISNUMBER(OFFSET('Water Data'!$F$4,0,10*ROW('Water Data'!F79))),'Data Summary'!BY85="Yes"),100-OFFSET('Water Data'!$F$4,0,10*ROW('Water Data'!F79)),NA())</f>
        <v>#N/A</v>
      </c>
      <c r="K85" s="511" t="e">
        <f ca="1">+IF(AND(ISNUMBER(OFFSET('Water Data'!$F$6,0,10*ROW('Water Data'!F79))),'Data Summary'!BZ85="Yes"),OFFSET('Water Data'!$F$6,0,10*ROW('Water Data'!F79)),NA())</f>
        <v>#N/A</v>
      </c>
      <c r="L85" s="511" t="e">
        <f ca="1">+IF(AND(ISNUMBER(OFFSET('Water Data'!$F$9,0,10*ROW('Water Data'!F79))),'Data Summary'!CA85="Yes"),OFFSET('Water Data'!$F$9,0,10*ROW('Water Data'!F79)),NA())</f>
        <v>#N/A</v>
      </c>
      <c r="M85" s="511" t="e">
        <f ca="1">+IF(AND(ISNUMBER(OFFSET('Water Data'!$G$4,0,10*ROW('Water Data'!G79))),'Data Summary'!CB85="Yes"),100-OFFSET('Water Data'!$G$4,0,10*ROW('Water Data'!G79)),NA())</f>
        <v>#N/A</v>
      </c>
      <c r="N85" s="511" t="e">
        <f ca="1">+IF(AND(ISNUMBER(OFFSET('Water Data'!$G$6,0,10*ROW('Water Data'!G79))),'Data Summary'!CC85="Yes"),OFFSET('Water Data'!$G$6,0,10*ROW('Water Data'!G79)),NA())</f>
        <v>#N/A</v>
      </c>
      <c r="O85" s="511" t="e">
        <f ca="1">+IF(AND(ISNUMBER(OFFSET('Water Data'!$G$9,0,10*ROW('Water Data'!G79))),'Data Summary'!CD85="Yes"),OFFSET('Water Data'!$G$9,0,10*ROW('Water Data'!G79)),NA())</f>
        <v>#N/A</v>
      </c>
      <c r="P85" s="511" t="e">
        <f ca="1">+IF(AND(ISNUMBER(OFFSET('Water Data'!$H$4,0,10*ROW('Water Data'!H79))),'Data Summary'!CE85="Yes"),100-OFFSET('Water Data'!$H$4,0,10*ROW('Water Data'!H79)),NA())</f>
        <v>#N/A</v>
      </c>
      <c r="Q85" s="511" t="e">
        <f ca="1">+IF(AND(ISNUMBER(OFFSET('Water Data'!$H$6,0,10*ROW('Water Data'!H79))),'Data Summary'!CF85="Yes"),OFFSET('Water Data'!$H$6,0,10*ROW('Water Data'!H79)),NA())</f>
        <v>#N/A</v>
      </c>
      <c r="R85" s="511" t="e">
        <f ca="1">+IF(AND(ISNUMBER(OFFSET('Water Data'!$H$9,0,10*ROW('Water Data'!H79))),'Data Summary'!CG85="Yes"),OFFSET('Water Data'!$H$9,0,10*ROW('Water Data'!H79)),NA())</f>
        <v>#N/A</v>
      </c>
      <c r="S85" s="511" t="e">
        <f ca="1">+IF(AND(ISNUMBER(OFFSET('Water Data'!$I$4,0,10*ROW('Water Data'!I79))),'Data Summary'!CH85="Yes"),100-OFFSET('Water Data'!$I$4,0,10*ROW('Water Data'!I79)),NA())</f>
        <v>#N/A</v>
      </c>
      <c r="T85" s="511" t="e">
        <f ca="1">+IF(AND(ISNUMBER(OFFSET('Water Data'!$I$6,0,10*ROW('Water Data'!I79))),'Data Summary'!CI85="Yes"),OFFSET('Water Data'!$I$6,0,10*ROW('Water Data'!I79)),NA())</f>
        <v>#N/A</v>
      </c>
      <c r="U85" s="511" t="e">
        <f ca="1">+IF(AND(ISNUMBER(OFFSET('Water Data'!$I$9,0,10*ROW('Water Data'!I79))),'Data Summary'!CJ85="Yes"),OFFSET('Water Data'!$I$9,0,10*ROW('Water Data'!I79)),NA())</f>
        <v>#N/A</v>
      </c>
      <c r="V85" s="512" t="e">
        <f ca="1">+IF(AND(ISNUMBER(OFFSET('Sanitation Data'!$D$4,0,10*ROW('Sanitation Data'!D79))),'Data Summary'!CK85="Yes"),100-OFFSET('Sanitation Data'!$D$4,0,10*ROW('Sanitation Data'!D79)),NA())</f>
        <v>#N/A</v>
      </c>
      <c r="W85" s="512" t="e">
        <f ca="1">+IF(AND(ISNUMBER(OFFSET('Sanitation Data'!$D$6,0,10*ROW('Sanitation Data'!D79))),'Data Summary'!CL85="Yes"),OFFSET('Sanitation Data'!$D$6,0,10*ROW('Sanitation Data'!D79)),NA())</f>
        <v>#N/A</v>
      </c>
      <c r="X85" s="512" t="e">
        <f ca="1">+IF(AND(ISNUMBER(OFFSET('Sanitation Data'!$D$10,0,10*ROW('Sanitation Data'!D79))),'Data Summary'!CM85="Yes"),OFFSET('Sanitation Data'!$D$10,0,10*ROW('Sanitation Data'!D79)),NA())</f>
        <v>#N/A</v>
      </c>
      <c r="Y85" s="512" t="e">
        <f ca="1">+IF(AND(ISNUMBER(OFFSET('Sanitation Data'!$D$11,0,10*ROW('Sanitation Data'!D79))),'Data Summary'!CN85="Yes"),OFFSET('Sanitation Data'!$D$11,0,10*ROW('Sanitation Data'!D79)),NA())</f>
        <v>#N/A</v>
      </c>
      <c r="Z85" s="512" t="e">
        <f ca="1">+IF(AND(ISNUMBER(OFFSET('Sanitation Data'!$D$12,0,10*ROW('Sanitation Data'!D79))),'Data Summary'!CO85="Yes"),OFFSET('Sanitation Data'!$D$12,0,10*ROW('Sanitation Data'!D79)),NA())</f>
        <v>#N/A</v>
      </c>
      <c r="AA85" s="512" t="e">
        <f ca="1">+IF(AND(ISNUMBER(OFFSET('Sanitation Data'!$E$4,0,10*ROW('Sanitation Data'!E79))),'Data Summary'!CP85="Yes"),100-OFFSET('Sanitation Data'!$E$4,0,10*ROW('Sanitation Data'!E79)),NA())</f>
        <v>#N/A</v>
      </c>
      <c r="AB85" s="512" t="e">
        <f ca="1">+IF(AND(ISNUMBER(OFFSET('Sanitation Data'!$E$6,0,10*ROW('Sanitation Data'!E79))),'Data Summary'!CQ85="Yes"),OFFSET('Sanitation Data'!$E$6,0,10*ROW('Sanitation Data'!E79)),NA())</f>
        <v>#N/A</v>
      </c>
      <c r="AC85" s="512" t="e">
        <f ca="1">+IF(AND(ISNUMBER(OFFSET('Sanitation Data'!$E$10,0,10*ROW('Sanitation Data'!E79))),'Data Summary'!CR85="Yes"),OFFSET('Sanitation Data'!$E$10,0,10*ROW('Sanitation Data'!E79)),NA())</f>
        <v>#N/A</v>
      </c>
      <c r="AD85" s="512" t="e">
        <f ca="1">+IF(AND(ISNUMBER(OFFSET('Sanitation Data'!$E$11,0,10*ROW('Sanitation Data'!E79))),'Data Summary'!CS85="Yes"),OFFSET('Sanitation Data'!$E$11,0,10*ROW('Sanitation Data'!E79)),NA())</f>
        <v>#N/A</v>
      </c>
      <c r="AE85" s="512" t="e">
        <f ca="1">+IF(AND(ISNUMBER(OFFSET('Sanitation Data'!$E$12,0,10*ROW('Sanitation Data'!E79))),'Data Summary'!CT85="Yes"),OFFSET('Sanitation Data'!$E$12,0,10*ROW('Sanitation Data'!E79)),NA())</f>
        <v>#N/A</v>
      </c>
      <c r="AF85" s="512" t="e">
        <f ca="1">+IF(AND(ISNUMBER(OFFSET('Sanitation Data'!$F$4,0,10*ROW('Sanitation Data'!F79))),'Data Summary'!CU85="Yes"),100-OFFSET('Sanitation Data'!$F$4,0,10*ROW('Sanitation Data'!F79)),NA())</f>
        <v>#N/A</v>
      </c>
      <c r="AG85" s="512" t="e">
        <f ca="1">+IF(AND(ISNUMBER(OFFSET('Sanitation Data'!$F$6,0,10*ROW('Sanitation Data'!F79))),'Data Summary'!CV85="Yes"),OFFSET('Sanitation Data'!$F$6,0,10*ROW('Sanitation Data'!F79)),NA())</f>
        <v>#N/A</v>
      </c>
      <c r="AH85" s="512" t="e">
        <f ca="1">+IF(AND(ISNUMBER(OFFSET('Sanitation Data'!$F$10,0,10*ROW('Sanitation Data'!F79))),'Data Summary'!CW85="Yes"),OFFSET('Sanitation Data'!$F$10,0,10*ROW('Sanitation Data'!F79)),NA())</f>
        <v>#N/A</v>
      </c>
      <c r="AI85" s="512" t="e">
        <f ca="1">+IF(AND(ISNUMBER(OFFSET('Sanitation Data'!$F$11,0,10*ROW('Sanitation Data'!F79))),'Data Summary'!CX85="Yes"),OFFSET('Sanitation Data'!$F$11,0,10*ROW('Sanitation Data'!F79)),NA())</f>
        <v>#N/A</v>
      </c>
      <c r="AJ85" s="512" t="e">
        <f ca="1">+IF(AND(ISNUMBER(OFFSET('Sanitation Data'!$F$12,0,10*ROW('Sanitation Data'!F79))),'Data Summary'!CY85="Yes"),OFFSET('Sanitation Data'!$F$12,0,10*ROW('Sanitation Data'!F79)),NA())</f>
        <v>#N/A</v>
      </c>
      <c r="AK85" s="512" t="e">
        <f ca="1">+IF(AND(ISNUMBER(OFFSET('Sanitation Data'!$G$4,0,10*ROW('Sanitation Data'!G79))),'Data Summary'!CZ85="Yes"),100-OFFSET('Sanitation Data'!$G$4,0,10*ROW('Sanitation Data'!G79)),NA())</f>
        <v>#N/A</v>
      </c>
      <c r="AL85" s="512" t="e">
        <f ca="1">+IF(AND(ISNUMBER(OFFSET('Sanitation Data'!$G$6,0,10*ROW('Sanitation Data'!G79))),'Data Summary'!DA85="Yes"),OFFSET('Sanitation Data'!$G$6,0,10*ROW('Sanitation Data'!G79)),NA())</f>
        <v>#N/A</v>
      </c>
      <c r="AM85" s="512" t="e">
        <f ca="1">+IF(AND(ISNUMBER(OFFSET('Sanitation Data'!$G$10,0,10*ROW('Sanitation Data'!G79))),'Data Summary'!DB85="Yes"),OFFSET('Sanitation Data'!$G$10,0,10*ROW('Sanitation Data'!G79)),NA())</f>
        <v>#N/A</v>
      </c>
      <c r="AN85" s="512" t="e">
        <f ca="1">+IF(AND(ISNUMBER(OFFSET('Sanitation Data'!$G$11,0,10*ROW('Sanitation Data'!G79))),'Data Summary'!DC85="Yes"),OFFSET('Sanitation Data'!$G$11,0,10*ROW('Sanitation Data'!G79)),NA())</f>
        <v>#N/A</v>
      </c>
      <c r="AO85" s="512" t="e">
        <f ca="1">+IF(AND(ISNUMBER(OFFSET('Sanitation Data'!$G$12,0,10*ROW('Sanitation Data'!G79))),'Data Summary'!DD85="Yes"),OFFSET('Sanitation Data'!$G$12,0,10*ROW('Sanitation Data'!G79)),NA())</f>
        <v>#N/A</v>
      </c>
      <c r="AP85" s="512" t="e">
        <f ca="1">+IF(AND(ISNUMBER(OFFSET('Sanitation Data'!$H$4,0,10*ROW('Sanitation Data'!H79))),'Data Summary'!DE85="Yes"),100-OFFSET('Sanitation Data'!$H$4,0,10*ROW('Sanitation Data'!H79)),NA())</f>
        <v>#N/A</v>
      </c>
      <c r="AQ85" s="512" t="e">
        <f ca="1">+IF(AND(ISNUMBER(OFFSET('Sanitation Data'!$H$6,0,10*ROW('Sanitation Data'!H79))),'Data Summary'!DF85="Yes"),OFFSET('Sanitation Data'!$H$6,0,10*ROW('Sanitation Data'!H79)),NA())</f>
        <v>#N/A</v>
      </c>
      <c r="AR85" s="512" t="e">
        <f ca="1">+IF(AND(ISNUMBER(OFFSET('Sanitation Data'!$H$10,0,10*ROW('Sanitation Data'!H79))),'Data Summary'!DG85="Yes"),OFFSET('Sanitation Data'!$H$10,0,10*ROW('Sanitation Data'!H79)),NA())</f>
        <v>#N/A</v>
      </c>
      <c r="AS85" s="512" t="e">
        <f ca="1">+IF(AND(ISNUMBER(OFFSET('Sanitation Data'!$H$11,0,10*ROW('Sanitation Data'!H79))),'Data Summary'!DH85="Yes"),OFFSET('Sanitation Data'!$H$11,0,10*ROW('Sanitation Data'!H79)),NA())</f>
        <v>#N/A</v>
      </c>
      <c r="AT85" s="512" t="e">
        <f ca="1">+IF(AND(ISNUMBER(OFFSET('Sanitation Data'!$H$12,0,10*ROW('Sanitation Data'!H79))),'Data Summary'!DI85="Yes"),OFFSET('Sanitation Data'!$H$12,0,10*ROW('Sanitation Data'!H79)),NA())</f>
        <v>#N/A</v>
      </c>
      <c r="AU85" s="512" t="e">
        <f ca="1">+IF(AND(ISNUMBER(OFFSET('Sanitation Data'!$I$4,0,10*ROW('Sanitation Data'!I79))),'Data Summary'!DJ85="Yes"),100-OFFSET('Sanitation Data'!$I$4,0,10*ROW('Sanitation Data'!I79)),NA())</f>
        <v>#N/A</v>
      </c>
      <c r="AV85" s="512" t="e">
        <f ca="1">+IF(AND(ISNUMBER(OFFSET('Sanitation Data'!$I$6,0,10*ROW('Sanitation Data'!I79))),'Data Summary'!DK85="Yes"),OFFSET('Sanitation Data'!$I$6,0,10*ROW('Sanitation Data'!I79)),NA())</f>
        <v>#N/A</v>
      </c>
      <c r="AW85" s="512" t="e">
        <f ca="1">+IF(AND(ISNUMBER(OFFSET('Sanitation Data'!$I$10,0,10*ROW('Sanitation Data'!I79))),'Data Summary'!DL85="Yes"),OFFSET('Sanitation Data'!$I$10,0,10*ROW('Sanitation Data'!I79)),NA())</f>
        <v>#N/A</v>
      </c>
      <c r="AX85" s="512" t="e">
        <f ca="1">+IF(AND(ISNUMBER(OFFSET('Sanitation Data'!$I$11,0,10*ROW('Sanitation Data'!I79))),'Data Summary'!DM85="Yes"),OFFSET('Sanitation Data'!$I$11,0,10*ROW('Sanitation Data'!I79)),NA())</f>
        <v>#N/A</v>
      </c>
      <c r="AY85" s="512" t="e">
        <f ca="1">+IF(AND(ISNUMBER(OFFSET('Sanitation Data'!$I$12,0,10*ROW('Sanitation Data'!I79))),'Data Summary'!DN85="Yes"),OFFSET('Sanitation Data'!$I$12,0,10*ROW('Sanitation Data'!I79)),NA())</f>
        <v>#N/A</v>
      </c>
      <c r="AZ85" s="513" t="e">
        <f ca="1">+IF(AND(ISNUMBER(OFFSET('Hygiene Data'!$D$5,0,10*ROW('Hygiene Data'!D79))),'Data Summary'!DO85="Yes"),OFFSET('Hygiene Data'!$D$5,0,10*ROW('Hygiene Data'!D79)),NA())</f>
        <v>#N/A</v>
      </c>
      <c r="BA85" s="513" t="e">
        <f ca="1">+IF(AND(ISNUMBER(OFFSET('Hygiene Data'!$D$7,0,10*ROW('Hygiene Data'!D79))),'Data Summary'!DP85="Yes"),OFFSET('Hygiene Data'!$D$7,0,10*ROW('Hygiene Data'!D79)),NA())</f>
        <v>#N/A</v>
      </c>
      <c r="BB85" s="513" t="e">
        <f ca="1">+IF(AND(ISNUMBER(OFFSET('Hygiene Data'!$D$9,0,10*ROW('Hygiene Data'!D79))),'Data Summary'!DQ85="Yes"),OFFSET('Hygiene Data'!$D$9,0,10*ROW('Hygiene Data'!D79)),NA())</f>
        <v>#N/A</v>
      </c>
      <c r="BC85" s="513" t="e">
        <f ca="1">+IF(AND(ISNUMBER(OFFSET('Hygiene Data'!$E$5,0,10*ROW('Hygiene Data'!E79))),'Data Summary'!DR85="Yes"),OFFSET('Hygiene Data'!$E$5,0,10*ROW('Hygiene Data'!E79)),NA())</f>
        <v>#N/A</v>
      </c>
      <c r="BD85" s="513" t="e">
        <f ca="1">+IF(AND(ISNUMBER(OFFSET('Hygiene Data'!$E$7,0,10*ROW('Hygiene Data'!E79))),'Data Summary'!DS85="Yes"),OFFSET('Hygiene Data'!$E$7,0,10*ROW('Hygiene Data'!E79)),NA())</f>
        <v>#N/A</v>
      </c>
      <c r="BE85" s="513" t="e">
        <f ca="1">+IF(AND(ISNUMBER(OFFSET('Hygiene Data'!$E$9,0,10*ROW('Hygiene Data'!E79))),'Data Summary'!DT85="Yes"),OFFSET('Hygiene Data'!$E$9,0,10*ROW('Hygiene Data'!E79)),NA())</f>
        <v>#N/A</v>
      </c>
      <c r="BF85" s="513" t="e">
        <f ca="1">+IF(AND(ISNUMBER(OFFSET('Hygiene Data'!$F$5,0,10*ROW('Hygiene Data'!F79))),'Data Summary'!DU85="Yes"),OFFSET('Hygiene Data'!$F$5,0,10*ROW('Hygiene Data'!F79)),NA())</f>
        <v>#N/A</v>
      </c>
      <c r="BG85" s="513" t="e">
        <f ca="1">+IF(AND(ISNUMBER(OFFSET('Hygiene Data'!$F$7,0,10*ROW('Hygiene Data'!F79))),'Data Summary'!DV85="Yes"),OFFSET('Hygiene Data'!$F$7,0,10*ROW('Hygiene Data'!F79)),NA())</f>
        <v>#N/A</v>
      </c>
      <c r="BH85" s="513" t="e">
        <f ca="1">+IF(AND(ISNUMBER(OFFSET('Hygiene Data'!$F$9,0,10*ROW('Hygiene Data'!F79))),'Data Summary'!DW85="Yes"),OFFSET('Hygiene Data'!$F$9,0,10*ROW('Hygiene Data'!F79)),NA())</f>
        <v>#N/A</v>
      </c>
      <c r="BI85" s="513" t="e">
        <f ca="1">+IF(AND(ISNUMBER(OFFSET('Hygiene Data'!$G$5,0,10*ROW('Hygiene Data'!G79))),'Data Summary'!DX85="Yes"),OFFSET('Hygiene Data'!$G$5,0,10*ROW('Hygiene Data'!G79)),NA())</f>
        <v>#N/A</v>
      </c>
      <c r="BJ85" s="513" t="e">
        <f ca="1">+IF(AND(ISNUMBER(OFFSET('Hygiene Data'!$G$7,0,10*ROW('Hygiene Data'!G79))),'Data Summary'!DY85="Yes"),OFFSET('Hygiene Data'!$G$7,0,10*ROW('Hygiene Data'!G79)),NA())</f>
        <v>#N/A</v>
      </c>
      <c r="BK85" s="513" t="e">
        <f ca="1">+IF(AND(ISNUMBER(OFFSET('Hygiene Data'!$G$9,0,10*ROW('Hygiene Data'!G79))),'Data Summary'!DZ85="Yes"),OFFSET('Hygiene Data'!$G$9,0,10*ROW('Hygiene Data'!G79)),NA())</f>
        <v>#N/A</v>
      </c>
      <c r="BL85" s="513" t="e">
        <f ca="1">+IF(AND(ISNUMBER(OFFSET('Hygiene Data'!$H$5,0,10*ROW('Hygiene Data'!H79))),'Data Summary'!EA85="Yes"),OFFSET('Hygiene Data'!$H$5,0,10*ROW('Hygiene Data'!H79)),NA())</f>
        <v>#N/A</v>
      </c>
      <c r="BM85" s="513" t="e">
        <f ca="1">+IF(AND(ISNUMBER(OFFSET('Hygiene Data'!$H$7,0,10*ROW('Hygiene Data'!H79))),'Data Summary'!EB85="Yes"),OFFSET('Hygiene Data'!$H$7,0,10*ROW('Hygiene Data'!H79)),NA())</f>
        <v>#N/A</v>
      </c>
      <c r="BN85" s="513" t="e">
        <f ca="1">+IF(AND(ISNUMBER(OFFSET('Hygiene Data'!$H$9,0,10*ROW('Hygiene Data'!H79))),'Data Summary'!EC85="Yes"),OFFSET('Hygiene Data'!$H$9,0,10*ROW('Hygiene Data'!H79)),NA())</f>
        <v>#N/A</v>
      </c>
      <c r="BO85" s="513" t="e">
        <f ca="1">+IF(AND(ISNUMBER(OFFSET('Hygiene Data'!$I$5,0,10*ROW('Hygiene Data'!I79))),'Data Summary'!ED85="Yes"),OFFSET('Hygiene Data'!$I$5,0,10*ROW('Hygiene Data'!I79)),NA())</f>
        <v>#N/A</v>
      </c>
      <c r="BP85" s="513" t="e">
        <f ca="1">+IF(AND(ISNUMBER(OFFSET('Hygiene Data'!$I$7,0,10*ROW('Hygiene Data'!I79))),'Data Summary'!EE85="Yes"),OFFSET('Hygiene Data'!$I$7,0,10*ROW('Hygiene Data'!I79)),NA())</f>
        <v>#N/A</v>
      </c>
      <c r="BQ85" s="513" t="e">
        <f ca="1">+IF(AND(ISNUMBER(OFFSET('Hygiene Data'!$I$9,0,10*ROW('Hygiene Data'!I79))),'Data Summary'!EF85="Yes"),OFFSET('Hygiene Data'!$I$9,0,10*ROW('Hygiene Data'!I79)),NA())</f>
        <v>#N/A</v>
      </c>
    </row>
    <row r="86" spans="1:69" x14ac:dyDescent="0.25">
      <c r="A86" s="509" t="e">
        <f ca="1">+RIGHT('Data Summary'!A86,LEN('Data Summary'!A86)-9)</f>
        <v>#VALUE!</v>
      </c>
      <c r="B86" s="483" t="str">
        <f ca="1">+IF(ISTEXT('Data Summary'!B86),'Data Summary'!B86,"")</f>
        <v/>
      </c>
      <c r="C86" s="510" t="e">
        <f ca="1">+VALUE('Data Summary'!C86)</f>
        <v>#VALUE!</v>
      </c>
      <c r="D86" s="511" t="e">
        <f ca="1">+IF(AND(ISNUMBER(OFFSET('Water Data'!$D$4,0,10*ROW('Water Data'!D80))),'Data Summary'!BS86="Yes"),100-OFFSET('Water Data'!$D$4,0,10*ROW('Water Data'!D80)),NA())</f>
        <v>#N/A</v>
      </c>
      <c r="E86" s="511" t="e">
        <f ca="1">+IF(AND(ISNUMBER(OFFSET('Water Data'!$D$6,0,10*ROW('Water Data'!D80))),'Data Summary'!BT86="Yes"),OFFSET('Water Data'!$D$6,0,10*ROW('Water Data'!D80)),NA())</f>
        <v>#N/A</v>
      </c>
      <c r="F86" s="511" t="e">
        <f ca="1">+IF(AND(ISNUMBER(OFFSET('Water Data'!$D$9,0,10*ROW('Water Data'!D80))),'Data Summary'!BU86="Yes"),OFFSET('Water Data'!$D$9,0,10*ROW('Water Data'!D80)),NA())</f>
        <v>#N/A</v>
      </c>
      <c r="G86" s="511" t="e">
        <f ca="1">+IF(AND(ISNUMBER(OFFSET('Water Data'!$E$4,0,10*ROW('Water Data'!E80))),'Data Summary'!BV86="Yes"),100-OFFSET('Water Data'!$E$4,0,10*ROW('Water Data'!E80)),NA())</f>
        <v>#N/A</v>
      </c>
      <c r="H86" s="511" t="e">
        <f ca="1">+IF(AND(ISNUMBER(OFFSET('Water Data'!$E$6,0,10*ROW('Water Data'!E80))),'Data Summary'!BW86="Yes"),OFFSET('Water Data'!$E$6,0,10*ROW('Water Data'!E80)),NA())</f>
        <v>#N/A</v>
      </c>
      <c r="I86" s="511" t="e">
        <f ca="1">+IF(AND(ISNUMBER(OFFSET('Water Data'!$E$9,0,10*ROW('Water Data'!E80))),'Data Summary'!BX86="Yes"),OFFSET('Water Data'!$E$9,0,10*ROW('Water Data'!E80)),NA())</f>
        <v>#N/A</v>
      </c>
      <c r="J86" s="511" t="e">
        <f ca="1">+IF(AND(ISNUMBER(OFFSET('Water Data'!$F$4,0,10*ROW('Water Data'!F80))),'Data Summary'!BY86="Yes"),100-OFFSET('Water Data'!$F$4,0,10*ROW('Water Data'!F80)),NA())</f>
        <v>#N/A</v>
      </c>
      <c r="K86" s="511" t="e">
        <f ca="1">+IF(AND(ISNUMBER(OFFSET('Water Data'!$F$6,0,10*ROW('Water Data'!F80))),'Data Summary'!BZ86="Yes"),OFFSET('Water Data'!$F$6,0,10*ROW('Water Data'!F80)),NA())</f>
        <v>#N/A</v>
      </c>
      <c r="L86" s="511" t="e">
        <f ca="1">+IF(AND(ISNUMBER(OFFSET('Water Data'!$F$9,0,10*ROW('Water Data'!F80))),'Data Summary'!CA86="Yes"),OFFSET('Water Data'!$F$9,0,10*ROW('Water Data'!F80)),NA())</f>
        <v>#N/A</v>
      </c>
      <c r="M86" s="511" t="e">
        <f ca="1">+IF(AND(ISNUMBER(OFFSET('Water Data'!$G$4,0,10*ROW('Water Data'!G80))),'Data Summary'!CB86="Yes"),100-OFFSET('Water Data'!$G$4,0,10*ROW('Water Data'!G80)),NA())</f>
        <v>#N/A</v>
      </c>
      <c r="N86" s="511" t="e">
        <f ca="1">+IF(AND(ISNUMBER(OFFSET('Water Data'!$G$6,0,10*ROW('Water Data'!G80))),'Data Summary'!CC86="Yes"),OFFSET('Water Data'!$G$6,0,10*ROW('Water Data'!G80)),NA())</f>
        <v>#N/A</v>
      </c>
      <c r="O86" s="511" t="e">
        <f ca="1">+IF(AND(ISNUMBER(OFFSET('Water Data'!$G$9,0,10*ROW('Water Data'!G80))),'Data Summary'!CD86="Yes"),OFFSET('Water Data'!$G$9,0,10*ROW('Water Data'!G80)),NA())</f>
        <v>#N/A</v>
      </c>
      <c r="P86" s="511" t="e">
        <f ca="1">+IF(AND(ISNUMBER(OFFSET('Water Data'!$H$4,0,10*ROW('Water Data'!H80))),'Data Summary'!CE86="Yes"),100-OFFSET('Water Data'!$H$4,0,10*ROW('Water Data'!H80)),NA())</f>
        <v>#N/A</v>
      </c>
      <c r="Q86" s="511" t="e">
        <f ca="1">+IF(AND(ISNUMBER(OFFSET('Water Data'!$H$6,0,10*ROW('Water Data'!H80))),'Data Summary'!CF86="Yes"),OFFSET('Water Data'!$H$6,0,10*ROW('Water Data'!H80)),NA())</f>
        <v>#N/A</v>
      </c>
      <c r="R86" s="511" t="e">
        <f ca="1">+IF(AND(ISNUMBER(OFFSET('Water Data'!$H$9,0,10*ROW('Water Data'!H80))),'Data Summary'!CG86="Yes"),OFFSET('Water Data'!$H$9,0,10*ROW('Water Data'!H80)),NA())</f>
        <v>#N/A</v>
      </c>
      <c r="S86" s="511" t="e">
        <f ca="1">+IF(AND(ISNUMBER(OFFSET('Water Data'!$I$4,0,10*ROW('Water Data'!I80))),'Data Summary'!CH86="Yes"),100-OFFSET('Water Data'!$I$4,0,10*ROW('Water Data'!I80)),NA())</f>
        <v>#N/A</v>
      </c>
      <c r="T86" s="511" t="e">
        <f ca="1">+IF(AND(ISNUMBER(OFFSET('Water Data'!$I$6,0,10*ROW('Water Data'!I80))),'Data Summary'!CI86="Yes"),OFFSET('Water Data'!$I$6,0,10*ROW('Water Data'!I80)),NA())</f>
        <v>#N/A</v>
      </c>
      <c r="U86" s="511" t="e">
        <f ca="1">+IF(AND(ISNUMBER(OFFSET('Water Data'!$I$9,0,10*ROW('Water Data'!I80))),'Data Summary'!CJ86="Yes"),OFFSET('Water Data'!$I$9,0,10*ROW('Water Data'!I80)),NA())</f>
        <v>#N/A</v>
      </c>
      <c r="V86" s="512" t="e">
        <f ca="1">+IF(AND(ISNUMBER(OFFSET('Sanitation Data'!$D$4,0,10*ROW('Sanitation Data'!D80))),'Data Summary'!CK86="Yes"),100-OFFSET('Sanitation Data'!$D$4,0,10*ROW('Sanitation Data'!D80)),NA())</f>
        <v>#N/A</v>
      </c>
      <c r="W86" s="512" t="e">
        <f ca="1">+IF(AND(ISNUMBER(OFFSET('Sanitation Data'!$D$6,0,10*ROW('Sanitation Data'!D80))),'Data Summary'!CL86="Yes"),OFFSET('Sanitation Data'!$D$6,0,10*ROW('Sanitation Data'!D80)),NA())</f>
        <v>#N/A</v>
      </c>
      <c r="X86" s="512" t="e">
        <f ca="1">+IF(AND(ISNUMBER(OFFSET('Sanitation Data'!$D$10,0,10*ROW('Sanitation Data'!D80))),'Data Summary'!CM86="Yes"),OFFSET('Sanitation Data'!$D$10,0,10*ROW('Sanitation Data'!D80)),NA())</f>
        <v>#N/A</v>
      </c>
      <c r="Y86" s="512" t="e">
        <f ca="1">+IF(AND(ISNUMBER(OFFSET('Sanitation Data'!$D$11,0,10*ROW('Sanitation Data'!D80))),'Data Summary'!CN86="Yes"),OFFSET('Sanitation Data'!$D$11,0,10*ROW('Sanitation Data'!D80)),NA())</f>
        <v>#N/A</v>
      </c>
      <c r="Z86" s="512" t="e">
        <f ca="1">+IF(AND(ISNUMBER(OFFSET('Sanitation Data'!$D$12,0,10*ROW('Sanitation Data'!D80))),'Data Summary'!CO86="Yes"),OFFSET('Sanitation Data'!$D$12,0,10*ROW('Sanitation Data'!D80)),NA())</f>
        <v>#N/A</v>
      </c>
      <c r="AA86" s="512" t="e">
        <f ca="1">+IF(AND(ISNUMBER(OFFSET('Sanitation Data'!$E$4,0,10*ROW('Sanitation Data'!E80))),'Data Summary'!CP86="Yes"),100-OFFSET('Sanitation Data'!$E$4,0,10*ROW('Sanitation Data'!E80)),NA())</f>
        <v>#N/A</v>
      </c>
      <c r="AB86" s="512" t="e">
        <f ca="1">+IF(AND(ISNUMBER(OFFSET('Sanitation Data'!$E$6,0,10*ROW('Sanitation Data'!E80))),'Data Summary'!CQ86="Yes"),OFFSET('Sanitation Data'!$E$6,0,10*ROW('Sanitation Data'!E80)),NA())</f>
        <v>#N/A</v>
      </c>
      <c r="AC86" s="512" t="e">
        <f ca="1">+IF(AND(ISNUMBER(OFFSET('Sanitation Data'!$E$10,0,10*ROW('Sanitation Data'!E80))),'Data Summary'!CR86="Yes"),OFFSET('Sanitation Data'!$E$10,0,10*ROW('Sanitation Data'!E80)),NA())</f>
        <v>#N/A</v>
      </c>
      <c r="AD86" s="512" t="e">
        <f ca="1">+IF(AND(ISNUMBER(OFFSET('Sanitation Data'!$E$11,0,10*ROW('Sanitation Data'!E80))),'Data Summary'!CS86="Yes"),OFFSET('Sanitation Data'!$E$11,0,10*ROW('Sanitation Data'!E80)),NA())</f>
        <v>#N/A</v>
      </c>
      <c r="AE86" s="512" t="e">
        <f ca="1">+IF(AND(ISNUMBER(OFFSET('Sanitation Data'!$E$12,0,10*ROW('Sanitation Data'!E80))),'Data Summary'!CT86="Yes"),OFFSET('Sanitation Data'!$E$12,0,10*ROW('Sanitation Data'!E80)),NA())</f>
        <v>#N/A</v>
      </c>
      <c r="AF86" s="512" t="e">
        <f ca="1">+IF(AND(ISNUMBER(OFFSET('Sanitation Data'!$F$4,0,10*ROW('Sanitation Data'!F80))),'Data Summary'!CU86="Yes"),100-OFFSET('Sanitation Data'!$F$4,0,10*ROW('Sanitation Data'!F80)),NA())</f>
        <v>#N/A</v>
      </c>
      <c r="AG86" s="512" t="e">
        <f ca="1">+IF(AND(ISNUMBER(OFFSET('Sanitation Data'!$F$6,0,10*ROW('Sanitation Data'!F80))),'Data Summary'!CV86="Yes"),OFFSET('Sanitation Data'!$F$6,0,10*ROW('Sanitation Data'!F80)),NA())</f>
        <v>#N/A</v>
      </c>
      <c r="AH86" s="512" t="e">
        <f ca="1">+IF(AND(ISNUMBER(OFFSET('Sanitation Data'!$F$10,0,10*ROW('Sanitation Data'!F80))),'Data Summary'!CW86="Yes"),OFFSET('Sanitation Data'!$F$10,0,10*ROW('Sanitation Data'!F80)),NA())</f>
        <v>#N/A</v>
      </c>
      <c r="AI86" s="512" t="e">
        <f ca="1">+IF(AND(ISNUMBER(OFFSET('Sanitation Data'!$F$11,0,10*ROW('Sanitation Data'!F80))),'Data Summary'!CX86="Yes"),OFFSET('Sanitation Data'!$F$11,0,10*ROW('Sanitation Data'!F80)),NA())</f>
        <v>#N/A</v>
      </c>
      <c r="AJ86" s="512" t="e">
        <f ca="1">+IF(AND(ISNUMBER(OFFSET('Sanitation Data'!$F$12,0,10*ROW('Sanitation Data'!F80))),'Data Summary'!CY86="Yes"),OFFSET('Sanitation Data'!$F$12,0,10*ROW('Sanitation Data'!F80)),NA())</f>
        <v>#N/A</v>
      </c>
      <c r="AK86" s="512" t="e">
        <f ca="1">+IF(AND(ISNUMBER(OFFSET('Sanitation Data'!$G$4,0,10*ROW('Sanitation Data'!G80))),'Data Summary'!CZ86="Yes"),100-OFFSET('Sanitation Data'!$G$4,0,10*ROW('Sanitation Data'!G80)),NA())</f>
        <v>#N/A</v>
      </c>
      <c r="AL86" s="512" t="e">
        <f ca="1">+IF(AND(ISNUMBER(OFFSET('Sanitation Data'!$G$6,0,10*ROW('Sanitation Data'!G80))),'Data Summary'!DA86="Yes"),OFFSET('Sanitation Data'!$G$6,0,10*ROW('Sanitation Data'!G80)),NA())</f>
        <v>#N/A</v>
      </c>
      <c r="AM86" s="512" t="e">
        <f ca="1">+IF(AND(ISNUMBER(OFFSET('Sanitation Data'!$G$10,0,10*ROW('Sanitation Data'!G80))),'Data Summary'!DB86="Yes"),OFFSET('Sanitation Data'!$G$10,0,10*ROW('Sanitation Data'!G80)),NA())</f>
        <v>#N/A</v>
      </c>
      <c r="AN86" s="512" t="e">
        <f ca="1">+IF(AND(ISNUMBER(OFFSET('Sanitation Data'!$G$11,0,10*ROW('Sanitation Data'!G80))),'Data Summary'!DC86="Yes"),OFFSET('Sanitation Data'!$G$11,0,10*ROW('Sanitation Data'!G80)),NA())</f>
        <v>#N/A</v>
      </c>
      <c r="AO86" s="512" t="e">
        <f ca="1">+IF(AND(ISNUMBER(OFFSET('Sanitation Data'!$G$12,0,10*ROW('Sanitation Data'!G80))),'Data Summary'!DD86="Yes"),OFFSET('Sanitation Data'!$G$12,0,10*ROW('Sanitation Data'!G80)),NA())</f>
        <v>#N/A</v>
      </c>
      <c r="AP86" s="512" t="e">
        <f ca="1">+IF(AND(ISNUMBER(OFFSET('Sanitation Data'!$H$4,0,10*ROW('Sanitation Data'!H80))),'Data Summary'!DE86="Yes"),100-OFFSET('Sanitation Data'!$H$4,0,10*ROW('Sanitation Data'!H80)),NA())</f>
        <v>#N/A</v>
      </c>
      <c r="AQ86" s="512" t="e">
        <f ca="1">+IF(AND(ISNUMBER(OFFSET('Sanitation Data'!$H$6,0,10*ROW('Sanitation Data'!H80))),'Data Summary'!DF86="Yes"),OFFSET('Sanitation Data'!$H$6,0,10*ROW('Sanitation Data'!H80)),NA())</f>
        <v>#N/A</v>
      </c>
      <c r="AR86" s="512" t="e">
        <f ca="1">+IF(AND(ISNUMBER(OFFSET('Sanitation Data'!$H$10,0,10*ROW('Sanitation Data'!H80))),'Data Summary'!DG86="Yes"),OFFSET('Sanitation Data'!$H$10,0,10*ROW('Sanitation Data'!H80)),NA())</f>
        <v>#N/A</v>
      </c>
      <c r="AS86" s="512" t="e">
        <f ca="1">+IF(AND(ISNUMBER(OFFSET('Sanitation Data'!$H$11,0,10*ROW('Sanitation Data'!H80))),'Data Summary'!DH86="Yes"),OFFSET('Sanitation Data'!$H$11,0,10*ROW('Sanitation Data'!H80)),NA())</f>
        <v>#N/A</v>
      </c>
      <c r="AT86" s="512" t="e">
        <f ca="1">+IF(AND(ISNUMBER(OFFSET('Sanitation Data'!$H$12,0,10*ROW('Sanitation Data'!H80))),'Data Summary'!DI86="Yes"),OFFSET('Sanitation Data'!$H$12,0,10*ROW('Sanitation Data'!H80)),NA())</f>
        <v>#N/A</v>
      </c>
      <c r="AU86" s="512" t="e">
        <f ca="1">+IF(AND(ISNUMBER(OFFSET('Sanitation Data'!$I$4,0,10*ROW('Sanitation Data'!I80))),'Data Summary'!DJ86="Yes"),100-OFFSET('Sanitation Data'!$I$4,0,10*ROW('Sanitation Data'!I80)),NA())</f>
        <v>#N/A</v>
      </c>
      <c r="AV86" s="512" t="e">
        <f ca="1">+IF(AND(ISNUMBER(OFFSET('Sanitation Data'!$I$6,0,10*ROW('Sanitation Data'!I80))),'Data Summary'!DK86="Yes"),OFFSET('Sanitation Data'!$I$6,0,10*ROW('Sanitation Data'!I80)),NA())</f>
        <v>#N/A</v>
      </c>
      <c r="AW86" s="512" t="e">
        <f ca="1">+IF(AND(ISNUMBER(OFFSET('Sanitation Data'!$I$10,0,10*ROW('Sanitation Data'!I80))),'Data Summary'!DL86="Yes"),OFFSET('Sanitation Data'!$I$10,0,10*ROW('Sanitation Data'!I80)),NA())</f>
        <v>#N/A</v>
      </c>
      <c r="AX86" s="512" t="e">
        <f ca="1">+IF(AND(ISNUMBER(OFFSET('Sanitation Data'!$I$11,0,10*ROW('Sanitation Data'!I80))),'Data Summary'!DM86="Yes"),OFFSET('Sanitation Data'!$I$11,0,10*ROW('Sanitation Data'!I80)),NA())</f>
        <v>#N/A</v>
      </c>
      <c r="AY86" s="512" t="e">
        <f ca="1">+IF(AND(ISNUMBER(OFFSET('Sanitation Data'!$I$12,0,10*ROW('Sanitation Data'!I80))),'Data Summary'!DN86="Yes"),OFFSET('Sanitation Data'!$I$12,0,10*ROW('Sanitation Data'!I80)),NA())</f>
        <v>#N/A</v>
      </c>
      <c r="AZ86" s="513" t="e">
        <f ca="1">+IF(AND(ISNUMBER(OFFSET('Hygiene Data'!$D$5,0,10*ROW('Hygiene Data'!D80))),'Data Summary'!DO86="Yes"),OFFSET('Hygiene Data'!$D$5,0,10*ROW('Hygiene Data'!D80)),NA())</f>
        <v>#N/A</v>
      </c>
      <c r="BA86" s="513" t="e">
        <f ca="1">+IF(AND(ISNUMBER(OFFSET('Hygiene Data'!$D$7,0,10*ROW('Hygiene Data'!D80))),'Data Summary'!DP86="Yes"),OFFSET('Hygiene Data'!$D$7,0,10*ROW('Hygiene Data'!D80)),NA())</f>
        <v>#N/A</v>
      </c>
      <c r="BB86" s="513" t="e">
        <f ca="1">+IF(AND(ISNUMBER(OFFSET('Hygiene Data'!$D$9,0,10*ROW('Hygiene Data'!D80))),'Data Summary'!DQ86="Yes"),OFFSET('Hygiene Data'!$D$9,0,10*ROW('Hygiene Data'!D80)),NA())</f>
        <v>#N/A</v>
      </c>
      <c r="BC86" s="513" t="e">
        <f ca="1">+IF(AND(ISNUMBER(OFFSET('Hygiene Data'!$E$5,0,10*ROW('Hygiene Data'!E80))),'Data Summary'!DR86="Yes"),OFFSET('Hygiene Data'!$E$5,0,10*ROW('Hygiene Data'!E80)),NA())</f>
        <v>#N/A</v>
      </c>
      <c r="BD86" s="513" t="e">
        <f ca="1">+IF(AND(ISNUMBER(OFFSET('Hygiene Data'!$E$7,0,10*ROW('Hygiene Data'!E80))),'Data Summary'!DS86="Yes"),OFFSET('Hygiene Data'!$E$7,0,10*ROW('Hygiene Data'!E80)),NA())</f>
        <v>#N/A</v>
      </c>
      <c r="BE86" s="513" t="e">
        <f ca="1">+IF(AND(ISNUMBER(OFFSET('Hygiene Data'!$E$9,0,10*ROW('Hygiene Data'!E80))),'Data Summary'!DT86="Yes"),OFFSET('Hygiene Data'!$E$9,0,10*ROW('Hygiene Data'!E80)),NA())</f>
        <v>#N/A</v>
      </c>
      <c r="BF86" s="513" t="e">
        <f ca="1">+IF(AND(ISNUMBER(OFFSET('Hygiene Data'!$F$5,0,10*ROW('Hygiene Data'!F80))),'Data Summary'!DU86="Yes"),OFFSET('Hygiene Data'!$F$5,0,10*ROW('Hygiene Data'!F80)),NA())</f>
        <v>#N/A</v>
      </c>
      <c r="BG86" s="513" t="e">
        <f ca="1">+IF(AND(ISNUMBER(OFFSET('Hygiene Data'!$F$7,0,10*ROW('Hygiene Data'!F80))),'Data Summary'!DV86="Yes"),OFFSET('Hygiene Data'!$F$7,0,10*ROW('Hygiene Data'!F80)),NA())</f>
        <v>#N/A</v>
      </c>
      <c r="BH86" s="513" t="e">
        <f ca="1">+IF(AND(ISNUMBER(OFFSET('Hygiene Data'!$F$9,0,10*ROW('Hygiene Data'!F80))),'Data Summary'!DW86="Yes"),OFFSET('Hygiene Data'!$F$9,0,10*ROW('Hygiene Data'!F80)),NA())</f>
        <v>#N/A</v>
      </c>
      <c r="BI86" s="513" t="e">
        <f ca="1">+IF(AND(ISNUMBER(OFFSET('Hygiene Data'!$G$5,0,10*ROW('Hygiene Data'!G80))),'Data Summary'!DX86="Yes"),OFFSET('Hygiene Data'!$G$5,0,10*ROW('Hygiene Data'!G80)),NA())</f>
        <v>#N/A</v>
      </c>
      <c r="BJ86" s="513" t="e">
        <f ca="1">+IF(AND(ISNUMBER(OFFSET('Hygiene Data'!$G$7,0,10*ROW('Hygiene Data'!G80))),'Data Summary'!DY86="Yes"),OFFSET('Hygiene Data'!$G$7,0,10*ROW('Hygiene Data'!G80)),NA())</f>
        <v>#N/A</v>
      </c>
      <c r="BK86" s="513" t="e">
        <f ca="1">+IF(AND(ISNUMBER(OFFSET('Hygiene Data'!$G$9,0,10*ROW('Hygiene Data'!G80))),'Data Summary'!DZ86="Yes"),OFFSET('Hygiene Data'!$G$9,0,10*ROW('Hygiene Data'!G80)),NA())</f>
        <v>#N/A</v>
      </c>
      <c r="BL86" s="513" t="e">
        <f ca="1">+IF(AND(ISNUMBER(OFFSET('Hygiene Data'!$H$5,0,10*ROW('Hygiene Data'!H80))),'Data Summary'!EA86="Yes"),OFFSET('Hygiene Data'!$H$5,0,10*ROW('Hygiene Data'!H80)),NA())</f>
        <v>#N/A</v>
      </c>
      <c r="BM86" s="513" t="e">
        <f ca="1">+IF(AND(ISNUMBER(OFFSET('Hygiene Data'!$H$7,0,10*ROW('Hygiene Data'!H80))),'Data Summary'!EB86="Yes"),OFFSET('Hygiene Data'!$H$7,0,10*ROW('Hygiene Data'!H80)),NA())</f>
        <v>#N/A</v>
      </c>
      <c r="BN86" s="513" t="e">
        <f ca="1">+IF(AND(ISNUMBER(OFFSET('Hygiene Data'!$H$9,0,10*ROW('Hygiene Data'!H80))),'Data Summary'!EC86="Yes"),OFFSET('Hygiene Data'!$H$9,0,10*ROW('Hygiene Data'!H80)),NA())</f>
        <v>#N/A</v>
      </c>
      <c r="BO86" s="513" t="e">
        <f ca="1">+IF(AND(ISNUMBER(OFFSET('Hygiene Data'!$I$5,0,10*ROW('Hygiene Data'!I80))),'Data Summary'!ED86="Yes"),OFFSET('Hygiene Data'!$I$5,0,10*ROW('Hygiene Data'!I80)),NA())</f>
        <v>#N/A</v>
      </c>
      <c r="BP86" s="513" t="e">
        <f ca="1">+IF(AND(ISNUMBER(OFFSET('Hygiene Data'!$I$7,0,10*ROW('Hygiene Data'!I80))),'Data Summary'!EE86="Yes"),OFFSET('Hygiene Data'!$I$7,0,10*ROW('Hygiene Data'!I80)),NA())</f>
        <v>#N/A</v>
      </c>
      <c r="BQ86" s="513" t="e">
        <f ca="1">+IF(AND(ISNUMBER(OFFSET('Hygiene Data'!$I$9,0,10*ROW('Hygiene Data'!I80))),'Data Summary'!EF86="Yes"),OFFSET('Hygiene Data'!$I$9,0,10*ROW('Hygiene Data'!I80)),NA())</f>
        <v>#N/A</v>
      </c>
    </row>
    <row r="87" spans="1:69" x14ac:dyDescent="0.25">
      <c r="A87" s="509" t="e">
        <f ca="1">+RIGHT('Data Summary'!A87,LEN('Data Summary'!A87)-9)</f>
        <v>#VALUE!</v>
      </c>
      <c r="B87" s="483" t="str">
        <f ca="1">+IF(ISTEXT('Data Summary'!B87),'Data Summary'!B87,"")</f>
        <v/>
      </c>
      <c r="C87" s="510" t="e">
        <f ca="1">+VALUE('Data Summary'!C87)</f>
        <v>#VALUE!</v>
      </c>
      <c r="D87" s="511" t="e">
        <f ca="1">+IF(AND(ISNUMBER(OFFSET('Water Data'!$D$4,0,10*ROW('Water Data'!D81))),'Data Summary'!BS87="Yes"),100-OFFSET('Water Data'!$D$4,0,10*ROW('Water Data'!D81)),NA())</f>
        <v>#N/A</v>
      </c>
      <c r="E87" s="511" t="e">
        <f ca="1">+IF(AND(ISNUMBER(OFFSET('Water Data'!$D$6,0,10*ROW('Water Data'!D81))),'Data Summary'!BT87="Yes"),OFFSET('Water Data'!$D$6,0,10*ROW('Water Data'!D81)),NA())</f>
        <v>#N/A</v>
      </c>
      <c r="F87" s="511" t="e">
        <f ca="1">+IF(AND(ISNUMBER(OFFSET('Water Data'!$D$9,0,10*ROW('Water Data'!D81))),'Data Summary'!BU87="Yes"),OFFSET('Water Data'!$D$9,0,10*ROW('Water Data'!D81)),NA())</f>
        <v>#N/A</v>
      </c>
      <c r="G87" s="511" t="e">
        <f ca="1">+IF(AND(ISNUMBER(OFFSET('Water Data'!$E$4,0,10*ROW('Water Data'!E81))),'Data Summary'!BV87="Yes"),100-OFFSET('Water Data'!$E$4,0,10*ROW('Water Data'!E81)),NA())</f>
        <v>#N/A</v>
      </c>
      <c r="H87" s="511" t="e">
        <f ca="1">+IF(AND(ISNUMBER(OFFSET('Water Data'!$E$6,0,10*ROW('Water Data'!E81))),'Data Summary'!BW87="Yes"),OFFSET('Water Data'!$E$6,0,10*ROW('Water Data'!E81)),NA())</f>
        <v>#N/A</v>
      </c>
      <c r="I87" s="511" t="e">
        <f ca="1">+IF(AND(ISNUMBER(OFFSET('Water Data'!$E$9,0,10*ROW('Water Data'!E81))),'Data Summary'!BX87="Yes"),OFFSET('Water Data'!$E$9,0,10*ROW('Water Data'!E81)),NA())</f>
        <v>#N/A</v>
      </c>
      <c r="J87" s="511" t="e">
        <f ca="1">+IF(AND(ISNUMBER(OFFSET('Water Data'!$F$4,0,10*ROW('Water Data'!F81))),'Data Summary'!BY87="Yes"),100-OFFSET('Water Data'!$F$4,0,10*ROW('Water Data'!F81)),NA())</f>
        <v>#N/A</v>
      </c>
      <c r="K87" s="511" t="e">
        <f ca="1">+IF(AND(ISNUMBER(OFFSET('Water Data'!$F$6,0,10*ROW('Water Data'!F81))),'Data Summary'!BZ87="Yes"),OFFSET('Water Data'!$F$6,0,10*ROW('Water Data'!F81)),NA())</f>
        <v>#N/A</v>
      </c>
      <c r="L87" s="511" t="e">
        <f ca="1">+IF(AND(ISNUMBER(OFFSET('Water Data'!$F$9,0,10*ROW('Water Data'!F81))),'Data Summary'!CA87="Yes"),OFFSET('Water Data'!$F$9,0,10*ROW('Water Data'!F81)),NA())</f>
        <v>#N/A</v>
      </c>
      <c r="M87" s="511" t="e">
        <f ca="1">+IF(AND(ISNUMBER(OFFSET('Water Data'!$G$4,0,10*ROW('Water Data'!G81))),'Data Summary'!CB87="Yes"),100-OFFSET('Water Data'!$G$4,0,10*ROW('Water Data'!G81)),NA())</f>
        <v>#N/A</v>
      </c>
      <c r="N87" s="511" t="e">
        <f ca="1">+IF(AND(ISNUMBER(OFFSET('Water Data'!$G$6,0,10*ROW('Water Data'!G81))),'Data Summary'!CC87="Yes"),OFFSET('Water Data'!$G$6,0,10*ROW('Water Data'!G81)),NA())</f>
        <v>#N/A</v>
      </c>
      <c r="O87" s="511" t="e">
        <f ca="1">+IF(AND(ISNUMBER(OFFSET('Water Data'!$G$9,0,10*ROW('Water Data'!G81))),'Data Summary'!CD87="Yes"),OFFSET('Water Data'!$G$9,0,10*ROW('Water Data'!G81)),NA())</f>
        <v>#N/A</v>
      </c>
      <c r="P87" s="511" t="e">
        <f ca="1">+IF(AND(ISNUMBER(OFFSET('Water Data'!$H$4,0,10*ROW('Water Data'!H81))),'Data Summary'!CE87="Yes"),100-OFFSET('Water Data'!$H$4,0,10*ROW('Water Data'!H81)),NA())</f>
        <v>#N/A</v>
      </c>
      <c r="Q87" s="511" t="e">
        <f ca="1">+IF(AND(ISNUMBER(OFFSET('Water Data'!$H$6,0,10*ROW('Water Data'!H81))),'Data Summary'!CF87="Yes"),OFFSET('Water Data'!$H$6,0,10*ROW('Water Data'!H81)),NA())</f>
        <v>#N/A</v>
      </c>
      <c r="R87" s="511" t="e">
        <f ca="1">+IF(AND(ISNUMBER(OFFSET('Water Data'!$H$9,0,10*ROW('Water Data'!H81))),'Data Summary'!CG87="Yes"),OFFSET('Water Data'!$H$9,0,10*ROW('Water Data'!H81)),NA())</f>
        <v>#N/A</v>
      </c>
      <c r="S87" s="511" t="e">
        <f ca="1">+IF(AND(ISNUMBER(OFFSET('Water Data'!$I$4,0,10*ROW('Water Data'!I81))),'Data Summary'!CH87="Yes"),100-OFFSET('Water Data'!$I$4,0,10*ROW('Water Data'!I81)),NA())</f>
        <v>#N/A</v>
      </c>
      <c r="T87" s="511" t="e">
        <f ca="1">+IF(AND(ISNUMBER(OFFSET('Water Data'!$I$6,0,10*ROW('Water Data'!I81))),'Data Summary'!CI87="Yes"),OFFSET('Water Data'!$I$6,0,10*ROW('Water Data'!I81)),NA())</f>
        <v>#N/A</v>
      </c>
      <c r="U87" s="511" t="e">
        <f ca="1">+IF(AND(ISNUMBER(OFFSET('Water Data'!$I$9,0,10*ROW('Water Data'!I81))),'Data Summary'!CJ87="Yes"),OFFSET('Water Data'!$I$9,0,10*ROW('Water Data'!I81)),NA())</f>
        <v>#N/A</v>
      </c>
      <c r="V87" s="512" t="e">
        <f ca="1">+IF(AND(ISNUMBER(OFFSET('Sanitation Data'!$D$4,0,10*ROW('Sanitation Data'!D81))),'Data Summary'!CK87="Yes"),100-OFFSET('Sanitation Data'!$D$4,0,10*ROW('Sanitation Data'!D81)),NA())</f>
        <v>#N/A</v>
      </c>
      <c r="W87" s="512" t="e">
        <f ca="1">+IF(AND(ISNUMBER(OFFSET('Sanitation Data'!$D$6,0,10*ROW('Sanitation Data'!D81))),'Data Summary'!CL87="Yes"),OFFSET('Sanitation Data'!$D$6,0,10*ROW('Sanitation Data'!D81)),NA())</f>
        <v>#N/A</v>
      </c>
      <c r="X87" s="512" t="e">
        <f ca="1">+IF(AND(ISNUMBER(OFFSET('Sanitation Data'!$D$10,0,10*ROW('Sanitation Data'!D81))),'Data Summary'!CM87="Yes"),OFFSET('Sanitation Data'!$D$10,0,10*ROW('Sanitation Data'!D81)),NA())</f>
        <v>#N/A</v>
      </c>
      <c r="Y87" s="512" t="e">
        <f ca="1">+IF(AND(ISNUMBER(OFFSET('Sanitation Data'!$D$11,0,10*ROW('Sanitation Data'!D81))),'Data Summary'!CN87="Yes"),OFFSET('Sanitation Data'!$D$11,0,10*ROW('Sanitation Data'!D81)),NA())</f>
        <v>#N/A</v>
      </c>
      <c r="Z87" s="512" t="e">
        <f ca="1">+IF(AND(ISNUMBER(OFFSET('Sanitation Data'!$D$12,0,10*ROW('Sanitation Data'!D81))),'Data Summary'!CO87="Yes"),OFFSET('Sanitation Data'!$D$12,0,10*ROW('Sanitation Data'!D81)),NA())</f>
        <v>#N/A</v>
      </c>
      <c r="AA87" s="512" t="e">
        <f ca="1">+IF(AND(ISNUMBER(OFFSET('Sanitation Data'!$E$4,0,10*ROW('Sanitation Data'!E81))),'Data Summary'!CP87="Yes"),100-OFFSET('Sanitation Data'!$E$4,0,10*ROW('Sanitation Data'!E81)),NA())</f>
        <v>#N/A</v>
      </c>
      <c r="AB87" s="512" t="e">
        <f ca="1">+IF(AND(ISNUMBER(OFFSET('Sanitation Data'!$E$6,0,10*ROW('Sanitation Data'!E81))),'Data Summary'!CQ87="Yes"),OFFSET('Sanitation Data'!$E$6,0,10*ROW('Sanitation Data'!E81)),NA())</f>
        <v>#N/A</v>
      </c>
      <c r="AC87" s="512" t="e">
        <f ca="1">+IF(AND(ISNUMBER(OFFSET('Sanitation Data'!$E$10,0,10*ROW('Sanitation Data'!E81))),'Data Summary'!CR87="Yes"),OFFSET('Sanitation Data'!$E$10,0,10*ROW('Sanitation Data'!E81)),NA())</f>
        <v>#N/A</v>
      </c>
      <c r="AD87" s="512" t="e">
        <f ca="1">+IF(AND(ISNUMBER(OFFSET('Sanitation Data'!$E$11,0,10*ROW('Sanitation Data'!E81))),'Data Summary'!CS87="Yes"),OFFSET('Sanitation Data'!$E$11,0,10*ROW('Sanitation Data'!E81)),NA())</f>
        <v>#N/A</v>
      </c>
      <c r="AE87" s="512" t="e">
        <f ca="1">+IF(AND(ISNUMBER(OFFSET('Sanitation Data'!$E$12,0,10*ROW('Sanitation Data'!E81))),'Data Summary'!CT87="Yes"),OFFSET('Sanitation Data'!$E$12,0,10*ROW('Sanitation Data'!E81)),NA())</f>
        <v>#N/A</v>
      </c>
      <c r="AF87" s="512" t="e">
        <f ca="1">+IF(AND(ISNUMBER(OFFSET('Sanitation Data'!$F$4,0,10*ROW('Sanitation Data'!F81))),'Data Summary'!CU87="Yes"),100-OFFSET('Sanitation Data'!$F$4,0,10*ROW('Sanitation Data'!F81)),NA())</f>
        <v>#N/A</v>
      </c>
      <c r="AG87" s="512" t="e">
        <f ca="1">+IF(AND(ISNUMBER(OFFSET('Sanitation Data'!$F$6,0,10*ROW('Sanitation Data'!F81))),'Data Summary'!CV87="Yes"),OFFSET('Sanitation Data'!$F$6,0,10*ROW('Sanitation Data'!F81)),NA())</f>
        <v>#N/A</v>
      </c>
      <c r="AH87" s="512" t="e">
        <f ca="1">+IF(AND(ISNUMBER(OFFSET('Sanitation Data'!$F$10,0,10*ROW('Sanitation Data'!F81))),'Data Summary'!CW87="Yes"),OFFSET('Sanitation Data'!$F$10,0,10*ROW('Sanitation Data'!F81)),NA())</f>
        <v>#N/A</v>
      </c>
      <c r="AI87" s="512" t="e">
        <f ca="1">+IF(AND(ISNUMBER(OFFSET('Sanitation Data'!$F$11,0,10*ROW('Sanitation Data'!F81))),'Data Summary'!CX87="Yes"),OFFSET('Sanitation Data'!$F$11,0,10*ROW('Sanitation Data'!F81)),NA())</f>
        <v>#N/A</v>
      </c>
      <c r="AJ87" s="512" t="e">
        <f ca="1">+IF(AND(ISNUMBER(OFFSET('Sanitation Data'!$F$12,0,10*ROW('Sanitation Data'!F81))),'Data Summary'!CY87="Yes"),OFFSET('Sanitation Data'!$F$12,0,10*ROW('Sanitation Data'!F81)),NA())</f>
        <v>#N/A</v>
      </c>
      <c r="AK87" s="512" t="e">
        <f ca="1">+IF(AND(ISNUMBER(OFFSET('Sanitation Data'!$G$4,0,10*ROW('Sanitation Data'!G81))),'Data Summary'!CZ87="Yes"),100-OFFSET('Sanitation Data'!$G$4,0,10*ROW('Sanitation Data'!G81)),NA())</f>
        <v>#N/A</v>
      </c>
      <c r="AL87" s="512" t="e">
        <f ca="1">+IF(AND(ISNUMBER(OFFSET('Sanitation Data'!$G$6,0,10*ROW('Sanitation Data'!G81))),'Data Summary'!DA87="Yes"),OFFSET('Sanitation Data'!$G$6,0,10*ROW('Sanitation Data'!G81)),NA())</f>
        <v>#N/A</v>
      </c>
      <c r="AM87" s="512" t="e">
        <f ca="1">+IF(AND(ISNUMBER(OFFSET('Sanitation Data'!$G$10,0,10*ROW('Sanitation Data'!G81))),'Data Summary'!DB87="Yes"),OFFSET('Sanitation Data'!$G$10,0,10*ROW('Sanitation Data'!G81)),NA())</f>
        <v>#N/A</v>
      </c>
      <c r="AN87" s="512" t="e">
        <f ca="1">+IF(AND(ISNUMBER(OFFSET('Sanitation Data'!$G$11,0,10*ROW('Sanitation Data'!G81))),'Data Summary'!DC87="Yes"),OFFSET('Sanitation Data'!$G$11,0,10*ROW('Sanitation Data'!G81)),NA())</f>
        <v>#N/A</v>
      </c>
      <c r="AO87" s="512" t="e">
        <f ca="1">+IF(AND(ISNUMBER(OFFSET('Sanitation Data'!$G$12,0,10*ROW('Sanitation Data'!G81))),'Data Summary'!DD87="Yes"),OFFSET('Sanitation Data'!$G$12,0,10*ROW('Sanitation Data'!G81)),NA())</f>
        <v>#N/A</v>
      </c>
      <c r="AP87" s="512" t="e">
        <f ca="1">+IF(AND(ISNUMBER(OFFSET('Sanitation Data'!$H$4,0,10*ROW('Sanitation Data'!H81))),'Data Summary'!DE87="Yes"),100-OFFSET('Sanitation Data'!$H$4,0,10*ROW('Sanitation Data'!H81)),NA())</f>
        <v>#N/A</v>
      </c>
      <c r="AQ87" s="512" t="e">
        <f ca="1">+IF(AND(ISNUMBER(OFFSET('Sanitation Data'!$H$6,0,10*ROW('Sanitation Data'!H81))),'Data Summary'!DF87="Yes"),OFFSET('Sanitation Data'!$H$6,0,10*ROW('Sanitation Data'!H81)),NA())</f>
        <v>#N/A</v>
      </c>
      <c r="AR87" s="512" t="e">
        <f ca="1">+IF(AND(ISNUMBER(OFFSET('Sanitation Data'!$H$10,0,10*ROW('Sanitation Data'!H81))),'Data Summary'!DG87="Yes"),OFFSET('Sanitation Data'!$H$10,0,10*ROW('Sanitation Data'!H81)),NA())</f>
        <v>#N/A</v>
      </c>
      <c r="AS87" s="512" t="e">
        <f ca="1">+IF(AND(ISNUMBER(OFFSET('Sanitation Data'!$H$11,0,10*ROW('Sanitation Data'!H81))),'Data Summary'!DH87="Yes"),OFFSET('Sanitation Data'!$H$11,0,10*ROW('Sanitation Data'!H81)),NA())</f>
        <v>#N/A</v>
      </c>
      <c r="AT87" s="512" t="e">
        <f ca="1">+IF(AND(ISNUMBER(OFFSET('Sanitation Data'!$H$12,0,10*ROW('Sanitation Data'!H81))),'Data Summary'!DI87="Yes"),OFFSET('Sanitation Data'!$H$12,0,10*ROW('Sanitation Data'!H81)),NA())</f>
        <v>#N/A</v>
      </c>
      <c r="AU87" s="512" t="e">
        <f ca="1">+IF(AND(ISNUMBER(OFFSET('Sanitation Data'!$I$4,0,10*ROW('Sanitation Data'!I81))),'Data Summary'!DJ87="Yes"),100-OFFSET('Sanitation Data'!$I$4,0,10*ROW('Sanitation Data'!I81)),NA())</f>
        <v>#N/A</v>
      </c>
      <c r="AV87" s="512" t="e">
        <f ca="1">+IF(AND(ISNUMBER(OFFSET('Sanitation Data'!$I$6,0,10*ROW('Sanitation Data'!I81))),'Data Summary'!DK87="Yes"),OFFSET('Sanitation Data'!$I$6,0,10*ROW('Sanitation Data'!I81)),NA())</f>
        <v>#N/A</v>
      </c>
      <c r="AW87" s="512" t="e">
        <f ca="1">+IF(AND(ISNUMBER(OFFSET('Sanitation Data'!$I$10,0,10*ROW('Sanitation Data'!I81))),'Data Summary'!DL87="Yes"),OFFSET('Sanitation Data'!$I$10,0,10*ROW('Sanitation Data'!I81)),NA())</f>
        <v>#N/A</v>
      </c>
      <c r="AX87" s="512" t="e">
        <f ca="1">+IF(AND(ISNUMBER(OFFSET('Sanitation Data'!$I$11,0,10*ROW('Sanitation Data'!I81))),'Data Summary'!DM87="Yes"),OFFSET('Sanitation Data'!$I$11,0,10*ROW('Sanitation Data'!I81)),NA())</f>
        <v>#N/A</v>
      </c>
      <c r="AY87" s="512" t="e">
        <f ca="1">+IF(AND(ISNUMBER(OFFSET('Sanitation Data'!$I$12,0,10*ROW('Sanitation Data'!I81))),'Data Summary'!DN87="Yes"),OFFSET('Sanitation Data'!$I$12,0,10*ROW('Sanitation Data'!I81)),NA())</f>
        <v>#N/A</v>
      </c>
      <c r="AZ87" s="513" t="e">
        <f ca="1">+IF(AND(ISNUMBER(OFFSET('Hygiene Data'!$D$5,0,10*ROW('Hygiene Data'!D81))),'Data Summary'!DO87="Yes"),OFFSET('Hygiene Data'!$D$5,0,10*ROW('Hygiene Data'!D81)),NA())</f>
        <v>#N/A</v>
      </c>
      <c r="BA87" s="513" t="e">
        <f ca="1">+IF(AND(ISNUMBER(OFFSET('Hygiene Data'!$D$7,0,10*ROW('Hygiene Data'!D81))),'Data Summary'!DP87="Yes"),OFFSET('Hygiene Data'!$D$7,0,10*ROW('Hygiene Data'!D81)),NA())</f>
        <v>#N/A</v>
      </c>
      <c r="BB87" s="513" t="e">
        <f ca="1">+IF(AND(ISNUMBER(OFFSET('Hygiene Data'!$D$9,0,10*ROW('Hygiene Data'!D81))),'Data Summary'!DQ87="Yes"),OFFSET('Hygiene Data'!$D$9,0,10*ROW('Hygiene Data'!D81)),NA())</f>
        <v>#N/A</v>
      </c>
      <c r="BC87" s="513" t="e">
        <f ca="1">+IF(AND(ISNUMBER(OFFSET('Hygiene Data'!$E$5,0,10*ROW('Hygiene Data'!E81))),'Data Summary'!DR87="Yes"),OFFSET('Hygiene Data'!$E$5,0,10*ROW('Hygiene Data'!E81)),NA())</f>
        <v>#N/A</v>
      </c>
      <c r="BD87" s="513" t="e">
        <f ca="1">+IF(AND(ISNUMBER(OFFSET('Hygiene Data'!$E$7,0,10*ROW('Hygiene Data'!E81))),'Data Summary'!DS87="Yes"),OFFSET('Hygiene Data'!$E$7,0,10*ROW('Hygiene Data'!E81)),NA())</f>
        <v>#N/A</v>
      </c>
      <c r="BE87" s="513" t="e">
        <f ca="1">+IF(AND(ISNUMBER(OFFSET('Hygiene Data'!$E$9,0,10*ROW('Hygiene Data'!E81))),'Data Summary'!DT87="Yes"),OFFSET('Hygiene Data'!$E$9,0,10*ROW('Hygiene Data'!E81)),NA())</f>
        <v>#N/A</v>
      </c>
      <c r="BF87" s="513" t="e">
        <f ca="1">+IF(AND(ISNUMBER(OFFSET('Hygiene Data'!$F$5,0,10*ROW('Hygiene Data'!F81))),'Data Summary'!DU87="Yes"),OFFSET('Hygiene Data'!$F$5,0,10*ROW('Hygiene Data'!F81)),NA())</f>
        <v>#N/A</v>
      </c>
      <c r="BG87" s="513" t="e">
        <f ca="1">+IF(AND(ISNUMBER(OFFSET('Hygiene Data'!$F$7,0,10*ROW('Hygiene Data'!F81))),'Data Summary'!DV87="Yes"),OFFSET('Hygiene Data'!$F$7,0,10*ROW('Hygiene Data'!F81)),NA())</f>
        <v>#N/A</v>
      </c>
      <c r="BH87" s="513" t="e">
        <f ca="1">+IF(AND(ISNUMBER(OFFSET('Hygiene Data'!$F$9,0,10*ROW('Hygiene Data'!F81))),'Data Summary'!DW87="Yes"),OFFSET('Hygiene Data'!$F$9,0,10*ROW('Hygiene Data'!F81)),NA())</f>
        <v>#N/A</v>
      </c>
      <c r="BI87" s="513" t="e">
        <f ca="1">+IF(AND(ISNUMBER(OFFSET('Hygiene Data'!$G$5,0,10*ROW('Hygiene Data'!G81))),'Data Summary'!DX87="Yes"),OFFSET('Hygiene Data'!$G$5,0,10*ROW('Hygiene Data'!G81)),NA())</f>
        <v>#N/A</v>
      </c>
      <c r="BJ87" s="513" t="e">
        <f ca="1">+IF(AND(ISNUMBER(OFFSET('Hygiene Data'!$G$7,0,10*ROW('Hygiene Data'!G81))),'Data Summary'!DY87="Yes"),OFFSET('Hygiene Data'!$G$7,0,10*ROW('Hygiene Data'!G81)),NA())</f>
        <v>#N/A</v>
      </c>
      <c r="BK87" s="513" t="e">
        <f ca="1">+IF(AND(ISNUMBER(OFFSET('Hygiene Data'!$G$9,0,10*ROW('Hygiene Data'!G81))),'Data Summary'!DZ87="Yes"),OFFSET('Hygiene Data'!$G$9,0,10*ROW('Hygiene Data'!G81)),NA())</f>
        <v>#N/A</v>
      </c>
      <c r="BL87" s="513" t="e">
        <f ca="1">+IF(AND(ISNUMBER(OFFSET('Hygiene Data'!$H$5,0,10*ROW('Hygiene Data'!H81))),'Data Summary'!EA87="Yes"),OFFSET('Hygiene Data'!$H$5,0,10*ROW('Hygiene Data'!H81)),NA())</f>
        <v>#N/A</v>
      </c>
      <c r="BM87" s="513" t="e">
        <f ca="1">+IF(AND(ISNUMBER(OFFSET('Hygiene Data'!$H$7,0,10*ROW('Hygiene Data'!H81))),'Data Summary'!EB87="Yes"),OFFSET('Hygiene Data'!$H$7,0,10*ROW('Hygiene Data'!H81)),NA())</f>
        <v>#N/A</v>
      </c>
      <c r="BN87" s="513" t="e">
        <f ca="1">+IF(AND(ISNUMBER(OFFSET('Hygiene Data'!$H$9,0,10*ROW('Hygiene Data'!H81))),'Data Summary'!EC87="Yes"),OFFSET('Hygiene Data'!$H$9,0,10*ROW('Hygiene Data'!H81)),NA())</f>
        <v>#N/A</v>
      </c>
      <c r="BO87" s="513" t="e">
        <f ca="1">+IF(AND(ISNUMBER(OFFSET('Hygiene Data'!$I$5,0,10*ROW('Hygiene Data'!I81))),'Data Summary'!ED87="Yes"),OFFSET('Hygiene Data'!$I$5,0,10*ROW('Hygiene Data'!I81)),NA())</f>
        <v>#N/A</v>
      </c>
      <c r="BP87" s="513" t="e">
        <f ca="1">+IF(AND(ISNUMBER(OFFSET('Hygiene Data'!$I$7,0,10*ROW('Hygiene Data'!I81))),'Data Summary'!EE87="Yes"),OFFSET('Hygiene Data'!$I$7,0,10*ROW('Hygiene Data'!I81)),NA())</f>
        <v>#N/A</v>
      </c>
      <c r="BQ87" s="513" t="e">
        <f ca="1">+IF(AND(ISNUMBER(OFFSET('Hygiene Data'!$I$9,0,10*ROW('Hygiene Data'!I81))),'Data Summary'!EF87="Yes"),OFFSET('Hygiene Data'!$I$9,0,10*ROW('Hygiene Data'!I81)),NA())</f>
        <v>#N/A</v>
      </c>
    </row>
    <row r="88" spans="1:69" x14ac:dyDescent="0.25">
      <c r="A88" s="509" t="e">
        <f ca="1">+RIGHT('Data Summary'!A88,LEN('Data Summary'!A88)-9)</f>
        <v>#VALUE!</v>
      </c>
      <c r="B88" s="483" t="str">
        <f ca="1">+IF(ISTEXT('Data Summary'!B88),'Data Summary'!B88,"")</f>
        <v/>
      </c>
      <c r="C88" s="510" t="e">
        <f ca="1">+VALUE('Data Summary'!C88)</f>
        <v>#VALUE!</v>
      </c>
      <c r="D88" s="511" t="e">
        <f ca="1">+IF(AND(ISNUMBER(OFFSET('Water Data'!$D$4,0,10*ROW('Water Data'!D82))),'Data Summary'!BS88="Yes"),100-OFFSET('Water Data'!$D$4,0,10*ROW('Water Data'!D82)),NA())</f>
        <v>#N/A</v>
      </c>
      <c r="E88" s="511" t="e">
        <f ca="1">+IF(AND(ISNUMBER(OFFSET('Water Data'!$D$6,0,10*ROW('Water Data'!D82))),'Data Summary'!BT88="Yes"),OFFSET('Water Data'!$D$6,0,10*ROW('Water Data'!D82)),NA())</f>
        <v>#N/A</v>
      </c>
      <c r="F88" s="511" t="e">
        <f ca="1">+IF(AND(ISNUMBER(OFFSET('Water Data'!$D$9,0,10*ROW('Water Data'!D82))),'Data Summary'!BU88="Yes"),OFFSET('Water Data'!$D$9,0,10*ROW('Water Data'!D82)),NA())</f>
        <v>#N/A</v>
      </c>
      <c r="G88" s="511" t="e">
        <f ca="1">+IF(AND(ISNUMBER(OFFSET('Water Data'!$E$4,0,10*ROW('Water Data'!E82))),'Data Summary'!BV88="Yes"),100-OFFSET('Water Data'!$E$4,0,10*ROW('Water Data'!E82)),NA())</f>
        <v>#N/A</v>
      </c>
      <c r="H88" s="511" t="e">
        <f ca="1">+IF(AND(ISNUMBER(OFFSET('Water Data'!$E$6,0,10*ROW('Water Data'!E82))),'Data Summary'!BW88="Yes"),OFFSET('Water Data'!$E$6,0,10*ROW('Water Data'!E82)),NA())</f>
        <v>#N/A</v>
      </c>
      <c r="I88" s="511" t="e">
        <f ca="1">+IF(AND(ISNUMBER(OFFSET('Water Data'!$E$9,0,10*ROW('Water Data'!E82))),'Data Summary'!BX88="Yes"),OFFSET('Water Data'!$E$9,0,10*ROW('Water Data'!E82)),NA())</f>
        <v>#N/A</v>
      </c>
      <c r="J88" s="511" t="e">
        <f ca="1">+IF(AND(ISNUMBER(OFFSET('Water Data'!$F$4,0,10*ROW('Water Data'!F82))),'Data Summary'!BY88="Yes"),100-OFFSET('Water Data'!$F$4,0,10*ROW('Water Data'!F82)),NA())</f>
        <v>#N/A</v>
      </c>
      <c r="K88" s="511" t="e">
        <f ca="1">+IF(AND(ISNUMBER(OFFSET('Water Data'!$F$6,0,10*ROW('Water Data'!F82))),'Data Summary'!BZ88="Yes"),OFFSET('Water Data'!$F$6,0,10*ROW('Water Data'!F82)),NA())</f>
        <v>#N/A</v>
      </c>
      <c r="L88" s="511" t="e">
        <f ca="1">+IF(AND(ISNUMBER(OFFSET('Water Data'!$F$9,0,10*ROW('Water Data'!F82))),'Data Summary'!CA88="Yes"),OFFSET('Water Data'!$F$9,0,10*ROW('Water Data'!F82)),NA())</f>
        <v>#N/A</v>
      </c>
      <c r="M88" s="511" t="e">
        <f ca="1">+IF(AND(ISNUMBER(OFFSET('Water Data'!$G$4,0,10*ROW('Water Data'!G82))),'Data Summary'!CB88="Yes"),100-OFFSET('Water Data'!$G$4,0,10*ROW('Water Data'!G82)),NA())</f>
        <v>#N/A</v>
      </c>
      <c r="N88" s="511" t="e">
        <f ca="1">+IF(AND(ISNUMBER(OFFSET('Water Data'!$G$6,0,10*ROW('Water Data'!G82))),'Data Summary'!CC88="Yes"),OFFSET('Water Data'!$G$6,0,10*ROW('Water Data'!G82)),NA())</f>
        <v>#N/A</v>
      </c>
      <c r="O88" s="511" t="e">
        <f ca="1">+IF(AND(ISNUMBER(OFFSET('Water Data'!$G$9,0,10*ROW('Water Data'!G82))),'Data Summary'!CD88="Yes"),OFFSET('Water Data'!$G$9,0,10*ROW('Water Data'!G82)),NA())</f>
        <v>#N/A</v>
      </c>
      <c r="P88" s="511" t="e">
        <f ca="1">+IF(AND(ISNUMBER(OFFSET('Water Data'!$H$4,0,10*ROW('Water Data'!H82))),'Data Summary'!CE88="Yes"),100-OFFSET('Water Data'!$H$4,0,10*ROW('Water Data'!H82)),NA())</f>
        <v>#N/A</v>
      </c>
      <c r="Q88" s="511" t="e">
        <f ca="1">+IF(AND(ISNUMBER(OFFSET('Water Data'!$H$6,0,10*ROW('Water Data'!H82))),'Data Summary'!CF88="Yes"),OFFSET('Water Data'!$H$6,0,10*ROW('Water Data'!H82)),NA())</f>
        <v>#N/A</v>
      </c>
      <c r="R88" s="511" t="e">
        <f ca="1">+IF(AND(ISNUMBER(OFFSET('Water Data'!$H$9,0,10*ROW('Water Data'!H82))),'Data Summary'!CG88="Yes"),OFFSET('Water Data'!$H$9,0,10*ROW('Water Data'!H82)),NA())</f>
        <v>#N/A</v>
      </c>
      <c r="S88" s="511" t="e">
        <f ca="1">+IF(AND(ISNUMBER(OFFSET('Water Data'!$I$4,0,10*ROW('Water Data'!I82))),'Data Summary'!CH88="Yes"),100-OFFSET('Water Data'!$I$4,0,10*ROW('Water Data'!I82)),NA())</f>
        <v>#N/A</v>
      </c>
      <c r="T88" s="511" t="e">
        <f ca="1">+IF(AND(ISNUMBER(OFFSET('Water Data'!$I$6,0,10*ROW('Water Data'!I82))),'Data Summary'!CI88="Yes"),OFFSET('Water Data'!$I$6,0,10*ROW('Water Data'!I82)),NA())</f>
        <v>#N/A</v>
      </c>
      <c r="U88" s="511" t="e">
        <f ca="1">+IF(AND(ISNUMBER(OFFSET('Water Data'!$I$9,0,10*ROW('Water Data'!I82))),'Data Summary'!CJ88="Yes"),OFFSET('Water Data'!$I$9,0,10*ROW('Water Data'!I82)),NA())</f>
        <v>#N/A</v>
      </c>
      <c r="V88" s="512" t="e">
        <f ca="1">+IF(AND(ISNUMBER(OFFSET('Sanitation Data'!$D$4,0,10*ROW('Sanitation Data'!D82))),'Data Summary'!CK88="Yes"),100-OFFSET('Sanitation Data'!$D$4,0,10*ROW('Sanitation Data'!D82)),NA())</f>
        <v>#N/A</v>
      </c>
      <c r="W88" s="512" t="e">
        <f ca="1">+IF(AND(ISNUMBER(OFFSET('Sanitation Data'!$D$6,0,10*ROW('Sanitation Data'!D82))),'Data Summary'!CL88="Yes"),OFFSET('Sanitation Data'!$D$6,0,10*ROW('Sanitation Data'!D82)),NA())</f>
        <v>#N/A</v>
      </c>
      <c r="X88" s="512" t="e">
        <f ca="1">+IF(AND(ISNUMBER(OFFSET('Sanitation Data'!$D$10,0,10*ROW('Sanitation Data'!D82))),'Data Summary'!CM88="Yes"),OFFSET('Sanitation Data'!$D$10,0,10*ROW('Sanitation Data'!D82)),NA())</f>
        <v>#N/A</v>
      </c>
      <c r="Y88" s="512" t="e">
        <f ca="1">+IF(AND(ISNUMBER(OFFSET('Sanitation Data'!$D$11,0,10*ROW('Sanitation Data'!D82))),'Data Summary'!CN88="Yes"),OFFSET('Sanitation Data'!$D$11,0,10*ROW('Sanitation Data'!D82)),NA())</f>
        <v>#N/A</v>
      </c>
      <c r="Z88" s="512" t="e">
        <f ca="1">+IF(AND(ISNUMBER(OFFSET('Sanitation Data'!$D$12,0,10*ROW('Sanitation Data'!D82))),'Data Summary'!CO88="Yes"),OFFSET('Sanitation Data'!$D$12,0,10*ROW('Sanitation Data'!D82)),NA())</f>
        <v>#N/A</v>
      </c>
      <c r="AA88" s="512" t="e">
        <f ca="1">+IF(AND(ISNUMBER(OFFSET('Sanitation Data'!$E$4,0,10*ROW('Sanitation Data'!E82))),'Data Summary'!CP88="Yes"),100-OFFSET('Sanitation Data'!$E$4,0,10*ROW('Sanitation Data'!E82)),NA())</f>
        <v>#N/A</v>
      </c>
      <c r="AB88" s="512" t="e">
        <f ca="1">+IF(AND(ISNUMBER(OFFSET('Sanitation Data'!$E$6,0,10*ROW('Sanitation Data'!E82))),'Data Summary'!CQ88="Yes"),OFFSET('Sanitation Data'!$E$6,0,10*ROW('Sanitation Data'!E82)),NA())</f>
        <v>#N/A</v>
      </c>
      <c r="AC88" s="512" t="e">
        <f ca="1">+IF(AND(ISNUMBER(OFFSET('Sanitation Data'!$E$10,0,10*ROW('Sanitation Data'!E82))),'Data Summary'!CR88="Yes"),OFFSET('Sanitation Data'!$E$10,0,10*ROW('Sanitation Data'!E82)),NA())</f>
        <v>#N/A</v>
      </c>
      <c r="AD88" s="512" t="e">
        <f ca="1">+IF(AND(ISNUMBER(OFFSET('Sanitation Data'!$E$11,0,10*ROW('Sanitation Data'!E82))),'Data Summary'!CS88="Yes"),OFFSET('Sanitation Data'!$E$11,0,10*ROW('Sanitation Data'!E82)),NA())</f>
        <v>#N/A</v>
      </c>
      <c r="AE88" s="512" t="e">
        <f ca="1">+IF(AND(ISNUMBER(OFFSET('Sanitation Data'!$E$12,0,10*ROW('Sanitation Data'!E82))),'Data Summary'!CT88="Yes"),OFFSET('Sanitation Data'!$E$12,0,10*ROW('Sanitation Data'!E82)),NA())</f>
        <v>#N/A</v>
      </c>
      <c r="AF88" s="512" t="e">
        <f ca="1">+IF(AND(ISNUMBER(OFFSET('Sanitation Data'!$F$4,0,10*ROW('Sanitation Data'!F82))),'Data Summary'!CU88="Yes"),100-OFFSET('Sanitation Data'!$F$4,0,10*ROW('Sanitation Data'!F82)),NA())</f>
        <v>#N/A</v>
      </c>
      <c r="AG88" s="512" t="e">
        <f ca="1">+IF(AND(ISNUMBER(OFFSET('Sanitation Data'!$F$6,0,10*ROW('Sanitation Data'!F82))),'Data Summary'!CV88="Yes"),OFFSET('Sanitation Data'!$F$6,0,10*ROW('Sanitation Data'!F82)),NA())</f>
        <v>#N/A</v>
      </c>
      <c r="AH88" s="512" t="e">
        <f ca="1">+IF(AND(ISNUMBER(OFFSET('Sanitation Data'!$F$10,0,10*ROW('Sanitation Data'!F82))),'Data Summary'!CW88="Yes"),OFFSET('Sanitation Data'!$F$10,0,10*ROW('Sanitation Data'!F82)),NA())</f>
        <v>#N/A</v>
      </c>
      <c r="AI88" s="512" t="e">
        <f ca="1">+IF(AND(ISNUMBER(OFFSET('Sanitation Data'!$F$11,0,10*ROW('Sanitation Data'!F82))),'Data Summary'!CX88="Yes"),OFFSET('Sanitation Data'!$F$11,0,10*ROW('Sanitation Data'!F82)),NA())</f>
        <v>#N/A</v>
      </c>
      <c r="AJ88" s="512" t="e">
        <f ca="1">+IF(AND(ISNUMBER(OFFSET('Sanitation Data'!$F$12,0,10*ROW('Sanitation Data'!F82))),'Data Summary'!CY88="Yes"),OFFSET('Sanitation Data'!$F$12,0,10*ROW('Sanitation Data'!F82)),NA())</f>
        <v>#N/A</v>
      </c>
      <c r="AK88" s="512" t="e">
        <f ca="1">+IF(AND(ISNUMBER(OFFSET('Sanitation Data'!$G$4,0,10*ROW('Sanitation Data'!G82))),'Data Summary'!CZ88="Yes"),100-OFFSET('Sanitation Data'!$G$4,0,10*ROW('Sanitation Data'!G82)),NA())</f>
        <v>#N/A</v>
      </c>
      <c r="AL88" s="512" t="e">
        <f ca="1">+IF(AND(ISNUMBER(OFFSET('Sanitation Data'!$G$6,0,10*ROW('Sanitation Data'!G82))),'Data Summary'!DA88="Yes"),OFFSET('Sanitation Data'!$G$6,0,10*ROW('Sanitation Data'!G82)),NA())</f>
        <v>#N/A</v>
      </c>
      <c r="AM88" s="512" t="e">
        <f ca="1">+IF(AND(ISNUMBER(OFFSET('Sanitation Data'!$G$10,0,10*ROW('Sanitation Data'!G82))),'Data Summary'!DB88="Yes"),OFFSET('Sanitation Data'!$G$10,0,10*ROW('Sanitation Data'!G82)),NA())</f>
        <v>#N/A</v>
      </c>
      <c r="AN88" s="512" t="e">
        <f ca="1">+IF(AND(ISNUMBER(OFFSET('Sanitation Data'!$G$11,0,10*ROW('Sanitation Data'!G82))),'Data Summary'!DC88="Yes"),OFFSET('Sanitation Data'!$G$11,0,10*ROW('Sanitation Data'!G82)),NA())</f>
        <v>#N/A</v>
      </c>
      <c r="AO88" s="512" t="e">
        <f ca="1">+IF(AND(ISNUMBER(OFFSET('Sanitation Data'!$G$12,0,10*ROW('Sanitation Data'!G82))),'Data Summary'!DD88="Yes"),OFFSET('Sanitation Data'!$G$12,0,10*ROW('Sanitation Data'!G82)),NA())</f>
        <v>#N/A</v>
      </c>
      <c r="AP88" s="512" t="e">
        <f ca="1">+IF(AND(ISNUMBER(OFFSET('Sanitation Data'!$H$4,0,10*ROW('Sanitation Data'!H82))),'Data Summary'!DE88="Yes"),100-OFFSET('Sanitation Data'!$H$4,0,10*ROW('Sanitation Data'!H82)),NA())</f>
        <v>#N/A</v>
      </c>
      <c r="AQ88" s="512" t="e">
        <f ca="1">+IF(AND(ISNUMBER(OFFSET('Sanitation Data'!$H$6,0,10*ROW('Sanitation Data'!H82))),'Data Summary'!DF88="Yes"),OFFSET('Sanitation Data'!$H$6,0,10*ROW('Sanitation Data'!H82)),NA())</f>
        <v>#N/A</v>
      </c>
      <c r="AR88" s="512" t="e">
        <f ca="1">+IF(AND(ISNUMBER(OFFSET('Sanitation Data'!$H$10,0,10*ROW('Sanitation Data'!H82))),'Data Summary'!DG88="Yes"),OFFSET('Sanitation Data'!$H$10,0,10*ROW('Sanitation Data'!H82)),NA())</f>
        <v>#N/A</v>
      </c>
      <c r="AS88" s="512" t="e">
        <f ca="1">+IF(AND(ISNUMBER(OFFSET('Sanitation Data'!$H$11,0,10*ROW('Sanitation Data'!H82))),'Data Summary'!DH88="Yes"),OFFSET('Sanitation Data'!$H$11,0,10*ROW('Sanitation Data'!H82)),NA())</f>
        <v>#N/A</v>
      </c>
      <c r="AT88" s="512" t="e">
        <f ca="1">+IF(AND(ISNUMBER(OFFSET('Sanitation Data'!$H$12,0,10*ROW('Sanitation Data'!H82))),'Data Summary'!DI88="Yes"),OFFSET('Sanitation Data'!$H$12,0,10*ROW('Sanitation Data'!H82)),NA())</f>
        <v>#N/A</v>
      </c>
      <c r="AU88" s="512" t="e">
        <f ca="1">+IF(AND(ISNUMBER(OFFSET('Sanitation Data'!$I$4,0,10*ROW('Sanitation Data'!I82))),'Data Summary'!DJ88="Yes"),100-OFFSET('Sanitation Data'!$I$4,0,10*ROW('Sanitation Data'!I82)),NA())</f>
        <v>#N/A</v>
      </c>
      <c r="AV88" s="512" t="e">
        <f ca="1">+IF(AND(ISNUMBER(OFFSET('Sanitation Data'!$I$6,0,10*ROW('Sanitation Data'!I82))),'Data Summary'!DK88="Yes"),OFFSET('Sanitation Data'!$I$6,0,10*ROW('Sanitation Data'!I82)),NA())</f>
        <v>#N/A</v>
      </c>
      <c r="AW88" s="512" t="e">
        <f ca="1">+IF(AND(ISNUMBER(OFFSET('Sanitation Data'!$I$10,0,10*ROW('Sanitation Data'!I82))),'Data Summary'!DL88="Yes"),OFFSET('Sanitation Data'!$I$10,0,10*ROW('Sanitation Data'!I82)),NA())</f>
        <v>#N/A</v>
      </c>
      <c r="AX88" s="512" t="e">
        <f ca="1">+IF(AND(ISNUMBER(OFFSET('Sanitation Data'!$I$11,0,10*ROW('Sanitation Data'!I82))),'Data Summary'!DM88="Yes"),OFFSET('Sanitation Data'!$I$11,0,10*ROW('Sanitation Data'!I82)),NA())</f>
        <v>#N/A</v>
      </c>
      <c r="AY88" s="512" t="e">
        <f ca="1">+IF(AND(ISNUMBER(OFFSET('Sanitation Data'!$I$12,0,10*ROW('Sanitation Data'!I82))),'Data Summary'!DN88="Yes"),OFFSET('Sanitation Data'!$I$12,0,10*ROW('Sanitation Data'!I82)),NA())</f>
        <v>#N/A</v>
      </c>
      <c r="AZ88" s="513" t="e">
        <f ca="1">+IF(AND(ISNUMBER(OFFSET('Hygiene Data'!$D$5,0,10*ROW('Hygiene Data'!D82))),'Data Summary'!DO88="Yes"),OFFSET('Hygiene Data'!$D$5,0,10*ROW('Hygiene Data'!D82)),NA())</f>
        <v>#N/A</v>
      </c>
      <c r="BA88" s="513" t="e">
        <f ca="1">+IF(AND(ISNUMBER(OFFSET('Hygiene Data'!$D$7,0,10*ROW('Hygiene Data'!D82))),'Data Summary'!DP88="Yes"),OFFSET('Hygiene Data'!$D$7,0,10*ROW('Hygiene Data'!D82)),NA())</f>
        <v>#N/A</v>
      </c>
      <c r="BB88" s="513" t="e">
        <f ca="1">+IF(AND(ISNUMBER(OFFSET('Hygiene Data'!$D$9,0,10*ROW('Hygiene Data'!D82))),'Data Summary'!DQ88="Yes"),OFFSET('Hygiene Data'!$D$9,0,10*ROW('Hygiene Data'!D82)),NA())</f>
        <v>#N/A</v>
      </c>
      <c r="BC88" s="513" t="e">
        <f ca="1">+IF(AND(ISNUMBER(OFFSET('Hygiene Data'!$E$5,0,10*ROW('Hygiene Data'!E82))),'Data Summary'!DR88="Yes"),OFFSET('Hygiene Data'!$E$5,0,10*ROW('Hygiene Data'!E82)),NA())</f>
        <v>#N/A</v>
      </c>
      <c r="BD88" s="513" t="e">
        <f ca="1">+IF(AND(ISNUMBER(OFFSET('Hygiene Data'!$E$7,0,10*ROW('Hygiene Data'!E82))),'Data Summary'!DS88="Yes"),OFFSET('Hygiene Data'!$E$7,0,10*ROW('Hygiene Data'!E82)),NA())</f>
        <v>#N/A</v>
      </c>
      <c r="BE88" s="513" t="e">
        <f ca="1">+IF(AND(ISNUMBER(OFFSET('Hygiene Data'!$E$9,0,10*ROW('Hygiene Data'!E82))),'Data Summary'!DT88="Yes"),OFFSET('Hygiene Data'!$E$9,0,10*ROW('Hygiene Data'!E82)),NA())</f>
        <v>#N/A</v>
      </c>
      <c r="BF88" s="513" t="e">
        <f ca="1">+IF(AND(ISNUMBER(OFFSET('Hygiene Data'!$F$5,0,10*ROW('Hygiene Data'!F82))),'Data Summary'!DU88="Yes"),OFFSET('Hygiene Data'!$F$5,0,10*ROW('Hygiene Data'!F82)),NA())</f>
        <v>#N/A</v>
      </c>
      <c r="BG88" s="513" t="e">
        <f ca="1">+IF(AND(ISNUMBER(OFFSET('Hygiene Data'!$F$7,0,10*ROW('Hygiene Data'!F82))),'Data Summary'!DV88="Yes"),OFFSET('Hygiene Data'!$F$7,0,10*ROW('Hygiene Data'!F82)),NA())</f>
        <v>#N/A</v>
      </c>
      <c r="BH88" s="513" t="e">
        <f ca="1">+IF(AND(ISNUMBER(OFFSET('Hygiene Data'!$F$9,0,10*ROW('Hygiene Data'!F82))),'Data Summary'!DW88="Yes"),OFFSET('Hygiene Data'!$F$9,0,10*ROW('Hygiene Data'!F82)),NA())</f>
        <v>#N/A</v>
      </c>
      <c r="BI88" s="513" t="e">
        <f ca="1">+IF(AND(ISNUMBER(OFFSET('Hygiene Data'!$G$5,0,10*ROW('Hygiene Data'!G82))),'Data Summary'!DX88="Yes"),OFFSET('Hygiene Data'!$G$5,0,10*ROW('Hygiene Data'!G82)),NA())</f>
        <v>#N/A</v>
      </c>
      <c r="BJ88" s="513" t="e">
        <f ca="1">+IF(AND(ISNUMBER(OFFSET('Hygiene Data'!$G$7,0,10*ROW('Hygiene Data'!G82))),'Data Summary'!DY88="Yes"),OFFSET('Hygiene Data'!$G$7,0,10*ROW('Hygiene Data'!G82)),NA())</f>
        <v>#N/A</v>
      </c>
      <c r="BK88" s="513" t="e">
        <f ca="1">+IF(AND(ISNUMBER(OFFSET('Hygiene Data'!$G$9,0,10*ROW('Hygiene Data'!G82))),'Data Summary'!DZ88="Yes"),OFFSET('Hygiene Data'!$G$9,0,10*ROW('Hygiene Data'!G82)),NA())</f>
        <v>#N/A</v>
      </c>
      <c r="BL88" s="513" t="e">
        <f ca="1">+IF(AND(ISNUMBER(OFFSET('Hygiene Data'!$H$5,0,10*ROW('Hygiene Data'!H82))),'Data Summary'!EA88="Yes"),OFFSET('Hygiene Data'!$H$5,0,10*ROW('Hygiene Data'!H82)),NA())</f>
        <v>#N/A</v>
      </c>
      <c r="BM88" s="513" t="e">
        <f ca="1">+IF(AND(ISNUMBER(OFFSET('Hygiene Data'!$H$7,0,10*ROW('Hygiene Data'!H82))),'Data Summary'!EB88="Yes"),OFFSET('Hygiene Data'!$H$7,0,10*ROW('Hygiene Data'!H82)),NA())</f>
        <v>#N/A</v>
      </c>
      <c r="BN88" s="513" t="e">
        <f ca="1">+IF(AND(ISNUMBER(OFFSET('Hygiene Data'!$H$9,0,10*ROW('Hygiene Data'!H82))),'Data Summary'!EC88="Yes"),OFFSET('Hygiene Data'!$H$9,0,10*ROW('Hygiene Data'!H82)),NA())</f>
        <v>#N/A</v>
      </c>
      <c r="BO88" s="513" t="e">
        <f ca="1">+IF(AND(ISNUMBER(OFFSET('Hygiene Data'!$I$5,0,10*ROW('Hygiene Data'!I82))),'Data Summary'!ED88="Yes"),OFFSET('Hygiene Data'!$I$5,0,10*ROW('Hygiene Data'!I82)),NA())</f>
        <v>#N/A</v>
      </c>
      <c r="BP88" s="513" t="e">
        <f ca="1">+IF(AND(ISNUMBER(OFFSET('Hygiene Data'!$I$7,0,10*ROW('Hygiene Data'!I82))),'Data Summary'!EE88="Yes"),OFFSET('Hygiene Data'!$I$7,0,10*ROW('Hygiene Data'!I82)),NA())</f>
        <v>#N/A</v>
      </c>
      <c r="BQ88" s="513" t="e">
        <f ca="1">+IF(AND(ISNUMBER(OFFSET('Hygiene Data'!$I$9,0,10*ROW('Hygiene Data'!I82))),'Data Summary'!EF88="Yes"),OFFSET('Hygiene Data'!$I$9,0,10*ROW('Hygiene Data'!I82)),NA())</f>
        <v>#N/A</v>
      </c>
    </row>
    <row r="89" spans="1:69" x14ac:dyDescent="0.25">
      <c r="A89" s="509" t="e">
        <f ca="1">+RIGHT('Data Summary'!A89,LEN('Data Summary'!A89)-9)</f>
        <v>#VALUE!</v>
      </c>
      <c r="B89" s="483" t="str">
        <f ca="1">+IF(ISTEXT('Data Summary'!B89),'Data Summary'!B89,"")</f>
        <v/>
      </c>
      <c r="C89" s="510" t="e">
        <f ca="1">+VALUE('Data Summary'!C89)</f>
        <v>#VALUE!</v>
      </c>
      <c r="D89" s="511" t="e">
        <f ca="1">+IF(AND(ISNUMBER(OFFSET('Water Data'!$D$4,0,10*ROW('Water Data'!D83))),'Data Summary'!BS89="Yes"),100-OFFSET('Water Data'!$D$4,0,10*ROW('Water Data'!D83)),NA())</f>
        <v>#N/A</v>
      </c>
      <c r="E89" s="511" t="e">
        <f ca="1">+IF(AND(ISNUMBER(OFFSET('Water Data'!$D$6,0,10*ROW('Water Data'!D83))),'Data Summary'!BT89="Yes"),OFFSET('Water Data'!$D$6,0,10*ROW('Water Data'!D83)),NA())</f>
        <v>#N/A</v>
      </c>
      <c r="F89" s="511" t="e">
        <f ca="1">+IF(AND(ISNUMBER(OFFSET('Water Data'!$D$9,0,10*ROW('Water Data'!D83))),'Data Summary'!BU89="Yes"),OFFSET('Water Data'!$D$9,0,10*ROW('Water Data'!D83)),NA())</f>
        <v>#N/A</v>
      </c>
      <c r="G89" s="511" t="e">
        <f ca="1">+IF(AND(ISNUMBER(OFFSET('Water Data'!$E$4,0,10*ROW('Water Data'!E83))),'Data Summary'!BV89="Yes"),100-OFFSET('Water Data'!$E$4,0,10*ROW('Water Data'!E83)),NA())</f>
        <v>#N/A</v>
      </c>
      <c r="H89" s="511" t="e">
        <f ca="1">+IF(AND(ISNUMBER(OFFSET('Water Data'!$E$6,0,10*ROW('Water Data'!E83))),'Data Summary'!BW89="Yes"),OFFSET('Water Data'!$E$6,0,10*ROW('Water Data'!E83)),NA())</f>
        <v>#N/A</v>
      </c>
      <c r="I89" s="511" t="e">
        <f ca="1">+IF(AND(ISNUMBER(OFFSET('Water Data'!$E$9,0,10*ROW('Water Data'!E83))),'Data Summary'!BX89="Yes"),OFFSET('Water Data'!$E$9,0,10*ROW('Water Data'!E83)),NA())</f>
        <v>#N/A</v>
      </c>
      <c r="J89" s="511" t="e">
        <f ca="1">+IF(AND(ISNUMBER(OFFSET('Water Data'!$F$4,0,10*ROW('Water Data'!F83))),'Data Summary'!BY89="Yes"),100-OFFSET('Water Data'!$F$4,0,10*ROW('Water Data'!F83)),NA())</f>
        <v>#N/A</v>
      </c>
      <c r="K89" s="511" t="e">
        <f ca="1">+IF(AND(ISNUMBER(OFFSET('Water Data'!$F$6,0,10*ROW('Water Data'!F83))),'Data Summary'!BZ89="Yes"),OFFSET('Water Data'!$F$6,0,10*ROW('Water Data'!F83)),NA())</f>
        <v>#N/A</v>
      </c>
      <c r="L89" s="511" t="e">
        <f ca="1">+IF(AND(ISNUMBER(OFFSET('Water Data'!$F$9,0,10*ROW('Water Data'!F83))),'Data Summary'!CA89="Yes"),OFFSET('Water Data'!$F$9,0,10*ROW('Water Data'!F83)),NA())</f>
        <v>#N/A</v>
      </c>
      <c r="M89" s="511" t="e">
        <f ca="1">+IF(AND(ISNUMBER(OFFSET('Water Data'!$G$4,0,10*ROW('Water Data'!G83))),'Data Summary'!CB89="Yes"),100-OFFSET('Water Data'!$G$4,0,10*ROW('Water Data'!G83)),NA())</f>
        <v>#N/A</v>
      </c>
      <c r="N89" s="511" t="e">
        <f ca="1">+IF(AND(ISNUMBER(OFFSET('Water Data'!$G$6,0,10*ROW('Water Data'!G83))),'Data Summary'!CC89="Yes"),OFFSET('Water Data'!$G$6,0,10*ROW('Water Data'!G83)),NA())</f>
        <v>#N/A</v>
      </c>
      <c r="O89" s="511" t="e">
        <f ca="1">+IF(AND(ISNUMBER(OFFSET('Water Data'!$G$9,0,10*ROW('Water Data'!G83))),'Data Summary'!CD89="Yes"),OFFSET('Water Data'!$G$9,0,10*ROW('Water Data'!G83)),NA())</f>
        <v>#N/A</v>
      </c>
      <c r="P89" s="511" t="e">
        <f ca="1">+IF(AND(ISNUMBER(OFFSET('Water Data'!$H$4,0,10*ROW('Water Data'!H83))),'Data Summary'!CE89="Yes"),100-OFFSET('Water Data'!$H$4,0,10*ROW('Water Data'!H83)),NA())</f>
        <v>#N/A</v>
      </c>
      <c r="Q89" s="511" t="e">
        <f ca="1">+IF(AND(ISNUMBER(OFFSET('Water Data'!$H$6,0,10*ROW('Water Data'!H83))),'Data Summary'!CF89="Yes"),OFFSET('Water Data'!$H$6,0,10*ROW('Water Data'!H83)),NA())</f>
        <v>#N/A</v>
      </c>
      <c r="R89" s="511" t="e">
        <f ca="1">+IF(AND(ISNUMBER(OFFSET('Water Data'!$H$9,0,10*ROW('Water Data'!H83))),'Data Summary'!CG89="Yes"),OFFSET('Water Data'!$H$9,0,10*ROW('Water Data'!H83)),NA())</f>
        <v>#N/A</v>
      </c>
      <c r="S89" s="511" t="e">
        <f ca="1">+IF(AND(ISNUMBER(OFFSET('Water Data'!$I$4,0,10*ROW('Water Data'!I83))),'Data Summary'!CH89="Yes"),100-OFFSET('Water Data'!$I$4,0,10*ROW('Water Data'!I83)),NA())</f>
        <v>#N/A</v>
      </c>
      <c r="T89" s="511" t="e">
        <f ca="1">+IF(AND(ISNUMBER(OFFSET('Water Data'!$I$6,0,10*ROW('Water Data'!I83))),'Data Summary'!CI89="Yes"),OFFSET('Water Data'!$I$6,0,10*ROW('Water Data'!I83)),NA())</f>
        <v>#N/A</v>
      </c>
      <c r="U89" s="511" t="e">
        <f ca="1">+IF(AND(ISNUMBER(OFFSET('Water Data'!$I$9,0,10*ROW('Water Data'!I83))),'Data Summary'!CJ89="Yes"),OFFSET('Water Data'!$I$9,0,10*ROW('Water Data'!I83)),NA())</f>
        <v>#N/A</v>
      </c>
      <c r="V89" s="512" t="e">
        <f ca="1">+IF(AND(ISNUMBER(OFFSET('Sanitation Data'!$D$4,0,10*ROW('Sanitation Data'!D83))),'Data Summary'!CK89="Yes"),100-OFFSET('Sanitation Data'!$D$4,0,10*ROW('Sanitation Data'!D83)),NA())</f>
        <v>#N/A</v>
      </c>
      <c r="W89" s="512" t="e">
        <f ca="1">+IF(AND(ISNUMBER(OFFSET('Sanitation Data'!$D$6,0,10*ROW('Sanitation Data'!D83))),'Data Summary'!CL89="Yes"),OFFSET('Sanitation Data'!$D$6,0,10*ROW('Sanitation Data'!D83)),NA())</f>
        <v>#N/A</v>
      </c>
      <c r="X89" s="512" t="e">
        <f ca="1">+IF(AND(ISNUMBER(OFFSET('Sanitation Data'!$D$10,0,10*ROW('Sanitation Data'!D83))),'Data Summary'!CM89="Yes"),OFFSET('Sanitation Data'!$D$10,0,10*ROW('Sanitation Data'!D83)),NA())</f>
        <v>#N/A</v>
      </c>
      <c r="Y89" s="512" t="e">
        <f ca="1">+IF(AND(ISNUMBER(OFFSET('Sanitation Data'!$D$11,0,10*ROW('Sanitation Data'!D83))),'Data Summary'!CN89="Yes"),OFFSET('Sanitation Data'!$D$11,0,10*ROW('Sanitation Data'!D83)),NA())</f>
        <v>#N/A</v>
      </c>
      <c r="Z89" s="512" t="e">
        <f ca="1">+IF(AND(ISNUMBER(OFFSET('Sanitation Data'!$D$12,0,10*ROW('Sanitation Data'!D83))),'Data Summary'!CO89="Yes"),OFFSET('Sanitation Data'!$D$12,0,10*ROW('Sanitation Data'!D83)),NA())</f>
        <v>#N/A</v>
      </c>
      <c r="AA89" s="512" t="e">
        <f ca="1">+IF(AND(ISNUMBER(OFFSET('Sanitation Data'!$E$4,0,10*ROW('Sanitation Data'!E83))),'Data Summary'!CP89="Yes"),100-OFFSET('Sanitation Data'!$E$4,0,10*ROW('Sanitation Data'!E83)),NA())</f>
        <v>#N/A</v>
      </c>
      <c r="AB89" s="512" t="e">
        <f ca="1">+IF(AND(ISNUMBER(OFFSET('Sanitation Data'!$E$6,0,10*ROW('Sanitation Data'!E83))),'Data Summary'!CQ89="Yes"),OFFSET('Sanitation Data'!$E$6,0,10*ROW('Sanitation Data'!E83)),NA())</f>
        <v>#N/A</v>
      </c>
      <c r="AC89" s="512" t="e">
        <f ca="1">+IF(AND(ISNUMBER(OFFSET('Sanitation Data'!$E$10,0,10*ROW('Sanitation Data'!E83))),'Data Summary'!CR89="Yes"),OFFSET('Sanitation Data'!$E$10,0,10*ROW('Sanitation Data'!E83)),NA())</f>
        <v>#N/A</v>
      </c>
      <c r="AD89" s="512" t="e">
        <f ca="1">+IF(AND(ISNUMBER(OFFSET('Sanitation Data'!$E$11,0,10*ROW('Sanitation Data'!E83))),'Data Summary'!CS89="Yes"),OFFSET('Sanitation Data'!$E$11,0,10*ROW('Sanitation Data'!E83)),NA())</f>
        <v>#N/A</v>
      </c>
      <c r="AE89" s="512" t="e">
        <f ca="1">+IF(AND(ISNUMBER(OFFSET('Sanitation Data'!$E$12,0,10*ROW('Sanitation Data'!E83))),'Data Summary'!CT89="Yes"),OFFSET('Sanitation Data'!$E$12,0,10*ROW('Sanitation Data'!E83)),NA())</f>
        <v>#N/A</v>
      </c>
      <c r="AF89" s="512" t="e">
        <f ca="1">+IF(AND(ISNUMBER(OFFSET('Sanitation Data'!$F$4,0,10*ROW('Sanitation Data'!F83))),'Data Summary'!CU89="Yes"),100-OFFSET('Sanitation Data'!$F$4,0,10*ROW('Sanitation Data'!F83)),NA())</f>
        <v>#N/A</v>
      </c>
      <c r="AG89" s="512" t="e">
        <f ca="1">+IF(AND(ISNUMBER(OFFSET('Sanitation Data'!$F$6,0,10*ROW('Sanitation Data'!F83))),'Data Summary'!CV89="Yes"),OFFSET('Sanitation Data'!$F$6,0,10*ROW('Sanitation Data'!F83)),NA())</f>
        <v>#N/A</v>
      </c>
      <c r="AH89" s="512" t="e">
        <f ca="1">+IF(AND(ISNUMBER(OFFSET('Sanitation Data'!$F$10,0,10*ROW('Sanitation Data'!F83))),'Data Summary'!CW89="Yes"),OFFSET('Sanitation Data'!$F$10,0,10*ROW('Sanitation Data'!F83)),NA())</f>
        <v>#N/A</v>
      </c>
      <c r="AI89" s="512" t="e">
        <f ca="1">+IF(AND(ISNUMBER(OFFSET('Sanitation Data'!$F$11,0,10*ROW('Sanitation Data'!F83))),'Data Summary'!CX89="Yes"),OFFSET('Sanitation Data'!$F$11,0,10*ROW('Sanitation Data'!F83)),NA())</f>
        <v>#N/A</v>
      </c>
      <c r="AJ89" s="512" t="e">
        <f ca="1">+IF(AND(ISNUMBER(OFFSET('Sanitation Data'!$F$12,0,10*ROW('Sanitation Data'!F83))),'Data Summary'!CY89="Yes"),OFFSET('Sanitation Data'!$F$12,0,10*ROW('Sanitation Data'!F83)),NA())</f>
        <v>#N/A</v>
      </c>
      <c r="AK89" s="512" t="e">
        <f ca="1">+IF(AND(ISNUMBER(OFFSET('Sanitation Data'!$G$4,0,10*ROW('Sanitation Data'!G83))),'Data Summary'!CZ89="Yes"),100-OFFSET('Sanitation Data'!$G$4,0,10*ROW('Sanitation Data'!G83)),NA())</f>
        <v>#N/A</v>
      </c>
      <c r="AL89" s="512" t="e">
        <f ca="1">+IF(AND(ISNUMBER(OFFSET('Sanitation Data'!$G$6,0,10*ROW('Sanitation Data'!G83))),'Data Summary'!DA89="Yes"),OFFSET('Sanitation Data'!$G$6,0,10*ROW('Sanitation Data'!G83)),NA())</f>
        <v>#N/A</v>
      </c>
      <c r="AM89" s="512" t="e">
        <f ca="1">+IF(AND(ISNUMBER(OFFSET('Sanitation Data'!$G$10,0,10*ROW('Sanitation Data'!G83))),'Data Summary'!DB89="Yes"),OFFSET('Sanitation Data'!$G$10,0,10*ROW('Sanitation Data'!G83)),NA())</f>
        <v>#N/A</v>
      </c>
      <c r="AN89" s="512" t="e">
        <f ca="1">+IF(AND(ISNUMBER(OFFSET('Sanitation Data'!$G$11,0,10*ROW('Sanitation Data'!G83))),'Data Summary'!DC89="Yes"),OFFSET('Sanitation Data'!$G$11,0,10*ROW('Sanitation Data'!G83)),NA())</f>
        <v>#N/A</v>
      </c>
      <c r="AO89" s="512" t="e">
        <f ca="1">+IF(AND(ISNUMBER(OFFSET('Sanitation Data'!$G$12,0,10*ROW('Sanitation Data'!G83))),'Data Summary'!DD89="Yes"),OFFSET('Sanitation Data'!$G$12,0,10*ROW('Sanitation Data'!G83)),NA())</f>
        <v>#N/A</v>
      </c>
      <c r="AP89" s="512" t="e">
        <f ca="1">+IF(AND(ISNUMBER(OFFSET('Sanitation Data'!$H$4,0,10*ROW('Sanitation Data'!H83))),'Data Summary'!DE89="Yes"),100-OFFSET('Sanitation Data'!$H$4,0,10*ROW('Sanitation Data'!H83)),NA())</f>
        <v>#N/A</v>
      </c>
      <c r="AQ89" s="512" t="e">
        <f ca="1">+IF(AND(ISNUMBER(OFFSET('Sanitation Data'!$H$6,0,10*ROW('Sanitation Data'!H83))),'Data Summary'!DF89="Yes"),OFFSET('Sanitation Data'!$H$6,0,10*ROW('Sanitation Data'!H83)),NA())</f>
        <v>#N/A</v>
      </c>
      <c r="AR89" s="512" t="e">
        <f ca="1">+IF(AND(ISNUMBER(OFFSET('Sanitation Data'!$H$10,0,10*ROW('Sanitation Data'!H83))),'Data Summary'!DG89="Yes"),OFFSET('Sanitation Data'!$H$10,0,10*ROW('Sanitation Data'!H83)),NA())</f>
        <v>#N/A</v>
      </c>
      <c r="AS89" s="512" t="e">
        <f ca="1">+IF(AND(ISNUMBER(OFFSET('Sanitation Data'!$H$11,0,10*ROW('Sanitation Data'!H83))),'Data Summary'!DH89="Yes"),OFFSET('Sanitation Data'!$H$11,0,10*ROW('Sanitation Data'!H83)),NA())</f>
        <v>#N/A</v>
      </c>
      <c r="AT89" s="512" t="e">
        <f ca="1">+IF(AND(ISNUMBER(OFFSET('Sanitation Data'!$H$12,0,10*ROW('Sanitation Data'!H83))),'Data Summary'!DI89="Yes"),OFFSET('Sanitation Data'!$H$12,0,10*ROW('Sanitation Data'!H83)),NA())</f>
        <v>#N/A</v>
      </c>
      <c r="AU89" s="512" t="e">
        <f ca="1">+IF(AND(ISNUMBER(OFFSET('Sanitation Data'!$I$4,0,10*ROW('Sanitation Data'!I83))),'Data Summary'!DJ89="Yes"),100-OFFSET('Sanitation Data'!$I$4,0,10*ROW('Sanitation Data'!I83)),NA())</f>
        <v>#N/A</v>
      </c>
      <c r="AV89" s="512" t="e">
        <f ca="1">+IF(AND(ISNUMBER(OFFSET('Sanitation Data'!$I$6,0,10*ROW('Sanitation Data'!I83))),'Data Summary'!DK89="Yes"),OFFSET('Sanitation Data'!$I$6,0,10*ROW('Sanitation Data'!I83)),NA())</f>
        <v>#N/A</v>
      </c>
      <c r="AW89" s="512" t="e">
        <f ca="1">+IF(AND(ISNUMBER(OFFSET('Sanitation Data'!$I$10,0,10*ROW('Sanitation Data'!I83))),'Data Summary'!DL89="Yes"),OFFSET('Sanitation Data'!$I$10,0,10*ROW('Sanitation Data'!I83)),NA())</f>
        <v>#N/A</v>
      </c>
      <c r="AX89" s="512" t="e">
        <f ca="1">+IF(AND(ISNUMBER(OFFSET('Sanitation Data'!$I$11,0,10*ROW('Sanitation Data'!I83))),'Data Summary'!DM89="Yes"),OFFSET('Sanitation Data'!$I$11,0,10*ROW('Sanitation Data'!I83)),NA())</f>
        <v>#N/A</v>
      </c>
      <c r="AY89" s="512" t="e">
        <f ca="1">+IF(AND(ISNUMBER(OFFSET('Sanitation Data'!$I$12,0,10*ROW('Sanitation Data'!I83))),'Data Summary'!DN89="Yes"),OFFSET('Sanitation Data'!$I$12,0,10*ROW('Sanitation Data'!I83)),NA())</f>
        <v>#N/A</v>
      </c>
      <c r="AZ89" s="513" t="e">
        <f ca="1">+IF(AND(ISNUMBER(OFFSET('Hygiene Data'!$D$5,0,10*ROW('Hygiene Data'!D83))),'Data Summary'!DO89="Yes"),OFFSET('Hygiene Data'!$D$5,0,10*ROW('Hygiene Data'!D83)),NA())</f>
        <v>#N/A</v>
      </c>
      <c r="BA89" s="513" t="e">
        <f ca="1">+IF(AND(ISNUMBER(OFFSET('Hygiene Data'!$D$7,0,10*ROW('Hygiene Data'!D83))),'Data Summary'!DP89="Yes"),OFFSET('Hygiene Data'!$D$7,0,10*ROW('Hygiene Data'!D83)),NA())</f>
        <v>#N/A</v>
      </c>
      <c r="BB89" s="513" t="e">
        <f ca="1">+IF(AND(ISNUMBER(OFFSET('Hygiene Data'!$D$9,0,10*ROW('Hygiene Data'!D83))),'Data Summary'!DQ89="Yes"),OFFSET('Hygiene Data'!$D$9,0,10*ROW('Hygiene Data'!D83)),NA())</f>
        <v>#N/A</v>
      </c>
      <c r="BC89" s="513" t="e">
        <f ca="1">+IF(AND(ISNUMBER(OFFSET('Hygiene Data'!$E$5,0,10*ROW('Hygiene Data'!E83))),'Data Summary'!DR89="Yes"),OFFSET('Hygiene Data'!$E$5,0,10*ROW('Hygiene Data'!E83)),NA())</f>
        <v>#N/A</v>
      </c>
      <c r="BD89" s="513" t="e">
        <f ca="1">+IF(AND(ISNUMBER(OFFSET('Hygiene Data'!$E$7,0,10*ROW('Hygiene Data'!E83))),'Data Summary'!DS89="Yes"),OFFSET('Hygiene Data'!$E$7,0,10*ROW('Hygiene Data'!E83)),NA())</f>
        <v>#N/A</v>
      </c>
      <c r="BE89" s="513" t="e">
        <f ca="1">+IF(AND(ISNUMBER(OFFSET('Hygiene Data'!$E$9,0,10*ROW('Hygiene Data'!E83))),'Data Summary'!DT89="Yes"),OFFSET('Hygiene Data'!$E$9,0,10*ROW('Hygiene Data'!E83)),NA())</f>
        <v>#N/A</v>
      </c>
      <c r="BF89" s="513" t="e">
        <f ca="1">+IF(AND(ISNUMBER(OFFSET('Hygiene Data'!$F$5,0,10*ROW('Hygiene Data'!F83))),'Data Summary'!DU89="Yes"),OFFSET('Hygiene Data'!$F$5,0,10*ROW('Hygiene Data'!F83)),NA())</f>
        <v>#N/A</v>
      </c>
      <c r="BG89" s="513" t="e">
        <f ca="1">+IF(AND(ISNUMBER(OFFSET('Hygiene Data'!$F$7,0,10*ROW('Hygiene Data'!F83))),'Data Summary'!DV89="Yes"),OFFSET('Hygiene Data'!$F$7,0,10*ROW('Hygiene Data'!F83)),NA())</f>
        <v>#N/A</v>
      </c>
      <c r="BH89" s="513" t="e">
        <f ca="1">+IF(AND(ISNUMBER(OFFSET('Hygiene Data'!$F$9,0,10*ROW('Hygiene Data'!F83))),'Data Summary'!DW89="Yes"),OFFSET('Hygiene Data'!$F$9,0,10*ROW('Hygiene Data'!F83)),NA())</f>
        <v>#N/A</v>
      </c>
      <c r="BI89" s="513" t="e">
        <f ca="1">+IF(AND(ISNUMBER(OFFSET('Hygiene Data'!$G$5,0,10*ROW('Hygiene Data'!G83))),'Data Summary'!DX89="Yes"),OFFSET('Hygiene Data'!$G$5,0,10*ROW('Hygiene Data'!G83)),NA())</f>
        <v>#N/A</v>
      </c>
      <c r="BJ89" s="513" t="e">
        <f ca="1">+IF(AND(ISNUMBER(OFFSET('Hygiene Data'!$G$7,0,10*ROW('Hygiene Data'!G83))),'Data Summary'!DY89="Yes"),OFFSET('Hygiene Data'!$G$7,0,10*ROW('Hygiene Data'!G83)),NA())</f>
        <v>#N/A</v>
      </c>
      <c r="BK89" s="513" t="e">
        <f ca="1">+IF(AND(ISNUMBER(OFFSET('Hygiene Data'!$G$9,0,10*ROW('Hygiene Data'!G83))),'Data Summary'!DZ89="Yes"),OFFSET('Hygiene Data'!$G$9,0,10*ROW('Hygiene Data'!G83)),NA())</f>
        <v>#N/A</v>
      </c>
      <c r="BL89" s="513" t="e">
        <f ca="1">+IF(AND(ISNUMBER(OFFSET('Hygiene Data'!$H$5,0,10*ROW('Hygiene Data'!H83))),'Data Summary'!EA89="Yes"),OFFSET('Hygiene Data'!$H$5,0,10*ROW('Hygiene Data'!H83)),NA())</f>
        <v>#N/A</v>
      </c>
      <c r="BM89" s="513" t="e">
        <f ca="1">+IF(AND(ISNUMBER(OFFSET('Hygiene Data'!$H$7,0,10*ROW('Hygiene Data'!H83))),'Data Summary'!EB89="Yes"),OFFSET('Hygiene Data'!$H$7,0,10*ROW('Hygiene Data'!H83)),NA())</f>
        <v>#N/A</v>
      </c>
      <c r="BN89" s="513" t="e">
        <f ca="1">+IF(AND(ISNUMBER(OFFSET('Hygiene Data'!$H$9,0,10*ROW('Hygiene Data'!H83))),'Data Summary'!EC89="Yes"),OFFSET('Hygiene Data'!$H$9,0,10*ROW('Hygiene Data'!H83)),NA())</f>
        <v>#N/A</v>
      </c>
      <c r="BO89" s="513" t="e">
        <f ca="1">+IF(AND(ISNUMBER(OFFSET('Hygiene Data'!$I$5,0,10*ROW('Hygiene Data'!I83))),'Data Summary'!ED89="Yes"),OFFSET('Hygiene Data'!$I$5,0,10*ROW('Hygiene Data'!I83)),NA())</f>
        <v>#N/A</v>
      </c>
      <c r="BP89" s="513" t="e">
        <f ca="1">+IF(AND(ISNUMBER(OFFSET('Hygiene Data'!$I$7,0,10*ROW('Hygiene Data'!I83))),'Data Summary'!EE89="Yes"),OFFSET('Hygiene Data'!$I$7,0,10*ROW('Hygiene Data'!I83)),NA())</f>
        <v>#N/A</v>
      </c>
      <c r="BQ89" s="513" t="e">
        <f ca="1">+IF(AND(ISNUMBER(OFFSET('Hygiene Data'!$I$9,0,10*ROW('Hygiene Data'!I83))),'Data Summary'!EF89="Yes"),OFFSET('Hygiene Data'!$I$9,0,10*ROW('Hygiene Data'!I83)),NA())</f>
        <v>#N/A</v>
      </c>
    </row>
    <row r="90" spans="1:69" x14ac:dyDescent="0.25">
      <c r="A90" s="509" t="e">
        <f ca="1">+RIGHT('Data Summary'!A90,LEN('Data Summary'!A90)-9)</f>
        <v>#VALUE!</v>
      </c>
      <c r="B90" s="483" t="str">
        <f ca="1">+IF(ISTEXT('Data Summary'!B90),'Data Summary'!B90,"")</f>
        <v/>
      </c>
      <c r="C90" s="510" t="e">
        <f ca="1">+VALUE('Data Summary'!C90)</f>
        <v>#VALUE!</v>
      </c>
      <c r="D90" s="511" t="e">
        <f ca="1">+IF(AND(ISNUMBER(OFFSET('Water Data'!$D$4,0,10*ROW('Water Data'!D84))),'Data Summary'!BS90="Yes"),100-OFFSET('Water Data'!$D$4,0,10*ROW('Water Data'!D84)),NA())</f>
        <v>#N/A</v>
      </c>
      <c r="E90" s="511" t="e">
        <f ca="1">+IF(AND(ISNUMBER(OFFSET('Water Data'!$D$6,0,10*ROW('Water Data'!D84))),'Data Summary'!BT90="Yes"),OFFSET('Water Data'!$D$6,0,10*ROW('Water Data'!D84)),NA())</f>
        <v>#N/A</v>
      </c>
      <c r="F90" s="511" t="e">
        <f ca="1">+IF(AND(ISNUMBER(OFFSET('Water Data'!$D$9,0,10*ROW('Water Data'!D84))),'Data Summary'!BU90="Yes"),OFFSET('Water Data'!$D$9,0,10*ROW('Water Data'!D84)),NA())</f>
        <v>#N/A</v>
      </c>
      <c r="G90" s="511" t="e">
        <f ca="1">+IF(AND(ISNUMBER(OFFSET('Water Data'!$E$4,0,10*ROW('Water Data'!E84))),'Data Summary'!BV90="Yes"),100-OFFSET('Water Data'!$E$4,0,10*ROW('Water Data'!E84)),NA())</f>
        <v>#N/A</v>
      </c>
      <c r="H90" s="511" t="e">
        <f ca="1">+IF(AND(ISNUMBER(OFFSET('Water Data'!$E$6,0,10*ROW('Water Data'!E84))),'Data Summary'!BW90="Yes"),OFFSET('Water Data'!$E$6,0,10*ROW('Water Data'!E84)),NA())</f>
        <v>#N/A</v>
      </c>
      <c r="I90" s="511" t="e">
        <f ca="1">+IF(AND(ISNUMBER(OFFSET('Water Data'!$E$9,0,10*ROW('Water Data'!E84))),'Data Summary'!BX90="Yes"),OFFSET('Water Data'!$E$9,0,10*ROW('Water Data'!E84)),NA())</f>
        <v>#N/A</v>
      </c>
      <c r="J90" s="511" t="e">
        <f ca="1">+IF(AND(ISNUMBER(OFFSET('Water Data'!$F$4,0,10*ROW('Water Data'!F84))),'Data Summary'!BY90="Yes"),100-OFFSET('Water Data'!$F$4,0,10*ROW('Water Data'!F84)),NA())</f>
        <v>#N/A</v>
      </c>
      <c r="K90" s="511" t="e">
        <f ca="1">+IF(AND(ISNUMBER(OFFSET('Water Data'!$F$6,0,10*ROW('Water Data'!F84))),'Data Summary'!BZ90="Yes"),OFFSET('Water Data'!$F$6,0,10*ROW('Water Data'!F84)),NA())</f>
        <v>#N/A</v>
      </c>
      <c r="L90" s="511" t="e">
        <f ca="1">+IF(AND(ISNUMBER(OFFSET('Water Data'!$F$9,0,10*ROW('Water Data'!F84))),'Data Summary'!CA90="Yes"),OFFSET('Water Data'!$F$9,0,10*ROW('Water Data'!F84)),NA())</f>
        <v>#N/A</v>
      </c>
      <c r="M90" s="511" t="e">
        <f ca="1">+IF(AND(ISNUMBER(OFFSET('Water Data'!$G$4,0,10*ROW('Water Data'!G84))),'Data Summary'!CB90="Yes"),100-OFFSET('Water Data'!$G$4,0,10*ROW('Water Data'!G84)),NA())</f>
        <v>#N/A</v>
      </c>
      <c r="N90" s="511" t="e">
        <f ca="1">+IF(AND(ISNUMBER(OFFSET('Water Data'!$G$6,0,10*ROW('Water Data'!G84))),'Data Summary'!CC90="Yes"),OFFSET('Water Data'!$G$6,0,10*ROW('Water Data'!G84)),NA())</f>
        <v>#N/A</v>
      </c>
      <c r="O90" s="511" t="e">
        <f ca="1">+IF(AND(ISNUMBER(OFFSET('Water Data'!$G$9,0,10*ROW('Water Data'!G84))),'Data Summary'!CD90="Yes"),OFFSET('Water Data'!$G$9,0,10*ROW('Water Data'!G84)),NA())</f>
        <v>#N/A</v>
      </c>
      <c r="P90" s="511" t="e">
        <f ca="1">+IF(AND(ISNUMBER(OFFSET('Water Data'!$H$4,0,10*ROW('Water Data'!H84))),'Data Summary'!CE90="Yes"),100-OFFSET('Water Data'!$H$4,0,10*ROW('Water Data'!H84)),NA())</f>
        <v>#N/A</v>
      </c>
      <c r="Q90" s="511" t="e">
        <f ca="1">+IF(AND(ISNUMBER(OFFSET('Water Data'!$H$6,0,10*ROW('Water Data'!H84))),'Data Summary'!CF90="Yes"),OFFSET('Water Data'!$H$6,0,10*ROW('Water Data'!H84)),NA())</f>
        <v>#N/A</v>
      </c>
      <c r="R90" s="511" t="e">
        <f ca="1">+IF(AND(ISNUMBER(OFFSET('Water Data'!$H$9,0,10*ROW('Water Data'!H84))),'Data Summary'!CG90="Yes"),OFFSET('Water Data'!$H$9,0,10*ROW('Water Data'!H84)),NA())</f>
        <v>#N/A</v>
      </c>
      <c r="S90" s="511" t="e">
        <f ca="1">+IF(AND(ISNUMBER(OFFSET('Water Data'!$I$4,0,10*ROW('Water Data'!I84))),'Data Summary'!CH90="Yes"),100-OFFSET('Water Data'!$I$4,0,10*ROW('Water Data'!I84)),NA())</f>
        <v>#N/A</v>
      </c>
      <c r="T90" s="511" t="e">
        <f ca="1">+IF(AND(ISNUMBER(OFFSET('Water Data'!$I$6,0,10*ROW('Water Data'!I84))),'Data Summary'!CI90="Yes"),OFFSET('Water Data'!$I$6,0,10*ROW('Water Data'!I84)),NA())</f>
        <v>#N/A</v>
      </c>
      <c r="U90" s="511" t="e">
        <f ca="1">+IF(AND(ISNUMBER(OFFSET('Water Data'!$I$9,0,10*ROW('Water Data'!I84))),'Data Summary'!CJ90="Yes"),OFFSET('Water Data'!$I$9,0,10*ROW('Water Data'!I84)),NA())</f>
        <v>#N/A</v>
      </c>
      <c r="V90" s="512" t="e">
        <f ca="1">+IF(AND(ISNUMBER(OFFSET('Sanitation Data'!$D$4,0,10*ROW('Sanitation Data'!D84))),'Data Summary'!CK90="Yes"),100-OFFSET('Sanitation Data'!$D$4,0,10*ROW('Sanitation Data'!D84)),NA())</f>
        <v>#N/A</v>
      </c>
      <c r="W90" s="512" t="e">
        <f ca="1">+IF(AND(ISNUMBER(OFFSET('Sanitation Data'!$D$6,0,10*ROW('Sanitation Data'!D84))),'Data Summary'!CL90="Yes"),OFFSET('Sanitation Data'!$D$6,0,10*ROW('Sanitation Data'!D84)),NA())</f>
        <v>#N/A</v>
      </c>
      <c r="X90" s="512" t="e">
        <f ca="1">+IF(AND(ISNUMBER(OFFSET('Sanitation Data'!$D$10,0,10*ROW('Sanitation Data'!D84))),'Data Summary'!CM90="Yes"),OFFSET('Sanitation Data'!$D$10,0,10*ROW('Sanitation Data'!D84)),NA())</f>
        <v>#N/A</v>
      </c>
      <c r="Y90" s="512" t="e">
        <f ca="1">+IF(AND(ISNUMBER(OFFSET('Sanitation Data'!$D$11,0,10*ROW('Sanitation Data'!D84))),'Data Summary'!CN90="Yes"),OFFSET('Sanitation Data'!$D$11,0,10*ROW('Sanitation Data'!D84)),NA())</f>
        <v>#N/A</v>
      </c>
      <c r="Z90" s="512" t="e">
        <f ca="1">+IF(AND(ISNUMBER(OFFSET('Sanitation Data'!$D$12,0,10*ROW('Sanitation Data'!D84))),'Data Summary'!CO90="Yes"),OFFSET('Sanitation Data'!$D$12,0,10*ROW('Sanitation Data'!D84)),NA())</f>
        <v>#N/A</v>
      </c>
      <c r="AA90" s="512" t="e">
        <f ca="1">+IF(AND(ISNUMBER(OFFSET('Sanitation Data'!$E$4,0,10*ROW('Sanitation Data'!E84))),'Data Summary'!CP90="Yes"),100-OFFSET('Sanitation Data'!$E$4,0,10*ROW('Sanitation Data'!E84)),NA())</f>
        <v>#N/A</v>
      </c>
      <c r="AB90" s="512" t="e">
        <f ca="1">+IF(AND(ISNUMBER(OFFSET('Sanitation Data'!$E$6,0,10*ROW('Sanitation Data'!E84))),'Data Summary'!CQ90="Yes"),OFFSET('Sanitation Data'!$E$6,0,10*ROW('Sanitation Data'!E84)),NA())</f>
        <v>#N/A</v>
      </c>
      <c r="AC90" s="512" t="e">
        <f ca="1">+IF(AND(ISNUMBER(OFFSET('Sanitation Data'!$E$10,0,10*ROW('Sanitation Data'!E84))),'Data Summary'!CR90="Yes"),OFFSET('Sanitation Data'!$E$10,0,10*ROW('Sanitation Data'!E84)),NA())</f>
        <v>#N/A</v>
      </c>
      <c r="AD90" s="512" t="e">
        <f ca="1">+IF(AND(ISNUMBER(OFFSET('Sanitation Data'!$E$11,0,10*ROW('Sanitation Data'!E84))),'Data Summary'!CS90="Yes"),OFFSET('Sanitation Data'!$E$11,0,10*ROW('Sanitation Data'!E84)),NA())</f>
        <v>#N/A</v>
      </c>
      <c r="AE90" s="512" t="e">
        <f ca="1">+IF(AND(ISNUMBER(OFFSET('Sanitation Data'!$E$12,0,10*ROW('Sanitation Data'!E84))),'Data Summary'!CT90="Yes"),OFFSET('Sanitation Data'!$E$12,0,10*ROW('Sanitation Data'!E84)),NA())</f>
        <v>#N/A</v>
      </c>
      <c r="AF90" s="512" t="e">
        <f ca="1">+IF(AND(ISNUMBER(OFFSET('Sanitation Data'!$F$4,0,10*ROW('Sanitation Data'!F84))),'Data Summary'!CU90="Yes"),100-OFFSET('Sanitation Data'!$F$4,0,10*ROW('Sanitation Data'!F84)),NA())</f>
        <v>#N/A</v>
      </c>
      <c r="AG90" s="512" t="e">
        <f ca="1">+IF(AND(ISNUMBER(OFFSET('Sanitation Data'!$F$6,0,10*ROW('Sanitation Data'!F84))),'Data Summary'!CV90="Yes"),OFFSET('Sanitation Data'!$F$6,0,10*ROW('Sanitation Data'!F84)),NA())</f>
        <v>#N/A</v>
      </c>
      <c r="AH90" s="512" t="e">
        <f ca="1">+IF(AND(ISNUMBER(OFFSET('Sanitation Data'!$F$10,0,10*ROW('Sanitation Data'!F84))),'Data Summary'!CW90="Yes"),OFFSET('Sanitation Data'!$F$10,0,10*ROW('Sanitation Data'!F84)),NA())</f>
        <v>#N/A</v>
      </c>
      <c r="AI90" s="512" t="e">
        <f ca="1">+IF(AND(ISNUMBER(OFFSET('Sanitation Data'!$F$11,0,10*ROW('Sanitation Data'!F84))),'Data Summary'!CX90="Yes"),OFFSET('Sanitation Data'!$F$11,0,10*ROW('Sanitation Data'!F84)),NA())</f>
        <v>#N/A</v>
      </c>
      <c r="AJ90" s="512" t="e">
        <f ca="1">+IF(AND(ISNUMBER(OFFSET('Sanitation Data'!$F$12,0,10*ROW('Sanitation Data'!F84))),'Data Summary'!CY90="Yes"),OFFSET('Sanitation Data'!$F$12,0,10*ROW('Sanitation Data'!F84)),NA())</f>
        <v>#N/A</v>
      </c>
      <c r="AK90" s="512" t="e">
        <f ca="1">+IF(AND(ISNUMBER(OFFSET('Sanitation Data'!$G$4,0,10*ROW('Sanitation Data'!G84))),'Data Summary'!CZ90="Yes"),100-OFFSET('Sanitation Data'!$G$4,0,10*ROW('Sanitation Data'!G84)),NA())</f>
        <v>#N/A</v>
      </c>
      <c r="AL90" s="512" t="e">
        <f ca="1">+IF(AND(ISNUMBER(OFFSET('Sanitation Data'!$G$6,0,10*ROW('Sanitation Data'!G84))),'Data Summary'!DA90="Yes"),OFFSET('Sanitation Data'!$G$6,0,10*ROW('Sanitation Data'!G84)),NA())</f>
        <v>#N/A</v>
      </c>
      <c r="AM90" s="512" t="e">
        <f ca="1">+IF(AND(ISNUMBER(OFFSET('Sanitation Data'!$G$10,0,10*ROW('Sanitation Data'!G84))),'Data Summary'!DB90="Yes"),OFFSET('Sanitation Data'!$G$10,0,10*ROW('Sanitation Data'!G84)),NA())</f>
        <v>#N/A</v>
      </c>
      <c r="AN90" s="512" t="e">
        <f ca="1">+IF(AND(ISNUMBER(OFFSET('Sanitation Data'!$G$11,0,10*ROW('Sanitation Data'!G84))),'Data Summary'!DC90="Yes"),OFFSET('Sanitation Data'!$G$11,0,10*ROW('Sanitation Data'!G84)),NA())</f>
        <v>#N/A</v>
      </c>
      <c r="AO90" s="512" t="e">
        <f ca="1">+IF(AND(ISNUMBER(OFFSET('Sanitation Data'!$G$12,0,10*ROW('Sanitation Data'!G84))),'Data Summary'!DD90="Yes"),OFFSET('Sanitation Data'!$G$12,0,10*ROW('Sanitation Data'!G84)),NA())</f>
        <v>#N/A</v>
      </c>
      <c r="AP90" s="512" t="e">
        <f ca="1">+IF(AND(ISNUMBER(OFFSET('Sanitation Data'!$H$4,0,10*ROW('Sanitation Data'!H84))),'Data Summary'!DE90="Yes"),100-OFFSET('Sanitation Data'!$H$4,0,10*ROW('Sanitation Data'!H84)),NA())</f>
        <v>#N/A</v>
      </c>
      <c r="AQ90" s="512" t="e">
        <f ca="1">+IF(AND(ISNUMBER(OFFSET('Sanitation Data'!$H$6,0,10*ROW('Sanitation Data'!H84))),'Data Summary'!DF90="Yes"),OFFSET('Sanitation Data'!$H$6,0,10*ROW('Sanitation Data'!H84)),NA())</f>
        <v>#N/A</v>
      </c>
      <c r="AR90" s="512" t="e">
        <f ca="1">+IF(AND(ISNUMBER(OFFSET('Sanitation Data'!$H$10,0,10*ROW('Sanitation Data'!H84))),'Data Summary'!DG90="Yes"),OFFSET('Sanitation Data'!$H$10,0,10*ROW('Sanitation Data'!H84)),NA())</f>
        <v>#N/A</v>
      </c>
      <c r="AS90" s="512" t="e">
        <f ca="1">+IF(AND(ISNUMBER(OFFSET('Sanitation Data'!$H$11,0,10*ROW('Sanitation Data'!H84))),'Data Summary'!DH90="Yes"),OFFSET('Sanitation Data'!$H$11,0,10*ROW('Sanitation Data'!H84)),NA())</f>
        <v>#N/A</v>
      </c>
      <c r="AT90" s="512" t="e">
        <f ca="1">+IF(AND(ISNUMBER(OFFSET('Sanitation Data'!$H$12,0,10*ROW('Sanitation Data'!H84))),'Data Summary'!DI90="Yes"),OFFSET('Sanitation Data'!$H$12,0,10*ROW('Sanitation Data'!H84)),NA())</f>
        <v>#N/A</v>
      </c>
      <c r="AU90" s="512" t="e">
        <f ca="1">+IF(AND(ISNUMBER(OFFSET('Sanitation Data'!$I$4,0,10*ROW('Sanitation Data'!I84))),'Data Summary'!DJ90="Yes"),100-OFFSET('Sanitation Data'!$I$4,0,10*ROW('Sanitation Data'!I84)),NA())</f>
        <v>#N/A</v>
      </c>
      <c r="AV90" s="512" t="e">
        <f ca="1">+IF(AND(ISNUMBER(OFFSET('Sanitation Data'!$I$6,0,10*ROW('Sanitation Data'!I84))),'Data Summary'!DK90="Yes"),OFFSET('Sanitation Data'!$I$6,0,10*ROW('Sanitation Data'!I84)),NA())</f>
        <v>#N/A</v>
      </c>
      <c r="AW90" s="512" t="e">
        <f ca="1">+IF(AND(ISNUMBER(OFFSET('Sanitation Data'!$I$10,0,10*ROW('Sanitation Data'!I84))),'Data Summary'!DL90="Yes"),OFFSET('Sanitation Data'!$I$10,0,10*ROW('Sanitation Data'!I84)),NA())</f>
        <v>#N/A</v>
      </c>
      <c r="AX90" s="512" t="e">
        <f ca="1">+IF(AND(ISNUMBER(OFFSET('Sanitation Data'!$I$11,0,10*ROW('Sanitation Data'!I84))),'Data Summary'!DM90="Yes"),OFFSET('Sanitation Data'!$I$11,0,10*ROW('Sanitation Data'!I84)),NA())</f>
        <v>#N/A</v>
      </c>
      <c r="AY90" s="512" t="e">
        <f ca="1">+IF(AND(ISNUMBER(OFFSET('Sanitation Data'!$I$12,0,10*ROW('Sanitation Data'!I84))),'Data Summary'!DN90="Yes"),OFFSET('Sanitation Data'!$I$12,0,10*ROW('Sanitation Data'!I84)),NA())</f>
        <v>#N/A</v>
      </c>
      <c r="AZ90" s="513" t="e">
        <f ca="1">+IF(AND(ISNUMBER(OFFSET('Hygiene Data'!$D$5,0,10*ROW('Hygiene Data'!D84))),'Data Summary'!DO90="Yes"),OFFSET('Hygiene Data'!$D$5,0,10*ROW('Hygiene Data'!D84)),NA())</f>
        <v>#N/A</v>
      </c>
      <c r="BA90" s="513" t="e">
        <f ca="1">+IF(AND(ISNUMBER(OFFSET('Hygiene Data'!$D$7,0,10*ROW('Hygiene Data'!D84))),'Data Summary'!DP90="Yes"),OFFSET('Hygiene Data'!$D$7,0,10*ROW('Hygiene Data'!D84)),NA())</f>
        <v>#N/A</v>
      </c>
      <c r="BB90" s="513" t="e">
        <f ca="1">+IF(AND(ISNUMBER(OFFSET('Hygiene Data'!$D$9,0,10*ROW('Hygiene Data'!D84))),'Data Summary'!DQ90="Yes"),OFFSET('Hygiene Data'!$D$9,0,10*ROW('Hygiene Data'!D84)),NA())</f>
        <v>#N/A</v>
      </c>
      <c r="BC90" s="513" t="e">
        <f ca="1">+IF(AND(ISNUMBER(OFFSET('Hygiene Data'!$E$5,0,10*ROW('Hygiene Data'!E84))),'Data Summary'!DR90="Yes"),OFFSET('Hygiene Data'!$E$5,0,10*ROW('Hygiene Data'!E84)),NA())</f>
        <v>#N/A</v>
      </c>
      <c r="BD90" s="513" t="e">
        <f ca="1">+IF(AND(ISNUMBER(OFFSET('Hygiene Data'!$E$7,0,10*ROW('Hygiene Data'!E84))),'Data Summary'!DS90="Yes"),OFFSET('Hygiene Data'!$E$7,0,10*ROW('Hygiene Data'!E84)),NA())</f>
        <v>#N/A</v>
      </c>
      <c r="BE90" s="513" t="e">
        <f ca="1">+IF(AND(ISNUMBER(OFFSET('Hygiene Data'!$E$9,0,10*ROW('Hygiene Data'!E84))),'Data Summary'!DT90="Yes"),OFFSET('Hygiene Data'!$E$9,0,10*ROW('Hygiene Data'!E84)),NA())</f>
        <v>#N/A</v>
      </c>
      <c r="BF90" s="513" t="e">
        <f ca="1">+IF(AND(ISNUMBER(OFFSET('Hygiene Data'!$F$5,0,10*ROW('Hygiene Data'!F84))),'Data Summary'!DU90="Yes"),OFFSET('Hygiene Data'!$F$5,0,10*ROW('Hygiene Data'!F84)),NA())</f>
        <v>#N/A</v>
      </c>
      <c r="BG90" s="513" t="e">
        <f ca="1">+IF(AND(ISNUMBER(OFFSET('Hygiene Data'!$F$7,0,10*ROW('Hygiene Data'!F84))),'Data Summary'!DV90="Yes"),OFFSET('Hygiene Data'!$F$7,0,10*ROW('Hygiene Data'!F84)),NA())</f>
        <v>#N/A</v>
      </c>
      <c r="BH90" s="513" t="e">
        <f ca="1">+IF(AND(ISNUMBER(OFFSET('Hygiene Data'!$F$9,0,10*ROW('Hygiene Data'!F84))),'Data Summary'!DW90="Yes"),OFFSET('Hygiene Data'!$F$9,0,10*ROW('Hygiene Data'!F84)),NA())</f>
        <v>#N/A</v>
      </c>
      <c r="BI90" s="513" t="e">
        <f ca="1">+IF(AND(ISNUMBER(OFFSET('Hygiene Data'!$G$5,0,10*ROW('Hygiene Data'!G84))),'Data Summary'!DX90="Yes"),OFFSET('Hygiene Data'!$G$5,0,10*ROW('Hygiene Data'!G84)),NA())</f>
        <v>#N/A</v>
      </c>
      <c r="BJ90" s="513" t="e">
        <f ca="1">+IF(AND(ISNUMBER(OFFSET('Hygiene Data'!$G$7,0,10*ROW('Hygiene Data'!G84))),'Data Summary'!DY90="Yes"),OFFSET('Hygiene Data'!$G$7,0,10*ROW('Hygiene Data'!G84)),NA())</f>
        <v>#N/A</v>
      </c>
      <c r="BK90" s="513" t="e">
        <f ca="1">+IF(AND(ISNUMBER(OFFSET('Hygiene Data'!$G$9,0,10*ROW('Hygiene Data'!G84))),'Data Summary'!DZ90="Yes"),OFFSET('Hygiene Data'!$G$9,0,10*ROW('Hygiene Data'!G84)),NA())</f>
        <v>#N/A</v>
      </c>
      <c r="BL90" s="513" t="e">
        <f ca="1">+IF(AND(ISNUMBER(OFFSET('Hygiene Data'!$H$5,0,10*ROW('Hygiene Data'!H84))),'Data Summary'!EA90="Yes"),OFFSET('Hygiene Data'!$H$5,0,10*ROW('Hygiene Data'!H84)),NA())</f>
        <v>#N/A</v>
      </c>
      <c r="BM90" s="513" t="e">
        <f ca="1">+IF(AND(ISNUMBER(OFFSET('Hygiene Data'!$H$7,0,10*ROW('Hygiene Data'!H84))),'Data Summary'!EB90="Yes"),OFFSET('Hygiene Data'!$H$7,0,10*ROW('Hygiene Data'!H84)),NA())</f>
        <v>#N/A</v>
      </c>
      <c r="BN90" s="513" t="e">
        <f ca="1">+IF(AND(ISNUMBER(OFFSET('Hygiene Data'!$H$9,0,10*ROW('Hygiene Data'!H84))),'Data Summary'!EC90="Yes"),OFFSET('Hygiene Data'!$H$9,0,10*ROW('Hygiene Data'!H84)),NA())</f>
        <v>#N/A</v>
      </c>
      <c r="BO90" s="513" t="e">
        <f ca="1">+IF(AND(ISNUMBER(OFFSET('Hygiene Data'!$I$5,0,10*ROW('Hygiene Data'!I84))),'Data Summary'!ED90="Yes"),OFFSET('Hygiene Data'!$I$5,0,10*ROW('Hygiene Data'!I84)),NA())</f>
        <v>#N/A</v>
      </c>
      <c r="BP90" s="513" t="e">
        <f ca="1">+IF(AND(ISNUMBER(OFFSET('Hygiene Data'!$I$7,0,10*ROW('Hygiene Data'!I84))),'Data Summary'!EE90="Yes"),OFFSET('Hygiene Data'!$I$7,0,10*ROW('Hygiene Data'!I84)),NA())</f>
        <v>#N/A</v>
      </c>
      <c r="BQ90" s="513" t="e">
        <f ca="1">+IF(AND(ISNUMBER(OFFSET('Hygiene Data'!$I$9,0,10*ROW('Hygiene Data'!I84))),'Data Summary'!EF90="Yes"),OFFSET('Hygiene Data'!$I$9,0,10*ROW('Hygiene Data'!I84)),NA())</f>
        <v>#N/A</v>
      </c>
    </row>
    <row r="91" spans="1:69" x14ac:dyDescent="0.25">
      <c r="A91" s="509" t="e">
        <f ca="1">+RIGHT('Data Summary'!A91,LEN('Data Summary'!A91)-9)</f>
        <v>#VALUE!</v>
      </c>
      <c r="B91" s="483" t="str">
        <f ca="1">+IF(ISTEXT('Data Summary'!B91),'Data Summary'!B91,"")</f>
        <v/>
      </c>
      <c r="C91" s="510" t="e">
        <f ca="1">+VALUE('Data Summary'!C91)</f>
        <v>#VALUE!</v>
      </c>
      <c r="D91" s="511" t="e">
        <f ca="1">+IF(AND(ISNUMBER(OFFSET('Water Data'!$D$4,0,10*ROW('Water Data'!D85))),'Data Summary'!BS91="Yes"),100-OFFSET('Water Data'!$D$4,0,10*ROW('Water Data'!D85)),NA())</f>
        <v>#N/A</v>
      </c>
      <c r="E91" s="511" t="e">
        <f ca="1">+IF(AND(ISNUMBER(OFFSET('Water Data'!$D$6,0,10*ROW('Water Data'!D85))),'Data Summary'!BT91="Yes"),OFFSET('Water Data'!$D$6,0,10*ROW('Water Data'!D85)),NA())</f>
        <v>#N/A</v>
      </c>
      <c r="F91" s="511" t="e">
        <f ca="1">+IF(AND(ISNUMBER(OFFSET('Water Data'!$D$9,0,10*ROW('Water Data'!D85))),'Data Summary'!BU91="Yes"),OFFSET('Water Data'!$D$9,0,10*ROW('Water Data'!D85)),NA())</f>
        <v>#N/A</v>
      </c>
      <c r="G91" s="511" t="e">
        <f ca="1">+IF(AND(ISNUMBER(OFFSET('Water Data'!$E$4,0,10*ROW('Water Data'!E85))),'Data Summary'!BV91="Yes"),100-OFFSET('Water Data'!$E$4,0,10*ROW('Water Data'!E85)),NA())</f>
        <v>#N/A</v>
      </c>
      <c r="H91" s="511" t="e">
        <f ca="1">+IF(AND(ISNUMBER(OFFSET('Water Data'!$E$6,0,10*ROW('Water Data'!E85))),'Data Summary'!BW91="Yes"),OFFSET('Water Data'!$E$6,0,10*ROW('Water Data'!E85)),NA())</f>
        <v>#N/A</v>
      </c>
      <c r="I91" s="511" t="e">
        <f ca="1">+IF(AND(ISNUMBER(OFFSET('Water Data'!$E$9,0,10*ROW('Water Data'!E85))),'Data Summary'!BX91="Yes"),OFFSET('Water Data'!$E$9,0,10*ROW('Water Data'!E85)),NA())</f>
        <v>#N/A</v>
      </c>
      <c r="J91" s="511" t="e">
        <f ca="1">+IF(AND(ISNUMBER(OFFSET('Water Data'!$F$4,0,10*ROW('Water Data'!F85))),'Data Summary'!BY91="Yes"),100-OFFSET('Water Data'!$F$4,0,10*ROW('Water Data'!F85)),NA())</f>
        <v>#N/A</v>
      </c>
      <c r="K91" s="511" t="e">
        <f ca="1">+IF(AND(ISNUMBER(OFFSET('Water Data'!$F$6,0,10*ROW('Water Data'!F85))),'Data Summary'!BZ91="Yes"),OFFSET('Water Data'!$F$6,0,10*ROW('Water Data'!F85)),NA())</f>
        <v>#N/A</v>
      </c>
      <c r="L91" s="511" t="e">
        <f ca="1">+IF(AND(ISNUMBER(OFFSET('Water Data'!$F$9,0,10*ROW('Water Data'!F85))),'Data Summary'!CA91="Yes"),OFFSET('Water Data'!$F$9,0,10*ROW('Water Data'!F85)),NA())</f>
        <v>#N/A</v>
      </c>
      <c r="M91" s="511" t="e">
        <f ca="1">+IF(AND(ISNUMBER(OFFSET('Water Data'!$G$4,0,10*ROW('Water Data'!G85))),'Data Summary'!CB91="Yes"),100-OFFSET('Water Data'!$G$4,0,10*ROW('Water Data'!G85)),NA())</f>
        <v>#N/A</v>
      </c>
      <c r="N91" s="511" t="e">
        <f ca="1">+IF(AND(ISNUMBER(OFFSET('Water Data'!$G$6,0,10*ROW('Water Data'!G85))),'Data Summary'!CC91="Yes"),OFFSET('Water Data'!$G$6,0,10*ROW('Water Data'!G85)),NA())</f>
        <v>#N/A</v>
      </c>
      <c r="O91" s="511" t="e">
        <f ca="1">+IF(AND(ISNUMBER(OFFSET('Water Data'!$G$9,0,10*ROW('Water Data'!G85))),'Data Summary'!CD91="Yes"),OFFSET('Water Data'!$G$9,0,10*ROW('Water Data'!G85)),NA())</f>
        <v>#N/A</v>
      </c>
      <c r="P91" s="511" t="e">
        <f ca="1">+IF(AND(ISNUMBER(OFFSET('Water Data'!$H$4,0,10*ROW('Water Data'!H85))),'Data Summary'!CE91="Yes"),100-OFFSET('Water Data'!$H$4,0,10*ROW('Water Data'!H85)),NA())</f>
        <v>#N/A</v>
      </c>
      <c r="Q91" s="511" t="e">
        <f ca="1">+IF(AND(ISNUMBER(OFFSET('Water Data'!$H$6,0,10*ROW('Water Data'!H85))),'Data Summary'!CF91="Yes"),OFFSET('Water Data'!$H$6,0,10*ROW('Water Data'!H85)),NA())</f>
        <v>#N/A</v>
      </c>
      <c r="R91" s="511" t="e">
        <f ca="1">+IF(AND(ISNUMBER(OFFSET('Water Data'!$H$9,0,10*ROW('Water Data'!H85))),'Data Summary'!CG91="Yes"),OFFSET('Water Data'!$H$9,0,10*ROW('Water Data'!H85)),NA())</f>
        <v>#N/A</v>
      </c>
      <c r="S91" s="511" t="e">
        <f ca="1">+IF(AND(ISNUMBER(OFFSET('Water Data'!$I$4,0,10*ROW('Water Data'!I85))),'Data Summary'!CH91="Yes"),100-OFFSET('Water Data'!$I$4,0,10*ROW('Water Data'!I85)),NA())</f>
        <v>#N/A</v>
      </c>
      <c r="T91" s="511" t="e">
        <f ca="1">+IF(AND(ISNUMBER(OFFSET('Water Data'!$I$6,0,10*ROW('Water Data'!I85))),'Data Summary'!CI91="Yes"),OFFSET('Water Data'!$I$6,0,10*ROW('Water Data'!I85)),NA())</f>
        <v>#N/A</v>
      </c>
      <c r="U91" s="511" t="e">
        <f ca="1">+IF(AND(ISNUMBER(OFFSET('Water Data'!$I$9,0,10*ROW('Water Data'!I85))),'Data Summary'!CJ91="Yes"),OFFSET('Water Data'!$I$9,0,10*ROW('Water Data'!I85)),NA())</f>
        <v>#N/A</v>
      </c>
      <c r="V91" s="512" t="e">
        <f ca="1">+IF(AND(ISNUMBER(OFFSET('Sanitation Data'!$D$4,0,10*ROW('Sanitation Data'!D85))),'Data Summary'!CK91="Yes"),100-OFFSET('Sanitation Data'!$D$4,0,10*ROW('Sanitation Data'!D85)),NA())</f>
        <v>#N/A</v>
      </c>
      <c r="W91" s="512" t="e">
        <f ca="1">+IF(AND(ISNUMBER(OFFSET('Sanitation Data'!$D$6,0,10*ROW('Sanitation Data'!D85))),'Data Summary'!CL91="Yes"),OFFSET('Sanitation Data'!$D$6,0,10*ROW('Sanitation Data'!D85)),NA())</f>
        <v>#N/A</v>
      </c>
      <c r="X91" s="512" t="e">
        <f ca="1">+IF(AND(ISNUMBER(OFFSET('Sanitation Data'!$D$10,0,10*ROW('Sanitation Data'!D85))),'Data Summary'!CM91="Yes"),OFFSET('Sanitation Data'!$D$10,0,10*ROW('Sanitation Data'!D85)),NA())</f>
        <v>#N/A</v>
      </c>
      <c r="Y91" s="512" t="e">
        <f ca="1">+IF(AND(ISNUMBER(OFFSET('Sanitation Data'!$D$11,0,10*ROW('Sanitation Data'!D85))),'Data Summary'!CN91="Yes"),OFFSET('Sanitation Data'!$D$11,0,10*ROW('Sanitation Data'!D85)),NA())</f>
        <v>#N/A</v>
      </c>
      <c r="Z91" s="512" t="e">
        <f ca="1">+IF(AND(ISNUMBER(OFFSET('Sanitation Data'!$D$12,0,10*ROW('Sanitation Data'!D85))),'Data Summary'!CO91="Yes"),OFFSET('Sanitation Data'!$D$12,0,10*ROW('Sanitation Data'!D85)),NA())</f>
        <v>#N/A</v>
      </c>
      <c r="AA91" s="512" t="e">
        <f ca="1">+IF(AND(ISNUMBER(OFFSET('Sanitation Data'!$E$4,0,10*ROW('Sanitation Data'!E85))),'Data Summary'!CP91="Yes"),100-OFFSET('Sanitation Data'!$E$4,0,10*ROW('Sanitation Data'!E85)),NA())</f>
        <v>#N/A</v>
      </c>
      <c r="AB91" s="512" t="e">
        <f ca="1">+IF(AND(ISNUMBER(OFFSET('Sanitation Data'!$E$6,0,10*ROW('Sanitation Data'!E85))),'Data Summary'!CQ91="Yes"),OFFSET('Sanitation Data'!$E$6,0,10*ROW('Sanitation Data'!E85)),NA())</f>
        <v>#N/A</v>
      </c>
      <c r="AC91" s="512" t="e">
        <f ca="1">+IF(AND(ISNUMBER(OFFSET('Sanitation Data'!$E$10,0,10*ROW('Sanitation Data'!E85))),'Data Summary'!CR91="Yes"),OFFSET('Sanitation Data'!$E$10,0,10*ROW('Sanitation Data'!E85)),NA())</f>
        <v>#N/A</v>
      </c>
      <c r="AD91" s="512" t="e">
        <f ca="1">+IF(AND(ISNUMBER(OFFSET('Sanitation Data'!$E$11,0,10*ROW('Sanitation Data'!E85))),'Data Summary'!CS91="Yes"),OFFSET('Sanitation Data'!$E$11,0,10*ROW('Sanitation Data'!E85)),NA())</f>
        <v>#N/A</v>
      </c>
      <c r="AE91" s="512" t="e">
        <f ca="1">+IF(AND(ISNUMBER(OFFSET('Sanitation Data'!$E$12,0,10*ROW('Sanitation Data'!E85))),'Data Summary'!CT91="Yes"),OFFSET('Sanitation Data'!$E$12,0,10*ROW('Sanitation Data'!E85)),NA())</f>
        <v>#N/A</v>
      </c>
      <c r="AF91" s="512" t="e">
        <f ca="1">+IF(AND(ISNUMBER(OFFSET('Sanitation Data'!$F$4,0,10*ROW('Sanitation Data'!F85))),'Data Summary'!CU91="Yes"),100-OFFSET('Sanitation Data'!$F$4,0,10*ROW('Sanitation Data'!F85)),NA())</f>
        <v>#N/A</v>
      </c>
      <c r="AG91" s="512" t="e">
        <f ca="1">+IF(AND(ISNUMBER(OFFSET('Sanitation Data'!$F$6,0,10*ROW('Sanitation Data'!F85))),'Data Summary'!CV91="Yes"),OFFSET('Sanitation Data'!$F$6,0,10*ROW('Sanitation Data'!F85)),NA())</f>
        <v>#N/A</v>
      </c>
      <c r="AH91" s="512" t="e">
        <f ca="1">+IF(AND(ISNUMBER(OFFSET('Sanitation Data'!$F$10,0,10*ROW('Sanitation Data'!F85))),'Data Summary'!CW91="Yes"),OFFSET('Sanitation Data'!$F$10,0,10*ROW('Sanitation Data'!F85)),NA())</f>
        <v>#N/A</v>
      </c>
      <c r="AI91" s="512" t="e">
        <f ca="1">+IF(AND(ISNUMBER(OFFSET('Sanitation Data'!$F$11,0,10*ROW('Sanitation Data'!F85))),'Data Summary'!CX91="Yes"),OFFSET('Sanitation Data'!$F$11,0,10*ROW('Sanitation Data'!F85)),NA())</f>
        <v>#N/A</v>
      </c>
      <c r="AJ91" s="512" t="e">
        <f ca="1">+IF(AND(ISNUMBER(OFFSET('Sanitation Data'!$F$12,0,10*ROW('Sanitation Data'!F85))),'Data Summary'!CY91="Yes"),OFFSET('Sanitation Data'!$F$12,0,10*ROW('Sanitation Data'!F85)),NA())</f>
        <v>#N/A</v>
      </c>
      <c r="AK91" s="512" t="e">
        <f ca="1">+IF(AND(ISNUMBER(OFFSET('Sanitation Data'!$G$4,0,10*ROW('Sanitation Data'!G85))),'Data Summary'!CZ91="Yes"),100-OFFSET('Sanitation Data'!$G$4,0,10*ROW('Sanitation Data'!G85)),NA())</f>
        <v>#N/A</v>
      </c>
      <c r="AL91" s="512" t="e">
        <f ca="1">+IF(AND(ISNUMBER(OFFSET('Sanitation Data'!$G$6,0,10*ROW('Sanitation Data'!G85))),'Data Summary'!DA91="Yes"),OFFSET('Sanitation Data'!$G$6,0,10*ROW('Sanitation Data'!G85)),NA())</f>
        <v>#N/A</v>
      </c>
      <c r="AM91" s="512" t="e">
        <f ca="1">+IF(AND(ISNUMBER(OFFSET('Sanitation Data'!$G$10,0,10*ROW('Sanitation Data'!G85))),'Data Summary'!DB91="Yes"),OFFSET('Sanitation Data'!$G$10,0,10*ROW('Sanitation Data'!G85)),NA())</f>
        <v>#N/A</v>
      </c>
      <c r="AN91" s="512" t="e">
        <f ca="1">+IF(AND(ISNUMBER(OFFSET('Sanitation Data'!$G$11,0,10*ROW('Sanitation Data'!G85))),'Data Summary'!DC91="Yes"),OFFSET('Sanitation Data'!$G$11,0,10*ROW('Sanitation Data'!G85)),NA())</f>
        <v>#N/A</v>
      </c>
      <c r="AO91" s="512" t="e">
        <f ca="1">+IF(AND(ISNUMBER(OFFSET('Sanitation Data'!$G$12,0,10*ROW('Sanitation Data'!G85))),'Data Summary'!DD91="Yes"),OFFSET('Sanitation Data'!$G$12,0,10*ROW('Sanitation Data'!G85)),NA())</f>
        <v>#N/A</v>
      </c>
      <c r="AP91" s="512" t="e">
        <f ca="1">+IF(AND(ISNUMBER(OFFSET('Sanitation Data'!$H$4,0,10*ROW('Sanitation Data'!H85))),'Data Summary'!DE91="Yes"),100-OFFSET('Sanitation Data'!$H$4,0,10*ROW('Sanitation Data'!H85)),NA())</f>
        <v>#N/A</v>
      </c>
      <c r="AQ91" s="512" t="e">
        <f ca="1">+IF(AND(ISNUMBER(OFFSET('Sanitation Data'!$H$6,0,10*ROW('Sanitation Data'!H85))),'Data Summary'!DF91="Yes"),OFFSET('Sanitation Data'!$H$6,0,10*ROW('Sanitation Data'!H85)),NA())</f>
        <v>#N/A</v>
      </c>
      <c r="AR91" s="512" t="e">
        <f ca="1">+IF(AND(ISNUMBER(OFFSET('Sanitation Data'!$H$10,0,10*ROW('Sanitation Data'!H85))),'Data Summary'!DG91="Yes"),OFFSET('Sanitation Data'!$H$10,0,10*ROW('Sanitation Data'!H85)),NA())</f>
        <v>#N/A</v>
      </c>
      <c r="AS91" s="512" t="e">
        <f ca="1">+IF(AND(ISNUMBER(OFFSET('Sanitation Data'!$H$11,0,10*ROW('Sanitation Data'!H85))),'Data Summary'!DH91="Yes"),OFFSET('Sanitation Data'!$H$11,0,10*ROW('Sanitation Data'!H85)),NA())</f>
        <v>#N/A</v>
      </c>
      <c r="AT91" s="512" t="e">
        <f ca="1">+IF(AND(ISNUMBER(OFFSET('Sanitation Data'!$H$12,0,10*ROW('Sanitation Data'!H85))),'Data Summary'!DI91="Yes"),OFFSET('Sanitation Data'!$H$12,0,10*ROW('Sanitation Data'!H85)),NA())</f>
        <v>#N/A</v>
      </c>
      <c r="AU91" s="512" t="e">
        <f ca="1">+IF(AND(ISNUMBER(OFFSET('Sanitation Data'!$I$4,0,10*ROW('Sanitation Data'!I85))),'Data Summary'!DJ91="Yes"),100-OFFSET('Sanitation Data'!$I$4,0,10*ROW('Sanitation Data'!I85)),NA())</f>
        <v>#N/A</v>
      </c>
      <c r="AV91" s="512" t="e">
        <f ca="1">+IF(AND(ISNUMBER(OFFSET('Sanitation Data'!$I$6,0,10*ROW('Sanitation Data'!I85))),'Data Summary'!DK91="Yes"),OFFSET('Sanitation Data'!$I$6,0,10*ROW('Sanitation Data'!I85)),NA())</f>
        <v>#N/A</v>
      </c>
      <c r="AW91" s="512" t="e">
        <f ca="1">+IF(AND(ISNUMBER(OFFSET('Sanitation Data'!$I$10,0,10*ROW('Sanitation Data'!I85))),'Data Summary'!DL91="Yes"),OFFSET('Sanitation Data'!$I$10,0,10*ROW('Sanitation Data'!I85)),NA())</f>
        <v>#N/A</v>
      </c>
      <c r="AX91" s="512" t="e">
        <f ca="1">+IF(AND(ISNUMBER(OFFSET('Sanitation Data'!$I$11,0,10*ROW('Sanitation Data'!I85))),'Data Summary'!DM91="Yes"),OFFSET('Sanitation Data'!$I$11,0,10*ROW('Sanitation Data'!I85)),NA())</f>
        <v>#N/A</v>
      </c>
      <c r="AY91" s="512" t="e">
        <f ca="1">+IF(AND(ISNUMBER(OFFSET('Sanitation Data'!$I$12,0,10*ROW('Sanitation Data'!I85))),'Data Summary'!DN91="Yes"),OFFSET('Sanitation Data'!$I$12,0,10*ROW('Sanitation Data'!I85)),NA())</f>
        <v>#N/A</v>
      </c>
      <c r="AZ91" s="513" t="e">
        <f ca="1">+IF(AND(ISNUMBER(OFFSET('Hygiene Data'!$D$5,0,10*ROW('Hygiene Data'!D85))),'Data Summary'!DO91="Yes"),OFFSET('Hygiene Data'!$D$5,0,10*ROW('Hygiene Data'!D85)),NA())</f>
        <v>#N/A</v>
      </c>
      <c r="BA91" s="513" t="e">
        <f ca="1">+IF(AND(ISNUMBER(OFFSET('Hygiene Data'!$D$7,0,10*ROW('Hygiene Data'!D85))),'Data Summary'!DP91="Yes"),OFFSET('Hygiene Data'!$D$7,0,10*ROW('Hygiene Data'!D85)),NA())</f>
        <v>#N/A</v>
      </c>
      <c r="BB91" s="513" t="e">
        <f ca="1">+IF(AND(ISNUMBER(OFFSET('Hygiene Data'!$D$9,0,10*ROW('Hygiene Data'!D85))),'Data Summary'!DQ91="Yes"),OFFSET('Hygiene Data'!$D$9,0,10*ROW('Hygiene Data'!D85)),NA())</f>
        <v>#N/A</v>
      </c>
      <c r="BC91" s="513" t="e">
        <f ca="1">+IF(AND(ISNUMBER(OFFSET('Hygiene Data'!$E$5,0,10*ROW('Hygiene Data'!E85))),'Data Summary'!DR91="Yes"),OFFSET('Hygiene Data'!$E$5,0,10*ROW('Hygiene Data'!E85)),NA())</f>
        <v>#N/A</v>
      </c>
      <c r="BD91" s="513" t="e">
        <f ca="1">+IF(AND(ISNUMBER(OFFSET('Hygiene Data'!$E$7,0,10*ROW('Hygiene Data'!E85))),'Data Summary'!DS91="Yes"),OFFSET('Hygiene Data'!$E$7,0,10*ROW('Hygiene Data'!E85)),NA())</f>
        <v>#N/A</v>
      </c>
      <c r="BE91" s="513" t="e">
        <f ca="1">+IF(AND(ISNUMBER(OFFSET('Hygiene Data'!$E$9,0,10*ROW('Hygiene Data'!E85))),'Data Summary'!DT91="Yes"),OFFSET('Hygiene Data'!$E$9,0,10*ROW('Hygiene Data'!E85)),NA())</f>
        <v>#N/A</v>
      </c>
      <c r="BF91" s="513" t="e">
        <f ca="1">+IF(AND(ISNUMBER(OFFSET('Hygiene Data'!$F$5,0,10*ROW('Hygiene Data'!F85))),'Data Summary'!DU91="Yes"),OFFSET('Hygiene Data'!$F$5,0,10*ROW('Hygiene Data'!F85)),NA())</f>
        <v>#N/A</v>
      </c>
      <c r="BG91" s="513" t="e">
        <f ca="1">+IF(AND(ISNUMBER(OFFSET('Hygiene Data'!$F$7,0,10*ROW('Hygiene Data'!F85))),'Data Summary'!DV91="Yes"),OFFSET('Hygiene Data'!$F$7,0,10*ROW('Hygiene Data'!F85)),NA())</f>
        <v>#N/A</v>
      </c>
      <c r="BH91" s="513" t="e">
        <f ca="1">+IF(AND(ISNUMBER(OFFSET('Hygiene Data'!$F$9,0,10*ROW('Hygiene Data'!F85))),'Data Summary'!DW91="Yes"),OFFSET('Hygiene Data'!$F$9,0,10*ROW('Hygiene Data'!F85)),NA())</f>
        <v>#N/A</v>
      </c>
      <c r="BI91" s="513" t="e">
        <f ca="1">+IF(AND(ISNUMBER(OFFSET('Hygiene Data'!$G$5,0,10*ROW('Hygiene Data'!G85))),'Data Summary'!DX91="Yes"),OFFSET('Hygiene Data'!$G$5,0,10*ROW('Hygiene Data'!G85)),NA())</f>
        <v>#N/A</v>
      </c>
      <c r="BJ91" s="513" t="e">
        <f ca="1">+IF(AND(ISNUMBER(OFFSET('Hygiene Data'!$G$7,0,10*ROW('Hygiene Data'!G85))),'Data Summary'!DY91="Yes"),OFFSET('Hygiene Data'!$G$7,0,10*ROW('Hygiene Data'!G85)),NA())</f>
        <v>#N/A</v>
      </c>
      <c r="BK91" s="513" t="e">
        <f ca="1">+IF(AND(ISNUMBER(OFFSET('Hygiene Data'!$G$9,0,10*ROW('Hygiene Data'!G85))),'Data Summary'!DZ91="Yes"),OFFSET('Hygiene Data'!$G$9,0,10*ROW('Hygiene Data'!G85)),NA())</f>
        <v>#N/A</v>
      </c>
      <c r="BL91" s="513" t="e">
        <f ca="1">+IF(AND(ISNUMBER(OFFSET('Hygiene Data'!$H$5,0,10*ROW('Hygiene Data'!H85))),'Data Summary'!EA91="Yes"),OFFSET('Hygiene Data'!$H$5,0,10*ROW('Hygiene Data'!H85)),NA())</f>
        <v>#N/A</v>
      </c>
      <c r="BM91" s="513" t="e">
        <f ca="1">+IF(AND(ISNUMBER(OFFSET('Hygiene Data'!$H$7,0,10*ROW('Hygiene Data'!H85))),'Data Summary'!EB91="Yes"),OFFSET('Hygiene Data'!$H$7,0,10*ROW('Hygiene Data'!H85)),NA())</f>
        <v>#N/A</v>
      </c>
      <c r="BN91" s="513" t="e">
        <f ca="1">+IF(AND(ISNUMBER(OFFSET('Hygiene Data'!$H$9,0,10*ROW('Hygiene Data'!H85))),'Data Summary'!EC91="Yes"),OFFSET('Hygiene Data'!$H$9,0,10*ROW('Hygiene Data'!H85)),NA())</f>
        <v>#N/A</v>
      </c>
      <c r="BO91" s="513" t="e">
        <f ca="1">+IF(AND(ISNUMBER(OFFSET('Hygiene Data'!$I$5,0,10*ROW('Hygiene Data'!I85))),'Data Summary'!ED91="Yes"),OFFSET('Hygiene Data'!$I$5,0,10*ROW('Hygiene Data'!I85)),NA())</f>
        <v>#N/A</v>
      </c>
      <c r="BP91" s="513" t="e">
        <f ca="1">+IF(AND(ISNUMBER(OFFSET('Hygiene Data'!$I$7,0,10*ROW('Hygiene Data'!I85))),'Data Summary'!EE91="Yes"),OFFSET('Hygiene Data'!$I$7,0,10*ROW('Hygiene Data'!I85)),NA())</f>
        <v>#N/A</v>
      </c>
      <c r="BQ91" s="513" t="e">
        <f ca="1">+IF(AND(ISNUMBER(OFFSET('Hygiene Data'!$I$9,0,10*ROW('Hygiene Data'!I85))),'Data Summary'!EF91="Yes"),OFFSET('Hygiene Data'!$I$9,0,10*ROW('Hygiene Data'!I85)),NA())</f>
        <v>#N/A</v>
      </c>
    </row>
    <row r="92" spans="1:69" x14ac:dyDescent="0.25">
      <c r="A92" s="509" t="e">
        <f ca="1">+RIGHT('Data Summary'!A92,LEN('Data Summary'!A92)-9)</f>
        <v>#VALUE!</v>
      </c>
      <c r="B92" s="483" t="str">
        <f ca="1">+IF(ISTEXT('Data Summary'!B92),'Data Summary'!B92,"")</f>
        <v/>
      </c>
      <c r="C92" s="510" t="e">
        <f ca="1">+VALUE('Data Summary'!C92)</f>
        <v>#VALUE!</v>
      </c>
      <c r="D92" s="511" t="e">
        <f ca="1">+IF(AND(ISNUMBER(OFFSET('Water Data'!$D$4,0,10*ROW('Water Data'!D86))),'Data Summary'!BS92="Yes"),100-OFFSET('Water Data'!$D$4,0,10*ROW('Water Data'!D86)),NA())</f>
        <v>#N/A</v>
      </c>
      <c r="E92" s="511" t="e">
        <f ca="1">+IF(AND(ISNUMBER(OFFSET('Water Data'!$D$6,0,10*ROW('Water Data'!D86))),'Data Summary'!BT92="Yes"),OFFSET('Water Data'!$D$6,0,10*ROW('Water Data'!D86)),NA())</f>
        <v>#N/A</v>
      </c>
      <c r="F92" s="511" t="e">
        <f ca="1">+IF(AND(ISNUMBER(OFFSET('Water Data'!$D$9,0,10*ROW('Water Data'!D86))),'Data Summary'!BU92="Yes"),OFFSET('Water Data'!$D$9,0,10*ROW('Water Data'!D86)),NA())</f>
        <v>#N/A</v>
      </c>
      <c r="G92" s="511" t="e">
        <f ca="1">+IF(AND(ISNUMBER(OFFSET('Water Data'!$E$4,0,10*ROW('Water Data'!E86))),'Data Summary'!BV92="Yes"),100-OFFSET('Water Data'!$E$4,0,10*ROW('Water Data'!E86)),NA())</f>
        <v>#N/A</v>
      </c>
      <c r="H92" s="511" t="e">
        <f ca="1">+IF(AND(ISNUMBER(OFFSET('Water Data'!$E$6,0,10*ROW('Water Data'!E86))),'Data Summary'!BW92="Yes"),OFFSET('Water Data'!$E$6,0,10*ROW('Water Data'!E86)),NA())</f>
        <v>#N/A</v>
      </c>
      <c r="I92" s="511" t="e">
        <f ca="1">+IF(AND(ISNUMBER(OFFSET('Water Data'!$E$9,0,10*ROW('Water Data'!E86))),'Data Summary'!BX92="Yes"),OFFSET('Water Data'!$E$9,0,10*ROW('Water Data'!E86)),NA())</f>
        <v>#N/A</v>
      </c>
      <c r="J92" s="511" t="e">
        <f ca="1">+IF(AND(ISNUMBER(OFFSET('Water Data'!$F$4,0,10*ROW('Water Data'!F86))),'Data Summary'!BY92="Yes"),100-OFFSET('Water Data'!$F$4,0,10*ROW('Water Data'!F86)),NA())</f>
        <v>#N/A</v>
      </c>
      <c r="K92" s="511" t="e">
        <f ca="1">+IF(AND(ISNUMBER(OFFSET('Water Data'!$F$6,0,10*ROW('Water Data'!F86))),'Data Summary'!BZ92="Yes"),OFFSET('Water Data'!$F$6,0,10*ROW('Water Data'!F86)),NA())</f>
        <v>#N/A</v>
      </c>
      <c r="L92" s="511" t="e">
        <f ca="1">+IF(AND(ISNUMBER(OFFSET('Water Data'!$F$9,0,10*ROW('Water Data'!F86))),'Data Summary'!CA92="Yes"),OFFSET('Water Data'!$F$9,0,10*ROW('Water Data'!F86)),NA())</f>
        <v>#N/A</v>
      </c>
      <c r="M92" s="511" t="e">
        <f ca="1">+IF(AND(ISNUMBER(OFFSET('Water Data'!$G$4,0,10*ROW('Water Data'!G86))),'Data Summary'!CB92="Yes"),100-OFFSET('Water Data'!$G$4,0,10*ROW('Water Data'!G86)),NA())</f>
        <v>#N/A</v>
      </c>
      <c r="N92" s="511" t="e">
        <f ca="1">+IF(AND(ISNUMBER(OFFSET('Water Data'!$G$6,0,10*ROW('Water Data'!G86))),'Data Summary'!CC92="Yes"),OFFSET('Water Data'!$G$6,0,10*ROW('Water Data'!G86)),NA())</f>
        <v>#N/A</v>
      </c>
      <c r="O92" s="511" t="e">
        <f ca="1">+IF(AND(ISNUMBER(OFFSET('Water Data'!$G$9,0,10*ROW('Water Data'!G86))),'Data Summary'!CD92="Yes"),OFFSET('Water Data'!$G$9,0,10*ROW('Water Data'!G86)),NA())</f>
        <v>#N/A</v>
      </c>
      <c r="P92" s="511" t="e">
        <f ca="1">+IF(AND(ISNUMBER(OFFSET('Water Data'!$H$4,0,10*ROW('Water Data'!H86))),'Data Summary'!CE92="Yes"),100-OFFSET('Water Data'!$H$4,0,10*ROW('Water Data'!H86)),NA())</f>
        <v>#N/A</v>
      </c>
      <c r="Q92" s="511" t="e">
        <f ca="1">+IF(AND(ISNUMBER(OFFSET('Water Data'!$H$6,0,10*ROW('Water Data'!H86))),'Data Summary'!CF92="Yes"),OFFSET('Water Data'!$H$6,0,10*ROW('Water Data'!H86)),NA())</f>
        <v>#N/A</v>
      </c>
      <c r="R92" s="511" t="e">
        <f ca="1">+IF(AND(ISNUMBER(OFFSET('Water Data'!$H$9,0,10*ROW('Water Data'!H86))),'Data Summary'!CG92="Yes"),OFFSET('Water Data'!$H$9,0,10*ROW('Water Data'!H86)),NA())</f>
        <v>#N/A</v>
      </c>
      <c r="S92" s="511" t="e">
        <f ca="1">+IF(AND(ISNUMBER(OFFSET('Water Data'!$I$4,0,10*ROW('Water Data'!I86))),'Data Summary'!CH92="Yes"),100-OFFSET('Water Data'!$I$4,0,10*ROW('Water Data'!I86)),NA())</f>
        <v>#N/A</v>
      </c>
      <c r="T92" s="511" t="e">
        <f ca="1">+IF(AND(ISNUMBER(OFFSET('Water Data'!$I$6,0,10*ROW('Water Data'!I86))),'Data Summary'!CI92="Yes"),OFFSET('Water Data'!$I$6,0,10*ROW('Water Data'!I86)),NA())</f>
        <v>#N/A</v>
      </c>
      <c r="U92" s="511" t="e">
        <f ca="1">+IF(AND(ISNUMBER(OFFSET('Water Data'!$I$9,0,10*ROW('Water Data'!I86))),'Data Summary'!CJ92="Yes"),OFFSET('Water Data'!$I$9,0,10*ROW('Water Data'!I86)),NA())</f>
        <v>#N/A</v>
      </c>
      <c r="V92" s="512" t="e">
        <f ca="1">+IF(AND(ISNUMBER(OFFSET('Sanitation Data'!$D$4,0,10*ROW('Sanitation Data'!D86))),'Data Summary'!CK92="Yes"),100-OFFSET('Sanitation Data'!$D$4,0,10*ROW('Sanitation Data'!D86)),NA())</f>
        <v>#N/A</v>
      </c>
      <c r="W92" s="512" t="e">
        <f ca="1">+IF(AND(ISNUMBER(OFFSET('Sanitation Data'!$D$6,0,10*ROW('Sanitation Data'!D86))),'Data Summary'!CL92="Yes"),OFFSET('Sanitation Data'!$D$6,0,10*ROW('Sanitation Data'!D86)),NA())</f>
        <v>#N/A</v>
      </c>
      <c r="X92" s="512" t="e">
        <f ca="1">+IF(AND(ISNUMBER(OFFSET('Sanitation Data'!$D$10,0,10*ROW('Sanitation Data'!D86))),'Data Summary'!CM92="Yes"),OFFSET('Sanitation Data'!$D$10,0,10*ROW('Sanitation Data'!D86)),NA())</f>
        <v>#N/A</v>
      </c>
      <c r="Y92" s="512" t="e">
        <f ca="1">+IF(AND(ISNUMBER(OFFSET('Sanitation Data'!$D$11,0,10*ROW('Sanitation Data'!D86))),'Data Summary'!CN92="Yes"),OFFSET('Sanitation Data'!$D$11,0,10*ROW('Sanitation Data'!D86)),NA())</f>
        <v>#N/A</v>
      </c>
      <c r="Z92" s="512" t="e">
        <f ca="1">+IF(AND(ISNUMBER(OFFSET('Sanitation Data'!$D$12,0,10*ROW('Sanitation Data'!D86))),'Data Summary'!CO92="Yes"),OFFSET('Sanitation Data'!$D$12,0,10*ROW('Sanitation Data'!D86)),NA())</f>
        <v>#N/A</v>
      </c>
      <c r="AA92" s="512" t="e">
        <f ca="1">+IF(AND(ISNUMBER(OFFSET('Sanitation Data'!$E$4,0,10*ROW('Sanitation Data'!E86))),'Data Summary'!CP92="Yes"),100-OFFSET('Sanitation Data'!$E$4,0,10*ROW('Sanitation Data'!E86)),NA())</f>
        <v>#N/A</v>
      </c>
      <c r="AB92" s="512" t="e">
        <f ca="1">+IF(AND(ISNUMBER(OFFSET('Sanitation Data'!$E$6,0,10*ROW('Sanitation Data'!E86))),'Data Summary'!CQ92="Yes"),OFFSET('Sanitation Data'!$E$6,0,10*ROW('Sanitation Data'!E86)),NA())</f>
        <v>#N/A</v>
      </c>
      <c r="AC92" s="512" t="e">
        <f ca="1">+IF(AND(ISNUMBER(OFFSET('Sanitation Data'!$E$10,0,10*ROW('Sanitation Data'!E86))),'Data Summary'!CR92="Yes"),OFFSET('Sanitation Data'!$E$10,0,10*ROW('Sanitation Data'!E86)),NA())</f>
        <v>#N/A</v>
      </c>
      <c r="AD92" s="512" t="e">
        <f ca="1">+IF(AND(ISNUMBER(OFFSET('Sanitation Data'!$E$11,0,10*ROW('Sanitation Data'!E86))),'Data Summary'!CS92="Yes"),OFFSET('Sanitation Data'!$E$11,0,10*ROW('Sanitation Data'!E86)),NA())</f>
        <v>#N/A</v>
      </c>
      <c r="AE92" s="512" t="e">
        <f ca="1">+IF(AND(ISNUMBER(OFFSET('Sanitation Data'!$E$12,0,10*ROW('Sanitation Data'!E86))),'Data Summary'!CT92="Yes"),OFFSET('Sanitation Data'!$E$12,0,10*ROW('Sanitation Data'!E86)),NA())</f>
        <v>#N/A</v>
      </c>
      <c r="AF92" s="512" t="e">
        <f ca="1">+IF(AND(ISNUMBER(OFFSET('Sanitation Data'!$F$4,0,10*ROW('Sanitation Data'!F86))),'Data Summary'!CU92="Yes"),100-OFFSET('Sanitation Data'!$F$4,0,10*ROW('Sanitation Data'!F86)),NA())</f>
        <v>#N/A</v>
      </c>
      <c r="AG92" s="512" t="e">
        <f ca="1">+IF(AND(ISNUMBER(OFFSET('Sanitation Data'!$F$6,0,10*ROW('Sanitation Data'!F86))),'Data Summary'!CV92="Yes"),OFFSET('Sanitation Data'!$F$6,0,10*ROW('Sanitation Data'!F86)),NA())</f>
        <v>#N/A</v>
      </c>
      <c r="AH92" s="512" t="e">
        <f ca="1">+IF(AND(ISNUMBER(OFFSET('Sanitation Data'!$F$10,0,10*ROW('Sanitation Data'!F86))),'Data Summary'!CW92="Yes"),OFFSET('Sanitation Data'!$F$10,0,10*ROW('Sanitation Data'!F86)),NA())</f>
        <v>#N/A</v>
      </c>
      <c r="AI92" s="512" t="e">
        <f ca="1">+IF(AND(ISNUMBER(OFFSET('Sanitation Data'!$F$11,0,10*ROW('Sanitation Data'!F86))),'Data Summary'!CX92="Yes"),OFFSET('Sanitation Data'!$F$11,0,10*ROW('Sanitation Data'!F86)),NA())</f>
        <v>#N/A</v>
      </c>
      <c r="AJ92" s="512" t="e">
        <f ca="1">+IF(AND(ISNUMBER(OFFSET('Sanitation Data'!$F$12,0,10*ROW('Sanitation Data'!F86))),'Data Summary'!CY92="Yes"),OFFSET('Sanitation Data'!$F$12,0,10*ROW('Sanitation Data'!F86)),NA())</f>
        <v>#N/A</v>
      </c>
      <c r="AK92" s="512" t="e">
        <f ca="1">+IF(AND(ISNUMBER(OFFSET('Sanitation Data'!$G$4,0,10*ROW('Sanitation Data'!G86))),'Data Summary'!CZ92="Yes"),100-OFFSET('Sanitation Data'!$G$4,0,10*ROW('Sanitation Data'!G86)),NA())</f>
        <v>#N/A</v>
      </c>
      <c r="AL92" s="512" t="e">
        <f ca="1">+IF(AND(ISNUMBER(OFFSET('Sanitation Data'!$G$6,0,10*ROW('Sanitation Data'!G86))),'Data Summary'!DA92="Yes"),OFFSET('Sanitation Data'!$G$6,0,10*ROW('Sanitation Data'!G86)),NA())</f>
        <v>#N/A</v>
      </c>
      <c r="AM92" s="512" t="e">
        <f ca="1">+IF(AND(ISNUMBER(OFFSET('Sanitation Data'!$G$10,0,10*ROW('Sanitation Data'!G86))),'Data Summary'!DB92="Yes"),OFFSET('Sanitation Data'!$G$10,0,10*ROW('Sanitation Data'!G86)),NA())</f>
        <v>#N/A</v>
      </c>
      <c r="AN92" s="512" t="e">
        <f ca="1">+IF(AND(ISNUMBER(OFFSET('Sanitation Data'!$G$11,0,10*ROW('Sanitation Data'!G86))),'Data Summary'!DC92="Yes"),OFFSET('Sanitation Data'!$G$11,0,10*ROW('Sanitation Data'!G86)),NA())</f>
        <v>#N/A</v>
      </c>
      <c r="AO92" s="512" t="e">
        <f ca="1">+IF(AND(ISNUMBER(OFFSET('Sanitation Data'!$G$12,0,10*ROW('Sanitation Data'!G86))),'Data Summary'!DD92="Yes"),OFFSET('Sanitation Data'!$G$12,0,10*ROW('Sanitation Data'!G86)),NA())</f>
        <v>#N/A</v>
      </c>
      <c r="AP92" s="512" t="e">
        <f ca="1">+IF(AND(ISNUMBER(OFFSET('Sanitation Data'!$H$4,0,10*ROW('Sanitation Data'!H86))),'Data Summary'!DE92="Yes"),100-OFFSET('Sanitation Data'!$H$4,0,10*ROW('Sanitation Data'!H86)),NA())</f>
        <v>#N/A</v>
      </c>
      <c r="AQ92" s="512" t="e">
        <f ca="1">+IF(AND(ISNUMBER(OFFSET('Sanitation Data'!$H$6,0,10*ROW('Sanitation Data'!H86))),'Data Summary'!DF92="Yes"),OFFSET('Sanitation Data'!$H$6,0,10*ROW('Sanitation Data'!H86)),NA())</f>
        <v>#N/A</v>
      </c>
      <c r="AR92" s="512" t="e">
        <f ca="1">+IF(AND(ISNUMBER(OFFSET('Sanitation Data'!$H$10,0,10*ROW('Sanitation Data'!H86))),'Data Summary'!DG92="Yes"),OFFSET('Sanitation Data'!$H$10,0,10*ROW('Sanitation Data'!H86)),NA())</f>
        <v>#N/A</v>
      </c>
      <c r="AS92" s="512" t="e">
        <f ca="1">+IF(AND(ISNUMBER(OFFSET('Sanitation Data'!$H$11,0,10*ROW('Sanitation Data'!H86))),'Data Summary'!DH92="Yes"),OFFSET('Sanitation Data'!$H$11,0,10*ROW('Sanitation Data'!H86)),NA())</f>
        <v>#N/A</v>
      </c>
      <c r="AT92" s="512" t="e">
        <f ca="1">+IF(AND(ISNUMBER(OFFSET('Sanitation Data'!$H$12,0,10*ROW('Sanitation Data'!H86))),'Data Summary'!DI92="Yes"),OFFSET('Sanitation Data'!$H$12,0,10*ROW('Sanitation Data'!H86)),NA())</f>
        <v>#N/A</v>
      </c>
      <c r="AU92" s="512" t="e">
        <f ca="1">+IF(AND(ISNUMBER(OFFSET('Sanitation Data'!$I$4,0,10*ROW('Sanitation Data'!I86))),'Data Summary'!DJ92="Yes"),100-OFFSET('Sanitation Data'!$I$4,0,10*ROW('Sanitation Data'!I86)),NA())</f>
        <v>#N/A</v>
      </c>
      <c r="AV92" s="512" t="e">
        <f ca="1">+IF(AND(ISNUMBER(OFFSET('Sanitation Data'!$I$6,0,10*ROW('Sanitation Data'!I86))),'Data Summary'!DK92="Yes"),OFFSET('Sanitation Data'!$I$6,0,10*ROW('Sanitation Data'!I86)),NA())</f>
        <v>#N/A</v>
      </c>
      <c r="AW92" s="512" t="e">
        <f ca="1">+IF(AND(ISNUMBER(OFFSET('Sanitation Data'!$I$10,0,10*ROW('Sanitation Data'!I86))),'Data Summary'!DL92="Yes"),OFFSET('Sanitation Data'!$I$10,0,10*ROW('Sanitation Data'!I86)),NA())</f>
        <v>#N/A</v>
      </c>
      <c r="AX92" s="512" t="e">
        <f ca="1">+IF(AND(ISNUMBER(OFFSET('Sanitation Data'!$I$11,0,10*ROW('Sanitation Data'!I86))),'Data Summary'!DM92="Yes"),OFFSET('Sanitation Data'!$I$11,0,10*ROW('Sanitation Data'!I86)),NA())</f>
        <v>#N/A</v>
      </c>
      <c r="AY92" s="512" t="e">
        <f ca="1">+IF(AND(ISNUMBER(OFFSET('Sanitation Data'!$I$12,0,10*ROW('Sanitation Data'!I86))),'Data Summary'!DN92="Yes"),OFFSET('Sanitation Data'!$I$12,0,10*ROW('Sanitation Data'!I86)),NA())</f>
        <v>#N/A</v>
      </c>
      <c r="AZ92" s="513" t="e">
        <f ca="1">+IF(AND(ISNUMBER(OFFSET('Hygiene Data'!$D$5,0,10*ROW('Hygiene Data'!D86))),'Data Summary'!DO92="Yes"),OFFSET('Hygiene Data'!$D$5,0,10*ROW('Hygiene Data'!D86)),NA())</f>
        <v>#N/A</v>
      </c>
      <c r="BA92" s="513" t="e">
        <f ca="1">+IF(AND(ISNUMBER(OFFSET('Hygiene Data'!$D$7,0,10*ROW('Hygiene Data'!D86))),'Data Summary'!DP92="Yes"),OFFSET('Hygiene Data'!$D$7,0,10*ROW('Hygiene Data'!D86)),NA())</f>
        <v>#N/A</v>
      </c>
      <c r="BB92" s="513" t="e">
        <f ca="1">+IF(AND(ISNUMBER(OFFSET('Hygiene Data'!$D$9,0,10*ROW('Hygiene Data'!D86))),'Data Summary'!DQ92="Yes"),OFFSET('Hygiene Data'!$D$9,0,10*ROW('Hygiene Data'!D86)),NA())</f>
        <v>#N/A</v>
      </c>
      <c r="BC92" s="513" t="e">
        <f ca="1">+IF(AND(ISNUMBER(OFFSET('Hygiene Data'!$E$5,0,10*ROW('Hygiene Data'!E86))),'Data Summary'!DR92="Yes"),OFFSET('Hygiene Data'!$E$5,0,10*ROW('Hygiene Data'!E86)),NA())</f>
        <v>#N/A</v>
      </c>
      <c r="BD92" s="513" t="e">
        <f ca="1">+IF(AND(ISNUMBER(OFFSET('Hygiene Data'!$E$7,0,10*ROW('Hygiene Data'!E86))),'Data Summary'!DS92="Yes"),OFFSET('Hygiene Data'!$E$7,0,10*ROW('Hygiene Data'!E86)),NA())</f>
        <v>#N/A</v>
      </c>
      <c r="BE92" s="513" t="e">
        <f ca="1">+IF(AND(ISNUMBER(OFFSET('Hygiene Data'!$E$9,0,10*ROW('Hygiene Data'!E86))),'Data Summary'!DT92="Yes"),OFFSET('Hygiene Data'!$E$9,0,10*ROW('Hygiene Data'!E86)),NA())</f>
        <v>#N/A</v>
      </c>
      <c r="BF92" s="513" t="e">
        <f ca="1">+IF(AND(ISNUMBER(OFFSET('Hygiene Data'!$F$5,0,10*ROW('Hygiene Data'!F86))),'Data Summary'!DU92="Yes"),OFFSET('Hygiene Data'!$F$5,0,10*ROW('Hygiene Data'!F86)),NA())</f>
        <v>#N/A</v>
      </c>
      <c r="BG92" s="513" t="e">
        <f ca="1">+IF(AND(ISNUMBER(OFFSET('Hygiene Data'!$F$7,0,10*ROW('Hygiene Data'!F86))),'Data Summary'!DV92="Yes"),OFFSET('Hygiene Data'!$F$7,0,10*ROW('Hygiene Data'!F86)),NA())</f>
        <v>#N/A</v>
      </c>
      <c r="BH92" s="513" t="e">
        <f ca="1">+IF(AND(ISNUMBER(OFFSET('Hygiene Data'!$F$9,0,10*ROW('Hygiene Data'!F86))),'Data Summary'!DW92="Yes"),OFFSET('Hygiene Data'!$F$9,0,10*ROW('Hygiene Data'!F86)),NA())</f>
        <v>#N/A</v>
      </c>
      <c r="BI92" s="513" t="e">
        <f ca="1">+IF(AND(ISNUMBER(OFFSET('Hygiene Data'!$G$5,0,10*ROW('Hygiene Data'!G86))),'Data Summary'!DX92="Yes"),OFFSET('Hygiene Data'!$G$5,0,10*ROW('Hygiene Data'!G86)),NA())</f>
        <v>#N/A</v>
      </c>
      <c r="BJ92" s="513" t="e">
        <f ca="1">+IF(AND(ISNUMBER(OFFSET('Hygiene Data'!$G$7,0,10*ROW('Hygiene Data'!G86))),'Data Summary'!DY92="Yes"),OFFSET('Hygiene Data'!$G$7,0,10*ROW('Hygiene Data'!G86)),NA())</f>
        <v>#N/A</v>
      </c>
      <c r="BK92" s="513" t="e">
        <f ca="1">+IF(AND(ISNUMBER(OFFSET('Hygiene Data'!$G$9,0,10*ROW('Hygiene Data'!G86))),'Data Summary'!DZ92="Yes"),OFFSET('Hygiene Data'!$G$9,0,10*ROW('Hygiene Data'!G86)),NA())</f>
        <v>#N/A</v>
      </c>
      <c r="BL92" s="513" t="e">
        <f ca="1">+IF(AND(ISNUMBER(OFFSET('Hygiene Data'!$H$5,0,10*ROW('Hygiene Data'!H86))),'Data Summary'!EA92="Yes"),OFFSET('Hygiene Data'!$H$5,0,10*ROW('Hygiene Data'!H86)),NA())</f>
        <v>#N/A</v>
      </c>
      <c r="BM92" s="513" t="e">
        <f ca="1">+IF(AND(ISNUMBER(OFFSET('Hygiene Data'!$H$7,0,10*ROW('Hygiene Data'!H86))),'Data Summary'!EB92="Yes"),OFFSET('Hygiene Data'!$H$7,0,10*ROW('Hygiene Data'!H86)),NA())</f>
        <v>#N/A</v>
      </c>
      <c r="BN92" s="513" t="e">
        <f ca="1">+IF(AND(ISNUMBER(OFFSET('Hygiene Data'!$H$9,0,10*ROW('Hygiene Data'!H86))),'Data Summary'!EC92="Yes"),OFFSET('Hygiene Data'!$H$9,0,10*ROW('Hygiene Data'!H86)),NA())</f>
        <v>#N/A</v>
      </c>
      <c r="BO92" s="513" t="e">
        <f ca="1">+IF(AND(ISNUMBER(OFFSET('Hygiene Data'!$I$5,0,10*ROW('Hygiene Data'!I86))),'Data Summary'!ED92="Yes"),OFFSET('Hygiene Data'!$I$5,0,10*ROW('Hygiene Data'!I86)),NA())</f>
        <v>#N/A</v>
      </c>
      <c r="BP92" s="513" t="e">
        <f ca="1">+IF(AND(ISNUMBER(OFFSET('Hygiene Data'!$I$7,0,10*ROW('Hygiene Data'!I86))),'Data Summary'!EE92="Yes"),OFFSET('Hygiene Data'!$I$7,0,10*ROW('Hygiene Data'!I86)),NA())</f>
        <v>#N/A</v>
      </c>
      <c r="BQ92" s="513" t="e">
        <f ca="1">+IF(AND(ISNUMBER(OFFSET('Hygiene Data'!$I$9,0,10*ROW('Hygiene Data'!I86))),'Data Summary'!EF92="Yes"),OFFSET('Hygiene Data'!$I$9,0,10*ROW('Hygiene Data'!I86)),NA())</f>
        <v>#N/A</v>
      </c>
    </row>
    <row r="93" spans="1:69" x14ac:dyDescent="0.25">
      <c r="A93" s="509" t="e">
        <f ca="1">+RIGHT('Data Summary'!A93,LEN('Data Summary'!A93)-9)</f>
        <v>#VALUE!</v>
      </c>
      <c r="B93" s="483" t="str">
        <f ca="1">+IF(ISTEXT('Data Summary'!B93),'Data Summary'!B93,"")</f>
        <v/>
      </c>
      <c r="C93" s="510" t="e">
        <f ca="1">+VALUE('Data Summary'!C93)</f>
        <v>#VALUE!</v>
      </c>
      <c r="D93" s="511" t="e">
        <f ca="1">+IF(AND(ISNUMBER(OFFSET('Water Data'!$D$4,0,10*ROW('Water Data'!D87))),'Data Summary'!BS93="Yes"),100-OFFSET('Water Data'!$D$4,0,10*ROW('Water Data'!D87)),NA())</f>
        <v>#N/A</v>
      </c>
      <c r="E93" s="511" t="e">
        <f ca="1">+IF(AND(ISNUMBER(OFFSET('Water Data'!$D$6,0,10*ROW('Water Data'!D87))),'Data Summary'!BT93="Yes"),OFFSET('Water Data'!$D$6,0,10*ROW('Water Data'!D87)),NA())</f>
        <v>#N/A</v>
      </c>
      <c r="F93" s="511" t="e">
        <f ca="1">+IF(AND(ISNUMBER(OFFSET('Water Data'!$D$9,0,10*ROW('Water Data'!D87))),'Data Summary'!BU93="Yes"),OFFSET('Water Data'!$D$9,0,10*ROW('Water Data'!D87)),NA())</f>
        <v>#N/A</v>
      </c>
      <c r="G93" s="511" t="e">
        <f ca="1">+IF(AND(ISNUMBER(OFFSET('Water Data'!$E$4,0,10*ROW('Water Data'!E87))),'Data Summary'!BV93="Yes"),100-OFFSET('Water Data'!$E$4,0,10*ROW('Water Data'!E87)),NA())</f>
        <v>#N/A</v>
      </c>
      <c r="H93" s="511" t="e">
        <f ca="1">+IF(AND(ISNUMBER(OFFSET('Water Data'!$E$6,0,10*ROW('Water Data'!E87))),'Data Summary'!BW93="Yes"),OFFSET('Water Data'!$E$6,0,10*ROW('Water Data'!E87)),NA())</f>
        <v>#N/A</v>
      </c>
      <c r="I93" s="511" t="e">
        <f ca="1">+IF(AND(ISNUMBER(OFFSET('Water Data'!$E$9,0,10*ROW('Water Data'!E87))),'Data Summary'!BX93="Yes"),OFFSET('Water Data'!$E$9,0,10*ROW('Water Data'!E87)),NA())</f>
        <v>#N/A</v>
      </c>
      <c r="J93" s="511" t="e">
        <f ca="1">+IF(AND(ISNUMBER(OFFSET('Water Data'!$F$4,0,10*ROW('Water Data'!F87))),'Data Summary'!BY93="Yes"),100-OFFSET('Water Data'!$F$4,0,10*ROW('Water Data'!F87)),NA())</f>
        <v>#N/A</v>
      </c>
      <c r="K93" s="511" t="e">
        <f ca="1">+IF(AND(ISNUMBER(OFFSET('Water Data'!$F$6,0,10*ROW('Water Data'!F87))),'Data Summary'!BZ93="Yes"),OFFSET('Water Data'!$F$6,0,10*ROW('Water Data'!F87)),NA())</f>
        <v>#N/A</v>
      </c>
      <c r="L93" s="511" t="e">
        <f ca="1">+IF(AND(ISNUMBER(OFFSET('Water Data'!$F$9,0,10*ROW('Water Data'!F87))),'Data Summary'!CA93="Yes"),OFFSET('Water Data'!$F$9,0,10*ROW('Water Data'!F87)),NA())</f>
        <v>#N/A</v>
      </c>
      <c r="M93" s="511" t="e">
        <f ca="1">+IF(AND(ISNUMBER(OFFSET('Water Data'!$G$4,0,10*ROW('Water Data'!G87))),'Data Summary'!CB93="Yes"),100-OFFSET('Water Data'!$G$4,0,10*ROW('Water Data'!G87)),NA())</f>
        <v>#N/A</v>
      </c>
      <c r="N93" s="511" t="e">
        <f ca="1">+IF(AND(ISNUMBER(OFFSET('Water Data'!$G$6,0,10*ROW('Water Data'!G87))),'Data Summary'!CC93="Yes"),OFFSET('Water Data'!$G$6,0,10*ROW('Water Data'!G87)),NA())</f>
        <v>#N/A</v>
      </c>
      <c r="O93" s="511" t="e">
        <f ca="1">+IF(AND(ISNUMBER(OFFSET('Water Data'!$G$9,0,10*ROW('Water Data'!G87))),'Data Summary'!CD93="Yes"),OFFSET('Water Data'!$G$9,0,10*ROW('Water Data'!G87)),NA())</f>
        <v>#N/A</v>
      </c>
      <c r="P93" s="511" t="e">
        <f ca="1">+IF(AND(ISNUMBER(OFFSET('Water Data'!$H$4,0,10*ROW('Water Data'!H87))),'Data Summary'!CE93="Yes"),100-OFFSET('Water Data'!$H$4,0,10*ROW('Water Data'!H87)),NA())</f>
        <v>#N/A</v>
      </c>
      <c r="Q93" s="511" t="e">
        <f ca="1">+IF(AND(ISNUMBER(OFFSET('Water Data'!$H$6,0,10*ROW('Water Data'!H87))),'Data Summary'!CF93="Yes"),OFFSET('Water Data'!$H$6,0,10*ROW('Water Data'!H87)),NA())</f>
        <v>#N/A</v>
      </c>
      <c r="R93" s="511" t="e">
        <f ca="1">+IF(AND(ISNUMBER(OFFSET('Water Data'!$H$9,0,10*ROW('Water Data'!H87))),'Data Summary'!CG93="Yes"),OFFSET('Water Data'!$H$9,0,10*ROW('Water Data'!H87)),NA())</f>
        <v>#N/A</v>
      </c>
      <c r="S93" s="511" t="e">
        <f ca="1">+IF(AND(ISNUMBER(OFFSET('Water Data'!$I$4,0,10*ROW('Water Data'!I87))),'Data Summary'!CH93="Yes"),100-OFFSET('Water Data'!$I$4,0,10*ROW('Water Data'!I87)),NA())</f>
        <v>#N/A</v>
      </c>
      <c r="T93" s="511" t="e">
        <f ca="1">+IF(AND(ISNUMBER(OFFSET('Water Data'!$I$6,0,10*ROW('Water Data'!I87))),'Data Summary'!CI93="Yes"),OFFSET('Water Data'!$I$6,0,10*ROW('Water Data'!I87)),NA())</f>
        <v>#N/A</v>
      </c>
      <c r="U93" s="511" t="e">
        <f ca="1">+IF(AND(ISNUMBER(OFFSET('Water Data'!$I$9,0,10*ROW('Water Data'!I87))),'Data Summary'!CJ93="Yes"),OFFSET('Water Data'!$I$9,0,10*ROW('Water Data'!I87)),NA())</f>
        <v>#N/A</v>
      </c>
      <c r="V93" s="512" t="e">
        <f ca="1">+IF(AND(ISNUMBER(OFFSET('Sanitation Data'!$D$4,0,10*ROW('Sanitation Data'!D87))),'Data Summary'!CK93="Yes"),100-OFFSET('Sanitation Data'!$D$4,0,10*ROW('Sanitation Data'!D87)),NA())</f>
        <v>#N/A</v>
      </c>
      <c r="W93" s="512" t="e">
        <f ca="1">+IF(AND(ISNUMBER(OFFSET('Sanitation Data'!$D$6,0,10*ROW('Sanitation Data'!D87))),'Data Summary'!CL93="Yes"),OFFSET('Sanitation Data'!$D$6,0,10*ROW('Sanitation Data'!D87)),NA())</f>
        <v>#N/A</v>
      </c>
      <c r="X93" s="512" t="e">
        <f ca="1">+IF(AND(ISNUMBER(OFFSET('Sanitation Data'!$D$10,0,10*ROW('Sanitation Data'!D87))),'Data Summary'!CM93="Yes"),OFFSET('Sanitation Data'!$D$10,0,10*ROW('Sanitation Data'!D87)),NA())</f>
        <v>#N/A</v>
      </c>
      <c r="Y93" s="512" t="e">
        <f ca="1">+IF(AND(ISNUMBER(OFFSET('Sanitation Data'!$D$11,0,10*ROW('Sanitation Data'!D87))),'Data Summary'!CN93="Yes"),OFFSET('Sanitation Data'!$D$11,0,10*ROW('Sanitation Data'!D87)),NA())</f>
        <v>#N/A</v>
      </c>
      <c r="Z93" s="512" t="e">
        <f ca="1">+IF(AND(ISNUMBER(OFFSET('Sanitation Data'!$D$12,0,10*ROW('Sanitation Data'!D87))),'Data Summary'!CO93="Yes"),OFFSET('Sanitation Data'!$D$12,0,10*ROW('Sanitation Data'!D87)),NA())</f>
        <v>#N/A</v>
      </c>
      <c r="AA93" s="512" t="e">
        <f ca="1">+IF(AND(ISNUMBER(OFFSET('Sanitation Data'!$E$4,0,10*ROW('Sanitation Data'!E87))),'Data Summary'!CP93="Yes"),100-OFFSET('Sanitation Data'!$E$4,0,10*ROW('Sanitation Data'!E87)),NA())</f>
        <v>#N/A</v>
      </c>
      <c r="AB93" s="512" t="e">
        <f ca="1">+IF(AND(ISNUMBER(OFFSET('Sanitation Data'!$E$6,0,10*ROW('Sanitation Data'!E87))),'Data Summary'!CQ93="Yes"),OFFSET('Sanitation Data'!$E$6,0,10*ROW('Sanitation Data'!E87)),NA())</f>
        <v>#N/A</v>
      </c>
      <c r="AC93" s="512" t="e">
        <f ca="1">+IF(AND(ISNUMBER(OFFSET('Sanitation Data'!$E$10,0,10*ROW('Sanitation Data'!E87))),'Data Summary'!CR93="Yes"),OFFSET('Sanitation Data'!$E$10,0,10*ROW('Sanitation Data'!E87)),NA())</f>
        <v>#N/A</v>
      </c>
      <c r="AD93" s="512" t="e">
        <f ca="1">+IF(AND(ISNUMBER(OFFSET('Sanitation Data'!$E$11,0,10*ROW('Sanitation Data'!E87))),'Data Summary'!CS93="Yes"),OFFSET('Sanitation Data'!$E$11,0,10*ROW('Sanitation Data'!E87)),NA())</f>
        <v>#N/A</v>
      </c>
      <c r="AE93" s="512" t="e">
        <f ca="1">+IF(AND(ISNUMBER(OFFSET('Sanitation Data'!$E$12,0,10*ROW('Sanitation Data'!E87))),'Data Summary'!CT93="Yes"),OFFSET('Sanitation Data'!$E$12,0,10*ROW('Sanitation Data'!E87)),NA())</f>
        <v>#N/A</v>
      </c>
      <c r="AF93" s="512" t="e">
        <f ca="1">+IF(AND(ISNUMBER(OFFSET('Sanitation Data'!$F$4,0,10*ROW('Sanitation Data'!F87))),'Data Summary'!CU93="Yes"),100-OFFSET('Sanitation Data'!$F$4,0,10*ROW('Sanitation Data'!F87)),NA())</f>
        <v>#N/A</v>
      </c>
      <c r="AG93" s="512" t="e">
        <f ca="1">+IF(AND(ISNUMBER(OFFSET('Sanitation Data'!$F$6,0,10*ROW('Sanitation Data'!F87))),'Data Summary'!CV93="Yes"),OFFSET('Sanitation Data'!$F$6,0,10*ROW('Sanitation Data'!F87)),NA())</f>
        <v>#N/A</v>
      </c>
      <c r="AH93" s="512" t="e">
        <f ca="1">+IF(AND(ISNUMBER(OFFSET('Sanitation Data'!$F$10,0,10*ROW('Sanitation Data'!F87))),'Data Summary'!CW93="Yes"),OFFSET('Sanitation Data'!$F$10,0,10*ROW('Sanitation Data'!F87)),NA())</f>
        <v>#N/A</v>
      </c>
      <c r="AI93" s="512" t="e">
        <f ca="1">+IF(AND(ISNUMBER(OFFSET('Sanitation Data'!$F$11,0,10*ROW('Sanitation Data'!F87))),'Data Summary'!CX93="Yes"),OFFSET('Sanitation Data'!$F$11,0,10*ROW('Sanitation Data'!F87)),NA())</f>
        <v>#N/A</v>
      </c>
      <c r="AJ93" s="512" t="e">
        <f ca="1">+IF(AND(ISNUMBER(OFFSET('Sanitation Data'!$F$12,0,10*ROW('Sanitation Data'!F87))),'Data Summary'!CY93="Yes"),OFFSET('Sanitation Data'!$F$12,0,10*ROW('Sanitation Data'!F87)),NA())</f>
        <v>#N/A</v>
      </c>
      <c r="AK93" s="512" t="e">
        <f ca="1">+IF(AND(ISNUMBER(OFFSET('Sanitation Data'!$G$4,0,10*ROW('Sanitation Data'!G87))),'Data Summary'!CZ93="Yes"),100-OFFSET('Sanitation Data'!$G$4,0,10*ROW('Sanitation Data'!G87)),NA())</f>
        <v>#N/A</v>
      </c>
      <c r="AL93" s="512" t="e">
        <f ca="1">+IF(AND(ISNUMBER(OFFSET('Sanitation Data'!$G$6,0,10*ROW('Sanitation Data'!G87))),'Data Summary'!DA93="Yes"),OFFSET('Sanitation Data'!$G$6,0,10*ROW('Sanitation Data'!G87)),NA())</f>
        <v>#N/A</v>
      </c>
      <c r="AM93" s="512" t="e">
        <f ca="1">+IF(AND(ISNUMBER(OFFSET('Sanitation Data'!$G$10,0,10*ROW('Sanitation Data'!G87))),'Data Summary'!DB93="Yes"),OFFSET('Sanitation Data'!$G$10,0,10*ROW('Sanitation Data'!G87)),NA())</f>
        <v>#N/A</v>
      </c>
      <c r="AN93" s="512" t="e">
        <f ca="1">+IF(AND(ISNUMBER(OFFSET('Sanitation Data'!$G$11,0,10*ROW('Sanitation Data'!G87))),'Data Summary'!DC93="Yes"),OFFSET('Sanitation Data'!$G$11,0,10*ROW('Sanitation Data'!G87)),NA())</f>
        <v>#N/A</v>
      </c>
      <c r="AO93" s="512" t="e">
        <f ca="1">+IF(AND(ISNUMBER(OFFSET('Sanitation Data'!$G$12,0,10*ROW('Sanitation Data'!G87))),'Data Summary'!DD93="Yes"),OFFSET('Sanitation Data'!$G$12,0,10*ROW('Sanitation Data'!G87)),NA())</f>
        <v>#N/A</v>
      </c>
      <c r="AP93" s="512" t="e">
        <f ca="1">+IF(AND(ISNUMBER(OFFSET('Sanitation Data'!$H$4,0,10*ROW('Sanitation Data'!H87))),'Data Summary'!DE93="Yes"),100-OFFSET('Sanitation Data'!$H$4,0,10*ROW('Sanitation Data'!H87)),NA())</f>
        <v>#N/A</v>
      </c>
      <c r="AQ93" s="512" t="e">
        <f ca="1">+IF(AND(ISNUMBER(OFFSET('Sanitation Data'!$H$6,0,10*ROW('Sanitation Data'!H87))),'Data Summary'!DF93="Yes"),OFFSET('Sanitation Data'!$H$6,0,10*ROW('Sanitation Data'!H87)),NA())</f>
        <v>#N/A</v>
      </c>
      <c r="AR93" s="512" t="e">
        <f ca="1">+IF(AND(ISNUMBER(OFFSET('Sanitation Data'!$H$10,0,10*ROW('Sanitation Data'!H87))),'Data Summary'!DG93="Yes"),OFFSET('Sanitation Data'!$H$10,0,10*ROW('Sanitation Data'!H87)),NA())</f>
        <v>#N/A</v>
      </c>
      <c r="AS93" s="512" t="e">
        <f ca="1">+IF(AND(ISNUMBER(OFFSET('Sanitation Data'!$H$11,0,10*ROW('Sanitation Data'!H87))),'Data Summary'!DH93="Yes"),OFFSET('Sanitation Data'!$H$11,0,10*ROW('Sanitation Data'!H87)),NA())</f>
        <v>#N/A</v>
      </c>
      <c r="AT93" s="512" t="e">
        <f ca="1">+IF(AND(ISNUMBER(OFFSET('Sanitation Data'!$H$12,0,10*ROW('Sanitation Data'!H87))),'Data Summary'!DI93="Yes"),OFFSET('Sanitation Data'!$H$12,0,10*ROW('Sanitation Data'!H87)),NA())</f>
        <v>#N/A</v>
      </c>
      <c r="AU93" s="512" t="e">
        <f ca="1">+IF(AND(ISNUMBER(OFFSET('Sanitation Data'!$I$4,0,10*ROW('Sanitation Data'!I87))),'Data Summary'!DJ93="Yes"),100-OFFSET('Sanitation Data'!$I$4,0,10*ROW('Sanitation Data'!I87)),NA())</f>
        <v>#N/A</v>
      </c>
      <c r="AV93" s="512" t="e">
        <f ca="1">+IF(AND(ISNUMBER(OFFSET('Sanitation Data'!$I$6,0,10*ROW('Sanitation Data'!I87))),'Data Summary'!DK93="Yes"),OFFSET('Sanitation Data'!$I$6,0,10*ROW('Sanitation Data'!I87)),NA())</f>
        <v>#N/A</v>
      </c>
      <c r="AW93" s="512" t="e">
        <f ca="1">+IF(AND(ISNUMBER(OFFSET('Sanitation Data'!$I$10,0,10*ROW('Sanitation Data'!I87))),'Data Summary'!DL93="Yes"),OFFSET('Sanitation Data'!$I$10,0,10*ROW('Sanitation Data'!I87)),NA())</f>
        <v>#N/A</v>
      </c>
      <c r="AX93" s="512" t="e">
        <f ca="1">+IF(AND(ISNUMBER(OFFSET('Sanitation Data'!$I$11,0,10*ROW('Sanitation Data'!I87))),'Data Summary'!DM93="Yes"),OFFSET('Sanitation Data'!$I$11,0,10*ROW('Sanitation Data'!I87)),NA())</f>
        <v>#N/A</v>
      </c>
      <c r="AY93" s="512" t="e">
        <f ca="1">+IF(AND(ISNUMBER(OFFSET('Sanitation Data'!$I$12,0,10*ROW('Sanitation Data'!I87))),'Data Summary'!DN93="Yes"),OFFSET('Sanitation Data'!$I$12,0,10*ROW('Sanitation Data'!I87)),NA())</f>
        <v>#N/A</v>
      </c>
      <c r="AZ93" s="513" t="e">
        <f ca="1">+IF(AND(ISNUMBER(OFFSET('Hygiene Data'!$D$5,0,10*ROW('Hygiene Data'!D87))),'Data Summary'!DO93="Yes"),OFFSET('Hygiene Data'!$D$5,0,10*ROW('Hygiene Data'!D87)),NA())</f>
        <v>#N/A</v>
      </c>
      <c r="BA93" s="513" t="e">
        <f ca="1">+IF(AND(ISNUMBER(OFFSET('Hygiene Data'!$D$7,0,10*ROW('Hygiene Data'!D87))),'Data Summary'!DP93="Yes"),OFFSET('Hygiene Data'!$D$7,0,10*ROW('Hygiene Data'!D87)),NA())</f>
        <v>#N/A</v>
      </c>
      <c r="BB93" s="513" t="e">
        <f ca="1">+IF(AND(ISNUMBER(OFFSET('Hygiene Data'!$D$9,0,10*ROW('Hygiene Data'!D87))),'Data Summary'!DQ93="Yes"),OFFSET('Hygiene Data'!$D$9,0,10*ROW('Hygiene Data'!D87)),NA())</f>
        <v>#N/A</v>
      </c>
      <c r="BC93" s="513" t="e">
        <f ca="1">+IF(AND(ISNUMBER(OFFSET('Hygiene Data'!$E$5,0,10*ROW('Hygiene Data'!E87))),'Data Summary'!DR93="Yes"),OFFSET('Hygiene Data'!$E$5,0,10*ROW('Hygiene Data'!E87)),NA())</f>
        <v>#N/A</v>
      </c>
      <c r="BD93" s="513" t="e">
        <f ca="1">+IF(AND(ISNUMBER(OFFSET('Hygiene Data'!$E$7,0,10*ROW('Hygiene Data'!E87))),'Data Summary'!DS93="Yes"),OFFSET('Hygiene Data'!$E$7,0,10*ROW('Hygiene Data'!E87)),NA())</f>
        <v>#N/A</v>
      </c>
      <c r="BE93" s="513" t="e">
        <f ca="1">+IF(AND(ISNUMBER(OFFSET('Hygiene Data'!$E$9,0,10*ROW('Hygiene Data'!E87))),'Data Summary'!DT93="Yes"),OFFSET('Hygiene Data'!$E$9,0,10*ROW('Hygiene Data'!E87)),NA())</f>
        <v>#N/A</v>
      </c>
      <c r="BF93" s="513" t="e">
        <f ca="1">+IF(AND(ISNUMBER(OFFSET('Hygiene Data'!$F$5,0,10*ROW('Hygiene Data'!F87))),'Data Summary'!DU93="Yes"),OFFSET('Hygiene Data'!$F$5,0,10*ROW('Hygiene Data'!F87)),NA())</f>
        <v>#N/A</v>
      </c>
      <c r="BG93" s="513" t="e">
        <f ca="1">+IF(AND(ISNUMBER(OFFSET('Hygiene Data'!$F$7,0,10*ROW('Hygiene Data'!F87))),'Data Summary'!DV93="Yes"),OFFSET('Hygiene Data'!$F$7,0,10*ROW('Hygiene Data'!F87)),NA())</f>
        <v>#N/A</v>
      </c>
      <c r="BH93" s="513" t="e">
        <f ca="1">+IF(AND(ISNUMBER(OFFSET('Hygiene Data'!$F$9,0,10*ROW('Hygiene Data'!F87))),'Data Summary'!DW93="Yes"),OFFSET('Hygiene Data'!$F$9,0,10*ROW('Hygiene Data'!F87)),NA())</f>
        <v>#N/A</v>
      </c>
      <c r="BI93" s="513" t="e">
        <f ca="1">+IF(AND(ISNUMBER(OFFSET('Hygiene Data'!$G$5,0,10*ROW('Hygiene Data'!G87))),'Data Summary'!DX93="Yes"),OFFSET('Hygiene Data'!$G$5,0,10*ROW('Hygiene Data'!G87)),NA())</f>
        <v>#N/A</v>
      </c>
      <c r="BJ93" s="513" t="e">
        <f ca="1">+IF(AND(ISNUMBER(OFFSET('Hygiene Data'!$G$7,0,10*ROW('Hygiene Data'!G87))),'Data Summary'!DY93="Yes"),OFFSET('Hygiene Data'!$G$7,0,10*ROW('Hygiene Data'!G87)),NA())</f>
        <v>#N/A</v>
      </c>
      <c r="BK93" s="513" t="e">
        <f ca="1">+IF(AND(ISNUMBER(OFFSET('Hygiene Data'!$G$9,0,10*ROW('Hygiene Data'!G87))),'Data Summary'!DZ93="Yes"),OFFSET('Hygiene Data'!$G$9,0,10*ROW('Hygiene Data'!G87)),NA())</f>
        <v>#N/A</v>
      </c>
      <c r="BL93" s="513" t="e">
        <f ca="1">+IF(AND(ISNUMBER(OFFSET('Hygiene Data'!$H$5,0,10*ROW('Hygiene Data'!H87))),'Data Summary'!EA93="Yes"),OFFSET('Hygiene Data'!$H$5,0,10*ROW('Hygiene Data'!H87)),NA())</f>
        <v>#N/A</v>
      </c>
      <c r="BM93" s="513" t="e">
        <f ca="1">+IF(AND(ISNUMBER(OFFSET('Hygiene Data'!$H$7,0,10*ROW('Hygiene Data'!H87))),'Data Summary'!EB93="Yes"),OFFSET('Hygiene Data'!$H$7,0,10*ROW('Hygiene Data'!H87)),NA())</f>
        <v>#N/A</v>
      </c>
      <c r="BN93" s="513" t="e">
        <f ca="1">+IF(AND(ISNUMBER(OFFSET('Hygiene Data'!$H$9,0,10*ROW('Hygiene Data'!H87))),'Data Summary'!EC93="Yes"),OFFSET('Hygiene Data'!$H$9,0,10*ROW('Hygiene Data'!H87)),NA())</f>
        <v>#N/A</v>
      </c>
      <c r="BO93" s="513" t="e">
        <f ca="1">+IF(AND(ISNUMBER(OFFSET('Hygiene Data'!$I$5,0,10*ROW('Hygiene Data'!I87))),'Data Summary'!ED93="Yes"),OFFSET('Hygiene Data'!$I$5,0,10*ROW('Hygiene Data'!I87)),NA())</f>
        <v>#N/A</v>
      </c>
      <c r="BP93" s="513" t="e">
        <f ca="1">+IF(AND(ISNUMBER(OFFSET('Hygiene Data'!$I$7,0,10*ROW('Hygiene Data'!I87))),'Data Summary'!EE93="Yes"),OFFSET('Hygiene Data'!$I$7,0,10*ROW('Hygiene Data'!I87)),NA())</f>
        <v>#N/A</v>
      </c>
      <c r="BQ93" s="513" t="e">
        <f ca="1">+IF(AND(ISNUMBER(OFFSET('Hygiene Data'!$I$9,0,10*ROW('Hygiene Data'!I87))),'Data Summary'!EF93="Yes"),OFFSET('Hygiene Data'!$I$9,0,10*ROW('Hygiene Data'!I87)),NA())</f>
        <v>#N/A</v>
      </c>
    </row>
    <row r="94" spans="1:69" x14ac:dyDescent="0.25">
      <c r="A94" s="509" t="e">
        <f ca="1">+RIGHT('Data Summary'!A94,LEN('Data Summary'!A94)-9)</f>
        <v>#VALUE!</v>
      </c>
      <c r="B94" s="483" t="str">
        <f ca="1">+IF(ISTEXT('Data Summary'!B94),'Data Summary'!B94,"")</f>
        <v/>
      </c>
      <c r="C94" s="510" t="e">
        <f ca="1">+VALUE('Data Summary'!C94)</f>
        <v>#VALUE!</v>
      </c>
      <c r="D94" s="511" t="e">
        <f ca="1">+IF(AND(ISNUMBER(OFFSET('Water Data'!$D$4,0,10*ROW('Water Data'!D88))),'Data Summary'!BS94="Yes"),100-OFFSET('Water Data'!$D$4,0,10*ROW('Water Data'!D88)),NA())</f>
        <v>#N/A</v>
      </c>
      <c r="E94" s="511" t="e">
        <f ca="1">+IF(AND(ISNUMBER(OFFSET('Water Data'!$D$6,0,10*ROW('Water Data'!D88))),'Data Summary'!BT94="Yes"),OFFSET('Water Data'!$D$6,0,10*ROW('Water Data'!D88)),NA())</f>
        <v>#N/A</v>
      </c>
      <c r="F94" s="511" t="e">
        <f ca="1">+IF(AND(ISNUMBER(OFFSET('Water Data'!$D$9,0,10*ROW('Water Data'!D88))),'Data Summary'!BU94="Yes"),OFFSET('Water Data'!$D$9,0,10*ROW('Water Data'!D88)),NA())</f>
        <v>#N/A</v>
      </c>
      <c r="G94" s="511" t="e">
        <f ca="1">+IF(AND(ISNUMBER(OFFSET('Water Data'!$E$4,0,10*ROW('Water Data'!E88))),'Data Summary'!BV94="Yes"),100-OFFSET('Water Data'!$E$4,0,10*ROW('Water Data'!E88)),NA())</f>
        <v>#N/A</v>
      </c>
      <c r="H94" s="511" t="e">
        <f ca="1">+IF(AND(ISNUMBER(OFFSET('Water Data'!$E$6,0,10*ROW('Water Data'!E88))),'Data Summary'!BW94="Yes"),OFFSET('Water Data'!$E$6,0,10*ROW('Water Data'!E88)),NA())</f>
        <v>#N/A</v>
      </c>
      <c r="I94" s="511" t="e">
        <f ca="1">+IF(AND(ISNUMBER(OFFSET('Water Data'!$E$9,0,10*ROW('Water Data'!E88))),'Data Summary'!BX94="Yes"),OFFSET('Water Data'!$E$9,0,10*ROW('Water Data'!E88)),NA())</f>
        <v>#N/A</v>
      </c>
      <c r="J94" s="511" t="e">
        <f ca="1">+IF(AND(ISNUMBER(OFFSET('Water Data'!$F$4,0,10*ROW('Water Data'!F88))),'Data Summary'!BY94="Yes"),100-OFFSET('Water Data'!$F$4,0,10*ROW('Water Data'!F88)),NA())</f>
        <v>#N/A</v>
      </c>
      <c r="K94" s="511" t="e">
        <f ca="1">+IF(AND(ISNUMBER(OFFSET('Water Data'!$F$6,0,10*ROW('Water Data'!F88))),'Data Summary'!BZ94="Yes"),OFFSET('Water Data'!$F$6,0,10*ROW('Water Data'!F88)),NA())</f>
        <v>#N/A</v>
      </c>
      <c r="L94" s="511" t="e">
        <f ca="1">+IF(AND(ISNUMBER(OFFSET('Water Data'!$F$9,0,10*ROW('Water Data'!F88))),'Data Summary'!CA94="Yes"),OFFSET('Water Data'!$F$9,0,10*ROW('Water Data'!F88)),NA())</f>
        <v>#N/A</v>
      </c>
      <c r="M94" s="511" t="e">
        <f ca="1">+IF(AND(ISNUMBER(OFFSET('Water Data'!$G$4,0,10*ROW('Water Data'!G88))),'Data Summary'!CB94="Yes"),100-OFFSET('Water Data'!$G$4,0,10*ROW('Water Data'!G88)),NA())</f>
        <v>#N/A</v>
      </c>
      <c r="N94" s="511" t="e">
        <f ca="1">+IF(AND(ISNUMBER(OFFSET('Water Data'!$G$6,0,10*ROW('Water Data'!G88))),'Data Summary'!CC94="Yes"),OFFSET('Water Data'!$G$6,0,10*ROW('Water Data'!G88)),NA())</f>
        <v>#N/A</v>
      </c>
      <c r="O94" s="511" t="e">
        <f ca="1">+IF(AND(ISNUMBER(OFFSET('Water Data'!$G$9,0,10*ROW('Water Data'!G88))),'Data Summary'!CD94="Yes"),OFFSET('Water Data'!$G$9,0,10*ROW('Water Data'!G88)),NA())</f>
        <v>#N/A</v>
      </c>
      <c r="P94" s="511" t="e">
        <f ca="1">+IF(AND(ISNUMBER(OFFSET('Water Data'!$H$4,0,10*ROW('Water Data'!H88))),'Data Summary'!CE94="Yes"),100-OFFSET('Water Data'!$H$4,0,10*ROW('Water Data'!H88)),NA())</f>
        <v>#N/A</v>
      </c>
      <c r="Q94" s="511" t="e">
        <f ca="1">+IF(AND(ISNUMBER(OFFSET('Water Data'!$H$6,0,10*ROW('Water Data'!H88))),'Data Summary'!CF94="Yes"),OFFSET('Water Data'!$H$6,0,10*ROW('Water Data'!H88)),NA())</f>
        <v>#N/A</v>
      </c>
      <c r="R94" s="511" t="e">
        <f ca="1">+IF(AND(ISNUMBER(OFFSET('Water Data'!$H$9,0,10*ROW('Water Data'!H88))),'Data Summary'!CG94="Yes"),OFFSET('Water Data'!$H$9,0,10*ROW('Water Data'!H88)),NA())</f>
        <v>#N/A</v>
      </c>
      <c r="S94" s="511" t="e">
        <f ca="1">+IF(AND(ISNUMBER(OFFSET('Water Data'!$I$4,0,10*ROW('Water Data'!I88))),'Data Summary'!CH94="Yes"),100-OFFSET('Water Data'!$I$4,0,10*ROW('Water Data'!I88)),NA())</f>
        <v>#N/A</v>
      </c>
      <c r="T94" s="511" t="e">
        <f ca="1">+IF(AND(ISNUMBER(OFFSET('Water Data'!$I$6,0,10*ROW('Water Data'!I88))),'Data Summary'!CI94="Yes"),OFFSET('Water Data'!$I$6,0,10*ROW('Water Data'!I88)),NA())</f>
        <v>#N/A</v>
      </c>
      <c r="U94" s="511" t="e">
        <f ca="1">+IF(AND(ISNUMBER(OFFSET('Water Data'!$I$9,0,10*ROW('Water Data'!I88))),'Data Summary'!CJ94="Yes"),OFFSET('Water Data'!$I$9,0,10*ROW('Water Data'!I88)),NA())</f>
        <v>#N/A</v>
      </c>
      <c r="V94" s="512" t="e">
        <f ca="1">+IF(AND(ISNUMBER(OFFSET('Sanitation Data'!$D$4,0,10*ROW('Sanitation Data'!D88))),'Data Summary'!CK94="Yes"),100-OFFSET('Sanitation Data'!$D$4,0,10*ROW('Sanitation Data'!D88)),NA())</f>
        <v>#N/A</v>
      </c>
      <c r="W94" s="512" t="e">
        <f ca="1">+IF(AND(ISNUMBER(OFFSET('Sanitation Data'!$D$6,0,10*ROW('Sanitation Data'!D88))),'Data Summary'!CL94="Yes"),OFFSET('Sanitation Data'!$D$6,0,10*ROW('Sanitation Data'!D88)),NA())</f>
        <v>#N/A</v>
      </c>
      <c r="X94" s="512" t="e">
        <f ca="1">+IF(AND(ISNUMBER(OFFSET('Sanitation Data'!$D$10,0,10*ROW('Sanitation Data'!D88))),'Data Summary'!CM94="Yes"),OFFSET('Sanitation Data'!$D$10,0,10*ROW('Sanitation Data'!D88)),NA())</f>
        <v>#N/A</v>
      </c>
      <c r="Y94" s="512" t="e">
        <f ca="1">+IF(AND(ISNUMBER(OFFSET('Sanitation Data'!$D$11,0,10*ROW('Sanitation Data'!D88))),'Data Summary'!CN94="Yes"),OFFSET('Sanitation Data'!$D$11,0,10*ROW('Sanitation Data'!D88)),NA())</f>
        <v>#N/A</v>
      </c>
      <c r="Z94" s="512" t="e">
        <f ca="1">+IF(AND(ISNUMBER(OFFSET('Sanitation Data'!$D$12,0,10*ROW('Sanitation Data'!D88))),'Data Summary'!CO94="Yes"),OFFSET('Sanitation Data'!$D$12,0,10*ROW('Sanitation Data'!D88)),NA())</f>
        <v>#N/A</v>
      </c>
      <c r="AA94" s="512" t="e">
        <f ca="1">+IF(AND(ISNUMBER(OFFSET('Sanitation Data'!$E$4,0,10*ROW('Sanitation Data'!E88))),'Data Summary'!CP94="Yes"),100-OFFSET('Sanitation Data'!$E$4,0,10*ROW('Sanitation Data'!E88)),NA())</f>
        <v>#N/A</v>
      </c>
      <c r="AB94" s="512" t="e">
        <f ca="1">+IF(AND(ISNUMBER(OFFSET('Sanitation Data'!$E$6,0,10*ROW('Sanitation Data'!E88))),'Data Summary'!CQ94="Yes"),OFFSET('Sanitation Data'!$E$6,0,10*ROW('Sanitation Data'!E88)),NA())</f>
        <v>#N/A</v>
      </c>
      <c r="AC94" s="512" t="e">
        <f ca="1">+IF(AND(ISNUMBER(OFFSET('Sanitation Data'!$E$10,0,10*ROW('Sanitation Data'!E88))),'Data Summary'!CR94="Yes"),OFFSET('Sanitation Data'!$E$10,0,10*ROW('Sanitation Data'!E88)),NA())</f>
        <v>#N/A</v>
      </c>
      <c r="AD94" s="512" t="e">
        <f ca="1">+IF(AND(ISNUMBER(OFFSET('Sanitation Data'!$E$11,0,10*ROW('Sanitation Data'!E88))),'Data Summary'!CS94="Yes"),OFFSET('Sanitation Data'!$E$11,0,10*ROW('Sanitation Data'!E88)),NA())</f>
        <v>#N/A</v>
      </c>
      <c r="AE94" s="512" t="e">
        <f ca="1">+IF(AND(ISNUMBER(OFFSET('Sanitation Data'!$E$12,0,10*ROW('Sanitation Data'!E88))),'Data Summary'!CT94="Yes"),OFFSET('Sanitation Data'!$E$12,0,10*ROW('Sanitation Data'!E88)),NA())</f>
        <v>#N/A</v>
      </c>
      <c r="AF94" s="512" t="e">
        <f ca="1">+IF(AND(ISNUMBER(OFFSET('Sanitation Data'!$F$4,0,10*ROW('Sanitation Data'!F88))),'Data Summary'!CU94="Yes"),100-OFFSET('Sanitation Data'!$F$4,0,10*ROW('Sanitation Data'!F88)),NA())</f>
        <v>#N/A</v>
      </c>
      <c r="AG94" s="512" t="e">
        <f ca="1">+IF(AND(ISNUMBER(OFFSET('Sanitation Data'!$F$6,0,10*ROW('Sanitation Data'!F88))),'Data Summary'!CV94="Yes"),OFFSET('Sanitation Data'!$F$6,0,10*ROW('Sanitation Data'!F88)),NA())</f>
        <v>#N/A</v>
      </c>
      <c r="AH94" s="512" t="e">
        <f ca="1">+IF(AND(ISNUMBER(OFFSET('Sanitation Data'!$F$10,0,10*ROW('Sanitation Data'!F88))),'Data Summary'!CW94="Yes"),OFFSET('Sanitation Data'!$F$10,0,10*ROW('Sanitation Data'!F88)),NA())</f>
        <v>#N/A</v>
      </c>
      <c r="AI94" s="512" t="e">
        <f ca="1">+IF(AND(ISNUMBER(OFFSET('Sanitation Data'!$F$11,0,10*ROW('Sanitation Data'!F88))),'Data Summary'!CX94="Yes"),OFFSET('Sanitation Data'!$F$11,0,10*ROW('Sanitation Data'!F88)),NA())</f>
        <v>#N/A</v>
      </c>
      <c r="AJ94" s="512" t="e">
        <f ca="1">+IF(AND(ISNUMBER(OFFSET('Sanitation Data'!$F$12,0,10*ROW('Sanitation Data'!F88))),'Data Summary'!CY94="Yes"),OFFSET('Sanitation Data'!$F$12,0,10*ROW('Sanitation Data'!F88)),NA())</f>
        <v>#N/A</v>
      </c>
      <c r="AK94" s="512" t="e">
        <f ca="1">+IF(AND(ISNUMBER(OFFSET('Sanitation Data'!$G$4,0,10*ROW('Sanitation Data'!G88))),'Data Summary'!CZ94="Yes"),100-OFFSET('Sanitation Data'!$G$4,0,10*ROW('Sanitation Data'!G88)),NA())</f>
        <v>#N/A</v>
      </c>
      <c r="AL94" s="512" t="e">
        <f ca="1">+IF(AND(ISNUMBER(OFFSET('Sanitation Data'!$G$6,0,10*ROW('Sanitation Data'!G88))),'Data Summary'!DA94="Yes"),OFFSET('Sanitation Data'!$G$6,0,10*ROW('Sanitation Data'!G88)),NA())</f>
        <v>#N/A</v>
      </c>
      <c r="AM94" s="512" t="e">
        <f ca="1">+IF(AND(ISNUMBER(OFFSET('Sanitation Data'!$G$10,0,10*ROW('Sanitation Data'!G88))),'Data Summary'!DB94="Yes"),OFFSET('Sanitation Data'!$G$10,0,10*ROW('Sanitation Data'!G88)),NA())</f>
        <v>#N/A</v>
      </c>
      <c r="AN94" s="512" t="e">
        <f ca="1">+IF(AND(ISNUMBER(OFFSET('Sanitation Data'!$G$11,0,10*ROW('Sanitation Data'!G88))),'Data Summary'!DC94="Yes"),OFFSET('Sanitation Data'!$G$11,0,10*ROW('Sanitation Data'!G88)),NA())</f>
        <v>#N/A</v>
      </c>
      <c r="AO94" s="512" t="e">
        <f ca="1">+IF(AND(ISNUMBER(OFFSET('Sanitation Data'!$G$12,0,10*ROW('Sanitation Data'!G88))),'Data Summary'!DD94="Yes"),OFFSET('Sanitation Data'!$G$12,0,10*ROW('Sanitation Data'!G88)),NA())</f>
        <v>#N/A</v>
      </c>
      <c r="AP94" s="512" t="e">
        <f ca="1">+IF(AND(ISNUMBER(OFFSET('Sanitation Data'!$H$4,0,10*ROW('Sanitation Data'!H88))),'Data Summary'!DE94="Yes"),100-OFFSET('Sanitation Data'!$H$4,0,10*ROW('Sanitation Data'!H88)),NA())</f>
        <v>#N/A</v>
      </c>
      <c r="AQ94" s="512" t="e">
        <f ca="1">+IF(AND(ISNUMBER(OFFSET('Sanitation Data'!$H$6,0,10*ROW('Sanitation Data'!H88))),'Data Summary'!DF94="Yes"),OFFSET('Sanitation Data'!$H$6,0,10*ROW('Sanitation Data'!H88)),NA())</f>
        <v>#N/A</v>
      </c>
      <c r="AR94" s="512" t="e">
        <f ca="1">+IF(AND(ISNUMBER(OFFSET('Sanitation Data'!$H$10,0,10*ROW('Sanitation Data'!H88))),'Data Summary'!DG94="Yes"),OFFSET('Sanitation Data'!$H$10,0,10*ROW('Sanitation Data'!H88)),NA())</f>
        <v>#N/A</v>
      </c>
      <c r="AS94" s="512" t="e">
        <f ca="1">+IF(AND(ISNUMBER(OFFSET('Sanitation Data'!$H$11,0,10*ROW('Sanitation Data'!H88))),'Data Summary'!DH94="Yes"),OFFSET('Sanitation Data'!$H$11,0,10*ROW('Sanitation Data'!H88)),NA())</f>
        <v>#N/A</v>
      </c>
      <c r="AT94" s="512" t="e">
        <f ca="1">+IF(AND(ISNUMBER(OFFSET('Sanitation Data'!$H$12,0,10*ROW('Sanitation Data'!H88))),'Data Summary'!DI94="Yes"),OFFSET('Sanitation Data'!$H$12,0,10*ROW('Sanitation Data'!H88)),NA())</f>
        <v>#N/A</v>
      </c>
      <c r="AU94" s="512" t="e">
        <f ca="1">+IF(AND(ISNUMBER(OFFSET('Sanitation Data'!$I$4,0,10*ROW('Sanitation Data'!I88))),'Data Summary'!DJ94="Yes"),100-OFFSET('Sanitation Data'!$I$4,0,10*ROW('Sanitation Data'!I88)),NA())</f>
        <v>#N/A</v>
      </c>
      <c r="AV94" s="512" t="e">
        <f ca="1">+IF(AND(ISNUMBER(OFFSET('Sanitation Data'!$I$6,0,10*ROW('Sanitation Data'!I88))),'Data Summary'!DK94="Yes"),OFFSET('Sanitation Data'!$I$6,0,10*ROW('Sanitation Data'!I88)),NA())</f>
        <v>#N/A</v>
      </c>
      <c r="AW94" s="512" t="e">
        <f ca="1">+IF(AND(ISNUMBER(OFFSET('Sanitation Data'!$I$10,0,10*ROW('Sanitation Data'!I88))),'Data Summary'!DL94="Yes"),OFFSET('Sanitation Data'!$I$10,0,10*ROW('Sanitation Data'!I88)),NA())</f>
        <v>#N/A</v>
      </c>
      <c r="AX94" s="512" t="e">
        <f ca="1">+IF(AND(ISNUMBER(OFFSET('Sanitation Data'!$I$11,0,10*ROW('Sanitation Data'!I88))),'Data Summary'!DM94="Yes"),OFFSET('Sanitation Data'!$I$11,0,10*ROW('Sanitation Data'!I88)),NA())</f>
        <v>#N/A</v>
      </c>
      <c r="AY94" s="512" t="e">
        <f ca="1">+IF(AND(ISNUMBER(OFFSET('Sanitation Data'!$I$12,0,10*ROW('Sanitation Data'!I88))),'Data Summary'!DN94="Yes"),OFFSET('Sanitation Data'!$I$12,0,10*ROW('Sanitation Data'!I88)),NA())</f>
        <v>#N/A</v>
      </c>
      <c r="AZ94" s="513" t="e">
        <f ca="1">+IF(AND(ISNUMBER(OFFSET('Hygiene Data'!$D$5,0,10*ROW('Hygiene Data'!D88))),'Data Summary'!DO94="Yes"),OFFSET('Hygiene Data'!$D$5,0,10*ROW('Hygiene Data'!D88)),NA())</f>
        <v>#N/A</v>
      </c>
      <c r="BA94" s="513" t="e">
        <f ca="1">+IF(AND(ISNUMBER(OFFSET('Hygiene Data'!$D$7,0,10*ROW('Hygiene Data'!D88))),'Data Summary'!DP94="Yes"),OFFSET('Hygiene Data'!$D$7,0,10*ROW('Hygiene Data'!D88)),NA())</f>
        <v>#N/A</v>
      </c>
      <c r="BB94" s="513" t="e">
        <f ca="1">+IF(AND(ISNUMBER(OFFSET('Hygiene Data'!$D$9,0,10*ROW('Hygiene Data'!D88))),'Data Summary'!DQ94="Yes"),OFFSET('Hygiene Data'!$D$9,0,10*ROW('Hygiene Data'!D88)),NA())</f>
        <v>#N/A</v>
      </c>
      <c r="BC94" s="513" t="e">
        <f ca="1">+IF(AND(ISNUMBER(OFFSET('Hygiene Data'!$E$5,0,10*ROW('Hygiene Data'!E88))),'Data Summary'!DR94="Yes"),OFFSET('Hygiene Data'!$E$5,0,10*ROW('Hygiene Data'!E88)),NA())</f>
        <v>#N/A</v>
      </c>
      <c r="BD94" s="513" t="e">
        <f ca="1">+IF(AND(ISNUMBER(OFFSET('Hygiene Data'!$E$7,0,10*ROW('Hygiene Data'!E88))),'Data Summary'!DS94="Yes"),OFFSET('Hygiene Data'!$E$7,0,10*ROW('Hygiene Data'!E88)),NA())</f>
        <v>#N/A</v>
      </c>
      <c r="BE94" s="513" t="e">
        <f ca="1">+IF(AND(ISNUMBER(OFFSET('Hygiene Data'!$E$9,0,10*ROW('Hygiene Data'!E88))),'Data Summary'!DT94="Yes"),OFFSET('Hygiene Data'!$E$9,0,10*ROW('Hygiene Data'!E88)),NA())</f>
        <v>#N/A</v>
      </c>
      <c r="BF94" s="513" t="e">
        <f ca="1">+IF(AND(ISNUMBER(OFFSET('Hygiene Data'!$F$5,0,10*ROW('Hygiene Data'!F88))),'Data Summary'!DU94="Yes"),OFFSET('Hygiene Data'!$F$5,0,10*ROW('Hygiene Data'!F88)),NA())</f>
        <v>#N/A</v>
      </c>
      <c r="BG94" s="513" t="e">
        <f ca="1">+IF(AND(ISNUMBER(OFFSET('Hygiene Data'!$F$7,0,10*ROW('Hygiene Data'!F88))),'Data Summary'!DV94="Yes"),OFFSET('Hygiene Data'!$F$7,0,10*ROW('Hygiene Data'!F88)),NA())</f>
        <v>#N/A</v>
      </c>
      <c r="BH94" s="513" t="e">
        <f ca="1">+IF(AND(ISNUMBER(OFFSET('Hygiene Data'!$F$9,0,10*ROW('Hygiene Data'!F88))),'Data Summary'!DW94="Yes"),OFFSET('Hygiene Data'!$F$9,0,10*ROW('Hygiene Data'!F88)),NA())</f>
        <v>#N/A</v>
      </c>
      <c r="BI94" s="513" t="e">
        <f ca="1">+IF(AND(ISNUMBER(OFFSET('Hygiene Data'!$G$5,0,10*ROW('Hygiene Data'!G88))),'Data Summary'!DX94="Yes"),OFFSET('Hygiene Data'!$G$5,0,10*ROW('Hygiene Data'!G88)),NA())</f>
        <v>#N/A</v>
      </c>
      <c r="BJ94" s="513" t="e">
        <f ca="1">+IF(AND(ISNUMBER(OFFSET('Hygiene Data'!$G$7,0,10*ROW('Hygiene Data'!G88))),'Data Summary'!DY94="Yes"),OFFSET('Hygiene Data'!$G$7,0,10*ROW('Hygiene Data'!G88)),NA())</f>
        <v>#N/A</v>
      </c>
      <c r="BK94" s="513" t="e">
        <f ca="1">+IF(AND(ISNUMBER(OFFSET('Hygiene Data'!$G$9,0,10*ROW('Hygiene Data'!G88))),'Data Summary'!DZ94="Yes"),OFFSET('Hygiene Data'!$G$9,0,10*ROW('Hygiene Data'!G88)),NA())</f>
        <v>#N/A</v>
      </c>
      <c r="BL94" s="513" t="e">
        <f ca="1">+IF(AND(ISNUMBER(OFFSET('Hygiene Data'!$H$5,0,10*ROW('Hygiene Data'!H88))),'Data Summary'!EA94="Yes"),OFFSET('Hygiene Data'!$H$5,0,10*ROW('Hygiene Data'!H88)),NA())</f>
        <v>#N/A</v>
      </c>
      <c r="BM94" s="513" t="e">
        <f ca="1">+IF(AND(ISNUMBER(OFFSET('Hygiene Data'!$H$7,0,10*ROW('Hygiene Data'!H88))),'Data Summary'!EB94="Yes"),OFFSET('Hygiene Data'!$H$7,0,10*ROW('Hygiene Data'!H88)),NA())</f>
        <v>#N/A</v>
      </c>
      <c r="BN94" s="513" t="e">
        <f ca="1">+IF(AND(ISNUMBER(OFFSET('Hygiene Data'!$H$9,0,10*ROW('Hygiene Data'!H88))),'Data Summary'!EC94="Yes"),OFFSET('Hygiene Data'!$H$9,0,10*ROW('Hygiene Data'!H88)),NA())</f>
        <v>#N/A</v>
      </c>
      <c r="BO94" s="513" t="e">
        <f ca="1">+IF(AND(ISNUMBER(OFFSET('Hygiene Data'!$I$5,0,10*ROW('Hygiene Data'!I88))),'Data Summary'!ED94="Yes"),OFFSET('Hygiene Data'!$I$5,0,10*ROW('Hygiene Data'!I88)),NA())</f>
        <v>#N/A</v>
      </c>
      <c r="BP94" s="513" t="e">
        <f ca="1">+IF(AND(ISNUMBER(OFFSET('Hygiene Data'!$I$7,0,10*ROW('Hygiene Data'!I88))),'Data Summary'!EE94="Yes"),OFFSET('Hygiene Data'!$I$7,0,10*ROW('Hygiene Data'!I88)),NA())</f>
        <v>#N/A</v>
      </c>
      <c r="BQ94" s="513" t="e">
        <f ca="1">+IF(AND(ISNUMBER(OFFSET('Hygiene Data'!$I$9,0,10*ROW('Hygiene Data'!I88))),'Data Summary'!EF94="Yes"),OFFSET('Hygiene Data'!$I$9,0,10*ROW('Hygiene Data'!I88)),NA())</f>
        <v>#N/A</v>
      </c>
    </row>
    <row r="95" spans="1:69" x14ac:dyDescent="0.25">
      <c r="A95" s="509" t="e">
        <f ca="1">+RIGHT('Data Summary'!A95,LEN('Data Summary'!A95)-9)</f>
        <v>#VALUE!</v>
      </c>
      <c r="B95" s="483" t="str">
        <f ca="1">+IF(ISTEXT('Data Summary'!B95),'Data Summary'!B95,"")</f>
        <v/>
      </c>
      <c r="C95" s="510" t="e">
        <f ca="1">+VALUE('Data Summary'!C95)</f>
        <v>#VALUE!</v>
      </c>
      <c r="D95" s="511" t="e">
        <f ca="1">+IF(AND(ISNUMBER(OFFSET('Water Data'!$D$4,0,10*ROW('Water Data'!D89))),'Data Summary'!BS95="Yes"),100-OFFSET('Water Data'!$D$4,0,10*ROW('Water Data'!D89)),NA())</f>
        <v>#N/A</v>
      </c>
      <c r="E95" s="511" t="e">
        <f ca="1">+IF(AND(ISNUMBER(OFFSET('Water Data'!$D$6,0,10*ROW('Water Data'!D89))),'Data Summary'!BT95="Yes"),OFFSET('Water Data'!$D$6,0,10*ROW('Water Data'!D89)),NA())</f>
        <v>#N/A</v>
      </c>
      <c r="F95" s="511" t="e">
        <f ca="1">+IF(AND(ISNUMBER(OFFSET('Water Data'!$D$9,0,10*ROW('Water Data'!D89))),'Data Summary'!BU95="Yes"),OFFSET('Water Data'!$D$9,0,10*ROW('Water Data'!D89)),NA())</f>
        <v>#N/A</v>
      </c>
      <c r="G95" s="511" t="e">
        <f ca="1">+IF(AND(ISNUMBER(OFFSET('Water Data'!$E$4,0,10*ROW('Water Data'!E89))),'Data Summary'!BV95="Yes"),100-OFFSET('Water Data'!$E$4,0,10*ROW('Water Data'!E89)),NA())</f>
        <v>#N/A</v>
      </c>
      <c r="H95" s="511" t="e">
        <f ca="1">+IF(AND(ISNUMBER(OFFSET('Water Data'!$E$6,0,10*ROW('Water Data'!E89))),'Data Summary'!BW95="Yes"),OFFSET('Water Data'!$E$6,0,10*ROW('Water Data'!E89)),NA())</f>
        <v>#N/A</v>
      </c>
      <c r="I95" s="511" t="e">
        <f ca="1">+IF(AND(ISNUMBER(OFFSET('Water Data'!$E$9,0,10*ROW('Water Data'!E89))),'Data Summary'!BX95="Yes"),OFFSET('Water Data'!$E$9,0,10*ROW('Water Data'!E89)),NA())</f>
        <v>#N/A</v>
      </c>
      <c r="J95" s="511" t="e">
        <f ca="1">+IF(AND(ISNUMBER(OFFSET('Water Data'!$F$4,0,10*ROW('Water Data'!F89))),'Data Summary'!BY95="Yes"),100-OFFSET('Water Data'!$F$4,0,10*ROW('Water Data'!F89)),NA())</f>
        <v>#N/A</v>
      </c>
      <c r="K95" s="511" t="e">
        <f ca="1">+IF(AND(ISNUMBER(OFFSET('Water Data'!$F$6,0,10*ROW('Water Data'!F89))),'Data Summary'!BZ95="Yes"),OFFSET('Water Data'!$F$6,0,10*ROW('Water Data'!F89)),NA())</f>
        <v>#N/A</v>
      </c>
      <c r="L95" s="511" t="e">
        <f ca="1">+IF(AND(ISNUMBER(OFFSET('Water Data'!$F$9,0,10*ROW('Water Data'!F89))),'Data Summary'!CA95="Yes"),OFFSET('Water Data'!$F$9,0,10*ROW('Water Data'!F89)),NA())</f>
        <v>#N/A</v>
      </c>
      <c r="M95" s="511" t="e">
        <f ca="1">+IF(AND(ISNUMBER(OFFSET('Water Data'!$G$4,0,10*ROW('Water Data'!G89))),'Data Summary'!CB95="Yes"),100-OFFSET('Water Data'!$G$4,0,10*ROW('Water Data'!G89)),NA())</f>
        <v>#N/A</v>
      </c>
      <c r="N95" s="511" t="e">
        <f ca="1">+IF(AND(ISNUMBER(OFFSET('Water Data'!$G$6,0,10*ROW('Water Data'!G89))),'Data Summary'!CC95="Yes"),OFFSET('Water Data'!$G$6,0,10*ROW('Water Data'!G89)),NA())</f>
        <v>#N/A</v>
      </c>
      <c r="O95" s="511" t="e">
        <f ca="1">+IF(AND(ISNUMBER(OFFSET('Water Data'!$G$9,0,10*ROW('Water Data'!G89))),'Data Summary'!CD95="Yes"),OFFSET('Water Data'!$G$9,0,10*ROW('Water Data'!G89)),NA())</f>
        <v>#N/A</v>
      </c>
      <c r="P95" s="511" t="e">
        <f ca="1">+IF(AND(ISNUMBER(OFFSET('Water Data'!$H$4,0,10*ROW('Water Data'!H89))),'Data Summary'!CE95="Yes"),100-OFFSET('Water Data'!$H$4,0,10*ROW('Water Data'!H89)),NA())</f>
        <v>#N/A</v>
      </c>
      <c r="Q95" s="511" t="e">
        <f ca="1">+IF(AND(ISNUMBER(OFFSET('Water Data'!$H$6,0,10*ROW('Water Data'!H89))),'Data Summary'!CF95="Yes"),OFFSET('Water Data'!$H$6,0,10*ROW('Water Data'!H89)),NA())</f>
        <v>#N/A</v>
      </c>
      <c r="R95" s="511" t="e">
        <f ca="1">+IF(AND(ISNUMBER(OFFSET('Water Data'!$H$9,0,10*ROW('Water Data'!H89))),'Data Summary'!CG95="Yes"),OFFSET('Water Data'!$H$9,0,10*ROW('Water Data'!H89)),NA())</f>
        <v>#N/A</v>
      </c>
      <c r="S95" s="511" t="e">
        <f ca="1">+IF(AND(ISNUMBER(OFFSET('Water Data'!$I$4,0,10*ROW('Water Data'!I89))),'Data Summary'!CH95="Yes"),100-OFFSET('Water Data'!$I$4,0,10*ROW('Water Data'!I89)),NA())</f>
        <v>#N/A</v>
      </c>
      <c r="T95" s="511" t="e">
        <f ca="1">+IF(AND(ISNUMBER(OFFSET('Water Data'!$I$6,0,10*ROW('Water Data'!I89))),'Data Summary'!CI95="Yes"),OFFSET('Water Data'!$I$6,0,10*ROW('Water Data'!I89)),NA())</f>
        <v>#N/A</v>
      </c>
      <c r="U95" s="511" t="e">
        <f ca="1">+IF(AND(ISNUMBER(OFFSET('Water Data'!$I$9,0,10*ROW('Water Data'!I89))),'Data Summary'!CJ95="Yes"),OFFSET('Water Data'!$I$9,0,10*ROW('Water Data'!I89)),NA())</f>
        <v>#N/A</v>
      </c>
      <c r="V95" s="512" t="e">
        <f ca="1">+IF(AND(ISNUMBER(OFFSET('Sanitation Data'!$D$4,0,10*ROW('Sanitation Data'!D89))),'Data Summary'!CK95="Yes"),100-OFFSET('Sanitation Data'!$D$4,0,10*ROW('Sanitation Data'!D89)),NA())</f>
        <v>#N/A</v>
      </c>
      <c r="W95" s="512" t="e">
        <f ca="1">+IF(AND(ISNUMBER(OFFSET('Sanitation Data'!$D$6,0,10*ROW('Sanitation Data'!D89))),'Data Summary'!CL95="Yes"),OFFSET('Sanitation Data'!$D$6,0,10*ROW('Sanitation Data'!D89)),NA())</f>
        <v>#N/A</v>
      </c>
      <c r="X95" s="512" t="e">
        <f ca="1">+IF(AND(ISNUMBER(OFFSET('Sanitation Data'!$D$10,0,10*ROW('Sanitation Data'!D89))),'Data Summary'!CM95="Yes"),OFFSET('Sanitation Data'!$D$10,0,10*ROW('Sanitation Data'!D89)),NA())</f>
        <v>#N/A</v>
      </c>
      <c r="Y95" s="512" t="e">
        <f ca="1">+IF(AND(ISNUMBER(OFFSET('Sanitation Data'!$D$11,0,10*ROW('Sanitation Data'!D89))),'Data Summary'!CN95="Yes"),OFFSET('Sanitation Data'!$D$11,0,10*ROW('Sanitation Data'!D89)),NA())</f>
        <v>#N/A</v>
      </c>
      <c r="Z95" s="512" t="e">
        <f ca="1">+IF(AND(ISNUMBER(OFFSET('Sanitation Data'!$D$12,0,10*ROW('Sanitation Data'!D89))),'Data Summary'!CO95="Yes"),OFFSET('Sanitation Data'!$D$12,0,10*ROW('Sanitation Data'!D89)),NA())</f>
        <v>#N/A</v>
      </c>
      <c r="AA95" s="512" t="e">
        <f ca="1">+IF(AND(ISNUMBER(OFFSET('Sanitation Data'!$E$4,0,10*ROW('Sanitation Data'!E89))),'Data Summary'!CP95="Yes"),100-OFFSET('Sanitation Data'!$E$4,0,10*ROW('Sanitation Data'!E89)),NA())</f>
        <v>#N/A</v>
      </c>
      <c r="AB95" s="512" t="e">
        <f ca="1">+IF(AND(ISNUMBER(OFFSET('Sanitation Data'!$E$6,0,10*ROW('Sanitation Data'!E89))),'Data Summary'!CQ95="Yes"),OFFSET('Sanitation Data'!$E$6,0,10*ROW('Sanitation Data'!E89)),NA())</f>
        <v>#N/A</v>
      </c>
      <c r="AC95" s="512" t="e">
        <f ca="1">+IF(AND(ISNUMBER(OFFSET('Sanitation Data'!$E$10,0,10*ROW('Sanitation Data'!E89))),'Data Summary'!CR95="Yes"),OFFSET('Sanitation Data'!$E$10,0,10*ROW('Sanitation Data'!E89)),NA())</f>
        <v>#N/A</v>
      </c>
      <c r="AD95" s="512" t="e">
        <f ca="1">+IF(AND(ISNUMBER(OFFSET('Sanitation Data'!$E$11,0,10*ROW('Sanitation Data'!E89))),'Data Summary'!CS95="Yes"),OFFSET('Sanitation Data'!$E$11,0,10*ROW('Sanitation Data'!E89)),NA())</f>
        <v>#N/A</v>
      </c>
      <c r="AE95" s="512" t="e">
        <f ca="1">+IF(AND(ISNUMBER(OFFSET('Sanitation Data'!$E$12,0,10*ROW('Sanitation Data'!E89))),'Data Summary'!CT95="Yes"),OFFSET('Sanitation Data'!$E$12,0,10*ROW('Sanitation Data'!E89)),NA())</f>
        <v>#N/A</v>
      </c>
      <c r="AF95" s="512" t="e">
        <f ca="1">+IF(AND(ISNUMBER(OFFSET('Sanitation Data'!$F$4,0,10*ROW('Sanitation Data'!F89))),'Data Summary'!CU95="Yes"),100-OFFSET('Sanitation Data'!$F$4,0,10*ROW('Sanitation Data'!F89)),NA())</f>
        <v>#N/A</v>
      </c>
      <c r="AG95" s="512" t="e">
        <f ca="1">+IF(AND(ISNUMBER(OFFSET('Sanitation Data'!$F$6,0,10*ROW('Sanitation Data'!F89))),'Data Summary'!CV95="Yes"),OFFSET('Sanitation Data'!$F$6,0,10*ROW('Sanitation Data'!F89)),NA())</f>
        <v>#N/A</v>
      </c>
      <c r="AH95" s="512" t="e">
        <f ca="1">+IF(AND(ISNUMBER(OFFSET('Sanitation Data'!$F$10,0,10*ROW('Sanitation Data'!F89))),'Data Summary'!CW95="Yes"),OFFSET('Sanitation Data'!$F$10,0,10*ROW('Sanitation Data'!F89)),NA())</f>
        <v>#N/A</v>
      </c>
      <c r="AI95" s="512" t="e">
        <f ca="1">+IF(AND(ISNUMBER(OFFSET('Sanitation Data'!$F$11,0,10*ROW('Sanitation Data'!F89))),'Data Summary'!CX95="Yes"),OFFSET('Sanitation Data'!$F$11,0,10*ROW('Sanitation Data'!F89)),NA())</f>
        <v>#N/A</v>
      </c>
      <c r="AJ95" s="512" t="e">
        <f ca="1">+IF(AND(ISNUMBER(OFFSET('Sanitation Data'!$F$12,0,10*ROW('Sanitation Data'!F89))),'Data Summary'!CY95="Yes"),OFFSET('Sanitation Data'!$F$12,0,10*ROW('Sanitation Data'!F89)),NA())</f>
        <v>#N/A</v>
      </c>
      <c r="AK95" s="512" t="e">
        <f ca="1">+IF(AND(ISNUMBER(OFFSET('Sanitation Data'!$G$4,0,10*ROW('Sanitation Data'!G89))),'Data Summary'!CZ95="Yes"),100-OFFSET('Sanitation Data'!$G$4,0,10*ROW('Sanitation Data'!G89)),NA())</f>
        <v>#N/A</v>
      </c>
      <c r="AL95" s="512" t="e">
        <f ca="1">+IF(AND(ISNUMBER(OFFSET('Sanitation Data'!$G$6,0,10*ROW('Sanitation Data'!G89))),'Data Summary'!DA95="Yes"),OFFSET('Sanitation Data'!$G$6,0,10*ROW('Sanitation Data'!G89)),NA())</f>
        <v>#N/A</v>
      </c>
      <c r="AM95" s="512" t="e">
        <f ca="1">+IF(AND(ISNUMBER(OFFSET('Sanitation Data'!$G$10,0,10*ROW('Sanitation Data'!G89))),'Data Summary'!DB95="Yes"),OFFSET('Sanitation Data'!$G$10,0,10*ROW('Sanitation Data'!G89)),NA())</f>
        <v>#N/A</v>
      </c>
      <c r="AN95" s="512" t="e">
        <f ca="1">+IF(AND(ISNUMBER(OFFSET('Sanitation Data'!$G$11,0,10*ROW('Sanitation Data'!G89))),'Data Summary'!DC95="Yes"),OFFSET('Sanitation Data'!$G$11,0,10*ROW('Sanitation Data'!G89)),NA())</f>
        <v>#N/A</v>
      </c>
      <c r="AO95" s="512" t="e">
        <f ca="1">+IF(AND(ISNUMBER(OFFSET('Sanitation Data'!$G$12,0,10*ROW('Sanitation Data'!G89))),'Data Summary'!DD95="Yes"),OFFSET('Sanitation Data'!$G$12,0,10*ROW('Sanitation Data'!G89)),NA())</f>
        <v>#N/A</v>
      </c>
      <c r="AP95" s="512" t="e">
        <f ca="1">+IF(AND(ISNUMBER(OFFSET('Sanitation Data'!$H$4,0,10*ROW('Sanitation Data'!H89))),'Data Summary'!DE95="Yes"),100-OFFSET('Sanitation Data'!$H$4,0,10*ROW('Sanitation Data'!H89)),NA())</f>
        <v>#N/A</v>
      </c>
      <c r="AQ95" s="512" t="e">
        <f ca="1">+IF(AND(ISNUMBER(OFFSET('Sanitation Data'!$H$6,0,10*ROW('Sanitation Data'!H89))),'Data Summary'!DF95="Yes"),OFFSET('Sanitation Data'!$H$6,0,10*ROW('Sanitation Data'!H89)),NA())</f>
        <v>#N/A</v>
      </c>
      <c r="AR95" s="512" t="e">
        <f ca="1">+IF(AND(ISNUMBER(OFFSET('Sanitation Data'!$H$10,0,10*ROW('Sanitation Data'!H89))),'Data Summary'!DG95="Yes"),OFFSET('Sanitation Data'!$H$10,0,10*ROW('Sanitation Data'!H89)),NA())</f>
        <v>#N/A</v>
      </c>
      <c r="AS95" s="512" t="e">
        <f ca="1">+IF(AND(ISNUMBER(OFFSET('Sanitation Data'!$H$11,0,10*ROW('Sanitation Data'!H89))),'Data Summary'!DH95="Yes"),OFFSET('Sanitation Data'!$H$11,0,10*ROW('Sanitation Data'!H89)),NA())</f>
        <v>#N/A</v>
      </c>
      <c r="AT95" s="512" t="e">
        <f ca="1">+IF(AND(ISNUMBER(OFFSET('Sanitation Data'!$H$12,0,10*ROW('Sanitation Data'!H89))),'Data Summary'!DI95="Yes"),OFFSET('Sanitation Data'!$H$12,0,10*ROW('Sanitation Data'!H89)),NA())</f>
        <v>#N/A</v>
      </c>
      <c r="AU95" s="512" t="e">
        <f ca="1">+IF(AND(ISNUMBER(OFFSET('Sanitation Data'!$I$4,0,10*ROW('Sanitation Data'!I89))),'Data Summary'!DJ95="Yes"),100-OFFSET('Sanitation Data'!$I$4,0,10*ROW('Sanitation Data'!I89)),NA())</f>
        <v>#N/A</v>
      </c>
      <c r="AV95" s="512" t="e">
        <f ca="1">+IF(AND(ISNUMBER(OFFSET('Sanitation Data'!$I$6,0,10*ROW('Sanitation Data'!I89))),'Data Summary'!DK95="Yes"),OFFSET('Sanitation Data'!$I$6,0,10*ROW('Sanitation Data'!I89)),NA())</f>
        <v>#N/A</v>
      </c>
      <c r="AW95" s="512" t="e">
        <f ca="1">+IF(AND(ISNUMBER(OFFSET('Sanitation Data'!$I$10,0,10*ROW('Sanitation Data'!I89))),'Data Summary'!DL95="Yes"),OFFSET('Sanitation Data'!$I$10,0,10*ROW('Sanitation Data'!I89)),NA())</f>
        <v>#N/A</v>
      </c>
      <c r="AX95" s="512" t="e">
        <f ca="1">+IF(AND(ISNUMBER(OFFSET('Sanitation Data'!$I$11,0,10*ROW('Sanitation Data'!I89))),'Data Summary'!DM95="Yes"),OFFSET('Sanitation Data'!$I$11,0,10*ROW('Sanitation Data'!I89)),NA())</f>
        <v>#N/A</v>
      </c>
      <c r="AY95" s="512" t="e">
        <f ca="1">+IF(AND(ISNUMBER(OFFSET('Sanitation Data'!$I$12,0,10*ROW('Sanitation Data'!I89))),'Data Summary'!DN95="Yes"),OFFSET('Sanitation Data'!$I$12,0,10*ROW('Sanitation Data'!I89)),NA())</f>
        <v>#N/A</v>
      </c>
      <c r="AZ95" s="513" t="e">
        <f ca="1">+IF(AND(ISNUMBER(OFFSET('Hygiene Data'!$D$5,0,10*ROW('Hygiene Data'!D89))),'Data Summary'!DO95="Yes"),OFFSET('Hygiene Data'!$D$5,0,10*ROW('Hygiene Data'!D89)),NA())</f>
        <v>#N/A</v>
      </c>
      <c r="BA95" s="513" t="e">
        <f ca="1">+IF(AND(ISNUMBER(OFFSET('Hygiene Data'!$D$7,0,10*ROW('Hygiene Data'!D89))),'Data Summary'!DP95="Yes"),OFFSET('Hygiene Data'!$D$7,0,10*ROW('Hygiene Data'!D89)),NA())</f>
        <v>#N/A</v>
      </c>
      <c r="BB95" s="513" t="e">
        <f ca="1">+IF(AND(ISNUMBER(OFFSET('Hygiene Data'!$D$9,0,10*ROW('Hygiene Data'!D89))),'Data Summary'!DQ95="Yes"),OFFSET('Hygiene Data'!$D$9,0,10*ROW('Hygiene Data'!D89)),NA())</f>
        <v>#N/A</v>
      </c>
      <c r="BC95" s="513" t="e">
        <f ca="1">+IF(AND(ISNUMBER(OFFSET('Hygiene Data'!$E$5,0,10*ROW('Hygiene Data'!E89))),'Data Summary'!DR95="Yes"),OFFSET('Hygiene Data'!$E$5,0,10*ROW('Hygiene Data'!E89)),NA())</f>
        <v>#N/A</v>
      </c>
      <c r="BD95" s="513" t="e">
        <f ca="1">+IF(AND(ISNUMBER(OFFSET('Hygiene Data'!$E$7,0,10*ROW('Hygiene Data'!E89))),'Data Summary'!DS95="Yes"),OFFSET('Hygiene Data'!$E$7,0,10*ROW('Hygiene Data'!E89)),NA())</f>
        <v>#N/A</v>
      </c>
      <c r="BE95" s="513" t="e">
        <f ca="1">+IF(AND(ISNUMBER(OFFSET('Hygiene Data'!$E$9,0,10*ROW('Hygiene Data'!E89))),'Data Summary'!DT95="Yes"),OFFSET('Hygiene Data'!$E$9,0,10*ROW('Hygiene Data'!E89)),NA())</f>
        <v>#N/A</v>
      </c>
      <c r="BF95" s="513" t="e">
        <f ca="1">+IF(AND(ISNUMBER(OFFSET('Hygiene Data'!$F$5,0,10*ROW('Hygiene Data'!F89))),'Data Summary'!DU95="Yes"),OFFSET('Hygiene Data'!$F$5,0,10*ROW('Hygiene Data'!F89)),NA())</f>
        <v>#N/A</v>
      </c>
      <c r="BG95" s="513" t="e">
        <f ca="1">+IF(AND(ISNUMBER(OFFSET('Hygiene Data'!$F$7,0,10*ROW('Hygiene Data'!F89))),'Data Summary'!DV95="Yes"),OFFSET('Hygiene Data'!$F$7,0,10*ROW('Hygiene Data'!F89)),NA())</f>
        <v>#N/A</v>
      </c>
      <c r="BH95" s="513" t="e">
        <f ca="1">+IF(AND(ISNUMBER(OFFSET('Hygiene Data'!$F$9,0,10*ROW('Hygiene Data'!F89))),'Data Summary'!DW95="Yes"),OFFSET('Hygiene Data'!$F$9,0,10*ROW('Hygiene Data'!F89)),NA())</f>
        <v>#N/A</v>
      </c>
      <c r="BI95" s="513" t="e">
        <f ca="1">+IF(AND(ISNUMBER(OFFSET('Hygiene Data'!$G$5,0,10*ROW('Hygiene Data'!G89))),'Data Summary'!DX95="Yes"),OFFSET('Hygiene Data'!$G$5,0,10*ROW('Hygiene Data'!G89)),NA())</f>
        <v>#N/A</v>
      </c>
      <c r="BJ95" s="513" t="e">
        <f ca="1">+IF(AND(ISNUMBER(OFFSET('Hygiene Data'!$G$7,0,10*ROW('Hygiene Data'!G89))),'Data Summary'!DY95="Yes"),OFFSET('Hygiene Data'!$G$7,0,10*ROW('Hygiene Data'!G89)),NA())</f>
        <v>#N/A</v>
      </c>
      <c r="BK95" s="513" t="e">
        <f ca="1">+IF(AND(ISNUMBER(OFFSET('Hygiene Data'!$G$9,0,10*ROW('Hygiene Data'!G89))),'Data Summary'!DZ95="Yes"),OFFSET('Hygiene Data'!$G$9,0,10*ROW('Hygiene Data'!G89)),NA())</f>
        <v>#N/A</v>
      </c>
      <c r="BL95" s="513" t="e">
        <f ca="1">+IF(AND(ISNUMBER(OFFSET('Hygiene Data'!$H$5,0,10*ROW('Hygiene Data'!H89))),'Data Summary'!EA95="Yes"),OFFSET('Hygiene Data'!$H$5,0,10*ROW('Hygiene Data'!H89)),NA())</f>
        <v>#N/A</v>
      </c>
      <c r="BM95" s="513" t="e">
        <f ca="1">+IF(AND(ISNUMBER(OFFSET('Hygiene Data'!$H$7,0,10*ROW('Hygiene Data'!H89))),'Data Summary'!EB95="Yes"),OFFSET('Hygiene Data'!$H$7,0,10*ROW('Hygiene Data'!H89)),NA())</f>
        <v>#N/A</v>
      </c>
      <c r="BN95" s="513" t="e">
        <f ca="1">+IF(AND(ISNUMBER(OFFSET('Hygiene Data'!$H$9,0,10*ROW('Hygiene Data'!H89))),'Data Summary'!EC95="Yes"),OFFSET('Hygiene Data'!$H$9,0,10*ROW('Hygiene Data'!H89)),NA())</f>
        <v>#N/A</v>
      </c>
      <c r="BO95" s="513" t="e">
        <f ca="1">+IF(AND(ISNUMBER(OFFSET('Hygiene Data'!$I$5,0,10*ROW('Hygiene Data'!I89))),'Data Summary'!ED95="Yes"),OFFSET('Hygiene Data'!$I$5,0,10*ROW('Hygiene Data'!I89)),NA())</f>
        <v>#N/A</v>
      </c>
      <c r="BP95" s="513" t="e">
        <f ca="1">+IF(AND(ISNUMBER(OFFSET('Hygiene Data'!$I$7,0,10*ROW('Hygiene Data'!I89))),'Data Summary'!EE95="Yes"),OFFSET('Hygiene Data'!$I$7,0,10*ROW('Hygiene Data'!I89)),NA())</f>
        <v>#N/A</v>
      </c>
      <c r="BQ95" s="513" t="e">
        <f ca="1">+IF(AND(ISNUMBER(OFFSET('Hygiene Data'!$I$9,0,10*ROW('Hygiene Data'!I89))),'Data Summary'!EF95="Yes"),OFFSET('Hygiene Data'!$I$9,0,10*ROW('Hygiene Data'!I89)),NA())</f>
        <v>#N/A</v>
      </c>
    </row>
    <row r="96" spans="1:69" x14ac:dyDescent="0.25">
      <c r="A96" s="509" t="e">
        <f ca="1">+RIGHT('Data Summary'!A96,LEN('Data Summary'!A96)-9)</f>
        <v>#VALUE!</v>
      </c>
      <c r="B96" s="483" t="str">
        <f ca="1">+IF(ISTEXT('Data Summary'!B96),'Data Summary'!B96,"")</f>
        <v/>
      </c>
      <c r="C96" s="510" t="e">
        <f ca="1">+VALUE('Data Summary'!C96)</f>
        <v>#VALUE!</v>
      </c>
      <c r="D96" s="511" t="e">
        <f ca="1">+IF(AND(ISNUMBER(OFFSET('Water Data'!$D$4,0,10*ROW('Water Data'!D90))),'Data Summary'!BS96="Yes"),100-OFFSET('Water Data'!$D$4,0,10*ROW('Water Data'!D90)),NA())</f>
        <v>#N/A</v>
      </c>
      <c r="E96" s="511" t="e">
        <f ca="1">+IF(AND(ISNUMBER(OFFSET('Water Data'!$D$6,0,10*ROW('Water Data'!D90))),'Data Summary'!BT96="Yes"),OFFSET('Water Data'!$D$6,0,10*ROW('Water Data'!D90)),NA())</f>
        <v>#N/A</v>
      </c>
      <c r="F96" s="511" t="e">
        <f ca="1">+IF(AND(ISNUMBER(OFFSET('Water Data'!$D$9,0,10*ROW('Water Data'!D90))),'Data Summary'!BU96="Yes"),OFFSET('Water Data'!$D$9,0,10*ROW('Water Data'!D90)),NA())</f>
        <v>#N/A</v>
      </c>
      <c r="G96" s="511" t="e">
        <f ca="1">+IF(AND(ISNUMBER(OFFSET('Water Data'!$E$4,0,10*ROW('Water Data'!E90))),'Data Summary'!BV96="Yes"),100-OFFSET('Water Data'!$E$4,0,10*ROW('Water Data'!E90)),NA())</f>
        <v>#N/A</v>
      </c>
      <c r="H96" s="511" t="e">
        <f ca="1">+IF(AND(ISNUMBER(OFFSET('Water Data'!$E$6,0,10*ROW('Water Data'!E90))),'Data Summary'!BW96="Yes"),OFFSET('Water Data'!$E$6,0,10*ROW('Water Data'!E90)),NA())</f>
        <v>#N/A</v>
      </c>
      <c r="I96" s="511" t="e">
        <f ca="1">+IF(AND(ISNUMBER(OFFSET('Water Data'!$E$9,0,10*ROW('Water Data'!E90))),'Data Summary'!BX96="Yes"),OFFSET('Water Data'!$E$9,0,10*ROW('Water Data'!E90)),NA())</f>
        <v>#N/A</v>
      </c>
      <c r="J96" s="511" t="e">
        <f ca="1">+IF(AND(ISNUMBER(OFFSET('Water Data'!$F$4,0,10*ROW('Water Data'!F90))),'Data Summary'!BY96="Yes"),100-OFFSET('Water Data'!$F$4,0,10*ROW('Water Data'!F90)),NA())</f>
        <v>#N/A</v>
      </c>
      <c r="K96" s="511" t="e">
        <f ca="1">+IF(AND(ISNUMBER(OFFSET('Water Data'!$F$6,0,10*ROW('Water Data'!F90))),'Data Summary'!BZ96="Yes"),OFFSET('Water Data'!$F$6,0,10*ROW('Water Data'!F90)),NA())</f>
        <v>#N/A</v>
      </c>
      <c r="L96" s="511" t="e">
        <f ca="1">+IF(AND(ISNUMBER(OFFSET('Water Data'!$F$9,0,10*ROW('Water Data'!F90))),'Data Summary'!CA96="Yes"),OFFSET('Water Data'!$F$9,0,10*ROW('Water Data'!F90)),NA())</f>
        <v>#N/A</v>
      </c>
      <c r="M96" s="511" t="e">
        <f ca="1">+IF(AND(ISNUMBER(OFFSET('Water Data'!$G$4,0,10*ROW('Water Data'!G90))),'Data Summary'!CB96="Yes"),100-OFFSET('Water Data'!$G$4,0,10*ROW('Water Data'!G90)),NA())</f>
        <v>#N/A</v>
      </c>
      <c r="N96" s="511" t="e">
        <f ca="1">+IF(AND(ISNUMBER(OFFSET('Water Data'!$G$6,0,10*ROW('Water Data'!G90))),'Data Summary'!CC96="Yes"),OFFSET('Water Data'!$G$6,0,10*ROW('Water Data'!G90)),NA())</f>
        <v>#N/A</v>
      </c>
      <c r="O96" s="511" t="e">
        <f ca="1">+IF(AND(ISNUMBER(OFFSET('Water Data'!$G$9,0,10*ROW('Water Data'!G90))),'Data Summary'!CD96="Yes"),OFFSET('Water Data'!$G$9,0,10*ROW('Water Data'!G90)),NA())</f>
        <v>#N/A</v>
      </c>
      <c r="P96" s="511" t="e">
        <f ca="1">+IF(AND(ISNUMBER(OFFSET('Water Data'!$H$4,0,10*ROW('Water Data'!H90))),'Data Summary'!CE96="Yes"),100-OFFSET('Water Data'!$H$4,0,10*ROW('Water Data'!H90)),NA())</f>
        <v>#N/A</v>
      </c>
      <c r="Q96" s="511" t="e">
        <f ca="1">+IF(AND(ISNUMBER(OFFSET('Water Data'!$H$6,0,10*ROW('Water Data'!H90))),'Data Summary'!CF96="Yes"),OFFSET('Water Data'!$H$6,0,10*ROW('Water Data'!H90)),NA())</f>
        <v>#N/A</v>
      </c>
      <c r="R96" s="511" t="e">
        <f ca="1">+IF(AND(ISNUMBER(OFFSET('Water Data'!$H$9,0,10*ROW('Water Data'!H90))),'Data Summary'!CG96="Yes"),OFFSET('Water Data'!$H$9,0,10*ROW('Water Data'!H90)),NA())</f>
        <v>#N/A</v>
      </c>
      <c r="S96" s="511" t="e">
        <f ca="1">+IF(AND(ISNUMBER(OFFSET('Water Data'!$I$4,0,10*ROW('Water Data'!I90))),'Data Summary'!CH96="Yes"),100-OFFSET('Water Data'!$I$4,0,10*ROW('Water Data'!I90)),NA())</f>
        <v>#N/A</v>
      </c>
      <c r="T96" s="511" t="e">
        <f ca="1">+IF(AND(ISNUMBER(OFFSET('Water Data'!$I$6,0,10*ROW('Water Data'!I90))),'Data Summary'!CI96="Yes"),OFFSET('Water Data'!$I$6,0,10*ROW('Water Data'!I90)),NA())</f>
        <v>#N/A</v>
      </c>
      <c r="U96" s="511" t="e">
        <f ca="1">+IF(AND(ISNUMBER(OFFSET('Water Data'!$I$9,0,10*ROW('Water Data'!I90))),'Data Summary'!CJ96="Yes"),OFFSET('Water Data'!$I$9,0,10*ROW('Water Data'!I90)),NA())</f>
        <v>#N/A</v>
      </c>
      <c r="V96" s="512" t="e">
        <f ca="1">+IF(AND(ISNUMBER(OFFSET('Sanitation Data'!$D$4,0,10*ROW('Sanitation Data'!D90))),'Data Summary'!CK96="Yes"),100-OFFSET('Sanitation Data'!$D$4,0,10*ROW('Sanitation Data'!D90)),NA())</f>
        <v>#N/A</v>
      </c>
      <c r="W96" s="512" t="e">
        <f ca="1">+IF(AND(ISNUMBER(OFFSET('Sanitation Data'!$D$6,0,10*ROW('Sanitation Data'!D90))),'Data Summary'!CL96="Yes"),OFFSET('Sanitation Data'!$D$6,0,10*ROW('Sanitation Data'!D90)),NA())</f>
        <v>#N/A</v>
      </c>
      <c r="X96" s="512" t="e">
        <f ca="1">+IF(AND(ISNUMBER(OFFSET('Sanitation Data'!$D$10,0,10*ROW('Sanitation Data'!D90))),'Data Summary'!CM96="Yes"),OFFSET('Sanitation Data'!$D$10,0,10*ROW('Sanitation Data'!D90)),NA())</f>
        <v>#N/A</v>
      </c>
      <c r="Y96" s="512" t="e">
        <f ca="1">+IF(AND(ISNUMBER(OFFSET('Sanitation Data'!$D$11,0,10*ROW('Sanitation Data'!D90))),'Data Summary'!CN96="Yes"),OFFSET('Sanitation Data'!$D$11,0,10*ROW('Sanitation Data'!D90)),NA())</f>
        <v>#N/A</v>
      </c>
      <c r="Z96" s="512" t="e">
        <f ca="1">+IF(AND(ISNUMBER(OFFSET('Sanitation Data'!$D$12,0,10*ROW('Sanitation Data'!D90))),'Data Summary'!CO96="Yes"),OFFSET('Sanitation Data'!$D$12,0,10*ROW('Sanitation Data'!D90)),NA())</f>
        <v>#N/A</v>
      </c>
      <c r="AA96" s="512" t="e">
        <f ca="1">+IF(AND(ISNUMBER(OFFSET('Sanitation Data'!$E$4,0,10*ROW('Sanitation Data'!E90))),'Data Summary'!CP96="Yes"),100-OFFSET('Sanitation Data'!$E$4,0,10*ROW('Sanitation Data'!E90)),NA())</f>
        <v>#N/A</v>
      </c>
      <c r="AB96" s="512" t="e">
        <f ca="1">+IF(AND(ISNUMBER(OFFSET('Sanitation Data'!$E$6,0,10*ROW('Sanitation Data'!E90))),'Data Summary'!CQ96="Yes"),OFFSET('Sanitation Data'!$E$6,0,10*ROW('Sanitation Data'!E90)),NA())</f>
        <v>#N/A</v>
      </c>
      <c r="AC96" s="512" t="e">
        <f ca="1">+IF(AND(ISNUMBER(OFFSET('Sanitation Data'!$E$10,0,10*ROW('Sanitation Data'!E90))),'Data Summary'!CR96="Yes"),OFFSET('Sanitation Data'!$E$10,0,10*ROW('Sanitation Data'!E90)),NA())</f>
        <v>#N/A</v>
      </c>
      <c r="AD96" s="512" t="e">
        <f ca="1">+IF(AND(ISNUMBER(OFFSET('Sanitation Data'!$E$11,0,10*ROW('Sanitation Data'!E90))),'Data Summary'!CS96="Yes"),OFFSET('Sanitation Data'!$E$11,0,10*ROW('Sanitation Data'!E90)),NA())</f>
        <v>#N/A</v>
      </c>
      <c r="AE96" s="512" t="e">
        <f ca="1">+IF(AND(ISNUMBER(OFFSET('Sanitation Data'!$E$12,0,10*ROW('Sanitation Data'!E90))),'Data Summary'!CT96="Yes"),OFFSET('Sanitation Data'!$E$12,0,10*ROW('Sanitation Data'!E90)),NA())</f>
        <v>#N/A</v>
      </c>
      <c r="AF96" s="512" t="e">
        <f ca="1">+IF(AND(ISNUMBER(OFFSET('Sanitation Data'!$F$4,0,10*ROW('Sanitation Data'!F90))),'Data Summary'!CU96="Yes"),100-OFFSET('Sanitation Data'!$F$4,0,10*ROW('Sanitation Data'!F90)),NA())</f>
        <v>#N/A</v>
      </c>
      <c r="AG96" s="512" t="e">
        <f ca="1">+IF(AND(ISNUMBER(OFFSET('Sanitation Data'!$F$6,0,10*ROW('Sanitation Data'!F90))),'Data Summary'!CV96="Yes"),OFFSET('Sanitation Data'!$F$6,0,10*ROW('Sanitation Data'!F90)),NA())</f>
        <v>#N/A</v>
      </c>
      <c r="AH96" s="512" t="e">
        <f ca="1">+IF(AND(ISNUMBER(OFFSET('Sanitation Data'!$F$10,0,10*ROW('Sanitation Data'!F90))),'Data Summary'!CW96="Yes"),OFFSET('Sanitation Data'!$F$10,0,10*ROW('Sanitation Data'!F90)),NA())</f>
        <v>#N/A</v>
      </c>
      <c r="AI96" s="512" t="e">
        <f ca="1">+IF(AND(ISNUMBER(OFFSET('Sanitation Data'!$F$11,0,10*ROW('Sanitation Data'!F90))),'Data Summary'!CX96="Yes"),OFFSET('Sanitation Data'!$F$11,0,10*ROW('Sanitation Data'!F90)),NA())</f>
        <v>#N/A</v>
      </c>
      <c r="AJ96" s="512" t="e">
        <f ca="1">+IF(AND(ISNUMBER(OFFSET('Sanitation Data'!$F$12,0,10*ROW('Sanitation Data'!F90))),'Data Summary'!CY96="Yes"),OFFSET('Sanitation Data'!$F$12,0,10*ROW('Sanitation Data'!F90)),NA())</f>
        <v>#N/A</v>
      </c>
      <c r="AK96" s="512" t="e">
        <f ca="1">+IF(AND(ISNUMBER(OFFSET('Sanitation Data'!$G$4,0,10*ROW('Sanitation Data'!G90))),'Data Summary'!CZ96="Yes"),100-OFFSET('Sanitation Data'!$G$4,0,10*ROW('Sanitation Data'!G90)),NA())</f>
        <v>#N/A</v>
      </c>
      <c r="AL96" s="512" t="e">
        <f ca="1">+IF(AND(ISNUMBER(OFFSET('Sanitation Data'!$G$6,0,10*ROW('Sanitation Data'!G90))),'Data Summary'!DA96="Yes"),OFFSET('Sanitation Data'!$G$6,0,10*ROW('Sanitation Data'!G90)),NA())</f>
        <v>#N/A</v>
      </c>
      <c r="AM96" s="512" t="e">
        <f ca="1">+IF(AND(ISNUMBER(OFFSET('Sanitation Data'!$G$10,0,10*ROW('Sanitation Data'!G90))),'Data Summary'!DB96="Yes"),OFFSET('Sanitation Data'!$G$10,0,10*ROW('Sanitation Data'!G90)),NA())</f>
        <v>#N/A</v>
      </c>
      <c r="AN96" s="512" t="e">
        <f ca="1">+IF(AND(ISNUMBER(OFFSET('Sanitation Data'!$G$11,0,10*ROW('Sanitation Data'!G90))),'Data Summary'!DC96="Yes"),OFFSET('Sanitation Data'!$G$11,0,10*ROW('Sanitation Data'!G90)),NA())</f>
        <v>#N/A</v>
      </c>
      <c r="AO96" s="512" t="e">
        <f ca="1">+IF(AND(ISNUMBER(OFFSET('Sanitation Data'!$G$12,0,10*ROW('Sanitation Data'!G90))),'Data Summary'!DD96="Yes"),OFFSET('Sanitation Data'!$G$12,0,10*ROW('Sanitation Data'!G90)),NA())</f>
        <v>#N/A</v>
      </c>
      <c r="AP96" s="512" t="e">
        <f ca="1">+IF(AND(ISNUMBER(OFFSET('Sanitation Data'!$H$4,0,10*ROW('Sanitation Data'!H90))),'Data Summary'!DE96="Yes"),100-OFFSET('Sanitation Data'!$H$4,0,10*ROW('Sanitation Data'!H90)),NA())</f>
        <v>#N/A</v>
      </c>
      <c r="AQ96" s="512" t="e">
        <f ca="1">+IF(AND(ISNUMBER(OFFSET('Sanitation Data'!$H$6,0,10*ROW('Sanitation Data'!H90))),'Data Summary'!DF96="Yes"),OFFSET('Sanitation Data'!$H$6,0,10*ROW('Sanitation Data'!H90)),NA())</f>
        <v>#N/A</v>
      </c>
      <c r="AR96" s="512" t="e">
        <f ca="1">+IF(AND(ISNUMBER(OFFSET('Sanitation Data'!$H$10,0,10*ROW('Sanitation Data'!H90))),'Data Summary'!DG96="Yes"),OFFSET('Sanitation Data'!$H$10,0,10*ROW('Sanitation Data'!H90)),NA())</f>
        <v>#N/A</v>
      </c>
      <c r="AS96" s="512" t="e">
        <f ca="1">+IF(AND(ISNUMBER(OFFSET('Sanitation Data'!$H$11,0,10*ROW('Sanitation Data'!H90))),'Data Summary'!DH96="Yes"),OFFSET('Sanitation Data'!$H$11,0,10*ROW('Sanitation Data'!H90)),NA())</f>
        <v>#N/A</v>
      </c>
      <c r="AT96" s="512" t="e">
        <f ca="1">+IF(AND(ISNUMBER(OFFSET('Sanitation Data'!$H$12,0,10*ROW('Sanitation Data'!H90))),'Data Summary'!DI96="Yes"),OFFSET('Sanitation Data'!$H$12,0,10*ROW('Sanitation Data'!H90)),NA())</f>
        <v>#N/A</v>
      </c>
      <c r="AU96" s="512" t="e">
        <f ca="1">+IF(AND(ISNUMBER(OFFSET('Sanitation Data'!$I$4,0,10*ROW('Sanitation Data'!I90))),'Data Summary'!DJ96="Yes"),100-OFFSET('Sanitation Data'!$I$4,0,10*ROW('Sanitation Data'!I90)),NA())</f>
        <v>#N/A</v>
      </c>
      <c r="AV96" s="512" t="e">
        <f ca="1">+IF(AND(ISNUMBER(OFFSET('Sanitation Data'!$I$6,0,10*ROW('Sanitation Data'!I90))),'Data Summary'!DK96="Yes"),OFFSET('Sanitation Data'!$I$6,0,10*ROW('Sanitation Data'!I90)),NA())</f>
        <v>#N/A</v>
      </c>
      <c r="AW96" s="512" t="e">
        <f ca="1">+IF(AND(ISNUMBER(OFFSET('Sanitation Data'!$I$10,0,10*ROW('Sanitation Data'!I90))),'Data Summary'!DL96="Yes"),OFFSET('Sanitation Data'!$I$10,0,10*ROW('Sanitation Data'!I90)),NA())</f>
        <v>#N/A</v>
      </c>
      <c r="AX96" s="512" t="e">
        <f ca="1">+IF(AND(ISNUMBER(OFFSET('Sanitation Data'!$I$11,0,10*ROW('Sanitation Data'!I90))),'Data Summary'!DM96="Yes"),OFFSET('Sanitation Data'!$I$11,0,10*ROW('Sanitation Data'!I90)),NA())</f>
        <v>#N/A</v>
      </c>
      <c r="AY96" s="512" t="e">
        <f ca="1">+IF(AND(ISNUMBER(OFFSET('Sanitation Data'!$I$12,0,10*ROW('Sanitation Data'!I90))),'Data Summary'!DN96="Yes"),OFFSET('Sanitation Data'!$I$12,0,10*ROW('Sanitation Data'!I90)),NA())</f>
        <v>#N/A</v>
      </c>
      <c r="AZ96" s="513" t="e">
        <f ca="1">+IF(AND(ISNUMBER(OFFSET('Hygiene Data'!$D$5,0,10*ROW('Hygiene Data'!D90))),'Data Summary'!DO96="Yes"),OFFSET('Hygiene Data'!$D$5,0,10*ROW('Hygiene Data'!D90)),NA())</f>
        <v>#N/A</v>
      </c>
      <c r="BA96" s="513" t="e">
        <f ca="1">+IF(AND(ISNUMBER(OFFSET('Hygiene Data'!$D$7,0,10*ROW('Hygiene Data'!D90))),'Data Summary'!DP96="Yes"),OFFSET('Hygiene Data'!$D$7,0,10*ROW('Hygiene Data'!D90)),NA())</f>
        <v>#N/A</v>
      </c>
      <c r="BB96" s="513" t="e">
        <f ca="1">+IF(AND(ISNUMBER(OFFSET('Hygiene Data'!$D$9,0,10*ROW('Hygiene Data'!D90))),'Data Summary'!DQ96="Yes"),OFFSET('Hygiene Data'!$D$9,0,10*ROW('Hygiene Data'!D90)),NA())</f>
        <v>#N/A</v>
      </c>
      <c r="BC96" s="513" t="e">
        <f ca="1">+IF(AND(ISNUMBER(OFFSET('Hygiene Data'!$E$5,0,10*ROW('Hygiene Data'!E90))),'Data Summary'!DR96="Yes"),OFFSET('Hygiene Data'!$E$5,0,10*ROW('Hygiene Data'!E90)),NA())</f>
        <v>#N/A</v>
      </c>
      <c r="BD96" s="513" t="e">
        <f ca="1">+IF(AND(ISNUMBER(OFFSET('Hygiene Data'!$E$7,0,10*ROW('Hygiene Data'!E90))),'Data Summary'!DS96="Yes"),OFFSET('Hygiene Data'!$E$7,0,10*ROW('Hygiene Data'!E90)),NA())</f>
        <v>#N/A</v>
      </c>
      <c r="BE96" s="513" t="e">
        <f ca="1">+IF(AND(ISNUMBER(OFFSET('Hygiene Data'!$E$9,0,10*ROW('Hygiene Data'!E90))),'Data Summary'!DT96="Yes"),OFFSET('Hygiene Data'!$E$9,0,10*ROW('Hygiene Data'!E90)),NA())</f>
        <v>#N/A</v>
      </c>
      <c r="BF96" s="513" t="e">
        <f ca="1">+IF(AND(ISNUMBER(OFFSET('Hygiene Data'!$F$5,0,10*ROW('Hygiene Data'!F90))),'Data Summary'!DU96="Yes"),OFFSET('Hygiene Data'!$F$5,0,10*ROW('Hygiene Data'!F90)),NA())</f>
        <v>#N/A</v>
      </c>
      <c r="BG96" s="513" t="e">
        <f ca="1">+IF(AND(ISNUMBER(OFFSET('Hygiene Data'!$F$7,0,10*ROW('Hygiene Data'!F90))),'Data Summary'!DV96="Yes"),OFFSET('Hygiene Data'!$F$7,0,10*ROW('Hygiene Data'!F90)),NA())</f>
        <v>#N/A</v>
      </c>
      <c r="BH96" s="513" t="e">
        <f ca="1">+IF(AND(ISNUMBER(OFFSET('Hygiene Data'!$F$9,0,10*ROW('Hygiene Data'!F90))),'Data Summary'!DW96="Yes"),OFFSET('Hygiene Data'!$F$9,0,10*ROW('Hygiene Data'!F90)),NA())</f>
        <v>#N/A</v>
      </c>
      <c r="BI96" s="513" t="e">
        <f ca="1">+IF(AND(ISNUMBER(OFFSET('Hygiene Data'!$G$5,0,10*ROW('Hygiene Data'!G90))),'Data Summary'!DX96="Yes"),OFFSET('Hygiene Data'!$G$5,0,10*ROW('Hygiene Data'!G90)),NA())</f>
        <v>#N/A</v>
      </c>
      <c r="BJ96" s="513" t="e">
        <f ca="1">+IF(AND(ISNUMBER(OFFSET('Hygiene Data'!$G$7,0,10*ROW('Hygiene Data'!G90))),'Data Summary'!DY96="Yes"),OFFSET('Hygiene Data'!$G$7,0,10*ROW('Hygiene Data'!G90)),NA())</f>
        <v>#N/A</v>
      </c>
      <c r="BK96" s="513" t="e">
        <f ca="1">+IF(AND(ISNUMBER(OFFSET('Hygiene Data'!$G$9,0,10*ROW('Hygiene Data'!G90))),'Data Summary'!DZ96="Yes"),OFFSET('Hygiene Data'!$G$9,0,10*ROW('Hygiene Data'!G90)),NA())</f>
        <v>#N/A</v>
      </c>
      <c r="BL96" s="513" t="e">
        <f ca="1">+IF(AND(ISNUMBER(OFFSET('Hygiene Data'!$H$5,0,10*ROW('Hygiene Data'!H90))),'Data Summary'!EA96="Yes"),OFFSET('Hygiene Data'!$H$5,0,10*ROW('Hygiene Data'!H90)),NA())</f>
        <v>#N/A</v>
      </c>
      <c r="BM96" s="513" t="e">
        <f ca="1">+IF(AND(ISNUMBER(OFFSET('Hygiene Data'!$H$7,0,10*ROW('Hygiene Data'!H90))),'Data Summary'!EB96="Yes"),OFFSET('Hygiene Data'!$H$7,0,10*ROW('Hygiene Data'!H90)),NA())</f>
        <v>#N/A</v>
      </c>
      <c r="BN96" s="513" t="e">
        <f ca="1">+IF(AND(ISNUMBER(OFFSET('Hygiene Data'!$H$9,0,10*ROW('Hygiene Data'!H90))),'Data Summary'!EC96="Yes"),OFFSET('Hygiene Data'!$H$9,0,10*ROW('Hygiene Data'!H90)),NA())</f>
        <v>#N/A</v>
      </c>
      <c r="BO96" s="513" t="e">
        <f ca="1">+IF(AND(ISNUMBER(OFFSET('Hygiene Data'!$I$5,0,10*ROW('Hygiene Data'!I90))),'Data Summary'!ED96="Yes"),OFFSET('Hygiene Data'!$I$5,0,10*ROW('Hygiene Data'!I90)),NA())</f>
        <v>#N/A</v>
      </c>
      <c r="BP96" s="513" t="e">
        <f ca="1">+IF(AND(ISNUMBER(OFFSET('Hygiene Data'!$I$7,0,10*ROW('Hygiene Data'!I90))),'Data Summary'!EE96="Yes"),OFFSET('Hygiene Data'!$I$7,0,10*ROW('Hygiene Data'!I90)),NA())</f>
        <v>#N/A</v>
      </c>
      <c r="BQ96" s="513" t="e">
        <f ca="1">+IF(AND(ISNUMBER(OFFSET('Hygiene Data'!$I$9,0,10*ROW('Hygiene Data'!I90))),'Data Summary'!EF96="Yes"),OFFSET('Hygiene Data'!$I$9,0,10*ROW('Hygiene Data'!I90)),NA())</f>
        <v>#N/A</v>
      </c>
    </row>
    <row r="97" spans="1:69" x14ac:dyDescent="0.25">
      <c r="A97" s="509" t="e">
        <f ca="1">+RIGHT('Data Summary'!A97,LEN('Data Summary'!A97)-9)</f>
        <v>#VALUE!</v>
      </c>
      <c r="B97" s="483" t="str">
        <f ca="1">+IF(ISTEXT('Data Summary'!B97),'Data Summary'!B97,"")</f>
        <v/>
      </c>
      <c r="C97" s="510" t="e">
        <f ca="1">+VALUE('Data Summary'!C97)</f>
        <v>#VALUE!</v>
      </c>
      <c r="D97" s="511" t="e">
        <f ca="1">+IF(AND(ISNUMBER(OFFSET('Water Data'!$D$4,0,10*ROW('Water Data'!D91))),'Data Summary'!BS97="Yes"),100-OFFSET('Water Data'!$D$4,0,10*ROW('Water Data'!D91)),NA())</f>
        <v>#N/A</v>
      </c>
      <c r="E97" s="511" t="e">
        <f ca="1">+IF(AND(ISNUMBER(OFFSET('Water Data'!$D$6,0,10*ROW('Water Data'!D91))),'Data Summary'!BT97="Yes"),OFFSET('Water Data'!$D$6,0,10*ROW('Water Data'!D91)),NA())</f>
        <v>#N/A</v>
      </c>
      <c r="F97" s="511" t="e">
        <f ca="1">+IF(AND(ISNUMBER(OFFSET('Water Data'!$D$9,0,10*ROW('Water Data'!D91))),'Data Summary'!BU97="Yes"),OFFSET('Water Data'!$D$9,0,10*ROW('Water Data'!D91)),NA())</f>
        <v>#N/A</v>
      </c>
      <c r="G97" s="511" t="e">
        <f ca="1">+IF(AND(ISNUMBER(OFFSET('Water Data'!$E$4,0,10*ROW('Water Data'!E91))),'Data Summary'!BV97="Yes"),100-OFFSET('Water Data'!$E$4,0,10*ROW('Water Data'!E91)),NA())</f>
        <v>#N/A</v>
      </c>
      <c r="H97" s="511" t="e">
        <f ca="1">+IF(AND(ISNUMBER(OFFSET('Water Data'!$E$6,0,10*ROW('Water Data'!E91))),'Data Summary'!BW97="Yes"),OFFSET('Water Data'!$E$6,0,10*ROW('Water Data'!E91)),NA())</f>
        <v>#N/A</v>
      </c>
      <c r="I97" s="511" t="e">
        <f ca="1">+IF(AND(ISNUMBER(OFFSET('Water Data'!$E$9,0,10*ROW('Water Data'!E91))),'Data Summary'!BX97="Yes"),OFFSET('Water Data'!$E$9,0,10*ROW('Water Data'!E91)),NA())</f>
        <v>#N/A</v>
      </c>
      <c r="J97" s="511" t="e">
        <f ca="1">+IF(AND(ISNUMBER(OFFSET('Water Data'!$F$4,0,10*ROW('Water Data'!F91))),'Data Summary'!BY97="Yes"),100-OFFSET('Water Data'!$F$4,0,10*ROW('Water Data'!F91)),NA())</f>
        <v>#N/A</v>
      </c>
      <c r="K97" s="511" t="e">
        <f ca="1">+IF(AND(ISNUMBER(OFFSET('Water Data'!$F$6,0,10*ROW('Water Data'!F91))),'Data Summary'!BZ97="Yes"),OFFSET('Water Data'!$F$6,0,10*ROW('Water Data'!F91)),NA())</f>
        <v>#N/A</v>
      </c>
      <c r="L97" s="511" t="e">
        <f ca="1">+IF(AND(ISNUMBER(OFFSET('Water Data'!$F$9,0,10*ROW('Water Data'!F91))),'Data Summary'!CA97="Yes"),OFFSET('Water Data'!$F$9,0,10*ROW('Water Data'!F91)),NA())</f>
        <v>#N/A</v>
      </c>
      <c r="M97" s="511" t="e">
        <f ca="1">+IF(AND(ISNUMBER(OFFSET('Water Data'!$G$4,0,10*ROW('Water Data'!G91))),'Data Summary'!CB97="Yes"),100-OFFSET('Water Data'!$G$4,0,10*ROW('Water Data'!G91)),NA())</f>
        <v>#N/A</v>
      </c>
      <c r="N97" s="511" t="e">
        <f ca="1">+IF(AND(ISNUMBER(OFFSET('Water Data'!$G$6,0,10*ROW('Water Data'!G91))),'Data Summary'!CC97="Yes"),OFFSET('Water Data'!$G$6,0,10*ROW('Water Data'!G91)),NA())</f>
        <v>#N/A</v>
      </c>
      <c r="O97" s="511" t="e">
        <f ca="1">+IF(AND(ISNUMBER(OFFSET('Water Data'!$G$9,0,10*ROW('Water Data'!G91))),'Data Summary'!CD97="Yes"),OFFSET('Water Data'!$G$9,0,10*ROW('Water Data'!G91)),NA())</f>
        <v>#N/A</v>
      </c>
      <c r="P97" s="511" t="e">
        <f ca="1">+IF(AND(ISNUMBER(OFFSET('Water Data'!$H$4,0,10*ROW('Water Data'!H91))),'Data Summary'!CE97="Yes"),100-OFFSET('Water Data'!$H$4,0,10*ROW('Water Data'!H91)),NA())</f>
        <v>#N/A</v>
      </c>
      <c r="Q97" s="511" t="e">
        <f ca="1">+IF(AND(ISNUMBER(OFFSET('Water Data'!$H$6,0,10*ROW('Water Data'!H91))),'Data Summary'!CF97="Yes"),OFFSET('Water Data'!$H$6,0,10*ROW('Water Data'!H91)),NA())</f>
        <v>#N/A</v>
      </c>
      <c r="R97" s="511" t="e">
        <f ca="1">+IF(AND(ISNUMBER(OFFSET('Water Data'!$H$9,0,10*ROW('Water Data'!H91))),'Data Summary'!CG97="Yes"),OFFSET('Water Data'!$H$9,0,10*ROW('Water Data'!H91)),NA())</f>
        <v>#N/A</v>
      </c>
      <c r="S97" s="511" t="e">
        <f ca="1">+IF(AND(ISNUMBER(OFFSET('Water Data'!$I$4,0,10*ROW('Water Data'!I91))),'Data Summary'!CH97="Yes"),100-OFFSET('Water Data'!$I$4,0,10*ROW('Water Data'!I91)),NA())</f>
        <v>#N/A</v>
      </c>
      <c r="T97" s="511" t="e">
        <f ca="1">+IF(AND(ISNUMBER(OFFSET('Water Data'!$I$6,0,10*ROW('Water Data'!I91))),'Data Summary'!CI97="Yes"),OFFSET('Water Data'!$I$6,0,10*ROW('Water Data'!I91)),NA())</f>
        <v>#N/A</v>
      </c>
      <c r="U97" s="511" t="e">
        <f ca="1">+IF(AND(ISNUMBER(OFFSET('Water Data'!$I$9,0,10*ROW('Water Data'!I91))),'Data Summary'!CJ97="Yes"),OFFSET('Water Data'!$I$9,0,10*ROW('Water Data'!I91)),NA())</f>
        <v>#N/A</v>
      </c>
      <c r="V97" s="512" t="e">
        <f ca="1">+IF(AND(ISNUMBER(OFFSET('Sanitation Data'!$D$4,0,10*ROW('Sanitation Data'!D91))),'Data Summary'!CK97="Yes"),100-OFFSET('Sanitation Data'!$D$4,0,10*ROW('Sanitation Data'!D91)),NA())</f>
        <v>#N/A</v>
      </c>
      <c r="W97" s="512" t="e">
        <f ca="1">+IF(AND(ISNUMBER(OFFSET('Sanitation Data'!$D$6,0,10*ROW('Sanitation Data'!D91))),'Data Summary'!CL97="Yes"),OFFSET('Sanitation Data'!$D$6,0,10*ROW('Sanitation Data'!D91)),NA())</f>
        <v>#N/A</v>
      </c>
      <c r="X97" s="512" t="e">
        <f ca="1">+IF(AND(ISNUMBER(OFFSET('Sanitation Data'!$D$10,0,10*ROW('Sanitation Data'!D91))),'Data Summary'!CM97="Yes"),OFFSET('Sanitation Data'!$D$10,0,10*ROW('Sanitation Data'!D91)),NA())</f>
        <v>#N/A</v>
      </c>
      <c r="Y97" s="512" t="e">
        <f ca="1">+IF(AND(ISNUMBER(OFFSET('Sanitation Data'!$D$11,0,10*ROW('Sanitation Data'!D91))),'Data Summary'!CN97="Yes"),OFFSET('Sanitation Data'!$D$11,0,10*ROW('Sanitation Data'!D91)),NA())</f>
        <v>#N/A</v>
      </c>
      <c r="Z97" s="512" t="e">
        <f ca="1">+IF(AND(ISNUMBER(OFFSET('Sanitation Data'!$D$12,0,10*ROW('Sanitation Data'!D91))),'Data Summary'!CO97="Yes"),OFFSET('Sanitation Data'!$D$12,0,10*ROW('Sanitation Data'!D91)),NA())</f>
        <v>#N/A</v>
      </c>
      <c r="AA97" s="512" t="e">
        <f ca="1">+IF(AND(ISNUMBER(OFFSET('Sanitation Data'!$E$4,0,10*ROW('Sanitation Data'!E91))),'Data Summary'!CP97="Yes"),100-OFFSET('Sanitation Data'!$E$4,0,10*ROW('Sanitation Data'!E91)),NA())</f>
        <v>#N/A</v>
      </c>
      <c r="AB97" s="512" t="e">
        <f ca="1">+IF(AND(ISNUMBER(OFFSET('Sanitation Data'!$E$6,0,10*ROW('Sanitation Data'!E91))),'Data Summary'!CQ97="Yes"),OFFSET('Sanitation Data'!$E$6,0,10*ROW('Sanitation Data'!E91)),NA())</f>
        <v>#N/A</v>
      </c>
      <c r="AC97" s="512" t="e">
        <f ca="1">+IF(AND(ISNUMBER(OFFSET('Sanitation Data'!$E$10,0,10*ROW('Sanitation Data'!E91))),'Data Summary'!CR97="Yes"),OFFSET('Sanitation Data'!$E$10,0,10*ROW('Sanitation Data'!E91)),NA())</f>
        <v>#N/A</v>
      </c>
      <c r="AD97" s="512" t="e">
        <f ca="1">+IF(AND(ISNUMBER(OFFSET('Sanitation Data'!$E$11,0,10*ROW('Sanitation Data'!E91))),'Data Summary'!CS97="Yes"),OFFSET('Sanitation Data'!$E$11,0,10*ROW('Sanitation Data'!E91)),NA())</f>
        <v>#N/A</v>
      </c>
      <c r="AE97" s="512" t="e">
        <f ca="1">+IF(AND(ISNUMBER(OFFSET('Sanitation Data'!$E$12,0,10*ROW('Sanitation Data'!E91))),'Data Summary'!CT97="Yes"),OFFSET('Sanitation Data'!$E$12,0,10*ROW('Sanitation Data'!E91)),NA())</f>
        <v>#N/A</v>
      </c>
      <c r="AF97" s="512" t="e">
        <f ca="1">+IF(AND(ISNUMBER(OFFSET('Sanitation Data'!$F$4,0,10*ROW('Sanitation Data'!F91))),'Data Summary'!CU97="Yes"),100-OFFSET('Sanitation Data'!$F$4,0,10*ROW('Sanitation Data'!F91)),NA())</f>
        <v>#N/A</v>
      </c>
      <c r="AG97" s="512" t="e">
        <f ca="1">+IF(AND(ISNUMBER(OFFSET('Sanitation Data'!$F$6,0,10*ROW('Sanitation Data'!F91))),'Data Summary'!CV97="Yes"),OFFSET('Sanitation Data'!$F$6,0,10*ROW('Sanitation Data'!F91)),NA())</f>
        <v>#N/A</v>
      </c>
      <c r="AH97" s="512" t="e">
        <f ca="1">+IF(AND(ISNUMBER(OFFSET('Sanitation Data'!$F$10,0,10*ROW('Sanitation Data'!F91))),'Data Summary'!CW97="Yes"),OFFSET('Sanitation Data'!$F$10,0,10*ROW('Sanitation Data'!F91)),NA())</f>
        <v>#N/A</v>
      </c>
      <c r="AI97" s="512" t="e">
        <f ca="1">+IF(AND(ISNUMBER(OFFSET('Sanitation Data'!$F$11,0,10*ROW('Sanitation Data'!F91))),'Data Summary'!CX97="Yes"),OFFSET('Sanitation Data'!$F$11,0,10*ROW('Sanitation Data'!F91)),NA())</f>
        <v>#N/A</v>
      </c>
      <c r="AJ97" s="512" t="e">
        <f ca="1">+IF(AND(ISNUMBER(OFFSET('Sanitation Data'!$F$12,0,10*ROW('Sanitation Data'!F91))),'Data Summary'!CY97="Yes"),OFFSET('Sanitation Data'!$F$12,0,10*ROW('Sanitation Data'!F91)),NA())</f>
        <v>#N/A</v>
      </c>
      <c r="AK97" s="512" t="e">
        <f ca="1">+IF(AND(ISNUMBER(OFFSET('Sanitation Data'!$G$4,0,10*ROW('Sanitation Data'!G91))),'Data Summary'!CZ97="Yes"),100-OFFSET('Sanitation Data'!$G$4,0,10*ROW('Sanitation Data'!G91)),NA())</f>
        <v>#N/A</v>
      </c>
      <c r="AL97" s="512" t="e">
        <f ca="1">+IF(AND(ISNUMBER(OFFSET('Sanitation Data'!$G$6,0,10*ROW('Sanitation Data'!G91))),'Data Summary'!DA97="Yes"),OFFSET('Sanitation Data'!$G$6,0,10*ROW('Sanitation Data'!G91)),NA())</f>
        <v>#N/A</v>
      </c>
      <c r="AM97" s="512" t="e">
        <f ca="1">+IF(AND(ISNUMBER(OFFSET('Sanitation Data'!$G$10,0,10*ROW('Sanitation Data'!G91))),'Data Summary'!DB97="Yes"),OFFSET('Sanitation Data'!$G$10,0,10*ROW('Sanitation Data'!G91)),NA())</f>
        <v>#N/A</v>
      </c>
      <c r="AN97" s="512" t="e">
        <f ca="1">+IF(AND(ISNUMBER(OFFSET('Sanitation Data'!$G$11,0,10*ROW('Sanitation Data'!G91))),'Data Summary'!DC97="Yes"),OFFSET('Sanitation Data'!$G$11,0,10*ROW('Sanitation Data'!G91)),NA())</f>
        <v>#N/A</v>
      </c>
      <c r="AO97" s="512" t="e">
        <f ca="1">+IF(AND(ISNUMBER(OFFSET('Sanitation Data'!$G$12,0,10*ROW('Sanitation Data'!G91))),'Data Summary'!DD97="Yes"),OFFSET('Sanitation Data'!$G$12,0,10*ROW('Sanitation Data'!G91)),NA())</f>
        <v>#N/A</v>
      </c>
      <c r="AP97" s="512" t="e">
        <f ca="1">+IF(AND(ISNUMBER(OFFSET('Sanitation Data'!$H$4,0,10*ROW('Sanitation Data'!H91))),'Data Summary'!DE97="Yes"),100-OFFSET('Sanitation Data'!$H$4,0,10*ROW('Sanitation Data'!H91)),NA())</f>
        <v>#N/A</v>
      </c>
      <c r="AQ97" s="512" t="e">
        <f ca="1">+IF(AND(ISNUMBER(OFFSET('Sanitation Data'!$H$6,0,10*ROW('Sanitation Data'!H91))),'Data Summary'!DF97="Yes"),OFFSET('Sanitation Data'!$H$6,0,10*ROW('Sanitation Data'!H91)),NA())</f>
        <v>#N/A</v>
      </c>
      <c r="AR97" s="512" t="e">
        <f ca="1">+IF(AND(ISNUMBER(OFFSET('Sanitation Data'!$H$10,0,10*ROW('Sanitation Data'!H91))),'Data Summary'!DG97="Yes"),OFFSET('Sanitation Data'!$H$10,0,10*ROW('Sanitation Data'!H91)),NA())</f>
        <v>#N/A</v>
      </c>
      <c r="AS97" s="512" t="e">
        <f ca="1">+IF(AND(ISNUMBER(OFFSET('Sanitation Data'!$H$11,0,10*ROW('Sanitation Data'!H91))),'Data Summary'!DH97="Yes"),OFFSET('Sanitation Data'!$H$11,0,10*ROW('Sanitation Data'!H91)),NA())</f>
        <v>#N/A</v>
      </c>
      <c r="AT97" s="512" t="e">
        <f ca="1">+IF(AND(ISNUMBER(OFFSET('Sanitation Data'!$H$12,0,10*ROW('Sanitation Data'!H91))),'Data Summary'!DI97="Yes"),OFFSET('Sanitation Data'!$H$12,0,10*ROW('Sanitation Data'!H91)),NA())</f>
        <v>#N/A</v>
      </c>
      <c r="AU97" s="512" t="e">
        <f ca="1">+IF(AND(ISNUMBER(OFFSET('Sanitation Data'!$I$4,0,10*ROW('Sanitation Data'!I91))),'Data Summary'!DJ97="Yes"),100-OFFSET('Sanitation Data'!$I$4,0,10*ROW('Sanitation Data'!I91)),NA())</f>
        <v>#N/A</v>
      </c>
      <c r="AV97" s="512" t="e">
        <f ca="1">+IF(AND(ISNUMBER(OFFSET('Sanitation Data'!$I$6,0,10*ROW('Sanitation Data'!I91))),'Data Summary'!DK97="Yes"),OFFSET('Sanitation Data'!$I$6,0,10*ROW('Sanitation Data'!I91)),NA())</f>
        <v>#N/A</v>
      </c>
      <c r="AW97" s="512" t="e">
        <f ca="1">+IF(AND(ISNUMBER(OFFSET('Sanitation Data'!$I$10,0,10*ROW('Sanitation Data'!I91))),'Data Summary'!DL97="Yes"),OFFSET('Sanitation Data'!$I$10,0,10*ROW('Sanitation Data'!I91)),NA())</f>
        <v>#N/A</v>
      </c>
      <c r="AX97" s="512" t="e">
        <f ca="1">+IF(AND(ISNUMBER(OFFSET('Sanitation Data'!$I$11,0,10*ROW('Sanitation Data'!I91))),'Data Summary'!DM97="Yes"),OFFSET('Sanitation Data'!$I$11,0,10*ROW('Sanitation Data'!I91)),NA())</f>
        <v>#N/A</v>
      </c>
      <c r="AY97" s="512" t="e">
        <f ca="1">+IF(AND(ISNUMBER(OFFSET('Sanitation Data'!$I$12,0,10*ROW('Sanitation Data'!I91))),'Data Summary'!DN97="Yes"),OFFSET('Sanitation Data'!$I$12,0,10*ROW('Sanitation Data'!I91)),NA())</f>
        <v>#N/A</v>
      </c>
      <c r="AZ97" s="513" t="e">
        <f ca="1">+IF(AND(ISNUMBER(OFFSET('Hygiene Data'!$D$5,0,10*ROW('Hygiene Data'!D91))),'Data Summary'!DO97="Yes"),OFFSET('Hygiene Data'!$D$5,0,10*ROW('Hygiene Data'!D91)),NA())</f>
        <v>#N/A</v>
      </c>
      <c r="BA97" s="513" t="e">
        <f ca="1">+IF(AND(ISNUMBER(OFFSET('Hygiene Data'!$D$7,0,10*ROW('Hygiene Data'!D91))),'Data Summary'!DP97="Yes"),OFFSET('Hygiene Data'!$D$7,0,10*ROW('Hygiene Data'!D91)),NA())</f>
        <v>#N/A</v>
      </c>
      <c r="BB97" s="513" t="e">
        <f ca="1">+IF(AND(ISNUMBER(OFFSET('Hygiene Data'!$D$9,0,10*ROW('Hygiene Data'!D91))),'Data Summary'!DQ97="Yes"),OFFSET('Hygiene Data'!$D$9,0,10*ROW('Hygiene Data'!D91)),NA())</f>
        <v>#N/A</v>
      </c>
      <c r="BC97" s="513" t="e">
        <f ca="1">+IF(AND(ISNUMBER(OFFSET('Hygiene Data'!$E$5,0,10*ROW('Hygiene Data'!E91))),'Data Summary'!DR97="Yes"),OFFSET('Hygiene Data'!$E$5,0,10*ROW('Hygiene Data'!E91)),NA())</f>
        <v>#N/A</v>
      </c>
      <c r="BD97" s="513" t="e">
        <f ca="1">+IF(AND(ISNUMBER(OFFSET('Hygiene Data'!$E$7,0,10*ROW('Hygiene Data'!E91))),'Data Summary'!DS97="Yes"),OFFSET('Hygiene Data'!$E$7,0,10*ROW('Hygiene Data'!E91)),NA())</f>
        <v>#N/A</v>
      </c>
      <c r="BE97" s="513" t="e">
        <f ca="1">+IF(AND(ISNUMBER(OFFSET('Hygiene Data'!$E$9,0,10*ROW('Hygiene Data'!E91))),'Data Summary'!DT97="Yes"),OFFSET('Hygiene Data'!$E$9,0,10*ROW('Hygiene Data'!E91)),NA())</f>
        <v>#N/A</v>
      </c>
      <c r="BF97" s="513" t="e">
        <f ca="1">+IF(AND(ISNUMBER(OFFSET('Hygiene Data'!$F$5,0,10*ROW('Hygiene Data'!F91))),'Data Summary'!DU97="Yes"),OFFSET('Hygiene Data'!$F$5,0,10*ROW('Hygiene Data'!F91)),NA())</f>
        <v>#N/A</v>
      </c>
      <c r="BG97" s="513" t="e">
        <f ca="1">+IF(AND(ISNUMBER(OFFSET('Hygiene Data'!$F$7,0,10*ROW('Hygiene Data'!F91))),'Data Summary'!DV97="Yes"),OFFSET('Hygiene Data'!$F$7,0,10*ROW('Hygiene Data'!F91)),NA())</f>
        <v>#N/A</v>
      </c>
      <c r="BH97" s="513" t="e">
        <f ca="1">+IF(AND(ISNUMBER(OFFSET('Hygiene Data'!$F$9,0,10*ROW('Hygiene Data'!F91))),'Data Summary'!DW97="Yes"),OFFSET('Hygiene Data'!$F$9,0,10*ROW('Hygiene Data'!F91)),NA())</f>
        <v>#N/A</v>
      </c>
      <c r="BI97" s="513" t="e">
        <f ca="1">+IF(AND(ISNUMBER(OFFSET('Hygiene Data'!$G$5,0,10*ROW('Hygiene Data'!G91))),'Data Summary'!DX97="Yes"),OFFSET('Hygiene Data'!$G$5,0,10*ROW('Hygiene Data'!G91)),NA())</f>
        <v>#N/A</v>
      </c>
      <c r="BJ97" s="513" t="e">
        <f ca="1">+IF(AND(ISNUMBER(OFFSET('Hygiene Data'!$G$7,0,10*ROW('Hygiene Data'!G91))),'Data Summary'!DY97="Yes"),OFFSET('Hygiene Data'!$G$7,0,10*ROW('Hygiene Data'!G91)),NA())</f>
        <v>#N/A</v>
      </c>
      <c r="BK97" s="513" t="e">
        <f ca="1">+IF(AND(ISNUMBER(OFFSET('Hygiene Data'!$G$9,0,10*ROW('Hygiene Data'!G91))),'Data Summary'!DZ97="Yes"),OFFSET('Hygiene Data'!$G$9,0,10*ROW('Hygiene Data'!G91)),NA())</f>
        <v>#N/A</v>
      </c>
      <c r="BL97" s="513" t="e">
        <f ca="1">+IF(AND(ISNUMBER(OFFSET('Hygiene Data'!$H$5,0,10*ROW('Hygiene Data'!H91))),'Data Summary'!EA97="Yes"),OFFSET('Hygiene Data'!$H$5,0,10*ROW('Hygiene Data'!H91)),NA())</f>
        <v>#N/A</v>
      </c>
      <c r="BM97" s="513" t="e">
        <f ca="1">+IF(AND(ISNUMBER(OFFSET('Hygiene Data'!$H$7,0,10*ROW('Hygiene Data'!H91))),'Data Summary'!EB97="Yes"),OFFSET('Hygiene Data'!$H$7,0,10*ROW('Hygiene Data'!H91)),NA())</f>
        <v>#N/A</v>
      </c>
      <c r="BN97" s="513" t="e">
        <f ca="1">+IF(AND(ISNUMBER(OFFSET('Hygiene Data'!$H$9,0,10*ROW('Hygiene Data'!H91))),'Data Summary'!EC97="Yes"),OFFSET('Hygiene Data'!$H$9,0,10*ROW('Hygiene Data'!H91)),NA())</f>
        <v>#N/A</v>
      </c>
      <c r="BO97" s="513" t="e">
        <f ca="1">+IF(AND(ISNUMBER(OFFSET('Hygiene Data'!$I$5,0,10*ROW('Hygiene Data'!I91))),'Data Summary'!ED97="Yes"),OFFSET('Hygiene Data'!$I$5,0,10*ROW('Hygiene Data'!I91)),NA())</f>
        <v>#N/A</v>
      </c>
      <c r="BP97" s="513" t="e">
        <f ca="1">+IF(AND(ISNUMBER(OFFSET('Hygiene Data'!$I$7,0,10*ROW('Hygiene Data'!I91))),'Data Summary'!EE97="Yes"),OFFSET('Hygiene Data'!$I$7,0,10*ROW('Hygiene Data'!I91)),NA())</f>
        <v>#N/A</v>
      </c>
      <c r="BQ97" s="513" t="e">
        <f ca="1">+IF(AND(ISNUMBER(OFFSET('Hygiene Data'!$I$9,0,10*ROW('Hygiene Data'!I91))),'Data Summary'!EF97="Yes"),OFFSET('Hygiene Data'!$I$9,0,10*ROW('Hygiene Data'!I91)),NA())</f>
        <v>#N/A</v>
      </c>
    </row>
    <row r="98" spans="1:69" x14ac:dyDescent="0.25">
      <c r="A98" s="509" t="e">
        <f ca="1">+RIGHT('Data Summary'!A98,LEN('Data Summary'!A98)-9)</f>
        <v>#VALUE!</v>
      </c>
      <c r="B98" s="483" t="str">
        <f ca="1">+IF(ISTEXT('Data Summary'!B98),'Data Summary'!B98,"")</f>
        <v/>
      </c>
      <c r="C98" s="510" t="e">
        <f ca="1">+VALUE('Data Summary'!C98)</f>
        <v>#VALUE!</v>
      </c>
      <c r="D98" s="511" t="e">
        <f ca="1">+IF(AND(ISNUMBER(OFFSET('Water Data'!$D$4,0,10*ROW('Water Data'!D92))),'Data Summary'!BS98="Yes"),100-OFFSET('Water Data'!$D$4,0,10*ROW('Water Data'!D92)),NA())</f>
        <v>#N/A</v>
      </c>
      <c r="E98" s="511" t="e">
        <f ca="1">+IF(AND(ISNUMBER(OFFSET('Water Data'!$D$6,0,10*ROW('Water Data'!D92))),'Data Summary'!BT98="Yes"),OFFSET('Water Data'!$D$6,0,10*ROW('Water Data'!D92)),NA())</f>
        <v>#N/A</v>
      </c>
      <c r="F98" s="511" t="e">
        <f ca="1">+IF(AND(ISNUMBER(OFFSET('Water Data'!$D$9,0,10*ROW('Water Data'!D92))),'Data Summary'!BU98="Yes"),OFFSET('Water Data'!$D$9,0,10*ROW('Water Data'!D92)),NA())</f>
        <v>#N/A</v>
      </c>
      <c r="G98" s="511" t="e">
        <f ca="1">+IF(AND(ISNUMBER(OFFSET('Water Data'!$E$4,0,10*ROW('Water Data'!E92))),'Data Summary'!BV98="Yes"),100-OFFSET('Water Data'!$E$4,0,10*ROW('Water Data'!E92)),NA())</f>
        <v>#N/A</v>
      </c>
      <c r="H98" s="511" t="e">
        <f ca="1">+IF(AND(ISNUMBER(OFFSET('Water Data'!$E$6,0,10*ROW('Water Data'!E92))),'Data Summary'!BW98="Yes"),OFFSET('Water Data'!$E$6,0,10*ROW('Water Data'!E92)),NA())</f>
        <v>#N/A</v>
      </c>
      <c r="I98" s="511" t="e">
        <f ca="1">+IF(AND(ISNUMBER(OFFSET('Water Data'!$E$9,0,10*ROW('Water Data'!E92))),'Data Summary'!BX98="Yes"),OFFSET('Water Data'!$E$9,0,10*ROW('Water Data'!E92)),NA())</f>
        <v>#N/A</v>
      </c>
      <c r="J98" s="511" t="e">
        <f ca="1">+IF(AND(ISNUMBER(OFFSET('Water Data'!$F$4,0,10*ROW('Water Data'!F92))),'Data Summary'!BY98="Yes"),100-OFFSET('Water Data'!$F$4,0,10*ROW('Water Data'!F92)),NA())</f>
        <v>#N/A</v>
      </c>
      <c r="K98" s="511" t="e">
        <f ca="1">+IF(AND(ISNUMBER(OFFSET('Water Data'!$F$6,0,10*ROW('Water Data'!F92))),'Data Summary'!BZ98="Yes"),OFFSET('Water Data'!$F$6,0,10*ROW('Water Data'!F92)),NA())</f>
        <v>#N/A</v>
      </c>
      <c r="L98" s="511" t="e">
        <f ca="1">+IF(AND(ISNUMBER(OFFSET('Water Data'!$F$9,0,10*ROW('Water Data'!F92))),'Data Summary'!CA98="Yes"),OFFSET('Water Data'!$F$9,0,10*ROW('Water Data'!F92)),NA())</f>
        <v>#N/A</v>
      </c>
      <c r="M98" s="511" t="e">
        <f ca="1">+IF(AND(ISNUMBER(OFFSET('Water Data'!$G$4,0,10*ROW('Water Data'!G92))),'Data Summary'!CB98="Yes"),100-OFFSET('Water Data'!$G$4,0,10*ROW('Water Data'!G92)),NA())</f>
        <v>#N/A</v>
      </c>
      <c r="N98" s="511" t="e">
        <f ca="1">+IF(AND(ISNUMBER(OFFSET('Water Data'!$G$6,0,10*ROW('Water Data'!G92))),'Data Summary'!CC98="Yes"),OFFSET('Water Data'!$G$6,0,10*ROW('Water Data'!G92)),NA())</f>
        <v>#N/A</v>
      </c>
      <c r="O98" s="511" t="e">
        <f ca="1">+IF(AND(ISNUMBER(OFFSET('Water Data'!$G$9,0,10*ROW('Water Data'!G92))),'Data Summary'!CD98="Yes"),OFFSET('Water Data'!$G$9,0,10*ROW('Water Data'!G92)),NA())</f>
        <v>#N/A</v>
      </c>
      <c r="P98" s="511" t="e">
        <f ca="1">+IF(AND(ISNUMBER(OFFSET('Water Data'!$H$4,0,10*ROW('Water Data'!H92))),'Data Summary'!CE98="Yes"),100-OFFSET('Water Data'!$H$4,0,10*ROW('Water Data'!H92)),NA())</f>
        <v>#N/A</v>
      </c>
      <c r="Q98" s="511" t="e">
        <f ca="1">+IF(AND(ISNUMBER(OFFSET('Water Data'!$H$6,0,10*ROW('Water Data'!H92))),'Data Summary'!CF98="Yes"),OFFSET('Water Data'!$H$6,0,10*ROW('Water Data'!H92)),NA())</f>
        <v>#N/A</v>
      </c>
      <c r="R98" s="511" t="e">
        <f ca="1">+IF(AND(ISNUMBER(OFFSET('Water Data'!$H$9,0,10*ROW('Water Data'!H92))),'Data Summary'!CG98="Yes"),OFFSET('Water Data'!$H$9,0,10*ROW('Water Data'!H92)),NA())</f>
        <v>#N/A</v>
      </c>
      <c r="S98" s="511" t="e">
        <f ca="1">+IF(AND(ISNUMBER(OFFSET('Water Data'!$I$4,0,10*ROW('Water Data'!I92))),'Data Summary'!CH98="Yes"),100-OFFSET('Water Data'!$I$4,0,10*ROW('Water Data'!I92)),NA())</f>
        <v>#N/A</v>
      </c>
      <c r="T98" s="511" t="e">
        <f ca="1">+IF(AND(ISNUMBER(OFFSET('Water Data'!$I$6,0,10*ROW('Water Data'!I92))),'Data Summary'!CI98="Yes"),OFFSET('Water Data'!$I$6,0,10*ROW('Water Data'!I92)),NA())</f>
        <v>#N/A</v>
      </c>
      <c r="U98" s="511" t="e">
        <f ca="1">+IF(AND(ISNUMBER(OFFSET('Water Data'!$I$9,0,10*ROW('Water Data'!I92))),'Data Summary'!CJ98="Yes"),OFFSET('Water Data'!$I$9,0,10*ROW('Water Data'!I92)),NA())</f>
        <v>#N/A</v>
      </c>
      <c r="V98" s="512" t="e">
        <f ca="1">+IF(AND(ISNUMBER(OFFSET('Sanitation Data'!$D$4,0,10*ROW('Sanitation Data'!D92))),'Data Summary'!CK98="Yes"),100-OFFSET('Sanitation Data'!$D$4,0,10*ROW('Sanitation Data'!D92)),NA())</f>
        <v>#N/A</v>
      </c>
      <c r="W98" s="512" t="e">
        <f ca="1">+IF(AND(ISNUMBER(OFFSET('Sanitation Data'!$D$6,0,10*ROW('Sanitation Data'!D92))),'Data Summary'!CL98="Yes"),OFFSET('Sanitation Data'!$D$6,0,10*ROW('Sanitation Data'!D92)),NA())</f>
        <v>#N/A</v>
      </c>
      <c r="X98" s="512" t="e">
        <f ca="1">+IF(AND(ISNUMBER(OFFSET('Sanitation Data'!$D$10,0,10*ROW('Sanitation Data'!D92))),'Data Summary'!CM98="Yes"),OFFSET('Sanitation Data'!$D$10,0,10*ROW('Sanitation Data'!D92)),NA())</f>
        <v>#N/A</v>
      </c>
      <c r="Y98" s="512" t="e">
        <f ca="1">+IF(AND(ISNUMBER(OFFSET('Sanitation Data'!$D$11,0,10*ROW('Sanitation Data'!D92))),'Data Summary'!CN98="Yes"),OFFSET('Sanitation Data'!$D$11,0,10*ROW('Sanitation Data'!D92)),NA())</f>
        <v>#N/A</v>
      </c>
      <c r="Z98" s="512" t="e">
        <f ca="1">+IF(AND(ISNUMBER(OFFSET('Sanitation Data'!$D$12,0,10*ROW('Sanitation Data'!D92))),'Data Summary'!CO98="Yes"),OFFSET('Sanitation Data'!$D$12,0,10*ROW('Sanitation Data'!D92)),NA())</f>
        <v>#N/A</v>
      </c>
      <c r="AA98" s="512" t="e">
        <f ca="1">+IF(AND(ISNUMBER(OFFSET('Sanitation Data'!$E$4,0,10*ROW('Sanitation Data'!E92))),'Data Summary'!CP98="Yes"),100-OFFSET('Sanitation Data'!$E$4,0,10*ROW('Sanitation Data'!E92)),NA())</f>
        <v>#N/A</v>
      </c>
      <c r="AB98" s="512" t="e">
        <f ca="1">+IF(AND(ISNUMBER(OFFSET('Sanitation Data'!$E$6,0,10*ROW('Sanitation Data'!E92))),'Data Summary'!CQ98="Yes"),OFFSET('Sanitation Data'!$E$6,0,10*ROW('Sanitation Data'!E92)),NA())</f>
        <v>#N/A</v>
      </c>
      <c r="AC98" s="512" t="e">
        <f ca="1">+IF(AND(ISNUMBER(OFFSET('Sanitation Data'!$E$10,0,10*ROW('Sanitation Data'!E92))),'Data Summary'!CR98="Yes"),OFFSET('Sanitation Data'!$E$10,0,10*ROW('Sanitation Data'!E92)),NA())</f>
        <v>#N/A</v>
      </c>
      <c r="AD98" s="512" t="e">
        <f ca="1">+IF(AND(ISNUMBER(OFFSET('Sanitation Data'!$E$11,0,10*ROW('Sanitation Data'!E92))),'Data Summary'!CS98="Yes"),OFFSET('Sanitation Data'!$E$11,0,10*ROW('Sanitation Data'!E92)),NA())</f>
        <v>#N/A</v>
      </c>
      <c r="AE98" s="512" t="e">
        <f ca="1">+IF(AND(ISNUMBER(OFFSET('Sanitation Data'!$E$12,0,10*ROW('Sanitation Data'!E92))),'Data Summary'!CT98="Yes"),OFFSET('Sanitation Data'!$E$12,0,10*ROW('Sanitation Data'!E92)),NA())</f>
        <v>#N/A</v>
      </c>
      <c r="AF98" s="512" t="e">
        <f ca="1">+IF(AND(ISNUMBER(OFFSET('Sanitation Data'!$F$4,0,10*ROW('Sanitation Data'!F92))),'Data Summary'!CU98="Yes"),100-OFFSET('Sanitation Data'!$F$4,0,10*ROW('Sanitation Data'!F92)),NA())</f>
        <v>#N/A</v>
      </c>
      <c r="AG98" s="512" t="e">
        <f ca="1">+IF(AND(ISNUMBER(OFFSET('Sanitation Data'!$F$6,0,10*ROW('Sanitation Data'!F92))),'Data Summary'!CV98="Yes"),OFFSET('Sanitation Data'!$F$6,0,10*ROW('Sanitation Data'!F92)),NA())</f>
        <v>#N/A</v>
      </c>
      <c r="AH98" s="512" t="e">
        <f ca="1">+IF(AND(ISNUMBER(OFFSET('Sanitation Data'!$F$10,0,10*ROW('Sanitation Data'!F92))),'Data Summary'!CW98="Yes"),OFFSET('Sanitation Data'!$F$10,0,10*ROW('Sanitation Data'!F92)),NA())</f>
        <v>#N/A</v>
      </c>
      <c r="AI98" s="512" t="e">
        <f ca="1">+IF(AND(ISNUMBER(OFFSET('Sanitation Data'!$F$11,0,10*ROW('Sanitation Data'!F92))),'Data Summary'!CX98="Yes"),OFFSET('Sanitation Data'!$F$11,0,10*ROW('Sanitation Data'!F92)),NA())</f>
        <v>#N/A</v>
      </c>
      <c r="AJ98" s="512" t="e">
        <f ca="1">+IF(AND(ISNUMBER(OFFSET('Sanitation Data'!$F$12,0,10*ROW('Sanitation Data'!F92))),'Data Summary'!CY98="Yes"),OFFSET('Sanitation Data'!$F$12,0,10*ROW('Sanitation Data'!F92)),NA())</f>
        <v>#N/A</v>
      </c>
      <c r="AK98" s="512" t="e">
        <f ca="1">+IF(AND(ISNUMBER(OFFSET('Sanitation Data'!$G$4,0,10*ROW('Sanitation Data'!G92))),'Data Summary'!CZ98="Yes"),100-OFFSET('Sanitation Data'!$G$4,0,10*ROW('Sanitation Data'!G92)),NA())</f>
        <v>#N/A</v>
      </c>
      <c r="AL98" s="512" t="e">
        <f ca="1">+IF(AND(ISNUMBER(OFFSET('Sanitation Data'!$G$6,0,10*ROW('Sanitation Data'!G92))),'Data Summary'!DA98="Yes"),OFFSET('Sanitation Data'!$G$6,0,10*ROW('Sanitation Data'!G92)),NA())</f>
        <v>#N/A</v>
      </c>
      <c r="AM98" s="512" t="e">
        <f ca="1">+IF(AND(ISNUMBER(OFFSET('Sanitation Data'!$G$10,0,10*ROW('Sanitation Data'!G92))),'Data Summary'!DB98="Yes"),OFFSET('Sanitation Data'!$G$10,0,10*ROW('Sanitation Data'!G92)),NA())</f>
        <v>#N/A</v>
      </c>
      <c r="AN98" s="512" t="e">
        <f ca="1">+IF(AND(ISNUMBER(OFFSET('Sanitation Data'!$G$11,0,10*ROW('Sanitation Data'!G92))),'Data Summary'!DC98="Yes"),OFFSET('Sanitation Data'!$G$11,0,10*ROW('Sanitation Data'!G92)),NA())</f>
        <v>#N/A</v>
      </c>
      <c r="AO98" s="512" t="e">
        <f ca="1">+IF(AND(ISNUMBER(OFFSET('Sanitation Data'!$G$12,0,10*ROW('Sanitation Data'!G92))),'Data Summary'!DD98="Yes"),OFFSET('Sanitation Data'!$G$12,0,10*ROW('Sanitation Data'!G92)),NA())</f>
        <v>#N/A</v>
      </c>
      <c r="AP98" s="512" t="e">
        <f ca="1">+IF(AND(ISNUMBER(OFFSET('Sanitation Data'!$H$4,0,10*ROW('Sanitation Data'!H92))),'Data Summary'!DE98="Yes"),100-OFFSET('Sanitation Data'!$H$4,0,10*ROW('Sanitation Data'!H92)),NA())</f>
        <v>#N/A</v>
      </c>
      <c r="AQ98" s="512" t="e">
        <f ca="1">+IF(AND(ISNUMBER(OFFSET('Sanitation Data'!$H$6,0,10*ROW('Sanitation Data'!H92))),'Data Summary'!DF98="Yes"),OFFSET('Sanitation Data'!$H$6,0,10*ROW('Sanitation Data'!H92)),NA())</f>
        <v>#N/A</v>
      </c>
      <c r="AR98" s="512" t="e">
        <f ca="1">+IF(AND(ISNUMBER(OFFSET('Sanitation Data'!$H$10,0,10*ROW('Sanitation Data'!H92))),'Data Summary'!DG98="Yes"),OFFSET('Sanitation Data'!$H$10,0,10*ROW('Sanitation Data'!H92)),NA())</f>
        <v>#N/A</v>
      </c>
      <c r="AS98" s="512" t="e">
        <f ca="1">+IF(AND(ISNUMBER(OFFSET('Sanitation Data'!$H$11,0,10*ROW('Sanitation Data'!H92))),'Data Summary'!DH98="Yes"),OFFSET('Sanitation Data'!$H$11,0,10*ROW('Sanitation Data'!H92)),NA())</f>
        <v>#N/A</v>
      </c>
      <c r="AT98" s="512" t="e">
        <f ca="1">+IF(AND(ISNUMBER(OFFSET('Sanitation Data'!$H$12,0,10*ROW('Sanitation Data'!H92))),'Data Summary'!DI98="Yes"),OFFSET('Sanitation Data'!$H$12,0,10*ROW('Sanitation Data'!H92)),NA())</f>
        <v>#N/A</v>
      </c>
      <c r="AU98" s="512" t="e">
        <f ca="1">+IF(AND(ISNUMBER(OFFSET('Sanitation Data'!$I$4,0,10*ROW('Sanitation Data'!I92))),'Data Summary'!DJ98="Yes"),100-OFFSET('Sanitation Data'!$I$4,0,10*ROW('Sanitation Data'!I92)),NA())</f>
        <v>#N/A</v>
      </c>
      <c r="AV98" s="512" t="e">
        <f ca="1">+IF(AND(ISNUMBER(OFFSET('Sanitation Data'!$I$6,0,10*ROW('Sanitation Data'!I92))),'Data Summary'!DK98="Yes"),OFFSET('Sanitation Data'!$I$6,0,10*ROW('Sanitation Data'!I92)),NA())</f>
        <v>#N/A</v>
      </c>
      <c r="AW98" s="512" t="e">
        <f ca="1">+IF(AND(ISNUMBER(OFFSET('Sanitation Data'!$I$10,0,10*ROW('Sanitation Data'!I92))),'Data Summary'!DL98="Yes"),OFFSET('Sanitation Data'!$I$10,0,10*ROW('Sanitation Data'!I92)),NA())</f>
        <v>#N/A</v>
      </c>
      <c r="AX98" s="512" t="e">
        <f ca="1">+IF(AND(ISNUMBER(OFFSET('Sanitation Data'!$I$11,0,10*ROW('Sanitation Data'!I92))),'Data Summary'!DM98="Yes"),OFFSET('Sanitation Data'!$I$11,0,10*ROW('Sanitation Data'!I92)),NA())</f>
        <v>#N/A</v>
      </c>
      <c r="AY98" s="512" t="e">
        <f ca="1">+IF(AND(ISNUMBER(OFFSET('Sanitation Data'!$I$12,0,10*ROW('Sanitation Data'!I92))),'Data Summary'!DN98="Yes"),OFFSET('Sanitation Data'!$I$12,0,10*ROW('Sanitation Data'!I92)),NA())</f>
        <v>#N/A</v>
      </c>
      <c r="AZ98" s="513" t="e">
        <f ca="1">+IF(AND(ISNUMBER(OFFSET('Hygiene Data'!$D$5,0,10*ROW('Hygiene Data'!D92))),'Data Summary'!DO98="Yes"),OFFSET('Hygiene Data'!$D$5,0,10*ROW('Hygiene Data'!D92)),NA())</f>
        <v>#N/A</v>
      </c>
      <c r="BA98" s="513" t="e">
        <f ca="1">+IF(AND(ISNUMBER(OFFSET('Hygiene Data'!$D$7,0,10*ROW('Hygiene Data'!D92))),'Data Summary'!DP98="Yes"),OFFSET('Hygiene Data'!$D$7,0,10*ROW('Hygiene Data'!D92)),NA())</f>
        <v>#N/A</v>
      </c>
      <c r="BB98" s="513" t="e">
        <f ca="1">+IF(AND(ISNUMBER(OFFSET('Hygiene Data'!$D$9,0,10*ROW('Hygiene Data'!D92))),'Data Summary'!DQ98="Yes"),OFFSET('Hygiene Data'!$D$9,0,10*ROW('Hygiene Data'!D92)),NA())</f>
        <v>#N/A</v>
      </c>
      <c r="BC98" s="513" t="e">
        <f ca="1">+IF(AND(ISNUMBER(OFFSET('Hygiene Data'!$E$5,0,10*ROW('Hygiene Data'!E92))),'Data Summary'!DR98="Yes"),OFFSET('Hygiene Data'!$E$5,0,10*ROW('Hygiene Data'!E92)),NA())</f>
        <v>#N/A</v>
      </c>
      <c r="BD98" s="513" t="e">
        <f ca="1">+IF(AND(ISNUMBER(OFFSET('Hygiene Data'!$E$7,0,10*ROW('Hygiene Data'!E92))),'Data Summary'!DS98="Yes"),OFFSET('Hygiene Data'!$E$7,0,10*ROW('Hygiene Data'!E92)),NA())</f>
        <v>#N/A</v>
      </c>
      <c r="BE98" s="513" t="e">
        <f ca="1">+IF(AND(ISNUMBER(OFFSET('Hygiene Data'!$E$9,0,10*ROW('Hygiene Data'!E92))),'Data Summary'!DT98="Yes"),OFFSET('Hygiene Data'!$E$9,0,10*ROW('Hygiene Data'!E92)),NA())</f>
        <v>#N/A</v>
      </c>
      <c r="BF98" s="513" t="e">
        <f ca="1">+IF(AND(ISNUMBER(OFFSET('Hygiene Data'!$F$5,0,10*ROW('Hygiene Data'!F92))),'Data Summary'!DU98="Yes"),OFFSET('Hygiene Data'!$F$5,0,10*ROW('Hygiene Data'!F92)),NA())</f>
        <v>#N/A</v>
      </c>
      <c r="BG98" s="513" t="e">
        <f ca="1">+IF(AND(ISNUMBER(OFFSET('Hygiene Data'!$F$7,0,10*ROW('Hygiene Data'!F92))),'Data Summary'!DV98="Yes"),OFFSET('Hygiene Data'!$F$7,0,10*ROW('Hygiene Data'!F92)),NA())</f>
        <v>#N/A</v>
      </c>
      <c r="BH98" s="513" t="e">
        <f ca="1">+IF(AND(ISNUMBER(OFFSET('Hygiene Data'!$F$9,0,10*ROW('Hygiene Data'!F92))),'Data Summary'!DW98="Yes"),OFFSET('Hygiene Data'!$F$9,0,10*ROW('Hygiene Data'!F92)),NA())</f>
        <v>#N/A</v>
      </c>
      <c r="BI98" s="513" t="e">
        <f ca="1">+IF(AND(ISNUMBER(OFFSET('Hygiene Data'!$G$5,0,10*ROW('Hygiene Data'!G92))),'Data Summary'!DX98="Yes"),OFFSET('Hygiene Data'!$G$5,0,10*ROW('Hygiene Data'!G92)),NA())</f>
        <v>#N/A</v>
      </c>
      <c r="BJ98" s="513" t="e">
        <f ca="1">+IF(AND(ISNUMBER(OFFSET('Hygiene Data'!$G$7,0,10*ROW('Hygiene Data'!G92))),'Data Summary'!DY98="Yes"),OFFSET('Hygiene Data'!$G$7,0,10*ROW('Hygiene Data'!G92)),NA())</f>
        <v>#N/A</v>
      </c>
      <c r="BK98" s="513" t="e">
        <f ca="1">+IF(AND(ISNUMBER(OFFSET('Hygiene Data'!$G$9,0,10*ROW('Hygiene Data'!G92))),'Data Summary'!DZ98="Yes"),OFFSET('Hygiene Data'!$G$9,0,10*ROW('Hygiene Data'!G92)),NA())</f>
        <v>#N/A</v>
      </c>
      <c r="BL98" s="513" t="e">
        <f ca="1">+IF(AND(ISNUMBER(OFFSET('Hygiene Data'!$H$5,0,10*ROW('Hygiene Data'!H92))),'Data Summary'!EA98="Yes"),OFFSET('Hygiene Data'!$H$5,0,10*ROW('Hygiene Data'!H92)),NA())</f>
        <v>#N/A</v>
      </c>
      <c r="BM98" s="513" t="e">
        <f ca="1">+IF(AND(ISNUMBER(OFFSET('Hygiene Data'!$H$7,0,10*ROW('Hygiene Data'!H92))),'Data Summary'!EB98="Yes"),OFFSET('Hygiene Data'!$H$7,0,10*ROW('Hygiene Data'!H92)),NA())</f>
        <v>#N/A</v>
      </c>
      <c r="BN98" s="513" t="e">
        <f ca="1">+IF(AND(ISNUMBER(OFFSET('Hygiene Data'!$H$9,0,10*ROW('Hygiene Data'!H92))),'Data Summary'!EC98="Yes"),OFFSET('Hygiene Data'!$H$9,0,10*ROW('Hygiene Data'!H92)),NA())</f>
        <v>#N/A</v>
      </c>
      <c r="BO98" s="513" t="e">
        <f ca="1">+IF(AND(ISNUMBER(OFFSET('Hygiene Data'!$I$5,0,10*ROW('Hygiene Data'!I92))),'Data Summary'!ED98="Yes"),OFFSET('Hygiene Data'!$I$5,0,10*ROW('Hygiene Data'!I92)),NA())</f>
        <v>#N/A</v>
      </c>
      <c r="BP98" s="513" t="e">
        <f ca="1">+IF(AND(ISNUMBER(OFFSET('Hygiene Data'!$I$7,0,10*ROW('Hygiene Data'!I92))),'Data Summary'!EE98="Yes"),OFFSET('Hygiene Data'!$I$7,0,10*ROW('Hygiene Data'!I92)),NA())</f>
        <v>#N/A</v>
      </c>
      <c r="BQ98" s="513" t="e">
        <f ca="1">+IF(AND(ISNUMBER(OFFSET('Hygiene Data'!$I$9,0,10*ROW('Hygiene Data'!I92))),'Data Summary'!EF98="Yes"),OFFSET('Hygiene Data'!$I$9,0,10*ROW('Hygiene Data'!I92)),NA())</f>
        <v>#N/A</v>
      </c>
    </row>
    <row r="99" spans="1:69" x14ac:dyDescent="0.25">
      <c r="A99" s="509" t="e">
        <f ca="1">+RIGHT('Data Summary'!A99,LEN('Data Summary'!A99)-9)</f>
        <v>#VALUE!</v>
      </c>
      <c r="B99" s="483" t="str">
        <f ca="1">+IF(ISTEXT('Data Summary'!B99),'Data Summary'!B99,"")</f>
        <v/>
      </c>
      <c r="C99" s="510" t="e">
        <f ca="1">+VALUE('Data Summary'!C99)</f>
        <v>#VALUE!</v>
      </c>
      <c r="D99" s="511" t="e">
        <f ca="1">+IF(AND(ISNUMBER(OFFSET('Water Data'!$D$4,0,10*ROW('Water Data'!D93))),'Data Summary'!BS99="Yes"),100-OFFSET('Water Data'!$D$4,0,10*ROW('Water Data'!D93)),NA())</f>
        <v>#N/A</v>
      </c>
      <c r="E99" s="511" t="e">
        <f ca="1">+IF(AND(ISNUMBER(OFFSET('Water Data'!$D$6,0,10*ROW('Water Data'!D93))),'Data Summary'!BT99="Yes"),OFFSET('Water Data'!$D$6,0,10*ROW('Water Data'!D93)),NA())</f>
        <v>#N/A</v>
      </c>
      <c r="F99" s="511" t="e">
        <f ca="1">+IF(AND(ISNUMBER(OFFSET('Water Data'!$D$9,0,10*ROW('Water Data'!D93))),'Data Summary'!BU99="Yes"),OFFSET('Water Data'!$D$9,0,10*ROW('Water Data'!D93)),NA())</f>
        <v>#N/A</v>
      </c>
      <c r="G99" s="511" t="e">
        <f ca="1">+IF(AND(ISNUMBER(OFFSET('Water Data'!$E$4,0,10*ROW('Water Data'!E93))),'Data Summary'!BV99="Yes"),100-OFFSET('Water Data'!$E$4,0,10*ROW('Water Data'!E93)),NA())</f>
        <v>#N/A</v>
      </c>
      <c r="H99" s="511" t="e">
        <f ca="1">+IF(AND(ISNUMBER(OFFSET('Water Data'!$E$6,0,10*ROW('Water Data'!E93))),'Data Summary'!BW99="Yes"),OFFSET('Water Data'!$E$6,0,10*ROW('Water Data'!E93)),NA())</f>
        <v>#N/A</v>
      </c>
      <c r="I99" s="511" t="e">
        <f ca="1">+IF(AND(ISNUMBER(OFFSET('Water Data'!$E$9,0,10*ROW('Water Data'!E93))),'Data Summary'!BX99="Yes"),OFFSET('Water Data'!$E$9,0,10*ROW('Water Data'!E93)),NA())</f>
        <v>#N/A</v>
      </c>
      <c r="J99" s="511" t="e">
        <f ca="1">+IF(AND(ISNUMBER(OFFSET('Water Data'!$F$4,0,10*ROW('Water Data'!F93))),'Data Summary'!BY99="Yes"),100-OFFSET('Water Data'!$F$4,0,10*ROW('Water Data'!F93)),NA())</f>
        <v>#N/A</v>
      </c>
      <c r="K99" s="511" t="e">
        <f ca="1">+IF(AND(ISNUMBER(OFFSET('Water Data'!$F$6,0,10*ROW('Water Data'!F93))),'Data Summary'!BZ99="Yes"),OFFSET('Water Data'!$F$6,0,10*ROW('Water Data'!F93)),NA())</f>
        <v>#N/A</v>
      </c>
      <c r="L99" s="511" t="e">
        <f ca="1">+IF(AND(ISNUMBER(OFFSET('Water Data'!$F$9,0,10*ROW('Water Data'!F93))),'Data Summary'!CA99="Yes"),OFFSET('Water Data'!$F$9,0,10*ROW('Water Data'!F93)),NA())</f>
        <v>#N/A</v>
      </c>
      <c r="M99" s="511" t="e">
        <f ca="1">+IF(AND(ISNUMBER(OFFSET('Water Data'!$G$4,0,10*ROW('Water Data'!G93))),'Data Summary'!CB99="Yes"),100-OFFSET('Water Data'!$G$4,0,10*ROW('Water Data'!G93)),NA())</f>
        <v>#N/A</v>
      </c>
      <c r="N99" s="511" t="e">
        <f ca="1">+IF(AND(ISNUMBER(OFFSET('Water Data'!$G$6,0,10*ROW('Water Data'!G93))),'Data Summary'!CC99="Yes"),OFFSET('Water Data'!$G$6,0,10*ROW('Water Data'!G93)),NA())</f>
        <v>#N/A</v>
      </c>
      <c r="O99" s="511" t="e">
        <f ca="1">+IF(AND(ISNUMBER(OFFSET('Water Data'!$G$9,0,10*ROW('Water Data'!G93))),'Data Summary'!CD99="Yes"),OFFSET('Water Data'!$G$9,0,10*ROW('Water Data'!G93)),NA())</f>
        <v>#N/A</v>
      </c>
      <c r="P99" s="511" t="e">
        <f ca="1">+IF(AND(ISNUMBER(OFFSET('Water Data'!$H$4,0,10*ROW('Water Data'!H93))),'Data Summary'!CE99="Yes"),100-OFFSET('Water Data'!$H$4,0,10*ROW('Water Data'!H93)),NA())</f>
        <v>#N/A</v>
      </c>
      <c r="Q99" s="511" t="e">
        <f ca="1">+IF(AND(ISNUMBER(OFFSET('Water Data'!$H$6,0,10*ROW('Water Data'!H93))),'Data Summary'!CF99="Yes"),OFFSET('Water Data'!$H$6,0,10*ROW('Water Data'!H93)),NA())</f>
        <v>#N/A</v>
      </c>
      <c r="R99" s="511" t="e">
        <f ca="1">+IF(AND(ISNUMBER(OFFSET('Water Data'!$H$9,0,10*ROW('Water Data'!H93))),'Data Summary'!CG99="Yes"),OFFSET('Water Data'!$H$9,0,10*ROW('Water Data'!H93)),NA())</f>
        <v>#N/A</v>
      </c>
      <c r="S99" s="511" t="e">
        <f ca="1">+IF(AND(ISNUMBER(OFFSET('Water Data'!$I$4,0,10*ROW('Water Data'!I93))),'Data Summary'!CH99="Yes"),100-OFFSET('Water Data'!$I$4,0,10*ROW('Water Data'!I93)),NA())</f>
        <v>#N/A</v>
      </c>
      <c r="T99" s="511" t="e">
        <f ca="1">+IF(AND(ISNUMBER(OFFSET('Water Data'!$I$6,0,10*ROW('Water Data'!I93))),'Data Summary'!CI99="Yes"),OFFSET('Water Data'!$I$6,0,10*ROW('Water Data'!I93)),NA())</f>
        <v>#N/A</v>
      </c>
      <c r="U99" s="511" t="e">
        <f ca="1">+IF(AND(ISNUMBER(OFFSET('Water Data'!$I$9,0,10*ROW('Water Data'!I93))),'Data Summary'!CJ99="Yes"),OFFSET('Water Data'!$I$9,0,10*ROW('Water Data'!I93)),NA())</f>
        <v>#N/A</v>
      </c>
      <c r="V99" s="512" t="e">
        <f ca="1">+IF(AND(ISNUMBER(OFFSET('Sanitation Data'!$D$4,0,10*ROW('Sanitation Data'!D93))),'Data Summary'!CK99="Yes"),100-OFFSET('Sanitation Data'!$D$4,0,10*ROW('Sanitation Data'!D93)),NA())</f>
        <v>#N/A</v>
      </c>
      <c r="W99" s="512" t="e">
        <f ca="1">+IF(AND(ISNUMBER(OFFSET('Sanitation Data'!$D$6,0,10*ROW('Sanitation Data'!D93))),'Data Summary'!CL99="Yes"),OFFSET('Sanitation Data'!$D$6,0,10*ROW('Sanitation Data'!D93)),NA())</f>
        <v>#N/A</v>
      </c>
      <c r="X99" s="512" t="e">
        <f ca="1">+IF(AND(ISNUMBER(OFFSET('Sanitation Data'!$D$10,0,10*ROW('Sanitation Data'!D93))),'Data Summary'!CM99="Yes"),OFFSET('Sanitation Data'!$D$10,0,10*ROW('Sanitation Data'!D93)),NA())</f>
        <v>#N/A</v>
      </c>
      <c r="Y99" s="512" t="e">
        <f ca="1">+IF(AND(ISNUMBER(OFFSET('Sanitation Data'!$D$11,0,10*ROW('Sanitation Data'!D93))),'Data Summary'!CN99="Yes"),OFFSET('Sanitation Data'!$D$11,0,10*ROW('Sanitation Data'!D93)),NA())</f>
        <v>#N/A</v>
      </c>
      <c r="Z99" s="512" t="e">
        <f ca="1">+IF(AND(ISNUMBER(OFFSET('Sanitation Data'!$D$12,0,10*ROW('Sanitation Data'!D93))),'Data Summary'!CO99="Yes"),OFFSET('Sanitation Data'!$D$12,0,10*ROW('Sanitation Data'!D93)),NA())</f>
        <v>#N/A</v>
      </c>
      <c r="AA99" s="512" t="e">
        <f ca="1">+IF(AND(ISNUMBER(OFFSET('Sanitation Data'!$E$4,0,10*ROW('Sanitation Data'!E93))),'Data Summary'!CP99="Yes"),100-OFFSET('Sanitation Data'!$E$4,0,10*ROW('Sanitation Data'!E93)),NA())</f>
        <v>#N/A</v>
      </c>
      <c r="AB99" s="512" t="e">
        <f ca="1">+IF(AND(ISNUMBER(OFFSET('Sanitation Data'!$E$6,0,10*ROW('Sanitation Data'!E93))),'Data Summary'!CQ99="Yes"),OFFSET('Sanitation Data'!$E$6,0,10*ROW('Sanitation Data'!E93)),NA())</f>
        <v>#N/A</v>
      </c>
      <c r="AC99" s="512" t="e">
        <f ca="1">+IF(AND(ISNUMBER(OFFSET('Sanitation Data'!$E$10,0,10*ROW('Sanitation Data'!E93))),'Data Summary'!CR99="Yes"),OFFSET('Sanitation Data'!$E$10,0,10*ROW('Sanitation Data'!E93)),NA())</f>
        <v>#N/A</v>
      </c>
      <c r="AD99" s="512" t="e">
        <f ca="1">+IF(AND(ISNUMBER(OFFSET('Sanitation Data'!$E$11,0,10*ROW('Sanitation Data'!E93))),'Data Summary'!CS99="Yes"),OFFSET('Sanitation Data'!$E$11,0,10*ROW('Sanitation Data'!E93)),NA())</f>
        <v>#N/A</v>
      </c>
      <c r="AE99" s="512" t="e">
        <f ca="1">+IF(AND(ISNUMBER(OFFSET('Sanitation Data'!$E$12,0,10*ROW('Sanitation Data'!E93))),'Data Summary'!CT99="Yes"),OFFSET('Sanitation Data'!$E$12,0,10*ROW('Sanitation Data'!E93)),NA())</f>
        <v>#N/A</v>
      </c>
      <c r="AF99" s="512" t="e">
        <f ca="1">+IF(AND(ISNUMBER(OFFSET('Sanitation Data'!$F$4,0,10*ROW('Sanitation Data'!F93))),'Data Summary'!CU99="Yes"),100-OFFSET('Sanitation Data'!$F$4,0,10*ROW('Sanitation Data'!F93)),NA())</f>
        <v>#N/A</v>
      </c>
      <c r="AG99" s="512" t="e">
        <f ca="1">+IF(AND(ISNUMBER(OFFSET('Sanitation Data'!$F$6,0,10*ROW('Sanitation Data'!F93))),'Data Summary'!CV99="Yes"),OFFSET('Sanitation Data'!$F$6,0,10*ROW('Sanitation Data'!F93)),NA())</f>
        <v>#N/A</v>
      </c>
      <c r="AH99" s="512" t="e">
        <f ca="1">+IF(AND(ISNUMBER(OFFSET('Sanitation Data'!$F$10,0,10*ROW('Sanitation Data'!F93))),'Data Summary'!CW99="Yes"),OFFSET('Sanitation Data'!$F$10,0,10*ROW('Sanitation Data'!F93)),NA())</f>
        <v>#N/A</v>
      </c>
      <c r="AI99" s="512" t="e">
        <f ca="1">+IF(AND(ISNUMBER(OFFSET('Sanitation Data'!$F$11,0,10*ROW('Sanitation Data'!F93))),'Data Summary'!CX99="Yes"),OFFSET('Sanitation Data'!$F$11,0,10*ROW('Sanitation Data'!F93)),NA())</f>
        <v>#N/A</v>
      </c>
      <c r="AJ99" s="512" t="e">
        <f ca="1">+IF(AND(ISNUMBER(OFFSET('Sanitation Data'!$F$12,0,10*ROW('Sanitation Data'!F93))),'Data Summary'!CY99="Yes"),OFFSET('Sanitation Data'!$F$12,0,10*ROW('Sanitation Data'!F93)),NA())</f>
        <v>#N/A</v>
      </c>
      <c r="AK99" s="512" t="e">
        <f ca="1">+IF(AND(ISNUMBER(OFFSET('Sanitation Data'!$G$4,0,10*ROW('Sanitation Data'!G93))),'Data Summary'!CZ99="Yes"),100-OFFSET('Sanitation Data'!$G$4,0,10*ROW('Sanitation Data'!G93)),NA())</f>
        <v>#N/A</v>
      </c>
      <c r="AL99" s="512" t="e">
        <f ca="1">+IF(AND(ISNUMBER(OFFSET('Sanitation Data'!$G$6,0,10*ROW('Sanitation Data'!G93))),'Data Summary'!DA99="Yes"),OFFSET('Sanitation Data'!$G$6,0,10*ROW('Sanitation Data'!G93)),NA())</f>
        <v>#N/A</v>
      </c>
      <c r="AM99" s="512" t="e">
        <f ca="1">+IF(AND(ISNUMBER(OFFSET('Sanitation Data'!$G$10,0,10*ROW('Sanitation Data'!G93))),'Data Summary'!DB99="Yes"),OFFSET('Sanitation Data'!$G$10,0,10*ROW('Sanitation Data'!G93)),NA())</f>
        <v>#N/A</v>
      </c>
      <c r="AN99" s="512" t="e">
        <f ca="1">+IF(AND(ISNUMBER(OFFSET('Sanitation Data'!$G$11,0,10*ROW('Sanitation Data'!G93))),'Data Summary'!DC99="Yes"),OFFSET('Sanitation Data'!$G$11,0,10*ROW('Sanitation Data'!G93)),NA())</f>
        <v>#N/A</v>
      </c>
      <c r="AO99" s="512" t="e">
        <f ca="1">+IF(AND(ISNUMBER(OFFSET('Sanitation Data'!$G$12,0,10*ROW('Sanitation Data'!G93))),'Data Summary'!DD99="Yes"),OFFSET('Sanitation Data'!$G$12,0,10*ROW('Sanitation Data'!G93)),NA())</f>
        <v>#N/A</v>
      </c>
      <c r="AP99" s="512" t="e">
        <f ca="1">+IF(AND(ISNUMBER(OFFSET('Sanitation Data'!$H$4,0,10*ROW('Sanitation Data'!H93))),'Data Summary'!DE99="Yes"),100-OFFSET('Sanitation Data'!$H$4,0,10*ROW('Sanitation Data'!H93)),NA())</f>
        <v>#N/A</v>
      </c>
      <c r="AQ99" s="512" t="e">
        <f ca="1">+IF(AND(ISNUMBER(OFFSET('Sanitation Data'!$H$6,0,10*ROW('Sanitation Data'!H93))),'Data Summary'!DF99="Yes"),OFFSET('Sanitation Data'!$H$6,0,10*ROW('Sanitation Data'!H93)),NA())</f>
        <v>#N/A</v>
      </c>
      <c r="AR99" s="512" t="e">
        <f ca="1">+IF(AND(ISNUMBER(OFFSET('Sanitation Data'!$H$10,0,10*ROW('Sanitation Data'!H93))),'Data Summary'!DG99="Yes"),OFFSET('Sanitation Data'!$H$10,0,10*ROW('Sanitation Data'!H93)),NA())</f>
        <v>#N/A</v>
      </c>
      <c r="AS99" s="512" t="e">
        <f ca="1">+IF(AND(ISNUMBER(OFFSET('Sanitation Data'!$H$11,0,10*ROW('Sanitation Data'!H93))),'Data Summary'!DH99="Yes"),OFFSET('Sanitation Data'!$H$11,0,10*ROW('Sanitation Data'!H93)),NA())</f>
        <v>#N/A</v>
      </c>
      <c r="AT99" s="512" t="e">
        <f ca="1">+IF(AND(ISNUMBER(OFFSET('Sanitation Data'!$H$12,0,10*ROW('Sanitation Data'!H93))),'Data Summary'!DI99="Yes"),OFFSET('Sanitation Data'!$H$12,0,10*ROW('Sanitation Data'!H93)),NA())</f>
        <v>#N/A</v>
      </c>
      <c r="AU99" s="512" t="e">
        <f ca="1">+IF(AND(ISNUMBER(OFFSET('Sanitation Data'!$I$4,0,10*ROW('Sanitation Data'!I93))),'Data Summary'!DJ99="Yes"),100-OFFSET('Sanitation Data'!$I$4,0,10*ROW('Sanitation Data'!I93)),NA())</f>
        <v>#N/A</v>
      </c>
      <c r="AV99" s="512" t="e">
        <f ca="1">+IF(AND(ISNUMBER(OFFSET('Sanitation Data'!$I$6,0,10*ROW('Sanitation Data'!I93))),'Data Summary'!DK99="Yes"),OFFSET('Sanitation Data'!$I$6,0,10*ROW('Sanitation Data'!I93)),NA())</f>
        <v>#N/A</v>
      </c>
      <c r="AW99" s="512" t="e">
        <f ca="1">+IF(AND(ISNUMBER(OFFSET('Sanitation Data'!$I$10,0,10*ROW('Sanitation Data'!I93))),'Data Summary'!DL99="Yes"),OFFSET('Sanitation Data'!$I$10,0,10*ROW('Sanitation Data'!I93)),NA())</f>
        <v>#N/A</v>
      </c>
      <c r="AX99" s="512" t="e">
        <f ca="1">+IF(AND(ISNUMBER(OFFSET('Sanitation Data'!$I$11,0,10*ROW('Sanitation Data'!I93))),'Data Summary'!DM99="Yes"),OFFSET('Sanitation Data'!$I$11,0,10*ROW('Sanitation Data'!I93)),NA())</f>
        <v>#N/A</v>
      </c>
      <c r="AY99" s="512" t="e">
        <f ca="1">+IF(AND(ISNUMBER(OFFSET('Sanitation Data'!$I$12,0,10*ROW('Sanitation Data'!I93))),'Data Summary'!DN99="Yes"),OFFSET('Sanitation Data'!$I$12,0,10*ROW('Sanitation Data'!I93)),NA())</f>
        <v>#N/A</v>
      </c>
      <c r="AZ99" s="513" t="e">
        <f ca="1">+IF(AND(ISNUMBER(OFFSET('Hygiene Data'!$D$5,0,10*ROW('Hygiene Data'!D93))),'Data Summary'!DO99="Yes"),OFFSET('Hygiene Data'!$D$5,0,10*ROW('Hygiene Data'!D93)),NA())</f>
        <v>#N/A</v>
      </c>
      <c r="BA99" s="513" t="e">
        <f ca="1">+IF(AND(ISNUMBER(OFFSET('Hygiene Data'!$D$7,0,10*ROW('Hygiene Data'!D93))),'Data Summary'!DP99="Yes"),OFFSET('Hygiene Data'!$D$7,0,10*ROW('Hygiene Data'!D93)),NA())</f>
        <v>#N/A</v>
      </c>
      <c r="BB99" s="513" t="e">
        <f ca="1">+IF(AND(ISNUMBER(OFFSET('Hygiene Data'!$D$9,0,10*ROW('Hygiene Data'!D93))),'Data Summary'!DQ99="Yes"),OFFSET('Hygiene Data'!$D$9,0,10*ROW('Hygiene Data'!D93)),NA())</f>
        <v>#N/A</v>
      </c>
      <c r="BC99" s="513" t="e">
        <f ca="1">+IF(AND(ISNUMBER(OFFSET('Hygiene Data'!$E$5,0,10*ROW('Hygiene Data'!E93))),'Data Summary'!DR99="Yes"),OFFSET('Hygiene Data'!$E$5,0,10*ROW('Hygiene Data'!E93)),NA())</f>
        <v>#N/A</v>
      </c>
      <c r="BD99" s="513" t="e">
        <f ca="1">+IF(AND(ISNUMBER(OFFSET('Hygiene Data'!$E$7,0,10*ROW('Hygiene Data'!E93))),'Data Summary'!DS99="Yes"),OFFSET('Hygiene Data'!$E$7,0,10*ROW('Hygiene Data'!E93)),NA())</f>
        <v>#N/A</v>
      </c>
      <c r="BE99" s="513" t="e">
        <f ca="1">+IF(AND(ISNUMBER(OFFSET('Hygiene Data'!$E$9,0,10*ROW('Hygiene Data'!E93))),'Data Summary'!DT99="Yes"),OFFSET('Hygiene Data'!$E$9,0,10*ROW('Hygiene Data'!E93)),NA())</f>
        <v>#N/A</v>
      </c>
      <c r="BF99" s="513" t="e">
        <f ca="1">+IF(AND(ISNUMBER(OFFSET('Hygiene Data'!$F$5,0,10*ROW('Hygiene Data'!F93))),'Data Summary'!DU99="Yes"),OFFSET('Hygiene Data'!$F$5,0,10*ROW('Hygiene Data'!F93)),NA())</f>
        <v>#N/A</v>
      </c>
      <c r="BG99" s="513" t="e">
        <f ca="1">+IF(AND(ISNUMBER(OFFSET('Hygiene Data'!$F$7,0,10*ROW('Hygiene Data'!F93))),'Data Summary'!DV99="Yes"),OFFSET('Hygiene Data'!$F$7,0,10*ROW('Hygiene Data'!F93)),NA())</f>
        <v>#N/A</v>
      </c>
      <c r="BH99" s="513" t="e">
        <f ca="1">+IF(AND(ISNUMBER(OFFSET('Hygiene Data'!$F$9,0,10*ROW('Hygiene Data'!F93))),'Data Summary'!DW99="Yes"),OFFSET('Hygiene Data'!$F$9,0,10*ROW('Hygiene Data'!F93)),NA())</f>
        <v>#N/A</v>
      </c>
      <c r="BI99" s="513" t="e">
        <f ca="1">+IF(AND(ISNUMBER(OFFSET('Hygiene Data'!$G$5,0,10*ROW('Hygiene Data'!G93))),'Data Summary'!DX99="Yes"),OFFSET('Hygiene Data'!$G$5,0,10*ROW('Hygiene Data'!G93)),NA())</f>
        <v>#N/A</v>
      </c>
      <c r="BJ99" s="513" t="e">
        <f ca="1">+IF(AND(ISNUMBER(OFFSET('Hygiene Data'!$G$7,0,10*ROW('Hygiene Data'!G93))),'Data Summary'!DY99="Yes"),OFFSET('Hygiene Data'!$G$7,0,10*ROW('Hygiene Data'!G93)),NA())</f>
        <v>#N/A</v>
      </c>
      <c r="BK99" s="513" t="e">
        <f ca="1">+IF(AND(ISNUMBER(OFFSET('Hygiene Data'!$G$9,0,10*ROW('Hygiene Data'!G93))),'Data Summary'!DZ99="Yes"),OFFSET('Hygiene Data'!$G$9,0,10*ROW('Hygiene Data'!G93)),NA())</f>
        <v>#N/A</v>
      </c>
      <c r="BL99" s="513" t="e">
        <f ca="1">+IF(AND(ISNUMBER(OFFSET('Hygiene Data'!$H$5,0,10*ROW('Hygiene Data'!H93))),'Data Summary'!EA99="Yes"),OFFSET('Hygiene Data'!$H$5,0,10*ROW('Hygiene Data'!H93)),NA())</f>
        <v>#N/A</v>
      </c>
      <c r="BM99" s="513" t="e">
        <f ca="1">+IF(AND(ISNUMBER(OFFSET('Hygiene Data'!$H$7,0,10*ROW('Hygiene Data'!H93))),'Data Summary'!EB99="Yes"),OFFSET('Hygiene Data'!$H$7,0,10*ROW('Hygiene Data'!H93)),NA())</f>
        <v>#N/A</v>
      </c>
      <c r="BN99" s="513" t="e">
        <f ca="1">+IF(AND(ISNUMBER(OFFSET('Hygiene Data'!$H$9,0,10*ROW('Hygiene Data'!H93))),'Data Summary'!EC99="Yes"),OFFSET('Hygiene Data'!$H$9,0,10*ROW('Hygiene Data'!H93)),NA())</f>
        <v>#N/A</v>
      </c>
      <c r="BO99" s="513" t="e">
        <f ca="1">+IF(AND(ISNUMBER(OFFSET('Hygiene Data'!$I$5,0,10*ROW('Hygiene Data'!I93))),'Data Summary'!ED99="Yes"),OFFSET('Hygiene Data'!$I$5,0,10*ROW('Hygiene Data'!I93)),NA())</f>
        <v>#N/A</v>
      </c>
      <c r="BP99" s="513" t="e">
        <f ca="1">+IF(AND(ISNUMBER(OFFSET('Hygiene Data'!$I$7,0,10*ROW('Hygiene Data'!I93))),'Data Summary'!EE99="Yes"),OFFSET('Hygiene Data'!$I$7,0,10*ROW('Hygiene Data'!I93)),NA())</f>
        <v>#N/A</v>
      </c>
      <c r="BQ99" s="513" t="e">
        <f ca="1">+IF(AND(ISNUMBER(OFFSET('Hygiene Data'!$I$9,0,10*ROW('Hygiene Data'!I93))),'Data Summary'!EF99="Yes"),OFFSET('Hygiene Data'!$I$9,0,10*ROW('Hygiene Data'!I93)),NA())</f>
        <v>#N/A</v>
      </c>
    </row>
    <row r="100" spans="1:69" x14ac:dyDescent="0.25">
      <c r="A100" s="509" t="e">
        <f ca="1">+RIGHT('Data Summary'!A100,LEN('Data Summary'!A100)-9)</f>
        <v>#VALUE!</v>
      </c>
      <c r="B100" s="483" t="str">
        <f ca="1">+IF(ISTEXT('Data Summary'!B100),'Data Summary'!B100,"")</f>
        <v/>
      </c>
      <c r="C100" s="510" t="e">
        <f ca="1">+VALUE('Data Summary'!C100)</f>
        <v>#VALUE!</v>
      </c>
      <c r="D100" s="511" t="e">
        <f ca="1">+IF(AND(ISNUMBER(OFFSET('Water Data'!$D$4,0,10*ROW('Water Data'!D94))),'Data Summary'!BS100="Yes"),100-OFFSET('Water Data'!$D$4,0,10*ROW('Water Data'!D94)),NA())</f>
        <v>#N/A</v>
      </c>
      <c r="E100" s="511" t="e">
        <f ca="1">+IF(AND(ISNUMBER(OFFSET('Water Data'!$D$6,0,10*ROW('Water Data'!D94))),'Data Summary'!BT100="Yes"),OFFSET('Water Data'!$D$6,0,10*ROW('Water Data'!D94)),NA())</f>
        <v>#N/A</v>
      </c>
      <c r="F100" s="511" t="e">
        <f ca="1">+IF(AND(ISNUMBER(OFFSET('Water Data'!$D$9,0,10*ROW('Water Data'!D94))),'Data Summary'!BU100="Yes"),OFFSET('Water Data'!$D$9,0,10*ROW('Water Data'!D94)),NA())</f>
        <v>#N/A</v>
      </c>
      <c r="G100" s="511" t="e">
        <f ca="1">+IF(AND(ISNUMBER(OFFSET('Water Data'!$E$4,0,10*ROW('Water Data'!E94))),'Data Summary'!BV100="Yes"),100-OFFSET('Water Data'!$E$4,0,10*ROW('Water Data'!E94)),NA())</f>
        <v>#N/A</v>
      </c>
      <c r="H100" s="511" t="e">
        <f ca="1">+IF(AND(ISNUMBER(OFFSET('Water Data'!$E$6,0,10*ROW('Water Data'!E94))),'Data Summary'!BW100="Yes"),OFFSET('Water Data'!$E$6,0,10*ROW('Water Data'!E94)),NA())</f>
        <v>#N/A</v>
      </c>
      <c r="I100" s="511" t="e">
        <f ca="1">+IF(AND(ISNUMBER(OFFSET('Water Data'!$E$9,0,10*ROW('Water Data'!E94))),'Data Summary'!BX100="Yes"),OFFSET('Water Data'!$E$9,0,10*ROW('Water Data'!E94)),NA())</f>
        <v>#N/A</v>
      </c>
      <c r="J100" s="511" t="e">
        <f ca="1">+IF(AND(ISNUMBER(OFFSET('Water Data'!$F$4,0,10*ROW('Water Data'!F94))),'Data Summary'!BY100="Yes"),100-OFFSET('Water Data'!$F$4,0,10*ROW('Water Data'!F94)),NA())</f>
        <v>#N/A</v>
      </c>
      <c r="K100" s="511" t="e">
        <f ca="1">+IF(AND(ISNUMBER(OFFSET('Water Data'!$F$6,0,10*ROW('Water Data'!F94))),'Data Summary'!BZ100="Yes"),OFFSET('Water Data'!$F$6,0,10*ROW('Water Data'!F94)),NA())</f>
        <v>#N/A</v>
      </c>
      <c r="L100" s="511" t="e">
        <f ca="1">+IF(AND(ISNUMBER(OFFSET('Water Data'!$F$9,0,10*ROW('Water Data'!F94))),'Data Summary'!CA100="Yes"),OFFSET('Water Data'!$F$9,0,10*ROW('Water Data'!F94)),NA())</f>
        <v>#N/A</v>
      </c>
      <c r="M100" s="511" t="e">
        <f ca="1">+IF(AND(ISNUMBER(OFFSET('Water Data'!$G$4,0,10*ROW('Water Data'!G94))),'Data Summary'!CB100="Yes"),100-OFFSET('Water Data'!$G$4,0,10*ROW('Water Data'!G94)),NA())</f>
        <v>#N/A</v>
      </c>
      <c r="N100" s="511" t="e">
        <f ca="1">+IF(AND(ISNUMBER(OFFSET('Water Data'!$G$6,0,10*ROW('Water Data'!G94))),'Data Summary'!CC100="Yes"),OFFSET('Water Data'!$G$6,0,10*ROW('Water Data'!G94)),NA())</f>
        <v>#N/A</v>
      </c>
      <c r="O100" s="511" t="e">
        <f ca="1">+IF(AND(ISNUMBER(OFFSET('Water Data'!$G$9,0,10*ROW('Water Data'!G94))),'Data Summary'!CD100="Yes"),OFFSET('Water Data'!$G$9,0,10*ROW('Water Data'!G94)),NA())</f>
        <v>#N/A</v>
      </c>
      <c r="P100" s="511" t="e">
        <f ca="1">+IF(AND(ISNUMBER(OFFSET('Water Data'!$H$4,0,10*ROW('Water Data'!H94))),'Data Summary'!CE100="Yes"),100-OFFSET('Water Data'!$H$4,0,10*ROW('Water Data'!H94)),NA())</f>
        <v>#N/A</v>
      </c>
      <c r="Q100" s="511" t="e">
        <f ca="1">+IF(AND(ISNUMBER(OFFSET('Water Data'!$H$6,0,10*ROW('Water Data'!H94))),'Data Summary'!CF100="Yes"),OFFSET('Water Data'!$H$6,0,10*ROW('Water Data'!H94)),NA())</f>
        <v>#N/A</v>
      </c>
      <c r="R100" s="511" t="e">
        <f ca="1">+IF(AND(ISNUMBER(OFFSET('Water Data'!$H$9,0,10*ROW('Water Data'!H94))),'Data Summary'!CG100="Yes"),OFFSET('Water Data'!$H$9,0,10*ROW('Water Data'!H94)),NA())</f>
        <v>#N/A</v>
      </c>
      <c r="S100" s="511" t="e">
        <f ca="1">+IF(AND(ISNUMBER(OFFSET('Water Data'!$I$4,0,10*ROW('Water Data'!I94))),'Data Summary'!CH100="Yes"),100-OFFSET('Water Data'!$I$4,0,10*ROW('Water Data'!I94)),NA())</f>
        <v>#N/A</v>
      </c>
      <c r="T100" s="511" t="e">
        <f ca="1">+IF(AND(ISNUMBER(OFFSET('Water Data'!$I$6,0,10*ROW('Water Data'!I94))),'Data Summary'!CI100="Yes"),OFFSET('Water Data'!$I$6,0,10*ROW('Water Data'!I94)),NA())</f>
        <v>#N/A</v>
      </c>
      <c r="U100" s="511" t="e">
        <f ca="1">+IF(AND(ISNUMBER(OFFSET('Water Data'!$I$9,0,10*ROW('Water Data'!I94))),'Data Summary'!CJ100="Yes"),OFFSET('Water Data'!$I$9,0,10*ROW('Water Data'!I94)),NA())</f>
        <v>#N/A</v>
      </c>
      <c r="V100" s="512" t="e">
        <f ca="1">+IF(AND(ISNUMBER(OFFSET('Sanitation Data'!$D$4,0,10*ROW('Sanitation Data'!D94))),'Data Summary'!CK100="Yes"),100-OFFSET('Sanitation Data'!$D$4,0,10*ROW('Sanitation Data'!D94)),NA())</f>
        <v>#N/A</v>
      </c>
      <c r="W100" s="512" t="e">
        <f ca="1">+IF(AND(ISNUMBER(OFFSET('Sanitation Data'!$D$6,0,10*ROW('Sanitation Data'!D94))),'Data Summary'!CL100="Yes"),OFFSET('Sanitation Data'!$D$6,0,10*ROW('Sanitation Data'!D94)),NA())</f>
        <v>#N/A</v>
      </c>
      <c r="X100" s="512" t="e">
        <f ca="1">+IF(AND(ISNUMBER(OFFSET('Sanitation Data'!$D$10,0,10*ROW('Sanitation Data'!D94))),'Data Summary'!CM100="Yes"),OFFSET('Sanitation Data'!$D$10,0,10*ROW('Sanitation Data'!D94)),NA())</f>
        <v>#N/A</v>
      </c>
      <c r="Y100" s="512" t="e">
        <f ca="1">+IF(AND(ISNUMBER(OFFSET('Sanitation Data'!$D$11,0,10*ROW('Sanitation Data'!D94))),'Data Summary'!CN100="Yes"),OFFSET('Sanitation Data'!$D$11,0,10*ROW('Sanitation Data'!D94)),NA())</f>
        <v>#N/A</v>
      </c>
      <c r="Z100" s="512" t="e">
        <f ca="1">+IF(AND(ISNUMBER(OFFSET('Sanitation Data'!$D$12,0,10*ROW('Sanitation Data'!D94))),'Data Summary'!CO100="Yes"),OFFSET('Sanitation Data'!$D$12,0,10*ROW('Sanitation Data'!D94)),NA())</f>
        <v>#N/A</v>
      </c>
      <c r="AA100" s="512" t="e">
        <f ca="1">+IF(AND(ISNUMBER(OFFSET('Sanitation Data'!$E$4,0,10*ROW('Sanitation Data'!E94))),'Data Summary'!CP100="Yes"),100-OFFSET('Sanitation Data'!$E$4,0,10*ROW('Sanitation Data'!E94)),NA())</f>
        <v>#N/A</v>
      </c>
      <c r="AB100" s="512" t="e">
        <f ca="1">+IF(AND(ISNUMBER(OFFSET('Sanitation Data'!$E$6,0,10*ROW('Sanitation Data'!E94))),'Data Summary'!CQ100="Yes"),OFFSET('Sanitation Data'!$E$6,0,10*ROW('Sanitation Data'!E94)),NA())</f>
        <v>#N/A</v>
      </c>
      <c r="AC100" s="512" t="e">
        <f ca="1">+IF(AND(ISNUMBER(OFFSET('Sanitation Data'!$E$10,0,10*ROW('Sanitation Data'!E94))),'Data Summary'!CR100="Yes"),OFFSET('Sanitation Data'!$E$10,0,10*ROW('Sanitation Data'!E94)),NA())</f>
        <v>#N/A</v>
      </c>
      <c r="AD100" s="512" t="e">
        <f ca="1">+IF(AND(ISNUMBER(OFFSET('Sanitation Data'!$E$11,0,10*ROW('Sanitation Data'!E94))),'Data Summary'!CS100="Yes"),OFFSET('Sanitation Data'!$E$11,0,10*ROW('Sanitation Data'!E94)),NA())</f>
        <v>#N/A</v>
      </c>
      <c r="AE100" s="512" t="e">
        <f ca="1">+IF(AND(ISNUMBER(OFFSET('Sanitation Data'!$E$12,0,10*ROW('Sanitation Data'!E94))),'Data Summary'!CT100="Yes"),OFFSET('Sanitation Data'!$E$12,0,10*ROW('Sanitation Data'!E94)),NA())</f>
        <v>#N/A</v>
      </c>
      <c r="AF100" s="512" t="e">
        <f ca="1">+IF(AND(ISNUMBER(OFFSET('Sanitation Data'!$F$4,0,10*ROW('Sanitation Data'!F94))),'Data Summary'!CU100="Yes"),100-OFFSET('Sanitation Data'!$F$4,0,10*ROW('Sanitation Data'!F94)),NA())</f>
        <v>#N/A</v>
      </c>
      <c r="AG100" s="512" t="e">
        <f ca="1">+IF(AND(ISNUMBER(OFFSET('Sanitation Data'!$F$6,0,10*ROW('Sanitation Data'!F94))),'Data Summary'!CV100="Yes"),OFFSET('Sanitation Data'!$F$6,0,10*ROW('Sanitation Data'!F94)),NA())</f>
        <v>#N/A</v>
      </c>
      <c r="AH100" s="512" t="e">
        <f ca="1">+IF(AND(ISNUMBER(OFFSET('Sanitation Data'!$F$10,0,10*ROW('Sanitation Data'!F94))),'Data Summary'!CW100="Yes"),OFFSET('Sanitation Data'!$F$10,0,10*ROW('Sanitation Data'!F94)),NA())</f>
        <v>#N/A</v>
      </c>
      <c r="AI100" s="512" t="e">
        <f ca="1">+IF(AND(ISNUMBER(OFFSET('Sanitation Data'!$F$11,0,10*ROW('Sanitation Data'!F94))),'Data Summary'!CX100="Yes"),OFFSET('Sanitation Data'!$F$11,0,10*ROW('Sanitation Data'!F94)),NA())</f>
        <v>#N/A</v>
      </c>
      <c r="AJ100" s="512" t="e">
        <f ca="1">+IF(AND(ISNUMBER(OFFSET('Sanitation Data'!$F$12,0,10*ROW('Sanitation Data'!F94))),'Data Summary'!CY100="Yes"),OFFSET('Sanitation Data'!$F$12,0,10*ROW('Sanitation Data'!F94)),NA())</f>
        <v>#N/A</v>
      </c>
      <c r="AK100" s="512" t="e">
        <f ca="1">+IF(AND(ISNUMBER(OFFSET('Sanitation Data'!$G$4,0,10*ROW('Sanitation Data'!G94))),'Data Summary'!CZ100="Yes"),100-OFFSET('Sanitation Data'!$G$4,0,10*ROW('Sanitation Data'!G94)),NA())</f>
        <v>#N/A</v>
      </c>
      <c r="AL100" s="512" t="e">
        <f ca="1">+IF(AND(ISNUMBER(OFFSET('Sanitation Data'!$G$6,0,10*ROW('Sanitation Data'!G94))),'Data Summary'!DA100="Yes"),OFFSET('Sanitation Data'!$G$6,0,10*ROW('Sanitation Data'!G94)),NA())</f>
        <v>#N/A</v>
      </c>
      <c r="AM100" s="512" t="e">
        <f ca="1">+IF(AND(ISNUMBER(OFFSET('Sanitation Data'!$G$10,0,10*ROW('Sanitation Data'!G94))),'Data Summary'!DB100="Yes"),OFFSET('Sanitation Data'!$G$10,0,10*ROW('Sanitation Data'!G94)),NA())</f>
        <v>#N/A</v>
      </c>
      <c r="AN100" s="512" t="e">
        <f ca="1">+IF(AND(ISNUMBER(OFFSET('Sanitation Data'!$G$11,0,10*ROW('Sanitation Data'!G94))),'Data Summary'!DC100="Yes"),OFFSET('Sanitation Data'!$G$11,0,10*ROW('Sanitation Data'!G94)),NA())</f>
        <v>#N/A</v>
      </c>
      <c r="AO100" s="512" t="e">
        <f ca="1">+IF(AND(ISNUMBER(OFFSET('Sanitation Data'!$G$12,0,10*ROW('Sanitation Data'!G94))),'Data Summary'!DD100="Yes"),OFFSET('Sanitation Data'!$G$12,0,10*ROW('Sanitation Data'!G94)),NA())</f>
        <v>#N/A</v>
      </c>
      <c r="AP100" s="512" t="e">
        <f ca="1">+IF(AND(ISNUMBER(OFFSET('Sanitation Data'!$H$4,0,10*ROW('Sanitation Data'!H94))),'Data Summary'!DE100="Yes"),100-OFFSET('Sanitation Data'!$H$4,0,10*ROW('Sanitation Data'!H94)),NA())</f>
        <v>#N/A</v>
      </c>
      <c r="AQ100" s="512" t="e">
        <f ca="1">+IF(AND(ISNUMBER(OFFSET('Sanitation Data'!$H$6,0,10*ROW('Sanitation Data'!H94))),'Data Summary'!DF100="Yes"),OFFSET('Sanitation Data'!$H$6,0,10*ROW('Sanitation Data'!H94)),NA())</f>
        <v>#N/A</v>
      </c>
      <c r="AR100" s="512" t="e">
        <f ca="1">+IF(AND(ISNUMBER(OFFSET('Sanitation Data'!$H$10,0,10*ROW('Sanitation Data'!H94))),'Data Summary'!DG100="Yes"),OFFSET('Sanitation Data'!$H$10,0,10*ROW('Sanitation Data'!H94)),NA())</f>
        <v>#N/A</v>
      </c>
      <c r="AS100" s="512" t="e">
        <f ca="1">+IF(AND(ISNUMBER(OFFSET('Sanitation Data'!$H$11,0,10*ROW('Sanitation Data'!H94))),'Data Summary'!DH100="Yes"),OFFSET('Sanitation Data'!$H$11,0,10*ROW('Sanitation Data'!H94)),NA())</f>
        <v>#N/A</v>
      </c>
      <c r="AT100" s="512" t="e">
        <f ca="1">+IF(AND(ISNUMBER(OFFSET('Sanitation Data'!$H$12,0,10*ROW('Sanitation Data'!H94))),'Data Summary'!DI100="Yes"),OFFSET('Sanitation Data'!$H$12,0,10*ROW('Sanitation Data'!H94)),NA())</f>
        <v>#N/A</v>
      </c>
      <c r="AU100" s="512" t="e">
        <f ca="1">+IF(AND(ISNUMBER(OFFSET('Sanitation Data'!$I$4,0,10*ROW('Sanitation Data'!I94))),'Data Summary'!DJ100="Yes"),100-OFFSET('Sanitation Data'!$I$4,0,10*ROW('Sanitation Data'!I94)),NA())</f>
        <v>#N/A</v>
      </c>
      <c r="AV100" s="512" t="e">
        <f ca="1">+IF(AND(ISNUMBER(OFFSET('Sanitation Data'!$I$6,0,10*ROW('Sanitation Data'!I94))),'Data Summary'!DK100="Yes"),OFFSET('Sanitation Data'!$I$6,0,10*ROW('Sanitation Data'!I94)),NA())</f>
        <v>#N/A</v>
      </c>
      <c r="AW100" s="512" t="e">
        <f ca="1">+IF(AND(ISNUMBER(OFFSET('Sanitation Data'!$I$10,0,10*ROW('Sanitation Data'!I94))),'Data Summary'!DL100="Yes"),OFFSET('Sanitation Data'!$I$10,0,10*ROW('Sanitation Data'!I94)),NA())</f>
        <v>#N/A</v>
      </c>
      <c r="AX100" s="512" t="e">
        <f ca="1">+IF(AND(ISNUMBER(OFFSET('Sanitation Data'!$I$11,0,10*ROW('Sanitation Data'!I94))),'Data Summary'!DM100="Yes"),OFFSET('Sanitation Data'!$I$11,0,10*ROW('Sanitation Data'!I94)),NA())</f>
        <v>#N/A</v>
      </c>
      <c r="AY100" s="512" t="e">
        <f ca="1">+IF(AND(ISNUMBER(OFFSET('Sanitation Data'!$I$12,0,10*ROW('Sanitation Data'!I94))),'Data Summary'!DN100="Yes"),OFFSET('Sanitation Data'!$I$12,0,10*ROW('Sanitation Data'!I94)),NA())</f>
        <v>#N/A</v>
      </c>
      <c r="AZ100" s="513" t="e">
        <f ca="1">+IF(AND(ISNUMBER(OFFSET('Hygiene Data'!$D$5,0,10*ROW('Hygiene Data'!D94))),'Data Summary'!DO100="Yes"),OFFSET('Hygiene Data'!$D$5,0,10*ROW('Hygiene Data'!D94)),NA())</f>
        <v>#N/A</v>
      </c>
      <c r="BA100" s="513" t="e">
        <f ca="1">+IF(AND(ISNUMBER(OFFSET('Hygiene Data'!$D$7,0,10*ROW('Hygiene Data'!D94))),'Data Summary'!DP100="Yes"),OFFSET('Hygiene Data'!$D$7,0,10*ROW('Hygiene Data'!D94)),NA())</f>
        <v>#N/A</v>
      </c>
      <c r="BB100" s="513" t="e">
        <f ca="1">+IF(AND(ISNUMBER(OFFSET('Hygiene Data'!$D$9,0,10*ROW('Hygiene Data'!D94))),'Data Summary'!DQ100="Yes"),OFFSET('Hygiene Data'!$D$9,0,10*ROW('Hygiene Data'!D94)),NA())</f>
        <v>#N/A</v>
      </c>
      <c r="BC100" s="513" t="e">
        <f ca="1">+IF(AND(ISNUMBER(OFFSET('Hygiene Data'!$E$5,0,10*ROW('Hygiene Data'!E94))),'Data Summary'!DR100="Yes"),OFFSET('Hygiene Data'!$E$5,0,10*ROW('Hygiene Data'!E94)),NA())</f>
        <v>#N/A</v>
      </c>
      <c r="BD100" s="513" t="e">
        <f ca="1">+IF(AND(ISNUMBER(OFFSET('Hygiene Data'!$E$7,0,10*ROW('Hygiene Data'!E94))),'Data Summary'!DS100="Yes"),OFFSET('Hygiene Data'!$E$7,0,10*ROW('Hygiene Data'!E94)),NA())</f>
        <v>#N/A</v>
      </c>
      <c r="BE100" s="513" t="e">
        <f ca="1">+IF(AND(ISNUMBER(OFFSET('Hygiene Data'!$E$9,0,10*ROW('Hygiene Data'!E94))),'Data Summary'!DT100="Yes"),OFFSET('Hygiene Data'!$E$9,0,10*ROW('Hygiene Data'!E94)),NA())</f>
        <v>#N/A</v>
      </c>
      <c r="BF100" s="513" t="e">
        <f ca="1">+IF(AND(ISNUMBER(OFFSET('Hygiene Data'!$F$5,0,10*ROW('Hygiene Data'!F94))),'Data Summary'!DU100="Yes"),OFFSET('Hygiene Data'!$F$5,0,10*ROW('Hygiene Data'!F94)),NA())</f>
        <v>#N/A</v>
      </c>
      <c r="BG100" s="513" t="e">
        <f ca="1">+IF(AND(ISNUMBER(OFFSET('Hygiene Data'!$F$7,0,10*ROW('Hygiene Data'!F94))),'Data Summary'!DV100="Yes"),OFFSET('Hygiene Data'!$F$7,0,10*ROW('Hygiene Data'!F94)),NA())</f>
        <v>#N/A</v>
      </c>
      <c r="BH100" s="513" t="e">
        <f ca="1">+IF(AND(ISNUMBER(OFFSET('Hygiene Data'!$F$9,0,10*ROW('Hygiene Data'!F94))),'Data Summary'!DW100="Yes"),OFFSET('Hygiene Data'!$F$9,0,10*ROW('Hygiene Data'!F94)),NA())</f>
        <v>#N/A</v>
      </c>
      <c r="BI100" s="513" t="e">
        <f ca="1">+IF(AND(ISNUMBER(OFFSET('Hygiene Data'!$G$5,0,10*ROW('Hygiene Data'!G94))),'Data Summary'!DX100="Yes"),OFFSET('Hygiene Data'!$G$5,0,10*ROW('Hygiene Data'!G94)),NA())</f>
        <v>#N/A</v>
      </c>
      <c r="BJ100" s="513" t="e">
        <f ca="1">+IF(AND(ISNUMBER(OFFSET('Hygiene Data'!$G$7,0,10*ROW('Hygiene Data'!G94))),'Data Summary'!DY100="Yes"),OFFSET('Hygiene Data'!$G$7,0,10*ROW('Hygiene Data'!G94)),NA())</f>
        <v>#N/A</v>
      </c>
      <c r="BK100" s="513" t="e">
        <f ca="1">+IF(AND(ISNUMBER(OFFSET('Hygiene Data'!$G$9,0,10*ROW('Hygiene Data'!G94))),'Data Summary'!DZ100="Yes"),OFFSET('Hygiene Data'!$G$9,0,10*ROW('Hygiene Data'!G94)),NA())</f>
        <v>#N/A</v>
      </c>
      <c r="BL100" s="513" t="e">
        <f ca="1">+IF(AND(ISNUMBER(OFFSET('Hygiene Data'!$H$5,0,10*ROW('Hygiene Data'!H94))),'Data Summary'!EA100="Yes"),OFFSET('Hygiene Data'!$H$5,0,10*ROW('Hygiene Data'!H94)),NA())</f>
        <v>#N/A</v>
      </c>
      <c r="BM100" s="513" t="e">
        <f ca="1">+IF(AND(ISNUMBER(OFFSET('Hygiene Data'!$H$7,0,10*ROW('Hygiene Data'!H94))),'Data Summary'!EB100="Yes"),OFFSET('Hygiene Data'!$H$7,0,10*ROW('Hygiene Data'!H94)),NA())</f>
        <v>#N/A</v>
      </c>
      <c r="BN100" s="513" t="e">
        <f ca="1">+IF(AND(ISNUMBER(OFFSET('Hygiene Data'!$H$9,0,10*ROW('Hygiene Data'!H94))),'Data Summary'!EC100="Yes"),OFFSET('Hygiene Data'!$H$9,0,10*ROW('Hygiene Data'!H94)),NA())</f>
        <v>#N/A</v>
      </c>
      <c r="BO100" s="513" t="e">
        <f ca="1">+IF(AND(ISNUMBER(OFFSET('Hygiene Data'!$I$5,0,10*ROW('Hygiene Data'!I94))),'Data Summary'!ED100="Yes"),OFFSET('Hygiene Data'!$I$5,0,10*ROW('Hygiene Data'!I94)),NA())</f>
        <v>#N/A</v>
      </c>
      <c r="BP100" s="513" t="e">
        <f ca="1">+IF(AND(ISNUMBER(OFFSET('Hygiene Data'!$I$7,0,10*ROW('Hygiene Data'!I94))),'Data Summary'!EE100="Yes"),OFFSET('Hygiene Data'!$I$7,0,10*ROW('Hygiene Data'!I94)),NA())</f>
        <v>#N/A</v>
      </c>
      <c r="BQ100" s="513" t="e">
        <f ca="1">+IF(AND(ISNUMBER(OFFSET('Hygiene Data'!$I$9,0,10*ROW('Hygiene Data'!I94))),'Data Summary'!EF100="Yes"),OFFSET('Hygiene Data'!$I$9,0,10*ROW('Hygiene Data'!I94)),NA())</f>
        <v>#N/A</v>
      </c>
    </row>
    <row r="101" spans="1:69" x14ac:dyDescent="0.25">
      <c r="A101" s="509" t="e">
        <f ca="1">+RIGHT('Data Summary'!A101,LEN('Data Summary'!A101)-9)</f>
        <v>#VALUE!</v>
      </c>
      <c r="B101" s="483" t="str">
        <f ca="1">+IF(ISTEXT('Data Summary'!B101),'Data Summary'!B101,"")</f>
        <v/>
      </c>
      <c r="C101" s="510" t="e">
        <f ca="1">+VALUE('Data Summary'!C101)</f>
        <v>#VALUE!</v>
      </c>
      <c r="D101" s="511" t="e">
        <f ca="1">+IF(AND(ISNUMBER(OFFSET('Water Data'!$D$4,0,10*ROW('Water Data'!D95))),'Data Summary'!BS101="Yes"),100-OFFSET('Water Data'!$D$4,0,10*ROW('Water Data'!D95)),NA())</f>
        <v>#N/A</v>
      </c>
      <c r="E101" s="511" t="e">
        <f ca="1">+IF(AND(ISNUMBER(OFFSET('Water Data'!$D$6,0,10*ROW('Water Data'!D95))),'Data Summary'!BT101="Yes"),OFFSET('Water Data'!$D$6,0,10*ROW('Water Data'!D95)),NA())</f>
        <v>#N/A</v>
      </c>
      <c r="F101" s="511" t="e">
        <f ca="1">+IF(AND(ISNUMBER(OFFSET('Water Data'!$D$9,0,10*ROW('Water Data'!D95))),'Data Summary'!BU101="Yes"),OFFSET('Water Data'!$D$9,0,10*ROW('Water Data'!D95)),NA())</f>
        <v>#N/A</v>
      </c>
      <c r="G101" s="511" t="e">
        <f ca="1">+IF(AND(ISNUMBER(OFFSET('Water Data'!$E$4,0,10*ROW('Water Data'!E95))),'Data Summary'!BV101="Yes"),100-OFFSET('Water Data'!$E$4,0,10*ROW('Water Data'!E95)),NA())</f>
        <v>#N/A</v>
      </c>
      <c r="H101" s="511" t="e">
        <f ca="1">+IF(AND(ISNUMBER(OFFSET('Water Data'!$E$6,0,10*ROW('Water Data'!E95))),'Data Summary'!BW101="Yes"),OFFSET('Water Data'!$E$6,0,10*ROW('Water Data'!E95)),NA())</f>
        <v>#N/A</v>
      </c>
      <c r="I101" s="511" t="e">
        <f ca="1">+IF(AND(ISNUMBER(OFFSET('Water Data'!$E$9,0,10*ROW('Water Data'!E95))),'Data Summary'!BX101="Yes"),OFFSET('Water Data'!$E$9,0,10*ROW('Water Data'!E95)),NA())</f>
        <v>#N/A</v>
      </c>
      <c r="J101" s="511" t="e">
        <f ca="1">+IF(AND(ISNUMBER(OFFSET('Water Data'!$F$4,0,10*ROW('Water Data'!F95))),'Data Summary'!BY101="Yes"),100-OFFSET('Water Data'!$F$4,0,10*ROW('Water Data'!F95)),NA())</f>
        <v>#N/A</v>
      </c>
      <c r="K101" s="511" t="e">
        <f ca="1">+IF(AND(ISNUMBER(OFFSET('Water Data'!$F$6,0,10*ROW('Water Data'!F95))),'Data Summary'!BZ101="Yes"),OFFSET('Water Data'!$F$6,0,10*ROW('Water Data'!F95)),NA())</f>
        <v>#N/A</v>
      </c>
      <c r="L101" s="511" t="e">
        <f ca="1">+IF(AND(ISNUMBER(OFFSET('Water Data'!$F$9,0,10*ROW('Water Data'!F95))),'Data Summary'!CA101="Yes"),OFFSET('Water Data'!$F$9,0,10*ROW('Water Data'!F95)),NA())</f>
        <v>#N/A</v>
      </c>
      <c r="M101" s="511" t="e">
        <f ca="1">+IF(AND(ISNUMBER(OFFSET('Water Data'!$G$4,0,10*ROW('Water Data'!G95))),'Data Summary'!CB101="Yes"),100-OFFSET('Water Data'!$G$4,0,10*ROW('Water Data'!G95)),NA())</f>
        <v>#N/A</v>
      </c>
      <c r="N101" s="511" t="e">
        <f ca="1">+IF(AND(ISNUMBER(OFFSET('Water Data'!$G$6,0,10*ROW('Water Data'!G95))),'Data Summary'!CC101="Yes"),OFFSET('Water Data'!$G$6,0,10*ROW('Water Data'!G95)),NA())</f>
        <v>#N/A</v>
      </c>
      <c r="O101" s="511" t="e">
        <f ca="1">+IF(AND(ISNUMBER(OFFSET('Water Data'!$G$9,0,10*ROW('Water Data'!G95))),'Data Summary'!CD101="Yes"),OFFSET('Water Data'!$G$9,0,10*ROW('Water Data'!G95)),NA())</f>
        <v>#N/A</v>
      </c>
      <c r="P101" s="511" t="e">
        <f ca="1">+IF(AND(ISNUMBER(OFFSET('Water Data'!$H$4,0,10*ROW('Water Data'!H95))),'Data Summary'!CE101="Yes"),100-OFFSET('Water Data'!$H$4,0,10*ROW('Water Data'!H95)),NA())</f>
        <v>#N/A</v>
      </c>
      <c r="Q101" s="511" t="e">
        <f ca="1">+IF(AND(ISNUMBER(OFFSET('Water Data'!$H$6,0,10*ROW('Water Data'!H95))),'Data Summary'!CF101="Yes"),OFFSET('Water Data'!$H$6,0,10*ROW('Water Data'!H95)),NA())</f>
        <v>#N/A</v>
      </c>
      <c r="R101" s="511" t="e">
        <f ca="1">+IF(AND(ISNUMBER(OFFSET('Water Data'!$H$9,0,10*ROW('Water Data'!H95))),'Data Summary'!CG101="Yes"),OFFSET('Water Data'!$H$9,0,10*ROW('Water Data'!H95)),NA())</f>
        <v>#N/A</v>
      </c>
      <c r="S101" s="511" t="e">
        <f ca="1">+IF(AND(ISNUMBER(OFFSET('Water Data'!$I$4,0,10*ROW('Water Data'!I95))),'Data Summary'!CH101="Yes"),100-OFFSET('Water Data'!$I$4,0,10*ROW('Water Data'!I95)),NA())</f>
        <v>#N/A</v>
      </c>
      <c r="T101" s="511" t="e">
        <f ca="1">+IF(AND(ISNUMBER(OFFSET('Water Data'!$I$6,0,10*ROW('Water Data'!I95))),'Data Summary'!CI101="Yes"),OFFSET('Water Data'!$I$6,0,10*ROW('Water Data'!I95)),NA())</f>
        <v>#N/A</v>
      </c>
      <c r="U101" s="511" t="e">
        <f ca="1">+IF(AND(ISNUMBER(OFFSET('Water Data'!$I$9,0,10*ROW('Water Data'!I95))),'Data Summary'!CJ101="Yes"),OFFSET('Water Data'!$I$9,0,10*ROW('Water Data'!I95)),NA())</f>
        <v>#N/A</v>
      </c>
      <c r="V101" s="512" t="e">
        <f ca="1">+IF(AND(ISNUMBER(OFFSET('Sanitation Data'!$D$4,0,10*ROW('Sanitation Data'!D95))),'Data Summary'!CK101="Yes"),100-OFFSET('Sanitation Data'!$D$4,0,10*ROW('Sanitation Data'!D95)),NA())</f>
        <v>#N/A</v>
      </c>
      <c r="W101" s="512" t="e">
        <f ca="1">+IF(AND(ISNUMBER(OFFSET('Sanitation Data'!$D$6,0,10*ROW('Sanitation Data'!D95))),'Data Summary'!CL101="Yes"),OFFSET('Sanitation Data'!$D$6,0,10*ROW('Sanitation Data'!D95)),NA())</f>
        <v>#N/A</v>
      </c>
      <c r="X101" s="512" t="e">
        <f ca="1">+IF(AND(ISNUMBER(OFFSET('Sanitation Data'!$D$10,0,10*ROW('Sanitation Data'!D95))),'Data Summary'!CM101="Yes"),OFFSET('Sanitation Data'!$D$10,0,10*ROW('Sanitation Data'!D95)),NA())</f>
        <v>#N/A</v>
      </c>
      <c r="Y101" s="512" t="e">
        <f ca="1">+IF(AND(ISNUMBER(OFFSET('Sanitation Data'!$D$11,0,10*ROW('Sanitation Data'!D95))),'Data Summary'!CN101="Yes"),OFFSET('Sanitation Data'!$D$11,0,10*ROW('Sanitation Data'!D95)),NA())</f>
        <v>#N/A</v>
      </c>
      <c r="Z101" s="512" t="e">
        <f ca="1">+IF(AND(ISNUMBER(OFFSET('Sanitation Data'!$D$12,0,10*ROW('Sanitation Data'!D95))),'Data Summary'!CO101="Yes"),OFFSET('Sanitation Data'!$D$12,0,10*ROW('Sanitation Data'!D95)),NA())</f>
        <v>#N/A</v>
      </c>
      <c r="AA101" s="512" t="e">
        <f ca="1">+IF(AND(ISNUMBER(OFFSET('Sanitation Data'!$E$4,0,10*ROW('Sanitation Data'!E95))),'Data Summary'!CP101="Yes"),100-OFFSET('Sanitation Data'!$E$4,0,10*ROW('Sanitation Data'!E95)),NA())</f>
        <v>#N/A</v>
      </c>
      <c r="AB101" s="512" t="e">
        <f ca="1">+IF(AND(ISNUMBER(OFFSET('Sanitation Data'!$E$6,0,10*ROW('Sanitation Data'!E95))),'Data Summary'!CQ101="Yes"),OFFSET('Sanitation Data'!$E$6,0,10*ROW('Sanitation Data'!E95)),NA())</f>
        <v>#N/A</v>
      </c>
      <c r="AC101" s="512" t="e">
        <f ca="1">+IF(AND(ISNUMBER(OFFSET('Sanitation Data'!$E$10,0,10*ROW('Sanitation Data'!E95))),'Data Summary'!CR101="Yes"),OFFSET('Sanitation Data'!$E$10,0,10*ROW('Sanitation Data'!E95)),NA())</f>
        <v>#N/A</v>
      </c>
      <c r="AD101" s="512" t="e">
        <f ca="1">+IF(AND(ISNUMBER(OFFSET('Sanitation Data'!$E$11,0,10*ROW('Sanitation Data'!E95))),'Data Summary'!CS101="Yes"),OFFSET('Sanitation Data'!$E$11,0,10*ROW('Sanitation Data'!E95)),NA())</f>
        <v>#N/A</v>
      </c>
      <c r="AE101" s="512" t="e">
        <f ca="1">+IF(AND(ISNUMBER(OFFSET('Sanitation Data'!$E$12,0,10*ROW('Sanitation Data'!E95))),'Data Summary'!CT101="Yes"),OFFSET('Sanitation Data'!$E$12,0,10*ROW('Sanitation Data'!E95)),NA())</f>
        <v>#N/A</v>
      </c>
      <c r="AF101" s="512" t="e">
        <f ca="1">+IF(AND(ISNUMBER(OFFSET('Sanitation Data'!$F$4,0,10*ROW('Sanitation Data'!F95))),'Data Summary'!CU101="Yes"),100-OFFSET('Sanitation Data'!$F$4,0,10*ROW('Sanitation Data'!F95)),NA())</f>
        <v>#N/A</v>
      </c>
      <c r="AG101" s="512" t="e">
        <f ca="1">+IF(AND(ISNUMBER(OFFSET('Sanitation Data'!$F$6,0,10*ROW('Sanitation Data'!F95))),'Data Summary'!CV101="Yes"),OFFSET('Sanitation Data'!$F$6,0,10*ROW('Sanitation Data'!F95)),NA())</f>
        <v>#N/A</v>
      </c>
      <c r="AH101" s="512" t="e">
        <f ca="1">+IF(AND(ISNUMBER(OFFSET('Sanitation Data'!$F$10,0,10*ROW('Sanitation Data'!F95))),'Data Summary'!CW101="Yes"),OFFSET('Sanitation Data'!$F$10,0,10*ROW('Sanitation Data'!F95)),NA())</f>
        <v>#N/A</v>
      </c>
      <c r="AI101" s="512" t="e">
        <f ca="1">+IF(AND(ISNUMBER(OFFSET('Sanitation Data'!$F$11,0,10*ROW('Sanitation Data'!F95))),'Data Summary'!CX101="Yes"),OFFSET('Sanitation Data'!$F$11,0,10*ROW('Sanitation Data'!F95)),NA())</f>
        <v>#N/A</v>
      </c>
      <c r="AJ101" s="512" t="e">
        <f ca="1">+IF(AND(ISNUMBER(OFFSET('Sanitation Data'!$F$12,0,10*ROW('Sanitation Data'!F95))),'Data Summary'!CY101="Yes"),OFFSET('Sanitation Data'!$F$12,0,10*ROW('Sanitation Data'!F95)),NA())</f>
        <v>#N/A</v>
      </c>
      <c r="AK101" s="512" t="e">
        <f ca="1">+IF(AND(ISNUMBER(OFFSET('Sanitation Data'!$G$4,0,10*ROW('Sanitation Data'!G95))),'Data Summary'!CZ101="Yes"),100-OFFSET('Sanitation Data'!$G$4,0,10*ROW('Sanitation Data'!G95)),NA())</f>
        <v>#N/A</v>
      </c>
      <c r="AL101" s="512" t="e">
        <f ca="1">+IF(AND(ISNUMBER(OFFSET('Sanitation Data'!$G$6,0,10*ROW('Sanitation Data'!G95))),'Data Summary'!DA101="Yes"),OFFSET('Sanitation Data'!$G$6,0,10*ROW('Sanitation Data'!G95)),NA())</f>
        <v>#N/A</v>
      </c>
      <c r="AM101" s="512" t="e">
        <f ca="1">+IF(AND(ISNUMBER(OFFSET('Sanitation Data'!$G$10,0,10*ROW('Sanitation Data'!G95))),'Data Summary'!DB101="Yes"),OFFSET('Sanitation Data'!$G$10,0,10*ROW('Sanitation Data'!G95)),NA())</f>
        <v>#N/A</v>
      </c>
      <c r="AN101" s="512" t="e">
        <f ca="1">+IF(AND(ISNUMBER(OFFSET('Sanitation Data'!$G$11,0,10*ROW('Sanitation Data'!G95))),'Data Summary'!DC101="Yes"),OFFSET('Sanitation Data'!$G$11,0,10*ROW('Sanitation Data'!G95)),NA())</f>
        <v>#N/A</v>
      </c>
      <c r="AO101" s="512" t="e">
        <f ca="1">+IF(AND(ISNUMBER(OFFSET('Sanitation Data'!$G$12,0,10*ROW('Sanitation Data'!G95))),'Data Summary'!DD101="Yes"),OFFSET('Sanitation Data'!$G$12,0,10*ROW('Sanitation Data'!G95)),NA())</f>
        <v>#N/A</v>
      </c>
      <c r="AP101" s="512" t="e">
        <f ca="1">+IF(AND(ISNUMBER(OFFSET('Sanitation Data'!$H$4,0,10*ROW('Sanitation Data'!H95))),'Data Summary'!DE101="Yes"),100-OFFSET('Sanitation Data'!$H$4,0,10*ROW('Sanitation Data'!H95)),NA())</f>
        <v>#N/A</v>
      </c>
      <c r="AQ101" s="512" t="e">
        <f ca="1">+IF(AND(ISNUMBER(OFFSET('Sanitation Data'!$H$6,0,10*ROW('Sanitation Data'!H95))),'Data Summary'!DF101="Yes"),OFFSET('Sanitation Data'!$H$6,0,10*ROW('Sanitation Data'!H95)),NA())</f>
        <v>#N/A</v>
      </c>
      <c r="AR101" s="512" t="e">
        <f ca="1">+IF(AND(ISNUMBER(OFFSET('Sanitation Data'!$H$10,0,10*ROW('Sanitation Data'!H95))),'Data Summary'!DG101="Yes"),OFFSET('Sanitation Data'!$H$10,0,10*ROW('Sanitation Data'!H95)),NA())</f>
        <v>#N/A</v>
      </c>
      <c r="AS101" s="512" t="e">
        <f ca="1">+IF(AND(ISNUMBER(OFFSET('Sanitation Data'!$H$11,0,10*ROW('Sanitation Data'!H95))),'Data Summary'!DH101="Yes"),OFFSET('Sanitation Data'!$H$11,0,10*ROW('Sanitation Data'!H95)),NA())</f>
        <v>#N/A</v>
      </c>
      <c r="AT101" s="512" t="e">
        <f ca="1">+IF(AND(ISNUMBER(OFFSET('Sanitation Data'!$H$12,0,10*ROW('Sanitation Data'!H95))),'Data Summary'!DI101="Yes"),OFFSET('Sanitation Data'!$H$12,0,10*ROW('Sanitation Data'!H95)),NA())</f>
        <v>#N/A</v>
      </c>
      <c r="AU101" s="512" t="e">
        <f ca="1">+IF(AND(ISNUMBER(OFFSET('Sanitation Data'!$I$4,0,10*ROW('Sanitation Data'!I95))),'Data Summary'!DJ101="Yes"),100-OFFSET('Sanitation Data'!$I$4,0,10*ROW('Sanitation Data'!I95)),NA())</f>
        <v>#N/A</v>
      </c>
      <c r="AV101" s="512" t="e">
        <f ca="1">+IF(AND(ISNUMBER(OFFSET('Sanitation Data'!$I$6,0,10*ROW('Sanitation Data'!I95))),'Data Summary'!DK101="Yes"),OFFSET('Sanitation Data'!$I$6,0,10*ROW('Sanitation Data'!I95)),NA())</f>
        <v>#N/A</v>
      </c>
      <c r="AW101" s="512" t="e">
        <f ca="1">+IF(AND(ISNUMBER(OFFSET('Sanitation Data'!$I$10,0,10*ROW('Sanitation Data'!I95))),'Data Summary'!DL101="Yes"),OFFSET('Sanitation Data'!$I$10,0,10*ROW('Sanitation Data'!I95)),NA())</f>
        <v>#N/A</v>
      </c>
      <c r="AX101" s="512" t="e">
        <f ca="1">+IF(AND(ISNUMBER(OFFSET('Sanitation Data'!$I$11,0,10*ROW('Sanitation Data'!I95))),'Data Summary'!DM101="Yes"),OFFSET('Sanitation Data'!$I$11,0,10*ROW('Sanitation Data'!I95)),NA())</f>
        <v>#N/A</v>
      </c>
      <c r="AY101" s="512" t="e">
        <f ca="1">+IF(AND(ISNUMBER(OFFSET('Sanitation Data'!$I$12,0,10*ROW('Sanitation Data'!I95))),'Data Summary'!DN101="Yes"),OFFSET('Sanitation Data'!$I$12,0,10*ROW('Sanitation Data'!I95)),NA())</f>
        <v>#N/A</v>
      </c>
      <c r="AZ101" s="513" t="e">
        <f ca="1">+IF(AND(ISNUMBER(OFFSET('Hygiene Data'!$D$5,0,10*ROW('Hygiene Data'!D95))),'Data Summary'!DO101="Yes"),OFFSET('Hygiene Data'!$D$5,0,10*ROW('Hygiene Data'!D95)),NA())</f>
        <v>#N/A</v>
      </c>
      <c r="BA101" s="513" t="e">
        <f ca="1">+IF(AND(ISNUMBER(OFFSET('Hygiene Data'!$D$7,0,10*ROW('Hygiene Data'!D95))),'Data Summary'!DP101="Yes"),OFFSET('Hygiene Data'!$D$7,0,10*ROW('Hygiene Data'!D95)),NA())</f>
        <v>#N/A</v>
      </c>
      <c r="BB101" s="513" t="e">
        <f ca="1">+IF(AND(ISNUMBER(OFFSET('Hygiene Data'!$D$9,0,10*ROW('Hygiene Data'!D95))),'Data Summary'!DQ101="Yes"),OFFSET('Hygiene Data'!$D$9,0,10*ROW('Hygiene Data'!D95)),NA())</f>
        <v>#N/A</v>
      </c>
      <c r="BC101" s="513" t="e">
        <f ca="1">+IF(AND(ISNUMBER(OFFSET('Hygiene Data'!$E$5,0,10*ROW('Hygiene Data'!E95))),'Data Summary'!DR101="Yes"),OFFSET('Hygiene Data'!$E$5,0,10*ROW('Hygiene Data'!E95)),NA())</f>
        <v>#N/A</v>
      </c>
      <c r="BD101" s="513" t="e">
        <f ca="1">+IF(AND(ISNUMBER(OFFSET('Hygiene Data'!$E$7,0,10*ROW('Hygiene Data'!E95))),'Data Summary'!DS101="Yes"),OFFSET('Hygiene Data'!$E$7,0,10*ROW('Hygiene Data'!E95)),NA())</f>
        <v>#N/A</v>
      </c>
      <c r="BE101" s="513" t="e">
        <f ca="1">+IF(AND(ISNUMBER(OFFSET('Hygiene Data'!$E$9,0,10*ROW('Hygiene Data'!E95))),'Data Summary'!DT101="Yes"),OFFSET('Hygiene Data'!$E$9,0,10*ROW('Hygiene Data'!E95)),NA())</f>
        <v>#N/A</v>
      </c>
      <c r="BF101" s="513" t="e">
        <f ca="1">+IF(AND(ISNUMBER(OFFSET('Hygiene Data'!$F$5,0,10*ROW('Hygiene Data'!F95))),'Data Summary'!DU101="Yes"),OFFSET('Hygiene Data'!$F$5,0,10*ROW('Hygiene Data'!F95)),NA())</f>
        <v>#N/A</v>
      </c>
      <c r="BG101" s="513" t="e">
        <f ca="1">+IF(AND(ISNUMBER(OFFSET('Hygiene Data'!$F$7,0,10*ROW('Hygiene Data'!F95))),'Data Summary'!DV101="Yes"),OFFSET('Hygiene Data'!$F$7,0,10*ROW('Hygiene Data'!F95)),NA())</f>
        <v>#N/A</v>
      </c>
      <c r="BH101" s="513" t="e">
        <f ca="1">+IF(AND(ISNUMBER(OFFSET('Hygiene Data'!$F$9,0,10*ROW('Hygiene Data'!F95))),'Data Summary'!DW101="Yes"),OFFSET('Hygiene Data'!$F$9,0,10*ROW('Hygiene Data'!F95)),NA())</f>
        <v>#N/A</v>
      </c>
      <c r="BI101" s="513" t="e">
        <f ca="1">+IF(AND(ISNUMBER(OFFSET('Hygiene Data'!$G$5,0,10*ROW('Hygiene Data'!G95))),'Data Summary'!DX101="Yes"),OFFSET('Hygiene Data'!$G$5,0,10*ROW('Hygiene Data'!G95)),NA())</f>
        <v>#N/A</v>
      </c>
      <c r="BJ101" s="513" t="e">
        <f ca="1">+IF(AND(ISNUMBER(OFFSET('Hygiene Data'!$G$7,0,10*ROW('Hygiene Data'!G95))),'Data Summary'!DY101="Yes"),OFFSET('Hygiene Data'!$G$7,0,10*ROW('Hygiene Data'!G95)),NA())</f>
        <v>#N/A</v>
      </c>
      <c r="BK101" s="513" t="e">
        <f ca="1">+IF(AND(ISNUMBER(OFFSET('Hygiene Data'!$G$9,0,10*ROW('Hygiene Data'!G95))),'Data Summary'!DZ101="Yes"),OFFSET('Hygiene Data'!$G$9,0,10*ROW('Hygiene Data'!G95)),NA())</f>
        <v>#N/A</v>
      </c>
      <c r="BL101" s="513" t="e">
        <f ca="1">+IF(AND(ISNUMBER(OFFSET('Hygiene Data'!$H$5,0,10*ROW('Hygiene Data'!H95))),'Data Summary'!EA101="Yes"),OFFSET('Hygiene Data'!$H$5,0,10*ROW('Hygiene Data'!H95)),NA())</f>
        <v>#N/A</v>
      </c>
      <c r="BM101" s="513" t="e">
        <f ca="1">+IF(AND(ISNUMBER(OFFSET('Hygiene Data'!$H$7,0,10*ROW('Hygiene Data'!H95))),'Data Summary'!EB101="Yes"),OFFSET('Hygiene Data'!$H$7,0,10*ROW('Hygiene Data'!H95)),NA())</f>
        <v>#N/A</v>
      </c>
      <c r="BN101" s="513" t="e">
        <f ca="1">+IF(AND(ISNUMBER(OFFSET('Hygiene Data'!$H$9,0,10*ROW('Hygiene Data'!H95))),'Data Summary'!EC101="Yes"),OFFSET('Hygiene Data'!$H$9,0,10*ROW('Hygiene Data'!H95)),NA())</f>
        <v>#N/A</v>
      </c>
      <c r="BO101" s="513" t="e">
        <f ca="1">+IF(AND(ISNUMBER(OFFSET('Hygiene Data'!$I$5,0,10*ROW('Hygiene Data'!I95))),'Data Summary'!ED101="Yes"),OFFSET('Hygiene Data'!$I$5,0,10*ROW('Hygiene Data'!I95)),NA())</f>
        <v>#N/A</v>
      </c>
      <c r="BP101" s="513" t="e">
        <f ca="1">+IF(AND(ISNUMBER(OFFSET('Hygiene Data'!$I$7,0,10*ROW('Hygiene Data'!I95))),'Data Summary'!EE101="Yes"),OFFSET('Hygiene Data'!$I$7,0,10*ROW('Hygiene Data'!I95)),NA())</f>
        <v>#N/A</v>
      </c>
      <c r="BQ101" s="513" t="e">
        <f ca="1">+IF(AND(ISNUMBER(OFFSET('Hygiene Data'!$I$9,0,10*ROW('Hygiene Data'!I95))),'Data Summary'!EF101="Yes"),OFFSET('Hygiene Data'!$I$9,0,10*ROW('Hygiene Data'!I95)),NA())</f>
        <v>#N/A</v>
      </c>
    </row>
    <row r="102" spans="1:69" x14ac:dyDescent="0.25">
      <c r="A102" s="509" t="e">
        <f ca="1">+RIGHT('Data Summary'!A102,LEN('Data Summary'!A102)-9)</f>
        <v>#VALUE!</v>
      </c>
      <c r="B102" s="483" t="str">
        <f ca="1">+IF(ISTEXT('Data Summary'!B102),'Data Summary'!B102,"")</f>
        <v/>
      </c>
      <c r="C102" s="510" t="e">
        <f ca="1">+VALUE('Data Summary'!C102)</f>
        <v>#VALUE!</v>
      </c>
      <c r="D102" s="511" t="e">
        <f ca="1">+IF(AND(ISNUMBER(OFFSET('Water Data'!$D$4,0,10*ROW('Water Data'!D96))),'Data Summary'!BS102="Yes"),100-OFFSET('Water Data'!$D$4,0,10*ROW('Water Data'!D96)),NA())</f>
        <v>#N/A</v>
      </c>
      <c r="E102" s="511" t="e">
        <f ca="1">+IF(AND(ISNUMBER(OFFSET('Water Data'!$D$6,0,10*ROW('Water Data'!D96))),'Data Summary'!BT102="Yes"),OFFSET('Water Data'!$D$6,0,10*ROW('Water Data'!D96)),NA())</f>
        <v>#N/A</v>
      </c>
      <c r="F102" s="511" t="e">
        <f ca="1">+IF(AND(ISNUMBER(OFFSET('Water Data'!$D$9,0,10*ROW('Water Data'!D96))),'Data Summary'!BU102="Yes"),OFFSET('Water Data'!$D$9,0,10*ROW('Water Data'!D96)),NA())</f>
        <v>#N/A</v>
      </c>
      <c r="G102" s="511" t="e">
        <f ca="1">+IF(AND(ISNUMBER(OFFSET('Water Data'!$E$4,0,10*ROW('Water Data'!E96))),'Data Summary'!BV102="Yes"),100-OFFSET('Water Data'!$E$4,0,10*ROW('Water Data'!E96)),NA())</f>
        <v>#N/A</v>
      </c>
      <c r="H102" s="511" t="e">
        <f ca="1">+IF(AND(ISNUMBER(OFFSET('Water Data'!$E$6,0,10*ROW('Water Data'!E96))),'Data Summary'!BW102="Yes"),OFFSET('Water Data'!$E$6,0,10*ROW('Water Data'!E96)),NA())</f>
        <v>#N/A</v>
      </c>
      <c r="I102" s="511" t="e">
        <f ca="1">+IF(AND(ISNUMBER(OFFSET('Water Data'!$E$9,0,10*ROW('Water Data'!E96))),'Data Summary'!BX102="Yes"),OFFSET('Water Data'!$E$9,0,10*ROW('Water Data'!E96)),NA())</f>
        <v>#N/A</v>
      </c>
      <c r="J102" s="511" t="e">
        <f ca="1">+IF(AND(ISNUMBER(OFFSET('Water Data'!$F$4,0,10*ROW('Water Data'!F96))),'Data Summary'!BY102="Yes"),100-OFFSET('Water Data'!$F$4,0,10*ROW('Water Data'!F96)),NA())</f>
        <v>#N/A</v>
      </c>
      <c r="K102" s="511" t="e">
        <f ca="1">+IF(AND(ISNUMBER(OFFSET('Water Data'!$F$6,0,10*ROW('Water Data'!F96))),'Data Summary'!BZ102="Yes"),OFFSET('Water Data'!$F$6,0,10*ROW('Water Data'!F96)),NA())</f>
        <v>#N/A</v>
      </c>
      <c r="L102" s="511" t="e">
        <f ca="1">+IF(AND(ISNUMBER(OFFSET('Water Data'!$F$9,0,10*ROW('Water Data'!F96))),'Data Summary'!CA102="Yes"),OFFSET('Water Data'!$F$9,0,10*ROW('Water Data'!F96)),NA())</f>
        <v>#N/A</v>
      </c>
      <c r="M102" s="511" t="e">
        <f ca="1">+IF(AND(ISNUMBER(OFFSET('Water Data'!$G$4,0,10*ROW('Water Data'!G96))),'Data Summary'!CB102="Yes"),100-OFFSET('Water Data'!$G$4,0,10*ROW('Water Data'!G96)),NA())</f>
        <v>#N/A</v>
      </c>
      <c r="N102" s="511" t="e">
        <f ca="1">+IF(AND(ISNUMBER(OFFSET('Water Data'!$G$6,0,10*ROW('Water Data'!G96))),'Data Summary'!CC102="Yes"),OFFSET('Water Data'!$G$6,0,10*ROW('Water Data'!G96)),NA())</f>
        <v>#N/A</v>
      </c>
      <c r="O102" s="511" t="e">
        <f ca="1">+IF(AND(ISNUMBER(OFFSET('Water Data'!$G$9,0,10*ROW('Water Data'!G96))),'Data Summary'!CD102="Yes"),OFFSET('Water Data'!$G$9,0,10*ROW('Water Data'!G96)),NA())</f>
        <v>#N/A</v>
      </c>
      <c r="P102" s="511" t="e">
        <f ca="1">+IF(AND(ISNUMBER(OFFSET('Water Data'!$H$4,0,10*ROW('Water Data'!H96))),'Data Summary'!CE102="Yes"),100-OFFSET('Water Data'!$H$4,0,10*ROW('Water Data'!H96)),NA())</f>
        <v>#N/A</v>
      </c>
      <c r="Q102" s="511" t="e">
        <f ca="1">+IF(AND(ISNUMBER(OFFSET('Water Data'!$H$6,0,10*ROW('Water Data'!H96))),'Data Summary'!CF102="Yes"),OFFSET('Water Data'!$H$6,0,10*ROW('Water Data'!H96)),NA())</f>
        <v>#N/A</v>
      </c>
      <c r="R102" s="511" t="e">
        <f ca="1">+IF(AND(ISNUMBER(OFFSET('Water Data'!$H$9,0,10*ROW('Water Data'!H96))),'Data Summary'!CG102="Yes"),OFFSET('Water Data'!$H$9,0,10*ROW('Water Data'!H96)),NA())</f>
        <v>#N/A</v>
      </c>
      <c r="S102" s="511" t="e">
        <f ca="1">+IF(AND(ISNUMBER(OFFSET('Water Data'!$I$4,0,10*ROW('Water Data'!I96))),'Data Summary'!CH102="Yes"),100-OFFSET('Water Data'!$I$4,0,10*ROW('Water Data'!I96)),NA())</f>
        <v>#N/A</v>
      </c>
      <c r="T102" s="511" t="e">
        <f ca="1">+IF(AND(ISNUMBER(OFFSET('Water Data'!$I$6,0,10*ROW('Water Data'!I96))),'Data Summary'!CI102="Yes"),OFFSET('Water Data'!$I$6,0,10*ROW('Water Data'!I96)),NA())</f>
        <v>#N/A</v>
      </c>
      <c r="U102" s="511" t="e">
        <f ca="1">+IF(AND(ISNUMBER(OFFSET('Water Data'!$I$9,0,10*ROW('Water Data'!I96))),'Data Summary'!CJ102="Yes"),OFFSET('Water Data'!$I$9,0,10*ROW('Water Data'!I96)),NA())</f>
        <v>#N/A</v>
      </c>
      <c r="V102" s="512" t="e">
        <f ca="1">+IF(AND(ISNUMBER(OFFSET('Sanitation Data'!$D$4,0,10*ROW('Sanitation Data'!D96))),'Data Summary'!CK102="Yes"),100-OFFSET('Sanitation Data'!$D$4,0,10*ROW('Sanitation Data'!D96)),NA())</f>
        <v>#N/A</v>
      </c>
      <c r="W102" s="512" t="e">
        <f ca="1">+IF(AND(ISNUMBER(OFFSET('Sanitation Data'!$D$6,0,10*ROW('Sanitation Data'!D96))),'Data Summary'!CL102="Yes"),OFFSET('Sanitation Data'!$D$6,0,10*ROW('Sanitation Data'!D96)),NA())</f>
        <v>#N/A</v>
      </c>
      <c r="X102" s="512" t="e">
        <f ca="1">+IF(AND(ISNUMBER(OFFSET('Sanitation Data'!$D$10,0,10*ROW('Sanitation Data'!D96))),'Data Summary'!CM102="Yes"),OFFSET('Sanitation Data'!$D$10,0,10*ROW('Sanitation Data'!D96)),NA())</f>
        <v>#N/A</v>
      </c>
      <c r="Y102" s="512" t="e">
        <f ca="1">+IF(AND(ISNUMBER(OFFSET('Sanitation Data'!$D$11,0,10*ROW('Sanitation Data'!D96))),'Data Summary'!CN102="Yes"),OFFSET('Sanitation Data'!$D$11,0,10*ROW('Sanitation Data'!D96)),NA())</f>
        <v>#N/A</v>
      </c>
      <c r="Z102" s="512" t="e">
        <f ca="1">+IF(AND(ISNUMBER(OFFSET('Sanitation Data'!$D$12,0,10*ROW('Sanitation Data'!D96))),'Data Summary'!CO102="Yes"),OFFSET('Sanitation Data'!$D$12,0,10*ROW('Sanitation Data'!D96)),NA())</f>
        <v>#N/A</v>
      </c>
      <c r="AA102" s="512" t="e">
        <f ca="1">+IF(AND(ISNUMBER(OFFSET('Sanitation Data'!$E$4,0,10*ROW('Sanitation Data'!E96))),'Data Summary'!CP102="Yes"),100-OFFSET('Sanitation Data'!$E$4,0,10*ROW('Sanitation Data'!E96)),NA())</f>
        <v>#N/A</v>
      </c>
      <c r="AB102" s="512" t="e">
        <f ca="1">+IF(AND(ISNUMBER(OFFSET('Sanitation Data'!$E$6,0,10*ROW('Sanitation Data'!E96))),'Data Summary'!CQ102="Yes"),OFFSET('Sanitation Data'!$E$6,0,10*ROW('Sanitation Data'!E96)),NA())</f>
        <v>#N/A</v>
      </c>
      <c r="AC102" s="512" t="e">
        <f ca="1">+IF(AND(ISNUMBER(OFFSET('Sanitation Data'!$E$10,0,10*ROW('Sanitation Data'!E96))),'Data Summary'!CR102="Yes"),OFFSET('Sanitation Data'!$E$10,0,10*ROW('Sanitation Data'!E96)),NA())</f>
        <v>#N/A</v>
      </c>
      <c r="AD102" s="512" t="e">
        <f ca="1">+IF(AND(ISNUMBER(OFFSET('Sanitation Data'!$E$11,0,10*ROW('Sanitation Data'!E96))),'Data Summary'!CS102="Yes"),OFFSET('Sanitation Data'!$E$11,0,10*ROW('Sanitation Data'!E96)),NA())</f>
        <v>#N/A</v>
      </c>
      <c r="AE102" s="512" t="e">
        <f ca="1">+IF(AND(ISNUMBER(OFFSET('Sanitation Data'!$E$12,0,10*ROW('Sanitation Data'!E96))),'Data Summary'!CT102="Yes"),OFFSET('Sanitation Data'!$E$12,0,10*ROW('Sanitation Data'!E96)),NA())</f>
        <v>#N/A</v>
      </c>
      <c r="AF102" s="512" t="e">
        <f ca="1">+IF(AND(ISNUMBER(OFFSET('Sanitation Data'!$F$4,0,10*ROW('Sanitation Data'!F96))),'Data Summary'!CU102="Yes"),100-OFFSET('Sanitation Data'!$F$4,0,10*ROW('Sanitation Data'!F96)),NA())</f>
        <v>#N/A</v>
      </c>
      <c r="AG102" s="512" t="e">
        <f ca="1">+IF(AND(ISNUMBER(OFFSET('Sanitation Data'!$F$6,0,10*ROW('Sanitation Data'!F96))),'Data Summary'!CV102="Yes"),OFFSET('Sanitation Data'!$F$6,0,10*ROW('Sanitation Data'!F96)),NA())</f>
        <v>#N/A</v>
      </c>
      <c r="AH102" s="512" t="e">
        <f ca="1">+IF(AND(ISNUMBER(OFFSET('Sanitation Data'!$F$10,0,10*ROW('Sanitation Data'!F96))),'Data Summary'!CW102="Yes"),OFFSET('Sanitation Data'!$F$10,0,10*ROW('Sanitation Data'!F96)),NA())</f>
        <v>#N/A</v>
      </c>
      <c r="AI102" s="512" t="e">
        <f ca="1">+IF(AND(ISNUMBER(OFFSET('Sanitation Data'!$F$11,0,10*ROW('Sanitation Data'!F96))),'Data Summary'!CX102="Yes"),OFFSET('Sanitation Data'!$F$11,0,10*ROW('Sanitation Data'!F96)),NA())</f>
        <v>#N/A</v>
      </c>
      <c r="AJ102" s="512" t="e">
        <f ca="1">+IF(AND(ISNUMBER(OFFSET('Sanitation Data'!$F$12,0,10*ROW('Sanitation Data'!F96))),'Data Summary'!CY102="Yes"),OFFSET('Sanitation Data'!$F$12,0,10*ROW('Sanitation Data'!F96)),NA())</f>
        <v>#N/A</v>
      </c>
      <c r="AK102" s="512" t="e">
        <f ca="1">+IF(AND(ISNUMBER(OFFSET('Sanitation Data'!$G$4,0,10*ROW('Sanitation Data'!G96))),'Data Summary'!CZ102="Yes"),100-OFFSET('Sanitation Data'!$G$4,0,10*ROW('Sanitation Data'!G96)),NA())</f>
        <v>#N/A</v>
      </c>
      <c r="AL102" s="512" t="e">
        <f ca="1">+IF(AND(ISNUMBER(OFFSET('Sanitation Data'!$G$6,0,10*ROW('Sanitation Data'!G96))),'Data Summary'!DA102="Yes"),OFFSET('Sanitation Data'!$G$6,0,10*ROW('Sanitation Data'!G96)),NA())</f>
        <v>#N/A</v>
      </c>
      <c r="AM102" s="512" t="e">
        <f ca="1">+IF(AND(ISNUMBER(OFFSET('Sanitation Data'!$G$10,0,10*ROW('Sanitation Data'!G96))),'Data Summary'!DB102="Yes"),OFFSET('Sanitation Data'!$G$10,0,10*ROW('Sanitation Data'!G96)),NA())</f>
        <v>#N/A</v>
      </c>
      <c r="AN102" s="512" t="e">
        <f ca="1">+IF(AND(ISNUMBER(OFFSET('Sanitation Data'!$G$11,0,10*ROW('Sanitation Data'!G96))),'Data Summary'!DC102="Yes"),OFFSET('Sanitation Data'!$G$11,0,10*ROW('Sanitation Data'!G96)),NA())</f>
        <v>#N/A</v>
      </c>
      <c r="AO102" s="512" t="e">
        <f ca="1">+IF(AND(ISNUMBER(OFFSET('Sanitation Data'!$G$12,0,10*ROW('Sanitation Data'!G96))),'Data Summary'!DD102="Yes"),OFFSET('Sanitation Data'!$G$12,0,10*ROW('Sanitation Data'!G96)),NA())</f>
        <v>#N/A</v>
      </c>
      <c r="AP102" s="512" t="e">
        <f ca="1">+IF(AND(ISNUMBER(OFFSET('Sanitation Data'!$H$4,0,10*ROW('Sanitation Data'!H96))),'Data Summary'!DE102="Yes"),100-OFFSET('Sanitation Data'!$H$4,0,10*ROW('Sanitation Data'!H96)),NA())</f>
        <v>#N/A</v>
      </c>
      <c r="AQ102" s="512" t="e">
        <f ca="1">+IF(AND(ISNUMBER(OFFSET('Sanitation Data'!$H$6,0,10*ROW('Sanitation Data'!H96))),'Data Summary'!DF102="Yes"),OFFSET('Sanitation Data'!$H$6,0,10*ROW('Sanitation Data'!H96)),NA())</f>
        <v>#N/A</v>
      </c>
      <c r="AR102" s="512" t="e">
        <f ca="1">+IF(AND(ISNUMBER(OFFSET('Sanitation Data'!$H$10,0,10*ROW('Sanitation Data'!H96))),'Data Summary'!DG102="Yes"),OFFSET('Sanitation Data'!$H$10,0,10*ROW('Sanitation Data'!H96)),NA())</f>
        <v>#N/A</v>
      </c>
      <c r="AS102" s="512" t="e">
        <f ca="1">+IF(AND(ISNUMBER(OFFSET('Sanitation Data'!$H$11,0,10*ROW('Sanitation Data'!H96))),'Data Summary'!DH102="Yes"),OFFSET('Sanitation Data'!$H$11,0,10*ROW('Sanitation Data'!H96)),NA())</f>
        <v>#N/A</v>
      </c>
      <c r="AT102" s="512" t="e">
        <f ca="1">+IF(AND(ISNUMBER(OFFSET('Sanitation Data'!$H$12,0,10*ROW('Sanitation Data'!H96))),'Data Summary'!DI102="Yes"),OFFSET('Sanitation Data'!$H$12,0,10*ROW('Sanitation Data'!H96)),NA())</f>
        <v>#N/A</v>
      </c>
      <c r="AU102" s="512" t="e">
        <f ca="1">+IF(AND(ISNUMBER(OFFSET('Sanitation Data'!$I$4,0,10*ROW('Sanitation Data'!I96))),'Data Summary'!DJ102="Yes"),100-OFFSET('Sanitation Data'!$I$4,0,10*ROW('Sanitation Data'!I96)),NA())</f>
        <v>#N/A</v>
      </c>
      <c r="AV102" s="512" t="e">
        <f ca="1">+IF(AND(ISNUMBER(OFFSET('Sanitation Data'!$I$6,0,10*ROW('Sanitation Data'!I96))),'Data Summary'!DK102="Yes"),OFFSET('Sanitation Data'!$I$6,0,10*ROW('Sanitation Data'!I96)),NA())</f>
        <v>#N/A</v>
      </c>
      <c r="AW102" s="512" t="e">
        <f ca="1">+IF(AND(ISNUMBER(OFFSET('Sanitation Data'!$I$10,0,10*ROW('Sanitation Data'!I96))),'Data Summary'!DL102="Yes"),OFFSET('Sanitation Data'!$I$10,0,10*ROW('Sanitation Data'!I96)),NA())</f>
        <v>#N/A</v>
      </c>
      <c r="AX102" s="512" t="e">
        <f ca="1">+IF(AND(ISNUMBER(OFFSET('Sanitation Data'!$I$11,0,10*ROW('Sanitation Data'!I96))),'Data Summary'!DM102="Yes"),OFFSET('Sanitation Data'!$I$11,0,10*ROW('Sanitation Data'!I96)),NA())</f>
        <v>#N/A</v>
      </c>
      <c r="AY102" s="512" t="e">
        <f ca="1">+IF(AND(ISNUMBER(OFFSET('Sanitation Data'!$I$12,0,10*ROW('Sanitation Data'!I96))),'Data Summary'!DN102="Yes"),OFFSET('Sanitation Data'!$I$12,0,10*ROW('Sanitation Data'!I96)),NA())</f>
        <v>#N/A</v>
      </c>
      <c r="AZ102" s="513" t="e">
        <f ca="1">+IF(AND(ISNUMBER(OFFSET('Hygiene Data'!$D$5,0,10*ROW('Hygiene Data'!D96))),'Data Summary'!DO102="Yes"),OFFSET('Hygiene Data'!$D$5,0,10*ROW('Hygiene Data'!D96)),NA())</f>
        <v>#N/A</v>
      </c>
      <c r="BA102" s="513" t="e">
        <f ca="1">+IF(AND(ISNUMBER(OFFSET('Hygiene Data'!$D$7,0,10*ROW('Hygiene Data'!D96))),'Data Summary'!DP102="Yes"),OFFSET('Hygiene Data'!$D$7,0,10*ROW('Hygiene Data'!D96)),NA())</f>
        <v>#N/A</v>
      </c>
      <c r="BB102" s="513" t="e">
        <f ca="1">+IF(AND(ISNUMBER(OFFSET('Hygiene Data'!$D$9,0,10*ROW('Hygiene Data'!D96))),'Data Summary'!DQ102="Yes"),OFFSET('Hygiene Data'!$D$9,0,10*ROW('Hygiene Data'!D96)),NA())</f>
        <v>#N/A</v>
      </c>
      <c r="BC102" s="513" t="e">
        <f ca="1">+IF(AND(ISNUMBER(OFFSET('Hygiene Data'!$E$5,0,10*ROW('Hygiene Data'!E96))),'Data Summary'!DR102="Yes"),OFFSET('Hygiene Data'!$E$5,0,10*ROW('Hygiene Data'!E96)),NA())</f>
        <v>#N/A</v>
      </c>
      <c r="BD102" s="513" t="e">
        <f ca="1">+IF(AND(ISNUMBER(OFFSET('Hygiene Data'!$E$7,0,10*ROW('Hygiene Data'!E96))),'Data Summary'!DS102="Yes"),OFFSET('Hygiene Data'!$E$7,0,10*ROW('Hygiene Data'!E96)),NA())</f>
        <v>#N/A</v>
      </c>
      <c r="BE102" s="513" t="e">
        <f ca="1">+IF(AND(ISNUMBER(OFFSET('Hygiene Data'!$E$9,0,10*ROW('Hygiene Data'!E96))),'Data Summary'!DT102="Yes"),OFFSET('Hygiene Data'!$E$9,0,10*ROW('Hygiene Data'!E96)),NA())</f>
        <v>#N/A</v>
      </c>
      <c r="BF102" s="513" t="e">
        <f ca="1">+IF(AND(ISNUMBER(OFFSET('Hygiene Data'!$F$5,0,10*ROW('Hygiene Data'!F96))),'Data Summary'!DU102="Yes"),OFFSET('Hygiene Data'!$F$5,0,10*ROW('Hygiene Data'!F96)),NA())</f>
        <v>#N/A</v>
      </c>
      <c r="BG102" s="513" t="e">
        <f ca="1">+IF(AND(ISNUMBER(OFFSET('Hygiene Data'!$F$7,0,10*ROW('Hygiene Data'!F96))),'Data Summary'!DV102="Yes"),OFFSET('Hygiene Data'!$F$7,0,10*ROW('Hygiene Data'!F96)),NA())</f>
        <v>#N/A</v>
      </c>
      <c r="BH102" s="513" t="e">
        <f ca="1">+IF(AND(ISNUMBER(OFFSET('Hygiene Data'!$F$9,0,10*ROW('Hygiene Data'!F96))),'Data Summary'!DW102="Yes"),OFFSET('Hygiene Data'!$F$9,0,10*ROW('Hygiene Data'!F96)),NA())</f>
        <v>#N/A</v>
      </c>
      <c r="BI102" s="513" t="e">
        <f ca="1">+IF(AND(ISNUMBER(OFFSET('Hygiene Data'!$G$5,0,10*ROW('Hygiene Data'!G96))),'Data Summary'!DX102="Yes"),OFFSET('Hygiene Data'!$G$5,0,10*ROW('Hygiene Data'!G96)),NA())</f>
        <v>#N/A</v>
      </c>
      <c r="BJ102" s="513" t="e">
        <f ca="1">+IF(AND(ISNUMBER(OFFSET('Hygiene Data'!$G$7,0,10*ROW('Hygiene Data'!G96))),'Data Summary'!DY102="Yes"),OFFSET('Hygiene Data'!$G$7,0,10*ROW('Hygiene Data'!G96)),NA())</f>
        <v>#N/A</v>
      </c>
      <c r="BK102" s="513" t="e">
        <f ca="1">+IF(AND(ISNUMBER(OFFSET('Hygiene Data'!$G$9,0,10*ROW('Hygiene Data'!G96))),'Data Summary'!DZ102="Yes"),OFFSET('Hygiene Data'!$G$9,0,10*ROW('Hygiene Data'!G96)),NA())</f>
        <v>#N/A</v>
      </c>
      <c r="BL102" s="513" t="e">
        <f ca="1">+IF(AND(ISNUMBER(OFFSET('Hygiene Data'!$H$5,0,10*ROW('Hygiene Data'!H96))),'Data Summary'!EA102="Yes"),OFFSET('Hygiene Data'!$H$5,0,10*ROW('Hygiene Data'!H96)),NA())</f>
        <v>#N/A</v>
      </c>
      <c r="BM102" s="513" t="e">
        <f ca="1">+IF(AND(ISNUMBER(OFFSET('Hygiene Data'!$H$7,0,10*ROW('Hygiene Data'!H96))),'Data Summary'!EB102="Yes"),OFFSET('Hygiene Data'!$H$7,0,10*ROW('Hygiene Data'!H96)),NA())</f>
        <v>#N/A</v>
      </c>
      <c r="BN102" s="513" t="e">
        <f ca="1">+IF(AND(ISNUMBER(OFFSET('Hygiene Data'!$H$9,0,10*ROW('Hygiene Data'!H96))),'Data Summary'!EC102="Yes"),OFFSET('Hygiene Data'!$H$9,0,10*ROW('Hygiene Data'!H96)),NA())</f>
        <v>#N/A</v>
      </c>
      <c r="BO102" s="513" t="e">
        <f ca="1">+IF(AND(ISNUMBER(OFFSET('Hygiene Data'!$I$5,0,10*ROW('Hygiene Data'!I96))),'Data Summary'!ED102="Yes"),OFFSET('Hygiene Data'!$I$5,0,10*ROW('Hygiene Data'!I96)),NA())</f>
        <v>#N/A</v>
      </c>
      <c r="BP102" s="513" t="e">
        <f ca="1">+IF(AND(ISNUMBER(OFFSET('Hygiene Data'!$I$7,0,10*ROW('Hygiene Data'!I96))),'Data Summary'!EE102="Yes"),OFFSET('Hygiene Data'!$I$7,0,10*ROW('Hygiene Data'!I96)),NA())</f>
        <v>#N/A</v>
      </c>
      <c r="BQ102" s="513" t="e">
        <f ca="1">+IF(AND(ISNUMBER(OFFSET('Hygiene Data'!$I$9,0,10*ROW('Hygiene Data'!I96))),'Data Summary'!EF102="Yes"),OFFSET('Hygiene Data'!$I$9,0,10*ROW('Hygiene Data'!I96)),NA())</f>
        <v>#N/A</v>
      </c>
    </row>
    <row r="103" spans="1:69" x14ac:dyDescent="0.25">
      <c r="A103" s="509" t="e">
        <f ca="1">+RIGHT('Data Summary'!A103,LEN('Data Summary'!A103)-9)</f>
        <v>#VALUE!</v>
      </c>
      <c r="B103" s="483" t="str">
        <f ca="1">+IF(ISTEXT('Data Summary'!B103),'Data Summary'!B103,"")</f>
        <v/>
      </c>
      <c r="C103" s="510" t="e">
        <f ca="1">+VALUE('Data Summary'!C103)</f>
        <v>#VALUE!</v>
      </c>
      <c r="D103" s="511" t="e">
        <f ca="1">+IF(AND(ISNUMBER(OFFSET('Water Data'!$D$4,0,10*ROW('Water Data'!D97))),'Data Summary'!BS103="Yes"),100-OFFSET('Water Data'!$D$4,0,10*ROW('Water Data'!D97)),NA())</f>
        <v>#N/A</v>
      </c>
      <c r="E103" s="511" t="e">
        <f ca="1">+IF(AND(ISNUMBER(OFFSET('Water Data'!$D$6,0,10*ROW('Water Data'!D97))),'Data Summary'!BT103="Yes"),OFFSET('Water Data'!$D$6,0,10*ROW('Water Data'!D97)),NA())</f>
        <v>#N/A</v>
      </c>
      <c r="F103" s="511" t="e">
        <f ca="1">+IF(AND(ISNUMBER(OFFSET('Water Data'!$D$9,0,10*ROW('Water Data'!D97))),'Data Summary'!BU103="Yes"),OFFSET('Water Data'!$D$9,0,10*ROW('Water Data'!D97)),NA())</f>
        <v>#N/A</v>
      </c>
      <c r="G103" s="511" t="e">
        <f ca="1">+IF(AND(ISNUMBER(OFFSET('Water Data'!$E$4,0,10*ROW('Water Data'!E97))),'Data Summary'!BV103="Yes"),100-OFFSET('Water Data'!$E$4,0,10*ROW('Water Data'!E97)),NA())</f>
        <v>#N/A</v>
      </c>
      <c r="H103" s="511" t="e">
        <f ca="1">+IF(AND(ISNUMBER(OFFSET('Water Data'!$E$6,0,10*ROW('Water Data'!E97))),'Data Summary'!BW103="Yes"),OFFSET('Water Data'!$E$6,0,10*ROW('Water Data'!E97)),NA())</f>
        <v>#N/A</v>
      </c>
      <c r="I103" s="511" t="e">
        <f ca="1">+IF(AND(ISNUMBER(OFFSET('Water Data'!$E$9,0,10*ROW('Water Data'!E97))),'Data Summary'!BX103="Yes"),OFFSET('Water Data'!$E$9,0,10*ROW('Water Data'!E97)),NA())</f>
        <v>#N/A</v>
      </c>
      <c r="J103" s="511" t="e">
        <f ca="1">+IF(AND(ISNUMBER(OFFSET('Water Data'!$F$4,0,10*ROW('Water Data'!F97))),'Data Summary'!BY103="Yes"),100-OFFSET('Water Data'!$F$4,0,10*ROW('Water Data'!F97)),NA())</f>
        <v>#N/A</v>
      </c>
      <c r="K103" s="511" t="e">
        <f ca="1">+IF(AND(ISNUMBER(OFFSET('Water Data'!$F$6,0,10*ROW('Water Data'!F97))),'Data Summary'!BZ103="Yes"),OFFSET('Water Data'!$F$6,0,10*ROW('Water Data'!F97)),NA())</f>
        <v>#N/A</v>
      </c>
      <c r="L103" s="511" t="e">
        <f ca="1">+IF(AND(ISNUMBER(OFFSET('Water Data'!$F$9,0,10*ROW('Water Data'!F97))),'Data Summary'!CA103="Yes"),OFFSET('Water Data'!$F$9,0,10*ROW('Water Data'!F97)),NA())</f>
        <v>#N/A</v>
      </c>
      <c r="M103" s="511" t="e">
        <f ca="1">+IF(AND(ISNUMBER(OFFSET('Water Data'!$G$4,0,10*ROW('Water Data'!G97))),'Data Summary'!CB103="Yes"),100-OFFSET('Water Data'!$G$4,0,10*ROW('Water Data'!G97)),NA())</f>
        <v>#N/A</v>
      </c>
      <c r="N103" s="511" t="e">
        <f ca="1">+IF(AND(ISNUMBER(OFFSET('Water Data'!$G$6,0,10*ROW('Water Data'!G97))),'Data Summary'!CC103="Yes"),OFFSET('Water Data'!$G$6,0,10*ROW('Water Data'!G97)),NA())</f>
        <v>#N/A</v>
      </c>
      <c r="O103" s="511" t="e">
        <f ca="1">+IF(AND(ISNUMBER(OFFSET('Water Data'!$G$9,0,10*ROW('Water Data'!G97))),'Data Summary'!CD103="Yes"),OFFSET('Water Data'!$G$9,0,10*ROW('Water Data'!G97)),NA())</f>
        <v>#N/A</v>
      </c>
      <c r="P103" s="511" t="e">
        <f ca="1">+IF(AND(ISNUMBER(OFFSET('Water Data'!$H$4,0,10*ROW('Water Data'!H97))),'Data Summary'!CE103="Yes"),100-OFFSET('Water Data'!$H$4,0,10*ROW('Water Data'!H97)),NA())</f>
        <v>#N/A</v>
      </c>
      <c r="Q103" s="511" t="e">
        <f ca="1">+IF(AND(ISNUMBER(OFFSET('Water Data'!$H$6,0,10*ROW('Water Data'!H97))),'Data Summary'!CF103="Yes"),OFFSET('Water Data'!$H$6,0,10*ROW('Water Data'!H97)),NA())</f>
        <v>#N/A</v>
      </c>
      <c r="R103" s="511" t="e">
        <f ca="1">+IF(AND(ISNUMBER(OFFSET('Water Data'!$H$9,0,10*ROW('Water Data'!H97))),'Data Summary'!CG103="Yes"),OFFSET('Water Data'!$H$9,0,10*ROW('Water Data'!H97)),NA())</f>
        <v>#N/A</v>
      </c>
      <c r="S103" s="511" t="e">
        <f ca="1">+IF(AND(ISNUMBER(OFFSET('Water Data'!$I$4,0,10*ROW('Water Data'!I97))),'Data Summary'!CH103="Yes"),100-OFFSET('Water Data'!$I$4,0,10*ROW('Water Data'!I97)),NA())</f>
        <v>#N/A</v>
      </c>
      <c r="T103" s="511" t="e">
        <f ca="1">+IF(AND(ISNUMBER(OFFSET('Water Data'!$I$6,0,10*ROW('Water Data'!I97))),'Data Summary'!CI103="Yes"),OFFSET('Water Data'!$I$6,0,10*ROW('Water Data'!I97)),NA())</f>
        <v>#N/A</v>
      </c>
      <c r="U103" s="511" t="e">
        <f ca="1">+IF(AND(ISNUMBER(OFFSET('Water Data'!$I$9,0,10*ROW('Water Data'!I97))),'Data Summary'!CJ103="Yes"),OFFSET('Water Data'!$I$9,0,10*ROW('Water Data'!I97)),NA())</f>
        <v>#N/A</v>
      </c>
      <c r="V103" s="512" t="e">
        <f ca="1">+IF(AND(ISNUMBER(OFFSET('Sanitation Data'!$D$4,0,10*ROW('Sanitation Data'!D97))),'Data Summary'!CK103="Yes"),100-OFFSET('Sanitation Data'!$D$4,0,10*ROW('Sanitation Data'!D97)),NA())</f>
        <v>#N/A</v>
      </c>
      <c r="W103" s="512" t="e">
        <f ca="1">+IF(AND(ISNUMBER(OFFSET('Sanitation Data'!$D$6,0,10*ROW('Sanitation Data'!D97))),'Data Summary'!CL103="Yes"),OFFSET('Sanitation Data'!$D$6,0,10*ROW('Sanitation Data'!D97)),NA())</f>
        <v>#N/A</v>
      </c>
      <c r="X103" s="512" t="e">
        <f ca="1">+IF(AND(ISNUMBER(OFFSET('Sanitation Data'!$D$10,0,10*ROW('Sanitation Data'!D97))),'Data Summary'!CM103="Yes"),OFFSET('Sanitation Data'!$D$10,0,10*ROW('Sanitation Data'!D97)),NA())</f>
        <v>#N/A</v>
      </c>
      <c r="Y103" s="512" t="e">
        <f ca="1">+IF(AND(ISNUMBER(OFFSET('Sanitation Data'!$D$11,0,10*ROW('Sanitation Data'!D97))),'Data Summary'!CN103="Yes"),OFFSET('Sanitation Data'!$D$11,0,10*ROW('Sanitation Data'!D97)),NA())</f>
        <v>#N/A</v>
      </c>
      <c r="Z103" s="512" t="e">
        <f ca="1">+IF(AND(ISNUMBER(OFFSET('Sanitation Data'!$D$12,0,10*ROW('Sanitation Data'!D97))),'Data Summary'!CO103="Yes"),OFFSET('Sanitation Data'!$D$12,0,10*ROW('Sanitation Data'!D97)),NA())</f>
        <v>#N/A</v>
      </c>
      <c r="AA103" s="512" t="e">
        <f ca="1">+IF(AND(ISNUMBER(OFFSET('Sanitation Data'!$E$4,0,10*ROW('Sanitation Data'!E97))),'Data Summary'!CP103="Yes"),100-OFFSET('Sanitation Data'!$E$4,0,10*ROW('Sanitation Data'!E97)),NA())</f>
        <v>#N/A</v>
      </c>
      <c r="AB103" s="512" t="e">
        <f ca="1">+IF(AND(ISNUMBER(OFFSET('Sanitation Data'!$E$6,0,10*ROW('Sanitation Data'!E97))),'Data Summary'!CQ103="Yes"),OFFSET('Sanitation Data'!$E$6,0,10*ROW('Sanitation Data'!E97)),NA())</f>
        <v>#N/A</v>
      </c>
      <c r="AC103" s="512" t="e">
        <f ca="1">+IF(AND(ISNUMBER(OFFSET('Sanitation Data'!$E$10,0,10*ROW('Sanitation Data'!E97))),'Data Summary'!CR103="Yes"),OFFSET('Sanitation Data'!$E$10,0,10*ROW('Sanitation Data'!E97)),NA())</f>
        <v>#N/A</v>
      </c>
      <c r="AD103" s="512" t="e">
        <f ca="1">+IF(AND(ISNUMBER(OFFSET('Sanitation Data'!$E$11,0,10*ROW('Sanitation Data'!E97))),'Data Summary'!CS103="Yes"),OFFSET('Sanitation Data'!$E$11,0,10*ROW('Sanitation Data'!E97)),NA())</f>
        <v>#N/A</v>
      </c>
      <c r="AE103" s="512" t="e">
        <f ca="1">+IF(AND(ISNUMBER(OFFSET('Sanitation Data'!$E$12,0,10*ROW('Sanitation Data'!E97))),'Data Summary'!CT103="Yes"),OFFSET('Sanitation Data'!$E$12,0,10*ROW('Sanitation Data'!E97)),NA())</f>
        <v>#N/A</v>
      </c>
      <c r="AF103" s="512" t="e">
        <f ca="1">+IF(AND(ISNUMBER(OFFSET('Sanitation Data'!$F$4,0,10*ROW('Sanitation Data'!F97))),'Data Summary'!CU103="Yes"),100-OFFSET('Sanitation Data'!$F$4,0,10*ROW('Sanitation Data'!F97)),NA())</f>
        <v>#N/A</v>
      </c>
      <c r="AG103" s="512" t="e">
        <f ca="1">+IF(AND(ISNUMBER(OFFSET('Sanitation Data'!$F$6,0,10*ROW('Sanitation Data'!F97))),'Data Summary'!CV103="Yes"),OFFSET('Sanitation Data'!$F$6,0,10*ROW('Sanitation Data'!F97)),NA())</f>
        <v>#N/A</v>
      </c>
      <c r="AH103" s="512" t="e">
        <f ca="1">+IF(AND(ISNUMBER(OFFSET('Sanitation Data'!$F$10,0,10*ROW('Sanitation Data'!F97))),'Data Summary'!CW103="Yes"),OFFSET('Sanitation Data'!$F$10,0,10*ROW('Sanitation Data'!F97)),NA())</f>
        <v>#N/A</v>
      </c>
      <c r="AI103" s="512" t="e">
        <f ca="1">+IF(AND(ISNUMBER(OFFSET('Sanitation Data'!$F$11,0,10*ROW('Sanitation Data'!F97))),'Data Summary'!CX103="Yes"),OFFSET('Sanitation Data'!$F$11,0,10*ROW('Sanitation Data'!F97)),NA())</f>
        <v>#N/A</v>
      </c>
      <c r="AJ103" s="512" t="e">
        <f ca="1">+IF(AND(ISNUMBER(OFFSET('Sanitation Data'!$F$12,0,10*ROW('Sanitation Data'!F97))),'Data Summary'!CY103="Yes"),OFFSET('Sanitation Data'!$F$12,0,10*ROW('Sanitation Data'!F97)),NA())</f>
        <v>#N/A</v>
      </c>
      <c r="AK103" s="512" t="e">
        <f ca="1">+IF(AND(ISNUMBER(OFFSET('Sanitation Data'!$G$4,0,10*ROW('Sanitation Data'!G97))),'Data Summary'!CZ103="Yes"),100-OFFSET('Sanitation Data'!$G$4,0,10*ROW('Sanitation Data'!G97)),NA())</f>
        <v>#N/A</v>
      </c>
      <c r="AL103" s="512" t="e">
        <f ca="1">+IF(AND(ISNUMBER(OFFSET('Sanitation Data'!$G$6,0,10*ROW('Sanitation Data'!G97))),'Data Summary'!DA103="Yes"),OFFSET('Sanitation Data'!$G$6,0,10*ROW('Sanitation Data'!G97)),NA())</f>
        <v>#N/A</v>
      </c>
      <c r="AM103" s="512" t="e">
        <f ca="1">+IF(AND(ISNUMBER(OFFSET('Sanitation Data'!$G$10,0,10*ROW('Sanitation Data'!G97))),'Data Summary'!DB103="Yes"),OFFSET('Sanitation Data'!$G$10,0,10*ROW('Sanitation Data'!G97)),NA())</f>
        <v>#N/A</v>
      </c>
      <c r="AN103" s="512" t="e">
        <f ca="1">+IF(AND(ISNUMBER(OFFSET('Sanitation Data'!$G$11,0,10*ROW('Sanitation Data'!G97))),'Data Summary'!DC103="Yes"),OFFSET('Sanitation Data'!$G$11,0,10*ROW('Sanitation Data'!G97)),NA())</f>
        <v>#N/A</v>
      </c>
      <c r="AO103" s="512" t="e">
        <f ca="1">+IF(AND(ISNUMBER(OFFSET('Sanitation Data'!$G$12,0,10*ROW('Sanitation Data'!G97))),'Data Summary'!DD103="Yes"),OFFSET('Sanitation Data'!$G$12,0,10*ROW('Sanitation Data'!G97)),NA())</f>
        <v>#N/A</v>
      </c>
      <c r="AP103" s="512" t="e">
        <f ca="1">+IF(AND(ISNUMBER(OFFSET('Sanitation Data'!$H$4,0,10*ROW('Sanitation Data'!H97))),'Data Summary'!DE103="Yes"),100-OFFSET('Sanitation Data'!$H$4,0,10*ROW('Sanitation Data'!H97)),NA())</f>
        <v>#N/A</v>
      </c>
      <c r="AQ103" s="512" t="e">
        <f ca="1">+IF(AND(ISNUMBER(OFFSET('Sanitation Data'!$H$6,0,10*ROW('Sanitation Data'!H97))),'Data Summary'!DF103="Yes"),OFFSET('Sanitation Data'!$H$6,0,10*ROW('Sanitation Data'!H97)),NA())</f>
        <v>#N/A</v>
      </c>
      <c r="AR103" s="512" t="e">
        <f ca="1">+IF(AND(ISNUMBER(OFFSET('Sanitation Data'!$H$10,0,10*ROW('Sanitation Data'!H97))),'Data Summary'!DG103="Yes"),OFFSET('Sanitation Data'!$H$10,0,10*ROW('Sanitation Data'!H97)),NA())</f>
        <v>#N/A</v>
      </c>
      <c r="AS103" s="512" t="e">
        <f ca="1">+IF(AND(ISNUMBER(OFFSET('Sanitation Data'!$H$11,0,10*ROW('Sanitation Data'!H97))),'Data Summary'!DH103="Yes"),OFFSET('Sanitation Data'!$H$11,0,10*ROW('Sanitation Data'!H97)),NA())</f>
        <v>#N/A</v>
      </c>
      <c r="AT103" s="512" t="e">
        <f ca="1">+IF(AND(ISNUMBER(OFFSET('Sanitation Data'!$H$12,0,10*ROW('Sanitation Data'!H97))),'Data Summary'!DI103="Yes"),OFFSET('Sanitation Data'!$H$12,0,10*ROW('Sanitation Data'!H97)),NA())</f>
        <v>#N/A</v>
      </c>
      <c r="AU103" s="512" t="e">
        <f ca="1">+IF(AND(ISNUMBER(OFFSET('Sanitation Data'!$I$4,0,10*ROW('Sanitation Data'!I97))),'Data Summary'!DJ103="Yes"),100-OFFSET('Sanitation Data'!$I$4,0,10*ROW('Sanitation Data'!I97)),NA())</f>
        <v>#N/A</v>
      </c>
      <c r="AV103" s="512" t="e">
        <f ca="1">+IF(AND(ISNUMBER(OFFSET('Sanitation Data'!$I$6,0,10*ROW('Sanitation Data'!I97))),'Data Summary'!DK103="Yes"),OFFSET('Sanitation Data'!$I$6,0,10*ROW('Sanitation Data'!I97)),NA())</f>
        <v>#N/A</v>
      </c>
      <c r="AW103" s="512" t="e">
        <f ca="1">+IF(AND(ISNUMBER(OFFSET('Sanitation Data'!$I$10,0,10*ROW('Sanitation Data'!I97))),'Data Summary'!DL103="Yes"),OFFSET('Sanitation Data'!$I$10,0,10*ROW('Sanitation Data'!I97)),NA())</f>
        <v>#N/A</v>
      </c>
      <c r="AX103" s="512" t="e">
        <f ca="1">+IF(AND(ISNUMBER(OFFSET('Sanitation Data'!$I$11,0,10*ROW('Sanitation Data'!I97))),'Data Summary'!DM103="Yes"),OFFSET('Sanitation Data'!$I$11,0,10*ROW('Sanitation Data'!I97)),NA())</f>
        <v>#N/A</v>
      </c>
      <c r="AY103" s="512" t="e">
        <f ca="1">+IF(AND(ISNUMBER(OFFSET('Sanitation Data'!$I$12,0,10*ROW('Sanitation Data'!I97))),'Data Summary'!DN103="Yes"),OFFSET('Sanitation Data'!$I$12,0,10*ROW('Sanitation Data'!I97)),NA())</f>
        <v>#N/A</v>
      </c>
      <c r="AZ103" s="513" t="e">
        <f ca="1">+IF(AND(ISNUMBER(OFFSET('Hygiene Data'!$D$5,0,10*ROW('Hygiene Data'!D97))),'Data Summary'!DO103="Yes"),OFFSET('Hygiene Data'!$D$5,0,10*ROW('Hygiene Data'!D97)),NA())</f>
        <v>#N/A</v>
      </c>
      <c r="BA103" s="513" t="e">
        <f ca="1">+IF(AND(ISNUMBER(OFFSET('Hygiene Data'!$D$7,0,10*ROW('Hygiene Data'!D97))),'Data Summary'!DP103="Yes"),OFFSET('Hygiene Data'!$D$7,0,10*ROW('Hygiene Data'!D97)),NA())</f>
        <v>#N/A</v>
      </c>
      <c r="BB103" s="513" t="e">
        <f ca="1">+IF(AND(ISNUMBER(OFFSET('Hygiene Data'!$D$9,0,10*ROW('Hygiene Data'!D97))),'Data Summary'!DQ103="Yes"),OFFSET('Hygiene Data'!$D$9,0,10*ROW('Hygiene Data'!D97)),NA())</f>
        <v>#N/A</v>
      </c>
      <c r="BC103" s="513" t="e">
        <f ca="1">+IF(AND(ISNUMBER(OFFSET('Hygiene Data'!$E$5,0,10*ROW('Hygiene Data'!E97))),'Data Summary'!DR103="Yes"),OFFSET('Hygiene Data'!$E$5,0,10*ROW('Hygiene Data'!E97)),NA())</f>
        <v>#N/A</v>
      </c>
      <c r="BD103" s="513" t="e">
        <f ca="1">+IF(AND(ISNUMBER(OFFSET('Hygiene Data'!$E$7,0,10*ROW('Hygiene Data'!E97))),'Data Summary'!DS103="Yes"),OFFSET('Hygiene Data'!$E$7,0,10*ROW('Hygiene Data'!E97)),NA())</f>
        <v>#N/A</v>
      </c>
      <c r="BE103" s="513" t="e">
        <f ca="1">+IF(AND(ISNUMBER(OFFSET('Hygiene Data'!$E$9,0,10*ROW('Hygiene Data'!E97))),'Data Summary'!DT103="Yes"),OFFSET('Hygiene Data'!$E$9,0,10*ROW('Hygiene Data'!E97)),NA())</f>
        <v>#N/A</v>
      </c>
      <c r="BF103" s="513" t="e">
        <f ca="1">+IF(AND(ISNUMBER(OFFSET('Hygiene Data'!$F$5,0,10*ROW('Hygiene Data'!F97))),'Data Summary'!DU103="Yes"),OFFSET('Hygiene Data'!$F$5,0,10*ROW('Hygiene Data'!F97)),NA())</f>
        <v>#N/A</v>
      </c>
      <c r="BG103" s="513" t="e">
        <f ca="1">+IF(AND(ISNUMBER(OFFSET('Hygiene Data'!$F$7,0,10*ROW('Hygiene Data'!F97))),'Data Summary'!DV103="Yes"),OFFSET('Hygiene Data'!$F$7,0,10*ROW('Hygiene Data'!F97)),NA())</f>
        <v>#N/A</v>
      </c>
      <c r="BH103" s="513" t="e">
        <f ca="1">+IF(AND(ISNUMBER(OFFSET('Hygiene Data'!$F$9,0,10*ROW('Hygiene Data'!F97))),'Data Summary'!DW103="Yes"),OFFSET('Hygiene Data'!$F$9,0,10*ROW('Hygiene Data'!F97)),NA())</f>
        <v>#N/A</v>
      </c>
      <c r="BI103" s="513" t="e">
        <f ca="1">+IF(AND(ISNUMBER(OFFSET('Hygiene Data'!$G$5,0,10*ROW('Hygiene Data'!G97))),'Data Summary'!DX103="Yes"),OFFSET('Hygiene Data'!$G$5,0,10*ROW('Hygiene Data'!G97)),NA())</f>
        <v>#N/A</v>
      </c>
      <c r="BJ103" s="513" t="e">
        <f ca="1">+IF(AND(ISNUMBER(OFFSET('Hygiene Data'!$G$7,0,10*ROW('Hygiene Data'!G97))),'Data Summary'!DY103="Yes"),OFFSET('Hygiene Data'!$G$7,0,10*ROW('Hygiene Data'!G97)),NA())</f>
        <v>#N/A</v>
      </c>
      <c r="BK103" s="513" t="e">
        <f ca="1">+IF(AND(ISNUMBER(OFFSET('Hygiene Data'!$G$9,0,10*ROW('Hygiene Data'!G97))),'Data Summary'!DZ103="Yes"),OFFSET('Hygiene Data'!$G$9,0,10*ROW('Hygiene Data'!G97)),NA())</f>
        <v>#N/A</v>
      </c>
      <c r="BL103" s="513" t="e">
        <f ca="1">+IF(AND(ISNUMBER(OFFSET('Hygiene Data'!$H$5,0,10*ROW('Hygiene Data'!H97))),'Data Summary'!EA103="Yes"),OFFSET('Hygiene Data'!$H$5,0,10*ROW('Hygiene Data'!H97)),NA())</f>
        <v>#N/A</v>
      </c>
      <c r="BM103" s="513" t="e">
        <f ca="1">+IF(AND(ISNUMBER(OFFSET('Hygiene Data'!$H$7,0,10*ROW('Hygiene Data'!H97))),'Data Summary'!EB103="Yes"),OFFSET('Hygiene Data'!$H$7,0,10*ROW('Hygiene Data'!H97)),NA())</f>
        <v>#N/A</v>
      </c>
      <c r="BN103" s="513" t="e">
        <f ca="1">+IF(AND(ISNUMBER(OFFSET('Hygiene Data'!$H$9,0,10*ROW('Hygiene Data'!H97))),'Data Summary'!EC103="Yes"),OFFSET('Hygiene Data'!$H$9,0,10*ROW('Hygiene Data'!H97)),NA())</f>
        <v>#N/A</v>
      </c>
      <c r="BO103" s="513" t="e">
        <f ca="1">+IF(AND(ISNUMBER(OFFSET('Hygiene Data'!$I$5,0,10*ROW('Hygiene Data'!I97))),'Data Summary'!ED103="Yes"),OFFSET('Hygiene Data'!$I$5,0,10*ROW('Hygiene Data'!I97)),NA())</f>
        <v>#N/A</v>
      </c>
      <c r="BP103" s="513" t="e">
        <f ca="1">+IF(AND(ISNUMBER(OFFSET('Hygiene Data'!$I$7,0,10*ROW('Hygiene Data'!I97))),'Data Summary'!EE103="Yes"),OFFSET('Hygiene Data'!$I$7,0,10*ROW('Hygiene Data'!I97)),NA())</f>
        <v>#N/A</v>
      </c>
      <c r="BQ103" s="513" t="e">
        <f ca="1">+IF(AND(ISNUMBER(OFFSET('Hygiene Data'!$I$9,0,10*ROW('Hygiene Data'!I97))),'Data Summary'!EF103="Yes"),OFFSET('Hygiene Data'!$I$9,0,10*ROW('Hygiene Data'!I97)),NA())</f>
        <v>#N/A</v>
      </c>
    </row>
    <row r="104" spans="1:69" x14ac:dyDescent="0.25">
      <c r="A104" s="509" t="e">
        <f ca="1">+RIGHT('Data Summary'!A104,LEN('Data Summary'!A104)-9)</f>
        <v>#VALUE!</v>
      </c>
      <c r="B104" s="483" t="str">
        <f ca="1">+IF(ISTEXT('Data Summary'!B104),'Data Summary'!B104,"")</f>
        <v/>
      </c>
      <c r="C104" s="510" t="e">
        <f ca="1">+VALUE('Data Summary'!C104)</f>
        <v>#VALUE!</v>
      </c>
      <c r="D104" s="511" t="e">
        <f ca="1">+IF(AND(ISNUMBER(OFFSET('Water Data'!$D$4,0,10*ROW('Water Data'!D98))),'Data Summary'!BS104="Yes"),100-OFFSET('Water Data'!$D$4,0,10*ROW('Water Data'!D98)),NA())</f>
        <v>#N/A</v>
      </c>
      <c r="E104" s="511" t="e">
        <f ca="1">+IF(AND(ISNUMBER(OFFSET('Water Data'!$D$6,0,10*ROW('Water Data'!D98))),'Data Summary'!BT104="Yes"),OFFSET('Water Data'!$D$6,0,10*ROW('Water Data'!D98)),NA())</f>
        <v>#N/A</v>
      </c>
      <c r="F104" s="511" t="e">
        <f ca="1">+IF(AND(ISNUMBER(OFFSET('Water Data'!$D$9,0,10*ROW('Water Data'!D98))),'Data Summary'!BU104="Yes"),OFFSET('Water Data'!$D$9,0,10*ROW('Water Data'!D98)),NA())</f>
        <v>#N/A</v>
      </c>
      <c r="G104" s="511" t="e">
        <f ca="1">+IF(AND(ISNUMBER(OFFSET('Water Data'!$E$4,0,10*ROW('Water Data'!E98))),'Data Summary'!BV104="Yes"),100-OFFSET('Water Data'!$E$4,0,10*ROW('Water Data'!E98)),NA())</f>
        <v>#N/A</v>
      </c>
      <c r="H104" s="511" t="e">
        <f ca="1">+IF(AND(ISNUMBER(OFFSET('Water Data'!$E$6,0,10*ROW('Water Data'!E98))),'Data Summary'!BW104="Yes"),OFFSET('Water Data'!$E$6,0,10*ROW('Water Data'!E98)),NA())</f>
        <v>#N/A</v>
      </c>
      <c r="I104" s="511" t="e">
        <f ca="1">+IF(AND(ISNUMBER(OFFSET('Water Data'!$E$9,0,10*ROW('Water Data'!E98))),'Data Summary'!BX104="Yes"),OFFSET('Water Data'!$E$9,0,10*ROW('Water Data'!E98)),NA())</f>
        <v>#N/A</v>
      </c>
      <c r="J104" s="511" t="e">
        <f ca="1">+IF(AND(ISNUMBER(OFFSET('Water Data'!$F$4,0,10*ROW('Water Data'!F98))),'Data Summary'!BY104="Yes"),100-OFFSET('Water Data'!$F$4,0,10*ROW('Water Data'!F98)),NA())</f>
        <v>#N/A</v>
      </c>
      <c r="K104" s="511" t="e">
        <f ca="1">+IF(AND(ISNUMBER(OFFSET('Water Data'!$F$6,0,10*ROW('Water Data'!F98))),'Data Summary'!BZ104="Yes"),OFFSET('Water Data'!$F$6,0,10*ROW('Water Data'!F98)),NA())</f>
        <v>#N/A</v>
      </c>
      <c r="L104" s="511" t="e">
        <f ca="1">+IF(AND(ISNUMBER(OFFSET('Water Data'!$F$9,0,10*ROW('Water Data'!F98))),'Data Summary'!CA104="Yes"),OFFSET('Water Data'!$F$9,0,10*ROW('Water Data'!F98)),NA())</f>
        <v>#N/A</v>
      </c>
      <c r="M104" s="511" t="e">
        <f ca="1">+IF(AND(ISNUMBER(OFFSET('Water Data'!$G$4,0,10*ROW('Water Data'!G98))),'Data Summary'!CB104="Yes"),100-OFFSET('Water Data'!$G$4,0,10*ROW('Water Data'!G98)),NA())</f>
        <v>#N/A</v>
      </c>
      <c r="N104" s="511" t="e">
        <f ca="1">+IF(AND(ISNUMBER(OFFSET('Water Data'!$G$6,0,10*ROW('Water Data'!G98))),'Data Summary'!CC104="Yes"),OFFSET('Water Data'!$G$6,0,10*ROW('Water Data'!G98)),NA())</f>
        <v>#N/A</v>
      </c>
      <c r="O104" s="511" t="e">
        <f ca="1">+IF(AND(ISNUMBER(OFFSET('Water Data'!$G$9,0,10*ROW('Water Data'!G98))),'Data Summary'!CD104="Yes"),OFFSET('Water Data'!$G$9,0,10*ROW('Water Data'!G98)),NA())</f>
        <v>#N/A</v>
      </c>
      <c r="P104" s="511" t="e">
        <f ca="1">+IF(AND(ISNUMBER(OFFSET('Water Data'!$H$4,0,10*ROW('Water Data'!H98))),'Data Summary'!CE104="Yes"),100-OFFSET('Water Data'!$H$4,0,10*ROW('Water Data'!H98)),NA())</f>
        <v>#N/A</v>
      </c>
      <c r="Q104" s="511" t="e">
        <f ca="1">+IF(AND(ISNUMBER(OFFSET('Water Data'!$H$6,0,10*ROW('Water Data'!H98))),'Data Summary'!CF104="Yes"),OFFSET('Water Data'!$H$6,0,10*ROW('Water Data'!H98)),NA())</f>
        <v>#N/A</v>
      </c>
      <c r="R104" s="511" t="e">
        <f ca="1">+IF(AND(ISNUMBER(OFFSET('Water Data'!$H$9,0,10*ROW('Water Data'!H98))),'Data Summary'!CG104="Yes"),OFFSET('Water Data'!$H$9,0,10*ROW('Water Data'!H98)),NA())</f>
        <v>#N/A</v>
      </c>
      <c r="S104" s="511" t="e">
        <f ca="1">+IF(AND(ISNUMBER(OFFSET('Water Data'!$I$4,0,10*ROW('Water Data'!I98))),'Data Summary'!CH104="Yes"),100-OFFSET('Water Data'!$I$4,0,10*ROW('Water Data'!I98)),NA())</f>
        <v>#N/A</v>
      </c>
      <c r="T104" s="511" t="e">
        <f ca="1">+IF(AND(ISNUMBER(OFFSET('Water Data'!$I$6,0,10*ROW('Water Data'!I98))),'Data Summary'!CI104="Yes"),OFFSET('Water Data'!$I$6,0,10*ROW('Water Data'!I98)),NA())</f>
        <v>#N/A</v>
      </c>
      <c r="U104" s="511" t="e">
        <f ca="1">+IF(AND(ISNUMBER(OFFSET('Water Data'!$I$9,0,10*ROW('Water Data'!I98))),'Data Summary'!CJ104="Yes"),OFFSET('Water Data'!$I$9,0,10*ROW('Water Data'!I98)),NA())</f>
        <v>#N/A</v>
      </c>
      <c r="V104" s="512" t="e">
        <f ca="1">+IF(AND(ISNUMBER(OFFSET('Sanitation Data'!$D$4,0,10*ROW('Sanitation Data'!D98))),'Data Summary'!CK104="Yes"),100-OFFSET('Sanitation Data'!$D$4,0,10*ROW('Sanitation Data'!D98)),NA())</f>
        <v>#N/A</v>
      </c>
      <c r="W104" s="512" t="e">
        <f ca="1">+IF(AND(ISNUMBER(OFFSET('Sanitation Data'!$D$6,0,10*ROW('Sanitation Data'!D98))),'Data Summary'!CL104="Yes"),OFFSET('Sanitation Data'!$D$6,0,10*ROW('Sanitation Data'!D98)),NA())</f>
        <v>#N/A</v>
      </c>
      <c r="X104" s="512" t="e">
        <f ca="1">+IF(AND(ISNUMBER(OFFSET('Sanitation Data'!$D$10,0,10*ROW('Sanitation Data'!D98))),'Data Summary'!CM104="Yes"),OFFSET('Sanitation Data'!$D$10,0,10*ROW('Sanitation Data'!D98)),NA())</f>
        <v>#N/A</v>
      </c>
      <c r="Y104" s="512" t="e">
        <f ca="1">+IF(AND(ISNUMBER(OFFSET('Sanitation Data'!$D$11,0,10*ROW('Sanitation Data'!D98))),'Data Summary'!CN104="Yes"),OFFSET('Sanitation Data'!$D$11,0,10*ROW('Sanitation Data'!D98)),NA())</f>
        <v>#N/A</v>
      </c>
      <c r="Z104" s="512" t="e">
        <f ca="1">+IF(AND(ISNUMBER(OFFSET('Sanitation Data'!$D$12,0,10*ROW('Sanitation Data'!D98))),'Data Summary'!CO104="Yes"),OFFSET('Sanitation Data'!$D$12,0,10*ROW('Sanitation Data'!D98)),NA())</f>
        <v>#N/A</v>
      </c>
      <c r="AA104" s="512" t="e">
        <f ca="1">+IF(AND(ISNUMBER(OFFSET('Sanitation Data'!$E$4,0,10*ROW('Sanitation Data'!E98))),'Data Summary'!CP104="Yes"),100-OFFSET('Sanitation Data'!$E$4,0,10*ROW('Sanitation Data'!E98)),NA())</f>
        <v>#N/A</v>
      </c>
      <c r="AB104" s="512" t="e">
        <f ca="1">+IF(AND(ISNUMBER(OFFSET('Sanitation Data'!$E$6,0,10*ROW('Sanitation Data'!E98))),'Data Summary'!CQ104="Yes"),OFFSET('Sanitation Data'!$E$6,0,10*ROW('Sanitation Data'!E98)),NA())</f>
        <v>#N/A</v>
      </c>
      <c r="AC104" s="512" t="e">
        <f ca="1">+IF(AND(ISNUMBER(OFFSET('Sanitation Data'!$E$10,0,10*ROW('Sanitation Data'!E98))),'Data Summary'!CR104="Yes"),OFFSET('Sanitation Data'!$E$10,0,10*ROW('Sanitation Data'!E98)),NA())</f>
        <v>#N/A</v>
      </c>
      <c r="AD104" s="512" t="e">
        <f ca="1">+IF(AND(ISNUMBER(OFFSET('Sanitation Data'!$E$11,0,10*ROW('Sanitation Data'!E98))),'Data Summary'!CS104="Yes"),OFFSET('Sanitation Data'!$E$11,0,10*ROW('Sanitation Data'!E98)),NA())</f>
        <v>#N/A</v>
      </c>
      <c r="AE104" s="512" t="e">
        <f ca="1">+IF(AND(ISNUMBER(OFFSET('Sanitation Data'!$E$12,0,10*ROW('Sanitation Data'!E98))),'Data Summary'!CT104="Yes"),OFFSET('Sanitation Data'!$E$12,0,10*ROW('Sanitation Data'!E98)),NA())</f>
        <v>#N/A</v>
      </c>
      <c r="AF104" s="512" t="e">
        <f ca="1">+IF(AND(ISNUMBER(OFFSET('Sanitation Data'!$F$4,0,10*ROW('Sanitation Data'!F98))),'Data Summary'!CU104="Yes"),100-OFFSET('Sanitation Data'!$F$4,0,10*ROW('Sanitation Data'!F98)),NA())</f>
        <v>#N/A</v>
      </c>
      <c r="AG104" s="512" t="e">
        <f ca="1">+IF(AND(ISNUMBER(OFFSET('Sanitation Data'!$F$6,0,10*ROW('Sanitation Data'!F98))),'Data Summary'!CV104="Yes"),OFFSET('Sanitation Data'!$F$6,0,10*ROW('Sanitation Data'!F98)),NA())</f>
        <v>#N/A</v>
      </c>
      <c r="AH104" s="512" t="e">
        <f ca="1">+IF(AND(ISNUMBER(OFFSET('Sanitation Data'!$F$10,0,10*ROW('Sanitation Data'!F98))),'Data Summary'!CW104="Yes"),OFFSET('Sanitation Data'!$F$10,0,10*ROW('Sanitation Data'!F98)),NA())</f>
        <v>#N/A</v>
      </c>
      <c r="AI104" s="512" t="e">
        <f ca="1">+IF(AND(ISNUMBER(OFFSET('Sanitation Data'!$F$11,0,10*ROW('Sanitation Data'!F98))),'Data Summary'!CX104="Yes"),OFFSET('Sanitation Data'!$F$11,0,10*ROW('Sanitation Data'!F98)),NA())</f>
        <v>#N/A</v>
      </c>
      <c r="AJ104" s="512" t="e">
        <f ca="1">+IF(AND(ISNUMBER(OFFSET('Sanitation Data'!$F$12,0,10*ROW('Sanitation Data'!F98))),'Data Summary'!CY104="Yes"),OFFSET('Sanitation Data'!$F$12,0,10*ROW('Sanitation Data'!F98)),NA())</f>
        <v>#N/A</v>
      </c>
      <c r="AK104" s="512" t="e">
        <f ca="1">+IF(AND(ISNUMBER(OFFSET('Sanitation Data'!$G$4,0,10*ROW('Sanitation Data'!G98))),'Data Summary'!CZ104="Yes"),100-OFFSET('Sanitation Data'!$G$4,0,10*ROW('Sanitation Data'!G98)),NA())</f>
        <v>#N/A</v>
      </c>
      <c r="AL104" s="512" t="e">
        <f ca="1">+IF(AND(ISNUMBER(OFFSET('Sanitation Data'!$G$6,0,10*ROW('Sanitation Data'!G98))),'Data Summary'!DA104="Yes"),OFFSET('Sanitation Data'!$G$6,0,10*ROW('Sanitation Data'!G98)),NA())</f>
        <v>#N/A</v>
      </c>
      <c r="AM104" s="512" t="e">
        <f ca="1">+IF(AND(ISNUMBER(OFFSET('Sanitation Data'!$G$10,0,10*ROW('Sanitation Data'!G98))),'Data Summary'!DB104="Yes"),OFFSET('Sanitation Data'!$G$10,0,10*ROW('Sanitation Data'!G98)),NA())</f>
        <v>#N/A</v>
      </c>
      <c r="AN104" s="512" t="e">
        <f ca="1">+IF(AND(ISNUMBER(OFFSET('Sanitation Data'!$G$11,0,10*ROW('Sanitation Data'!G98))),'Data Summary'!DC104="Yes"),OFFSET('Sanitation Data'!$G$11,0,10*ROW('Sanitation Data'!G98)),NA())</f>
        <v>#N/A</v>
      </c>
      <c r="AO104" s="512" t="e">
        <f ca="1">+IF(AND(ISNUMBER(OFFSET('Sanitation Data'!$G$12,0,10*ROW('Sanitation Data'!G98))),'Data Summary'!DD104="Yes"),OFFSET('Sanitation Data'!$G$12,0,10*ROW('Sanitation Data'!G98)),NA())</f>
        <v>#N/A</v>
      </c>
      <c r="AP104" s="512" t="e">
        <f ca="1">+IF(AND(ISNUMBER(OFFSET('Sanitation Data'!$H$4,0,10*ROW('Sanitation Data'!H98))),'Data Summary'!DE104="Yes"),100-OFFSET('Sanitation Data'!$H$4,0,10*ROW('Sanitation Data'!H98)),NA())</f>
        <v>#N/A</v>
      </c>
      <c r="AQ104" s="512" t="e">
        <f ca="1">+IF(AND(ISNUMBER(OFFSET('Sanitation Data'!$H$6,0,10*ROW('Sanitation Data'!H98))),'Data Summary'!DF104="Yes"),OFFSET('Sanitation Data'!$H$6,0,10*ROW('Sanitation Data'!H98)),NA())</f>
        <v>#N/A</v>
      </c>
      <c r="AR104" s="512" t="e">
        <f ca="1">+IF(AND(ISNUMBER(OFFSET('Sanitation Data'!$H$10,0,10*ROW('Sanitation Data'!H98))),'Data Summary'!DG104="Yes"),OFFSET('Sanitation Data'!$H$10,0,10*ROW('Sanitation Data'!H98)),NA())</f>
        <v>#N/A</v>
      </c>
      <c r="AS104" s="512" t="e">
        <f ca="1">+IF(AND(ISNUMBER(OFFSET('Sanitation Data'!$H$11,0,10*ROW('Sanitation Data'!H98))),'Data Summary'!DH104="Yes"),OFFSET('Sanitation Data'!$H$11,0,10*ROW('Sanitation Data'!H98)),NA())</f>
        <v>#N/A</v>
      </c>
      <c r="AT104" s="512" t="e">
        <f ca="1">+IF(AND(ISNUMBER(OFFSET('Sanitation Data'!$H$12,0,10*ROW('Sanitation Data'!H98))),'Data Summary'!DI104="Yes"),OFFSET('Sanitation Data'!$H$12,0,10*ROW('Sanitation Data'!H98)),NA())</f>
        <v>#N/A</v>
      </c>
      <c r="AU104" s="512" t="e">
        <f ca="1">+IF(AND(ISNUMBER(OFFSET('Sanitation Data'!$I$4,0,10*ROW('Sanitation Data'!I98))),'Data Summary'!DJ104="Yes"),100-OFFSET('Sanitation Data'!$I$4,0,10*ROW('Sanitation Data'!I98)),NA())</f>
        <v>#N/A</v>
      </c>
      <c r="AV104" s="512" t="e">
        <f ca="1">+IF(AND(ISNUMBER(OFFSET('Sanitation Data'!$I$6,0,10*ROW('Sanitation Data'!I98))),'Data Summary'!DK104="Yes"),OFFSET('Sanitation Data'!$I$6,0,10*ROW('Sanitation Data'!I98)),NA())</f>
        <v>#N/A</v>
      </c>
      <c r="AW104" s="512" t="e">
        <f ca="1">+IF(AND(ISNUMBER(OFFSET('Sanitation Data'!$I$10,0,10*ROW('Sanitation Data'!I98))),'Data Summary'!DL104="Yes"),OFFSET('Sanitation Data'!$I$10,0,10*ROW('Sanitation Data'!I98)),NA())</f>
        <v>#N/A</v>
      </c>
      <c r="AX104" s="512" t="e">
        <f ca="1">+IF(AND(ISNUMBER(OFFSET('Sanitation Data'!$I$11,0,10*ROW('Sanitation Data'!I98))),'Data Summary'!DM104="Yes"),OFFSET('Sanitation Data'!$I$11,0,10*ROW('Sanitation Data'!I98)),NA())</f>
        <v>#N/A</v>
      </c>
      <c r="AY104" s="512" t="e">
        <f ca="1">+IF(AND(ISNUMBER(OFFSET('Sanitation Data'!$I$12,0,10*ROW('Sanitation Data'!I98))),'Data Summary'!DN104="Yes"),OFFSET('Sanitation Data'!$I$12,0,10*ROW('Sanitation Data'!I98)),NA())</f>
        <v>#N/A</v>
      </c>
      <c r="AZ104" s="513" t="e">
        <f ca="1">+IF(AND(ISNUMBER(OFFSET('Hygiene Data'!$D$5,0,10*ROW('Hygiene Data'!D98))),'Data Summary'!DO104="Yes"),OFFSET('Hygiene Data'!$D$5,0,10*ROW('Hygiene Data'!D98)),NA())</f>
        <v>#N/A</v>
      </c>
      <c r="BA104" s="513" t="e">
        <f ca="1">+IF(AND(ISNUMBER(OFFSET('Hygiene Data'!$D$7,0,10*ROW('Hygiene Data'!D98))),'Data Summary'!DP104="Yes"),OFFSET('Hygiene Data'!$D$7,0,10*ROW('Hygiene Data'!D98)),NA())</f>
        <v>#N/A</v>
      </c>
      <c r="BB104" s="513" t="e">
        <f ca="1">+IF(AND(ISNUMBER(OFFSET('Hygiene Data'!$D$9,0,10*ROW('Hygiene Data'!D98))),'Data Summary'!DQ104="Yes"),OFFSET('Hygiene Data'!$D$9,0,10*ROW('Hygiene Data'!D98)),NA())</f>
        <v>#N/A</v>
      </c>
      <c r="BC104" s="513" t="e">
        <f ca="1">+IF(AND(ISNUMBER(OFFSET('Hygiene Data'!$E$5,0,10*ROW('Hygiene Data'!E98))),'Data Summary'!DR104="Yes"),OFFSET('Hygiene Data'!$E$5,0,10*ROW('Hygiene Data'!E98)),NA())</f>
        <v>#N/A</v>
      </c>
      <c r="BD104" s="513" t="e">
        <f ca="1">+IF(AND(ISNUMBER(OFFSET('Hygiene Data'!$E$7,0,10*ROW('Hygiene Data'!E98))),'Data Summary'!DS104="Yes"),OFFSET('Hygiene Data'!$E$7,0,10*ROW('Hygiene Data'!E98)),NA())</f>
        <v>#N/A</v>
      </c>
      <c r="BE104" s="513" t="e">
        <f ca="1">+IF(AND(ISNUMBER(OFFSET('Hygiene Data'!$E$9,0,10*ROW('Hygiene Data'!E98))),'Data Summary'!DT104="Yes"),OFFSET('Hygiene Data'!$E$9,0,10*ROW('Hygiene Data'!E98)),NA())</f>
        <v>#N/A</v>
      </c>
      <c r="BF104" s="513" t="e">
        <f ca="1">+IF(AND(ISNUMBER(OFFSET('Hygiene Data'!$F$5,0,10*ROW('Hygiene Data'!F98))),'Data Summary'!DU104="Yes"),OFFSET('Hygiene Data'!$F$5,0,10*ROW('Hygiene Data'!F98)),NA())</f>
        <v>#N/A</v>
      </c>
      <c r="BG104" s="513" t="e">
        <f ca="1">+IF(AND(ISNUMBER(OFFSET('Hygiene Data'!$F$7,0,10*ROW('Hygiene Data'!F98))),'Data Summary'!DV104="Yes"),OFFSET('Hygiene Data'!$F$7,0,10*ROW('Hygiene Data'!F98)),NA())</f>
        <v>#N/A</v>
      </c>
      <c r="BH104" s="513" t="e">
        <f ca="1">+IF(AND(ISNUMBER(OFFSET('Hygiene Data'!$F$9,0,10*ROW('Hygiene Data'!F98))),'Data Summary'!DW104="Yes"),OFFSET('Hygiene Data'!$F$9,0,10*ROW('Hygiene Data'!F98)),NA())</f>
        <v>#N/A</v>
      </c>
      <c r="BI104" s="513" t="e">
        <f ca="1">+IF(AND(ISNUMBER(OFFSET('Hygiene Data'!$G$5,0,10*ROW('Hygiene Data'!G98))),'Data Summary'!DX104="Yes"),OFFSET('Hygiene Data'!$G$5,0,10*ROW('Hygiene Data'!G98)),NA())</f>
        <v>#N/A</v>
      </c>
      <c r="BJ104" s="513" t="e">
        <f ca="1">+IF(AND(ISNUMBER(OFFSET('Hygiene Data'!$G$7,0,10*ROW('Hygiene Data'!G98))),'Data Summary'!DY104="Yes"),OFFSET('Hygiene Data'!$G$7,0,10*ROW('Hygiene Data'!G98)),NA())</f>
        <v>#N/A</v>
      </c>
      <c r="BK104" s="513" t="e">
        <f ca="1">+IF(AND(ISNUMBER(OFFSET('Hygiene Data'!$G$9,0,10*ROW('Hygiene Data'!G98))),'Data Summary'!DZ104="Yes"),OFFSET('Hygiene Data'!$G$9,0,10*ROW('Hygiene Data'!G98)),NA())</f>
        <v>#N/A</v>
      </c>
      <c r="BL104" s="513" t="e">
        <f ca="1">+IF(AND(ISNUMBER(OFFSET('Hygiene Data'!$H$5,0,10*ROW('Hygiene Data'!H98))),'Data Summary'!EA104="Yes"),OFFSET('Hygiene Data'!$H$5,0,10*ROW('Hygiene Data'!H98)),NA())</f>
        <v>#N/A</v>
      </c>
      <c r="BM104" s="513" t="e">
        <f ca="1">+IF(AND(ISNUMBER(OFFSET('Hygiene Data'!$H$7,0,10*ROW('Hygiene Data'!H98))),'Data Summary'!EB104="Yes"),OFFSET('Hygiene Data'!$H$7,0,10*ROW('Hygiene Data'!H98)),NA())</f>
        <v>#N/A</v>
      </c>
      <c r="BN104" s="513" t="e">
        <f ca="1">+IF(AND(ISNUMBER(OFFSET('Hygiene Data'!$H$9,0,10*ROW('Hygiene Data'!H98))),'Data Summary'!EC104="Yes"),OFFSET('Hygiene Data'!$H$9,0,10*ROW('Hygiene Data'!H98)),NA())</f>
        <v>#N/A</v>
      </c>
      <c r="BO104" s="513" t="e">
        <f ca="1">+IF(AND(ISNUMBER(OFFSET('Hygiene Data'!$I$5,0,10*ROW('Hygiene Data'!I98))),'Data Summary'!ED104="Yes"),OFFSET('Hygiene Data'!$I$5,0,10*ROW('Hygiene Data'!I98)),NA())</f>
        <v>#N/A</v>
      </c>
      <c r="BP104" s="513" t="e">
        <f ca="1">+IF(AND(ISNUMBER(OFFSET('Hygiene Data'!$I$7,0,10*ROW('Hygiene Data'!I98))),'Data Summary'!EE104="Yes"),OFFSET('Hygiene Data'!$I$7,0,10*ROW('Hygiene Data'!I98)),NA())</f>
        <v>#N/A</v>
      </c>
      <c r="BQ104" s="513" t="e">
        <f ca="1">+IF(AND(ISNUMBER(OFFSET('Hygiene Data'!$I$9,0,10*ROW('Hygiene Data'!I98))),'Data Summary'!EF104="Yes"),OFFSET('Hygiene Data'!$I$9,0,10*ROW('Hygiene Data'!I98)),NA())</f>
        <v>#N/A</v>
      </c>
    </row>
    <row r="105" spans="1:69" x14ac:dyDescent="0.25">
      <c r="A105" s="509" t="e">
        <f ca="1">+RIGHT('Data Summary'!A105,LEN('Data Summary'!A105)-9)</f>
        <v>#VALUE!</v>
      </c>
      <c r="B105" s="483" t="str">
        <f ca="1">+IF(ISTEXT('Data Summary'!B105),'Data Summary'!B105,"")</f>
        <v/>
      </c>
      <c r="C105" s="510" t="e">
        <f ca="1">+VALUE('Data Summary'!C105)</f>
        <v>#VALUE!</v>
      </c>
      <c r="D105" s="511" t="e">
        <f ca="1">+IF(AND(ISNUMBER(OFFSET('Water Data'!$D$4,0,10*ROW('Water Data'!D99))),'Data Summary'!BS105="Yes"),100-OFFSET('Water Data'!$D$4,0,10*ROW('Water Data'!D99)),NA())</f>
        <v>#N/A</v>
      </c>
      <c r="E105" s="511" t="e">
        <f ca="1">+IF(AND(ISNUMBER(OFFSET('Water Data'!$D$6,0,10*ROW('Water Data'!D99))),'Data Summary'!BT105="Yes"),OFFSET('Water Data'!$D$6,0,10*ROW('Water Data'!D99)),NA())</f>
        <v>#N/A</v>
      </c>
      <c r="F105" s="511" t="e">
        <f ca="1">+IF(AND(ISNUMBER(OFFSET('Water Data'!$D$9,0,10*ROW('Water Data'!D99))),'Data Summary'!BU105="Yes"),OFFSET('Water Data'!$D$9,0,10*ROW('Water Data'!D99)),NA())</f>
        <v>#N/A</v>
      </c>
      <c r="G105" s="511" t="e">
        <f ca="1">+IF(AND(ISNUMBER(OFFSET('Water Data'!$E$4,0,10*ROW('Water Data'!E99))),'Data Summary'!BV105="Yes"),100-OFFSET('Water Data'!$E$4,0,10*ROW('Water Data'!E99)),NA())</f>
        <v>#N/A</v>
      </c>
      <c r="H105" s="511" t="e">
        <f ca="1">+IF(AND(ISNUMBER(OFFSET('Water Data'!$E$6,0,10*ROW('Water Data'!E99))),'Data Summary'!BW105="Yes"),OFFSET('Water Data'!$E$6,0,10*ROW('Water Data'!E99)),NA())</f>
        <v>#N/A</v>
      </c>
      <c r="I105" s="511" t="e">
        <f ca="1">+IF(AND(ISNUMBER(OFFSET('Water Data'!$E$9,0,10*ROW('Water Data'!E99))),'Data Summary'!BX105="Yes"),OFFSET('Water Data'!$E$9,0,10*ROW('Water Data'!E99)),NA())</f>
        <v>#N/A</v>
      </c>
      <c r="J105" s="511" t="e">
        <f ca="1">+IF(AND(ISNUMBER(OFFSET('Water Data'!$F$4,0,10*ROW('Water Data'!F99))),'Data Summary'!BY105="Yes"),100-OFFSET('Water Data'!$F$4,0,10*ROW('Water Data'!F99)),NA())</f>
        <v>#N/A</v>
      </c>
      <c r="K105" s="511" t="e">
        <f ca="1">+IF(AND(ISNUMBER(OFFSET('Water Data'!$F$6,0,10*ROW('Water Data'!F99))),'Data Summary'!BZ105="Yes"),OFFSET('Water Data'!$F$6,0,10*ROW('Water Data'!F99)),NA())</f>
        <v>#N/A</v>
      </c>
      <c r="L105" s="511" t="e">
        <f ca="1">+IF(AND(ISNUMBER(OFFSET('Water Data'!$F$9,0,10*ROW('Water Data'!F99))),'Data Summary'!CA105="Yes"),OFFSET('Water Data'!$F$9,0,10*ROW('Water Data'!F99)),NA())</f>
        <v>#N/A</v>
      </c>
      <c r="M105" s="511" t="e">
        <f ca="1">+IF(AND(ISNUMBER(OFFSET('Water Data'!$G$4,0,10*ROW('Water Data'!G99))),'Data Summary'!CB105="Yes"),100-OFFSET('Water Data'!$G$4,0,10*ROW('Water Data'!G99)),NA())</f>
        <v>#N/A</v>
      </c>
      <c r="N105" s="511" t="e">
        <f ca="1">+IF(AND(ISNUMBER(OFFSET('Water Data'!$G$6,0,10*ROW('Water Data'!G99))),'Data Summary'!CC105="Yes"),OFFSET('Water Data'!$G$6,0,10*ROW('Water Data'!G99)),NA())</f>
        <v>#N/A</v>
      </c>
      <c r="O105" s="511" t="e">
        <f ca="1">+IF(AND(ISNUMBER(OFFSET('Water Data'!$G$9,0,10*ROW('Water Data'!G99))),'Data Summary'!CD105="Yes"),OFFSET('Water Data'!$G$9,0,10*ROW('Water Data'!G99)),NA())</f>
        <v>#N/A</v>
      </c>
      <c r="P105" s="511" t="e">
        <f ca="1">+IF(AND(ISNUMBER(OFFSET('Water Data'!$H$4,0,10*ROW('Water Data'!H99))),'Data Summary'!CE105="Yes"),100-OFFSET('Water Data'!$H$4,0,10*ROW('Water Data'!H99)),NA())</f>
        <v>#N/A</v>
      </c>
      <c r="Q105" s="511" t="e">
        <f ca="1">+IF(AND(ISNUMBER(OFFSET('Water Data'!$H$6,0,10*ROW('Water Data'!H99))),'Data Summary'!CF105="Yes"),OFFSET('Water Data'!$H$6,0,10*ROW('Water Data'!H99)),NA())</f>
        <v>#N/A</v>
      </c>
      <c r="R105" s="511" t="e">
        <f ca="1">+IF(AND(ISNUMBER(OFFSET('Water Data'!$H$9,0,10*ROW('Water Data'!H99))),'Data Summary'!CG105="Yes"),OFFSET('Water Data'!$H$9,0,10*ROW('Water Data'!H99)),NA())</f>
        <v>#N/A</v>
      </c>
      <c r="S105" s="511" t="e">
        <f ca="1">+IF(AND(ISNUMBER(OFFSET('Water Data'!$I$4,0,10*ROW('Water Data'!I99))),'Data Summary'!CH105="Yes"),100-OFFSET('Water Data'!$I$4,0,10*ROW('Water Data'!I99)),NA())</f>
        <v>#N/A</v>
      </c>
      <c r="T105" s="511" t="e">
        <f ca="1">+IF(AND(ISNUMBER(OFFSET('Water Data'!$I$6,0,10*ROW('Water Data'!I99))),'Data Summary'!CI105="Yes"),OFFSET('Water Data'!$I$6,0,10*ROW('Water Data'!I99)),NA())</f>
        <v>#N/A</v>
      </c>
      <c r="U105" s="511" t="e">
        <f ca="1">+IF(AND(ISNUMBER(OFFSET('Water Data'!$I$9,0,10*ROW('Water Data'!I99))),'Data Summary'!CJ105="Yes"),OFFSET('Water Data'!$I$9,0,10*ROW('Water Data'!I99)),NA())</f>
        <v>#N/A</v>
      </c>
      <c r="V105" s="512" t="e">
        <f ca="1">+IF(AND(ISNUMBER(OFFSET('Sanitation Data'!$D$4,0,10*ROW('Sanitation Data'!D99))),'Data Summary'!CK105="Yes"),100-OFFSET('Sanitation Data'!$D$4,0,10*ROW('Sanitation Data'!D99)),NA())</f>
        <v>#N/A</v>
      </c>
      <c r="W105" s="512" t="e">
        <f ca="1">+IF(AND(ISNUMBER(OFFSET('Sanitation Data'!$D$6,0,10*ROW('Sanitation Data'!D99))),'Data Summary'!CL105="Yes"),OFFSET('Sanitation Data'!$D$6,0,10*ROW('Sanitation Data'!D99)),NA())</f>
        <v>#N/A</v>
      </c>
      <c r="X105" s="512" t="e">
        <f ca="1">+IF(AND(ISNUMBER(OFFSET('Sanitation Data'!$D$10,0,10*ROW('Sanitation Data'!D99))),'Data Summary'!CM105="Yes"),OFFSET('Sanitation Data'!$D$10,0,10*ROW('Sanitation Data'!D99)),NA())</f>
        <v>#N/A</v>
      </c>
      <c r="Y105" s="512" t="e">
        <f ca="1">+IF(AND(ISNUMBER(OFFSET('Sanitation Data'!$D$11,0,10*ROW('Sanitation Data'!D99))),'Data Summary'!CN105="Yes"),OFFSET('Sanitation Data'!$D$11,0,10*ROW('Sanitation Data'!D99)),NA())</f>
        <v>#N/A</v>
      </c>
      <c r="Z105" s="512" t="e">
        <f ca="1">+IF(AND(ISNUMBER(OFFSET('Sanitation Data'!$D$12,0,10*ROW('Sanitation Data'!D99))),'Data Summary'!CO105="Yes"),OFFSET('Sanitation Data'!$D$12,0,10*ROW('Sanitation Data'!D99)),NA())</f>
        <v>#N/A</v>
      </c>
      <c r="AA105" s="512" t="e">
        <f ca="1">+IF(AND(ISNUMBER(OFFSET('Sanitation Data'!$E$4,0,10*ROW('Sanitation Data'!E99))),'Data Summary'!CP105="Yes"),100-OFFSET('Sanitation Data'!$E$4,0,10*ROW('Sanitation Data'!E99)),NA())</f>
        <v>#N/A</v>
      </c>
      <c r="AB105" s="512" t="e">
        <f ca="1">+IF(AND(ISNUMBER(OFFSET('Sanitation Data'!$E$6,0,10*ROW('Sanitation Data'!E99))),'Data Summary'!CQ105="Yes"),OFFSET('Sanitation Data'!$E$6,0,10*ROW('Sanitation Data'!E99)),NA())</f>
        <v>#N/A</v>
      </c>
      <c r="AC105" s="512" t="e">
        <f ca="1">+IF(AND(ISNUMBER(OFFSET('Sanitation Data'!$E$10,0,10*ROW('Sanitation Data'!E99))),'Data Summary'!CR105="Yes"),OFFSET('Sanitation Data'!$E$10,0,10*ROW('Sanitation Data'!E99)),NA())</f>
        <v>#N/A</v>
      </c>
      <c r="AD105" s="512" t="e">
        <f ca="1">+IF(AND(ISNUMBER(OFFSET('Sanitation Data'!$E$11,0,10*ROW('Sanitation Data'!E99))),'Data Summary'!CS105="Yes"),OFFSET('Sanitation Data'!$E$11,0,10*ROW('Sanitation Data'!E99)),NA())</f>
        <v>#N/A</v>
      </c>
      <c r="AE105" s="512" t="e">
        <f ca="1">+IF(AND(ISNUMBER(OFFSET('Sanitation Data'!$E$12,0,10*ROW('Sanitation Data'!E99))),'Data Summary'!CT105="Yes"),OFFSET('Sanitation Data'!$E$12,0,10*ROW('Sanitation Data'!E99)),NA())</f>
        <v>#N/A</v>
      </c>
      <c r="AF105" s="512" t="e">
        <f ca="1">+IF(AND(ISNUMBER(OFFSET('Sanitation Data'!$F$4,0,10*ROW('Sanitation Data'!F99))),'Data Summary'!CU105="Yes"),100-OFFSET('Sanitation Data'!$F$4,0,10*ROW('Sanitation Data'!F99)),NA())</f>
        <v>#N/A</v>
      </c>
      <c r="AG105" s="512" t="e">
        <f ca="1">+IF(AND(ISNUMBER(OFFSET('Sanitation Data'!$F$6,0,10*ROW('Sanitation Data'!F99))),'Data Summary'!CV105="Yes"),OFFSET('Sanitation Data'!$F$6,0,10*ROW('Sanitation Data'!F99)),NA())</f>
        <v>#N/A</v>
      </c>
      <c r="AH105" s="512" t="e">
        <f ca="1">+IF(AND(ISNUMBER(OFFSET('Sanitation Data'!$F$10,0,10*ROW('Sanitation Data'!F99))),'Data Summary'!CW105="Yes"),OFFSET('Sanitation Data'!$F$10,0,10*ROW('Sanitation Data'!F99)),NA())</f>
        <v>#N/A</v>
      </c>
      <c r="AI105" s="512" t="e">
        <f ca="1">+IF(AND(ISNUMBER(OFFSET('Sanitation Data'!$F$11,0,10*ROW('Sanitation Data'!F99))),'Data Summary'!CX105="Yes"),OFFSET('Sanitation Data'!$F$11,0,10*ROW('Sanitation Data'!F99)),NA())</f>
        <v>#N/A</v>
      </c>
      <c r="AJ105" s="512" t="e">
        <f ca="1">+IF(AND(ISNUMBER(OFFSET('Sanitation Data'!$F$12,0,10*ROW('Sanitation Data'!F99))),'Data Summary'!CY105="Yes"),OFFSET('Sanitation Data'!$F$12,0,10*ROW('Sanitation Data'!F99)),NA())</f>
        <v>#N/A</v>
      </c>
      <c r="AK105" s="512" t="e">
        <f ca="1">+IF(AND(ISNUMBER(OFFSET('Sanitation Data'!$G$4,0,10*ROW('Sanitation Data'!G99))),'Data Summary'!CZ105="Yes"),100-OFFSET('Sanitation Data'!$G$4,0,10*ROW('Sanitation Data'!G99)),NA())</f>
        <v>#N/A</v>
      </c>
      <c r="AL105" s="512" t="e">
        <f ca="1">+IF(AND(ISNUMBER(OFFSET('Sanitation Data'!$G$6,0,10*ROW('Sanitation Data'!G99))),'Data Summary'!DA105="Yes"),OFFSET('Sanitation Data'!$G$6,0,10*ROW('Sanitation Data'!G99)),NA())</f>
        <v>#N/A</v>
      </c>
      <c r="AM105" s="512" t="e">
        <f ca="1">+IF(AND(ISNUMBER(OFFSET('Sanitation Data'!$G$10,0,10*ROW('Sanitation Data'!G99))),'Data Summary'!DB105="Yes"),OFFSET('Sanitation Data'!$G$10,0,10*ROW('Sanitation Data'!G99)),NA())</f>
        <v>#N/A</v>
      </c>
      <c r="AN105" s="512" t="e">
        <f ca="1">+IF(AND(ISNUMBER(OFFSET('Sanitation Data'!$G$11,0,10*ROW('Sanitation Data'!G99))),'Data Summary'!DC105="Yes"),OFFSET('Sanitation Data'!$G$11,0,10*ROW('Sanitation Data'!G99)),NA())</f>
        <v>#N/A</v>
      </c>
      <c r="AO105" s="512" t="e">
        <f ca="1">+IF(AND(ISNUMBER(OFFSET('Sanitation Data'!$G$12,0,10*ROW('Sanitation Data'!G99))),'Data Summary'!DD105="Yes"),OFFSET('Sanitation Data'!$G$12,0,10*ROW('Sanitation Data'!G99)),NA())</f>
        <v>#N/A</v>
      </c>
      <c r="AP105" s="512" t="e">
        <f ca="1">+IF(AND(ISNUMBER(OFFSET('Sanitation Data'!$H$4,0,10*ROW('Sanitation Data'!H99))),'Data Summary'!DE105="Yes"),100-OFFSET('Sanitation Data'!$H$4,0,10*ROW('Sanitation Data'!H99)),NA())</f>
        <v>#N/A</v>
      </c>
      <c r="AQ105" s="512" t="e">
        <f ca="1">+IF(AND(ISNUMBER(OFFSET('Sanitation Data'!$H$6,0,10*ROW('Sanitation Data'!H99))),'Data Summary'!DF105="Yes"),OFFSET('Sanitation Data'!$H$6,0,10*ROW('Sanitation Data'!H99)),NA())</f>
        <v>#N/A</v>
      </c>
      <c r="AR105" s="512" t="e">
        <f ca="1">+IF(AND(ISNUMBER(OFFSET('Sanitation Data'!$H$10,0,10*ROW('Sanitation Data'!H99))),'Data Summary'!DG105="Yes"),OFFSET('Sanitation Data'!$H$10,0,10*ROW('Sanitation Data'!H99)),NA())</f>
        <v>#N/A</v>
      </c>
      <c r="AS105" s="512" t="e">
        <f ca="1">+IF(AND(ISNUMBER(OFFSET('Sanitation Data'!$H$11,0,10*ROW('Sanitation Data'!H99))),'Data Summary'!DH105="Yes"),OFFSET('Sanitation Data'!$H$11,0,10*ROW('Sanitation Data'!H99)),NA())</f>
        <v>#N/A</v>
      </c>
      <c r="AT105" s="512" t="e">
        <f ca="1">+IF(AND(ISNUMBER(OFFSET('Sanitation Data'!$H$12,0,10*ROW('Sanitation Data'!H99))),'Data Summary'!DI105="Yes"),OFFSET('Sanitation Data'!$H$12,0,10*ROW('Sanitation Data'!H99)),NA())</f>
        <v>#N/A</v>
      </c>
      <c r="AU105" s="512" t="e">
        <f ca="1">+IF(AND(ISNUMBER(OFFSET('Sanitation Data'!$I$4,0,10*ROW('Sanitation Data'!I99))),'Data Summary'!DJ105="Yes"),100-OFFSET('Sanitation Data'!$I$4,0,10*ROW('Sanitation Data'!I99)),NA())</f>
        <v>#N/A</v>
      </c>
      <c r="AV105" s="512" t="e">
        <f ca="1">+IF(AND(ISNUMBER(OFFSET('Sanitation Data'!$I$6,0,10*ROW('Sanitation Data'!I99))),'Data Summary'!DK105="Yes"),OFFSET('Sanitation Data'!$I$6,0,10*ROW('Sanitation Data'!I99)),NA())</f>
        <v>#N/A</v>
      </c>
      <c r="AW105" s="512" t="e">
        <f ca="1">+IF(AND(ISNUMBER(OFFSET('Sanitation Data'!$I$10,0,10*ROW('Sanitation Data'!I99))),'Data Summary'!DL105="Yes"),OFFSET('Sanitation Data'!$I$10,0,10*ROW('Sanitation Data'!I99)),NA())</f>
        <v>#N/A</v>
      </c>
      <c r="AX105" s="512" t="e">
        <f ca="1">+IF(AND(ISNUMBER(OFFSET('Sanitation Data'!$I$11,0,10*ROW('Sanitation Data'!I99))),'Data Summary'!DM105="Yes"),OFFSET('Sanitation Data'!$I$11,0,10*ROW('Sanitation Data'!I99)),NA())</f>
        <v>#N/A</v>
      </c>
      <c r="AY105" s="512" t="e">
        <f ca="1">+IF(AND(ISNUMBER(OFFSET('Sanitation Data'!$I$12,0,10*ROW('Sanitation Data'!I99))),'Data Summary'!DN105="Yes"),OFFSET('Sanitation Data'!$I$12,0,10*ROW('Sanitation Data'!I99)),NA())</f>
        <v>#N/A</v>
      </c>
      <c r="AZ105" s="513" t="e">
        <f ca="1">+IF(AND(ISNUMBER(OFFSET('Hygiene Data'!$D$5,0,10*ROW('Hygiene Data'!D99))),'Data Summary'!DO105="Yes"),OFFSET('Hygiene Data'!$D$5,0,10*ROW('Hygiene Data'!D99)),NA())</f>
        <v>#N/A</v>
      </c>
      <c r="BA105" s="513" t="e">
        <f ca="1">+IF(AND(ISNUMBER(OFFSET('Hygiene Data'!$D$7,0,10*ROW('Hygiene Data'!D99))),'Data Summary'!DP105="Yes"),OFFSET('Hygiene Data'!$D$7,0,10*ROW('Hygiene Data'!D99)),NA())</f>
        <v>#N/A</v>
      </c>
      <c r="BB105" s="513" t="e">
        <f ca="1">+IF(AND(ISNUMBER(OFFSET('Hygiene Data'!$D$9,0,10*ROW('Hygiene Data'!D99))),'Data Summary'!DQ105="Yes"),OFFSET('Hygiene Data'!$D$9,0,10*ROW('Hygiene Data'!D99)),NA())</f>
        <v>#N/A</v>
      </c>
      <c r="BC105" s="513" t="e">
        <f ca="1">+IF(AND(ISNUMBER(OFFSET('Hygiene Data'!$E$5,0,10*ROW('Hygiene Data'!E99))),'Data Summary'!DR105="Yes"),OFFSET('Hygiene Data'!$E$5,0,10*ROW('Hygiene Data'!E99)),NA())</f>
        <v>#N/A</v>
      </c>
      <c r="BD105" s="513" t="e">
        <f ca="1">+IF(AND(ISNUMBER(OFFSET('Hygiene Data'!$E$7,0,10*ROW('Hygiene Data'!E99))),'Data Summary'!DS105="Yes"),OFFSET('Hygiene Data'!$E$7,0,10*ROW('Hygiene Data'!E99)),NA())</f>
        <v>#N/A</v>
      </c>
      <c r="BE105" s="513" t="e">
        <f ca="1">+IF(AND(ISNUMBER(OFFSET('Hygiene Data'!$E$9,0,10*ROW('Hygiene Data'!E99))),'Data Summary'!DT105="Yes"),OFFSET('Hygiene Data'!$E$9,0,10*ROW('Hygiene Data'!E99)),NA())</f>
        <v>#N/A</v>
      </c>
      <c r="BF105" s="513" t="e">
        <f ca="1">+IF(AND(ISNUMBER(OFFSET('Hygiene Data'!$F$5,0,10*ROW('Hygiene Data'!F99))),'Data Summary'!DU105="Yes"),OFFSET('Hygiene Data'!$F$5,0,10*ROW('Hygiene Data'!F99)),NA())</f>
        <v>#N/A</v>
      </c>
      <c r="BG105" s="513" t="e">
        <f ca="1">+IF(AND(ISNUMBER(OFFSET('Hygiene Data'!$F$7,0,10*ROW('Hygiene Data'!F99))),'Data Summary'!DV105="Yes"),OFFSET('Hygiene Data'!$F$7,0,10*ROW('Hygiene Data'!F99)),NA())</f>
        <v>#N/A</v>
      </c>
      <c r="BH105" s="513" t="e">
        <f ca="1">+IF(AND(ISNUMBER(OFFSET('Hygiene Data'!$F$9,0,10*ROW('Hygiene Data'!F99))),'Data Summary'!DW105="Yes"),OFFSET('Hygiene Data'!$F$9,0,10*ROW('Hygiene Data'!F99)),NA())</f>
        <v>#N/A</v>
      </c>
      <c r="BI105" s="513" t="e">
        <f ca="1">+IF(AND(ISNUMBER(OFFSET('Hygiene Data'!$G$5,0,10*ROW('Hygiene Data'!G99))),'Data Summary'!DX105="Yes"),OFFSET('Hygiene Data'!$G$5,0,10*ROW('Hygiene Data'!G99)),NA())</f>
        <v>#N/A</v>
      </c>
      <c r="BJ105" s="513" t="e">
        <f ca="1">+IF(AND(ISNUMBER(OFFSET('Hygiene Data'!$G$7,0,10*ROW('Hygiene Data'!G99))),'Data Summary'!DY105="Yes"),OFFSET('Hygiene Data'!$G$7,0,10*ROW('Hygiene Data'!G99)),NA())</f>
        <v>#N/A</v>
      </c>
      <c r="BK105" s="513" t="e">
        <f ca="1">+IF(AND(ISNUMBER(OFFSET('Hygiene Data'!$G$9,0,10*ROW('Hygiene Data'!G99))),'Data Summary'!DZ105="Yes"),OFFSET('Hygiene Data'!$G$9,0,10*ROW('Hygiene Data'!G99)),NA())</f>
        <v>#N/A</v>
      </c>
      <c r="BL105" s="513" t="e">
        <f ca="1">+IF(AND(ISNUMBER(OFFSET('Hygiene Data'!$H$5,0,10*ROW('Hygiene Data'!H99))),'Data Summary'!EA105="Yes"),OFFSET('Hygiene Data'!$H$5,0,10*ROW('Hygiene Data'!H99)),NA())</f>
        <v>#N/A</v>
      </c>
      <c r="BM105" s="513" t="e">
        <f ca="1">+IF(AND(ISNUMBER(OFFSET('Hygiene Data'!$H$7,0,10*ROW('Hygiene Data'!H99))),'Data Summary'!EB105="Yes"),OFFSET('Hygiene Data'!$H$7,0,10*ROW('Hygiene Data'!H99)),NA())</f>
        <v>#N/A</v>
      </c>
      <c r="BN105" s="513" t="e">
        <f ca="1">+IF(AND(ISNUMBER(OFFSET('Hygiene Data'!$H$9,0,10*ROW('Hygiene Data'!H99))),'Data Summary'!EC105="Yes"),OFFSET('Hygiene Data'!$H$9,0,10*ROW('Hygiene Data'!H99)),NA())</f>
        <v>#N/A</v>
      </c>
      <c r="BO105" s="513" t="e">
        <f ca="1">+IF(AND(ISNUMBER(OFFSET('Hygiene Data'!$I$5,0,10*ROW('Hygiene Data'!I99))),'Data Summary'!ED105="Yes"),OFFSET('Hygiene Data'!$I$5,0,10*ROW('Hygiene Data'!I99)),NA())</f>
        <v>#N/A</v>
      </c>
      <c r="BP105" s="513" t="e">
        <f ca="1">+IF(AND(ISNUMBER(OFFSET('Hygiene Data'!$I$7,0,10*ROW('Hygiene Data'!I99))),'Data Summary'!EE105="Yes"),OFFSET('Hygiene Data'!$I$7,0,10*ROW('Hygiene Data'!I99)),NA())</f>
        <v>#N/A</v>
      </c>
      <c r="BQ105" s="513" t="e">
        <f ca="1">+IF(AND(ISNUMBER(OFFSET('Hygiene Data'!$I$9,0,10*ROW('Hygiene Data'!I99))),'Data Summary'!EF105="Yes"),OFFSET('Hygiene Data'!$I$9,0,10*ROW('Hygiene Data'!I99)),NA())</f>
        <v>#N/A</v>
      </c>
    </row>
    <row r="106" spans="1:69" x14ac:dyDescent="0.25">
      <c r="A106" s="509" t="e">
        <f ca="1">+RIGHT('Data Summary'!A106,LEN('Data Summary'!A106)-9)</f>
        <v>#VALUE!</v>
      </c>
      <c r="B106" s="483" t="str">
        <f ca="1">+IF(ISTEXT('Data Summary'!B106),'Data Summary'!B106,"")</f>
        <v/>
      </c>
      <c r="C106" s="510" t="e">
        <f ca="1">+VALUE('Data Summary'!C106)</f>
        <v>#VALUE!</v>
      </c>
      <c r="D106" s="511" t="e">
        <f ca="1">+IF(AND(ISNUMBER(OFFSET('Water Data'!$D$4,0,10*ROW('Water Data'!D100))),'Data Summary'!BS106="Yes"),100-OFFSET('Water Data'!$D$4,0,10*ROW('Water Data'!D100)),NA())</f>
        <v>#N/A</v>
      </c>
      <c r="E106" s="511" t="e">
        <f ca="1">+IF(AND(ISNUMBER(OFFSET('Water Data'!$D$6,0,10*ROW('Water Data'!D100))),'Data Summary'!BT106="Yes"),OFFSET('Water Data'!$D$6,0,10*ROW('Water Data'!D100)),NA())</f>
        <v>#N/A</v>
      </c>
      <c r="F106" s="511" t="e">
        <f ca="1">+IF(AND(ISNUMBER(OFFSET('Water Data'!$D$9,0,10*ROW('Water Data'!D100))),'Data Summary'!BU106="Yes"),OFFSET('Water Data'!$D$9,0,10*ROW('Water Data'!D100)),NA())</f>
        <v>#N/A</v>
      </c>
      <c r="G106" s="511" t="e">
        <f ca="1">+IF(AND(ISNUMBER(OFFSET('Water Data'!$E$4,0,10*ROW('Water Data'!E100))),'Data Summary'!BV106="Yes"),100-OFFSET('Water Data'!$E$4,0,10*ROW('Water Data'!E100)),NA())</f>
        <v>#N/A</v>
      </c>
      <c r="H106" s="511" t="e">
        <f ca="1">+IF(AND(ISNUMBER(OFFSET('Water Data'!$E$6,0,10*ROW('Water Data'!E100))),'Data Summary'!BW106="Yes"),OFFSET('Water Data'!$E$6,0,10*ROW('Water Data'!E100)),NA())</f>
        <v>#N/A</v>
      </c>
      <c r="I106" s="511" t="e">
        <f ca="1">+IF(AND(ISNUMBER(OFFSET('Water Data'!$E$9,0,10*ROW('Water Data'!E100))),'Data Summary'!BX106="Yes"),OFFSET('Water Data'!$E$9,0,10*ROW('Water Data'!E100)),NA())</f>
        <v>#N/A</v>
      </c>
      <c r="J106" s="511" t="e">
        <f ca="1">+IF(AND(ISNUMBER(OFFSET('Water Data'!$F$4,0,10*ROW('Water Data'!F100))),'Data Summary'!BY106="Yes"),100-OFFSET('Water Data'!$F$4,0,10*ROW('Water Data'!F100)),NA())</f>
        <v>#N/A</v>
      </c>
      <c r="K106" s="511" t="e">
        <f ca="1">+IF(AND(ISNUMBER(OFFSET('Water Data'!$F$6,0,10*ROW('Water Data'!F100))),'Data Summary'!BZ106="Yes"),OFFSET('Water Data'!$F$6,0,10*ROW('Water Data'!F100)),NA())</f>
        <v>#N/A</v>
      </c>
      <c r="L106" s="511" t="e">
        <f ca="1">+IF(AND(ISNUMBER(OFFSET('Water Data'!$F$9,0,10*ROW('Water Data'!F100))),'Data Summary'!CA106="Yes"),OFFSET('Water Data'!$F$9,0,10*ROW('Water Data'!F100)),NA())</f>
        <v>#N/A</v>
      </c>
      <c r="M106" s="511" t="e">
        <f ca="1">+IF(AND(ISNUMBER(OFFSET('Water Data'!$G$4,0,10*ROW('Water Data'!G100))),'Data Summary'!CB106="Yes"),100-OFFSET('Water Data'!$G$4,0,10*ROW('Water Data'!G100)),NA())</f>
        <v>#N/A</v>
      </c>
      <c r="N106" s="511" t="e">
        <f ca="1">+IF(AND(ISNUMBER(OFFSET('Water Data'!$G$6,0,10*ROW('Water Data'!G100))),'Data Summary'!CC106="Yes"),OFFSET('Water Data'!$G$6,0,10*ROW('Water Data'!G100)),NA())</f>
        <v>#N/A</v>
      </c>
      <c r="O106" s="511" t="e">
        <f ca="1">+IF(AND(ISNUMBER(OFFSET('Water Data'!$G$9,0,10*ROW('Water Data'!G100))),'Data Summary'!CD106="Yes"),OFFSET('Water Data'!$G$9,0,10*ROW('Water Data'!G100)),NA())</f>
        <v>#N/A</v>
      </c>
      <c r="P106" s="511" t="e">
        <f ca="1">+IF(AND(ISNUMBER(OFFSET('Water Data'!$H$4,0,10*ROW('Water Data'!H100))),'Data Summary'!CE106="Yes"),100-OFFSET('Water Data'!$H$4,0,10*ROW('Water Data'!H100)),NA())</f>
        <v>#N/A</v>
      </c>
      <c r="Q106" s="511" t="e">
        <f ca="1">+IF(AND(ISNUMBER(OFFSET('Water Data'!$H$6,0,10*ROW('Water Data'!H100))),'Data Summary'!CF106="Yes"),OFFSET('Water Data'!$H$6,0,10*ROW('Water Data'!H100)),NA())</f>
        <v>#N/A</v>
      </c>
      <c r="R106" s="511" t="e">
        <f ca="1">+IF(AND(ISNUMBER(OFFSET('Water Data'!$H$9,0,10*ROW('Water Data'!H100))),'Data Summary'!CG106="Yes"),OFFSET('Water Data'!$H$9,0,10*ROW('Water Data'!H100)),NA())</f>
        <v>#N/A</v>
      </c>
      <c r="S106" s="511" t="e">
        <f ca="1">+IF(AND(ISNUMBER(OFFSET('Water Data'!$I$4,0,10*ROW('Water Data'!I100))),'Data Summary'!CH106="Yes"),100-OFFSET('Water Data'!$I$4,0,10*ROW('Water Data'!I100)),NA())</f>
        <v>#N/A</v>
      </c>
      <c r="T106" s="511" t="e">
        <f ca="1">+IF(AND(ISNUMBER(OFFSET('Water Data'!$I$6,0,10*ROW('Water Data'!I100))),'Data Summary'!CI106="Yes"),OFFSET('Water Data'!$I$6,0,10*ROW('Water Data'!I100)),NA())</f>
        <v>#N/A</v>
      </c>
      <c r="U106" s="511" t="e">
        <f ca="1">+IF(AND(ISNUMBER(OFFSET('Water Data'!$I$9,0,10*ROW('Water Data'!I100))),'Data Summary'!CJ106="Yes"),OFFSET('Water Data'!$I$9,0,10*ROW('Water Data'!I100)),NA())</f>
        <v>#N/A</v>
      </c>
      <c r="V106" s="512" t="e">
        <f ca="1">+IF(AND(ISNUMBER(OFFSET('Sanitation Data'!$D$4,0,10*ROW('Sanitation Data'!D100))),'Data Summary'!CK106="Yes"),100-OFFSET('Sanitation Data'!$D$4,0,10*ROW('Sanitation Data'!D100)),NA())</f>
        <v>#N/A</v>
      </c>
      <c r="W106" s="512" t="e">
        <f ca="1">+IF(AND(ISNUMBER(OFFSET('Sanitation Data'!$D$6,0,10*ROW('Sanitation Data'!D100))),'Data Summary'!CL106="Yes"),OFFSET('Sanitation Data'!$D$6,0,10*ROW('Sanitation Data'!D100)),NA())</f>
        <v>#N/A</v>
      </c>
      <c r="X106" s="512" t="e">
        <f ca="1">+IF(AND(ISNUMBER(OFFSET('Sanitation Data'!$D$10,0,10*ROW('Sanitation Data'!D100))),'Data Summary'!CM106="Yes"),OFFSET('Sanitation Data'!$D$10,0,10*ROW('Sanitation Data'!D100)),NA())</f>
        <v>#N/A</v>
      </c>
      <c r="Y106" s="512" t="e">
        <f ca="1">+IF(AND(ISNUMBER(OFFSET('Sanitation Data'!$D$11,0,10*ROW('Sanitation Data'!D100))),'Data Summary'!CN106="Yes"),OFFSET('Sanitation Data'!$D$11,0,10*ROW('Sanitation Data'!D100)),NA())</f>
        <v>#N/A</v>
      </c>
      <c r="Z106" s="512" t="e">
        <f ca="1">+IF(AND(ISNUMBER(OFFSET('Sanitation Data'!$D$12,0,10*ROW('Sanitation Data'!D100))),'Data Summary'!CO106="Yes"),OFFSET('Sanitation Data'!$D$12,0,10*ROW('Sanitation Data'!D100)),NA())</f>
        <v>#N/A</v>
      </c>
      <c r="AA106" s="512" t="e">
        <f ca="1">+IF(AND(ISNUMBER(OFFSET('Sanitation Data'!$E$4,0,10*ROW('Sanitation Data'!E100))),'Data Summary'!CP106="Yes"),100-OFFSET('Sanitation Data'!$E$4,0,10*ROW('Sanitation Data'!E100)),NA())</f>
        <v>#N/A</v>
      </c>
      <c r="AB106" s="512" t="e">
        <f ca="1">+IF(AND(ISNUMBER(OFFSET('Sanitation Data'!$E$6,0,10*ROW('Sanitation Data'!E100))),'Data Summary'!CQ106="Yes"),OFFSET('Sanitation Data'!$E$6,0,10*ROW('Sanitation Data'!E100)),NA())</f>
        <v>#N/A</v>
      </c>
      <c r="AC106" s="512" t="e">
        <f ca="1">+IF(AND(ISNUMBER(OFFSET('Sanitation Data'!$E$10,0,10*ROW('Sanitation Data'!E100))),'Data Summary'!CR106="Yes"),OFFSET('Sanitation Data'!$E$10,0,10*ROW('Sanitation Data'!E100)),NA())</f>
        <v>#N/A</v>
      </c>
      <c r="AD106" s="512" t="e">
        <f ca="1">+IF(AND(ISNUMBER(OFFSET('Sanitation Data'!$E$11,0,10*ROW('Sanitation Data'!E100))),'Data Summary'!CS106="Yes"),OFFSET('Sanitation Data'!$E$11,0,10*ROW('Sanitation Data'!E100)),NA())</f>
        <v>#N/A</v>
      </c>
      <c r="AE106" s="512" t="e">
        <f ca="1">+IF(AND(ISNUMBER(OFFSET('Sanitation Data'!$E$12,0,10*ROW('Sanitation Data'!E100))),'Data Summary'!CT106="Yes"),OFFSET('Sanitation Data'!$E$12,0,10*ROW('Sanitation Data'!E100)),NA())</f>
        <v>#N/A</v>
      </c>
      <c r="AF106" s="512" t="e">
        <f ca="1">+IF(AND(ISNUMBER(OFFSET('Sanitation Data'!$F$4,0,10*ROW('Sanitation Data'!F100))),'Data Summary'!CU106="Yes"),100-OFFSET('Sanitation Data'!$F$4,0,10*ROW('Sanitation Data'!F100)),NA())</f>
        <v>#N/A</v>
      </c>
      <c r="AG106" s="512" t="e">
        <f ca="1">+IF(AND(ISNUMBER(OFFSET('Sanitation Data'!$F$6,0,10*ROW('Sanitation Data'!F100))),'Data Summary'!CV106="Yes"),OFFSET('Sanitation Data'!$F$6,0,10*ROW('Sanitation Data'!F100)),NA())</f>
        <v>#N/A</v>
      </c>
      <c r="AH106" s="512" t="e">
        <f ca="1">+IF(AND(ISNUMBER(OFFSET('Sanitation Data'!$F$10,0,10*ROW('Sanitation Data'!F100))),'Data Summary'!CW106="Yes"),OFFSET('Sanitation Data'!$F$10,0,10*ROW('Sanitation Data'!F100)),NA())</f>
        <v>#N/A</v>
      </c>
      <c r="AI106" s="512" t="e">
        <f ca="1">+IF(AND(ISNUMBER(OFFSET('Sanitation Data'!$F$11,0,10*ROW('Sanitation Data'!F100))),'Data Summary'!CX106="Yes"),OFFSET('Sanitation Data'!$F$11,0,10*ROW('Sanitation Data'!F100)),NA())</f>
        <v>#N/A</v>
      </c>
      <c r="AJ106" s="512" t="e">
        <f ca="1">+IF(AND(ISNUMBER(OFFSET('Sanitation Data'!$F$12,0,10*ROW('Sanitation Data'!F100))),'Data Summary'!CY106="Yes"),OFFSET('Sanitation Data'!$F$12,0,10*ROW('Sanitation Data'!F100)),NA())</f>
        <v>#N/A</v>
      </c>
      <c r="AK106" s="512" t="e">
        <f ca="1">+IF(AND(ISNUMBER(OFFSET('Sanitation Data'!$G$4,0,10*ROW('Sanitation Data'!G100))),'Data Summary'!CZ106="Yes"),100-OFFSET('Sanitation Data'!$G$4,0,10*ROW('Sanitation Data'!G100)),NA())</f>
        <v>#N/A</v>
      </c>
      <c r="AL106" s="512" t="e">
        <f ca="1">+IF(AND(ISNUMBER(OFFSET('Sanitation Data'!$G$6,0,10*ROW('Sanitation Data'!G100))),'Data Summary'!DA106="Yes"),OFFSET('Sanitation Data'!$G$6,0,10*ROW('Sanitation Data'!G100)),NA())</f>
        <v>#N/A</v>
      </c>
      <c r="AM106" s="512" t="e">
        <f ca="1">+IF(AND(ISNUMBER(OFFSET('Sanitation Data'!$G$10,0,10*ROW('Sanitation Data'!G100))),'Data Summary'!DB106="Yes"),OFFSET('Sanitation Data'!$G$10,0,10*ROW('Sanitation Data'!G100)),NA())</f>
        <v>#N/A</v>
      </c>
      <c r="AN106" s="512" t="e">
        <f ca="1">+IF(AND(ISNUMBER(OFFSET('Sanitation Data'!$G$11,0,10*ROW('Sanitation Data'!G100))),'Data Summary'!DC106="Yes"),OFFSET('Sanitation Data'!$G$11,0,10*ROW('Sanitation Data'!G100)),NA())</f>
        <v>#N/A</v>
      </c>
      <c r="AO106" s="512" t="e">
        <f ca="1">+IF(AND(ISNUMBER(OFFSET('Sanitation Data'!$G$12,0,10*ROW('Sanitation Data'!G100))),'Data Summary'!DD106="Yes"),OFFSET('Sanitation Data'!$G$12,0,10*ROW('Sanitation Data'!G100)),NA())</f>
        <v>#N/A</v>
      </c>
      <c r="AP106" s="512" t="e">
        <f ca="1">+IF(AND(ISNUMBER(OFFSET('Sanitation Data'!$H$4,0,10*ROW('Sanitation Data'!H100))),'Data Summary'!DE106="Yes"),100-OFFSET('Sanitation Data'!$H$4,0,10*ROW('Sanitation Data'!H100)),NA())</f>
        <v>#N/A</v>
      </c>
      <c r="AQ106" s="512" t="e">
        <f ca="1">+IF(AND(ISNUMBER(OFFSET('Sanitation Data'!$H$6,0,10*ROW('Sanitation Data'!H100))),'Data Summary'!DF106="Yes"),OFFSET('Sanitation Data'!$H$6,0,10*ROW('Sanitation Data'!H100)),NA())</f>
        <v>#N/A</v>
      </c>
      <c r="AR106" s="512" t="e">
        <f ca="1">+IF(AND(ISNUMBER(OFFSET('Sanitation Data'!$H$10,0,10*ROW('Sanitation Data'!H100))),'Data Summary'!DG106="Yes"),OFFSET('Sanitation Data'!$H$10,0,10*ROW('Sanitation Data'!H100)),NA())</f>
        <v>#N/A</v>
      </c>
      <c r="AS106" s="512" t="e">
        <f ca="1">+IF(AND(ISNUMBER(OFFSET('Sanitation Data'!$H$11,0,10*ROW('Sanitation Data'!H100))),'Data Summary'!DH106="Yes"),OFFSET('Sanitation Data'!$H$11,0,10*ROW('Sanitation Data'!H100)),NA())</f>
        <v>#N/A</v>
      </c>
      <c r="AT106" s="512" t="e">
        <f ca="1">+IF(AND(ISNUMBER(OFFSET('Sanitation Data'!$H$12,0,10*ROW('Sanitation Data'!H100))),'Data Summary'!DI106="Yes"),OFFSET('Sanitation Data'!$H$12,0,10*ROW('Sanitation Data'!H100)),NA())</f>
        <v>#N/A</v>
      </c>
      <c r="AU106" s="512" t="e">
        <f ca="1">+IF(AND(ISNUMBER(OFFSET('Sanitation Data'!$I$4,0,10*ROW('Sanitation Data'!I100))),'Data Summary'!DJ106="Yes"),100-OFFSET('Sanitation Data'!$I$4,0,10*ROW('Sanitation Data'!I100)),NA())</f>
        <v>#N/A</v>
      </c>
      <c r="AV106" s="512" t="e">
        <f ca="1">+IF(AND(ISNUMBER(OFFSET('Sanitation Data'!$I$6,0,10*ROW('Sanitation Data'!I100))),'Data Summary'!DK106="Yes"),OFFSET('Sanitation Data'!$I$6,0,10*ROW('Sanitation Data'!I100)),NA())</f>
        <v>#N/A</v>
      </c>
      <c r="AW106" s="512" t="e">
        <f ca="1">+IF(AND(ISNUMBER(OFFSET('Sanitation Data'!$I$10,0,10*ROW('Sanitation Data'!I100))),'Data Summary'!DL106="Yes"),OFFSET('Sanitation Data'!$I$10,0,10*ROW('Sanitation Data'!I100)),NA())</f>
        <v>#N/A</v>
      </c>
      <c r="AX106" s="512" t="e">
        <f ca="1">+IF(AND(ISNUMBER(OFFSET('Sanitation Data'!$I$11,0,10*ROW('Sanitation Data'!I100))),'Data Summary'!DM106="Yes"),OFFSET('Sanitation Data'!$I$11,0,10*ROW('Sanitation Data'!I100)),NA())</f>
        <v>#N/A</v>
      </c>
      <c r="AY106" s="512" t="e">
        <f ca="1">+IF(AND(ISNUMBER(OFFSET('Sanitation Data'!$I$12,0,10*ROW('Sanitation Data'!I100))),'Data Summary'!DN106="Yes"),OFFSET('Sanitation Data'!$I$12,0,10*ROW('Sanitation Data'!I100)),NA())</f>
        <v>#N/A</v>
      </c>
      <c r="AZ106" s="513" t="e">
        <f ca="1">+IF(AND(ISNUMBER(OFFSET('Hygiene Data'!$D$5,0,10*ROW('Hygiene Data'!D100))),'Data Summary'!DO106="Yes"),OFFSET('Hygiene Data'!$D$5,0,10*ROW('Hygiene Data'!D100)),NA())</f>
        <v>#N/A</v>
      </c>
      <c r="BA106" s="513" t="e">
        <f ca="1">+IF(AND(ISNUMBER(OFFSET('Hygiene Data'!$D$7,0,10*ROW('Hygiene Data'!D100))),'Data Summary'!DP106="Yes"),OFFSET('Hygiene Data'!$D$7,0,10*ROW('Hygiene Data'!D100)),NA())</f>
        <v>#N/A</v>
      </c>
      <c r="BB106" s="513" t="e">
        <f ca="1">+IF(AND(ISNUMBER(OFFSET('Hygiene Data'!$D$9,0,10*ROW('Hygiene Data'!D100))),'Data Summary'!DQ106="Yes"),OFFSET('Hygiene Data'!$D$9,0,10*ROW('Hygiene Data'!D100)),NA())</f>
        <v>#N/A</v>
      </c>
      <c r="BC106" s="513" t="e">
        <f ca="1">+IF(AND(ISNUMBER(OFFSET('Hygiene Data'!$E$5,0,10*ROW('Hygiene Data'!E100))),'Data Summary'!DR106="Yes"),OFFSET('Hygiene Data'!$E$5,0,10*ROW('Hygiene Data'!E100)),NA())</f>
        <v>#N/A</v>
      </c>
      <c r="BD106" s="513" t="e">
        <f ca="1">+IF(AND(ISNUMBER(OFFSET('Hygiene Data'!$E$7,0,10*ROW('Hygiene Data'!E100))),'Data Summary'!DS106="Yes"),OFFSET('Hygiene Data'!$E$7,0,10*ROW('Hygiene Data'!E100)),NA())</f>
        <v>#N/A</v>
      </c>
      <c r="BE106" s="513" t="e">
        <f ca="1">+IF(AND(ISNUMBER(OFFSET('Hygiene Data'!$E$9,0,10*ROW('Hygiene Data'!E100))),'Data Summary'!DT106="Yes"),OFFSET('Hygiene Data'!$E$9,0,10*ROW('Hygiene Data'!E100)),NA())</f>
        <v>#N/A</v>
      </c>
      <c r="BF106" s="513" t="e">
        <f ca="1">+IF(AND(ISNUMBER(OFFSET('Hygiene Data'!$F$5,0,10*ROW('Hygiene Data'!F100))),'Data Summary'!DU106="Yes"),OFFSET('Hygiene Data'!$F$5,0,10*ROW('Hygiene Data'!F100)),NA())</f>
        <v>#N/A</v>
      </c>
      <c r="BG106" s="513" t="e">
        <f ca="1">+IF(AND(ISNUMBER(OFFSET('Hygiene Data'!$F$7,0,10*ROW('Hygiene Data'!F100))),'Data Summary'!DV106="Yes"),OFFSET('Hygiene Data'!$F$7,0,10*ROW('Hygiene Data'!F100)),NA())</f>
        <v>#N/A</v>
      </c>
      <c r="BH106" s="513" t="e">
        <f ca="1">+IF(AND(ISNUMBER(OFFSET('Hygiene Data'!$F$9,0,10*ROW('Hygiene Data'!F100))),'Data Summary'!DW106="Yes"),OFFSET('Hygiene Data'!$F$9,0,10*ROW('Hygiene Data'!F100)),NA())</f>
        <v>#N/A</v>
      </c>
      <c r="BI106" s="513" t="e">
        <f ca="1">+IF(AND(ISNUMBER(OFFSET('Hygiene Data'!$G$5,0,10*ROW('Hygiene Data'!G100))),'Data Summary'!DX106="Yes"),OFFSET('Hygiene Data'!$G$5,0,10*ROW('Hygiene Data'!G100)),NA())</f>
        <v>#N/A</v>
      </c>
      <c r="BJ106" s="513" t="e">
        <f ca="1">+IF(AND(ISNUMBER(OFFSET('Hygiene Data'!$G$7,0,10*ROW('Hygiene Data'!G100))),'Data Summary'!DY106="Yes"),OFFSET('Hygiene Data'!$G$7,0,10*ROW('Hygiene Data'!G100)),NA())</f>
        <v>#N/A</v>
      </c>
      <c r="BK106" s="513" t="e">
        <f ca="1">+IF(AND(ISNUMBER(OFFSET('Hygiene Data'!$G$9,0,10*ROW('Hygiene Data'!G100))),'Data Summary'!DZ106="Yes"),OFFSET('Hygiene Data'!$G$9,0,10*ROW('Hygiene Data'!G100)),NA())</f>
        <v>#N/A</v>
      </c>
      <c r="BL106" s="513" t="e">
        <f ca="1">+IF(AND(ISNUMBER(OFFSET('Hygiene Data'!$H$5,0,10*ROW('Hygiene Data'!H100))),'Data Summary'!EA106="Yes"),OFFSET('Hygiene Data'!$H$5,0,10*ROW('Hygiene Data'!H100)),NA())</f>
        <v>#N/A</v>
      </c>
      <c r="BM106" s="513" t="e">
        <f ca="1">+IF(AND(ISNUMBER(OFFSET('Hygiene Data'!$H$7,0,10*ROW('Hygiene Data'!H100))),'Data Summary'!EB106="Yes"),OFFSET('Hygiene Data'!$H$7,0,10*ROW('Hygiene Data'!H100)),NA())</f>
        <v>#N/A</v>
      </c>
      <c r="BN106" s="513" t="e">
        <f ca="1">+IF(AND(ISNUMBER(OFFSET('Hygiene Data'!$H$9,0,10*ROW('Hygiene Data'!H100))),'Data Summary'!EC106="Yes"),OFFSET('Hygiene Data'!$H$9,0,10*ROW('Hygiene Data'!H100)),NA())</f>
        <v>#N/A</v>
      </c>
      <c r="BO106" s="513" t="e">
        <f ca="1">+IF(AND(ISNUMBER(OFFSET('Hygiene Data'!$I$5,0,10*ROW('Hygiene Data'!I100))),'Data Summary'!ED106="Yes"),OFFSET('Hygiene Data'!$I$5,0,10*ROW('Hygiene Data'!I100)),NA())</f>
        <v>#N/A</v>
      </c>
      <c r="BP106" s="513" t="e">
        <f ca="1">+IF(AND(ISNUMBER(OFFSET('Hygiene Data'!$I$7,0,10*ROW('Hygiene Data'!I100))),'Data Summary'!EE106="Yes"),OFFSET('Hygiene Data'!$I$7,0,10*ROW('Hygiene Data'!I100)),NA())</f>
        <v>#N/A</v>
      </c>
      <c r="BQ106" s="513" t="e">
        <f ca="1">+IF(AND(ISNUMBER(OFFSET('Hygiene Data'!$I$9,0,10*ROW('Hygiene Data'!I100))),'Data Summary'!EF106="Yes"),OFFSET('Hygiene Data'!$I$9,0,10*ROW('Hygiene Data'!I100)),NA())</f>
        <v>#N/A</v>
      </c>
    </row>
    <row r="107" spans="1:69" x14ac:dyDescent="0.25">
      <c r="A107" s="509" t="e">
        <f ca="1">+RIGHT('Data Summary'!A107,LEN('Data Summary'!A107)-9)</f>
        <v>#VALUE!</v>
      </c>
      <c r="B107" s="483" t="str">
        <f ca="1">+IF(ISTEXT('Data Summary'!B107),'Data Summary'!B107,"")</f>
        <v/>
      </c>
      <c r="C107" s="510" t="e">
        <f ca="1">+VALUE('Data Summary'!C107)</f>
        <v>#VALUE!</v>
      </c>
      <c r="D107" s="511" t="e">
        <f ca="1">+IF(AND(ISNUMBER(OFFSET('Water Data'!$D$4,0,10*ROW('Water Data'!D101))),'Data Summary'!BS107="Yes"),100-OFFSET('Water Data'!$D$4,0,10*ROW('Water Data'!D101)),NA())</f>
        <v>#N/A</v>
      </c>
      <c r="E107" s="511" t="e">
        <f ca="1">+IF(AND(ISNUMBER(OFFSET('Water Data'!$D$6,0,10*ROW('Water Data'!D101))),'Data Summary'!BT107="Yes"),OFFSET('Water Data'!$D$6,0,10*ROW('Water Data'!D101)),NA())</f>
        <v>#N/A</v>
      </c>
      <c r="F107" s="511" t="e">
        <f ca="1">+IF(AND(ISNUMBER(OFFSET('Water Data'!$D$9,0,10*ROW('Water Data'!D101))),'Data Summary'!BU107="Yes"),OFFSET('Water Data'!$D$9,0,10*ROW('Water Data'!D101)),NA())</f>
        <v>#N/A</v>
      </c>
      <c r="G107" s="511" t="e">
        <f ca="1">+IF(AND(ISNUMBER(OFFSET('Water Data'!$E$4,0,10*ROW('Water Data'!E101))),'Data Summary'!BV107="Yes"),100-OFFSET('Water Data'!$E$4,0,10*ROW('Water Data'!E101)),NA())</f>
        <v>#N/A</v>
      </c>
      <c r="H107" s="511" t="e">
        <f ca="1">+IF(AND(ISNUMBER(OFFSET('Water Data'!$E$6,0,10*ROW('Water Data'!E101))),'Data Summary'!BW107="Yes"),OFFSET('Water Data'!$E$6,0,10*ROW('Water Data'!E101)),NA())</f>
        <v>#N/A</v>
      </c>
      <c r="I107" s="511" t="e">
        <f ca="1">+IF(AND(ISNUMBER(OFFSET('Water Data'!$E$9,0,10*ROW('Water Data'!E101))),'Data Summary'!BX107="Yes"),OFFSET('Water Data'!$E$9,0,10*ROW('Water Data'!E101)),NA())</f>
        <v>#N/A</v>
      </c>
      <c r="J107" s="511" t="e">
        <f ca="1">+IF(AND(ISNUMBER(OFFSET('Water Data'!$F$4,0,10*ROW('Water Data'!F101))),'Data Summary'!BY107="Yes"),100-OFFSET('Water Data'!$F$4,0,10*ROW('Water Data'!F101)),NA())</f>
        <v>#N/A</v>
      </c>
      <c r="K107" s="511" t="e">
        <f ca="1">+IF(AND(ISNUMBER(OFFSET('Water Data'!$F$6,0,10*ROW('Water Data'!F101))),'Data Summary'!BZ107="Yes"),OFFSET('Water Data'!$F$6,0,10*ROW('Water Data'!F101)),NA())</f>
        <v>#N/A</v>
      </c>
      <c r="L107" s="511" t="e">
        <f ca="1">+IF(AND(ISNUMBER(OFFSET('Water Data'!$F$9,0,10*ROW('Water Data'!F101))),'Data Summary'!CA107="Yes"),OFFSET('Water Data'!$F$9,0,10*ROW('Water Data'!F101)),NA())</f>
        <v>#N/A</v>
      </c>
      <c r="M107" s="511" t="e">
        <f ca="1">+IF(AND(ISNUMBER(OFFSET('Water Data'!$G$4,0,10*ROW('Water Data'!G101))),'Data Summary'!CB107="Yes"),100-OFFSET('Water Data'!$G$4,0,10*ROW('Water Data'!G101)),NA())</f>
        <v>#N/A</v>
      </c>
      <c r="N107" s="511" t="e">
        <f ca="1">+IF(AND(ISNUMBER(OFFSET('Water Data'!$G$6,0,10*ROW('Water Data'!G101))),'Data Summary'!CC107="Yes"),OFFSET('Water Data'!$G$6,0,10*ROW('Water Data'!G101)),NA())</f>
        <v>#N/A</v>
      </c>
      <c r="O107" s="511" t="e">
        <f ca="1">+IF(AND(ISNUMBER(OFFSET('Water Data'!$G$9,0,10*ROW('Water Data'!G101))),'Data Summary'!CD107="Yes"),OFFSET('Water Data'!$G$9,0,10*ROW('Water Data'!G101)),NA())</f>
        <v>#N/A</v>
      </c>
      <c r="P107" s="511" t="e">
        <f ca="1">+IF(AND(ISNUMBER(OFFSET('Water Data'!$H$4,0,10*ROW('Water Data'!H101))),'Data Summary'!CE107="Yes"),100-OFFSET('Water Data'!$H$4,0,10*ROW('Water Data'!H101)),NA())</f>
        <v>#N/A</v>
      </c>
      <c r="Q107" s="511" t="e">
        <f ca="1">+IF(AND(ISNUMBER(OFFSET('Water Data'!$H$6,0,10*ROW('Water Data'!H101))),'Data Summary'!CF107="Yes"),OFFSET('Water Data'!$H$6,0,10*ROW('Water Data'!H101)),NA())</f>
        <v>#N/A</v>
      </c>
      <c r="R107" s="511" t="e">
        <f ca="1">+IF(AND(ISNUMBER(OFFSET('Water Data'!$H$9,0,10*ROW('Water Data'!H101))),'Data Summary'!CG107="Yes"),OFFSET('Water Data'!$H$9,0,10*ROW('Water Data'!H101)),NA())</f>
        <v>#N/A</v>
      </c>
      <c r="S107" s="511" t="e">
        <f ca="1">+IF(AND(ISNUMBER(OFFSET('Water Data'!$I$4,0,10*ROW('Water Data'!I101))),'Data Summary'!CH107="Yes"),100-OFFSET('Water Data'!$I$4,0,10*ROW('Water Data'!I101)),NA())</f>
        <v>#N/A</v>
      </c>
      <c r="T107" s="511" t="e">
        <f ca="1">+IF(AND(ISNUMBER(OFFSET('Water Data'!$I$6,0,10*ROW('Water Data'!I101))),'Data Summary'!CI107="Yes"),OFFSET('Water Data'!$I$6,0,10*ROW('Water Data'!I101)),NA())</f>
        <v>#N/A</v>
      </c>
      <c r="U107" s="511" t="e">
        <f ca="1">+IF(AND(ISNUMBER(OFFSET('Water Data'!$I$9,0,10*ROW('Water Data'!I101))),'Data Summary'!CJ107="Yes"),OFFSET('Water Data'!$I$9,0,10*ROW('Water Data'!I101)),NA())</f>
        <v>#N/A</v>
      </c>
      <c r="V107" s="512" t="e">
        <f ca="1">+IF(AND(ISNUMBER(OFFSET('Sanitation Data'!$D$4,0,10*ROW('Sanitation Data'!D101))),'Data Summary'!CK107="Yes"),100-OFFSET('Sanitation Data'!$D$4,0,10*ROW('Sanitation Data'!D101)),NA())</f>
        <v>#N/A</v>
      </c>
      <c r="W107" s="512" t="e">
        <f ca="1">+IF(AND(ISNUMBER(OFFSET('Sanitation Data'!$D$6,0,10*ROW('Sanitation Data'!D101))),'Data Summary'!CL107="Yes"),OFFSET('Sanitation Data'!$D$6,0,10*ROW('Sanitation Data'!D101)),NA())</f>
        <v>#N/A</v>
      </c>
      <c r="X107" s="512" t="e">
        <f ca="1">+IF(AND(ISNUMBER(OFFSET('Sanitation Data'!$D$10,0,10*ROW('Sanitation Data'!D101))),'Data Summary'!CM107="Yes"),OFFSET('Sanitation Data'!$D$10,0,10*ROW('Sanitation Data'!D101)),NA())</f>
        <v>#N/A</v>
      </c>
      <c r="Y107" s="512" t="e">
        <f ca="1">+IF(AND(ISNUMBER(OFFSET('Sanitation Data'!$D$11,0,10*ROW('Sanitation Data'!D101))),'Data Summary'!CN107="Yes"),OFFSET('Sanitation Data'!$D$11,0,10*ROW('Sanitation Data'!D101)),NA())</f>
        <v>#N/A</v>
      </c>
      <c r="Z107" s="512" t="e">
        <f ca="1">+IF(AND(ISNUMBER(OFFSET('Sanitation Data'!$D$12,0,10*ROW('Sanitation Data'!D101))),'Data Summary'!CO107="Yes"),OFFSET('Sanitation Data'!$D$12,0,10*ROW('Sanitation Data'!D101)),NA())</f>
        <v>#N/A</v>
      </c>
      <c r="AA107" s="512" t="e">
        <f ca="1">+IF(AND(ISNUMBER(OFFSET('Sanitation Data'!$E$4,0,10*ROW('Sanitation Data'!E101))),'Data Summary'!CP107="Yes"),100-OFFSET('Sanitation Data'!$E$4,0,10*ROW('Sanitation Data'!E101)),NA())</f>
        <v>#N/A</v>
      </c>
      <c r="AB107" s="512" t="e">
        <f ca="1">+IF(AND(ISNUMBER(OFFSET('Sanitation Data'!$E$6,0,10*ROW('Sanitation Data'!E101))),'Data Summary'!CQ107="Yes"),OFFSET('Sanitation Data'!$E$6,0,10*ROW('Sanitation Data'!E101)),NA())</f>
        <v>#N/A</v>
      </c>
      <c r="AC107" s="512" t="e">
        <f ca="1">+IF(AND(ISNUMBER(OFFSET('Sanitation Data'!$E$10,0,10*ROW('Sanitation Data'!E101))),'Data Summary'!CR107="Yes"),OFFSET('Sanitation Data'!$E$10,0,10*ROW('Sanitation Data'!E101)),NA())</f>
        <v>#N/A</v>
      </c>
      <c r="AD107" s="512" t="e">
        <f ca="1">+IF(AND(ISNUMBER(OFFSET('Sanitation Data'!$E$11,0,10*ROW('Sanitation Data'!E101))),'Data Summary'!CS107="Yes"),OFFSET('Sanitation Data'!$E$11,0,10*ROW('Sanitation Data'!E101)),NA())</f>
        <v>#N/A</v>
      </c>
      <c r="AE107" s="512" t="e">
        <f ca="1">+IF(AND(ISNUMBER(OFFSET('Sanitation Data'!$E$12,0,10*ROW('Sanitation Data'!E101))),'Data Summary'!CT107="Yes"),OFFSET('Sanitation Data'!$E$12,0,10*ROW('Sanitation Data'!E101)),NA())</f>
        <v>#N/A</v>
      </c>
      <c r="AF107" s="512" t="e">
        <f ca="1">+IF(AND(ISNUMBER(OFFSET('Sanitation Data'!$F$4,0,10*ROW('Sanitation Data'!F101))),'Data Summary'!CU107="Yes"),100-OFFSET('Sanitation Data'!$F$4,0,10*ROW('Sanitation Data'!F101)),NA())</f>
        <v>#N/A</v>
      </c>
      <c r="AG107" s="512" t="e">
        <f ca="1">+IF(AND(ISNUMBER(OFFSET('Sanitation Data'!$F$6,0,10*ROW('Sanitation Data'!F101))),'Data Summary'!CV107="Yes"),OFFSET('Sanitation Data'!$F$6,0,10*ROW('Sanitation Data'!F101)),NA())</f>
        <v>#N/A</v>
      </c>
      <c r="AH107" s="512" t="e">
        <f ca="1">+IF(AND(ISNUMBER(OFFSET('Sanitation Data'!$F$10,0,10*ROW('Sanitation Data'!F101))),'Data Summary'!CW107="Yes"),OFFSET('Sanitation Data'!$F$10,0,10*ROW('Sanitation Data'!F101)),NA())</f>
        <v>#N/A</v>
      </c>
      <c r="AI107" s="512" t="e">
        <f ca="1">+IF(AND(ISNUMBER(OFFSET('Sanitation Data'!$F$11,0,10*ROW('Sanitation Data'!F101))),'Data Summary'!CX107="Yes"),OFFSET('Sanitation Data'!$F$11,0,10*ROW('Sanitation Data'!F101)),NA())</f>
        <v>#N/A</v>
      </c>
      <c r="AJ107" s="512" t="e">
        <f ca="1">+IF(AND(ISNUMBER(OFFSET('Sanitation Data'!$F$12,0,10*ROW('Sanitation Data'!F101))),'Data Summary'!CY107="Yes"),OFFSET('Sanitation Data'!$F$12,0,10*ROW('Sanitation Data'!F101)),NA())</f>
        <v>#N/A</v>
      </c>
      <c r="AK107" s="512" t="e">
        <f ca="1">+IF(AND(ISNUMBER(OFFSET('Sanitation Data'!$G$4,0,10*ROW('Sanitation Data'!G101))),'Data Summary'!CZ107="Yes"),100-OFFSET('Sanitation Data'!$G$4,0,10*ROW('Sanitation Data'!G101)),NA())</f>
        <v>#N/A</v>
      </c>
      <c r="AL107" s="512" t="e">
        <f ca="1">+IF(AND(ISNUMBER(OFFSET('Sanitation Data'!$G$6,0,10*ROW('Sanitation Data'!G101))),'Data Summary'!DA107="Yes"),OFFSET('Sanitation Data'!$G$6,0,10*ROW('Sanitation Data'!G101)),NA())</f>
        <v>#N/A</v>
      </c>
      <c r="AM107" s="512" t="e">
        <f ca="1">+IF(AND(ISNUMBER(OFFSET('Sanitation Data'!$G$10,0,10*ROW('Sanitation Data'!G101))),'Data Summary'!DB107="Yes"),OFFSET('Sanitation Data'!$G$10,0,10*ROW('Sanitation Data'!G101)),NA())</f>
        <v>#N/A</v>
      </c>
      <c r="AN107" s="512" t="e">
        <f ca="1">+IF(AND(ISNUMBER(OFFSET('Sanitation Data'!$G$11,0,10*ROW('Sanitation Data'!G101))),'Data Summary'!DC107="Yes"),OFFSET('Sanitation Data'!$G$11,0,10*ROW('Sanitation Data'!G101)),NA())</f>
        <v>#N/A</v>
      </c>
      <c r="AO107" s="512" t="e">
        <f ca="1">+IF(AND(ISNUMBER(OFFSET('Sanitation Data'!$G$12,0,10*ROW('Sanitation Data'!G101))),'Data Summary'!DD107="Yes"),OFFSET('Sanitation Data'!$G$12,0,10*ROW('Sanitation Data'!G101)),NA())</f>
        <v>#N/A</v>
      </c>
      <c r="AP107" s="512" t="e">
        <f ca="1">+IF(AND(ISNUMBER(OFFSET('Sanitation Data'!$H$4,0,10*ROW('Sanitation Data'!H101))),'Data Summary'!DE107="Yes"),100-OFFSET('Sanitation Data'!$H$4,0,10*ROW('Sanitation Data'!H101)),NA())</f>
        <v>#N/A</v>
      </c>
      <c r="AQ107" s="512" t="e">
        <f ca="1">+IF(AND(ISNUMBER(OFFSET('Sanitation Data'!$H$6,0,10*ROW('Sanitation Data'!H101))),'Data Summary'!DF107="Yes"),OFFSET('Sanitation Data'!$H$6,0,10*ROW('Sanitation Data'!H101)),NA())</f>
        <v>#N/A</v>
      </c>
      <c r="AR107" s="512" t="e">
        <f ca="1">+IF(AND(ISNUMBER(OFFSET('Sanitation Data'!$H$10,0,10*ROW('Sanitation Data'!H101))),'Data Summary'!DG107="Yes"),OFFSET('Sanitation Data'!$H$10,0,10*ROW('Sanitation Data'!H101)),NA())</f>
        <v>#N/A</v>
      </c>
      <c r="AS107" s="512" t="e">
        <f ca="1">+IF(AND(ISNUMBER(OFFSET('Sanitation Data'!$H$11,0,10*ROW('Sanitation Data'!H101))),'Data Summary'!DH107="Yes"),OFFSET('Sanitation Data'!$H$11,0,10*ROW('Sanitation Data'!H101)),NA())</f>
        <v>#N/A</v>
      </c>
      <c r="AT107" s="512" t="e">
        <f ca="1">+IF(AND(ISNUMBER(OFFSET('Sanitation Data'!$H$12,0,10*ROW('Sanitation Data'!H101))),'Data Summary'!DI107="Yes"),OFFSET('Sanitation Data'!$H$12,0,10*ROW('Sanitation Data'!H101)),NA())</f>
        <v>#N/A</v>
      </c>
      <c r="AU107" s="512" t="e">
        <f ca="1">+IF(AND(ISNUMBER(OFFSET('Sanitation Data'!$I$4,0,10*ROW('Sanitation Data'!I101))),'Data Summary'!DJ107="Yes"),100-OFFSET('Sanitation Data'!$I$4,0,10*ROW('Sanitation Data'!I101)),NA())</f>
        <v>#N/A</v>
      </c>
      <c r="AV107" s="512" t="e">
        <f ca="1">+IF(AND(ISNUMBER(OFFSET('Sanitation Data'!$I$6,0,10*ROW('Sanitation Data'!I101))),'Data Summary'!DK107="Yes"),OFFSET('Sanitation Data'!$I$6,0,10*ROW('Sanitation Data'!I101)),NA())</f>
        <v>#N/A</v>
      </c>
      <c r="AW107" s="512" t="e">
        <f ca="1">+IF(AND(ISNUMBER(OFFSET('Sanitation Data'!$I$10,0,10*ROW('Sanitation Data'!I101))),'Data Summary'!DL107="Yes"),OFFSET('Sanitation Data'!$I$10,0,10*ROW('Sanitation Data'!I101)),NA())</f>
        <v>#N/A</v>
      </c>
      <c r="AX107" s="512" t="e">
        <f ca="1">+IF(AND(ISNUMBER(OFFSET('Sanitation Data'!$I$11,0,10*ROW('Sanitation Data'!I101))),'Data Summary'!DM107="Yes"),OFFSET('Sanitation Data'!$I$11,0,10*ROW('Sanitation Data'!I101)),NA())</f>
        <v>#N/A</v>
      </c>
      <c r="AY107" s="512" t="e">
        <f ca="1">+IF(AND(ISNUMBER(OFFSET('Sanitation Data'!$I$12,0,10*ROW('Sanitation Data'!I101))),'Data Summary'!DN107="Yes"),OFFSET('Sanitation Data'!$I$12,0,10*ROW('Sanitation Data'!I101)),NA())</f>
        <v>#N/A</v>
      </c>
      <c r="AZ107" s="513" t="e">
        <f ca="1">+IF(AND(ISNUMBER(OFFSET('Hygiene Data'!$D$5,0,10*ROW('Hygiene Data'!D101))),'Data Summary'!DO107="Yes"),OFFSET('Hygiene Data'!$D$5,0,10*ROW('Hygiene Data'!D101)),NA())</f>
        <v>#N/A</v>
      </c>
      <c r="BA107" s="513" t="e">
        <f ca="1">+IF(AND(ISNUMBER(OFFSET('Hygiene Data'!$D$7,0,10*ROW('Hygiene Data'!D101))),'Data Summary'!DP107="Yes"),OFFSET('Hygiene Data'!$D$7,0,10*ROW('Hygiene Data'!D101)),NA())</f>
        <v>#N/A</v>
      </c>
      <c r="BB107" s="513" t="e">
        <f ca="1">+IF(AND(ISNUMBER(OFFSET('Hygiene Data'!$D$9,0,10*ROW('Hygiene Data'!D101))),'Data Summary'!DQ107="Yes"),OFFSET('Hygiene Data'!$D$9,0,10*ROW('Hygiene Data'!D101)),NA())</f>
        <v>#N/A</v>
      </c>
      <c r="BC107" s="513" t="e">
        <f ca="1">+IF(AND(ISNUMBER(OFFSET('Hygiene Data'!$E$5,0,10*ROW('Hygiene Data'!E101))),'Data Summary'!DR107="Yes"),OFFSET('Hygiene Data'!$E$5,0,10*ROW('Hygiene Data'!E101)),NA())</f>
        <v>#N/A</v>
      </c>
      <c r="BD107" s="513" t="e">
        <f ca="1">+IF(AND(ISNUMBER(OFFSET('Hygiene Data'!$E$7,0,10*ROW('Hygiene Data'!E101))),'Data Summary'!DS107="Yes"),OFFSET('Hygiene Data'!$E$7,0,10*ROW('Hygiene Data'!E101)),NA())</f>
        <v>#N/A</v>
      </c>
      <c r="BE107" s="513" t="e">
        <f ca="1">+IF(AND(ISNUMBER(OFFSET('Hygiene Data'!$E$9,0,10*ROW('Hygiene Data'!E101))),'Data Summary'!DT107="Yes"),OFFSET('Hygiene Data'!$E$9,0,10*ROW('Hygiene Data'!E101)),NA())</f>
        <v>#N/A</v>
      </c>
      <c r="BF107" s="513" t="e">
        <f ca="1">+IF(AND(ISNUMBER(OFFSET('Hygiene Data'!$F$5,0,10*ROW('Hygiene Data'!F101))),'Data Summary'!DU107="Yes"),OFFSET('Hygiene Data'!$F$5,0,10*ROW('Hygiene Data'!F101)),NA())</f>
        <v>#N/A</v>
      </c>
      <c r="BG107" s="513" t="e">
        <f ca="1">+IF(AND(ISNUMBER(OFFSET('Hygiene Data'!$F$7,0,10*ROW('Hygiene Data'!F101))),'Data Summary'!DV107="Yes"),OFFSET('Hygiene Data'!$F$7,0,10*ROW('Hygiene Data'!F101)),NA())</f>
        <v>#N/A</v>
      </c>
      <c r="BH107" s="513" t="e">
        <f ca="1">+IF(AND(ISNUMBER(OFFSET('Hygiene Data'!$F$9,0,10*ROW('Hygiene Data'!F101))),'Data Summary'!DW107="Yes"),OFFSET('Hygiene Data'!$F$9,0,10*ROW('Hygiene Data'!F101)),NA())</f>
        <v>#N/A</v>
      </c>
      <c r="BI107" s="513" t="e">
        <f ca="1">+IF(AND(ISNUMBER(OFFSET('Hygiene Data'!$G$5,0,10*ROW('Hygiene Data'!G101))),'Data Summary'!DX107="Yes"),OFFSET('Hygiene Data'!$G$5,0,10*ROW('Hygiene Data'!G101)),NA())</f>
        <v>#N/A</v>
      </c>
      <c r="BJ107" s="513" t="e">
        <f ca="1">+IF(AND(ISNUMBER(OFFSET('Hygiene Data'!$G$7,0,10*ROW('Hygiene Data'!G101))),'Data Summary'!DY107="Yes"),OFFSET('Hygiene Data'!$G$7,0,10*ROW('Hygiene Data'!G101)),NA())</f>
        <v>#N/A</v>
      </c>
      <c r="BK107" s="513" t="e">
        <f ca="1">+IF(AND(ISNUMBER(OFFSET('Hygiene Data'!$G$9,0,10*ROW('Hygiene Data'!G101))),'Data Summary'!DZ107="Yes"),OFFSET('Hygiene Data'!$G$9,0,10*ROW('Hygiene Data'!G101)),NA())</f>
        <v>#N/A</v>
      </c>
      <c r="BL107" s="513" t="e">
        <f ca="1">+IF(AND(ISNUMBER(OFFSET('Hygiene Data'!$H$5,0,10*ROW('Hygiene Data'!H101))),'Data Summary'!EA107="Yes"),OFFSET('Hygiene Data'!$H$5,0,10*ROW('Hygiene Data'!H101)),NA())</f>
        <v>#N/A</v>
      </c>
      <c r="BM107" s="513" t="e">
        <f ca="1">+IF(AND(ISNUMBER(OFFSET('Hygiene Data'!$H$7,0,10*ROW('Hygiene Data'!H101))),'Data Summary'!EB107="Yes"),OFFSET('Hygiene Data'!$H$7,0,10*ROW('Hygiene Data'!H101)),NA())</f>
        <v>#N/A</v>
      </c>
      <c r="BN107" s="513" t="e">
        <f ca="1">+IF(AND(ISNUMBER(OFFSET('Hygiene Data'!$H$9,0,10*ROW('Hygiene Data'!H101))),'Data Summary'!EC107="Yes"),OFFSET('Hygiene Data'!$H$9,0,10*ROW('Hygiene Data'!H101)),NA())</f>
        <v>#N/A</v>
      </c>
      <c r="BO107" s="513" t="e">
        <f ca="1">+IF(AND(ISNUMBER(OFFSET('Hygiene Data'!$I$5,0,10*ROW('Hygiene Data'!I101))),'Data Summary'!ED107="Yes"),OFFSET('Hygiene Data'!$I$5,0,10*ROW('Hygiene Data'!I101)),NA())</f>
        <v>#N/A</v>
      </c>
      <c r="BP107" s="513" t="e">
        <f ca="1">+IF(AND(ISNUMBER(OFFSET('Hygiene Data'!$I$7,0,10*ROW('Hygiene Data'!I101))),'Data Summary'!EE107="Yes"),OFFSET('Hygiene Data'!$I$7,0,10*ROW('Hygiene Data'!I101)),NA())</f>
        <v>#N/A</v>
      </c>
      <c r="BQ107" s="513" t="e">
        <f ca="1">+IF(AND(ISNUMBER(OFFSET('Hygiene Data'!$I$9,0,10*ROW('Hygiene Data'!I101))),'Data Summary'!EF107="Yes"),OFFSET('Hygiene Data'!$I$9,0,10*ROW('Hygiene Data'!I101)),NA())</f>
        <v>#N/A</v>
      </c>
    </row>
    <row r="108" spans="1:69" x14ac:dyDescent="0.25">
      <c r="A108" s="509" t="e">
        <f ca="1">+RIGHT('Data Summary'!A108,LEN('Data Summary'!A108)-9)</f>
        <v>#VALUE!</v>
      </c>
      <c r="B108" s="483" t="str">
        <f ca="1">+IF(ISTEXT('Data Summary'!B108),'Data Summary'!B108,"")</f>
        <v/>
      </c>
      <c r="C108" s="510" t="e">
        <f ca="1">+VALUE('Data Summary'!C108)</f>
        <v>#VALUE!</v>
      </c>
      <c r="D108" s="511" t="e">
        <f ca="1">+IF(AND(ISNUMBER(OFFSET('Water Data'!$D$4,0,10*ROW('Water Data'!D102))),'Data Summary'!BS108="Yes"),100-OFFSET('Water Data'!$D$4,0,10*ROW('Water Data'!D102)),NA())</f>
        <v>#N/A</v>
      </c>
      <c r="E108" s="511" t="e">
        <f ca="1">+IF(AND(ISNUMBER(OFFSET('Water Data'!$D$6,0,10*ROW('Water Data'!D102))),'Data Summary'!BT108="Yes"),OFFSET('Water Data'!$D$6,0,10*ROW('Water Data'!D102)),NA())</f>
        <v>#N/A</v>
      </c>
      <c r="F108" s="511" t="e">
        <f ca="1">+IF(AND(ISNUMBER(OFFSET('Water Data'!$D$9,0,10*ROW('Water Data'!D102))),'Data Summary'!BU108="Yes"),OFFSET('Water Data'!$D$9,0,10*ROW('Water Data'!D102)),NA())</f>
        <v>#N/A</v>
      </c>
      <c r="G108" s="511" t="e">
        <f ca="1">+IF(AND(ISNUMBER(OFFSET('Water Data'!$E$4,0,10*ROW('Water Data'!E102))),'Data Summary'!BV108="Yes"),100-OFFSET('Water Data'!$E$4,0,10*ROW('Water Data'!E102)),NA())</f>
        <v>#N/A</v>
      </c>
      <c r="H108" s="511" t="e">
        <f ca="1">+IF(AND(ISNUMBER(OFFSET('Water Data'!$E$6,0,10*ROW('Water Data'!E102))),'Data Summary'!BW108="Yes"),OFFSET('Water Data'!$E$6,0,10*ROW('Water Data'!E102)),NA())</f>
        <v>#N/A</v>
      </c>
      <c r="I108" s="511" t="e">
        <f ca="1">+IF(AND(ISNUMBER(OFFSET('Water Data'!$E$9,0,10*ROW('Water Data'!E102))),'Data Summary'!BX108="Yes"),OFFSET('Water Data'!$E$9,0,10*ROW('Water Data'!E102)),NA())</f>
        <v>#N/A</v>
      </c>
      <c r="J108" s="511" t="e">
        <f ca="1">+IF(AND(ISNUMBER(OFFSET('Water Data'!$F$4,0,10*ROW('Water Data'!F102))),'Data Summary'!BY108="Yes"),100-OFFSET('Water Data'!$F$4,0,10*ROW('Water Data'!F102)),NA())</f>
        <v>#N/A</v>
      </c>
      <c r="K108" s="511" t="e">
        <f ca="1">+IF(AND(ISNUMBER(OFFSET('Water Data'!$F$6,0,10*ROW('Water Data'!F102))),'Data Summary'!BZ108="Yes"),OFFSET('Water Data'!$F$6,0,10*ROW('Water Data'!F102)),NA())</f>
        <v>#N/A</v>
      </c>
      <c r="L108" s="511" t="e">
        <f ca="1">+IF(AND(ISNUMBER(OFFSET('Water Data'!$F$9,0,10*ROW('Water Data'!F102))),'Data Summary'!CA108="Yes"),OFFSET('Water Data'!$F$9,0,10*ROW('Water Data'!F102)),NA())</f>
        <v>#N/A</v>
      </c>
      <c r="M108" s="511" t="e">
        <f ca="1">+IF(AND(ISNUMBER(OFFSET('Water Data'!$G$4,0,10*ROW('Water Data'!G102))),'Data Summary'!CB108="Yes"),100-OFFSET('Water Data'!$G$4,0,10*ROW('Water Data'!G102)),NA())</f>
        <v>#N/A</v>
      </c>
      <c r="N108" s="511" t="e">
        <f ca="1">+IF(AND(ISNUMBER(OFFSET('Water Data'!$G$6,0,10*ROW('Water Data'!G102))),'Data Summary'!CC108="Yes"),OFFSET('Water Data'!$G$6,0,10*ROW('Water Data'!G102)),NA())</f>
        <v>#N/A</v>
      </c>
      <c r="O108" s="511" t="e">
        <f ca="1">+IF(AND(ISNUMBER(OFFSET('Water Data'!$G$9,0,10*ROW('Water Data'!G102))),'Data Summary'!CD108="Yes"),OFFSET('Water Data'!$G$9,0,10*ROW('Water Data'!G102)),NA())</f>
        <v>#N/A</v>
      </c>
      <c r="P108" s="511" t="e">
        <f ca="1">+IF(AND(ISNUMBER(OFFSET('Water Data'!$H$4,0,10*ROW('Water Data'!H102))),'Data Summary'!CE108="Yes"),100-OFFSET('Water Data'!$H$4,0,10*ROW('Water Data'!H102)),NA())</f>
        <v>#N/A</v>
      </c>
      <c r="Q108" s="511" t="e">
        <f ca="1">+IF(AND(ISNUMBER(OFFSET('Water Data'!$H$6,0,10*ROW('Water Data'!H102))),'Data Summary'!CF108="Yes"),OFFSET('Water Data'!$H$6,0,10*ROW('Water Data'!H102)),NA())</f>
        <v>#N/A</v>
      </c>
      <c r="R108" s="511" t="e">
        <f ca="1">+IF(AND(ISNUMBER(OFFSET('Water Data'!$H$9,0,10*ROW('Water Data'!H102))),'Data Summary'!CG108="Yes"),OFFSET('Water Data'!$H$9,0,10*ROW('Water Data'!H102)),NA())</f>
        <v>#N/A</v>
      </c>
      <c r="S108" s="511" t="e">
        <f ca="1">+IF(AND(ISNUMBER(OFFSET('Water Data'!$I$4,0,10*ROW('Water Data'!I102))),'Data Summary'!CH108="Yes"),100-OFFSET('Water Data'!$I$4,0,10*ROW('Water Data'!I102)),NA())</f>
        <v>#N/A</v>
      </c>
      <c r="T108" s="511" t="e">
        <f ca="1">+IF(AND(ISNUMBER(OFFSET('Water Data'!$I$6,0,10*ROW('Water Data'!I102))),'Data Summary'!CI108="Yes"),OFFSET('Water Data'!$I$6,0,10*ROW('Water Data'!I102)),NA())</f>
        <v>#N/A</v>
      </c>
      <c r="U108" s="511" t="e">
        <f ca="1">+IF(AND(ISNUMBER(OFFSET('Water Data'!$I$9,0,10*ROW('Water Data'!I102))),'Data Summary'!CJ108="Yes"),OFFSET('Water Data'!$I$9,0,10*ROW('Water Data'!I102)),NA())</f>
        <v>#N/A</v>
      </c>
      <c r="V108" s="512" t="e">
        <f ca="1">+IF(AND(ISNUMBER(OFFSET('Sanitation Data'!$D$4,0,10*ROW('Sanitation Data'!D102))),'Data Summary'!CK108="Yes"),100-OFFSET('Sanitation Data'!$D$4,0,10*ROW('Sanitation Data'!D102)),NA())</f>
        <v>#N/A</v>
      </c>
      <c r="W108" s="512" t="e">
        <f ca="1">+IF(AND(ISNUMBER(OFFSET('Sanitation Data'!$D$6,0,10*ROW('Sanitation Data'!D102))),'Data Summary'!CL108="Yes"),OFFSET('Sanitation Data'!$D$6,0,10*ROW('Sanitation Data'!D102)),NA())</f>
        <v>#N/A</v>
      </c>
      <c r="X108" s="512" t="e">
        <f ca="1">+IF(AND(ISNUMBER(OFFSET('Sanitation Data'!$D$10,0,10*ROW('Sanitation Data'!D102))),'Data Summary'!CM108="Yes"),OFFSET('Sanitation Data'!$D$10,0,10*ROW('Sanitation Data'!D102)),NA())</f>
        <v>#N/A</v>
      </c>
      <c r="Y108" s="512" t="e">
        <f ca="1">+IF(AND(ISNUMBER(OFFSET('Sanitation Data'!$D$11,0,10*ROW('Sanitation Data'!D102))),'Data Summary'!CN108="Yes"),OFFSET('Sanitation Data'!$D$11,0,10*ROW('Sanitation Data'!D102)),NA())</f>
        <v>#N/A</v>
      </c>
      <c r="Z108" s="512" t="e">
        <f ca="1">+IF(AND(ISNUMBER(OFFSET('Sanitation Data'!$D$12,0,10*ROW('Sanitation Data'!D102))),'Data Summary'!CO108="Yes"),OFFSET('Sanitation Data'!$D$12,0,10*ROW('Sanitation Data'!D102)),NA())</f>
        <v>#N/A</v>
      </c>
      <c r="AA108" s="512" t="e">
        <f ca="1">+IF(AND(ISNUMBER(OFFSET('Sanitation Data'!$E$4,0,10*ROW('Sanitation Data'!E102))),'Data Summary'!CP108="Yes"),100-OFFSET('Sanitation Data'!$E$4,0,10*ROW('Sanitation Data'!E102)),NA())</f>
        <v>#N/A</v>
      </c>
      <c r="AB108" s="512" t="e">
        <f ca="1">+IF(AND(ISNUMBER(OFFSET('Sanitation Data'!$E$6,0,10*ROW('Sanitation Data'!E102))),'Data Summary'!CQ108="Yes"),OFFSET('Sanitation Data'!$E$6,0,10*ROW('Sanitation Data'!E102)),NA())</f>
        <v>#N/A</v>
      </c>
      <c r="AC108" s="512" t="e">
        <f ca="1">+IF(AND(ISNUMBER(OFFSET('Sanitation Data'!$E$10,0,10*ROW('Sanitation Data'!E102))),'Data Summary'!CR108="Yes"),OFFSET('Sanitation Data'!$E$10,0,10*ROW('Sanitation Data'!E102)),NA())</f>
        <v>#N/A</v>
      </c>
      <c r="AD108" s="512" t="e">
        <f ca="1">+IF(AND(ISNUMBER(OFFSET('Sanitation Data'!$E$11,0,10*ROW('Sanitation Data'!E102))),'Data Summary'!CS108="Yes"),OFFSET('Sanitation Data'!$E$11,0,10*ROW('Sanitation Data'!E102)),NA())</f>
        <v>#N/A</v>
      </c>
      <c r="AE108" s="512" t="e">
        <f ca="1">+IF(AND(ISNUMBER(OFFSET('Sanitation Data'!$E$12,0,10*ROW('Sanitation Data'!E102))),'Data Summary'!CT108="Yes"),OFFSET('Sanitation Data'!$E$12,0,10*ROW('Sanitation Data'!E102)),NA())</f>
        <v>#N/A</v>
      </c>
      <c r="AF108" s="512" t="e">
        <f ca="1">+IF(AND(ISNUMBER(OFFSET('Sanitation Data'!$F$4,0,10*ROW('Sanitation Data'!F102))),'Data Summary'!CU108="Yes"),100-OFFSET('Sanitation Data'!$F$4,0,10*ROW('Sanitation Data'!F102)),NA())</f>
        <v>#N/A</v>
      </c>
      <c r="AG108" s="512" t="e">
        <f ca="1">+IF(AND(ISNUMBER(OFFSET('Sanitation Data'!$F$6,0,10*ROW('Sanitation Data'!F102))),'Data Summary'!CV108="Yes"),OFFSET('Sanitation Data'!$F$6,0,10*ROW('Sanitation Data'!F102)),NA())</f>
        <v>#N/A</v>
      </c>
      <c r="AH108" s="512" t="e">
        <f ca="1">+IF(AND(ISNUMBER(OFFSET('Sanitation Data'!$F$10,0,10*ROW('Sanitation Data'!F102))),'Data Summary'!CW108="Yes"),OFFSET('Sanitation Data'!$F$10,0,10*ROW('Sanitation Data'!F102)),NA())</f>
        <v>#N/A</v>
      </c>
      <c r="AI108" s="512" t="e">
        <f ca="1">+IF(AND(ISNUMBER(OFFSET('Sanitation Data'!$F$11,0,10*ROW('Sanitation Data'!F102))),'Data Summary'!CX108="Yes"),OFFSET('Sanitation Data'!$F$11,0,10*ROW('Sanitation Data'!F102)),NA())</f>
        <v>#N/A</v>
      </c>
      <c r="AJ108" s="512" t="e">
        <f ca="1">+IF(AND(ISNUMBER(OFFSET('Sanitation Data'!$F$12,0,10*ROW('Sanitation Data'!F102))),'Data Summary'!CY108="Yes"),OFFSET('Sanitation Data'!$F$12,0,10*ROW('Sanitation Data'!F102)),NA())</f>
        <v>#N/A</v>
      </c>
      <c r="AK108" s="512" t="e">
        <f ca="1">+IF(AND(ISNUMBER(OFFSET('Sanitation Data'!$G$4,0,10*ROW('Sanitation Data'!G102))),'Data Summary'!CZ108="Yes"),100-OFFSET('Sanitation Data'!$G$4,0,10*ROW('Sanitation Data'!G102)),NA())</f>
        <v>#N/A</v>
      </c>
      <c r="AL108" s="512" t="e">
        <f ca="1">+IF(AND(ISNUMBER(OFFSET('Sanitation Data'!$G$6,0,10*ROW('Sanitation Data'!G102))),'Data Summary'!DA108="Yes"),OFFSET('Sanitation Data'!$G$6,0,10*ROW('Sanitation Data'!G102)),NA())</f>
        <v>#N/A</v>
      </c>
      <c r="AM108" s="512" t="e">
        <f ca="1">+IF(AND(ISNUMBER(OFFSET('Sanitation Data'!$G$10,0,10*ROW('Sanitation Data'!G102))),'Data Summary'!DB108="Yes"),OFFSET('Sanitation Data'!$G$10,0,10*ROW('Sanitation Data'!G102)),NA())</f>
        <v>#N/A</v>
      </c>
      <c r="AN108" s="512" t="e">
        <f ca="1">+IF(AND(ISNUMBER(OFFSET('Sanitation Data'!$G$11,0,10*ROW('Sanitation Data'!G102))),'Data Summary'!DC108="Yes"),OFFSET('Sanitation Data'!$G$11,0,10*ROW('Sanitation Data'!G102)),NA())</f>
        <v>#N/A</v>
      </c>
      <c r="AO108" s="512" t="e">
        <f ca="1">+IF(AND(ISNUMBER(OFFSET('Sanitation Data'!$G$12,0,10*ROW('Sanitation Data'!G102))),'Data Summary'!DD108="Yes"),OFFSET('Sanitation Data'!$G$12,0,10*ROW('Sanitation Data'!G102)),NA())</f>
        <v>#N/A</v>
      </c>
      <c r="AP108" s="512" t="e">
        <f ca="1">+IF(AND(ISNUMBER(OFFSET('Sanitation Data'!$H$4,0,10*ROW('Sanitation Data'!H102))),'Data Summary'!DE108="Yes"),100-OFFSET('Sanitation Data'!$H$4,0,10*ROW('Sanitation Data'!H102)),NA())</f>
        <v>#N/A</v>
      </c>
      <c r="AQ108" s="512" t="e">
        <f ca="1">+IF(AND(ISNUMBER(OFFSET('Sanitation Data'!$H$6,0,10*ROW('Sanitation Data'!H102))),'Data Summary'!DF108="Yes"),OFFSET('Sanitation Data'!$H$6,0,10*ROW('Sanitation Data'!H102)),NA())</f>
        <v>#N/A</v>
      </c>
      <c r="AR108" s="512" t="e">
        <f ca="1">+IF(AND(ISNUMBER(OFFSET('Sanitation Data'!$H$10,0,10*ROW('Sanitation Data'!H102))),'Data Summary'!DG108="Yes"),OFFSET('Sanitation Data'!$H$10,0,10*ROW('Sanitation Data'!H102)),NA())</f>
        <v>#N/A</v>
      </c>
      <c r="AS108" s="512" t="e">
        <f ca="1">+IF(AND(ISNUMBER(OFFSET('Sanitation Data'!$H$11,0,10*ROW('Sanitation Data'!H102))),'Data Summary'!DH108="Yes"),OFFSET('Sanitation Data'!$H$11,0,10*ROW('Sanitation Data'!H102)),NA())</f>
        <v>#N/A</v>
      </c>
      <c r="AT108" s="512" t="e">
        <f ca="1">+IF(AND(ISNUMBER(OFFSET('Sanitation Data'!$H$12,0,10*ROW('Sanitation Data'!H102))),'Data Summary'!DI108="Yes"),OFFSET('Sanitation Data'!$H$12,0,10*ROW('Sanitation Data'!H102)),NA())</f>
        <v>#N/A</v>
      </c>
      <c r="AU108" s="512" t="e">
        <f ca="1">+IF(AND(ISNUMBER(OFFSET('Sanitation Data'!$I$4,0,10*ROW('Sanitation Data'!I102))),'Data Summary'!DJ108="Yes"),100-OFFSET('Sanitation Data'!$I$4,0,10*ROW('Sanitation Data'!I102)),NA())</f>
        <v>#N/A</v>
      </c>
      <c r="AV108" s="512" t="e">
        <f ca="1">+IF(AND(ISNUMBER(OFFSET('Sanitation Data'!$I$6,0,10*ROW('Sanitation Data'!I102))),'Data Summary'!DK108="Yes"),OFFSET('Sanitation Data'!$I$6,0,10*ROW('Sanitation Data'!I102)),NA())</f>
        <v>#N/A</v>
      </c>
      <c r="AW108" s="512" t="e">
        <f ca="1">+IF(AND(ISNUMBER(OFFSET('Sanitation Data'!$I$10,0,10*ROW('Sanitation Data'!I102))),'Data Summary'!DL108="Yes"),OFFSET('Sanitation Data'!$I$10,0,10*ROW('Sanitation Data'!I102)),NA())</f>
        <v>#N/A</v>
      </c>
      <c r="AX108" s="512" t="e">
        <f ca="1">+IF(AND(ISNUMBER(OFFSET('Sanitation Data'!$I$11,0,10*ROW('Sanitation Data'!I102))),'Data Summary'!DM108="Yes"),OFFSET('Sanitation Data'!$I$11,0,10*ROW('Sanitation Data'!I102)),NA())</f>
        <v>#N/A</v>
      </c>
      <c r="AY108" s="512" t="e">
        <f ca="1">+IF(AND(ISNUMBER(OFFSET('Sanitation Data'!$I$12,0,10*ROW('Sanitation Data'!I102))),'Data Summary'!DN108="Yes"),OFFSET('Sanitation Data'!$I$12,0,10*ROW('Sanitation Data'!I102)),NA())</f>
        <v>#N/A</v>
      </c>
      <c r="AZ108" s="513" t="e">
        <f ca="1">+IF(AND(ISNUMBER(OFFSET('Hygiene Data'!$D$5,0,10*ROW('Hygiene Data'!D102))),'Data Summary'!DO108="Yes"),OFFSET('Hygiene Data'!$D$5,0,10*ROW('Hygiene Data'!D102)),NA())</f>
        <v>#N/A</v>
      </c>
      <c r="BA108" s="513" t="e">
        <f ca="1">+IF(AND(ISNUMBER(OFFSET('Hygiene Data'!$D$7,0,10*ROW('Hygiene Data'!D102))),'Data Summary'!DP108="Yes"),OFFSET('Hygiene Data'!$D$7,0,10*ROW('Hygiene Data'!D102)),NA())</f>
        <v>#N/A</v>
      </c>
      <c r="BB108" s="513" t="e">
        <f ca="1">+IF(AND(ISNUMBER(OFFSET('Hygiene Data'!$D$9,0,10*ROW('Hygiene Data'!D102))),'Data Summary'!DQ108="Yes"),OFFSET('Hygiene Data'!$D$9,0,10*ROW('Hygiene Data'!D102)),NA())</f>
        <v>#N/A</v>
      </c>
      <c r="BC108" s="513" t="e">
        <f ca="1">+IF(AND(ISNUMBER(OFFSET('Hygiene Data'!$E$5,0,10*ROW('Hygiene Data'!E102))),'Data Summary'!DR108="Yes"),OFFSET('Hygiene Data'!$E$5,0,10*ROW('Hygiene Data'!E102)),NA())</f>
        <v>#N/A</v>
      </c>
      <c r="BD108" s="513" t="e">
        <f ca="1">+IF(AND(ISNUMBER(OFFSET('Hygiene Data'!$E$7,0,10*ROW('Hygiene Data'!E102))),'Data Summary'!DS108="Yes"),OFFSET('Hygiene Data'!$E$7,0,10*ROW('Hygiene Data'!E102)),NA())</f>
        <v>#N/A</v>
      </c>
      <c r="BE108" s="513" t="e">
        <f ca="1">+IF(AND(ISNUMBER(OFFSET('Hygiene Data'!$E$9,0,10*ROW('Hygiene Data'!E102))),'Data Summary'!DT108="Yes"),OFFSET('Hygiene Data'!$E$9,0,10*ROW('Hygiene Data'!E102)),NA())</f>
        <v>#N/A</v>
      </c>
      <c r="BF108" s="513" t="e">
        <f ca="1">+IF(AND(ISNUMBER(OFFSET('Hygiene Data'!$F$5,0,10*ROW('Hygiene Data'!F102))),'Data Summary'!DU108="Yes"),OFFSET('Hygiene Data'!$F$5,0,10*ROW('Hygiene Data'!F102)),NA())</f>
        <v>#N/A</v>
      </c>
      <c r="BG108" s="513" t="e">
        <f ca="1">+IF(AND(ISNUMBER(OFFSET('Hygiene Data'!$F$7,0,10*ROW('Hygiene Data'!F102))),'Data Summary'!DV108="Yes"),OFFSET('Hygiene Data'!$F$7,0,10*ROW('Hygiene Data'!F102)),NA())</f>
        <v>#N/A</v>
      </c>
      <c r="BH108" s="513" t="e">
        <f ca="1">+IF(AND(ISNUMBER(OFFSET('Hygiene Data'!$F$9,0,10*ROW('Hygiene Data'!F102))),'Data Summary'!DW108="Yes"),OFFSET('Hygiene Data'!$F$9,0,10*ROW('Hygiene Data'!F102)),NA())</f>
        <v>#N/A</v>
      </c>
      <c r="BI108" s="513" t="e">
        <f ca="1">+IF(AND(ISNUMBER(OFFSET('Hygiene Data'!$G$5,0,10*ROW('Hygiene Data'!G102))),'Data Summary'!DX108="Yes"),OFFSET('Hygiene Data'!$G$5,0,10*ROW('Hygiene Data'!G102)),NA())</f>
        <v>#N/A</v>
      </c>
      <c r="BJ108" s="513" t="e">
        <f ca="1">+IF(AND(ISNUMBER(OFFSET('Hygiene Data'!$G$7,0,10*ROW('Hygiene Data'!G102))),'Data Summary'!DY108="Yes"),OFFSET('Hygiene Data'!$G$7,0,10*ROW('Hygiene Data'!G102)),NA())</f>
        <v>#N/A</v>
      </c>
      <c r="BK108" s="513" t="e">
        <f ca="1">+IF(AND(ISNUMBER(OFFSET('Hygiene Data'!$G$9,0,10*ROW('Hygiene Data'!G102))),'Data Summary'!DZ108="Yes"),OFFSET('Hygiene Data'!$G$9,0,10*ROW('Hygiene Data'!G102)),NA())</f>
        <v>#N/A</v>
      </c>
      <c r="BL108" s="513" t="e">
        <f ca="1">+IF(AND(ISNUMBER(OFFSET('Hygiene Data'!$H$5,0,10*ROW('Hygiene Data'!H102))),'Data Summary'!EA108="Yes"),OFFSET('Hygiene Data'!$H$5,0,10*ROW('Hygiene Data'!H102)),NA())</f>
        <v>#N/A</v>
      </c>
      <c r="BM108" s="513" t="e">
        <f ca="1">+IF(AND(ISNUMBER(OFFSET('Hygiene Data'!$H$7,0,10*ROW('Hygiene Data'!H102))),'Data Summary'!EB108="Yes"),OFFSET('Hygiene Data'!$H$7,0,10*ROW('Hygiene Data'!H102)),NA())</f>
        <v>#N/A</v>
      </c>
      <c r="BN108" s="513" t="e">
        <f ca="1">+IF(AND(ISNUMBER(OFFSET('Hygiene Data'!$H$9,0,10*ROW('Hygiene Data'!H102))),'Data Summary'!EC108="Yes"),OFFSET('Hygiene Data'!$H$9,0,10*ROW('Hygiene Data'!H102)),NA())</f>
        <v>#N/A</v>
      </c>
      <c r="BO108" s="513" t="e">
        <f ca="1">+IF(AND(ISNUMBER(OFFSET('Hygiene Data'!$I$5,0,10*ROW('Hygiene Data'!I102))),'Data Summary'!ED108="Yes"),OFFSET('Hygiene Data'!$I$5,0,10*ROW('Hygiene Data'!I102)),NA())</f>
        <v>#N/A</v>
      </c>
      <c r="BP108" s="513" t="e">
        <f ca="1">+IF(AND(ISNUMBER(OFFSET('Hygiene Data'!$I$7,0,10*ROW('Hygiene Data'!I102))),'Data Summary'!EE108="Yes"),OFFSET('Hygiene Data'!$I$7,0,10*ROW('Hygiene Data'!I102)),NA())</f>
        <v>#N/A</v>
      </c>
      <c r="BQ108" s="513" t="e">
        <f ca="1">+IF(AND(ISNUMBER(OFFSET('Hygiene Data'!$I$9,0,10*ROW('Hygiene Data'!I102))),'Data Summary'!EF108="Yes"),OFFSET('Hygiene Data'!$I$9,0,10*ROW('Hygiene Data'!I102)),NA())</f>
        <v>#N/A</v>
      </c>
    </row>
    <row r="109" spans="1:69" x14ac:dyDescent="0.25">
      <c r="A109" s="509" t="e">
        <f ca="1">+RIGHT('Data Summary'!A109,LEN('Data Summary'!A109)-9)</f>
        <v>#VALUE!</v>
      </c>
      <c r="B109" s="483" t="str">
        <f ca="1">+IF(ISTEXT('Data Summary'!B109),'Data Summary'!B109,"")</f>
        <v/>
      </c>
      <c r="C109" s="510" t="e">
        <f ca="1">+VALUE('Data Summary'!C109)</f>
        <v>#VALUE!</v>
      </c>
      <c r="D109" s="511" t="e">
        <f ca="1">+IF(AND(ISNUMBER(OFFSET('Water Data'!$D$4,0,10*ROW('Water Data'!D103))),'Data Summary'!BS109="Yes"),100-OFFSET('Water Data'!$D$4,0,10*ROW('Water Data'!D103)),NA())</f>
        <v>#N/A</v>
      </c>
      <c r="E109" s="511" t="e">
        <f ca="1">+IF(AND(ISNUMBER(OFFSET('Water Data'!$D$6,0,10*ROW('Water Data'!D103))),'Data Summary'!BT109="Yes"),OFFSET('Water Data'!$D$6,0,10*ROW('Water Data'!D103)),NA())</f>
        <v>#N/A</v>
      </c>
      <c r="F109" s="511" t="e">
        <f ca="1">+IF(AND(ISNUMBER(OFFSET('Water Data'!$D$9,0,10*ROW('Water Data'!D103))),'Data Summary'!BU109="Yes"),OFFSET('Water Data'!$D$9,0,10*ROW('Water Data'!D103)),NA())</f>
        <v>#N/A</v>
      </c>
      <c r="G109" s="511" t="e">
        <f ca="1">+IF(AND(ISNUMBER(OFFSET('Water Data'!$E$4,0,10*ROW('Water Data'!E103))),'Data Summary'!BV109="Yes"),100-OFFSET('Water Data'!$E$4,0,10*ROW('Water Data'!E103)),NA())</f>
        <v>#N/A</v>
      </c>
      <c r="H109" s="511" t="e">
        <f ca="1">+IF(AND(ISNUMBER(OFFSET('Water Data'!$E$6,0,10*ROW('Water Data'!E103))),'Data Summary'!BW109="Yes"),OFFSET('Water Data'!$E$6,0,10*ROW('Water Data'!E103)),NA())</f>
        <v>#N/A</v>
      </c>
      <c r="I109" s="511" t="e">
        <f ca="1">+IF(AND(ISNUMBER(OFFSET('Water Data'!$E$9,0,10*ROW('Water Data'!E103))),'Data Summary'!BX109="Yes"),OFFSET('Water Data'!$E$9,0,10*ROW('Water Data'!E103)),NA())</f>
        <v>#N/A</v>
      </c>
      <c r="J109" s="511" t="e">
        <f ca="1">+IF(AND(ISNUMBER(OFFSET('Water Data'!$F$4,0,10*ROW('Water Data'!F103))),'Data Summary'!BY109="Yes"),100-OFFSET('Water Data'!$F$4,0,10*ROW('Water Data'!F103)),NA())</f>
        <v>#N/A</v>
      </c>
      <c r="K109" s="511" t="e">
        <f ca="1">+IF(AND(ISNUMBER(OFFSET('Water Data'!$F$6,0,10*ROW('Water Data'!F103))),'Data Summary'!BZ109="Yes"),OFFSET('Water Data'!$F$6,0,10*ROW('Water Data'!F103)),NA())</f>
        <v>#N/A</v>
      </c>
      <c r="L109" s="511" t="e">
        <f ca="1">+IF(AND(ISNUMBER(OFFSET('Water Data'!$F$9,0,10*ROW('Water Data'!F103))),'Data Summary'!CA109="Yes"),OFFSET('Water Data'!$F$9,0,10*ROW('Water Data'!F103)),NA())</f>
        <v>#N/A</v>
      </c>
      <c r="M109" s="511" t="e">
        <f ca="1">+IF(AND(ISNUMBER(OFFSET('Water Data'!$G$4,0,10*ROW('Water Data'!G103))),'Data Summary'!CB109="Yes"),100-OFFSET('Water Data'!$G$4,0,10*ROW('Water Data'!G103)),NA())</f>
        <v>#N/A</v>
      </c>
      <c r="N109" s="511" t="e">
        <f ca="1">+IF(AND(ISNUMBER(OFFSET('Water Data'!$G$6,0,10*ROW('Water Data'!G103))),'Data Summary'!CC109="Yes"),OFFSET('Water Data'!$G$6,0,10*ROW('Water Data'!G103)),NA())</f>
        <v>#N/A</v>
      </c>
      <c r="O109" s="511" t="e">
        <f ca="1">+IF(AND(ISNUMBER(OFFSET('Water Data'!$G$9,0,10*ROW('Water Data'!G103))),'Data Summary'!CD109="Yes"),OFFSET('Water Data'!$G$9,0,10*ROW('Water Data'!G103)),NA())</f>
        <v>#N/A</v>
      </c>
      <c r="P109" s="511" t="e">
        <f ca="1">+IF(AND(ISNUMBER(OFFSET('Water Data'!$H$4,0,10*ROW('Water Data'!H103))),'Data Summary'!CE109="Yes"),100-OFFSET('Water Data'!$H$4,0,10*ROW('Water Data'!H103)),NA())</f>
        <v>#N/A</v>
      </c>
      <c r="Q109" s="511" t="e">
        <f ca="1">+IF(AND(ISNUMBER(OFFSET('Water Data'!$H$6,0,10*ROW('Water Data'!H103))),'Data Summary'!CF109="Yes"),OFFSET('Water Data'!$H$6,0,10*ROW('Water Data'!H103)),NA())</f>
        <v>#N/A</v>
      </c>
      <c r="R109" s="511" t="e">
        <f ca="1">+IF(AND(ISNUMBER(OFFSET('Water Data'!$H$9,0,10*ROW('Water Data'!H103))),'Data Summary'!CG109="Yes"),OFFSET('Water Data'!$H$9,0,10*ROW('Water Data'!H103)),NA())</f>
        <v>#N/A</v>
      </c>
      <c r="S109" s="511" t="e">
        <f ca="1">+IF(AND(ISNUMBER(OFFSET('Water Data'!$I$4,0,10*ROW('Water Data'!I103))),'Data Summary'!CH109="Yes"),100-OFFSET('Water Data'!$I$4,0,10*ROW('Water Data'!I103)),NA())</f>
        <v>#N/A</v>
      </c>
      <c r="T109" s="511" t="e">
        <f ca="1">+IF(AND(ISNUMBER(OFFSET('Water Data'!$I$6,0,10*ROW('Water Data'!I103))),'Data Summary'!CI109="Yes"),OFFSET('Water Data'!$I$6,0,10*ROW('Water Data'!I103)),NA())</f>
        <v>#N/A</v>
      </c>
      <c r="U109" s="511" t="e">
        <f ca="1">+IF(AND(ISNUMBER(OFFSET('Water Data'!$I$9,0,10*ROW('Water Data'!I103))),'Data Summary'!CJ109="Yes"),OFFSET('Water Data'!$I$9,0,10*ROW('Water Data'!I103)),NA())</f>
        <v>#N/A</v>
      </c>
      <c r="V109" s="512" t="e">
        <f ca="1">+IF(AND(ISNUMBER(OFFSET('Sanitation Data'!$D$4,0,10*ROW('Sanitation Data'!D103))),'Data Summary'!CK109="Yes"),100-OFFSET('Sanitation Data'!$D$4,0,10*ROW('Sanitation Data'!D103)),NA())</f>
        <v>#N/A</v>
      </c>
      <c r="W109" s="512" t="e">
        <f ca="1">+IF(AND(ISNUMBER(OFFSET('Sanitation Data'!$D$6,0,10*ROW('Sanitation Data'!D103))),'Data Summary'!CL109="Yes"),OFFSET('Sanitation Data'!$D$6,0,10*ROW('Sanitation Data'!D103)),NA())</f>
        <v>#N/A</v>
      </c>
      <c r="X109" s="512" t="e">
        <f ca="1">+IF(AND(ISNUMBER(OFFSET('Sanitation Data'!$D$10,0,10*ROW('Sanitation Data'!D103))),'Data Summary'!CM109="Yes"),OFFSET('Sanitation Data'!$D$10,0,10*ROW('Sanitation Data'!D103)),NA())</f>
        <v>#N/A</v>
      </c>
      <c r="Y109" s="512" t="e">
        <f ca="1">+IF(AND(ISNUMBER(OFFSET('Sanitation Data'!$D$11,0,10*ROW('Sanitation Data'!D103))),'Data Summary'!CN109="Yes"),OFFSET('Sanitation Data'!$D$11,0,10*ROW('Sanitation Data'!D103)),NA())</f>
        <v>#N/A</v>
      </c>
      <c r="Z109" s="512" t="e">
        <f ca="1">+IF(AND(ISNUMBER(OFFSET('Sanitation Data'!$D$12,0,10*ROW('Sanitation Data'!D103))),'Data Summary'!CO109="Yes"),OFFSET('Sanitation Data'!$D$12,0,10*ROW('Sanitation Data'!D103)),NA())</f>
        <v>#N/A</v>
      </c>
      <c r="AA109" s="512" t="e">
        <f ca="1">+IF(AND(ISNUMBER(OFFSET('Sanitation Data'!$E$4,0,10*ROW('Sanitation Data'!E103))),'Data Summary'!CP109="Yes"),100-OFFSET('Sanitation Data'!$E$4,0,10*ROW('Sanitation Data'!E103)),NA())</f>
        <v>#N/A</v>
      </c>
      <c r="AB109" s="512" t="e">
        <f ca="1">+IF(AND(ISNUMBER(OFFSET('Sanitation Data'!$E$6,0,10*ROW('Sanitation Data'!E103))),'Data Summary'!CQ109="Yes"),OFFSET('Sanitation Data'!$E$6,0,10*ROW('Sanitation Data'!E103)),NA())</f>
        <v>#N/A</v>
      </c>
      <c r="AC109" s="512" t="e">
        <f ca="1">+IF(AND(ISNUMBER(OFFSET('Sanitation Data'!$E$10,0,10*ROW('Sanitation Data'!E103))),'Data Summary'!CR109="Yes"),OFFSET('Sanitation Data'!$E$10,0,10*ROW('Sanitation Data'!E103)),NA())</f>
        <v>#N/A</v>
      </c>
      <c r="AD109" s="512" t="e">
        <f ca="1">+IF(AND(ISNUMBER(OFFSET('Sanitation Data'!$E$11,0,10*ROW('Sanitation Data'!E103))),'Data Summary'!CS109="Yes"),OFFSET('Sanitation Data'!$E$11,0,10*ROW('Sanitation Data'!E103)),NA())</f>
        <v>#N/A</v>
      </c>
      <c r="AE109" s="512" t="e">
        <f ca="1">+IF(AND(ISNUMBER(OFFSET('Sanitation Data'!$E$12,0,10*ROW('Sanitation Data'!E103))),'Data Summary'!CT109="Yes"),OFFSET('Sanitation Data'!$E$12,0,10*ROW('Sanitation Data'!E103)),NA())</f>
        <v>#N/A</v>
      </c>
      <c r="AF109" s="512" t="e">
        <f ca="1">+IF(AND(ISNUMBER(OFFSET('Sanitation Data'!$F$4,0,10*ROW('Sanitation Data'!F103))),'Data Summary'!CU109="Yes"),100-OFFSET('Sanitation Data'!$F$4,0,10*ROW('Sanitation Data'!F103)),NA())</f>
        <v>#N/A</v>
      </c>
      <c r="AG109" s="512" t="e">
        <f ca="1">+IF(AND(ISNUMBER(OFFSET('Sanitation Data'!$F$6,0,10*ROW('Sanitation Data'!F103))),'Data Summary'!CV109="Yes"),OFFSET('Sanitation Data'!$F$6,0,10*ROW('Sanitation Data'!F103)),NA())</f>
        <v>#N/A</v>
      </c>
      <c r="AH109" s="512" t="e">
        <f ca="1">+IF(AND(ISNUMBER(OFFSET('Sanitation Data'!$F$10,0,10*ROW('Sanitation Data'!F103))),'Data Summary'!CW109="Yes"),OFFSET('Sanitation Data'!$F$10,0,10*ROW('Sanitation Data'!F103)),NA())</f>
        <v>#N/A</v>
      </c>
      <c r="AI109" s="512" t="e">
        <f ca="1">+IF(AND(ISNUMBER(OFFSET('Sanitation Data'!$F$11,0,10*ROW('Sanitation Data'!F103))),'Data Summary'!CX109="Yes"),OFFSET('Sanitation Data'!$F$11,0,10*ROW('Sanitation Data'!F103)),NA())</f>
        <v>#N/A</v>
      </c>
      <c r="AJ109" s="512" t="e">
        <f ca="1">+IF(AND(ISNUMBER(OFFSET('Sanitation Data'!$F$12,0,10*ROW('Sanitation Data'!F103))),'Data Summary'!CY109="Yes"),OFFSET('Sanitation Data'!$F$12,0,10*ROW('Sanitation Data'!F103)),NA())</f>
        <v>#N/A</v>
      </c>
      <c r="AK109" s="512" t="e">
        <f ca="1">+IF(AND(ISNUMBER(OFFSET('Sanitation Data'!$G$4,0,10*ROW('Sanitation Data'!G103))),'Data Summary'!CZ109="Yes"),100-OFFSET('Sanitation Data'!$G$4,0,10*ROW('Sanitation Data'!G103)),NA())</f>
        <v>#N/A</v>
      </c>
      <c r="AL109" s="512" t="e">
        <f ca="1">+IF(AND(ISNUMBER(OFFSET('Sanitation Data'!$G$6,0,10*ROW('Sanitation Data'!G103))),'Data Summary'!DA109="Yes"),OFFSET('Sanitation Data'!$G$6,0,10*ROW('Sanitation Data'!G103)),NA())</f>
        <v>#N/A</v>
      </c>
      <c r="AM109" s="512" t="e">
        <f ca="1">+IF(AND(ISNUMBER(OFFSET('Sanitation Data'!$G$10,0,10*ROW('Sanitation Data'!G103))),'Data Summary'!DB109="Yes"),OFFSET('Sanitation Data'!$G$10,0,10*ROW('Sanitation Data'!G103)),NA())</f>
        <v>#N/A</v>
      </c>
      <c r="AN109" s="512" t="e">
        <f ca="1">+IF(AND(ISNUMBER(OFFSET('Sanitation Data'!$G$11,0,10*ROW('Sanitation Data'!G103))),'Data Summary'!DC109="Yes"),OFFSET('Sanitation Data'!$G$11,0,10*ROW('Sanitation Data'!G103)),NA())</f>
        <v>#N/A</v>
      </c>
      <c r="AO109" s="512" t="e">
        <f ca="1">+IF(AND(ISNUMBER(OFFSET('Sanitation Data'!$G$12,0,10*ROW('Sanitation Data'!G103))),'Data Summary'!DD109="Yes"),OFFSET('Sanitation Data'!$G$12,0,10*ROW('Sanitation Data'!G103)),NA())</f>
        <v>#N/A</v>
      </c>
      <c r="AP109" s="512" t="e">
        <f ca="1">+IF(AND(ISNUMBER(OFFSET('Sanitation Data'!$H$4,0,10*ROW('Sanitation Data'!H103))),'Data Summary'!DE109="Yes"),100-OFFSET('Sanitation Data'!$H$4,0,10*ROW('Sanitation Data'!H103)),NA())</f>
        <v>#N/A</v>
      </c>
      <c r="AQ109" s="512" t="e">
        <f ca="1">+IF(AND(ISNUMBER(OFFSET('Sanitation Data'!$H$6,0,10*ROW('Sanitation Data'!H103))),'Data Summary'!DF109="Yes"),OFFSET('Sanitation Data'!$H$6,0,10*ROW('Sanitation Data'!H103)),NA())</f>
        <v>#N/A</v>
      </c>
      <c r="AR109" s="512" t="e">
        <f ca="1">+IF(AND(ISNUMBER(OFFSET('Sanitation Data'!$H$10,0,10*ROW('Sanitation Data'!H103))),'Data Summary'!DG109="Yes"),OFFSET('Sanitation Data'!$H$10,0,10*ROW('Sanitation Data'!H103)),NA())</f>
        <v>#N/A</v>
      </c>
      <c r="AS109" s="512" t="e">
        <f ca="1">+IF(AND(ISNUMBER(OFFSET('Sanitation Data'!$H$11,0,10*ROW('Sanitation Data'!H103))),'Data Summary'!DH109="Yes"),OFFSET('Sanitation Data'!$H$11,0,10*ROW('Sanitation Data'!H103)),NA())</f>
        <v>#N/A</v>
      </c>
      <c r="AT109" s="512" t="e">
        <f ca="1">+IF(AND(ISNUMBER(OFFSET('Sanitation Data'!$H$12,0,10*ROW('Sanitation Data'!H103))),'Data Summary'!DI109="Yes"),OFFSET('Sanitation Data'!$H$12,0,10*ROW('Sanitation Data'!H103)),NA())</f>
        <v>#N/A</v>
      </c>
      <c r="AU109" s="512" t="e">
        <f ca="1">+IF(AND(ISNUMBER(OFFSET('Sanitation Data'!$I$4,0,10*ROW('Sanitation Data'!I103))),'Data Summary'!DJ109="Yes"),100-OFFSET('Sanitation Data'!$I$4,0,10*ROW('Sanitation Data'!I103)),NA())</f>
        <v>#N/A</v>
      </c>
      <c r="AV109" s="512" t="e">
        <f ca="1">+IF(AND(ISNUMBER(OFFSET('Sanitation Data'!$I$6,0,10*ROW('Sanitation Data'!I103))),'Data Summary'!DK109="Yes"),OFFSET('Sanitation Data'!$I$6,0,10*ROW('Sanitation Data'!I103)),NA())</f>
        <v>#N/A</v>
      </c>
      <c r="AW109" s="512" t="e">
        <f ca="1">+IF(AND(ISNUMBER(OFFSET('Sanitation Data'!$I$10,0,10*ROW('Sanitation Data'!I103))),'Data Summary'!DL109="Yes"),OFFSET('Sanitation Data'!$I$10,0,10*ROW('Sanitation Data'!I103)),NA())</f>
        <v>#N/A</v>
      </c>
      <c r="AX109" s="512" t="e">
        <f ca="1">+IF(AND(ISNUMBER(OFFSET('Sanitation Data'!$I$11,0,10*ROW('Sanitation Data'!I103))),'Data Summary'!DM109="Yes"),OFFSET('Sanitation Data'!$I$11,0,10*ROW('Sanitation Data'!I103)),NA())</f>
        <v>#N/A</v>
      </c>
      <c r="AY109" s="512" t="e">
        <f ca="1">+IF(AND(ISNUMBER(OFFSET('Sanitation Data'!$I$12,0,10*ROW('Sanitation Data'!I103))),'Data Summary'!DN109="Yes"),OFFSET('Sanitation Data'!$I$12,0,10*ROW('Sanitation Data'!I103)),NA())</f>
        <v>#N/A</v>
      </c>
      <c r="AZ109" s="513" t="e">
        <f ca="1">+IF(AND(ISNUMBER(OFFSET('Hygiene Data'!$D$5,0,10*ROW('Hygiene Data'!D103))),'Data Summary'!DO109="Yes"),OFFSET('Hygiene Data'!$D$5,0,10*ROW('Hygiene Data'!D103)),NA())</f>
        <v>#N/A</v>
      </c>
      <c r="BA109" s="513" t="e">
        <f ca="1">+IF(AND(ISNUMBER(OFFSET('Hygiene Data'!$D$7,0,10*ROW('Hygiene Data'!D103))),'Data Summary'!DP109="Yes"),OFFSET('Hygiene Data'!$D$7,0,10*ROW('Hygiene Data'!D103)),NA())</f>
        <v>#N/A</v>
      </c>
      <c r="BB109" s="513" t="e">
        <f ca="1">+IF(AND(ISNUMBER(OFFSET('Hygiene Data'!$D$9,0,10*ROW('Hygiene Data'!D103))),'Data Summary'!DQ109="Yes"),OFFSET('Hygiene Data'!$D$9,0,10*ROW('Hygiene Data'!D103)),NA())</f>
        <v>#N/A</v>
      </c>
      <c r="BC109" s="513" t="e">
        <f ca="1">+IF(AND(ISNUMBER(OFFSET('Hygiene Data'!$E$5,0,10*ROW('Hygiene Data'!E103))),'Data Summary'!DR109="Yes"),OFFSET('Hygiene Data'!$E$5,0,10*ROW('Hygiene Data'!E103)),NA())</f>
        <v>#N/A</v>
      </c>
      <c r="BD109" s="513" t="e">
        <f ca="1">+IF(AND(ISNUMBER(OFFSET('Hygiene Data'!$E$7,0,10*ROW('Hygiene Data'!E103))),'Data Summary'!DS109="Yes"),OFFSET('Hygiene Data'!$E$7,0,10*ROW('Hygiene Data'!E103)),NA())</f>
        <v>#N/A</v>
      </c>
      <c r="BE109" s="513" t="e">
        <f ca="1">+IF(AND(ISNUMBER(OFFSET('Hygiene Data'!$E$9,0,10*ROW('Hygiene Data'!E103))),'Data Summary'!DT109="Yes"),OFFSET('Hygiene Data'!$E$9,0,10*ROW('Hygiene Data'!E103)),NA())</f>
        <v>#N/A</v>
      </c>
      <c r="BF109" s="513" t="e">
        <f ca="1">+IF(AND(ISNUMBER(OFFSET('Hygiene Data'!$F$5,0,10*ROW('Hygiene Data'!F103))),'Data Summary'!DU109="Yes"),OFFSET('Hygiene Data'!$F$5,0,10*ROW('Hygiene Data'!F103)),NA())</f>
        <v>#N/A</v>
      </c>
      <c r="BG109" s="513" t="e">
        <f ca="1">+IF(AND(ISNUMBER(OFFSET('Hygiene Data'!$F$7,0,10*ROW('Hygiene Data'!F103))),'Data Summary'!DV109="Yes"),OFFSET('Hygiene Data'!$F$7,0,10*ROW('Hygiene Data'!F103)),NA())</f>
        <v>#N/A</v>
      </c>
      <c r="BH109" s="513" t="e">
        <f ca="1">+IF(AND(ISNUMBER(OFFSET('Hygiene Data'!$F$9,0,10*ROW('Hygiene Data'!F103))),'Data Summary'!DW109="Yes"),OFFSET('Hygiene Data'!$F$9,0,10*ROW('Hygiene Data'!F103)),NA())</f>
        <v>#N/A</v>
      </c>
      <c r="BI109" s="513" t="e">
        <f ca="1">+IF(AND(ISNUMBER(OFFSET('Hygiene Data'!$G$5,0,10*ROW('Hygiene Data'!G103))),'Data Summary'!DX109="Yes"),OFFSET('Hygiene Data'!$G$5,0,10*ROW('Hygiene Data'!G103)),NA())</f>
        <v>#N/A</v>
      </c>
      <c r="BJ109" s="513" t="e">
        <f ca="1">+IF(AND(ISNUMBER(OFFSET('Hygiene Data'!$G$7,0,10*ROW('Hygiene Data'!G103))),'Data Summary'!DY109="Yes"),OFFSET('Hygiene Data'!$G$7,0,10*ROW('Hygiene Data'!G103)),NA())</f>
        <v>#N/A</v>
      </c>
      <c r="BK109" s="513" t="e">
        <f ca="1">+IF(AND(ISNUMBER(OFFSET('Hygiene Data'!$G$9,0,10*ROW('Hygiene Data'!G103))),'Data Summary'!DZ109="Yes"),OFFSET('Hygiene Data'!$G$9,0,10*ROW('Hygiene Data'!G103)),NA())</f>
        <v>#N/A</v>
      </c>
      <c r="BL109" s="513" t="e">
        <f ca="1">+IF(AND(ISNUMBER(OFFSET('Hygiene Data'!$H$5,0,10*ROW('Hygiene Data'!H103))),'Data Summary'!EA109="Yes"),OFFSET('Hygiene Data'!$H$5,0,10*ROW('Hygiene Data'!H103)),NA())</f>
        <v>#N/A</v>
      </c>
      <c r="BM109" s="513" t="e">
        <f ca="1">+IF(AND(ISNUMBER(OFFSET('Hygiene Data'!$H$7,0,10*ROW('Hygiene Data'!H103))),'Data Summary'!EB109="Yes"),OFFSET('Hygiene Data'!$H$7,0,10*ROW('Hygiene Data'!H103)),NA())</f>
        <v>#N/A</v>
      </c>
      <c r="BN109" s="513" t="e">
        <f ca="1">+IF(AND(ISNUMBER(OFFSET('Hygiene Data'!$H$9,0,10*ROW('Hygiene Data'!H103))),'Data Summary'!EC109="Yes"),OFFSET('Hygiene Data'!$H$9,0,10*ROW('Hygiene Data'!H103)),NA())</f>
        <v>#N/A</v>
      </c>
      <c r="BO109" s="513" t="e">
        <f ca="1">+IF(AND(ISNUMBER(OFFSET('Hygiene Data'!$I$5,0,10*ROW('Hygiene Data'!I103))),'Data Summary'!ED109="Yes"),OFFSET('Hygiene Data'!$I$5,0,10*ROW('Hygiene Data'!I103)),NA())</f>
        <v>#N/A</v>
      </c>
      <c r="BP109" s="513" t="e">
        <f ca="1">+IF(AND(ISNUMBER(OFFSET('Hygiene Data'!$I$7,0,10*ROW('Hygiene Data'!I103))),'Data Summary'!EE109="Yes"),OFFSET('Hygiene Data'!$I$7,0,10*ROW('Hygiene Data'!I103)),NA())</f>
        <v>#N/A</v>
      </c>
      <c r="BQ109" s="513" t="e">
        <f ca="1">+IF(AND(ISNUMBER(OFFSET('Hygiene Data'!$I$9,0,10*ROW('Hygiene Data'!I103))),'Data Summary'!EF109="Yes"),OFFSET('Hygiene Data'!$I$9,0,10*ROW('Hygiene Data'!I103)),NA())</f>
        <v>#N/A</v>
      </c>
    </row>
    <row r="110" spans="1:69" x14ac:dyDescent="0.25">
      <c r="A110" s="509" t="e">
        <f ca="1">+RIGHT('Data Summary'!A110,LEN('Data Summary'!A110)-9)</f>
        <v>#VALUE!</v>
      </c>
      <c r="B110" s="483" t="str">
        <f ca="1">+IF(ISTEXT('Data Summary'!B110),'Data Summary'!B110,"")</f>
        <v/>
      </c>
      <c r="C110" s="510" t="e">
        <f ca="1">+VALUE('Data Summary'!C110)</f>
        <v>#VALUE!</v>
      </c>
      <c r="D110" s="511" t="e">
        <f ca="1">+IF(AND(ISNUMBER(OFFSET('Water Data'!$D$4,0,10*ROW('Water Data'!D104))),'Data Summary'!BS110="Yes"),100-OFFSET('Water Data'!$D$4,0,10*ROW('Water Data'!D104)),NA())</f>
        <v>#N/A</v>
      </c>
      <c r="E110" s="511" t="e">
        <f ca="1">+IF(AND(ISNUMBER(OFFSET('Water Data'!$D$6,0,10*ROW('Water Data'!D104))),'Data Summary'!BT110="Yes"),OFFSET('Water Data'!$D$6,0,10*ROW('Water Data'!D104)),NA())</f>
        <v>#N/A</v>
      </c>
      <c r="F110" s="511" t="e">
        <f ca="1">+IF(AND(ISNUMBER(OFFSET('Water Data'!$D$9,0,10*ROW('Water Data'!D104))),'Data Summary'!BU110="Yes"),OFFSET('Water Data'!$D$9,0,10*ROW('Water Data'!D104)),NA())</f>
        <v>#N/A</v>
      </c>
      <c r="G110" s="511" t="e">
        <f ca="1">+IF(AND(ISNUMBER(OFFSET('Water Data'!$E$4,0,10*ROW('Water Data'!E104))),'Data Summary'!BV110="Yes"),100-OFFSET('Water Data'!$E$4,0,10*ROW('Water Data'!E104)),NA())</f>
        <v>#N/A</v>
      </c>
      <c r="H110" s="511" t="e">
        <f ca="1">+IF(AND(ISNUMBER(OFFSET('Water Data'!$E$6,0,10*ROW('Water Data'!E104))),'Data Summary'!BW110="Yes"),OFFSET('Water Data'!$E$6,0,10*ROW('Water Data'!E104)),NA())</f>
        <v>#N/A</v>
      </c>
      <c r="I110" s="511" t="e">
        <f ca="1">+IF(AND(ISNUMBER(OFFSET('Water Data'!$E$9,0,10*ROW('Water Data'!E104))),'Data Summary'!BX110="Yes"),OFFSET('Water Data'!$E$9,0,10*ROW('Water Data'!E104)),NA())</f>
        <v>#N/A</v>
      </c>
      <c r="J110" s="511" t="e">
        <f ca="1">+IF(AND(ISNUMBER(OFFSET('Water Data'!$F$4,0,10*ROW('Water Data'!F104))),'Data Summary'!BY110="Yes"),100-OFFSET('Water Data'!$F$4,0,10*ROW('Water Data'!F104)),NA())</f>
        <v>#N/A</v>
      </c>
      <c r="K110" s="511" t="e">
        <f ca="1">+IF(AND(ISNUMBER(OFFSET('Water Data'!$F$6,0,10*ROW('Water Data'!F104))),'Data Summary'!BZ110="Yes"),OFFSET('Water Data'!$F$6,0,10*ROW('Water Data'!F104)),NA())</f>
        <v>#N/A</v>
      </c>
      <c r="L110" s="511" t="e">
        <f ca="1">+IF(AND(ISNUMBER(OFFSET('Water Data'!$F$9,0,10*ROW('Water Data'!F104))),'Data Summary'!CA110="Yes"),OFFSET('Water Data'!$F$9,0,10*ROW('Water Data'!F104)),NA())</f>
        <v>#N/A</v>
      </c>
      <c r="M110" s="511" t="e">
        <f ca="1">+IF(AND(ISNUMBER(OFFSET('Water Data'!$G$4,0,10*ROW('Water Data'!G104))),'Data Summary'!CB110="Yes"),100-OFFSET('Water Data'!$G$4,0,10*ROW('Water Data'!G104)),NA())</f>
        <v>#N/A</v>
      </c>
      <c r="N110" s="511" t="e">
        <f ca="1">+IF(AND(ISNUMBER(OFFSET('Water Data'!$G$6,0,10*ROW('Water Data'!G104))),'Data Summary'!CC110="Yes"),OFFSET('Water Data'!$G$6,0,10*ROW('Water Data'!G104)),NA())</f>
        <v>#N/A</v>
      </c>
      <c r="O110" s="511" t="e">
        <f ca="1">+IF(AND(ISNUMBER(OFFSET('Water Data'!$G$9,0,10*ROW('Water Data'!G104))),'Data Summary'!CD110="Yes"),OFFSET('Water Data'!$G$9,0,10*ROW('Water Data'!G104)),NA())</f>
        <v>#N/A</v>
      </c>
      <c r="P110" s="511" t="e">
        <f ca="1">+IF(AND(ISNUMBER(OFFSET('Water Data'!$H$4,0,10*ROW('Water Data'!H104))),'Data Summary'!CE110="Yes"),100-OFFSET('Water Data'!$H$4,0,10*ROW('Water Data'!H104)),NA())</f>
        <v>#N/A</v>
      </c>
      <c r="Q110" s="511" t="e">
        <f ca="1">+IF(AND(ISNUMBER(OFFSET('Water Data'!$H$6,0,10*ROW('Water Data'!H104))),'Data Summary'!CF110="Yes"),OFFSET('Water Data'!$H$6,0,10*ROW('Water Data'!H104)),NA())</f>
        <v>#N/A</v>
      </c>
      <c r="R110" s="511" t="e">
        <f ca="1">+IF(AND(ISNUMBER(OFFSET('Water Data'!$H$9,0,10*ROW('Water Data'!H104))),'Data Summary'!CG110="Yes"),OFFSET('Water Data'!$H$9,0,10*ROW('Water Data'!H104)),NA())</f>
        <v>#N/A</v>
      </c>
      <c r="S110" s="511" t="e">
        <f ca="1">+IF(AND(ISNUMBER(OFFSET('Water Data'!$I$4,0,10*ROW('Water Data'!I104))),'Data Summary'!CH110="Yes"),100-OFFSET('Water Data'!$I$4,0,10*ROW('Water Data'!I104)),NA())</f>
        <v>#N/A</v>
      </c>
      <c r="T110" s="511" t="e">
        <f ca="1">+IF(AND(ISNUMBER(OFFSET('Water Data'!$I$6,0,10*ROW('Water Data'!I104))),'Data Summary'!CI110="Yes"),OFFSET('Water Data'!$I$6,0,10*ROW('Water Data'!I104)),NA())</f>
        <v>#N/A</v>
      </c>
      <c r="U110" s="511" t="e">
        <f ca="1">+IF(AND(ISNUMBER(OFFSET('Water Data'!$I$9,0,10*ROW('Water Data'!I104))),'Data Summary'!CJ110="Yes"),OFFSET('Water Data'!$I$9,0,10*ROW('Water Data'!I104)),NA())</f>
        <v>#N/A</v>
      </c>
      <c r="V110" s="512" t="e">
        <f ca="1">+IF(AND(ISNUMBER(OFFSET('Sanitation Data'!$D$4,0,10*ROW('Sanitation Data'!D104))),'Data Summary'!CK110="Yes"),100-OFFSET('Sanitation Data'!$D$4,0,10*ROW('Sanitation Data'!D104)),NA())</f>
        <v>#N/A</v>
      </c>
      <c r="W110" s="512" t="e">
        <f ca="1">+IF(AND(ISNUMBER(OFFSET('Sanitation Data'!$D$6,0,10*ROW('Sanitation Data'!D104))),'Data Summary'!CL110="Yes"),OFFSET('Sanitation Data'!$D$6,0,10*ROW('Sanitation Data'!D104)),NA())</f>
        <v>#N/A</v>
      </c>
      <c r="X110" s="512" t="e">
        <f ca="1">+IF(AND(ISNUMBER(OFFSET('Sanitation Data'!$D$10,0,10*ROW('Sanitation Data'!D104))),'Data Summary'!CM110="Yes"),OFFSET('Sanitation Data'!$D$10,0,10*ROW('Sanitation Data'!D104)),NA())</f>
        <v>#N/A</v>
      </c>
      <c r="Y110" s="512" t="e">
        <f ca="1">+IF(AND(ISNUMBER(OFFSET('Sanitation Data'!$D$11,0,10*ROW('Sanitation Data'!D104))),'Data Summary'!CN110="Yes"),OFFSET('Sanitation Data'!$D$11,0,10*ROW('Sanitation Data'!D104)),NA())</f>
        <v>#N/A</v>
      </c>
      <c r="Z110" s="512" t="e">
        <f ca="1">+IF(AND(ISNUMBER(OFFSET('Sanitation Data'!$D$12,0,10*ROW('Sanitation Data'!D104))),'Data Summary'!CO110="Yes"),OFFSET('Sanitation Data'!$D$12,0,10*ROW('Sanitation Data'!D104)),NA())</f>
        <v>#N/A</v>
      </c>
      <c r="AA110" s="512" t="e">
        <f ca="1">+IF(AND(ISNUMBER(OFFSET('Sanitation Data'!$E$4,0,10*ROW('Sanitation Data'!E104))),'Data Summary'!CP110="Yes"),100-OFFSET('Sanitation Data'!$E$4,0,10*ROW('Sanitation Data'!E104)),NA())</f>
        <v>#N/A</v>
      </c>
      <c r="AB110" s="512" t="e">
        <f ca="1">+IF(AND(ISNUMBER(OFFSET('Sanitation Data'!$E$6,0,10*ROW('Sanitation Data'!E104))),'Data Summary'!CQ110="Yes"),OFFSET('Sanitation Data'!$E$6,0,10*ROW('Sanitation Data'!E104)),NA())</f>
        <v>#N/A</v>
      </c>
      <c r="AC110" s="512" t="e">
        <f ca="1">+IF(AND(ISNUMBER(OFFSET('Sanitation Data'!$E$10,0,10*ROW('Sanitation Data'!E104))),'Data Summary'!CR110="Yes"),OFFSET('Sanitation Data'!$E$10,0,10*ROW('Sanitation Data'!E104)),NA())</f>
        <v>#N/A</v>
      </c>
      <c r="AD110" s="512" t="e">
        <f ca="1">+IF(AND(ISNUMBER(OFFSET('Sanitation Data'!$E$11,0,10*ROW('Sanitation Data'!E104))),'Data Summary'!CS110="Yes"),OFFSET('Sanitation Data'!$E$11,0,10*ROW('Sanitation Data'!E104)),NA())</f>
        <v>#N/A</v>
      </c>
      <c r="AE110" s="512" t="e">
        <f ca="1">+IF(AND(ISNUMBER(OFFSET('Sanitation Data'!$E$12,0,10*ROW('Sanitation Data'!E104))),'Data Summary'!CT110="Yes"),OFFSET('Sanitation Data'!$E$12,0,10*ROW('Sanitation Data'!E104)),NA())</f>
        <v>#N/A</v>
      </c>
      <c r="AF110" s="512" t="e">
        <f ca="1">+IF(AND(ISNUMBER(OFFSET('Sanitation Data'!$F$4,0,10*ROW('Sanitation Data'!F104))),'Data Summary'!CU110="Yes"),100-OFFSET('Sanitation Data'!$F$4,0,10*ROW('Sanitation Data'!F104)),NA())</f>
        <v>#N/A</v>
      </c>
      <c r="AG110" s="512" t="e">
        <f ca="1">+IF(AND(ISNUMBER(OFFSET('Sanitation Data'!$F$6,0,10*ROW('Sanitation Data'!F104))),'Data Summary'!CV110="Yes"),OFFSET('Sanitation Data'!$F$6,0,10*ROW('Sanitation Data'!F104)),NA())</f>
        <v>#N/A</v>
      </c>
      <c r="AH110" s="512" t="e">
        <f ca="1">+IF(AND(ISNUMBER(OFFSET('Sanitation Data'!$F$10,0,10*ROW('Sanitation Data'!F104))),'Data Summary'!CW110="Yes"),OFFSET('Sanitation Data'!$F$10,0,10*ROW('Sanitation Data'!F104)),NA())</f>
        <v>#N/A</v>
      </c>
      <c r="AI110" s="512" t="e">
        <f ca="1">+IF(AND(ISNUMBER(OFFSET('Sanitation Data'!$F$11,0,10*ROW('Sanitation Data'!F104))),'Data Summary'!CX110="Yes"),OFFSET('Sanitation Data'!$F$11,0,10*ROW('Sanitation Data'!F104)),NA())</f>
        <v>#N/A</v>
      </c>
      <c r="AJ110" s="512" t="e">
        <f ca="1">+IF(AND(ISNUMBER(OFFSET('Sanitation Data'!$F$12,0,10*ROW('Sanitation Data'!F104))),'Data Summary'!CY110="Yes"),OFFSET('Sanitation Data'!$F$12,0,10*ROW('Sanitation Data'!F104)),NA())</f>
        <v>#N/A</v>
      </c>
      <c r="AK110" s="512" t="e">
        <f ca="1">+IF(AND(ISNUMBER(OFFSET('Sanitation Data'!$G$4,0,10*ROW('Sanitation Data'!G104))),'Data Summary'!CZ110="Yes"),100-OFFSET('Sanitation Data'!$G$4,0,10*ROW('Sanitation Data'!G104)),NA())</f>
        <v>#N/A</v>
      </c>
      <c r="AL110" s="512" t="e">
        <f ca="1">+IF(AND(ISNUMBER(OFFSET('Sanitation Data'!$G$6,0,10*ROW('Sanitation Data'!G104))),'Data Summary'!DA110="Yes"),OFFSET('Sanitation Data'!$G$6,0,10*ROW('Sanitation Data'!G104)),NA())</f>
        <v>#N/A</v>
      </c>
      <c r="AM110" s="512" t="e">
        <f ca="1">+IF(AND(ISNUMBER(OFFSET('Sanitation Data'!$G$10,0,10*ROW('Sanitation Data'!G104))),'Data Summary'!DB110="Yes"),OFFSET('Sanitation Data'!$G$10,0,10*ROW('Sanitation Data'!G104)),NA())</f>
        <v>#N/A</v>
      </c>
      <c r="AN110" s="512" t="e">
        <f ca="1">+IF(AND(ISNUMBER(OFFSET('Sanitation Data'!$G$11,0,10*ROW('Sanitation Data'!G104))),'Data Summary'!DC110="Yes"),OFFSET('Sanitation Data'!$G$11,0,10*ROW('Sanitation Data'!G104)),NA())</f>
        <v>#N/A</v>
      </c>
      <c r="AO110" s="512" t="e">
        <f ca="1">+IF(AND(ISNUMBER(OFFSET('Sanitation Data'!$G$12,0,10*ROW('Sanitation Data'!G104))),'Data Summary'!DD110="Yes"),OFFSET('Sanitation Data'!$G$12,0,10*ROW('Sanitation Data'!G104)),NA())</f>
        <v>#N/A</v>
      </c>
      <c r="AP110" s="512" t="e">
        <f ca="1">+IF(AND(ISNUMBER(OFFSET('Sanitation Data'!$H$4,0,10*ROW('Sanitation Data'!H104))),'Data Summary'!DE110="Yes"),100-OFFSET('Sanitation Data'!$H$4,0,10*ROW('Sanitation Data'!H104)),NA())</f>
        <v>#N/A</v>
      </c>
      <c r="AQ110" s="512" t="e">
        <f ca="1">+IF(AND(ISNUMBER(OFFSET('Sanitation Data'!$H$6,0,10*ROW('Sanitation Data'!H104))),'Data Summary'!DF110="Yes"),OFFSET('Sanitation Data'!$H$6,0,10*ROW('Sanitation Data'!H104)),NA())</f>
        <v>#N/A</v>
      </c>
      <c r="AR110" s="512" t="e">
        <f ca="1">+IF(AND(ISNUMBER(OFFSET('Sanitation Data'!$H$10,0,10*ROW('Sanitation Data'!H104))),'Data Summary'!DG110="Yes"),OFFSET('Sanitation Data'!$H$10,0,10*ROW('Sanitation Data'!H104)),NA())</f>
        <v>#N/A</v>
      </c>
      <c r="AS110" s="512" t="e">
        <f ca="1">+IF(AND(ISNUMBER(OFFSET('Sanitation Data'!$H$11,0,10*ROW('Sanitation Data'!H104))),'Data Summary'!DH110="Yes"),OFFSET('Sanitation Data'!$H$11,0,10*ROW('Sanitation Data'!H104)),NA())</f>
        <v>#N/A</v>
      </c>
      <c r="AT110" s="512" t="e">
        <f ca="1">+IF(AND(ISNUMBER(OFFSET('Sanitation Data'!$H$12,0,10*ROW('Sanitation Data'!H104))),'Data Summary'!DI110="Yes"),OFFSET('Sanitation Data'!$H$12,0,10*ROW('Sanitation Data'!H104)),NA())</f>
        <v>#N/A</v>
      </c>
      <c r="AU110" s="512" t="e">
        <f ca="1">+IF(AND(ISNUMBER(OFFSET('Sanitation Data'!$I$4,0,10*ROW('Sanitation Data'!I104))),'Data Summary'!DJ110="Yes"),100-OFFSET('Sanitation Data'!$I$4,0,10*ROW('Sanitation Data'!I104)),NA())</f>
        <v>#N/A</v>
      </c>
      <c r="AV110" s="512" t="e">
        <f ca="1">+IF(AND(ISNUMBER(OFFSET('Sanitation Data'!$I$6,0,10*ROW('Sanitation Data'!I104))),'Data Summary'!DK110="Yes"),OFFSET('Sanitation Data'!$I$6,0,10*ROW('Sanitation Data'!I104)),NA())</f>
        <v>#N/A</v>
      </c>
      <c r="AW110" s="512" t="e">
        <f ca="1">+IF(AND(ISNUMBER(OFFSET('Sanitation Data'!$I$10,0,10*ROW('Sanitation Data'!I104))),'Data Summary'!DL110="Yes"),OFFSET('Sanitation Data'!$I$10,0,10*ROW('Sanitation Data'!I104)),NA())</f>
        <v>#N/A</v>
      </c>
      <c r="AX110" s="512" t="e">
        <f ca="1">+IF(AND(ISNUMBER(OFFSET('Sanitation Data'!$I$11,0,10*ROW('Sanitation Data'!I104))),'Data Summary'!DM110="Yes"),OFFSET('Sanitation Data'!$I$11,0,10*ROW('Sanitation Data'!I104)),NA())</f>
        <v>#N/A</v>
      </c>
      <c r="AY110" s="512" t="e">
        <f ca="1">+IF(AND(ISNUMBER(OFFSET('Sanitation Data'!$I$12,0,10*ROW('Sanitation Data'!I104))),'Data Summary'!DN110="Yes"),OFFSET('Sanitation Data'!$I$12,0,10*ROW('Sanitation Data'!I104)),NA())</f>
        <v>#N/A</v>
      </c>
      <c r="AZ110" s="513" t="e">
        <f ca="1">+IF(AND(ISNUMBER(OFFSET('Hygiene Data'!$D$5,0,10*ROW('Hygiene Data'!D104))),'Data Summary'!DO110="Yes"),OFFSET('Hygiene Data'!$D$5,0,10*ROW('Hygiene Data'!D104)),NA())</f>
        <v>#N/A</v>
      </c>
      <c r="BA110" s="513" t="e">
        <f ca="1">+IF(AND(ISNUMBER(OFFSET('Hygiene Data'!$D$7,0,10*ROW('Hygiene Data'!D104))),'Data Summary'!DP110="Yes"),OFFSET('Hygiene Data'!$D$7,0,10*ROW('Hygiene Data'!D104)),NA())</f>
        <v>#N/A</v>
      </c>
      <c r="BB110" s="513" t="e">
        <f ca="1">+IF(AND(ISNUMBER(OFFSET('Hygiene Data'!$D$9,0,10*ROW('Hygiene Data'!D104))),'Data Summary'!DQ110="Yes"),OFFSET('Hygiene Data'!$D$9,0,10*ROW('Hygiene Data'!D104)),NA())</f>
        <v>#N/A</v>
      </c>
      <c r="BC110" s="513" t="e">
        <f ca="1">+IF(AND(ISNUMBER(OFFSET('Hygiene Data'!$E$5,0,10*ROW('Hygiene Data'!E104))),'Data Summary'!DR110="Yes"),OFFSET('Hygiene Data'!$E$5,0,10*ROW('Hygiene Data'!E104)),NA())</f>
        <v>#N/A</v>
      </c>
      <c r="BD110" s="513" t="e">
        <f ca="1">+IF(AND(ISNUMBER(OFFSET('Hygiene Data'!$E$7,0,10*ROW('Hygiene Data'!E104))),'Data Summary'!DS110="Yes"),OFFSET('Hygiene Data'!$E$7,0,10*ROW('Hygiene Data'!E104)),NA())</f>
        <v>#N/A</v>
      </c>
      <c r="BE110" s="513" t="e">
        <f ca="1">+IF(AND(ISNUMBER(OFFSET('Hygiene Data'!$E$9,0,10*ROW('Hygiene Data'!E104))),'Data Summary'!DT110="Yes"),OFFSET('Hygiene Data'!$E$9,0,10*ROW('Hygiene Data'!E104)),NA())</f>
        <v>#N/A</v>
      </c>
      <c r="BF110" s="513" t="e">
        <f ca="1">+IF(AND(ISNUMBER(OFFSET('Hygiene Data'!$F$5,0,10*ROW('Hygiene Data'!F104))),'Data Summary'!DU110="Yes"),OFFSET('Hygiene Data'!$F$5,0,10*ROW('Hygiene Data'!F104)),NA())</f>
        <v>#N/A</v>
      </c>
      <c r="BG110" s="513" t="e">
        <f ca="1">+IF(AND(ISNUMBER(OFFSET('Hygiene Data'!$F$7,0,10*ROW('Hygiene Data'!F104))),'Data Summary'!DV110="Yes"),OFFSET('Hygiene Data'!$F$7,0,10*ROW('Hygiene Data'!F104)),NA())</f>
        <v>#N/A</v>
      </c>
      <c r="BH110" s="513" t="e">
        <f ca="1">+IF(AND(ISNUMBER(OFFSET('Hygiene Data'!$F$9,0,10*ROW('Hygiene Data'!F104))),'Data Summary'!DW110="Yes"),OFFSET('Hygiene Data'!$F$9,0,10*ROW('Hygiene Data'!F104)),NA())</f>
        <v>#N/A</v>
      </c>
      <c r="BI110" s="513" t="e">
        <f ca="1">+IF(AND(ISNUMBER(OFFSET('Hygiene Data'!$G$5,0,10*ROW('Hygiene Data'!G104))),'Data Summary'!DX110="Yes"),OFFSET('Hygiene Data'!$G$5,0,10*ROW('Hygiene Data'!G104)),NA())</f>
        <v>#N/A</v>
      </c>
      <c r="BJ110" s="513" t="e">
        <f ca="1">+IF(AND(ISNUMBER(OFFSET('Hygiene Data'!$G$7,0,10*ROW('Hygiene Data'!G104))),'Data Summary'!DY110="Yes"),OFFSET('Hygiene Data'!$G$7,0,10*ROW('Hygiene Data'!G104)),NA())</f>
        <v>#N/A</v>
      </c>
      <c r="BK110" s="513" t="e">
        <f ca="1">+IF(AND(ISNUMBER(OFFSET('Hygiene Data'!$G$9,0,10*ROW('Hygiene Data'!G104))),'Data Summary'!DZ110="Yes"),OFFSET('Hygiene Data'!$G$9,0,10*ROW('Hygiene Data'!G104)),NA())</f>
        <v>#N/A</v>
      </c>
      <c r="BL110" s="513" t="e">
        <f ca="1">+IF(AND(ISNUMBER(OFFSET('Hygiene Data'!$H$5,0,10*ROW('Hygiene Data'!H104))),'Data Summary'!EA110="Yes"),OFFSET('Hygiene Data'!$H$5,0,10*ROW('Hygiene Data'!H104)),NA())</f>
        <v>#N/A</v>
      </c>
      <c r="BM110" s="513" t="e">
        <f ca="1">+IF(AND(ISNUMBER(OFFSET('Hygiene Data'!$H$7,0,10*ROW('Hygiene Data'!H104))),'Data Summary'!EB110="Yes"),OFFSET('Hygiene Data'!$H$7,0,10*ROW('Hygiene Data'!H104)),NA())</f>
        <v>#N/A</v>
      </c>
      <c r="BN110" s="513" t="e">
        <f ca="1">+IF(AND(ISNUMBER(OFFSET('Hygiene Data'!$H$9,0,10*ROW('Hygiene Data'!H104))),'Data Summary'!EC110="Yes"),OFFSET('Hygiene Data'!$H$9,0,10*ROW('Hygiene Data'!H104)),NA())</f>
        <v>#N/A</v>
      </c>
      <c r="BO110" s="513" t="e">
        <f ca="1">+IF(AND(ISNUMBER(OFFSET('Hygiene Data'!$I$5,0,10*ROW('Hygiene Data'!I104))),'Data Summary'!ED110="Yes"),OFFSET('Hygiene Data'!$I$5,0,10*ROW('Hygiene Data'!I104)),NA())</f>
        <v>#N/A</v>
      </c>
      <c r="BP110" s="513" t="e">
        <f ca="1">+IF(AND(ISNUMBER(OFFSET('Hygiene Data'!$I$7,0,10*ROW('Hygiene Data'!I104))),'Data Summary'!EE110="Yes"),OFFSET('Hygiene Data'!$I$7,0,10*ROW('Hygiene Data'!I104)),NA())</f>
        <v>#N/A</v>
      </c>
      <c r="BQ110" s="513" t="e">
        <f ca="1">+IF(AND(ISNUMBER(OFFSET('Hygiene Data'!$I$9,0,10*ROW('Hygiene Data'!I104))),'Data Summary'!EF110="Yes"),OFFSET('Hygiene Data'!$I$9,0,10*ROW('Hygiene Data'!I104)),NA())</f>
        <v>#N/A</v>
      </c>
    </row>
    <row r="111" spans="1:69" x14ac:dyDescent="0.25">
      <c r="A111" s="509" t="e">
        <f ca="1">+RIGHT('Data Summary'!A111,LEN('Data Summary'!A111)-9)</f>
        <v>#VALUE!</v>
      </c>
      <c r="B111" s="483" t="str">
        <f ca="1">+IF(ISTEXT('Data Summary'!B111),'Data Summary'!B111,"")</f>
        <v/>
      </c>
      <c r="C111" s="510" t="e">
        <f ca="1">+VALUE('Data Summary'!C111)</f>
        <v>#VALUE!</v>
      </c>
      <c r="D111" s="511" t="e">
        <f ca="1">+IF(AND(ISNUMBER(OFFSET('Water Data'!$D$4,0,10*ROW('Water Data'!D105))),'Data Summary'!BS111="Yes"),100-OFFSET('Water Data'!$D$4,0,10*ROW('Water Data'!D105)),NA())</f>
        <v>#N/A</v>
      </c>
      <c r="E111" s="511" t="e">
        <f ca="1">+IF(AND(ISNUMBER(OFFSET('Water Data'!$D$6,0,10*ROW('Water Data'!D105))),'Data Summary'!BT111="Yes"),OFFSET('Water Data'!$D$6,0,10*ROW('Water Data'!D105)),NA())</f>
        <v>#N/A</v>
      </c>
      <c r="F111" s="511" t="e">
        <f ca="1">+IF(AND(ISNUMBER(OFFSET('Water Data'!$D$9,0,10*ROW('Water Data'!D105))),'Data Summary'!BU111="Yes"),OFFSET('Water Data'!$D$9,0,10*ROW('Water Data'!D105)),NA())</f>
        <v>#N/A</v>
      </c>
      <c r="G111" s="511" t="e">
        <f ca="1">+IF(AND(ISNUMBER(OFFSET('Water Data'!$E$4,0,10*ROW('Water Data'!E105))),'Data Summary'!BV111="Yes"),100-OFFSET('Water Data'!$E$4,0,10*ROW('Water Data'!E105)),NA())</f>
        <v>#N/A</v>
      </c>
      <c r="H111" s="511" t="e">
        <f ca="1">+IF(AND(ISNUMBER(OFFSET('Water Data'!$E$6,0,10*ROW('Water Data'!E105))),'Data Summary'!BW111="Yes"),OFFSET('Water Data'!$E$6,0,10*ROW('Water Data'!E105)),NA())</f>
        <v>#N/A</v>
      </c>
      <c r="I111" s="511" t="e">
        <f ca="1">+IF(AND(ISNUMBER(OFFSET('Water Data'!$E$9,0,10*ROW('Water Data'!E105))),'Data Summary'!BX111="Yes"),OFFSET('Water Data'!$E$9,0,10*ROW('Water Data'!E105)),NA())</f>
        <v>#N/A</v>
      </c>
      <c r="J111" s="511" t="e">
        <f ca="1">+IF(AND(ISNUMBER(OFFSET('Water Data'!$F$4,0,10*ROW('Water Data'!F105))),'Data Summary'!BY111="Yes"),100-OFFSET('Water Data'!$F$4,0,10*ROW('Water Data'!F105)),NA())</f>
        <v>#N/A</v>
      </c>
      <c r="K111" s="511" t="e">
        <f ca="1">+IF(AND(ISNUMBER(OFFSET('Water Data'!$F$6,0,10*ROW('Water Data'!F105))),'Data Summary'!BZ111="Yes"),OFFSET('Water Data'!$F$6,0,10*ROW('Water Data'!F105)),NA())</f>
        <v>#N/A</v>
      </c>
      <c r="L111" s="511" t="e">
        <f ca="1">+IF(AND(ISNUMBER(OFFSET('Water Data'!$F$9,0,10*ROW('Water Data'!F105))),'Data Summary'!CA111="Yes"),OFFSET('Water Data'!$F$9,0,10*ROW('Water Data'!F105)),NA())</f>
        <v>#N/A</v>
      </c>
      <c r="M111" s="511" t="e">
        <f ca="1">+IF(AND(ISNUMBER(OFFSET('Water Data'!$G$4,0,10*ROW('Water Data'!G105))),'Data Summary'!CB111="Yes"),100-OFFSET('Water Data'!$G$4,0,10*ROW('Water Data'!G105)),NA())</f>
        <v>#N/A</v>
      </c>
      <c r="N111" s="511" t="e">
        <f ca="1">+IF(AND(ISNUMBER(OFFSET('Water Data'!$G$6,0,10*ROW('Water Data'!G105))),'Data Summary'!CC111="Yes"),OFFSET('Water Data'!$G$6,0,10*ROW('Water Data'!G105)),NA())</f>
        <v>#N/A</v>
      </c>
      <c r="O111" s="511" t="e">
        <f ca="1">+IF(AND(ISNUMBER(OFFSET('Water Data'!$G$9,0,10*ROW('Water Data'!G105))),'Data Summary'!CD111="Yes"),OFFSET('Water Data'!$G$9,0,10*ROW('Water Data'!G105)),NA())</f>
        <v>#N/A</v>
      </c>
      <c r="P111" s="511" t="e">
        <f ca="1">+IF(AND(ISNUMBER(OFFSET('Water Data'!$H$4,0,10*ROW('Water Data'!H105))),'Data Summary'!CE111="Yes"),100-OFFSET('Water Data'!$H$4,0,10*ROW('Water Data'!H105)),NA())</f>
        <v>#N/A</v>
      </c>
      <c r="Q111" s="511" t="e">
        <f ca="1">+IF(AND(ISNUMBER(OFFSET('Water Data'!$H$6,0,10*ROW('Water Data'!H105))),'Data Summary'!CF111="Yes"),OFFSET('Water Data'!$H$6,0,10*ROW('Water Data'!H105)),NA())</f>
        <v>#N/A</v>
      </c>
      <c r="R111" s="511" t="e">
        <f ca="1">+IF(AND(ISNUMBER(OFFSET('Water Data'!$H$9,0,10*ROW('Water Data'!H105))),'Data Summary'!CG111="Yes"),OFFSET('Water Data'!$H$9,0,10*ROW('Water Data'!H105)),NA())</f>
        <v>#N/A</v>
      </c>
      <c r="S111" s="511" t="e">
        <f ca="1">+IF(AND(ISNUMBER(OFFSET('Water Data'!$I$4,0,10*ROW('Water Data'!I105))),'Data Summary'!CH111="Yes"),100-OFFSET('Water Data'!$I$4,0,10*ROW('Water Data'!I105)),NA())</f>
        <v>#N/A</v>
      </c>
      <c r="T111" s="511" t="e">
        <f ca="1">+IF(AND(ISNUMBER(OFFSET('Water Data'!$I$6,0,10*ROW('Water Data'!I105))),'Data Summary'!CI111="Yes"),OFFSET('Water Data'!$I$6,0,10*ROW('Water Data'!I105)),NA())</f>
        <v>#N/A</v>
      </c>
      <c r="U111" s="511" t="e">
        <f ca="1">+IF(AND(ISNUMBER(OFFSET('Water Data'!$I$9,0,10*ROW('Water Data'!I105))),'Data Summary'!CJ111="Yes"),OFFSET('Water Data'!$I$9,0,10*ROW('Water Data'!I105)),NA())</f>
        <v>#N/A</v>
      </c>
      <c r="V111" s="512" t="e">
        <f ca="1">+IF(AND(ISNUMBER(OFFSET('Sanitation Data'!$D$4,0,10*ROW('Sanitation Data'!D105))),'Data Summary'!CK111="Yes"),100-OFFSET('Sanitation Data'!$D$4,0,10*ROW('Sanitation Data'!D105)),NA())</f>
        <v>#N/A</v>
      </c>
      <c r="W111" s="512" t="e">
        <f ca="1">+IF(AND(ISNUMBER(OFFSET('Sanitation Data'!$D$6,0,10*ROW('Sanitation Data'!D105))),'Data Summary'!CL111="Yes"),OFFSET('Sanitation Data'!$D$6,0,10*ROW('Sanitation Data'!D105)),NA())</f>
        <v>#N/A</v>
      </c>
      <c r="X111" s="512" t="e">
        <f ca="1">+IF(AND(ISNUMBER(OFFSET('Sanitation Data'!$D$10,0,10*ROW('Sanitation Data'!D105))),'Data Summary'!CM111="Yes"),OFFSET('Sanitation Data'!$D$10,0,10*ROW('Sanitation Data'!D105)),NA())</f>
        <v>#N/A</v>
      </c>
      <c r="Y111" s="512" t="e">
        <f ca="1">+IF(AND(ISNUMBER(OFFSET('Sanitation Data'!$D$11,0,10*ROW('Sanitation Data'!D105))),'Data Summary'!CN111="Yes"),OFFSET('Sanitation Data'!$D$11,0,10*ROW('Sanitation Data'!D105)),NA())</f>
        <v>#N/A</v>
      </c>
      <c r="Z111" s="512" t="e">
        <f ca="1">+IF(AND(ISNUMBER(OFFSET('Sanitation Data'!$D$12,0,10*ROW('Sanitation Data'!D105))),'Data Summary'!CO111="Yes"),OFFSET('Sanitation Data'!$D$12,0,10*ROW('Sanitation Data'!D105)),NA())</f>
        <v>#N/A</v>
      </c>
      <c r="AA111" s="512" t="e">
        <f ca="1">+IF(AND(ISNUMBER(OFFSET('Sanitation Data'!$E$4,0,10*ROW('Sanitation Data'!E105))),'Data Summary'!CP111="Yes"),100-OFFSET('Sanitation Data'!$E$4,0,10*ROW('Sanitation Data'!E105)),NA())</f>
        <v>#N/A</v>
      </c>
      <c r="AB111" s="512" t="e">
        <f ca="1">+IF(AND(ISNUMBER(OFFSET('Sanitation Data'!$E$6,0,10*ROW('Sanitation Data'!E105))),'Data Summary'!CQ111="Yes"),OFFSET('Sanitation Data'!$E$6,0,10*ROW('Sanitation Data'!E105)),NA())</f>
        <v>#N/A</v>
      </c>
      <c r="AC111" s="512" t="e">
        <f ca="1">+IF(AND(ISNUMBER(OFFSET('Sanitation Data'!$E$10,0,10*ROW('Sanitation Data'!E105))),'Data Summary'!CR111="Yes"),OFFSET('Sanitation Data'!$E$10,0,10*ROW('Sanitation Data'!E105)),NA())</f>
        <v>#N/A</v>
      </c>
      <c r="AD111" s="512" t="e">
        <f ca="1">+IF(AND(ISNUMBER(OFFSET('Sanitation Data'!$E$11,0,10*ROW('Sanitation Data'!E105))),'Data Summary'!CS111="Yes"),OFFSET('Sanitation Data'!$E$11,0,10*ROW('Sanitation Data'!E105)),NA())</f>
        <v>#N/A</v>
      </c>
      <c r="AE111" s="512" t="e">
        <f ca="1">+IF(AND(ISNUMBER(OFFSET('Sanitation Data'!$E$12,0,10*ROW('Sanitation Data'!E105))),'Data Summary'!CT111="Yes"),OFFSET('Sanitation Data'!$E$12,0,10*ROW('Sanitation Data'!E105)),NA())</f>
        <v>#N/A</v>
      </c>
      <c r="AF111" s="512" t="e">
        <f ca="1">+IF(AND(ISNUMBER(OFFSET('Sanitation Data'!$F$4,0,10*ROW('Sanitation Data'!F105))),'Data Summary'!CU111="Yes"),100-OFFSET('Sanitation Data'!$F$4,0,10*ROW('Sanitation Data'!F105)),NA())</f>
        <v>#N/A</v>
      </c>
      <c r="AG111" s="512" t="e">
        <f ca="1">+IF(AND(ISNUMBER(OFFSET('Sanitation Data'!$F$6,0,10*ROW('Sanitation Data'!F105))),'Data Summary'!CV111="Yes"),OFFSET('Sanitation Data'!$F$6,0,10*ROW('Sanitation Data'!F105)),NA())</f>
        <v>#N/A</v>
      </c>
      <c r="AH111" s="512" t="e">
        <f ca="1">+IF(AND(ISNUMBER(OFFSET('Sanitation Data'!$F$10,0,10*ROW('Sanitation Data'!F105))),'Data Summary'!CW111="Yes"),OFFSET('Sanitation Data'!$F$10,0,10*ROW('Sanitation Data'!F105)),NA())</f>
        <v>#N/A</v>
      </c>
      <c r="AI111" s="512" t="e">
        <f ca="1">+IF(AND(ISNUMBER(OFFSET('Sanitation Data'!$F$11,0,10*ROW('Sanitation Data'!F105))),'Data Summary'!CX111="Yes"),OFFSET('Sanitation Data'!$F$11,0,10*ROW('Sanitation Data'!F105)),NA())</f>
        <v>#N/A</v>
      </c>
      <c r="AJ111" s="512" t="e">
        <f ca="1">+IF(AND(ISNUMBER(OFFSET('Sanitation Data'!$F$12,0,10*ROW('Sanitation Data'!F105))),'Data Summary'!CY111="Yes"),OFFSET('Sanitation Data'!$F$12,0,10*ROW('Sanitation Data'!F105)),NA())</f>
        <v>#N/A</v>
      </c>
      <c r="AK111" s="512" t="e">
        <f ca="1">+IF(AND(ISNUMBER(OFFSET('Sanitation Data'!$G$4,0,10*ROW('Sanitation Data'!G105))),'Data Summary'!CZ111="Yes"),100-OFFSET('Sanitation Data'!$G$4,0,10*ROW('Sanitation Data'!G105)),NA())</f>
        <v>#N/A</v>
      </c>
      <c r="AL111" s="512" t="e">
        <f ca="1">+IF(AND(ISNUMBER(OFFSET('Sanitation Data'!$G$6,0,10*ROW('Sanitation Data'!G105))),'Data Summary'!DA111="Yes"),OFFSET('Sanitation Data'!$G$6,0,10*ROW('Sanitation Data'!G105)),NA())</f>
        <v>#N/A</v>
      </c>
      <c r="AM111" s="512" t="e">
        <f ca="1">+IF(AND(ISNUMBER(OFFSET('Sanitation Data'!$G$10,0,10*ROW('Sanitation Data'!G105))),'Data Summary'!DB111="Yes"),OFFSET('Sanitation Data'!$G$10,0,10*ROW('Sanitation Data'!G105)),NA())</f>
        <v>#N/A</v>
      </c>
      <c r="AN111" s="512" t="e">
        <f ca="1">+IF(AND(ISNUMBER(OFFSET('Sanitation Data'!$G$11,0,10*ROW('Sanitation Data'!G105))),'Data Summary'!DC111="Yes"),OFFSET('Sanitation Data'!$G$11,0,10*ROW('Sanitation Data'!G105)),NA())</f>
        <v>#N/A</v>
      </c>
      <c r="AO111" s="512" t="e">
        <f ca="1">+IF(AND(ISNUMBER(OFFSET('Sanitation Data'!$G$12,0,10*ROW('Sanitation Data'!G105))),'Data Summary'!DD111="Yes"),OFFSET('Sanitation Data'!$G$12,0,10*ROW('Sanitation Data'!G105)),NA())</f>
        <v>#N/A</v>
      </c>
      <c r="AP111" s="512" t="e">
        <f ca="1">+IF(AND(ISNUMBER(OFFSET('Sanitation Data'!$H$4,0,10*ROW('Sanitation Data'!H105))),'Data Summary'!DE111="Yes"),100-OFFSET('Sanitation Data'!$H$4,0,10*ROW('Sanitation Data'!H105)),NA())</f>
        <v>#N/A</v>
      </c>
      <c r="AQ111" s="512" t="e">
        <f ca="1">+IF(AND(ISNUMBER(OFFSET('Sanitation Data'!$H$6,0,10*ROW('Sanitation Data'!H105))),'Data Summary'!DF111="Yes"),OFFSET('Sanitation Data'!$H$6,0,10*ROW('Sanitation Data'!H105)),NA())</f>
        <v>#N/A</v>
      </c>
      <c r="AR111" s="512" t="e">
        <f ca="1">+IF(AND(ISNUMBER(OFFSET('Sanitation Data'!$H$10,0,10*ROW('Sanitation Data'!H105))),'Data Summary'!DG111="Yes"),OFFSET('Sanitation Data'!$H$10,0,10*ROW('Sanitation Data'!H105)),NA())</f>
        <v>#N/A</v>
      </c>
      <c r="AS111" s="512" t="e">
        <f ca="1">+IF(AND(ISNUMBER(OFFSET('Sanitation Data'!$H$11,0,10*ROW('Sanitation Data'!H105))),'Data Summary'!DH111="Yes"),OFFSET('Sanitation Data'!$H$11,0,10*ROW('Sanitation Data'!H105)),NA())</f>
        <v>#N/A</v>
      </c>
      <c r="AT111" s="512" t="e">
        <f ca="1">+IF(AND(ISNUMBER(OFFSET('Sanitation Data'!$H$12,0,10*ROW('Sanitation Data'!H105))),'Data Summary'!DI111="Yes"),OFFSET('Sanitation Data'!$H$12,0,10*ROW('Sanitation Data'!H105)),NA())</f>
        <v>#N/A</v>
      </c>
      <c r="AU111" s="512" t="e">
        <f ca="1">+IF(AND(ISNUMBER(OFFSET('Sanitation Data'!$I$4,0,10*ROW('Sanitation Data'!I105))),'Data Summary'!DJ111="Yes"),100-OFFSET('Sanitation Data'!$I$4,0,10*ROW('Sanitation Data'!I105)),NA())</f>
        <v>#N/A</v>
      </c>
      <c r="AV111" s="512" t="e">
        <f ca="1">+IF(AND(ISNUMBER(OFFSET('Sanitation Data'!$I$6,0,10*ROW('Sanitation Data'!I105))),'Data Summary'!DK111="Yes"),OFFSET('Sanitation Data'!$I$6,0,10*ROW('Sanitation Data'!I105)),NA())</f>
        <v>#N/A</v>
      </c>
      <c r="AW111" s="512" t="e">
        <f ca="1">+IF(AND(ISNUMBER(OFFSET('Sanitation Data'!$I$10,0,10*ROW('Sanitation Data'!I105))),'Data Summary'!DL111="Yes"),OFFSET('Sanitation Data'!$I$10,0,10*ROW('Sanitation Data'!I105)),NA())</f>
        <v>#N/A</v>
      </c>
      <c r="AX111" s="512" t="e">
        <f ca="1">+IF(AND(ISNUMBER(OFFSET('Sanitation Data'!$I$11,0,10*ROW('Sanitation Data'!I105))),'Data Summary'!DM111="Yes"),OFFSET('Sanitation Data'!$I$11,0,10*ROW('Sanitation Data'!I105)),NA())</f>
        <v>#N/A</v>
      </c>
      <c r="AY111" s="512" t="e">
        <f ca="1">+IF(AND(ISNUMBER(OFFSET('Sanitation Data'!$I$12,0,10*ROW('Sanitation Data'!I105))),'Data Summary'!DN111="Yes"),OFFSET('Sanitation Data'!$I$12,0,10*ROW('Sanitation Data'!I105)),NA())</f>
        <v>#N/A</v>
      </c>
      <c r="AZ111" s="513" t="e">
        <f ca="1">+IF(AND(ISNUMBER(OFFSET('Hygiene Data'!$D$5,0,10*ROW('Hygiene Data'!D105))),'Data Summary'!DO111="Yes"),OFFSET('Hygiene Data'!$D$5,0,10*ROW('Hygiene Data'!D105)),NA())</f>
        <v>#N/A</v>
      </c>
      <c r="BA111" s="513" t="e">
        <f ca="1">+IF(AND(ISNUMBER(OFFSET('Hygiene Data'!$D$7,0,10*ROW('Hygiene Data'!D105))),'Data Summary'!DP111="Yes"),OFFSET('Hygiene Data'!$D$7,0,10*ROW('Hygiene Data'!D105)),NA())</f>
        <v>#N/A</v>
      </c>
      <c r="BB111" s="513" t="e">
        <f ca="1">+IF(AND(ISNUMBER(OFFSET('Hygiene Data'!$D$9,0,10*ROW('Hygiene Data'!D105))),'Data Summary'!DQ111="Yes"),OFFSET('Hygiene Data'!$D$9,0,10*ROW('Hygiene Data'!D105)),NA())</f>
        <v>#N/A</v>
      </c>
      <c r="BC111" s="513" t="e">
        <f ca="1">+IF(AND(ISNUMBER(OFFSET('Hygiene Data'!$E$5,0,10*ROW('Hygiene Data'!E105))),'Data Summary'!DR111="Yes"),OFFSET('Hygiene Data'!$E$5,0,10*ROW('Hygiene Data'!E105)),NA())</f>
        <v>#N/A</v>
      </c>
      <c r="BD111" s="513" t="e">
        <f ca="1">+IF(AND(ISNUMBER(OFFSET('Hygiene Data'!$E$7,0,10*ROW('Hygiene Data'!E105))),'Data Summary'!DS111="Yes"),OFFSET('Hygiene Data'!$E$7,0,10*ROW('Hygiene Data'!E105)),NA())</f>
        <v>#N/A</v>
      </c>
      <c r="BE111" s="513" t="e">
        <f ca="1">+IF(AND(ISNUMBER(OFFSET('Hygiene Data'!$E$9,0,10*ROW('Hygiene Data'!E105))),'Data Summary'!DT111="Yes"),OFFSET('Hygiene Data'!$E$9,0,10*ROW('Hygiene Data'!E105)),NA())</f>
        <v>#N/A</v>
      </c>
      <c r="BF111" s="513" t="e">
        <f ca="1">+IF(AND(ISNUMBER(OFFSET('Hygiene Data'!$F$5,0,10*ROW('Hygiene Data'!F105))),'Data Summary'!DU111="Yes"),OFFSET('Hygiene Data'!$F$5,0,10*ROW('Hygiene Data'!F105)),NA())</f>
        <v>#N/A</v>
      </c>
      <c r="BG111" s="513" t="e">
        <f ca="1">+IF(AND(ISNUMBER(OFFSET('Hygiene Data'!$F$7,0,10*ROW('Hygiene Data'!F105))),'Data Summary'!DV111="Yes"),OFFSET('Hygiene Data'!$F$7,0,10*ROW('Hygiene Data'!F105)),NA())</f>
        <v>#N/A</v>
      </c>
      <c r="BH111" s="513" t="e">
        <f ca="1">+IF(AND(ISNUMBER(OFFSET('Hygiene Data'!$F$9,0,10*ROW('Hygiene Data'!F105))),'Data Summary'!DW111="Yes"),OFFSET('Hygiene Data'!$F$9,0,10*ROW('Hygiene Data'!F105)),NA())</f>
        <v>#N/A</v>
      </c>
      <c r="BI111" s="513" t="e">
        <f ca="1">+IF(AND(ISNUMBER(OFFSET('Hygiene Data'!$G$5,0,10*ROW('Hygiene Data'!G105))),'Data Summary'!DX111="Yes"),OFFSET('Hygiene Data'!$G$5,0,10*ROW('Hygiene Data'!G105)),NA())</f>
        <v>#N/A</v>
      </c>
      <c r="BJ111" s="513" t="e">
        <f ca="1">+IF(AND(ISNUMBER(OFFSET('Hygiene Data'!$G$7,0,10*ROW('Hygiene Data'!G105))),'Data Summary'!DY111="Yes"),OFFSET('Hygiene Data'!$G$7,0,10*ROW('Hygiene Data'!G105)),NA())</f>
        <v>#N/A</v>
      </c>
      <c r="BK111" s="513" t="e">
        <f ca="1">+IF(AND(ISNUMBER(OFFSET('Hygiene Data'!$G$9,0,10*ROW('Hygiene Data'!G105))),'Data Summary'!DZ111="Yes"),OFFSET('Hygiene Data'!$G$9,0,10*ROW('Hygiene Data'!G105)),NA())</f>
        <v>#N/A</v>
      </c>
      <c r="BL111" s="513" t="e">
        <f ca="1">+IF(AND(ISNUMBER(OFFSET('Hygiene Data'!$H$5,0,10*ROW('Hygiene Data'!H105))),'Data Summary'!EA111="Yes"),OFFSET('Hygiene Data'!$H$5,0,10*ROW('Hygiene Data'!H105)),NA())</f>
        <v>#N/A</v>
      </c>
      <c r="BM111" s="513" t="e">
        <f ca="1">+IF(AND(ISNUMBER(OFFSET('Hygiene Data'!$H$7,0,10*ROW('Hygiene Data'!H105))),'Data Summary'!EB111="Yes"),OFFSET('Hygiene Data'!$H$7,0,10*ROW('Hygiene Data'!H105)),NA())</f>
        <v>#N/A</v>
      </c>
      <c r="BN111" s="513" t="e">
        <f ca="1">+IF(AND(ISNUMBER(OFFSET('Hygiene Data'!$H$9,0,10*ROW('Hygiene Data'!H105))),'Data Summary'!EC111="Yes"),OFFSET('Hygiene Data'!$H$9,0,10*ROW('Hygiene Data'!H105)),NA())</f>
        <v>#N/A</v>
      </c>
      <c r="BO111" s="513" t="e">
        <f ca="1">+IF(AND(ISNUMBER(OFFSET('Hygiene Data'!$I$5,0,10*ROW('Hygiene Data'!I105))),'Data Summary'!ED111="Yes"),OFFSET('Hygiene Data'!$I$5,0,10*ROW('Hygiene Data'!I105)),NA())</f>
        <v>#N/A</v>
      </c>
      <c r="BP111" s="513" t="e">
        <f ca="1">+IF(AND(ISNUMBER(OFFSET('Hygiene Data'!$I$7,0,10*ROW('Hygiene Data'!I105))),'Data Summary'!EE111="Yes"),OFFSET('Hygiene Data'!$I$7,0,10*ROW('Hygiene Data'!I105)),NA())</f>
        <v>#N/A</v>
      </c>
      <c r="BQ111" s="513" t="e">
        <f ca="1">+IF(AND(ISNUMBER(OFFSET('Hygiene Data'!$I$9,0,10*ROW('Hygiene Data'!I105))),'Data Summary'!EF111="Yes"),OFFSET('Hygiene Data'!$I$9,0,10*ROW('Hygiene Data'!I105)),NA())</f>
        <v>#N/A</v>
      </c>
    </row>
    <row r="112" spans="1:69" x14ac:dyDescent="0.25">
      <c r="A112" s="509" t="e">
        <f ca="1">+RIGHT('Data Summary'!A112,LEN('Data Summary'!A112)-9)</f>
        <v>#VALUE!</v>
      </c>
      <c r="B112" s="483" t="str">
        <f ca="1">+IF(ISTEXT('Data Summary'!B112),'Data Summary'!B112,"")</f>
        <v/>
      </c>
      <c r="C112" s="510" t="e">
        <f ca="1">+VALUE('Data Summary'!C112)</f>
        <v>#VALUE!</v>
      </c>
      <c r="D112" s="511" t="e">
        <f ca="1">+IF(AND(ISNUMBER(OFFSET('Water Data'!$D$4,0,10*ROW('Water Data'!D106))),'Data Summary'!BS112="Yes"),100-OFFSET('Water Data'!$D$4,0,10*ROW('Water Data'!D106)),NA())</f>
        <v>#N/A</v>
      </c>
      <c r="E112" s="511" t="e">
        <f ca="1">+IF(AND(ISNUMBER(OFFSET('Water Data'!$D$6,0,10*ROW('Water Data'!D106))),'Data Summary'!BT112="Yes"),OFFSET('Water Data'!$D$6,0,10*ROW('Water Data'!D106)),NA())</f>
        <v>#N/A</v>
      </c>
      <c r="F112" s="511" t="e">
        <f ca="1">+IF(AND(ISNUMBER(OFFSET('Water Data'!$D$9,0,10*ROW('Water Data'!D106))),'Data Summary'!BU112="Yes"),OFFSET('Water Data'!$D$9,0,10*ROW('Water Data'!D106)),NA())</f>
        <v>#N/A</v>
      </c>
      <c r="G112" s="511" t="e">
        <f ca="1">+IF(AND(ISNUMBER(OFFSET('Water Data'!$E$4,0,10*ROW('Water Data'!E106))),'Data Summary'!BV112="Yes"),100-OFFSET('Water Data'!$E$4,0,10*ROW('Water Data'!E106)),NA())</f>
        <v>#N/A</v>
      </c>
      <c r="H112" s="511" t="e">
        <f ca="1">+IF(AND(ISNUMBER(OFFSET('Water Data'!$E$6,0,10*ROW('Water Data'!E106))),'Data Summary'!BW112="Yes"),OFFSET('Water Data'!$E$6,0,10*ROW('Water Data'!E106)),NA())</f>
        <v>#N/A</v>
      </c>
      <c r="I112" s="511" t="e">
        <f ca="1">+IF(AND(ISNUMBER(OFFSET('Water Data'!$E$9,0,10*ROW('Water Data'!E106))),'Data Summary'!BX112="Yes"),OFFSET('Water Data'!$E$9,0,10*ROW('Water Data'!E106)),NA())</f>
        <v>#N/A</v>
      </c>
      <c r="J112" s="511" t="e">
        <f ca="1">+IF(AND(ISNUMBER(OFFSET('Water Data'!$F$4,0,10*ROW('Water Data'!F106))),'Data Summary'!BY112="Yes"),100-OFFSET('Water Data'!$F$4,0,10*ROW('Water Data'!F106)),NA())</f>
        <v>#N/A</v>
      </c>
      <c r="K112" s="511" t="e">
        <f ca="1">+IF(AND(ISNUMBER(OFFSET('Water Data'!$F$6,0,10*ROW('Water Data'!F106))),'Data Summary'!BZ112="Yes"),OFFSET('Water Data'!$F$6,0,10*ROW('Water Data'!F106)),NA())</f>
        <v>#N/A</v>
      </c>
      <c r="L112" s="511" t="e">
        <f ca="1">+IF(AND(ISNUMBER(OFFSET('Water Data'!$F$9,0,10*ROW('Water Data'!F106))),'Data Summary'!CA112="Yes"),OFFSET('Water Data'!$F$9,0,10*ROW('Water Data'!F106)),NA())</f>
        <v>#N/A</v>
      </c>
      <c r="M112" s="511" t="e">
        <f ca="1">+IF(AND(ISNUMBER(OFFSET('Water Data'!$G$4,0,10*ROW('Water Data'!G106))),'Data Summary'!CB112="Yes"),100-OFFSET('Water Data'!$G$4,0,10*ROW('Water Data'!G106)),NA())</f>
        <v>#N/A</v>
      </c>
      <c r="N112" s="511" t="e">
        <f ca="1">+IF(AND(ISNUMBER(OFFSET('Water Data'!$G$6,0,10*ROW('Water Data'!G106))),'Data Summary'!CC112="Yes"),OFFSET('Water Data'!$G$6,0,10*ROW('Water Data'!G106)),NA())</f>
        <v>#N/A</v>
      </c>
      <c r="O112" s="511" t="e">
        <f ca="1">+IF(AND(ISNUMBER(OFFSET('Water Data'!$G$9,0,10*ROW('Water Data'!G106))),'Data Summary'!CD112="Yes"),OFFSET('Water Data'!$G$9,0,10*ROW('Water Data'!G106)),NA())</f>
        <v>#N/A</v>
      </c>
      <c r="P112" s="511" t="e">
        <f ca="1">+IF(AND(ISNUMBER(OFFSET('Water Data'!$H$4,0,10*ROW('Water Data'!H106))),'Data Summary'!CE112="Yes"),100-OFFSET('Water Data'!$H$4,0,10*ROW('Water Data'!H106)),NA())</f>
        <v>#N/A</v>
      </c>
      <c r="Q112" s="511" t="e">
        <f ca="1">+IF(AND(ISNUMBER(OFFSET('Water Data'!$H$6,0,10*ROW('Water Data'!H106))),'Data Summary'!CF112="Yes"),OFFSET('Water Data'!$H$6,0,10*ROW('Water Data'!H106)),NA())</f>
        <v>#N/A</v>
      </c>
      <c r="R112" s="511" t="e">
        <f ca="1">+IF(AND(ISNUMBER(OFFSET('Water Data'!$H$9,0,10*ROW('Water Data'!H106))),'Data Summary'!CG112="Yes"),OFFSET('Water Data'!$H$9,0,10*ROW('Water Data'!H106)),NA())</f>
        <v>#N/A</v>
      </c>
      <c r="S112" s="511" t="e">
        <f ca="1">+IF(AND(ISNUMBER(OFFSET('Water Data'!$I$4,0,10*ROW('Water Data'!I106))),'Data Summary'!CH112="Yes"),100-OFFSET('Water Data'!$I$4,0,10*ROW('Water Data'!I106)),NA())</f>
        <v>#N/A</v>
      </c>
      <c r="T112" s="511" t="e">
        <f ca="1">+IF(AND(ISNUMBER(OFFSET('Water Data'!$I$6,0,10*ROW('Water Data'!I106))),'Data Summary'!CI112="Yes"),OFFSET('Water Data'!$I$6,0,10*ROW('Water Data'!I106)),NA())</f>
        <v>#N/A</v>
      </c>
      <c r="U112" s="511" t="e">
        <f ca="1">+IF(AND(ISNUMBER(OFFSET('Water Data'!$I$9,0,10*ROW('Water Data'!I106))),'Data Summary'!CJ112="Yes"),OFFSET('Water Data'!$I$9,0,10*ROW('Water Data'!I106)),NA())</f>
        <v>#N/A</v>
      </c>
      <c r="V112" s="512" t="e">
        <f ca="1">+IF(AND(ISNUMBER(OFFSET('Sanitation Data'!$D$4,0,10*ROW('Sanitation Data'!D106))),'Data Summary'!CK112="Yes"),100-OFFSET('Sanitation Data'!$D$4,0,10*ROW('Sanitation Data'!D106)),NA())</f>
        <v>#N/A</v>
      </c>
      <c r="W112" s="512" t="e">
        <f ca="1">+IF(AND(ISNUMBER(OFFSET('Sanitation Data'!$D$6,0,10*ROW('Sanitation Data'!D106))),'Data Summary'!CL112="Yes"),OFFSET('Sanitation Data'!$D$6,0,10*ROW('Sanitation Data'!D106)),NA())</f>
        <v>#N/A</v>
      </c>
      <c r="X112" s="512" t="e">
        <f ca="1">+IF(AND(ISNUMBER(OFFSET('Sanitation Data'!$D$10,0,10*ROW('Sanitation Data'!D106))),'Data Summary'!CM112="Yes"),OFFSET('Sanitation Data'!$D$10,0,10*ROW('Sanitation Data'!D106)),NA())</f>
        <v>#N/A</v>
      </c>
      <c r="Y112" s="512" t="e">
        <f ca="1">+IF(AND(ISNUMBER(OFFSET('Sanitation Data'!$D$11,0,10*ROW('Sanitation Data'!D106))),'Data Summary'!CN112="Yes"),OFFSET('Sanitation Data'!$D$11,0,10*ROW('Sanitation Data'!D106)),NA())</f>
        <v>#N/A</v>
      </c>
      <c r="Z112" s="512" t="e">
        <f ca="1">+IF(AND(ISNUMBER(OFFSET('Sanitation Data'!$D$12,0,10*ROW('Sanitation Data'!D106))),'Data Summary'!CO112="Yes"),OFFSET('Sanitation Data'!$D$12,0,10*ROW('Sanitation Data'!D106)),NA())</f>
        <v>#N/A</v>
      </c>
      <c r="AA112" s="512" t="e">
        <f ca="1">+IF(AND(ISNUMBER(OFFSET('Sanitation Data'!$E$4,0,10*ROW('Sanitation Data'!E106))),'Data Summary'!CP112="Yes"),100-OFFSET('Sanitation Data'!$E$4,0,10*ROW('Sanitation Data'!E106)),NA())</f>
        <v>#N/A</v>
      </c>
      <c r="AB112" s="512" t="e">
        <f ca="1">+IF(AND(ISNUMBER(OFFSET('Sanitation Data'!$E$6,0,10*ROW('Sanitation Data'!E106))),'Data Summary'!CQ112="Yes"),OFFSET('Sanitation Data'!$E$6,0,10*ROW('Sanitation Data'!E106)),NA())</f>
        <v>#N/A</v>
      </c>
      <c r="AC112" s="512" t="e">
        <f ca="1">+IF(AND(ISNUMBER(OFFSET('Sanitation Data'!$E$10,0,10*ROW('Sanitation Data'!E106))),'Data Summary'!CR112="Yes"),OFFSET('Sanitation Data'!$E$10,0,10*ROW('Sanitation Data'!E106)),NA())</f>
        <v>#N/A</v>
      </c>
      <c r="AD112" s="512" t="e">
        <f ca="1">+IF(AND(ISNUMBER(OFFSET('Sanitation Data'!$E$11,0,10*ROW('Sanitation Data'!E106))),'Data Summary'!CS112="Yes"),OFFSET('Sanitation Data'!$E$11,0,10*ROW('Sanitation Data'!E106)),NA())</f>
        <v>#N/A</v>
      </c>
      <c r="AE112" s="512" t="e">
        <f ca="1">+IF(AND(ISNUMBER(OFFSET('Sanitation Data'!$E$12,0,10*ROW('Sanitation Data'!E106))),'Data Summary'!CT112="Yes"),OFFSET('Sanitation Data'!$E$12,0,10*ROW('Sanitation Data'!E106)),NA())</f>
        <v>#N/A</v>
      </c>
      <c r="AF112" s="512" t="e">
        <f ca="1">+IF(AND(ISNUMBER(OFFSET('Sanitation Data'!$F$4,0,10*ROW('Sanitation Data'!F106))),'Data Summary'!CU112="Yes"),100-OFFSET('Sanitation Data'!$F$4,0,10*ROW('Sanitation Data'!F106)),NA())</f>
        <v>#N/A</v>
      </c>
      <c r="AG112" s="512" t="e">
        <f ca="1">+IF(AND(ISNUMBER(OFFSET('Sanitation Data'!$F$6,0,10*ROW('Sanitation Data'!F106))),'Data Summary'!CV112="Yes"),OFFSET('Sanitation Data'!$F$6,0,10*ROW('Sanitation Data'!F106)),NA())</f>
        <v>#N/A</v>
      </c>
      <c r="AH112" s="512" t="e">
        <f ca="1">+IF(AND(ISNUMBER(OFFSET('Sanitation Data'!$F$10,0,10*ROW('Sanitation Data'!F106))),'Data Summary'!CW112="Yes"),OFFSET('Sanitation Data'!$F$10,0,10*ROW('Sanitation Data'!F106)),NA())</f>
        <v>#N/A</v>
      </c>
      <c r="AI112" s="512" t="e">
        <f ca="1">+IF(AND(ISNUMBER(OFFSET('Sanitation Data'!$F$11,0,10*ROW('Sanitation Data'!F106))),'Data Summary'!CX112="Yes"),OFFSET('Sanitation Data'!$F$11,0,10*ROW('Sanitation Data'!F106)),NA())</f>
        <v>#N/A</v>
      </c>
      <c r="AJ112" s="512" t="e">
        <f ca="1">+IF(AND(ISNUMBER(OFFSET('Sanitation Data'!$F$12,0,10*ROW('Sanitation Data'!F106))),'Data Summary'!CY112="Yes"),OFFSET('Sanitation Data'!$F$12,0,10*ROW('Sanitation Data'!F106)),NA())</f>
        <v>#N/A</v>
      </c>
      <c r="AK112" s="512" t="e">
        <f ca="1">+IF(AND(ISNUMBER(OFFSET('Sanitation Data'!$G$4,0,10*ROW('Sanitation Data'!G106))),'Data Summary'!CZ112="Yes"),100-OFFSET('Sanitation Data'!$G$4,0,10*ROW('Sanitation Data'!G106)),NA())</f>
        <v>#N/A</v>
      </c>
      <c r="AL112" s="512" t="e">
        <f ca="1">+IF(AND(ISNUMBER(OFFSET('Sanitation Data'!$G$6,0,10*ROW('Sanitation Data'!G106))),'Data Summary'!DA112="Yes"),OFFSET('Sanitation Data'!$G$6,0,10*ROW('Sanitation Data'!G106)),NA())</f>
        <v>#N/A</v>
      </c>
      <c r="AM112" s="512" t="e">
        <f ca="1">+IF(AND(ISNUMBER(OFFSET('Sanitation Data'!$G$10,0,10*ROW('Sanitation Data'!G106))),'Data Summary'!DB112="Yes"),OFFSET('Sanitation Data'!$G$10,0,10*ROW('Sanitation Data'!G106)),NA())</f>
        <v>#N/A</v>
      </c>
      <c r="AN112" s="512" t="e">
        <f ca="1">+IF(AND(ISNUMBER(OFFSET('Sanitation Data'!$G$11,0,10*ROW('Sanitation Data'!G106))),'Data Summary'!DC112="Yes"),OFFSET('Sanitation Data'!$G$11,0,10*ROW('Sanitation Data'!G106)),NA())</f>
        <v>#N/A</v>
      </c>
      <c r="AO112" s="512" t="e">
        <f ca="1">+IF(AND(ISNUMBER(OFFSET('Sanitation Data'!$G$12,0,10*ROW('Sanitation Data'!G106))),'Data Summary'!DD112="Yes"),OFFSET('Sanitation Data'!$G$12,0,10*ROW('Sanitation Data'!G106)),NA())</f>
        <v>#N/A</v>
      </c>
      <c r="AP112" s="512" t="e">
        <f ca="1">+IF(AND(ISNUMBER(OFFSET('Sanitation Data'!$H$4,0,10*ROW('Sanitation Data'!H106))),'Data Summary'!DE112="Yes"),100-OFFSET('Sanitation Data'!$H$4,0,10*ROW('Sanitation Data'!H106)),NA())</f>
        <v>#N/A</v>
      </c>
      <c r="AQ112" s="512" t="e">
        <f ca="1">+IF(AND(ISNUMBER(OFFSET('Sanitation Data'!$H$6,0,10*ROW('Sanitation Data'!H106))),'Data Summary'!DF112="Yes"),OFFSET('Sanitation Data'!$H$6,0,10*ROW('Sanitation Data'!H106)),NA())</f>
        <v>#N/A</v>
      </c>
      <c r="AR112" s="512" t="e">
        <f ca="1">+IF(AND(ISNUMBER(OFFSET('Sanitation Data'!$H$10,0,10*ROW('Sanitation Data'!H106))),'Data Summary'!DG112="Yes"),OFFSET('Sanitation Data'!$H$10,0,10*ROW('Sanitation Data'!H106)),NA())</f>
        <v>#N/A</v>
      </c>
      <c r="AS112" s="512" t="e">
        <f ca="1">+IF(AND(ISNUMBER(OFFSET('Sanitation Data'!$H$11,0,10*ROW('Sanitation Data'!H106))),'Data Summary'!DH112="Yes"),OFFSET('Sanitation Data'!$H$11,0,10*ROW('Sanitation Data'!H106)),NA())</f>
        <v>#N/A</v>
      </c>
      <c r="AT112" s="512" t="e">
        <f ca="1">+IF(AND(ISNUMBER(OFFSET('Sanitation Data'!$H$12,0,10*ROW('Sanitation Data'!H106))),'Data Summary'!DI112="Yes"),OFFSET('Sanitation Data'!$H$12,0,10*ROW('Sanitation Data'!H106)),NA())</f>
        <v>#N/A</v>
      </c>
      <c r="AU112" s="512" t="e">
        <f ca="1">+IF(AND(ISNUMBER(OFFSET('Sanitation Data'!$I$4,0,10*ROW('Sanitation Data'!I106))),'Data Summary'!DJ112="Yes"),100-OFFSET('Sanitation Data'!$I$4,0,10*ROW('Sanitation Data'!I106)),NA())</f>
        <v>#N/A</v>
      </c>
      <c r="AV112" s="512" t="e">
        <f ca="1">+IF(AND(ISNUMBER(OFFSET('Sanitation Data'!$I$6,0,10*ROW('Sanitation Data'!I106))),'Data Summary'!DK112="Yes"),OFFSET('Sanitation Data'!$I$6,0,10*ROW('Sanitation Data'!I106)),NA())</f>
        <v>#N/A</v>
      </c>
      <c r="AW112" s="512" t="e">
        <f ca="1">+IF(AND(ISNUMBER(OFFSET('Sanitation Data'!$I$10,0,10*ROW('Sanitation Data'!I106))),'Data Summary'!DL112="Yes"),OFFSET('Sanitation Data'!$I$10,0,10*ROW('Sanitation Data'!I106)),NA())</f>
        <v>#N/A</v>
      </c>
      <c r="AX112" s="512" t="e">
        <f ca="1">+IF(AND(ISNUMBER(OFFSET('Sanitation Data'!$I$11,0,10*ROW('Sanitation Data'!I106))),'Data Summary'!DM112="Yes"),OFFSET('Sanitation Data'!$I$11,0,10*ROW('Sanitation Data'!I106)),NA())</f>
        <v>#N/A</v>
      </c>
      <c r="AY112" s="512" t="e">
        <f ca="1">+IF(AND(ISNUMBER(OFFSET('Sanitation Data'!$I$12,0,10*ROW('Sanitation Data'!I106))),'Data Summary'!DN112="Yes"),OFFSET('Sanitation Data'!$I$12,0,10*ROW('Sanitation Data'!I106)),NA())</f>
        <v>#N/A</v>
      </c>
      <c r="AZ112" s="513" t="e">
        <f ca="1">+IF(AND(ISNUMBER(OFFSET('Hygiene Data'!$D$5,0,10*ROW('Hygiene Data'!D106))),'Data Summary'!DO112="Yes"),OFFSET('Hygiene Data'!$D$5,0,10*ROW('Hygiene Data'!D106)),NA())</f>
        <v>#N/A</v>
      </c>
      <c r="BA112" s="513" t="e">
        <f ca="1">+IF(AND(ISNUMBER(OFFSET('Hygiene Data'!$D$7,0,10*ROW('Hygiene Data'!D106))),'Data Summary'!DP112="Yes"),OFFSET('Hygiene Data'!$D$7,0,10*ROW('Hygiene Data'!D106)),NA())</f>
        <v>#N/A</v>
      </c>
      <c r="BB112" s="513" t="e">
        <f ca="1">+IF(AND(ISNUMBER(OFFSET('Hygiene Data'!$D$9,0,10*ROW('Hygiene Data'!D106))),'Data Summary'!DQ112="Yes"),OFFSET('Hygiene Data'!$D$9,0,10*ROW('Hygiene Data'!D106)),NA())</f>
        <v>#N/A</v>
      </c>
      <c r="BC112" s="513" t="e">
        <f ca="1">+IF(AND(ISNUMBER(OFFSET('Hygiene Data'!$E$5,0,10*ROW('Hygiene Data'!E106))),'Data Summary'!DR112="Yes"),OFFSET('Hygiene Data'!$E$5,0,10*ROW('Hygiene Data'!E106)),NA())</f>
        <v>#N/A</v>
      </c>
      <c r="BD112" s="513" t="e">
        <f ca="1">+IF(AND(ISNUMBER(OFFSET('Hygiene Data'!$E$7,0,10*ROW('Hygiene Data'!E106))),'Data Summary'!DS112="Yes"),OFFSET('Hygiene Data'!$E$7,0,10*ROW('Hygiene Data'!E106)),NA())</f>
        <v>#N/A</v>
      </c>
      <c r="BE112" s="513" t="e">
        <f ca="1">+IF(AND(ISNUMBER(OFFSET('Hygiene Data'!$E$9,0,10*ROW('Hygiene Data'!E106))),'Data Summary'!DT112="Yes"),OFFSET('Hygiene Data'!$E$9,0,10*ROW('Hygiene Data'!E106)),NA())</f>
        <v>#N/A</v>
      </c>
      <c r="BF112" s="513" t="e">
        <f ca="1">+IF(AND(ISNUMBER(OFFSET('Hygiene Data'!$F$5,0,10*ROW('Hygiene Data'!F106))),'Data Summary'!DU112="Yes"),OFFSET('Hygiene Data'!$F$5,0,10*ROW('Hygiene Data'!F106)),NA())</f>
        <v>#N/A</v>
      </c>
      <c r="BG112" s="513" t="e">
        <f ca="1">+IF(AND(ISNUMBER(OFFSET('Hygiene Data'!$F$7,0,10*ROW('Hygiene Data'!F106))),'Data Summary'!DV112="Yes"),OFFSET('Hygiene Data'!$F$7,0,10*ROW('Hygiene Data'!F106)),NA())</f>
        <v>#N/A</v>
      </c>
      <c r="BH112" s="513" t="e">
        <f ca="1">+IF(AND(ISNUMBER(OFFSET('Hygiene Data'!$F$9,0,10*ROW('Hygiene Data'!F106))),'Data Summary'!DW112="Yes"),OFFSET('Hygiene Data'!$F$9,0,10*ROW('Hygiene Data'!F106)),NA())</f>
        <v>#N/A</v>
      </c>
      <c r="BI112" s="513" t="e">
        <f ca="1">+IF(AND(ISNUMBER(OFFSET('Hygiene Data'!$G$5,0,10*ROW('Hygiene Data'!G106))),'Data Summary'!DX112="Yes"),OFFSET('Hygiene Data'!$G$5,0,10*ROW('Hygiene Data'!G106)),NA())</f>
        <v>#N/A</v>
      </c>
      <c r="BJ112" s="513" t="e">
        <f ca="1">+IF(AND(ISNUMBER(OFFSET('Hygiene Data'!$G$7,0,10*ROW('Hygiene Data'!G106))),'Data Summary'!DY112="Yes"),OFFSET('Hygiene Data'!$G$7,0,10*ROW('Hygiene Data'!G106)),NA())</f>
        <v>#N/A</v>
      </c>
      <c r="BK112" s="513" t="e">
        <f ca="1">+IF(AND(ISNUMBER(OFFSET('Hygiene Data'!$G$9,0,10*ROW('Hygiene Data'!G106))),'Data Summary'!DZ112="Yes"),OFFSET('Hygiene Data'!$G$9,0,10*ROW('Hygiene Data'!G106)),NA())</f>
        <v>#N/A</v>
      </c>
      <c r="BL112" s="513" t="e">
        <f ca="1">+IF(AND(ISNUMBER(OFFSET('Hygiene Data'!$H$5,0,10*ROW('Hygiene Data'!H106))),'Data Summary'!EA112="Yes"),OFFSET('Hygiene Data'!$H$5,0,10*ROW('Hygiene Data'!H106)),NA())</f>
        <v>#N/A</v>
      </c>
      <c r="BM112" s="513" t="e">
        <f ca="1">+IF(AND(ISNUMBER(OFFSET('Hygiene Data'!$H$7,0,10*ROW('Hygiene Data'!H106))),'Data Summary'!EB112="Yes"),OFFSET('Hygiene Data'!$H$7,0,10*ROW('Hygiene Data'!H106)),NA())</f>
        <v>#N/A</v>
      </c>
      <c r="BN112" s="513" t="e">
        <f ca="1">+IF(AND(ISNUMBER(OFFSET('Hygiene Data'!$H$9,0,10*ROW('Hygiene Data'!H106))),'Data Summary'!EC112="Yes"),OFFSET('Hygiene Data'!$H$9,0,10*ROW('Hygiene Data'!H106)),NA())</f>
        <v>#N/A</v>
      </c>
      <c r="BO112" s="513" t="e">
        <f ca="1">+IF(AND(ISNUMBER(OFFSET('Hygiene Data'!$I$5,0,10*ROW('Hygiene Data'!I106))),'Data Summary'!ED112="Yes"),OFFSET('Hygiene Data'!$I$5,0,10*ROW('Hygiene Data'!I106)),NA())</f>
        <v>#N/A</v>
      </c>
      <c r="BP112" s="513" t="e">
        <f ca="1">+IF(AND(ISNUMBER(OFFSET('Hygiene Data'!$I$7,0,10*ROW('Hygiene Data'!I106))),'Data Summary'!EE112="Yes"),OFFSET('Hygiene Data'!$I$7,0,10*ROW('Hygiene Data'!I106)),NA())</f>
        <v>#N/A</v>
      </c>
      <c r="BQ112" s="513" t="e">
        <f ca="1">+IF(AND(ISNUMBER(OFFSET('Hygiene Data'!$I$9,0,10*ROW('Hygiene Data'!I106))),'Data Summary'!EF112="Yes"),OFFSET('Hygiene Data'!$I$9,0,10*ROW('Hygiene Data'!I106)),NA())</f>
        <v>#N/A</v>
      </c>
    </row>
    <row r="113" spans="1:69" x14ac:dyDescent="0.25">
      <c r="A113" s="509" t="e">
        <f ca="1">+RIGHT('Data Summary'!A113,LEN('Data Summary'!A113)-9)</f>
        <v>#VALUE!</v>
      </c>
      <c r="B113" s="483" t="str">
        <f ca="1">+IF(ISTEXT('Data Summary'!B113),'Data Summary'!B113,"")</f>
        <v/>
      </c>
      <c r="C113" s="510" t="e">
        <f ca="1">+VALUE('Data Summary'!C113)</f>
        <v>#VALUE!</v>
      </c>
      <c r="D113" s="511" t="e">
        <f ca="1">+IF(AND(ISNUMBER(OFFSET('Water Data'!$D$4,0,10*ROW('Water Data'!D107))),'Data Summary'!BS113="Yes"),100-OFFSET('Water Data'!$D$4,0,10*ROW('Water Data'!D107)),NA())</f>
        <v>#N/A</v>
      </c>
      <c r="E113" s="511" t="e">
        <f ca="1">+IF(AND(ISNUMBER(OFFSET('Water Data'!$D$6,0,10*ROW('Water Data'!D107))),'Data Summary'!BT113="Yes"),OFFSET('Water Data'!$D$6,0,10*ROW('Water Data'!D107)),NA())</f>
        <v>#N/A</v>
      </c>
      <c r="F113" s="511" t="e">
        <f ca="1">+IF(AND(ISNUMBER(OFFSET('Water Data'!$D$9,0,10*ROW('Water Data'!D107))),'Data Summary'!BU113="Yes"),OFFSET('Water Data'!$D$9,0,10*ROW('Water Data'!D107)),NA())</f>
        <v>#N/A</v>
      </c>
      <c r="G113" s="511" t="e">
        <f ca="1">+IF(AND(ISNUMBER(OFFSET('Water Data'!$E$4,0,10*ROW('Water Data'!E107))),'Data Summary'!BV113="Yes"),100-OFFSET('Water Data'!$E$4,0,10*ROW('Water Data'!E107)),NA())</f>
        <v>#N/A</v>
      </c>
      <c r="H113" s="511" t="e">
        <f ca="1">+IF(AND(ISNUMBER(OFFSET('Water Data'!$E$6,0,10*ROW('Water Data'!E107))),'Data Summary'!BW113="Yes"),OFFSET('Water Data'!$E$6,0,10*ROW('Water Data'!E107)),NA())</f>
        <v>#N/A</v>
      </c>
      <c r="I113" s="511" t="e">
        <f ca="1">+IF(AND(ISNUMBER(OFFSET('Water Data'!$E$9,0,10*ROW('Water Data'!E107))),'Data Summary'!BX113="Yes"),OFFSET('Water Data'!$E$9,0,10*ROW('Water Data'!E107)),NA())</f>
        <v>#N/A</v>
      </c>
      <c r="J113" s="511" t="e">
        <f ca="1">+IF(AND(ISNUMBER(OFFSET('Water Data'!$F$4,0,10*ROW('Water Data'!F107))),'Data Summary'!BY113="Yes"),100-OFFSET('Water Data'!$F$4,0,10*ROW('Water Data'!F107)),NA())</f>
        <v>#N/A</v>
      </c>
      <c r="K113" s="511" t="e">
        <f ca="1">+IF(AND(ISNUMBER(OFFSET('Water Data'!$F$6,0,10*ROW('Water Data'!F107))),'Data Summary'!BZ113="Yes"),OFFSET('Water Data'!$F$6,0,10*ROW('Water Data'!F107)),NA())</f>
        <v>#N/A</v>
      </c>
      <c r="L113" s="511" t="e">
        <f ca="1">+IF(AND(ISNUMBER(OFFSET('Water Data'!$F$9,0,10*ROW('Water Data'!F107))),'Data Summary'!CA113="Yes"),OFFSET('Water Data'!$F$9,0,10*ROW('Water Data'!F107)),NA())</f>
        <v>#N/A</v>
      </c>
      <c r="M113" s="511" t="e">
        <f ca="1">+IF(AND(ISNUMBER(OFFSET('Water Data'!$G$4,0,10*ROW('Water Data'!G107))),'Data Summary'!CB113="Yes"),100-OFFSET('Water Data'!$G$4,0,10*ROW('Water Data'!G107)),NA())</f>
        <v>#N/A</v>
      </c>
      <c r="N113" s="511" t="e">
        <f ca="1">+IF(AND(ISNUMBER(OFFSET('Water Data'!$G$6,0,10*ROW('Water Data'!G107))),'Data Summary'!CC113="Yes"),OFFSET('Water Data'!$G$6,0,10*ROW('Water Data'!G107)),NA())</f>
        <v>#N/A</v>
      </c>
      <c r="O113" s="511" t="e">
        <f ca="1">+IF(AND(ISNUMBER(OFFSET('Water Data'!$G$9,0,10*ROW('Water Data'!G107))),'Data Summary'!CD113="Yes"),OFFSET('Water Data'!$G$9,0,10*ROW('Water Data'!G107)),NA())</f>
        <v>#N/A</v>
      </c>
      <c r="P113" s="511" t="e">
        <f ca="1">+IF(AND(ISNUMBER(OFFSET('Water Data'!$H$4,0,10*ROW('Water Data'!H107))),'Data Summary'!CE113="Yes"),100-OFFSET('Water Data'!$H$4,0,10*ROW('Water Data'!H107)),NA())</f>
        <v>#N/A</v>
      </c>
      <c r="Q113" s="511" t="e">
        <f ca="1">+IF(AND(ISNUMBER(OFFSET('Water Data'!$H$6,0,10*ROW('Water Data'!H107))),'Data Summary'!CF113="Yes"),OFFSET('Water Data'!$H$6,0,10*ROW('Water Data'!H107)),NA())</f>
        <v>#N/A</v>
      </c>
      <c r="R113" s="511" t="e">
        <f ca="1">+IF(AND(ISNUMBER(OFFSET('Water Data'!$H$9,0,10*ROW('Water Data'!H107))),'Data Summary'!CG113="Yes"),OFFSET('Water Data'!$H$9,0,10*ROW('Water Data'!H107)),NA())</f>
        <v>#N/A</v>
      </c>
      <c r="S113" s="511" t="e">
        <f ca="1">+IF(AND(ISNUMBER(OFFSET('Water Data'!$I$4,0,10*ROW('Water Data'!I107))),'Data Summary'!CH113="Yes"),100-OFFSET('Water Data'!$I$4,0,10*ROW('Water Data'!I107)),NA())</f>
        <v>#N/A</v>
      </c>
      <c r="T113" s="511" t="e">
        <f ca="1">+IF(AND(ISNUMBER(OFFSET('Water Data'!$I$6,0,10*ROW('Water Data'!I107))),'Data Summary'!CI113="Yes"),OFFSET('Water Data'!$I$6,0,10*ROW('Water Data'!I107)),NA())</f>
        <v>#N/A</v>
      </c>
      <c r="U113" s="511" t="e">
        <f ca="1">+IF(AND(ISNUMBER(OFFSET('Water Data'!$I$9,0,10*ROW('Water Data'!I107))),'Data Summary'!CJ113="Yes"),OFFSET('Water Data'!$I$9,0,10*ROW('Water Data'!I107)),NA())</f>
        <v>#N/A</v>
      </c>
      <c r="V113" s="512" t="e">
        <f ca="1">+IF(AND(ISNUMBER(OFFSET('Sanitation Data'!$D$4,0,10*ROW('Sanitation Data'!D107))),'Data Summary'!CK113="Yes"),100-OFFSET('Sanitation Data'!$D$4,0,10*ROW('Sanitation Data'!D107)),NA())</f>
        <v>#N/A</v>
      </c>
      <c r="W113" s="512" t="e">
        <f ca="1">+IF(AND(ISNUMBER(OFFSET('Sanitation Data'!$D$6,0,10*ROW('Sanitation Data'!D107))),'Data Summary'!CL113="Yes"),OFFSET('Sanitation Data'!$D$6,0,10*ROW('Sanitation Data'!D107)),NA())</f>
        <v>#N/A</v>
      </c>
      <c r="X113" s="512" t="e">
        <f ca="1">+IF(AND(ISNUMBER(OFFSET('Sanitation Data'!$D$10,0,10*ROW('Sanitation Data'!D107))),'Data Summary'!CM113="Yes"),OFFSET('Sanitation Data'!$D$10,0,10*ROW('Sanitation Data'!D107)),NA())</f>
        <v>#N/A</v>
      </c>
      <c r="Y113" s="512" t="e">
        <f ca="1">+IF(AND(ISNUMBER(OFFSET('Sanitation Data'!$D$11,0,10*ROW('Sanitation Data'!D107))),'Data Summary'!CN113="Yes"),OFFSET('Sanitation Data'!$D$11,0,10*ROW('Sanitation Data'!D107)),NA())</f>
        <v>#N/A</v>
      </c>
      <c r="Z113" s="512" t="e">
        <f ca="1">+IF(AND(ISNUMBER(OFFSET('Sanitation Data'!$D$12,0,10*ROW('Sanitation Data'!D107))),'Data Summary'!CO113="Yes"),OFFSET('Sanitation Data'!$D$12,0,10*ROW('Sanitation Data'!D107)),NA())</f>
        <v>#N/A</v>
      </c>
      <c r="AA113" s="512" t="e">
        <f ca="1">+IF(AND(ISNUMBER(OFFSET('Sanitation Data'!$E$4,0,10*ROW('Sanitation Data'!E107))),'Data Summary'!CP113="Yes"),100-OFFSET('Sanitation Data'!$E$4,0,10*ROW('Sanitation Data'!E107)),NA())</f>
        <v>#N/A</v>
      </c>
      <c r="AB113" s="512" t="e">
        <f ca="1">+IF(AND(ISNUMBER(OFFSET('Sanitation Data'!$E$6,0,10*ROW('Sanitation Data'!E107))),'Data Summary'!CQ113="Yes"),OFFSET('Sanitation Data'!$E$6,0,10*ROW('Sanitation Data'!E107)),NA())</f>
        <v>#N/A</v>
      </c>
      <c r="AC113" s="512" t="e">
        <f ca="1">+IF(AND(ISNUMBER(OFFSET('Sanitation Data'!$E$10,0,10*ROW('Sanitation Data'!E107))),'Data Summary'!CR113="Yes"),OFFSET('Sanitation Data'!$E$10,0,10*ROW('Sanitation Data'!E107)),NA())</f>
        <v>#N/A</v>
      </c>
      <c r="AD113" s="512" t="e">
        <f ca="1">+IF(AND(ISNUMBER(OFFSET('Sanitation Data'!$E$11,0,10*ROW('Sanitation Data'!E107))),'Data Summary'!CS113="Yes"),OFFSET('Sanitation Data'!$E$11,0,10*ROW('Sanitation Data'!E107)),NA())</f>
        <v>#N/A</v>
      </c>
      <c r="AE113" s="512" t="e">
        <f ca="1">+IF(AND(ISNUMBER(OFFSET('Sanitation Data'!$E$12,0,10*ROW('Sanitation Data'!E107))),'Data Summary'!CT113="Yes"),OFFSET('Sanitation Data'!$E$12,0,10*ROW('Sanitation Data'!E107)),NA())</f>
        <v>#N/A</v>
      </c>
      <c r="AF113" s="512" t="e">
        <f ca="1">+IF(AND(ISNUMBER(OFFSET('Sanitation Data'!$F$4,0,10*ROW('Sanitation Data'!F107))),'Data Summary'!CU113="Yes"),100-OFFSET('Sanitation Data'!$F$4,0,10*ROW('Sanitation Data'!F107)),NA())</f>
        <v>#N/A</v>
      </c>
      <c r="AG113" s="512" t="e">
        <f ca="1">+IF(AND(ISNUMBER(OFFSET('Sanitation Data'!$F$6,0,10*ROW('Sanitation Data'!F107))),'Data Summary'!CV113="Yes"),OFFSET('Sanitation Data'!$F$6,0,10*ROW('Sanitation Data'!F107)),NA())</f>
        <v>#N/A</v>
      </c>
      <c r="AH113" s="512" t="e">
        <f ca="1">+IF(AND(ISNUMBER(OFFSET('Sanitation Data'!$F$10,0,10*ROW('Sanitation Data'!F107))),'Data Summary'!CW113="Yes"),OFFSET('Sanitation Data'!$F$10,0,10*ROW('Sanitation Data'!F107)),NA())</f>
        <v>#N/A</v>
      </c>
      <c r="AI113" s="512" t="e">
        <f ca="1">+IF(AND(ISNUMBER(OFFSET('Sanitation Data'!$F$11,0,10*ROW('Sanitation Data'!F107))),'Data Summary'!CX113="Yes"),OFFSET('Sanitation Data'!$F$11,0,10*ROW('Sanitation Data'!F107)),NA())</f>
        <v>#N/A</v>
      </c>
      <c r="AJ113" s="512" t="e">
        <f ca="1">+IF(AND(ISNUMBER(OFFSET('Sanitation Data'!$F$12,0,10*ROW('Sanitation Data'!F107))),'Data Summary'!CY113="Yes"),OFFSET('Sanitation Data'!$F$12,0,10*ROW('Sanitation Data'!F107)),NA())</f>
        <v>#N/A</v>
      </c>
      <c r="AK113" s="512" t="e">
        <f ca="1">+IF(AND(ISNUMBER(OFFSET('Sanitation Data'!$G$4,0,10*ROW('Sanitation Data'!G107))),'Data Summary'!CZ113="Yes"),100-OFFSET('Sanitation Data'!$G$4,0,10*ROW('Sanitation Data'!G107)),NA())</f>
        <v>#N/A</v>
      </c>
      <c r="AL113" s="512" t="e">
        <f ca="1">+IF(AND(ISNUMBER(OFFSET('Sanitation Data'!$G$6,0,10*ROW('Sanitation Data'!G107))),'Data Summary'!DA113="Yes"),OFFSET('Sanitation Data'!$G$6,0,10*ROW('Sanitation Data'!G107)),NA())</f>
        <v>#N/A</v>
      </c>
      <c r="AM113" s="512" t="e">
        <f ca="1">+IF(AND(ISNUMBER(OFFSET('Sanitation Data'!$G$10,0,10*ROW('Sanitation Data'!G107))),'Data Summary'!DB113="Yes"),OFFSET('Sanitation Data'!$G$10,0,10*ROW('Sanitation Data'!G107)),NA())</f>
        <v>#N/A</v>
      </c>
      <c r="AN113" s="512" t="e">
        <f ca="1">+IF(AND(ISNUMBER(OFFSET('Sanitation Data'!$G$11,0,10*ROW('Sanitation Data'!G107))),'Data Summary'!DC113="Yes"),OFFSET('Sanitation Data'!$G$11,0,10*ROW('Sanitation Data'!G107)),NA())</f>
        <v>#N/A</v>
      </c>
      <c r="AO113" s="512" t="e">
        <f ca="1">+IF(AND(ISNUMBER(OFFSET('Sanitation Data'!$G$12,0,10*ROW('Sanitation Data'!G107))),'Data Summary'!DD113="Yes"),OFFSET('Sanitation Data'!$G$12,0,10*ROW('Sanitation Data'!G107)),NA())</f>
        <v>#N/A</v>
      </c>
      <c r="AP113" s="512" t="e">
        <f ca="1">+IF(AND(ISNUMBER(OFFSET('Sanitation Data'!$H$4,0,10*ROW('Sanitation Data'!H107))),'Data Summary'!DE113="Yes"),100-OFFSET('Sanitation Data'!$H$4,0,10*ROW('Sanitation Data'!H107)),NA())</f>
        <v>#N/A</v>
      </c>
      <c r="AQ113" s="512" t="e">
        <f ca="1">+IF(AND(ISNUMBER(OFFSET('Sanitation Data'!$H$6,0,10*ROW('Sanitation Data'!H107))),'Data Summary'!DF113="Yes"),OFFSET('Sanitation Data'!$H$6,0,10*ROW('Sanitation Data'!H107)),NA())</f>
        <v>#N/A</v>
      </c>
      <c r="AR113" s="512" t="e">
        <f ca="1">+IF(AND(ISNUMBER(OFFSET('Sanitation Data'!$H$10,0,10*ROW('Sanitation Data'!H107))),'Data Summary'!DG113="Yes"),OFFSET('Sanitation Data'!$H$10,0,10*ROW('Sanitation Data'!H107)),NA())</f>
        <v>#N/A</v>
      </c>
      <c r="AS113" s="512" t="e">
        <f ca="1">+IF(AND(ISNUMBER(OFFSET('Sanitation Data'!$H$11,0,10*ROW('Sanitation Data'!H107))),'Data Summary'!DH113="Yes"),OFFSET('Sanitation Data'!$H$11,0,10*ROW('Sanitation Data'!H107)),NA())</f>
        <v>#N/A</v>
      </c>
      <c r="AT113" s="512" t="e">
        <f ca="1">+IF(AND(ISNUMBER(OFFSET('Sanitation Data'!$H$12,0,10*ROW('Sanitation Data'!H107))),'Data Summary'!DI113="Yes"),OFFSET('Sanitation Data'!$H$12,0,10*ROW('Sanitation Data'!H107)),NA())</f>
        <v>#N/A</v>
      </c>
      <c r="AU113" s="512" t="e">
        <f ca="1">+IF(AND(ISNUMBER(OFFSET('Sanitation Data'!$I$4,0,10*ROW('Sanitation Data'!I107))),'Data Summary'!DJ113="Yes"),100-OFFSET('Sanitation Data'!$I$4,0,10*ROW('Sanitation Data'!I107)),NA())</f>
        <v>#N/A</v>
      </c>
      <c r="AV113" s="512" t="e">
        <f ca="1">+IF(AND(ISNUMBER(OFFSET('Sanitation Data'!$I$6,0,10*ROW('Sanitation Data'!I107))),'Data Summary'!DK113="Yes"),OFFSET('Sanitation Data'!$I$6,0,10*ROW('Sanitation Data'!I107)),NA())</f>
        <v>#N/A</v>
      </c>
      <c r="AW113" s="512" t="e">
        <f ca="1">+IF(AND(ISNUMBER(OFFSET('Sanitation Data'!$I$10,0,10*ROW('Sanitation Data'!I107))),'Data Summary'!DL113="Yes"),OFFSET('Sanitation Data'!$I$10,0,10*ROW('Sanitation Data'!I107)),NA())</f>
        <v>#N/A</v>
      </c>
      <c r="AX113" s="512" t="e">
        <f ca="1">+IF(AND(ISNUMBER(OFFSET('Sanitation Data'!$I$11,0,10*ROW('Sanitation Data'!I107))),'Data Summary'!DM113="Yes"),OFFSET('Sanitation Data'!$I$11,0,10*ROW('Sanitation Data'!I107)),NA())</f>
        <v>#N/A</v>
      </c>
      <c r="AY113" s="512" t="e">
        <f ca="1">+IF(AND(ISNUMBER(OFFSET('Sanitation Data'!$I$12,0,10*ROW('Sanitation Data'!I107))),'Data Summary'!DN113="Yes"),OFFSET('Sanitation Data'!$I$12,0,10*ROW('Sanitation Data'!I107)),NA())</f>
        <v>#N/A</v>
      </c>
      <c r="AZ113" s="513" t="e">
        <f ca="1">+IF(AND(ISNUMBER(OFFSET('Hygiene Data'!$D$5,0,10*ROW('Hygiene Data'!D107))),'Data Summary'!DO113="Yes"),OFFSET('Hygiene Data'!$D$5,0,10*ROW('Hygiene Data'!D107)),NA())</f>
        <v>#N/A</v>
      </c>
      <c r="BA113" s="513" t="e">
        <f ca="1">+IF(AND(ISNUMBER(OFFSET('Hygiene Data'!$D$7,0,10*ROW('Hygiene Data'!D107))),'Data Summary'!DP113="Yes"),OFFSET('Hygiene Data'!$D$7,0,10*ROW('Hygiene Data'!D107)),NA())</f>
        <v>#N/A</v>
      </c>
      <c r="BB113" s="513" t="e">
        <f ca="1">+IF(AND(ISNUMBER(OFFSET('Hygiene Data'!$D$9,0,10*ROW('Hygiene Data'!D107))),'Data Summary'!DQ113="Yes"),OFFSET('Hygiene Data'!$D$9,0,10*ROW('Hygiene Data'!D107)),NA())</f>
        <v>#N/A</v>
      </c>
      <c r="BC113" s="513" t="e">
        <f ca="1">+IF(AND(ISNUMBER(OFFSET('Hygiene Data'!$E$5,0,10*ROW('Hygiene Data'!E107))),'Data Summary'!DR113="Yes"),OFFSET('Hygiene Data'!$E$5,0,10*ROW('Hygiene Data'!E107)),NA())</f>
        <v>#N/A</v>
      </c>
      <c r="BD113" s="513" t="e">
        <f ca="1">+IF(AND(ISNUMBER(OFFSET('Hygiene Data'!$E$7,0,10*ROW('Hygiene Data'!E107))),'Data Summary'!DS113="Yes"),OFFSET('Hygiene Data'!$E$7,0,10*ROW('Hygiene Data'!E107)),NA())</f>
        <v>#N/A</v>
      </c>
      <c r="BE113" s="513" t="e">
        <f ca="1">+IF(AND(ISNUMBER(OFFSET('Hygiene Data'!$E$9,0,10*ROW('Hygiene Data'!E107))),'Data Summary'!DT113="Yes"),OFFSET('Hygiene Data'!$E$9,0,10*ROW('Hygiene Data'!E107)),NA())</f>
        <v>#N/A</v>
      </c>
      <c r="BF113" s="513" t="e">
        <f ca="1">+IF(AND(ISNUMBER(OFFSET('Hygiene Data'!$F$5,0,10*ROW('Hygiene Data'!F107))),'Data Summary'!DU113="Yes"),OFFSET('Hygiene Data'!$F$5,0,10*ROW('Hygiene Data'!F107)),NA())</f>
        <v>#N/A</v>
      </c>
      <c r="BG113" s="513" t="e">
        <f ca="1">+IF(AND(ISNUMBER(OFFSET('Hygiene Data'!$F$7,0,10*ROW('Hygiene Data'!F107))),'Data Summary'!DV113="Yes"),OFFSET('Hygiene Data'!$F$7,0,10*ROW('Hygiene Data'!F107)),NA())</f>
        <v>#N/A</v>
      </c>
      <c r="BH113" s="513" t="e">
        <f ca="1">+IF(AND(ISNUMBER(OFFSET('Hygiene Data'!$F$9,0,10*ROW('Hygiene Data'!F107))),'Data Summary'!DW113="Yes"),OFFSET('Hygiene Data'!$F$9,0,10*ROW('Hygiene Data'!F107)),NA())</f>
        <v>#N/A</v>
      </c>
      <c r="BI113" s="513" t="e">
        <f ca="1">+IF(AND(ISNUMBER(OFFSET('Hygiene Data'!$G$5,0,10*ROW('Hygiene Data'!G107))),'Data Summary'!DX113="Yes"),OFFSET('Hygiene Data'!$G$5,0,10*ROW('Hygiene Data'!G107)),NA())</f>
        <v>#N/A</v>
      </c>
      <c r="BJ113" s="513" t="e">
        <f ca="1">+IF(AND(ISNUMBER(OFFSET('Hygiene Data'!$G$7,0,10*ROW('Hygiene Data'!G107))),'Data Summary'!DY113="Yes"),OFFSET('Hygiene Data'!$G$7,0,10*ROW('Hygiene Data'!G107)),NA())</f>
        <v>#N/A</v>
      </c>
      <c r="BK113" s="513" t="e">
        <f ca="1">+IF(AND(ISNUMBER(OFFSET('Hygiene Data'!$G$9,0,10*ROW('Hygiene Data'!G107))),'Data Summary'!DZ113="Yes"),OFFSET('Hygiene Data'!$G$9,0,10*ROW('Hygiene Data'!G107)),NA())</f>
        <v>#N/A</v>
      </c>
      <c r="BL113" s="513" t="e">
        <f ca="1">+IF(AND(ISNUMBER(OFFSET('Hygiene Data'!$H$5,0,10*ROW('Hygiene Data'!H107))),'Data Summary'!EA113="Yes"),OFFSET('Hygiene Data'!$H$5,0,10*ROW('Hygiene Data'!H107)),NA())</f>
        <v>#N/A</v>
      </c>
      <c r="BM113" s="513" t="e">
        <f ca="1">+IF(AND(ISNUMBER(OFFSET('Hygiene Data'!$H$7,0,10*ROW('Hygiene Data'!H107))),'Data Summary'!EB113="Yes"),OFFSET('Hygiene Data'!$H$7,0,10*ROW('Hygiene Data'!H107)),NA())</f>
        <v>#N/A</v>
      </c>
      <c r="BN113" s="513" t="e">
        <f ca="1">+IF(AND(ISNUMBER(OFFSET('Hygiene Data'!$H$9,0,10*ROW('Hygiene Data'!H107))),'Data Summary'!EC113="Yes"),OFFSET('Hygiene Data'!$H$9,0,10*ROW('Hygiene Data'!H107)),NA())</f>
        <v>#N/A</v>
      </c>
      <c r="BO113" s="513" t="e">
        <f ca="1">+IF(AND(ISNUMBER(OFFSET('Hygiene Data'!$I$5,0,10*ROW('Hygiene Data'!I107))),'Data Summary'!ED113="Yes"),OFFSET('Hygiene Data'!$I$5,0,10*ROW('Hygiene Data'!I107)),NA())</f>
        <v>#N/A</v>
      </c>
      <c r="BP113" s="513" t="e">
        <f ca="1">+IF(AND(ISNUMBER(OFFSET('Hygiene Data'!$I$7,0,10*ROW('Hygiene Data'!I107))),'Data Summary'!EE113="Yes"),OFFSET('Hygiene Data'!$I$7,0,10*ROW('Hygiene Data'!I107)),NA())</f>
        <v>#N/A</v>
      </c>
      <c r="BQ113" s="513" t="e">
        <f ca="1">+IF(AND(ISNUMBER(OFFSET('Hygiene Data'!$I$9,0,10*ROW('Hygiene Data'!I107))),'Data Summary'!EF113="Yes"),OFFSET('Hygiene Data'!$I$9,0,10*ROW('Hygiene Data'!I107)),NA())</f>
        <v>#N/A</v>
      </c>
    </row>
    <row r="114" spans="1:69" x14ac:dyDescent="0.25">
      <c r="A114" s="509" t="e">
        <f ca="1">+RIGHT('Data Summary'!A114,LEN('Data Summary'!A114)-9)</f>
        <v>#VALUE!</v>
      </c>
      <c r="B114" s="483" t="str">
        <f ca="1">+IF(ISTEXT('Data Summary'!B114),'Data Summary'!B114,"")</f>
        <v/>
      </c>
      <c r="C114" s="510" t="e">
        <f ca="1">+VALUE('Data Summary'!C114)</f>
        <v>#VALUE!</v>
      </c>
      <c r="D114" s="511" t="e">
        <f ca="1">+IF(AND(ISNUMBER(OFFSET('Water Data'!$D$4,0,10*ROW('Water Data'!D108))),'Data Summary'!BS114="Yes"),100-OFFSET('Water Data'!$D$4,0,10*ROW('Water Data'!D108)),NA())</f>
        <v>#N/A</v>
      </c>
      <c r="E114" s="511" t="e">
        <f ca="1">+IF(AND(ISNUMBER(OFFSET('Water Data'!$D$6,0,10*ROW('Water Data'!D108))),'Data Summary'!BT114="Yes"),OFFSET('Water Data'!$D$6,0,10*ROW('Water Data'!D108)),NA())</f>
        <v>#N/A</v>
      </c>
      <c r="F114" s="511" t="e">
        <f ca="1">+IF(AND(ISNUMBER(OFFSET('Water Data'!$D$9,0,10*ROW('Water Data'!D108))),'Data Summary'!BU114="Yes"),OFFSET('Water Data'!$D$9,0,10*ROW('Water Data'!D108)),NA())</f>
        <v>#N/A</v>
      </c>
      <c r="G114" s="511" t="e">
        <f ca="1">+IF(AND(ISNUMBER(OFFSET('Water Data'!$E$4,0,10*ROW('Water Data'!E108))),'Data Summary'!BV114="Yes"),100-OFFSET('Water Data'!$E$4,0,10*ROW('Water Data'!E108)),NA())</f>
        <v>#N/A</v>
      </c>
      <c r="H114" s="511" t="e">
        <f ca="1">+IF(AND(ISNUMBER(OFFSET('Water Data'!$E$6,0,10*ROW('Water Data'!E108))),'Data Summary'!BW114="Yes"),OFFSET('Water Data'!$E$6,0,10*ROW('Water Data'!E108)),NA())</f>
        <v>#N/A</v>
      </c>
      <c r="I114" s="511" t="e">
        <f ca="1">+IF(AND(ISNUMBER(OFFSET('Water Data'!$E$9,0,10*ROW('Water Data'!E108))),'Data Summary'!BX114="Yes"),OFFSET('Water Data'!$E$9,0,10*ROW('Water Data'!E108)),NA())</f>
        <v>#N/A</v>
      </c>
      <c r="J114" s="511" t="e">
        <f ca="1">+IF(AND(ISNUMBER(OFFSET('Water Data'!$F$4,0,10*ROW('Water Data'!F108))),'Data Summary'!BY114="Yes"),100-OFFSET('Water Data'!$F$4,0,10*ROW('Water Data'!F108)),NA())</f>
        <v>#N/A</v>
      </c>
      <c r="K114" s="511" t="e">
        <f ca="1">+IF(AND(ISNUMBER(OFFSET('Water Data'!$F$6,0,10*ROW('Water Data'!F108))),'Data Summary'!BZ114="Yes"),OFFSET('Water Data'!$F$6,0,10*ROW('Water Data'!F108)),NA())</f>
        <v>#N/A</v>
      </c>
      <c r="L114" s="511" t="e">
        <f ca="1">+IF(AND(ISNUMBER(OFFSET('Water Data'!$F$9,0,10*ROW('Water Data'!F108))),'Data Summary'!CA114="Yes"),OFFSET('Water Data'!$F$9,0,10*ROW('Water Data'!F108)),NA())</f>
        <v>#N/A</v>
      </c>
      <c r="M114" s="511" t="e">
        <f ca="1">+IF(AND(ISNUMBER(OFFSET('Water Data'!$G$4,0,10*ROW('Water Data'!G108))),'Data Summary'!CB114="Yes"),100-OFFSET('Water Data'!$G$4,0,10*ROW('Water Data'!G108)),NA())</f>
        <v>#N/A</v>
      </c>
      <c r="N114" s="511" t="e">
        <f ca="1">+IF(AND(ISNUMBER(OFFSET('Water Data'!$G$6,0,10*ROW('Water Data'!G108))),'Data Summary'!CC114="Yes"),OFFSET('Water Data'!$G$6,0,10*ROW('Water Data'!G108)),NA())</f>
        <v>#N/A</v>
      </c>
      <c r="O114" s="511" t="e">
        <f ca="1">+IF(AND(ISNUMBER(OFFSET('Water Data'!$G$9,0,10*ROW('Water Data'!G108))),'Data Summary'!CD114="Yes"),OFFSET('Water Data'!$G$9,0,10*ROW('Water Data'!G108)),NA())</f>
        <v>#N/A</v>
      </c>
      <c r="P114" s="511" t="e">
        <f ca="1">+IF(AND(ISNUMBER(OFFSET('Water Data'!$H$4,0,10*ROW('Water Data'!H108))),'Data Summary'!CE114="Yes"),100-OFFSET('Water Data'!$H$4,0,10*ROW('Water Data'!H108)),NA())</f>
        <v>#N/A</v>
      </c>
      <c r="Q114" s="511" t="e">
        <f ca="1">+IF(AND(ISNUMBER(OFFSET('Water Data'!$H$6,0,10*ROW('Water Data'!H108))),'Data Summary'!CF114="Yes"),OFFSET('Water Data'!$H$6,0,10*ROW('Water Data'!H108)),NA())</f>
        <v>#N/A</v>
      </c>
      <c r="R114" s="511" t="e">
        <f ca="1">+IF(AND(ISNUMBER(OFFSET('Water Data'!$H$9,0,10*ROW('Water Data'!H108))),'Data Summary'!CG114="Yes"),OFFSET('Water Data'!$H$9,0,10*ROW('Water Data'!H108)),NA())</f>
        <v>#N/A</v>
      </c>
      <c r="S114" s="511" t="e">
        <f ca="1">+IF(AND(ISNUMBER(OFFSET('Water Data'!$I$4,0,10*ROW('Water Data'!I108))),'Data Summary'!CH114="Yes"),100-OFFSET('Water Data'!$I$4,0,10*ROW('Water Data'!I108)),NA())</f>
        <v>#N/A</v>
      </c>
      <c r="T114" s="511" t="e">
        <f ca="1">+IF(AND(ISNUMBER(OFFSET('Water Data'!$I$6,0,10*ROW('Water Data'!I108))),'Data Summary'!CI114="Yes"),OFFSET('Water Data'!$I$6,0,10*ROW('Water Data'!I108)),NA())</f>
        <v>#N/A</v>
      </c>
      <c r="U114" s="511" t="e">
        <f ca="1">+IF(AND(ISNUMBER(OFFSET('Water Data'!$I$9,0,10*ROW('Water Data'!I108))),'Data Summary'!CJ114="Yes"),OFFSET('Water Data'!$I$9,0,10*ROW('Water Data'!I108)),NA())</f>
        <v>#N/A</v>
      </c>
      <c r="V114" s="512" t="e">
        <f ca="1">+IF(AND(ISNUMBER(OFFSET('Sanitation Data'!$D$4,0,10*ROW('Sanitation Data'!D108))),'Data Summary'!CK114="Yes"),100-OFFSET('Sanitation Data'!$D$4,0,10*ROW('Sanitation Data'!D108)),NA())</f>
        <v>#N/A</v>
      </c>
      <c r="W114" s="512" t="e">
        <f ca="1">+IF(AND(ISNUMBER(OFFSET('Sanitation Data'!$D$6,0,10*ROW('Sanitation Data'!D108))),'Data Summary'!CL114="Yes"),OFFSET('Sanitation Data'!$D$6,0,10*ROW('Sanitation Data'!D108)),NA())</f>
        <v>#N/A</v>
      </c>
      <c r="X114" s="512" t="e">
        <f ca="1">+IF(AND(ISNUMBER(OFFSET('Sanitation Data'!$D$10,0,10*ROW('Sanitation Data'!D108))),'Data Summary'!CM114="Yes"),OFFSET('Sanitation Data'!$D$10,0,10*ROW('Sanitation Data'!D108)),NA())</f>
        <v>#N/A</v>
      </c>
      <c r="Y114" s="512" t="e">
        <f ca="1">+IF(AND(ISNUMBER(OFFSET('Sanitation Data'!$D$11,0,10*ROW('Sanitation Data'!D108))),'Data Summary'!CN114="Yes"),OFFSET('Sanitation Data'!$D$11,0,10*ROW('Sanitation Data'!D108)),NA())</f>
        <v>#N/A</v>
      </c>
      <c r="Z114" s="512" t="e">
        <f ca="1">+IF(AND(ISNUMBER(OFFSET('Sanitation Data'!$D$12,0,10*ROW('Sanitation Data'!D108))),'Data Summary'!CO114="Yes"),OFFSET('Sanitation Data'!$D$12,0,10*ROW('Sanitation Data'!D108)),NA())</f>
        <v>#N/A</v>
      </c>
      <c r="AA114" s="512" t="e">
        <f ca="1">+IF(AND(ISNUMBER(OFFSET('Sanitation Data'!$E$4,0,10*ROW('Sanitation Data'!E108))),'Data Summary'!CP114="Yes"),100-OFFSET('Sanitation Data'!$E$4,0,10*ROW('Sanitation Data'!E108)),NA())</f>
        <v>#N/A</v>
      </c>
      <c r="AB114" s="512" t="e">
        <f ca="1">+IF(AND(ISNUMBER(OFFSET('Sanitation Data'!$E$6,0,10*ROW('Sanitation Data'!E108))),'Data Summary'!CQ114="Yes"),OFFSET('Sanitation Data'!$E$6,0,10*ROW('Sanitation Data'!E108)),NA())</f>
        <v>#N/A</v>
      </c>
      <c r="AC114" s="512" t="e">
        <f ca="1">+IF(AND(ISNUMBER(OFFSET('Sanitation Data'!$E$10,0,10*ROW('Sanitation Data'!E108))),'Data Summary'!CR114="Yes"),OFFSET('Sanitation Data'!$E$10,0,10*ROW('Sanitation Data'!E108)),NA())</f>
        <v>#N/A</v>
      </c>
      <c r="AD114" s="512" t="e">
        <f ca="1">+IF(AND(ISNUMBER(OFFSET('Sanitation Data'!$E$11,0,10*ROW('Sanitation Data'!E108))),'Data Summary'!CS114="Yes"),OFFSET('Sanitation Data'!$E$11,0,10*ROW('Sanitation Data'!E108)),NA())</f>
        <v>#N/A</v>
      </c>
      <c r="AE114" s="512" t="e">
        <f ca="1">+IF(AND(ISNUMBER(OFFSET('Sanitation Data'!$E$12,0,10*ROW('Sanitation Data'!E108))),'Data Summary'!CT114="Yes"),OFFSET('Sanitation Data'!$E$12,0,10*ROW('Sanitation Data'!E108)),NA())</f>
        <v>#N/A</v>
      </c>
      <c r="AF114" s="512" t="e">
        <f ca="1">+IF(AND(ISNUMBER(OFFSET('Sanitation Data'!$F$4,0,10*ROW('Sanitation Data'!F108))),'Data Summary'!CU114="Yes"),100-OFFSET('Sanitation Data'!$F$4,0,10*ROW('Sanitation Data'!F108)),NA())</f>
        <v>#N/A</v>
      </c>
      <c r="AG114" s="512" t="e">
        <f ca="1">+IF(AND(ISNUMBER(OFFSET('Sanitation Data'!$F$6,0,10*ROW('Sanitation Data'!F108))),'Data Summary'!CV114="Yes"),OFFSET('Sanitation Data'!$F$6,0,10*ROW('Sanitation Data'!F108)),NA())</f>
        <v>#N/A</v>
      </c>
      <c r="AH114" s="512" t="e">
        <f ca="1">+IF(AND(ISNUMBER(OFFSET('Sanitation Data'!$F$10,0,10*ROW('Sanitation Data'!F108))),'Data Summary'!CW114="Yes"),OFFSET('Sanitation Data'!$F$10,0,10*ROW('Sanitation Data'!F108)),NA())</f>
        <v>#N/A</v>
      </c>
      <c r="AI114" s="512" t="e">
        <f ca="1">+IF(AND(ISNUMBER(OFFSET('Sanitation Data'!$F$11,0,10*ROW('Sanitation Data'!F108))),'Data Summary'!CX114="Yes"),OFFSET('Sanitation Data'!$F$11,0,10*ROW('Sanitation Data'!F108)),NA())</f>
        <v>#N/A</v>
      </c>
      <c r="AJ114" s="512" t="e">
        <f ca="1">+IF(AND(ISNUMBER(OFFSET('Sanitation Data'!$F$12,0,10*ROW('Sanitation Data'!F108))),'Data Summary'!CY114="Yes"),OFFSET('Sanitation Data'!$F$12,0,10*ROW('Sanitation Data'!F108)),NA())</f>
        <v>#N/A</v>
      </c>
      <c r="AK114" s="512" t="e">
        <f ca="1">+IF(AND(ISNUMBER(OFFSET('Sanitation Data'!$G$4,0,10*ROW('Sanitation Data'!G108))),'Data Summary'!CZ114="Yes"),100-OFFSET('Sanitation Data'!$G$4,0,10*ROW('Sanitation Data'!G108)),NA())</f>
        <v>#N/A</v>
      </c>
      <c r="AL114" s="512" t="e">
        <f ca="1">+IF(AND(ISNUMBER(OFFSET('Sanitation Data'!$G$6,0,10*ROW('Sanitation Data'!G108))),'Data Summary'!DA114="Yes"),OFFSET('Sanitation Data'!$G$6,0,10*ROW('Sanitation Data'!G108)),NA())</f>
        <v>#N/A</v>
      </c>
      <c r="AM114" s="512" t="e">
        <f ca="1">+IF(AND(ISNUMBER(OFFSET('Sanitation Data'!$G$10,0,10*ROW('Sanitation Data'!G108))),'Data Summary'!DB114="Yes"),OFFSET('Sanitation Data'!$G$10,0,10*ROW('Sanitation Data'!G108)),NA())</f>
        <v>#N/A</v>
      </c>
      <c r="AN114" s="512" t="e">
        <f ca="1">+IF(AND(ISNUMBER(OFFSET('Sanitation Data'!$G$11,0,10*ROW('Sanitation Data'!G108))),'Data Summary'!DC114="Yes"),OFFSET('Sanitation Data'!$G$11,0,10*ROW('Sanitation Data'!G108)),NA())</f>
        <v>#N/A</v>
      </c>
      <c r="AO114" s="512" t="e">
        <f ca="1">+IF(AND(ISNUMBER(OFFSET('Sanitation Data'!$G$12,0,10*ROW('Sanitation Data'!G108))),'Data Summary'!DD114="Yes"),OFFSET('Sanitation Data'!$G$12,0,10*ROW('Sanitation Data'!G108)),NA())</f>
        <v>#N/A</v>
      </c>
      <c r="AP114" s="512" t="e">
        <f ca="1">+IF(AND(ISNUMBER(OFFSET('Sanitation Data'!$H$4,0,10*ROW('Sanitation Data'!H108))),'Data Summary'!DE114="Yes"),100-OFFSET('Sanitation Data'!$H$4,0,10*ROW('Sanitation Data'!H108)),NA())</f>
        <v>#N/A</v>
      </c>
      <c r="AQ114" s="512" t="e">
        <f ca="1">+IF(AND(ISNUMBER(OFFSET('Sanitation Data'!$H$6,0,10*ROW('Sanitation Data'!H108))),'Data Summary'!DF114="Yes"),OFFSET('Sanitation Data'!$H$6,0,10*ROW('Sanitation Data'!H108)),NA())</f>
        <v>#N/A</v>
      </c>
      <c r="AR114" s="512" t="e">
        <f ca="1">+IF(AND(ISNUMBER(OFFSET('Sanitation Data'!$H$10,0,10*ROW('Sanitation Data'!H108))),'Data Summary'!DG114="Yes"),OFFSET('Sanitation Data'!$H$10,0,10*ROW('Sanitation Data'!H108)),NA())</f>
        <v>#N/A</v>
      </c>
      <c r="AS114" s="512" t="e">
        <f ca="1">+IF(AND(ISNUMBER(OFFSET('Sanitation Data'!$H$11,0,10*ROW('Sanitation Data'!H108))),'Data Summary'!DH114="Yes"),OFFSET('Sanitation Data'!$H$11,0,10*ROW('Sanitation Data'!H108)),NA())</f>
        <v>#N/A</v>
      </c>
      <c r="AT114" s="512" t="e">
        <f ca="1">+IF(AND(ISNUMBER(OFFSET('Sanitation Data'!$H$12,0,10*ROW('Sanitation Data'!H108))),'Data Summary'!DI114="Yes"),OFFSET('Sanitation Data'!$H$12,0,10*ROW('Sanitation Data'!H108)),NA())</f>
        <v>#N/A</v>
      </c>
      <c r="AU114" s="512" t="e">
        <f ca="1">+IF(AND(ISNUMBER(OFFSET('Sanitation Data'!$I$4,0,10*ROW('Sanitation Data'!I108))),'Data Summary'!DJ114="Yes"),100-OFFSET('Sanitation Data'!$I$4,0,10*ROW('Sanitation Data'!I108)),NA())</f>
        <v>#N/A</v>
      </c>
      <c r="AV114" s="512" t="e">
        <f ca="1">+IF(AND(ISNUMBER(OFFSET('Sanitation Data'!$I$6,0,10*ROW('Sanitation Data'!I108))),'Data Summary'!DK114="Yes"),OFFSET('Sanitation Data'!$I$6,0,10*ROW('Sanitation Data'!I108)),NA())</f>
        <v>#N/A</v>
      </c>
      <c r="AW114" s="512" t="e">
        <f ca="1">+IF(AND(ISNUMBER(OFFSET('Sanitation Data'!$I$10,0,10*ROW('Sanitation Data'!I108))),'Data Summary'!DL114="Yes"),OFFSET('Sanitation Data'!$I$10,0,10*ROW('Sanitation Data'!I108)),NA())</f>
        <v>#N/A</v>
      </c>
      <c r="AX114" s="512" t="e">
        <f ca="1">+IF(AND(ISNUMBER(OFFSET('Sanitation Data'!$I$11,0,10*ROW('Sanitation Data'!I108))),'Data Summary'!DM114="Yes"),OFFSET('Sanitation Data'!$I$11,0,10*ROW('Sanitation Data'!I108)),NA())</f>
        <v>#N/A</v>
      </c>
      <c r="AY114" s="512" t="e">
        <f ca="1">+IF(AND(ISNUMBER(OFFSET('Sanitation Data'!$I$12,0,10*ROW('Sanitation Data'!I108))),'Data Summary'!DN114="Yes"),OFFSET('Sanitation Data'!$I$12,0,10*ROW('Sanitation Data'!I108)),NA())</f>
        <v>#N/A</v>
      </c>
      <c r="AZ114" s="513" t="e">
        <f ca="1">+IF(AND(ISNUMBER(OFFSET('Hygiene Data'!$D$5,0,10*ROW('Hygiene Data'!D108))),'Data Summary'!DO114="Yes"),OFFSET('Hygiene Data'!$D$5,0,10*ROW('Hygiene Data'!D108)),NA())</f>
        <v>#N/A</v>
      </c>
      <c r="BA114" s="513" t="e">
        <f ca="1">+IF(AND(ISNUMBER(OFFSET('Hygiene Data'!$D$7,0,10*ROW('Hygiene Data'!D108))),'Data Summary'!DP114="Yes"),OFFSET('Hygiene Data'!$D$7,0,10*ROW('Hygiene Data'!D108)),NA())</f>
        <v>#N/A</v>
      </c>
      <c r="BB114" s="513" t="e">
        <f ca="1">+IF(AND(ISNUMBER(OFFSET('Hygiene Data'!$D$9,0,10*ROW('Hygiene Data'!D108))),'Data Summary'!DQ114="Yes"),OFFSET('Hygiene Data'!$D$9,0,10*ROW('Hygiene Data'!D108)),NA())</f>
        <v>#N/A</v>
      </c>
      <c r="BC114" s="513" t="e">
        <f ca="1">+IF(AND(ISNUMBER(OFFSET('Hygiene Data'!$E$5,0,10*ROW('Hygiene Data'!E108))),'Data Summary'!DR114="Yes"),OFFSET('Hygiene Data'!$E$5,0,10*ROW('Hygiene Data'!E108)),NA())</f>
        <v>#N/A</v>
      </c>
      <c r="BD114" s="513" t="e">
        <f ca="1">+IF(AND(ISNUMBER(OFFSET('Hygiene Data'!$E$7,0,10*ROW('Hygiene Data'!E108))),'Data Summary'!DS114="Yes"),OFFSET('Hygiene Data'!$E$7,0,10*ROW('Hygiene Data'!E108)),NA())</f>
        <v>#N/A</v>
      </c>
      <c r="BE114" s="513" t="e">
        <f ca="1">+IF(AND(ISNUMBER(OFFSET('Hygiene Data'!$E$9,0,10*ROW('Hygiene Data'!E108))),'Data Summary'!DT114="Yes"),OFFSET('Hygiene Data'!$E$9,0,10*ROW('Hygiene Data'!E108)),NA())</f>
        <v>#N/A</v>
      </c>
      <c r="BF114" s="513" t="e">
        <f ca="1">+IF(AND(ISNUMBER(OFFSET('Hygiene Data'!$F$5,0,10*ROW('Hygiene Data'!F108))),'Data Summary'!DU114="Yes"),OFFSET('Hygiene Data'!$F$5,0,10*ROW('Hygiene Data'!F108)),NA())</f>
        <v>#N/A</v>
      </c>
      <c r="BG114" s="513" t="e">
        <f ca="1">+IF(AND(ISNUMBER(OFFSET('Hygiene Data'!$F$7,0,10*ROW('Hygiene Data'!F108))),'Data Summary'!DV114="Yes"),OFFSET('Hygiene Data'!$F$7,0,10*ROW('Hygiene Data'!F108)),NA())</f>
        <v>#N/A</v>
      </c>
      <c r="BH114" s="513" t="e">
        <f ca="1">+IF(AND(ISNUMBER(OFFSET('Hygiene Data'!$F$9,0,10*ROW('Hygiene Data'!F108))),'Data Summary'!DW114="Yes"),OFFSET('Hygiene Data'!$F$9,0,10*ROW('Hygiene Data'!F108)),NA())</f>
        <v>#N/A</v>
      </c>
      <c r="BI114" s="513" t="e">
        <f ca="1">+IF(AND(ISNUMBER(OFFSET('Hygiene Data'!$G$5,0,10*ROW('Hygiene Data'!G108))),'Data Summary'!DX114="Yes"),OFFSET('Hygiene Data'!$G$5,0,10*ROW('Hygiene Data'!G108)),NA())</f>
        <v>#N/A</v>
      </c>
      <c r="BJ114" s="513" t="e">
        <f ca="1">+IF(AND(ISNUMBER(OFFSET('Hygiene Data'!$G$7,0,10*ROW('Hygiene Data'!G108))),'Data Summary'!DY114="Yes"),OFFSET('Hygiene Data'!$G$7,0,10*ROW('Hygiene Data'!G108)),NA())</f>
        <v>#N/A</v>
      </c>
      <c r="BK114" s="513" t="e">
        <f ca="1">+IF(AND(ISNUMBER(OFFSET('Hygiene Data'!$G$9,0,10*ROW('Hygiene Data'!G108))),'Data Summary'!DZ114="Yes"),OFFSET('Hygiene Data'!$G$9,0,10*ROW('Hygiene Data'!G108)),NA())</f>
        <v>#N/A</v>
      </c>
      <c r="BL114" s="513" t="e">
        <f ca="1">+IF(AND(ISNUMBER(OFFSET('Hygiene Data'!$H$5,0,10*ROW('Hygiene Data'!H108))),'Data Summary'!EA114="Yes"),OFFSET('Hygiene Data'!$H$5,0,10*ROW('Hygiene Data'!H108)),NA())</f>
        <v>#N/A</v>
      </c>
      <c r="BM114" s="513" t="e">
        <f ca="1">+IF(AND(ISNUMBER(OFFSET('Hygiene Data'!$H$7,0,10*ROW('Hygiene Data'!H108))),'Data Summary'!EB114="Yes"),OFFSET('Hygiene Data'!$H$7,0,10*ROW('Hygiene Data'!H108)),NA())</f>
        <v>#N/A</v>
      </c>
      <c r="BN114" s="513" t="e">
        <f ca="1">+IF(AND(ISNUMBER(OFFSET('Hygiene Data'!$H$9,0,10*ROW('Hygiene Data'!H108))),'Data Summary'!EC114="Yes"),OFFSET('Hygiene Data'!$H$9,0,10*ROW('Hygiene Data'!H108)),NA())</f>
        <v>#N/A</v>
      </c>
      <c r="BO114" s="513" t="e">
        <f ca="1">+IF(AND(ISNUMBER(OFFSET('Hygiene Data'!$I$5,0,10*ROW('Hygiene Data'!I108))),'Data Summary'!ED114="Yes"),OFFSET('Hygiene Data'!$I$5,0,10*ROW('Hygiene Data'!I108)),NA())</f>
        <v>#N/A</v>
      </c>
      <c r="BP114" s="513" t="e">
        <f ca="1">+IF(AND(ISNUMBER(OFFSET('Hygiene Data'!$I$7,0,10*ROW('Hygiene Data'!I108))),'Data Summary'!EE114="Yes"),OFFSET('Hygiene Data'!$I$7,0,10*ROW('Hygiene Data'!I108)),NA())</f>
        <v>#N/A</v>
      </c>
      <c r="BQ114" s="513" t="e">
        <f ca="1">+IF(AND(ISNUMBER(OFFSET('Hygiene Data'!$I$9,0,10*ROW('Hygiene Data'!I108))),'Data Summary'!EF114="Yes"),OFFSET('Hygiene Data'!$I$9,0,10*ROW('Hygiene Data'!I108)),NA())</f>
        <v>#N/A</v>
      </c>
    </row>
    <row r="115" spans="1:69" x14ac:dyDescent="0.25">
      <c r="A115" s="509" t="e">
        <f ca="1">+RIGHT('Data Summary'!A115,LEN('Data Summary'!A115)-9)</f>
        <v>#VALUE!</v>
      </c>
      <c r="B115" s="483" t="str">
        <f ca="1">+IF(ISTEXT('Data Summary'!B115),'Data Summary'!B115,"")</f>
        <v/>
      </c>
      <c r="C115" s="510" t="e">
        <f ca="1">+VALUE('Data Summary'!C115)</f>
        <v>#VALUE!</v>
      </c>
      <c r="D115" s="511" t="e">
        <f ca="1">+IF(AND(ISNUMBER(OFFSET('Water Data'!$D$4,0,10*ROW('Water Data'!D109))),'Data Summary'!BS115="Yes"),100-OFFSET('Water Data'!$D$4,0,10*ROW('Water Data'!D109)),NA())</f>
        <v>#N/A</v>
      </c>
      <c r="E115" s="511" t="e">
        <f ca="1">+IF(AND(ISNUMBER(OFFSET('Water Data'!$D$6,0,10*ROW('Water Data'!D109))),'Data Summary'!BT115="Yes"),OFFSET('Water Data'!$D$6,0,10*ROW('Water Data'!D109)),NA())</f>
        <v>#N/A</v>
      </c>
      <c r="F115" s="511" t="e">
        <f ca="1">+IF(AND(ISNUMBER(OFFSET('Water Data'!$D$9,0,10*ROW('Water Data'!D109))),'Data Summary'!BU115="Yes"),OFFSET('Water Data'!$D$9,0,10*ROW('Water Data'!D109)),NA())</f>
        <v>#N/A</v>
      </c>
      <c r="G115" s="511" t="e">
        <f ca="1">+IF(AND(ISNUMBER(OFFSET('Water Data'!$E$4,0,10*ROW('Water Data'!E109))),'Data Summary'!BV115="Yes"),100-OFFSET('Water Data'!$E$4,0,10*ROW('Water Data'!E109)),NA())</f>
        <v>#N/A</v>
      </c>
      <c r="H115" s="511" t="e">
        <f ca="1">+IF(AND(ISNUMBER(OFFSET('Water Data'!$E$6,0,10*ROW('Water Data'!E109))),'Data Summary'!BW115="Yes"),OFFSET('Water Data'!$E$6,0,10*ROW('Water Data'!E109)),NA())</f>
        <v>#N/A</v>
      </c>
      <c r="I115" s="511" t="e">
        <f ca="1">+IF(AND(ISNUMBER(OFFSET('Water Data'!$E$9,0,10*ROW('Water Data'!E109))),'Data Summary'!BX115="Yes"),OFFSET('Water Data'!$E$9,0,10*ROW('Water Data'!E109)),NA())</f>
        <v>#N/A</v>
      </c>
      <c r="J115" s="511" t="e">
        <f ca="1">+IF(AND(ISNUMBER(OFFSET('Water Data'!$F$4,0,10*ROW('Water Data'!F109))),'Data Summary'!BY115="Yes"),100-OFFSET('Water Data'!$F$4,0,10*ROW('Water Data'!F109)),NA())</f>
        <v>#N/A</v>
      </c>
      <c r="K115" s="511" t="e">
        <f ca="1">+IF(AND(ISNUMBER(OFFSET('Water Data'!$F$6,0,10*ROW('Water Data'!F109))),'Data Summary'!BZ115="Yes"),OFFSET('Water Data'!$F$6,0,10*ROW('Water Data'!F109)),NA())</f>
        <v>#N/A</v>
      </c>
      <c r="L115" s="511" t="e">
        <f ca="1">+IF(AND(ISNUMBER(OFFSET('Water Data'!$F$9,0,10*ROW('Water Data'!F109))),'Data Summary'!CA115="Yes"),OFFSET('Water Data'!$F$9,0,10*ROW('Water Data'!F109)),NA())</f>
        <v>#N/A</v>
      </c>
      <c r="M115" s="511" t="e">
        <f ca="1">+IF(AND(ISNUMBER(OFFSET('Water Data'!$G$4,0,10*ROW('Water Data'!G109))),'Data Summary'!CB115="Yes"),100-OFFSET('Water Data'!$G$4,0,10*ROW('Water Data'!G109)),NA())</f>
        <v>#N/A</v>
      </c>
      <c r="N115" s="511" t="e">
        <f ca="1">+IF(AND(ISNUMBER(OFFSET('Water Data'!$G$6,0,10*ROW('Water Data'!G109))),'Data Summary'!CC115="Yes"),OFFSET('Water Data'!$G$6,0,10*ROW('Water Data'!G109)),NA())</f>
        <v>#N/A</v>
      </c>
      <c r="O115" s="511" t="e">
        <f ca="1">+IF(AND(ISNUMBER(OFFSET('Water Data'!$G$9,0,10*ROW('Water Data'!G109))),'Data Summary'!CD115="Yes"),OFFSET('Water Data'!$G$9,0,10*ROW('Water Data'!G109)),NA())</f>
        <v>#N/A</v>
      </c>
      <c r="P115" s="511" t="e">
        <f ca="1">+IF(AND(ISNUMBER(OFFSET('Water Data'!$H$4,0,10*ROW('Water Data'!H109))),'Data Summary'!CE115="Yes"),100-OFFSET('Water Data'!$H$4,0,10*ROW('Water Data'!H109)),NA())</f>
        <v>#N/A</v>
      </c>
      <c r="Q115" s="511" t="e">
        <f ca="1">+IF(AND(ISNUMBER(OFFSET('Water Data'!$H$6,0,10*ROW('Water Data'!H109))),'Data Summary'!CF115="Yes"),OFFSET('Water Data'!$H$6,0,10*ROW('Water Data'!H109)),NA())</f>
        <v>#N/A</v>
      </c>
      <c r="R115" s="511" t="e">
        <f ca="1">+IF(AND(ISNUMBER(OFFSET('Water Data'!$H$9,0,10*ROW('Water Data'!H109))),'Data Summary'!CG115="Yes"),OFFSET('Water Data'!$H$9,0,10*ROW('Water Data'!H109)),NA())</f>
        <v>#N/A</v>
      </c>
      <c r="S115" s="511" t="e">
        <f ca="1">+IF(AND(ISNUMBER(OFFSET('Water Data'!$I$4,0,10*ROW('Water Data'!I109))),'Data Summary'!CH115="Yes"),100-OFFSET('Water Data'!$I$4,0,10*ROW('Water Data'!I109)),NA())</f>
        <v>#N/A</v>
      </c>
      <c r="T115" s="511" t="e">
        <f ca="1">+IF(AND(ISNUMBER(OFFSET('Water Data'!$I$6,0,10*ROW('Water Data'!I109))),'Data Summary'!CI115="Yes"),OFFSET('Water Data'!$I$6,0,10*ROW('Water Data'!I109)),NA())</f>
        <v>#N/A</v>
      </c>
      <c r="U115" s="511" t="e">
        <f ca="1">+IF(AND(ISNUMBER(OFFSET('Water Data'!$I$9,0,10*ROW('Water Data'!I109))),'Data Summary'!CJ115="Yes"),OFFSET('Water Data'!$I$9,0,10*ROW('Water Data'!I109)),NA())</f>
        <v>#N/A</v>
      </c>
      <c r="V115" s="512" t="e">
        <f ca="1">+IF(AND(ISNUMBER(OFFSET('Sanitation Data'!$D$4,0,10*ROW('Sanitation Data'!D109))),'Data Summary'!CK115="Yes"),100-OFFSET('Sanitation Data'!$D$4,0,10*ROW('Sanitation Data'!D109)),NA())</f>
        <v>#N/A</v>
      </c>
      <c r="W115" s="512" t="e">
        <f ca="1">+IF(AND(ISNUMBER(OFFSET('Sanitation Data'!$D$6,0,10*ROW('Sanitation Data'!D109))),'Data Summary'!CL115="Yes"),OFFSET('Sanitation Data'!$D$6,0,10*ROW('Sanitation Data'!D109)),NA())</f>
        <v>#N/A</v>
      </c>
      <c r="X115" s="512" t="e">
        <f ca="1">+IF(AND(ISNUMBER(OFFSET('Sanitation Data'!$D$10,0,10*ROW('Sanitation Data'!D109))),'Data Summary'!CM115="Yes"),OFFSET('Sanitation Data'!$D$10,0,10*ROW('Sanitation Data'!D109)),NA())</f>
        <v>#N/A</v>
      </c>
      <c r="Y115" s="512" t="e">
        <f ca="1">+IF(AND(ISNUMBER(OFFSET('Sanitation Data'!$D$11,0,10*ROW('Sanitation Data'!D109))),'Data Summary'!CN115="Yes"),OFFSET('Sanitation Data'!$D$11,0,10*ROW('Sanitation Data'!D109)),NA())</f>
        <v>#N/A</v>
      </c>
      <c r="Z115" s="512" t="e">
        <f ca="1">+IF(AND(ISNUMBER(OFFSET('Sanitation Data'!$D$12,0,10*ROW('Sanitation Data'!D109))),'Data Summary'!CO115="Yes"),OFFSET('Sanitation Data'!$D$12,0,10*ROW('Sanitation Data'!D109)),NA())</f>
        <v>#N/A</v>
      </c>
      <c r="AA115" s="512" t="e">
        <f ca="1">+IF(AND(ISNUMBER(OFFSET('Sanitation Data'!$E$4,0,10*ROW('Sanitation Data'!E109))),'Data Summary'!CP115="Yes"),100-OFFSET('Sanitation Data'!$E$4,0,10*ROW('Sanitation Data'!E109)),NA())</f>
        <v>#N/A</v>
      </c>
      <c r="AB115" s="512" t="e">
        <f ca="1">+IF(AND(ISNUMBER(OFFSET('Sanitation Data'!$E$6,0,10*ROW('Sanitation Data'!E109))),'Data Summary'!CQ115="Yes"),OFFSET('Sanitation Data'!$E$6,0,10*ROW('Sanitation Data'!E109)),NA())</f>
        <v>#N/A</v>
      </c>
      <c r="AC115" s="512" t="e">
        <f ca="1">+IF(AND(ISNUMBER(OFFSET('Sanitation Data'!$E$10,0,10*ROW('Sanitation Data'!E109))),'Data Summary'!CR115="Yes"),OFFSET('Sanitation Data'!$E$10,0,10*ROW('Sanitation Data'!E109)),NA())</f>
        <v>#N/A</v>
      </c>
      <c r="AD115" s="512" t="e">
        <f ca="1">+IF(AND(ISNUMBER(OFFSET('Sanitation Data'!$E$11,0,10*ROW('Sanitation Data'!E109))),'Data Summary'!CS115="Yes"),OFFSET('Sanitation Data'!$E$11,0,10*ROW('Sanitation Data'!E109)),NA())</f>
        <v>#N/A</v>
      </c>
      <c r="AE115" s="512" t="e">
        <f ca="1">+IF(AND(ISNUMBER(OFFSET('Sanitation Data'!$E$12,0,10*ROW('Sanitation Data'!E109))),'Data Summary'!CT115="Yes"),OFFSET('Sanitation Data'!$E$12,0,10*ROW('Sanitation Data'!E109)),NA())</f>
        <v>#N/A</v>
      </c>
      <c r="AF115" s="512" t="e">
        <f ca="1">+IF(AND(ISNUMBER(OFFSET('Sanitation Data'!$F$4,0,10*ROW('Sanitation Data'!F109))),'Data Summary'!CU115="Yes"),100-OFFSET('Sanitation Data'!$F$4,0,10*ROW('Sanitation Data'!F109)),NA())</f>
        <v>#N/A</v>
      </c>
      <c r="AG115" s="512" t="e">
        <f ca="1">+IF(AND(ISNUMBER(OFFSET('Sanitation Data'!$F$6,0,10*ROW('Sanitation Data'!F109))),'Data Summary'!CV115="Yes"),OFFSET('Sanitation Data'!$F$6,0,10*ROW('Sanitation Data'!F109)),NA())</f>
        <v>#N/A</v>
      </c>
      <c r="AH115" s="512" t="e">
        <f ca="1">+IF(AND(ISNUMBER(OFFSET('Sanitation Data'!$F$10,0,10*ROW('Sanitation Data'!F109))),'Data Summary'!CW115="Yes"),OFFSET('Sanitation Data'!$F$10,0,10*ROW('Sanitation Data'!F109)),NA())</f>
        <v>#N/A</v>
      </c>
      <c r="AI115" s="512" t="e">
        <f ca="1">+IF(AND(ISNUMBER(OFFSET('Sanitation Data'!$F$11,0,10*ROW('Sanitation Data'!F109))),'Data Summary'!CX115="Yes"),OFFSET('Sanitation Data'!$F$11,0,10*ROW('Sanitation Data'!F109)),NA())</f>
        <v>#N/A</v>
      </c>
      <c r="AJ115" s="512" t="e">
        <f ca="1">+IF(AND(ISNUMBER(OFFSET('Sanitation Data'!$F$12,0,10*ROW('Sanitation Data'!F109))),'Data Summary'!CY115="Yes"),OFFSET('Sanitation Data'!$F$12,0,10*ROW('Sanitation Data'!F109)),NA())</f>
        <v>#N/A</v>
      </c>
      <c r="AK115" s="512" t="e">
        <f ca="1">+IF(AND(ISNUMBER(OFFSET('Sanitation Data'!$G$4,0,10*ROW('Sanitation Data'!G109))),'Data Summary'!CZ115="Yes"),100-OFFSET('Sanitation Data'!$G$4,0,10*ROW('Sanitation Data'!G109)),NA())</f>
        <v>#N/A</v>
      </c>
      <c r="AL115" s="512" t="e">
        <f ca="1">+IF(AND(ISNUMBER(OFFSET('Sanitation Data'!$G$6,0,10*ROW('Sanitation Data'!G109))),'Data Summary'!DA115="Yes"),OFFSET('Sanitation Data'!$G$6,0,10*ROW('Sanitation Data'!G109)),NA())</f>
        <v>#N/A</v>
      </c>
      <c r="AM115" s="512" t="e">
        <f ca="1">+IF(AND(ISNUMBER(OFFSET('Sanitation Data'!$G$10,0,10*ROW('Sanitation Data'!G109))),'Data Summary'!DB115="Yes"),OFFSET('Sanitation Data'!$G$10,0,10*ROW('Sanitation Data'!G109)),NA())</f>
        <v>#N/A</v>
      </c>
      <c r="AN115" s="512" t="e">
        <f ca="1">+IF(AND(ISNUMBER(OFFSET('Sanitation Data'!$G$11,0,10*ROW('Sanitation Data'!G109))),'Data Summary'!DC115="Yes"),OFFSET('Sanitation Data'!$G$11,0,10*ROW('Sanitation Data'!G109)),NA())</f>
        <v>#N/A</v>
      </c>
      <c r="AO115" s="512" t="e">
        <f ca="1">+IF(AND(ISNUMBER(OFFSET('Sanitation Data'!$G$12,0,10*ROW('Sanitation Data'!G109))),'Data Summary'!DD115="Yes"),OFFSET('Sanitation Data'!$G$12,0,10*ROW('Sanitation Data'!G109)),NA())</f>
        <v>#N/A</v>
      </c>
      <c r="AP115" s="512" t="e">
        <f ca="1">+IF(AND(ISNUMBER(OFFSET('Sanitation Data'!$H$4,0,10*ROW('Sanitation Data'!H109))),'Data Summary'!DE115="Yes"),100-OFFSET('Sanitation Data'!$H$4,0,10*ROW('Sanitation Data'!H109)),NA())</f>
        <v>#N/A</v>
      </c>
      <c r="AQ115" s="512" t="e">
        <f ca="1">+IF(AND(ISNUMBER(OFFSET('Sanitation Data'!$H$6,0,10*ROW('Sanitation Data'!H109))),'Data Summary'!DF115="Yes"),OFFSET('Sanitation Data'!$H$6,0,10*ROW('Sanitation Data'!H109)),NA())</f>
        <v>#N/A</v>
      </c>
      <c r="AR115" s="512" t="e">
        <f ca="1">+IF(AND(ISNUMBER(OFFSET('Sanitation Data'!$H$10,0,10*ROW('Sanitation Data'!H109))),'Data Summary'!DG115="Yes"),OFFSET('Sanitation Data'!$H$10,0,10*ROW('Sanitation Data'!H109)),NA())</f>
        <v>#N/A</v>
      </c>
      <c r="AS115" s="512" t="e">
        <f ca="1">+IF(AND(ISNUMBER(OFFSET('Sanitation Data'!$H$11,0,10*ROW('Sanitation Data'!H109))),'Data Summary'!DH115="Yes"),OFFSET('Sanitation Data'!$H$11,0,10*ROW('Sanitation Data'!H109)),NA())</f>
        <v>#N/A</v>
      </c>
      <c r="AT115" s="512" t="e">
        <f ca="1">+IF(AND(ISNUMBER(OFFSET('Sanitation Data'!$H$12,0,10*ROW('Sanitation Data'!H109))),'Data Summary'!DI115="Yes"),OFFSET('Sanitation Data'!$H$12,0,10*ROW('Sanitation Data'!H109)),NA())</f>
        <v>#N/A</v>
      </c>
      <c r="AU115" s="512" t="e">
        <f ca="1">+IF(AND(ISNUMBER(OFFSET('Sanitation Data'!$I$4,0,10*ROW('Sanitation Data'!I109))),'Data Summary'!DJ115="Yes"),100-OFFSET('Sanitation Data'!$I$4,0,10*ROW('Sanitation Data'!I109)),NA())</f>
        <v>#N/A</v>
      </c>
      <c r="AV115" s="512" t="e">
        <f ca="1">+IF(AND(ISNUMBER(OFFSET('Sanitation Data'!$I$6,0,10*ROW('Sanitation Data'!I109))),'Data Summary'!DK115="Yes"),OFFSET('Sanitation Data'!$I$6,0,10*ROW('Sanitation Data'!I109)),NA())</f>
        <v>#N/A</v>
      </c>
      <c r="AW115" s="512" t="e">
        <f ca="1">+IF(AND(ISNUMBER(OFFSET('Sanitation Data'!$I$10,0,10*ROW('Sanitation Data'!I109))),'Data Summary'!DL115="Yes"),OFFSET('Sanitation Data'!$I$10,0,10*ROW('Sanitation Data'!I109)),NA())</f>
        <v>#N/A</v>
      </c>
      <c r="AX115" s="512" t="e">
        <f ca="1">+IF(AND(ISNUMBER(OFFSET('Sanitation Data'!$I$11,0,10*ROW('Sanitation Data'!I109))),'Data Summary'!DM115="Yes"),OFFSET('Sanitation Data'!$I$11,0,10*ROW('Sanitation Data'!I109)),NA())</f>
        <v>#N/A</v>
      </c>
      <c r="AY115" s="512" t="e">
        <f ca="1">+IF(AND(ISNUMBER(OFFSET('Sanitation Data'!$I$12,0,10*ROW('Sanitation Data'!I109))),'Data Summary'!DN115="Yes"),OFFSET('Sanitation Data'!$I$12,0,10*ROW('Sanitation Data'!I109)),NA())</f>
        <v>#N/A</v>
      </c>
      <c r="AZ115" s="513" t="e">
        <f ca="1">+IF(AND(ISNUMBER(OFFSET('Hygiene Data'!$D$5,0,10*ROW('Hygiene Data'!D109))),'Data Summary'!DO115="Yes"),OFFSET('Hygiene Data'!$D$5,0,10*ROW('Hygiene Data'!D109)),NA())</f>
        <v>#N/A</v>
      </c>
      <c r="BA115" s="513" t="e">
        <f ca="1">+IF(AND(ISNUMBER(OFFSET('Hygiene Data'!$D$7,0,10*ROW('Hygiene Data'!D109))),'Data Summary'!DP115="Yes"),OFFSET('Hygiene Data'!$D$7,0,10*ROW('Hygiene Data'!D109)),NA())</f>
        <v>#N/A</v>
      </c>
      <c r="BB115" s="513" t="e">
        <f ca="1">+IF(AND(ISNUMBER(OFFSET('Hygiene Data'!$D$9,0,10*ROW('Hygiene Data'!D109))),'Data Summary'!DQ115="Yes"),OFFSET('Hygiene Data'!$D$9,0,10*ROW('Hygiene Data'!D109)),NA())</f>
        <v>#N/A</v>
      </c>
      <c r="BC115" s="513" t="e">
        <f ca="1">+IF(AND(ISNUMBER(OFFSET('Hygiene Data'!$E$5,0,10*ROW('Hygiene Data'!E109))),'Data Summary'!DR115="Yes"),OFFSET('Hygiene Data'!$E$5,0,10*ROW('Hygiene Data'!E109)),NA())</f>
        <v>#N/A</v>
      </c>
      <c r="BD115" s="513" t="e">
        <f ca="1">+IF(AND(ISNUMBER(OFFSET('Hygiene Data'!$E$7,0,10*ROW('Hygiene Data'!E109))),'Data Summary'!DS115="Yes"),OFFSET('Hygiene Data'!$E$7,0,10*ROW('Hygiene Data'!E109)),NA())</f>
        <v>#N/A</v>
      </c>
      <c r="BE115" s="513" t="e">
        <f ca="1">+IF(AND(ISNUMBER(OFFSET('Hygiene Data'!$E$9,0,10*ROW('Hygiene Data'!E109))),'Data Summary'!DT115="Yes"),OFFSET('Hygiene Data'!$E$9,0,10*ROW('Hygiene Data'!E109)),NA())</f>
        <v>#N/A</v>
      </c>
      <c r="BF115" s="513" t="e">
        <f ca="1">+IF(AND(ISNUMBER(OFFSET('Hygiene Data'!$F$5,0,10*ROW('Hygiene Data'!F109))),'Data Summary'!DU115="Yes"),OFFSET('Hygiene Data'!$F$5,0,10*ROW('Hygiene Data'!F109)),NA())</f>
        <v>#N/A</v>
      </c>
      <c r="BG115" s="513" t="e">
        <f ca="1">+IF(AND(ISNUMBER(OFFSET('Hygiene Data'!$F$7,0,10*ROW('Hygiene Data'!F109))),'Data Summary'!DV115="Yes"),OFFSET('Hygiene Data'!$F$7,0,10*ROW('Hygiene Data'!F109)),NA())</f>
        <v>#N/A</v>
      </c>
      <c r="BH115" s="513" t="e">
        <f ca="1">+IF(AND(ISNUMBER(OFFSET('Hygiene Data'!$F$9,0,10*ROW('Hygiene Data'!F109))),'Data Summary'!DW115="Yes"),OFFSET('Hygiene Data'!$F$9,0,10*ROW('Hygiene Data'!F109)),NA())</f>
        <v>#N/A</v>
      </c>
      <c r="BI115" s="513" t="e">
        <f ca="1">+IF(AND(ISNUMBER(OFFSET('Hygiene Data'!$G$5,0,10*ROW('Hygiene Data'!G109))),'Data Summary'!DX115="Yes"),OFFSET('Hygiene Data'!$G$5,0,10*ROW('Hygiene Data'!G109)),NA())</f>
        <v>#N/A</v>
      </c>
      <c r="BJ115" s="513" t="e">
        <f ca="1">+IF(AND(ISNUMBER(OFFSET('Hygiene Data'!$G$7,0,10*ROW('Hygiene Data'!G109))),'Data Summary'!DY115="Yes"),OFFSET('Hygiene Data'!$G$7,0,10*ROW('Hygiene Data'!G109)),NA())</f>
        <v>#N/A</v>
      </c>
      <c r="BK115" s="513" t="e">
        <f ca="1">+IF(AND(ISNUMBER(OFFSET('Hygiene Data'!$G$9,0,10*ROW('Hygiene Data'!G109))),'Data Summary'!DZ115="Yes"),OFFSET('Hygiene Data'!$G$9,0,10*ROW('Hygiene Data'!G109)),NA())</f>
        <v>#N/A</v>
      </c>
      <c r="BL115" s="513" t="e">
        <f ca="1">+IF(AND(ISNUMBER(OFFSET('Hygiene Data'!$H$5,0,10*ROW('Hygiene Data'!H109))),'Data Summary'!EA115="Yes"),OFFSET('Hygiene Data'!$H$5,0,10*ROW('Hygiene Data'!H109)),NA())</f>
        <v>#N/A</v>
      </c>
      <c r="BM115" s="513" t="e">
        <f ca="1">+IF(AND(ISNUMBER(OFFSET('Hygiene Data'!$H$7,0,10*ROW('Hygiene Data'!H109))),'Data Summary'!EB115="Yes"),OFFSET('Hygiene Data'!$H$7,0,10*ROW('Hygiene Data'!H109)),NA())</f>
        <v>#N/A</v>
      </c>
      <c r="BN115" s="513" t="e">
        <f ca="1">+IF(AND(ISNUMBER(OFFSET('Hygiene Data'!$H$9,0,10*ROW('Hygiene Data'!H109))),'Data Summary'!EC115="Yes"),OFFSET('Hygiene Data'!$H$9,0,10*ROW('Hygiene Data'!H109)),NA())</f>
        <v>#N/A</v>
      </c>
      <c r="BO115" s="513" t="e">
        <f ca="1">+IF(AND(ISNUMBER(OFFSET('Hygiene Data'!$I$5,0,10*ROW('Hygiene Data'!I109))),'Data Summary'!ED115="Yes"),OFFSET('Hygiene Data'!$I$5,0,10*ROW('Hygiene Data'!I109)),NA())</f>
        <v>#N/A</v>
      </c>
      <c r="BP115" s="513" t="e">
        <f ca="1">+IF(AND(ISNUMBER(OFFSET('Hygiene Data'!$I$7,0,10*ROW('Hygiene Data'!I109))),'Data Summary'!EE115="Yes"),OFFSET('Hygiene Data'!$I$7,0,10*ROW('Hygiene Data'!I109)),NA())</f>
        <v>#N/A</v>
      </c>
      <c r="BQ115" s="513" t="e">
        <f ca="1">+IF(AND(ISNUMBER(OFFSET('Hygiene Data'!$I$9,0,10*ROW('Hygiene Data'!I109))),'Data Summary'!EF115="Yes"),OFFSET('Hygiene Data'!$I$9,0,10*ROW('Hygiene Data'!I109)),NA())</f>
        <v>#N/A</v>
      </c>
    </row>
    <row r="116" spans="1:69" x14ac:dyDescent="0.25">
      <c r="A116" s="509" t="e">
        <f ca="1">+RIGHT('Data Summary'!A116,LEN('Data Summary'!A116)-9)</f>
        <v>#VALUE!</v>
      </c>
      <c r="B116" s="483" t="str">
        <f ca="1">+IF(ISTEXT('Data Summary'!B116),'Data Summary'!B116,"")</f>
        <v/>
      </c>
      <c r="C116" s="510" t="e">
        <f ca="1">+VALUE('Data Summary'!C116)</f>
        <v>#VALUE!</v>
      </c>
      <c r="D116" s="511" t="e">
        <f ca="1">+IF(AND(ISNUMBER(OFFSET('Water Data'!$D$4,0,10*ROW('Water Data'!D110))),'Data Summary'!BS116="Yes"),100-OFFSET('Water Data'!$D$4,0,10*ROW('Water Data'!D110)),NA())</f>
        <v>#N/A</v>
      </c>
      <c r="E116" s="511" t="e">
        <f ca="1">+IF(AND(ISNUMBER(OFFSET('Water Data'!$D$6,0,10*ROW('Water Data'!D110))),'Data Summary'!BT116="Yes"),OFFSET('Water Data'!$D$6,0,10*ROW('Water Data'!D110)),NA())</f>
        <v>#N/A</v>
      </c>
      <c r="F116" s="511" t="e">
        <f ca="1">+IF(AND(ISNUMBER(OFFSET('Water Data'!$D$9,0,10*ROW('Water Data'!D110))),'Data Summary'!BU116="Yes"),OFFSET('Water Data'!$D$9,0,10*ROW('Water Data'!D110)),NA())</f>
        <v>#N/A</v>
      </c>
      <c r="G116" s="511" t="e">
        <f ca="1">+IF(AND(ISNUMBER(OFFSET('Water Data'!$E$4,0,10*ROW('Water Data'!E110))),'Data Summary'!BV116="Yes"),100-OFFSET('Water Data'!$E$4,0,10*ROW('Water Data'!E110)),NA())</f>
        <v>#N/A</v>
      </c>
      <c r="H116" s="511" t="e">
        <f ca="1">+IF(AND(ISNUMBER(OFFSET('Water Data'!$E$6,0,10*ROW('Water Data'!E110))),'Data Summary'!BW116="Yes"),OFFSET('Water Data'!$E$6,0,10*ROW('Water Data'!E110)),NA())</f>
        <v>#N/A</v>
      </c>
      <c r="I116" s="511" t="e">
        <f ca="1">+IF(AND(ISNUMBER(OFFSET('Water Data'!$E$9,0,10*ROW('Water Data'!E110))),'Data Summary'!BX116="Yes"),OFFSET('Water Data'!$E$9,0,10*ROW('Water Data'!E110)),NA())</f>
        <v>#N/A</v>
      </c>
      <c r="J116" s="511" t="e">
        <f ca="1">+IF(AND(ISNUMBER(OFFSET('Water Data'!$F$4,0,10*ROW('Water Data'!F110))),'Data Summary'!BY116="Yes"),100-OFFSET('Water Data'!$F$4,0,10*ROW('Water Data'!F110)),NA())</f>
        <v>#N/A</v>
      </c>
      <c r="K116" s="511" t="e">
        <f ca="1">+IF(AND(ISNUMBER(OFFSET('Water Data'!$F$6,0,10*ROW('Water Data'!F110))),'Data Summary'!BZ116="Yes"),OFFSET('Water Data'!$F$6,0,10*ROW('Water Data'!F110)),NA())</f>
        <v>#N/A</v>
      </c>
      <c r="L116" s="511" t="e">
        <f ca="1">+IF(AND(ISNUMBER(OFFSET('Water Data'!$F$9,0,10*ROW('Water Data'!F110))),'Data Summary'!CA116="Yes"),OFFSET('Water Data'!$F$9,0,10*ROW('Water Data'!F110)),NA())</f>
        <v>#N/A</v>
      </c>
      <c r="M116" s="511" t="e">
        <f ca="1">+IF(AND(ISNUMBER(OFFSET('Water Data'!$G$4,0,10*ROW('Water Data'!G110))),'Data Summary'!CB116="Yes"),100-OFFSET('Water Data'!$G$4,0,10*ROW('Water Data'!G110)),NA())</f>
        <v>#N/A</v>
      </c>
      <c r="N116" s="511" t="e">
        <f ca="1">+IF(AND(ISNUMBER(OFFSET('Water Data'!$G$6,0,10*ROW('Water Data'!G110))),'Data Summary'!CC116="Yes"),OFFSET('Water Data'!$G$6,0,10*ROW('Water Data'!G110)),NA())</f>
        <v>#N/A</v>
      </c>
      <c r="O116" s="511" t="e">
        <f ca="1">+IF(AND(ISNUMBER(OFFSET('Water Data'!$G$9,0,10*ROW('Water Data'!G110))),'Data Summary'!CD116="Yes"),OFFSET('Water Data'!$G$9,0,10*ROW('Water Data'!G110)),NA())</f>
        <v>#N/A</v>
      </c>
      <c r="P116" s="511" t="e">
        <f ca="1">+IF(AND(ISNUMBER(OFFSET('Water Data'!$H$4,0,10*ROW('Water Data'!H110))),'Data Summary'!CE116="Yes"),100-OFFSET('Water Data'!$H$4,0,10*ROW('Water Data'!H110)),NA())</f>
        <v>#N/A</v>
      </c>
      <c r="Q116" s="511" t="e">
        <f ca="1">+IF(AND(ISNUMBER(OFFSET('Water Data'!$H$6,0,10*ROW('Water Data'!H110))),'Data Summary'!CF116="Yes"),OFFSET('Water Data'!$H$6,0,10*ROW('Water Data'!H110)),NA())</f>
        <v>#N/A</v>
      </c>
      <c r="R116" s="511" t="e">
        <f ca="1">+IF(AND(ISNUMBER(OFFSET('Water Data'!$H$9,0,10*ROW('Water Data'!H110))),'Data Summary'!CG116="Yes"),OFFSET('Water Data'!$H$9,0,10*ROW('Water Data'!H110)),NA())</f>
        <v>#N/A</v>
      </c>
      <c r="S116" s="511" t="e">
        <f ca="1">+IF(AND(ISNUMBER(OFFSET('Water Data'!$I$4,0,10*ROW('Water Data'!I110))),'Data Summary'!CH116="Yes"),100-OFFSET('Water Data'!$I$4,0,10*ROW('Water Data'!I110)),NA())</f>
        <v>#N/A</v>
      </c>
      <c r="T116" s="511" t="e">
        <f ca="1">+IF(AND(ISNUMBER(OFFSET('Water Data'!$I$6,0,10*ROW('Water Data'!I110))),'Data Summary'!CI116="Yes"),OFFSET('Water Data'!$I$6,0,10*ROW('Water Data'!I110)),NA())</f>
        <v>#N/A</v>
      </c>
      <c r="U116" s="511" t="e">
        <f ca="1">+IF(AND(ISNUMBER(OFFSET('Water Data'!$I$9,0,10*ROW('Water Data'!I110))),'Data Summary'!CJ116="Yes"),OFFSET('Water Data'!$I$9,0,10*ROW('Water Data'!I110)),NA())</f>
        <v>#N/A</v>
      </c>
      <c r="V116" s="512" t="e">
        <f ca="1">+IF(AND(ISNUMBER(OFFSET('Sanitation Data'!$D$4,0,10*ROW('Sanitation Data'!D110))),'Data Summary'!CK116="Yes"),100-OFFSET('Sanitation Data'!$D$4,0,10*ROW('Sanitation Data'!D110)),NA())</f>
        <v>#N/A</v>
      </c>
      <c r="W116" s="512" t="e">
        <f ca="1">+IF(AND(ISNUMBER(OFFSET('Sanitation Data'!$D$6,0,10*ROW('Sanitation Data'!D110))),'Data Summary'!CL116="Yes"),OFFSET('Sanitation Data'!$D$6,0,10*ROW('Sanitation Data'!D110)),NA())</f>
        <v>#N/A</v>
      </c>
      <c r="X116" s="512" t="e">
        <f ca="1">+IF(AND(ISNUMBER(OFFSET('Sanitation Data'!$D$10,0,10*ROW('Sanitation Data'!D110))),'Data Summary'!CM116="Yes"),OFFSET('Sanitation Data'!$D$10,0,10*ROW('Sanitation Data'!D110)),NA())</f>
        <v>#N/A</v>
      </c>
      <c r="Y116" s="512" t="e">
        <f ca="1">+IF(AND(ISNUMBER(OFFSET('Sanitation Data'!$D$11,0,10*ROW('Sanitation Data'!D110))),'Data Summary'!CN116="Yes"),OFFSET('Sanitation Data'!$D$11,0,10*ROW('Sanitation Data'!D110)),NA())</f>
        <v>#N/A</v>
      </c>
      <c r="Z116" s="512" t="e">
        <f ca="1">+IF(AND(ISNUMBER(OFFSET('Sanitation Data'!$D$12,0,10*ROW('Sanitation Data'!D110))),'Data Summary'!CO116="Yes"),OFFSET('Sanitation Data'!$D$12,0,10*ROW('Sanitation Data'!D110)),NA())</f>
        <v>#N/A</v>
      </c>
      <c r="AA116" s="512" t="e">
        <f ca="1">+IF(AND(ISNUMBER(OFFSET('Sanitation Data'!$E$4,0,10*ROW('Sanitation Data'!E110))),'Data Summary'!CP116="Yes"),100-OFFSET('Sanitation Data'!$E$4,0,10*ROW('Sanitation Data'!E110)),NA())</f>
        <v>#N/A</v>
      </c>
      <c r="AB116" s="512" t="e">
        <f ca="1">+IF(AND(ISNUMBER(OFFSET('Sanitation Data'!$E$6,0,10*ROW('Sanitation Data'!E110))),'Data Summary'!CQ116="Yes"),OFFSET('Sanitation Data'!$E$6,0,10*ROW('Sanitation Data'!E110)),NA())</f>
        <v>#N/A</v>
      </c>
      <c r="AC116" s="512" t="e">
        <f ca="1">+IF(AND(ISNUMBER(OFFSET('Sanitation Data'!$E$10,0,10*ROW('Sanitation Data'!E110))),'Data Summary'!CR116="Yes"),OFFSET('Sanitation Data'!$E$10,0,10*ROW('Sanitation Data'!E110)),NA())</f>
        <v>#N/A</v>
      </c>
      <c r="AD116" s="512" t="e">
        <f ca="1">+IF(AND(ISNUMBER(OFFSET('Sanitation Data'!$E$11,0,10*ROW('Sanitation Data'!E110))),'Data Summary'!CS116="Yes"),OFFSET('Sanitation Data'!$E$11,0,10*ROW('Sanitation Data'!E110)),NA())</f>
        <v>#N/A</v>
      </c>
      <c r="AE116" s="512" t="e">
        <f ca="1">+IF(AND(ISNUMBER(OFFSET('Sanitation Data'!$E$12,0,10*ROW('Sanitation Data'!E110))),'Data Summary'!CT116="Yes"),OFFSET('Sanitation Data'!$E$12,0,10*ROW('Sanitation Data'!E110)),NA())</f>
        <v>#N/A</v>
      </c>
      <c r="AF116" s="512" t="e">
        <f ca="1">+IF(AND(ISNUMBER(OFFSET('Sanitation Data'!$F$4,0,10*ROW('Sanitation Data'!F110))),'Data Summary'!CU116="Yes"),100-OFFSET('Sanitation Data'!$F$4,0,10*ROW('Sanitation Data'!F110)),NA())</f>
        <v>#N/A</v>
      </c>
      <c r="AG116" s="512" t="e">
        <f ca="1">+IF(AND(ISNUMBER(OFFSET('Sanitation Data'!$F$6,0,10*ROW('Sanitation Data'!F110))),'Data Summary'!CV116="Yes"),OFFSET('Sanitation Data'!$F$6,0,10*ROW('Sanitation Data'!F110)),NA())</f>
        <v>#N/A</v>
      </c>
      <c r="AH116" s="512" t="e">
        <f ca="1">+IF(AND(ISNUMBER(OFFSET('Sanitation Data'!$F$10,0,10*ROW('Sanitation Data'!F110))),'Data Summary'!CW116="Yes"),OFFSET('Sanitation Data'!$F$10,0,10*ROW('Sanitation Data'!F110)),NA())</f>
        <v>#N/A</v>
      </c>
      <c r="AI116" s="512" t="e">
        <f ca="1">+IF(AND(ISNUMBER(OFFSET('Sanitation Data'!$F$11,0,10*ROW('Sanitation Data'!F110))),'Data Summary'!CX116="Yes"),OFFSET('Sanitation Data'!$F$11,0,10*ROW('Sanitation Data'!F110)),NA())</f>
        <v>#N/A</v>
      </c>
      <c r="AJ116" s="512" t="e">
        <f ca="1">+IF(AND(ISNUMBER(OFFSET('Sanitation Data'!$F$12,0,10*ROW('Sanitation Data'!F110))),'Data Summary'!CY116="Yes"),OFFSET('Sanitation Data'!$F$12,0,10*ROW('Sanitation Data'!F110)),NA())</f>
        <v>#N/A</v>
      </c>
      <c r="AK116" s="512" t="e">
        <f ca="1">+IF(AND(ISNUMBER(OFFSET('Sanitation Data'!$G$4,0,10*ROW('Sanitation Data'!G110))),'Data Summary'!CZ116="Yes"),100-OFFSET('Sanitation Data'!$G$4,0,10*ROW('Sanitation Data'!G110)),NA())</f>
        <v>#N/A</v>
      </c>
      <c r="AL116" s="512" t="e">
        <f ca="1">+IF(AND(ISNUMBER(OFFSET('Sanitation Data'!$G$6,0,10*ROW('Sanitation Data'!G110))),'Data Summary'!DA116="Yes"),OFFSET('Sanitation Data'!$G$6,0,10*ROW('Sanitation Data'!G110)),NA())</f>
        <v>#N/A</v>
      </c>
      <c r="AM116" s="512" t="e">
        <f ca="1">+IF(AND(ISNUMBER(OFFSET('Sanitation Data'!$G$10,0,10*ROW('Sanitation Data'!G110))),'Data Summary'!DB116="Yes"),OFFSET('Sanitation Data'!$G$10,0,10*ROW('Sanitation Data'!G110)),NA())</f>
        <v>#N/A</v>
      </c>
      <c r="AN116" s="512" t="e">
        <f ca="1">+IF(AND(ISNUMBER(OFFSET('Sanitation Data'!$G$11,0,10*ROW('Sanitation Data'!G110))),'Data Summary'!DC116="Yes"),OFFSET('Sanitation Data'!$G$11,0,10*ROW('Sanitation Data'!G110)),NA())</f>
        <v>#N/A</v>
      </c>
      <c r="AO116" s="512" t="e">
        <f ca="1">+IF(AND(ISNUMBER(OFFSET('Sanitation Data'!$G$12,0,10*ROW('Sanitation Data'!G110))),'Data Summary'!DD116="Yes"),OFFSET('Sanitation Data'!$G$12,0,10*ROW('Sanitation Data'!G110)),NA())</f>
        <v>#N/A</v>
      </c>
      <c r="AP116" s="512" t="e">
        <f ca="1">+IF(AND(ISNUMBER(OFFSET('Sanitation Data'!$H$4,0,10*ROW('Sanitation Data'!H110))),'Data Summary'!DE116="Yes"),100-OFFSET('Sanitation Data'!$H$4,0,10*ROW('Sanitation Data'!H110)),NA())</f>
        <v>#N/A</v>
      </c>
      <c r="AQ116" s="512" t="e">
        <f ca="1">+IF(AND(ISNUMBER(OFFSET('Sanitation Data'!$H$6,0,10*ROW('Sanitation Data'!H110))),'Data Summary'!DF116="Yes"),OFFSET('Sanitation Data'!$H$6,0,10*ROW('Sanitation Data'!H110)),NA())</f>
        <v>#N/A</v>
      </c>
      <c r="AR116" s="512" t="e">
        <f ca="1">+IF(AND(ISNUMBER(OFFSET('Sanitation Data'!$H$10,0,10*ROW('Sanitation Data'!H110))),'Data Summary'!DG116="Yes"),OFFSET('Sanitation Data'!$H$10,0,10*ROW('Sanitation Data'!H110)),NA())</f>
        <v>#N/A</v>
      </c>
      <c r="AS116" s="512" t="e">
        <f ca="1">+IF(AND(ISNUMBER(OFFSET('Sanitation Data'!$H$11,0,10*ROW('Sanitation Data'!H110))),'Data Summary'!DH116="Yes"),OFFSET('Sanitation Data'!$H$11,0,10*ROW('Sanitation Data'!H110)),NA())</f>
        <v>#N/A</v>
      </c>
      <c r="AT116" s="512" t="e">
        <f ca="1">+IF(AND(ISNUMBER(OFFSET('Sanitation Data'!$H$12,0,10*ROW('Sanitation Data'!H110))),'Data Summary'!DI116="Yes"),OFFSET('Sanitation Data'!$H$12,0,10*ROW('Sanitation Data'!H110)),NA())</f>
        <v>#N/A</v>
      </c>
      <c r="AU116" s="512" t="e">
        <f ca="1">+IF(AND(ISNUMBER(OFFSET('Sanitation Data'!$I$4,0,10*ROW('Sanitation Data'!I110))),'Data Summary'!DJ116="Yes"),100-OFFSET('Sanitation Data'!$I$4,0,10*ROW('Sanitation Data'!I110)),NA())</f>
        <v>#N/A</v>
      </c>
      <c r="AV116" s="512" t="e">
        <f ca="1">+IF(AND(ISNUMBER(OFFSET('Sanitation Data'!$I$6,0,10*ROW('Sanitation Data'!I110))),'Data Summary'!DK116="Yes"),OFFSET('Sanitation Data'!$I$6,0,10*ROW('Sanitation Data'!I110)),NA())</f>
        <v>#N/A</v>
      </c>
      <c r="AW116" s="512" t="e">
        <f ca="1">+IF(AND(ISNUMBER(OFFSET('Sanitation Data'!$I$10,0,10*ROW('Sanitation Data'!I110))),'Data Summary'!DL116="Yes"),OFFSET('Sanitation Data'!$I$10,0,10*ROW('Sanitation Data'!I110)),NA())</f>
        <v>#N/A</v>
      </c>
      <c r="AX116" s="512" t="e">
        <f ca="1">+IF(AND(ISNUMBER(OFFSET('Sanitation Data'!$I$11,0,10*ROW('Sanitation Data'!I110))),'Data Summary'!DM116="Yes"),OFFSET('Sanitation Data'!$I$11,0,10*ROW('Sanitation Data'!I110)),NA())</f>
        <v>#N/A</v>
      </c>
      <c r="AY116" s="512" t="e">
        <f ca="1">+IF(AND(ISNUMBER(OFFSET('Sanitation Data'!$I$12,0,10*ROW('Sanitation Data'!I110))),'Data Summary'!DN116="Yes"),OFFSET('Sanitation Data'!$I$12,0,10*ROW('Sanitation Data'!I110)),NA())</f>
        <v>#N/A</v>
      </c>
      <c r="AZ116" s="513" t="e">
        <f ca="1">+IF(AND(ISNUMBER(OFFSET('Hygiene Data'!$D$5,0,10*ROW('Hygiene Data'!D110))),'Data Summary'!DO116="Yes"),OFFSET('Hygiene Data'!$D$5,0,10*ROW('Hygiene Data'!D110)),NA())</f>
        <v>#N/A</v>
      </c>
      <c r="BA116" s="513" t="e">
        <f ca="1">+IF(AND(ISNUMBER(OFFSET('Hygiene Data'!$D$7,0,10*ROW('Hygiene Data'!D110))),'Data Summary'!DP116="Yes"),OFFSET('Hygiene Data'!$D$7,0,10*ROW('Hygiene Data'!D110)),NA())</f>
        <v>#N/A</v>
      </c>
      <c r="BB116" s="513" t="e">
        <f ca="1">+IF(AND(ISNUMBER(OFFSET('Hygiene Data'!$D$9,0,10*ROW('Hygiene Data'!D110))),'Data Summary'!DQ116="Yes"),OFFSET('Hygiene Data'!$D$9,0,10*ROW('Hygiene Data'!D110)),NA())</f>
        <v>#N/A</v>
      </c>
      <c r="BC116" s="513" t="e">
        <f ca="1">+IF(AND(ISNUMBER(OFFSET('Hygiene Data'!$E$5,0,10*ROW('Hygiene Data'!E110))),'Data Summary'!DR116="Yes"),OFFSET('Hygiene Data'!$E$5,0,10*ROW('Hygiene Data'!E110)),NA())</f>
        <v>#N/A</v>
      </c>
      <c r="BD116" s="513" t="e">
        <f ca="1">+IF(AND(ISNUMBER(OFFSET('Hygiene Data'!$E$7,0,10*ROW('Hygiene Data'!E110))),'Data Summary'!DS116="Yes"),OFFSET('Hygiene Data'!$E$7,0,10*ROW('Hygiene Data'!E110)),NA())</f>
        <v>#N/A</v>
      </c>
      <c r="BE116" s="513" t="e">
        <f ca="1">+IF(AND(ISNUMBER(OFFSET('Hygiene Data'!$E$9,0,10*ROW('Hygiene Data'!E110))),'Data Summary'!DT116="Yes"),OFFSET('Hygiene Data'!$E$9,0,10*ROW('Hygiene Data'!E110)),NA())</f>
        <v>#N/A</v>
      </c>
      <c r="BF116" s="513" t="e">
        <f ca="1">+IF(AND(ISNUMBER(OFFSET('Hygiene Data'!$F$5,0,10*ROW('Hygiene Data'!F110))),'Data Summary'!DU116="Yes"),OFFSET('Hygiene Data'!$F$5,0,10*ROW('Hygiene Data'!F110)),NA())</f>
        <v>#N/A</v>
      </c>
      <c r="BG116" s="513" t="e">
        <f ca="1">+IF(AND(ISNUMBER(OFFSET('Hygiene Data'!$F$7,0,10*ROW('Hygiene Data'!F110))),'Data Summary'!DV116="Yes"),OFFSET('Hygiene Data'!$F$7,0,10*ROW('Hygiene Data'!F110)),NA())</f>
        <v>#N/A</v>
      </c>
      <c r="BH116" s="513" t="e">
        <f ca="1">+IF(AND(ISNUMBER(OFFSET('Hygiene Data'!$F$9,0,10*ROW('Hygiene Data'!F110))),'Data Summary'!DW116="Yes"),OFFSET('Hygiene Data'!$F$9,0,10*ROW('Hygiene Data'!F110)),NA())</f>
        <v>#N/A</v>
      </c>
      <c r="BI116" s="513" t="e">
        <f ca="1">+IF(AND(ISNUMBER(OFFSET('Hygiene Data'!$G$5,0,10*ROW('Hygiene Data'!G110))),'Data Summary'!DX116="Yes"),OFFSET('Hygiene Data'!$G$5,0,10*ROW('Hygiene Data'!G110)),NA())</f>
        <v>#N/A</v>
      </c>
      <c r="BJ116" s="513" t="e">
        <f ca="1">+IF(AND(ISNUMBER(OFFSET('Hygiene Data'!$G$7,0,10*ROW('Hygiene Data'!G110))),'Data Summary'!DY116="Yes"),OFFSET('Hygiene Data'!$G$7,0,10*ROW('Hygiene Data'!G110)),NA())</f>
        <v>#N/A</v>
      </c>
      <c r="BK116" s="513" t="e">
        <f ca="1">+IF(AND(ISNUMBER(OFFSET('Hygiene Data'!$G$9,0,10*ROW('Hygiene Data'!G110))),'Data Summary'!DZ116="Yes"),OFFSET('Hygiene Data'!$G$9,0,10*ROW('Hygiene Data'!G110)),NA())</f>
        <v>#N/A</v>
      </c>
      <c r="BL116" s="513" t="e">
        <f ca="1">+IF(AND(ISNUMBER(OFFSET('Hygiene Data'!$H$5,0,10*ROW('Hygiene Data'!H110))),'Data Summary'!EA116="Yes"),OFFSET('Hygiene Data'!$H$5,0,10*ROW('Hygiene Data'!H110)),NA())</f>
        <v>#N/A</v>
      </c>
      <c r="BM116" s="513" t="e">
        <f ca="1">+IF(AND(ISNUMBER(OFFSET('Hygiene Data'!$H$7,0,10*ROW('Hygiene Data'!H110))),'Data Summary'!EB116="Yes"),OFFSET('Hygiene Data'!$H$7,0,10*ROW('Hygiene Data'!H110)),NA())</f>
        <v>#N/A</v>
      </c>
      <c r="BN116" s="513" t="e">
        <f ca="1">+IF(AND(ISNUMBER(OFFSET('Hygiene Data'!$H$9,0,10*ROW('Hygiene Data'!H110))),'Data Summary'!EC116="Yes"),OFFSET('Hygiene Data'!$H$9,0,10*ROW('Hygiene Data'!H110)),NA())</f>
        <v>#N/A</v>
      </c>
      <c r="BO116" s="513" t="e">
        <f ca="1">+IF(AND(ISNUMBER(OFFSET('Hygiene Data'!$I$5,0,10*ROW('Hygiene Data'!I110))),'Data Summary'!ED116="Yes"),OFFSET('Hygiene Data'!$I$5,0,10*ROW('Hygiene Data'!I110)),NA())</f>
        <v>#N/A</v>
      </c>
      <c r="BP116" s="513" t="e">
        <f ca="1">+IF(AND(ISNUMBER(OFFSET('Hygiene Data'!$I$7,0,10*ROW('Hygiene Data'!I110))),'Data Summary'!EE116="Yes"),OFFSET('Hygiene Data'!$I$7,0,10*ROW('Hygiene Data'!I110)),NA())</f>
        <v>#N/A</v>
      </c>
      <c r="BQ116" s="513" t="e">
        <f ca="1">+IF(AND(ISNUMBER(OFFSET('Hygiene Data'!$I$9,0,10*ROW('Hygiene Data'!I110))),'Data Summary'!EF116="Yes"),OFFSET('Hygiene Data'!$I$9,0,10*ROW('Hygiene Data'!I110)),NA())</f>
        <v>#N/A</v>
      </c>
    </row>
    <row r="117" spans="1:69" x14ac:dyDescent="0.25">
      <c r="A117" s="509" t="e">
        <f ca="1">+RIGHT('Data Summary'!A117,LEN('Data Summary'!A117)-9)</f>
        <v>#VALUE!</v>
      </c>
      <c r="B117" s="483" t="str">
        <f ca="1">+IF(ISTEXT('Data Summary'!B117),'Data Summary'!B117,"")</f>
        <v/>
      </c>
      <c r="C117" s="510" t="e">
        <f ca="1">+VALUE('Data Summary'!C117)</f>
        <v>#VALUE!</v>
      </c>
      <c r="D117" s="511" t="e">
        <f ca="1">+IF(AND(ISNUMBER(OFFSET('Water Data'!$D$4,0,10*ROW('Water Data'!D111))),'Data Summary'!BS117="Yes"),100-OFFSET('Water Data'!$D$4,0,10*ROW('Water Data'!D111)),NA())</f>
        <v>#N/A</v>
      </c>
      <c r="E117" s="511" t="e">
        <f ca="1">+IF(AND(ISNUMBER(OFFSET('Water Data'!$D$6,0,10*ROW('Water Data'!D111))),'Data Summary'!BT117="Yes"),OFFSET('Water Data'!$D$6,0,10*ROW('Water Data'!D111)),NA())</f>
        <v>#N/A</v>
      </c>
      <c r="F117" s="511" t="e">
        <f ca="1">+IF(AND(ISNUMBER(OFFSET('Water Data'!$D$9,0,10*ROW('Water Data'!D111))),'Data Summary'!BU117="Yes"),OFFSET('Water Data'!$D$9,0,10*ROW('Water Data'!D111)),NA())</f>
        <v>#N/A</v>
      </c>
      <c r="G117" s="511" t="e">
        <f ca="1">+IF(AND(ISNUMBER(OFFSET('Water Data'!$E$4,0,10*ROW('Water Data'!E111))),'Data Summary'!BV117="Yes"),100-OFFSET('Water Data'!$E$4,0,10*ROW('Water Data'!E111)),NA())</f>
        <v>#N/A</v>
      </c>
      <c r="H117" s="511" t="e">
        <f ca="1">+IF(AND(ISNUMBER(OFFSET('Water Data'!$E$6,0,10*ROW('Water Data'!E111))),'Data Summary'!BW117="Yes"),OFFSET('Water Data'!$E$6,0,10*ROW('Water Data'!E111)),NA())</f>
        <v>#N/A</v>
      </c>
      <c r="I117" s="511" t="e">
        <f ca="1">+IF(AND(ISNUMBER(OFFSET('Water Data'!$E$9,0,10*ROW('Water Data'!E111))),'Data Summary'!BX117="Yes"),OFFSET('Water Data'!$E$9,0,10*ROW('Water Data'!E111)),NA())</f>
        <v>#N/A</v>
      </c>
      <c r="J117" s="511" t="e">
        <f ca="1">+IF(AND(ISNUMBER(OFFSET('Water Data'!$F$4,0,10*ROW('Water Data'!F111))),'Data Summary'!BY117="Yes"),100-OFFSET('Water Data'!$F$4,0,10*ROW('Water Data'!F111)),NA())</f>
        <v>#N/A</v>
      </c>
      <c r="K117" s="511" t="e">
        <f ca="1">+IF(AND(ISNUMBER(OFFSET('Water Data'!$F$6,0,10*ROW('Water Data'!F111))),'Data Summary'!BZ117="Yes"),OFFSET('Water Data'!$F$6,0,10*ROW('Water Data'!F111)),NA())</f>
        <v>#N/A</v>
      </c>
      <c r="L117" s="511" t="e">
        <f ca="1">+IF(AND(ISNUMBER(OFFSET('Water Data'!$F$9,0,10*ROW('Water Data'!F111))),'Data Summary'!CA117="Yes"),OFFSET('Water Data'!$F$9,0,10*ROW('Water Data'!F111)),NA())</f>
        <v>#N/A</v>
      </c>
      <c r="M117" s="511" t="e">
        <f ca="1">+IF(AND(ISNUMBER(OFFSET('Water Data'!$G$4,0,10*ROW('Water Data'!G111))),'Data Summary'!CB117="Yes"),100-OFFSET('Water Data'!$G$4,0,10*ROW('Water Data'!G111)),NA())</f>
        <v>#N/A</v>
      </c>
      <c r="N117" s="511" t="e">
        <f ca="1">+IF(AND(ISNUMBER(OFFSET('Water Data'!$G$6,0,10*ROW('Water Data'!G111))),'Data Summary'!CC117="Yes"),OFFSET('Water Data'!$G$6,0,10*ROW('Water Data'!G111)),NA())</f>
        <v>#N/A</v>
      </c>
      <c r="O117" s="511" t="e">
        <f ca="1">+IF(AND(ISNUMBER(OFFSET('Water Data'!$G$9,0,10*ROW('Water Data'!G111))),'Data Summary'!CD117="Yes"),OFFSET('Water Data'!$G$9,0,10*ROW('Water Data'!G111)),NA())</f>
        <v>#N/A</v>
      </c>
      <c r="P117" s="511" t="e">
        <f ca="1">+IF(AND(ISNUMBER(OFFSET('Water Data'!$H$4,0,10*ROW('Water Data'!H111))),'Data Summary'!CE117="Yes"),100-OFFSET('Water Data'!$H$4,0,10*ROW('Water Data'!H111)),NA())</f>
        <v>#N/A</v>
      </c>
      <c r="Q117" s="511" t="e">
        <f ca="1">+IF(AND(ISNUMBER(OFFSET('Water Data'!$H$6,0,10*ROW('Water Data'!H111))),'Data Summary'!CF117="Yes"),OFFSET('Water Data'!$H$6,0,10*ROW('Water Data'!H111)),NA())</f>
        <v>#N/A</v>
      </c>
      <c r="R117" s="511" t="e">
        <f ca="1">+IF(AND(ISNUMBER(OFFSET('Water Data'!$H$9,0,10*ROW('Water Data'!H111))),'Data Summary'!CG117="Yes"),OFFSET('Water Data'!$H$9,0,10*ROW('Water Data'!H111)),NA())</f>
        <v>#N/A</v>
      </c>
      <c r="S117" s="511" t="e">
        <f ca="1">+IF(AND(ISNUMBER(OFFSET('Water Data'!$I$4,0,10*ROW('Water Data'!I111))),'Data Summary'!CH117="Yes"),100-OFFSET('Water Data'!$I$4,0,10*ROW('Water Data'!I111)),NA())</f>
        <v>#N/A</v>
      </c>
      <c r="T117" s="511" t="e">
        <f ca="1">+IF(AND(ISNUMBER(OFFSET('Water Data'!$I$6,0,10*ROW('Water Data'!I111))),'Data Summary'!CI117="Yes"),OFFSET('Water Data'!$I$6,0,10*ROW('Water Data'!I111)),NA())</f>
        <v>#N/A</v>
      </c>
      <c r="U117" s="511" t="e">
        <f ca="1">+IF(AND(ISNUMBER(OFFSET('Water Data'!$I$9,0,10*ROW('Water Data'!I111))),'Data Summary'!CJ117="Yes"),OFFSET('Water Data'!$I$9,0,10*ROW('Water Data'!I111)),NA())</f>
        <v>#N/A</v>
      </c>
      <c r="V117" s="512" t="e">
        <f ca="1">+IF(AND(ISNUMBER(OFFSET('Sanitation Data'!$D$4,0,10*ROW('Sanitation Data'!D111))),'Data Summary'!CK117="Yes"),100-OFFSET('Sanitation Data'!$D$4,0,10*ROW('Sanitation Data'!D111)),NA())</f>
        <v>#N/A</v>
      </c>
      <c r="W117" s="512" t="e">
        <f ca="1">+IF(AND(ISNUMBER(OFFSET('Sanitation Data'!$D$6,0,10*ROW('Sanitation Data'!D111))),'Data Summary'!CL117="Yes"),OFFSET('Sanitation Data'!$D$6,0,10*ROW('Sanitation Data'!D111)),NA())</f>
        <v>#N/A</v>
      </c>
      <c r="X117" s="512" t="e">
        <f ca="1">+IF(AND(ISNUMBER(OFFSET('Sanitation Data'!$D$10,0,10*ROW('Sanitation Data'!D111))),'Data Summary'!CM117="Yes"),OFFSET('Sanitation Data'!$D$10,0,10*ROW('Sanitation Data'!D111)),NA())</f>
        <v>#N/A</v>
      </c>
      <c r="Y117" s="512" t="e">
        <f ca="1">+IF(AND(ISNUMBER(OFFSET('Sanitation Data'!$D$11,0,10*ROW('Sanitation Data'!D111))),'Data Summary'!CN117="Yes"),OFFSET('Sanitation Data'!$D$11,0,10*ROW('Sanitation Data'!D111)),NA())</f>
        <v>#N/A</v>
      </c>
      <c r="Z117" s="512" t="e">
        <f ca="1">+IF(AND(ISNUMBER(OFFSET('Sanitation Data'!$D$12,0,10*ROW('Sanitation Data'!D111))),'Data Summary'!CO117="Yes"),OFFSET('Sanitation Data'!$D$12,0,10*ROW('Sanitation Data'!D111)),NA())</f>
        <v>#N/A</v>
      </c>
      <c r="AA117" s="512" t="e">
        <f ca="1">+IF(AND(ISNUMBER(OFFSET('Sanitation Data'!$E$4,0,10*ROW('Sanitation Data'!E111))),'Data Summary'!CP117="Yes"),100-OFFSET('Sanitation Data'!$E$4,0,10*ROW('Sanitation Data'!E111)),NA())</f>
        <v>#N/A</v>
      </c>
      <c r="AB117" s="512" t="e">
        <f ca="1">+IF(AND(ISNUMBER(OFFSET('Sanitation Data'!$E$6,0,10*ROW('Sanitation Data'!E111))),'Data Summary'!CQ117="Yes"),OFFSET('Sanitation Data'!$E$6,0,10*ROW('Sanitation Data'!E111)),NA())</f>
        <v>#N/A</v>
      </c>
      <c r="AC117" s="512" t="e">
        <f ca="1">+IF(AND(ISNUMBER(OFFSET('Sanitation Data'!$E$10,0,10*ROW('Sanitation Data'!E111))),'Data Summary'!CR117="Yes"),OFFSET('Sanitation Data'!$E$10,0,10*ROW('Sanitation Data'!E111)),NA())</f>
        <v>#N/A</v>
      </c>
      <c r="AD117" s="512" t="e">
        <f ca="1">+IF(AND(ISNUMBER(OFFSET('Sanitation Data'!$E$11,0,10*ROW('Sanitation Data'!E111))),'Data Summary'!CS117="Yes"),OFFSET('Sanitation Data'!$E$11,0,10*ROW('Sanitation Data'!E111)),NA())</f>
        <v>#N/A</v>
      </c>
      <c r="AE117" s="512" t="e">
        <f ca="1">+IF(AND(ISNUMBER(OFFSET('Sanitation Data'!$E$12,0,10*ROW('Sanitation Data'!E111))),'Data Summary'!CT117="Yes"),OFFSET('Sanitation Data'!$E$12,0,10*ROW('Sanitation Data'!E111)),NA())</f>
        <v>#N/A</v>
      </c>
      <c r="AF117" s="512" t="e">
        <f ca="1">+IF(AND(ISNUMBER(OFFSET('Sanitation Data'!$F$4,0,10*ROW('Sanitation Data'!F111))),'Data Summary'!CU117="Yes"),100-OFFSET('Sanitation Data'!$F$4,0,10*ROW('Sanitation Data'!F111)),NA())</f>
        <v>#N/A</v>
      </c>
      <c r="AG117" s="512" t="e">
        <f ca="1">+IF(AND(ISNUMBER(OFFSET('Sanitation Data'!$F$6,0,10*ROW('Sanitation Data'!F111))),'Data Summary'!CV117="Yes"),OFFSET('Sanitation Data'!$F$6,0,10*ROW('Sanitation Data'!F111)),NA())</f>
        <v>#N/A</v>
      </c>
      <c r="AH117" s="512" t="e">
        <f ca="1">+IF(AND(ISNUMBER(OFFSET('Sanitation Data'!$F$10,0,10*ROW('Sanitation Data'!F111))),'Data Summary'!CW117="Yes"),OFFSET('Sanitation Data'!$F$10,0,10*ROW('Sanitation Data'!F111)),NA())</f>
        <v>#N/A</v>
      </c>
      <c r="AI117" s="512" t="e">
        <f ca="1">+IF(AND(ISNUMBER(OFFSET('Sanitation Data'!$F$11,0,10*ROW('Sanitation Data'!F111))),'Data Summary'!CX117="Yes"),OFFSET('Sanitation Data'!$F$11,0,10*ROW('Sanitation Data'!F111)),NA())</f>
        <v>#N/A</v>
      </c>
      <c r="AJ117" s="512" t="e">
        <f ca="1">+IF(AND(ISNUMBER(OFFSET('Sanitation Data'!$F$12,0,10*ROW('Sanitation Data'!F111))),'Data Summary'!CY117="Yes"),OFFSET('Sanitation Data'!$F$12,0,10*ROW('Sanitation Data'!F111)),NA())</f>
        <v>#N/A</v>
      </c>
      <c r="AK117" s="512" t="e">
        <f ca="1">+IF(AND(ISNUMBER(OFFSET('Sanitation Data'!$G$4,0,10*ROW('Sanitation Data'!G111))),'Data Summary'!CZ117="Yes"),100-OFFSET('Sanitation Data'!$G$4,0,10*ROW('Sanitation Data'!G111)),NA())</f>
        <v>#N/A</v>
      </c>
      <c r="AL117" s="512" t="e">
        <f ca="1">+IF(AND(ISNUMBER(OFFSET('Sanitation Data'!$G$6,0,10*ROW('Sanitation Data'!G111))),'Data Summary'!DA117="Yes"),OFFSET('Sanitation Data'!$G$6,0,10*ROW('Sanitation Data'!G111)),NA())</f>
        <v>#N/A</v>
      </c>
      <c r="AM117" s="512" t="e">
        <f ca="1">+IF(AND(ISNUMBER(OFFSET('Sanitation Data'!$G$10,0,10*ROW('Sanitation Data'!G111))),'Data Summary'!DB117="Yes"),OFFSET('Sanitation Data'!$G$10,0,10*ROW('Sanitation Data'!G111)),NA())</f>
        <v>#N/A</v>
      </c>
      <c r="AN117" s="512" t="e">
        <f ca="1">+IF(AND(ISNUMBER(OFFSET('Sanitation Data'!$G$11,0,10*ROW('Sanitation Data'!G111))),'Data Summary'!DC117="Yes"),OFFSET('Sanitation Data'!$G$11,0,10*ROW('Sanitation Data'!G111)),NA())</f>
        <v>#N/A</v>
      </c>
      <c r="AO117" s="512" t="e">
        <f ca="1">+IF(AND(ISNUMBER(OFFSET('Sanitation Data'!$G$12,0,10*ROW('Sanitation Data'!G111))),'Data Summary'!DD117="Yes"),OFFSET('Sanitation Data'!$G$12,0,10*ROW('Sanitation Data'!G111)),NA())</f>
        <v>#N/A</v>
      </c>
      <c r="AP117" s="512" t="e">
        <f ca="1">+IF(AND(ISNUMBER(OFFSET('Sanitation Data'!$H$4,0,10*ROW('Sanitation Data'!H111))),'Data Summary'!DE117="Yes"),100-OFFSET('Sanitation Data'!$H$4,0,10*ROW('Sanitation Data'!H111)),NA())</f>
        <v>#N/A</v>
      </c>
      <c r="AQ117" s="512" t="e">
        <f ca="1">+IF(AND(ISNUMBER(OFFSET('Sanitation Data'!$H$6,0,10*ROW('Sanitation Data'!H111))),'Data Summary'!DF117="Yes"),OFFSET('Sanitation Data'!$H$6,0,10*ROW('Sanitation Data'!H111)),NA())</f>
        <v>#N/A</v>
      </c>
      <c r="AR117" s="512" t="e">
        <f ca="1">+IF(AND(ISNUMBER(OFFSET('Sanitation Data'!$H$10,0,10*ROW('Sanitation Data'!H111))),'Data Summary'!DG117="Yes"),OFFSET('Sanitation Data'!$H$10,0,10*ROW('Sanitation Data'!H111)),NA())</f>
        <v>#N/A</v>
      </c>
      <c r="AS117" s="512" t="e">
        <f ca="1">+IF(AND(ISNUMBER(OFFSET('Sanitation Data'!$H$11,0,10*ROW('Sanitation Data'!H111))),'Data Summary'!DH117="Yes"),OFFSET('Sanitation Data'!$H$11,0,10*ROW('Sanitation Data'!H111)),NA())</f>
        <v>#N/A</v>
      </c>
      <c r="AT117" s="512" t="e">
        <f ca="1">+IF(AND(ISNUMBER(OFFSET('Sanitation Data'!$H$12,0,10*ROW('Sanitation Data'!H111))),'Data Summary'!DI117="Yes"),OFFSET('Sanitation Data'!$H$12,0,10*ROW('Sanitation Data'!H111)),NA())</f>
        <v>#N/A</v>
      </c>
      <c r="AU117" s="512" t="e">
        <f ca="1">+IF(AND(ISNUMBER(OFFSET('Sanitation Data'!$I$4,0,10*ROW('Sanitation Data'!I111))),'Data Summary'!DJ117="Yes"),100-OFFSET('Sanitation Data'!$I$4,0,10*ROW('Sanitation Data'!I111)),NA())</f>
        <v>#N/A</v>
      </c>
      <c r="AV117" s="512" t="e">
        <f ca="1">+IF(AND(ISNUMBER(OFFSET('Sanitation Data'!$I$6,0,10*ROW('Sanitation Data'!I111))),'Data Summary'!DK117="Yes"),OFFSET('Sanitation Data'!$I$6,0,10*ROW('Sanitation Data'!I111)),NA())</f>
        <v>#N/A</v>
      </c>
      <c r="AW117" s="512" t="e">
        <f ca="1">+IF(AND(ISNUMBER(OFFSET('Sanitation Data'!$I$10,0,10*ROW('Sanitation Data'!I111))),'Data Summary'!DL117="Yes"),OFFSET('Sanitation Data'!$I$10,0,10*ROW('Sanitation Data'!I111)),NA())</f>
        <v>#N/A</v>
      </c>
      <c r="AX117" s="512" t="e">
        <f ca="1">+IF(AND(ISNUMBER(OFFSET('Sanitation Data'!$I$11,0,10*ROW('Sanitation Data'!I111))),'Data Summary'!DM117="Yes"),OFFSET('Sanitation Data'!$I$11,0,10*ROW('Sanitation Data'!I111)),NA())</f>
        <v>#N/A</v>
      </c>
      <c r="AY117" s="512" t="e">
        <f ca="1">+IF(AND(ISNUMBER(OFFSET('Sanitation Data'!$I$12,0,10*ROW('Sanitation Data'!I111))),'Data Summary'!DN117="Yes"),OFFSET('Sanitation Data'!$I$12,0,10*ROW('Sanitation Data'!I111)),NA())</f>
        <v>#N/A</v>
      </c>
      <c r="AZ117" s="513" t="e">
        <f ca="1">+IF(AND(ISNUMBER(OFFSET('Hygiene Data'!$D$5,0,10*ROW('Hygiene Data'!D111))),'Data Summary'!DO117="Yes"),OFFSET('Hygiene Data'!$D$5,0,10*ROW('Hygiene Data'!D111)),NA())</f>
        <v>#N/A</v>
      </c>
      <c r="BA117" s="513" t="e">
        <f ca="1">+IF(AND(ISNUMBER(OFFSET('Hygiene Data'!$D$7,0,10*ROW('Hygiene Data'!D111))),'Data Summary'!DP117="Yes"),OFFSET('Hygiene Data'!$D$7,0,10*ROW('Hygiene Data'!D111)),NA())</f>
        <v>#N/A</v>
      </c>
      <c r="BB117" s="513" t="e">
        <f ca="1">+IF(AND(ISNUMBER(OFFSET('Hygiene Data'!$D$9,0,10*ROW('Hygiene Data'!D111))),'Data Summary'!DQ117="Yes"),OFFSET('Hygiene Data'!$D$9,0,10*ROW('Hygiene Data'!D111)),NA())</f>
        <v>#N/A</v>
      </c>
      <c r="BC117" s="513" t="e">
        <f ca="1">+IF(AND(ISNUMBER(OFFSET('Hygiene Data'!$E$5,0,10*ROW('Hygiene Data'!E111))),'Data Summary'!DR117="Yes"),OFFSET('Hygiene Data'!$E$5,0,10*ROW('Hygiene Data'!E111)),NA())</f>
        <v>#N/A</v>
      </c>
      <c r="BD117" s="513" t="e">
        <f ca="1">+IF(AND(ISNUMBER(OFFSET('Hygiene Data'!$E$7,0,10*ROW('Hygiene Data'!E111))),'Data Summary'!DS117="Yes"),OFFSET('Hygiene Data'!$E$7,0,10*ROW('Hygiene Data'!E111)),NA())</f>
        <v>#N/A</v>
      </c>
      <c r="BE117" s="513" t="e">
        <f ca="1">+IF(AND(ISNUMBER(OFFSET('Hygiene Data'!$E$9,0,10*ROW('Hygiene Data'!E111))),'Data Summary'!DT117="Yes"),OFFSET('Hygiene Data'!$E$9,0,10*ROW('Hygiene Data'!E111)),NA())</f>
        <v>#N/A</v>
      </c>
      <c r="BF117" s="513" t="e">
        <f ca="1">+IF(AND(ISNUMBER(OFFSET('Hygiene Data'!$F$5,0,10*ROW('Hygiene Data'!F111))),'Data Summary'!DU117="Yes"),OFFSET('Hygiene Data'!$F$5,0,10*ROW('Hygiene Data'!F111)),NA())</f>
        <v>#N/A</v>
      </c>
      <c r="BG117" s="513" t="e">
        <f ca="1">+IF(AND(ISNUMBER(OFFSET('Hygiene Data'!$F$7,0,10*ROW('Hygiene Data'!F111))),'Data Summary'!DV117="Yes"),OFFSET('Hygiene Data'!$F$7,0,10*ROW('Hygiene Data'!F111)),NA())</f>
        <v>#N/A</v>
      </c>
      <c r="BH117" s="513" t="e">
        <f ca="1">+IF(AND(ISNUMBER(OFFSET('Hygiene Data'!$F$9,0,10*ROW('Hygiene Data'!F111))),'Data Summary'!DW117="Yes"),OFFSET('Hygiene Data'!$F$9,0,10*ROW('Hygiene Data'!F111)),NA())</f>
        <v>#N/A</v>
      </c>
      <c r="BI117" s="513" t="e">
        <f ca="1">+IF(AND(ISNUMBER(OFFSET('Hygiene Data'!$G$5,0,10*ROW('Hygiene Data'!G111))),'Data Summary'!DX117="Yes"),OFFSET('Hygiene Data'!$G$5,0,10*ROW('Hygiene Data'!G111)),NA())</f>
        <v>#N/A</v>
      </c>
      <c r="BJ117" s="513" t="e">
        <f ca="1">+IF(AND(ISNUMBER(OFFSET('Hygiene Data'!$G$7,0,10*ROW('Hygiene Data'!G111))),'Data Summary'!DY117="Yes"),OFFSET('Hygiene Data'!$G$7,0,10*ROW('Hygiene Data'!G111)),NA())</f>
        <v>#N/A</v>
      </c>
      <c r="BK117" s="513" t="e">
        <f ca="1">+IF(AND(ISNUMBER(OFFSET('Hygiene Data'!$G$9,0,10*ROW('Hygiene Data'!G111))),'Data Summary'!DZ117="Yes"),OFFSET('Hygiene Data'!$G$9,0,10*ROW('Hygiene Data'!G111)),NA())</f>
        <v>#N/A</v>
      </c>
      <c r="BL117" s="513" t="e">
        <f ca="1">+IF(AND(ISNUMBER(OFFSET('Hygiene Data'!$H$5,0,10*ROW('Hygiene Data'!H111))),'Data Summary'!EA117="Yes"),OFFSET('Hygiene Data'!$H$5,0,10*ROW('Hygiene Data'!H111)),NA())</f>
        <v>#N/A</v>
      </c>
      <c r="BM117" s="513" t="e">
        <f ca="1">+IF(AND(ISNUMBER(OFFSET('Hygiene Data'!$H$7,0,10*ROW('Hygiene Data'!H111))),'Data Summary'!EB117="Yes"),OFFSET('Hygiene Data'!$H$7,0,10*ROW('Hygiene Data'!H111)),NA())</f>
        <v>#N/A</v>
      </c>
      <c r="BN117" s="513" t="e">
        <f ca="1">+IF(AND(ISNUMBER(OFFSET('Hygiene Data'!$H$9,0,10*ROW('Hygiene Data'!H111))),'Data Summary'!EC117="Yes"),OFFSET('Hygiene Data'!$H$9,0,10*ROW('Hygiene Data'!H111)),NA())</f>
        <v>#N/A</v>
      </c>
      <c r="BO117" s="513" t="e">
        <f ca="1">+IF(AND(ISNUMBER(OFFSET('Hygiene Data'!$I$5,0,10*ROW('Hygiene Data'!I111))),'Data Summary'!ED117="Yes"),OFFSET('Hygiene Data'!$I$5,0,10*ROW('Hygiene Data'!I111)),NA())</f>
        <v>#N/A</v>
      </c>
      <c r="BP117" s="513" t="e">
        <f ca="1">+IF(AND(ISNUMBER(OFFSET('Hygiene Data'!$I$7,0,10*ROW('Hygiene Data'!I111))),'Data Summary'!EE117="Yes"),OFFSET('Hygiene Data'!$I$7,0,10*ROW('Hygiene Data'!I111)),NA())</f>
        <v>#N/A</v>
      </c>
      <c r="BQ117" s="513" t="e">
        <f ca="1">+IF(AND(ISNUMBER(OFFSET('Hygiene Data'!$I$9,0,10*ROW('Hygiene Data'!I111))),'Data Summary'!EF117="Yes"),OFFSET('Hygiene Data'!$I$9,0,10*ROW('Hygiene Data'!I111)),NA())</f>
        <v>#N/A</v>
      </c>
    </row>
    <row r="118" spans="1:69" x14ac:dyDescent="0.25">
      <c r="A118" s="509" t="e">
        <f ca="1">+RIGHT('Data Summary'!A118,LEN('Data Summary'!A118)-9)</f>
        <v>#VALUE!</v>
      </c>
      <c r="B118" s="483" t="str">
        <f ca="1">+IF(ISTEXT('Data Summary'!B118),'Data Summary'!B118,"")</f>
        <v/>
      </c>
      <c r="C118" s="510" t="e">
        <f ca="1">+VALUE('Data Summary'!C118)</f>
        <v>#VALUE!</v>
      </c>
      <c r="D118" s="511" t="e">
        <f ca="1">+IF(AND(ISNUMBER(OFFSET('Water Data'!$D$4,0,10*ROW('Water Data'!D112))),'Data Summary'!BS118="Yes"),100-OFFSET('Water Data'!$D$4,0,10*ROW('Water Data'!D112)),NA())</f>
        <v>#N/A</v>
      </c>
      <c r="E118" s="511" t="e">
        <f ca="1">+IF(AND(ISNUMBER(OFFSET('Water Data'!$D$6,0,10*ROW('Water Data'!D112))),'Data Summary'!BT118="Yes"),OFFSET('Water Data'!$D$6,0,10*ROW('Water Data'!D112)),NA())</f>
        <v>#N/A</v>
      </c>
      <c r="F118" s="511" t="e">
        <f ca="1">+IF(AND(ISNUMBER(OFFSET('Water Data'!$D$9,0,10*ROW('Water Data'!D112))),'Data Summary'!BU118="Yes"),OFFSET('Water Data'!$D$9,0,10*ROW('Water Data'!D112)),NA())</f>
        <v>#N/A</v>
      </c>
      <c r="G118" s="511" t="e">
        <f ca="1">+IF(AND(ISNUMBER(OFFSET('Water Data'!$E$4,0,10*ROW('Water Data'!E112))),'Data Summary'!BV118="Yes"),100-OFFSET('Water Data'!$E$4,0,10*ROW('Water Data'!E112)),NA())</f>
        <v>#N/A</v>
      </c>
      <c r="H118" s="511" t="e">
        <f ca="1">+IF(AND(ISNUMBER(OFFSET('Water Data'!$E$6,0,10*ROW('Water Data'!E112))),'Data Summary'!BW118="Yes"),OFFSET('Water Data'!$E$6,0,10*ROW('Water Data'!E112)),NA())</f>
        <v>#N/A</v>
      </c>
      <c r="I118" s="511" t="e">
        <f ca="1">+IF(AND(ISNUMBER(OFFSET('Water Data'!$E$9,0,10*ROW('Water Data'!E112))),'Data Summary'!BX118="Yes"),OFFSET('Water Data'!$E$9,0,10*ROW('Water Data'!E112)),NA())</f>
        <v>#N/A</v>
      </c>
      <c r="J118" s="511" t="e">
        <f ca="1">+IF(AND(ISNUMBER(OFFSET('Water Data'!$F$4,0,10*ROW('Water Data'!F112))),'Data Summary'!BY118="Yes"),100-OFFSET('Water Data'!$F$4,0,10*ROW('Water Data'!F112)),NA())</f>
        <v>#N/A</v>
      </c>
      <c r="K118" s="511" t="e">
        <f ca="1">+IF(AND(ISNUMBER(OFFSET('Water Data'!$F$6,0,10*ROW('Water Data'!F112))),'Data Summary'!BZ118="Yes"),OFFSET('Water Data'!$F$6,0,10*ROW('Water Data'!F112)),NA())</f>
        <v>#N/A</v>
      </c>
      <c r="L118" s="511" t="e">
        <f ca="1">+IF(AND(ISNUMBER(OFFSET('Water Data'!$F$9,0,10*ROW('Water Data'!F112))),'Data Summary'!CA118="Yes"),OFFSET('Water Data'!$F$9,0,10*ROW('Water Data'!F112)),NA())</f>
        <v>#N/A</v>
      </c>
      <c r="M118" s="511" t="e">
        <f ca="1">+IF(AND(ISNUMBER(OFFSET('Water Data'!$G$4,0,10*ROW('Water Data'!G112))),'Data Summary'!CB118="Yes"),100-OFFSET('Water Data'!$G$4,0,10*ROW('Water Data'!G112)),NA())</f>
        <v>#N/A</v>
      </c>
      <c r="N118" s="511" t="e">
        <f ca="1">+IF(AND(ISNUMBER(OFFSET('Water Data'!$G$6,0,10*ROW('Water Data'!G112))),'Data Summary'!CC118="Yes"),OFFSET('Water Data'!$G$6,0,10*ROW('Water Data'!G112)),NA())</f>
        <v>#N/A</v>
      </c>
      <c r="O118" s="511" t="e">
        <f ca="1">+IF(AND(ISNUMBER(OFFSET('Water Data'!$G$9,0,10*ROW('Water Data'!G112))),'Data Summary'!CD118="Yes"),OFFSET('Water Data'!$G$9,0,10*ROW('Water Data'!G112)),NA())</f>
        <v>#N/A</v>
      </c>
      <c r="P118" s="511" t="e">
        <f ca="1">+IF(AND(ISNUMBER(OFFSET('Water Data'!$H$4,0,10*ROW('Water Data'!H112))),'Data Summary'!CE118="Yes"),100-OFFSET('Water Data'!$H$4,0,10*ROW('Water Data'!H112)),NA())</f>
        <v>#N/A</v>
      </c>
      <c r="Q118" s="511" t="e">
        <f ca="1">+IF(AND(ISNUMBER(OFFSET('Water Data'!$H$6,0,10*ROW('Water Data'!H112))),'Data Summary'!CF118="Yes"),OFFSET('Water Data'!$H$6,0,10*ROW('Water Data'!H112)),NA())</f>
        <v>#N/A</v>
      </c>
      <c r="R118" s="511" t="e">
        <f ca="1">+IF(AND(ISNUMBER(OFFSET('Water Data'!$H$9,0,10*ROW('Water Data'!H112))),'Data Summary'!CG118="Yes"),OFFSET('Water Data'!$H$9,0,10*ROW('Water Data'!H112)),NA())</f>
        <v>#N/A</v>
      </c>
      <c r="S118" s="511" t="e">
        <f ca="1">+IF(AND(ISNUMBER(OFFSET('Water Data'!$I$4,0,10*ROW('Water Data'!I112))),'Data Summary'!CH118="Yes"),100-OFFSET('Water Data'!$I$4,0,10*ROW('Water Data'!I112)),NA())</f>
        <v>#N/A</v>
      </c>
      <c r="T118" s="511" t="e">
        <f ca="1">+IF(AND(ISNUMBER(OFFSET('Water Data'!$I$6,0,10*ROW('Water Data'!I112))),'Data Summary'!CI118="Yes"),OFFSET('Water Data'!$I$6,0,10*ROW('Water Data'!I112)),NA())</f>
        <v>#N/A</v>
      </c>
      <c r="U118" s="511" t="e">
        <f ca="1">+IF(AND(ISNUMBER(OFFSET('Water Data'!$I$9,0,10*ROW('Water Data'!I112))),'Data Summary'!CJ118="Yes"),OFFSET('Water Data'!$I$9,0,10*ROW('Water Data'!I112)),NA())</f>
        <v>#N/A</v>
      </c>
      <c r="V118" s="512" t="e">
        <f ca="1">+IF(AND(ISNUMBER(OFFSET('Sanitation Data'!$D$4,0,10*ROW('Sanitation Data'!D112))),'Data Summary'!CK118="Yes"),100-OFFSET('Sanitation Data'!$D$4,0,10*ROW('Sanitation Data'!D112)),NA())</f>
        <v>#N/A</v>
      </c>
      <c r="W118" s="512" t="e">
        <f ca="1">+IF(AND(ISNUMBER(OFFSET('Sanitation Data'!$D$6,0,10*ROW('Sanitation Data'!D112))),'Data Summary'!CL118="Yes"),OFFSET('Sanitation Data'!$D$6,0,10*ROW('Sanitation Data'!D112)),NA())</f>
        <v>#N/A</v>
      </c>
      <c r="X118" s="512" t="e">
        <f ca="1">+IF(AND(ISNUMBER(OFFSET('Sanitation Data'!$D$10,0,10*ROW('Sanitation Data'!D112))),'Data Summary'!CM118="Yes"),OFFSET('Sanitation Data'!$D$10,0,10*ROW('Sanitation Data'!D112)),NA())</f>
        <v>#N/A</v>
      </c>
      <c r="Y118" s="512" t="e">
        <f ca="1">+IF(AND(ISNUMBER(OFFSET('Sanitation Data'!$D$11,0,10*ROW('Sanitation Data'!D112))),'Data Summary'!CN118="Yes"),OFFSET('Sanitation Data'!$D$11,0,10*ROW('Sanitation Data'!D112)),NA())</f>
        <v>#N/A</v>
      </c>
      <c r="Z118" s="512" t="e">
        <f ca="1">+IF(AND(ISNUMBER(OFFSET('Sanitation Data'!$D$12,0,10*ROW('Sanitation Data'!D112))),'Data Summary'!CO118="Yes"),OFFSET('Sanitation Data'!$D$12,0,10*ROW('Sanitation Data'!D112)),NA())</f>
        <v>#N/A</v>
      </c>
      <c r="AA118" s="512" t="e">
        <f ca="1">+IF(AND(ISNUMBER(OFFSET('Sanitation Data'!$E$4,0,10*ROW('Sanitation Data'!E112))),'Data Summary'!CP118="Yes"),100-OFFSET('Sanitation Data'!$E$4,0,10*ROW('Sanitation Data'!E112)),NA())</f>
        <v>#N/A</v>
      </c>
      <c r="AB118" s="512" t="e">
        <f ca="1">+IF(AND(ISNUMBER(OFFSET('Sanitation Data'!$E$6,0,10*ROW('Sanitation Data'!E112))),'Data Summary'!CQ118="Yes"),OFFSET('Sanitation Data'!$E$6,0,10*ROW('Sanitation Data'!E112)),NA())</f>
        <v>#N/A</v>
      </c>
      <c r="AC118" s="512" t="e">
        <f ca="1">+IF(AND(ISNUMBER(OFFSET('Sanitation Data'!$E$10,0,10*ROW('Sanitation Data'!E112))),'Data Summary'!CR118="Yes"),OFFSET('Sanitation Data'!$E$10,0,10*ROW('Sanitation Data'!E112)),NA())</f>
        <v>#N/A</v>
      </c>
      <c r="AD118" s="512" t="e">
        <f ca="1">+IF(AND(ISNUMBER(OFFSET('Sanitation Data'!$E$11,0,10*ROW('Sanitation Data'!E112))),'Data Summary'!CS118="Yes"),OFFSET('Sanitation Data'!$E$11,0,10*ROW('Sanitation Data'!E112)),NA())</f>
        <v>#N/A</v>
      </c>
      <c r="AE118" s="512" t="e">
        <f ca="1">+IF(AND(ISNUMBER(OFFSET('Sanitation Data'!$E$12,0,10*ROW('Sanitation Data'!E112))),'Data Summary'!CT118="Yes"),OFFSET('Sanitation Data'!$E$12,0,10*ROW('Sanitation Data'!E112)),NA())</f>
        <v>#N/A</v>
      </c>
      <c r="AF118" s="512" t="e">
        <f ca="1">+IF(AND(ISNUMBER(OFFSET('Sanitation Data'!$F$4,0,10*ROW('Sanitation Data'!F112))),'Data Summary'!CU118="Yes"),100-OFFSET('Sanitation Data'!$F$4,0,10*ROW('Sanitation Data'!F112)),NA())</f>
        <v>#N/A</v>
      </c>
      <c r="AG118" s="512" t="e">
        <f ca="1">+IF(AND(ISNUMBER(OFFSET('Sanitation Data'!$F$6,0,10*ROW('Sanitation Data'!F112))),'Data Summary'!CV118="Yes"),OFFSET('Sanitation Data'!$F$6,0,10*ROW('Sanitation Data'!F112)),NA())</f>
        <v>#N/A</v>
      </c>
      <c r="AH118" s="512" t="e">
        <f ca="1">+IF(AND(ISNUMBER(OFFSET('Sanitation Data'!$F$10,0,10*ROW('Sanitation Data'!F112))),'Data Summary'!CW118="Yes"),OFFSET('Sanitation Data'!$F$10,0,10*ROW('Sanitation Data'!F112)),NA())</f>
        <v>#N/A</v>
      </c>
      <c r="AI118" s="512" t="e">
        <f ca="1">+IF(AND(ISNUMBER(OFFSET('Sanitation Data'!$F$11,0,10*ROW('Sanitation Data'!F112))),'Data Summary'!CX118="Yes"),OFFSET('Sanitation Data'!$F$11,0,10*ROW('Sanitation Data'!F112)),NA())</f>
        <v>#N/A</v>
      </c>
      <c r="AJ118" s="512" t="e">
        <f ca="1">+IF(AND(ISNUMBER(OFFSET('Sanitation Data'!$F$12,0,10*ROW('Sanitation Data'!F112))),'Data Summary'!CY118="Yes"),OFFSET('Sanitation Data'!$F$12,0,10*ROW('Sanitation Data'!F112)),NA())</f>
        <v>#N/A</v>
      </c>
      <c r="AK118" s="512" t="e">
        <f ca="1">+IF(AND(ISNUMBER(OFFSET('Sanitation Data'!$G$4,0,10*ROW('Sanitation Data'!G112))),'Data Summary'!CZ118="Yes"),100-OFFSET('Sanitation Data'!$G$4,0,10*ROW('Sanitation Data'!G112)),NA())</f>
        <v>#N/A</v>
      </c>
      <c r="AL118" s="512" t="e">
        <f ca="1">+IF(AND(ISNUMBER(OFFSET('Sanitation Data'!$G$6,0,10*ROW('Sanitation Data'!G112))),'Data Summary'!DA118="Yes"),OFFSET('Sanitation Data'!$G$6,0,10*ROW('Sanitation Data'!G112)),NA())</f>
        <v>#N/A</v>
      </c>
      <c r="AM118" s="512" t="e">
        <f ca="1">+IF(AND(ISNUMBER(OFFSET('Sanitation Data'!$G$10,0,10*ROW('Sanitation Data'!G112))),'Data Summary'!DB118="Yes"),OFFSET('Sanitation Data'!$G$10,0,10*ROW('Sanitation Data'!G112)),NA())</f>
        <v>#N/A</v>
      </c>
      <c r="AN118" s="512" t="e">
        <f ca="1">+IF(AND(ISNUMBER(OFFSET('Sanitation Data'!$G$11,0,10*ROW('Sanitation Data'!G112))),'Data Summary'!DC118="Yes"),OFFSET('Sanitation Data'!$G$11,0,10*ROW('Sanitation Data'!G112)),NA())</f>
        <v>#N/A</v>
      </c>
      <c r="AO118" s="512" t="e">
        <f ca="1">+IF(AND(ISNUMBER(OFFSET('Sanitation Data'!$G$12,0,10*ROW('Sanitation Data'!G112))),'Data Summary'!DD118="Yes"),OFFSET('Sanitation Data'!$G$12,0,10*ROW('Sanitation Data'!G112)),NA())</f>
        <v>#N/A</v>
      </c>
      <c r="AP118" s="512" t="e">
        <f ca="1">+IF(AND(ISNUMBER(OFFSET('Sanitation Data'!$H$4,0,10*ROW('Sanitation Data'!H112))),'Data Summary'!DE118="Yes"),100-OFFSET('Sanitation Data'!$H$4,0,10*ROW('Sanitation Data'!H112)),NA())</f>
        <v>#N/A</v>
      </c>
      <c r="AQ118" s="512" t="e">
        <f ca="1">+IF(AND(ISNUMBER(OFFSET('Sanitation Data'!$H$6,0,10*ROW('Sanitation Data'!H112))),'Data Summary'!DF118="Yes"),OFFSET('Sanitation Data'!$H$6,0,10*ROW('Sanitation Data'!H112)),NA())</f>
        <v>#N/A</v>
      </c>
      <c r="AR118" s="512" t="e">
        <f ca="1">+IF(AND(ISNUMBER(OFFSET('Sanitation Data'!$H$10,0,10*ROW('Sanitation Data'!H112))),'Data Summary'!DG118="Yes"),OFFSET('Sanitation Data'!$H$10,0,10*ROW('Sanitation Data'!H112)),NA())</f>
        <v>#N/A</v>
      </c>
      <c r="AS118" s="512" t="e">
        <f ca="1">+IF(AND(ISNUMBER(OFFSET('Sanitation Data'!$H$11,0,10*ROW('Sanitation Data'!H112))),'Data Summary'!DH118="Yes"),OFFSET('Sanitation Data'!$H$11,0,10*ROW('Sanitation Data'!H112)),NA())</f>
        <v>#N/A</v>
      </c>
      <c r="AT118" s="512" t="e">
        <f ca="1">+IF(AND(ISNUMBER(OFFSET('Sanitation Data'!$H$12,0,10*ROW('Sanitation Data'!H112))),'Data Summary'!DI118="Yes"),OFFSET('Sanitation Data'!$H$12,0,10*ROW('Sanitation Data'!H112)),NA())</f>
        <v>#N/A</v>
      </c>
      <c r="AU118" s="512" t="e">
        <f ca="1">+IF(AND(ISNUMBER(OFFSET('Sanitation Data'!$I$4,0,10*ROW('Sanitation Data'!I112))),'Data Summary'!DJ118="Yes"),100-OFFSET('Sanitation Data'!$I$4,0,10*ROW('Sanitation Data'!I112)),NA())</f>
        <v>#N/A</v>
      </c>
      <c r="AV118" s="512" t="e">
        <f ca="1">+IF(AND(ISNUMBER(OFFSET('Sanitation Data'!$I$6,0,10*ROW('Sanitation Data'!I112))),'Data Summary'!DK118="Yes"),OFFSET('Sanitation Data'!$I$6,0,10*ROW('Sanitation Data'!I112)),NA())</f>
        <v>#N/A</v>
      </c>
      <c r="AW118" s="512" t="e">
        <f ca="1">+IF(AND(ISNUMBER(OFFSET('Sanitation Data'!$I$10,0,10*ROW('Sanitation Data'!I112))),'Data Summary'!DL118="Yes"),OFFSET('Sanitation Data'!$I$10,0,10*ROW('Sanitation Data'!I112)),NA())</f>
        <v>#N/A</v>
      </c>
      <c r="AX118" s="512" t="e">
        <f ca="1">+IF(AND(ISNUMBER(OFFSET('Sanitation Data'!$I$11,0,10*ROW('Sanitation Data'!I112))),'Data Summary'!DM118="Yes"),OFFSET('Sanitation Data'!$I$11,0,10*ROW('Sanitation Data'!I112)),NA())</f>
        <v>#N/A</v>
      </c>
      <c r="AY118" s="512" t="e">
        <f ca="1">+IF(AND(ISNUMBER(OFFSET('Sanitation Data'!$I$12,0,10*ROW('Sanitation Data'!I112))),'Data Summary'!DN118="Yes"),OFFSET('Sanitation Data'!$I$12,0,10*ROW('Sanitation Data'!I112)),NA())</f>
        <v>#N/A</v>
      </c>
      <c r="AZ118" s="513" t="e">
        <f ca="1">+IF(AND(ISNUMBER(OFFSET('Hygiene Data'!$D$5,0,10*ROW('Hygiene Data'!D112))),'Data Summary'!DO118="Yes"),OFFSET('Hygiene Data'!$D$5,0,10*ROW('Hygiene Data'!D112)),NA())</f>
        <v>#N/A</v>
      </c>
      <c r="BA118" s="513" t="e">
        <f ca="1">+IF(AND(ISNUMBER(OFFSET('Hygiene Data'!$D$7,0,10*ROW('Hygiene Data'!D112))),'Data Summary'!DP118="Yes"),OFFSET('Hygiene Data'!$D$7,0,10*ROW('Hygiene Data'!D112)),NA())</f>
        <v>#N/A</v>
      </c>
      <c r="BB118" s="513" t="e">
        <f ca="1">+IF(AND(ISNUMBER(OFFSET('Hygiene Data'!$D$9,0,10*ROW('Hygiene Data'!D112))),'Data Summary'!DQ118="Yes"),OFFSET('Hygiene Data'!$D$9,0,10*ROW('Hygiene Data'!D112)),NA())</f>
        <v>#N/A</v>
      </c>
      <c r="BC118" s="513" t="e">
        <f ca="1">+IF(AND(ISNUMBER(OFFSET('Hygiene Data'!$E$5,0,10*ROW('Hygiene Data'!E112))),'Data Summary'!DR118="Yes"),OFFSET('Hygiene Data'!$E$5,0,10*ROW('Hygiene Data'!E112)),NA())</f>
        <v>#N/A</v>
      </c>
      <c r="BD118" s="513" t="e">
        <f ca="1">+IF(AND(ISNUMBER(OFFSET('Hygiene Data'!$E$7,0,10*ROW('Hygiene Data'!E112))),'Data Summary'!DS118="Yes"),OFFSET('Hygiene Data'!$E$7,0,10*ROW('Hygiene Data'!E112)),NA())</f>
        <v>#N/A</v>
      </c>
      <c r="BE118" s="513" t="e">
        <f ca="1">+IF(AND(ISNUMBER(OFFSET('Hygiene Data'!$E$9,0,10*ROW('Hygiene Data'!E112))),'Data Summary'!DT118="Yes"),OFFSET('Hygiene Data'!$E$9,0,10*ROW('Hygiene Data'!E112)),NA())</f>
        <v>#N/A</v>
      </c>
      <c r="BF118" s="513" t="e">
        <f ca="1">+IF(AND(ISNUMBER(OFFSET('Hygiene Data'!$F$5,0,10*ROW('Hygiene Data'!F112))),'Data Summary'!DU118="Yes"),OFFSET('Hygiene Data'!$F$5,0,10*ROW('Hygiene Data'!F112)),NA())</f>
        <v>#N/A</v>
      </c>
      <c r="BG118" s="513" t="e">
        <f ca="1">+IF(AND(ISNUMBER(OFFSET('Hygiene Data'!$F$7,0,10*ROW('Hygiene Data'!F112))),'Data Summary'!DV118="Yes"),OFFSET('Hygiene Data'!$F$7,0,10*ROW('Hygiene Data'!F112)),NA())</f>
        <v>#N/A</v>
      </c>
      <c r="BH118" s="513" t="e">
        <f ca="1">+IF(AND(ISNUMBER(OFFSET('Hygiene Data'!$F$9,0,10*ROW('Hygiene Data'!F112))),'Data Summary'!DW118="Yes"),OFFSET('Hygiene Data'!$F$9,0,10*ROW('Hygiene Data'!F112)),NA())</f>
        <v>#N/A</v>
      </c>
      <c r="BI118" s="513" t="e">
        <f ca="1">+IF(AND(ISNUMBER(OFFSET('Hygiene Data'!$G$5,0,10*ROW('Hygiene Data'!G112))),'Data Summary'!DX118="Yes"),OFFSET('Hygiene Data'!$G$5,0,10*ROW('Hygiene Data'!G112)),NA())</f>
        <v>#N/A</v>
      </c>
      <c r="BJ118" s="513" t="e">
        <f ca="1">+IF(AND(ISNUMBER(OFFSET('Hygiene Data'!$G$7,0,10*ROW('Hygiene Data'!G112))),'Data Summary'!DY118="Yes"),OFFSET('Hygiene Data'!$G$7,0,10*ROW('Hygiene Data'!G112)),NA())</f>
        <v>#N/A</v>
      </c>
      <c r="BK118" s="513" t="e">
        <f ca="1">+IF(AND(ISNUMBER(OFFSET('Hygiene Data'!$G$9,0,10*ROW('Hygiene Data'!G112))),'Data Summary'!DZ118="Yes"),OFFSET('Hygiene Data'!$G$9,0,10*ROW('Hygiene Data'!G112)),NA())</f>
        <v>#N/A</v>
      </c>
      <c r="BL118" s="513" t="e">
        <f ca="1">+IF(AND(ISNUMBER(OFFSET('Hygiene Data'!$H$5,0,10*ROW('Hygiene Data'!H112))),'Data Summary'!EA118="Yes"),OFFSET('Hygiene Data'!$H$5,0,10*ROW('Hygiene Data'!H112)),NA())</f>
        <v>#N/A</v>
      </c>
      <c r="BM118" s="513" t="e">
        <f ca="1">+IF(AND(ISNUMBER(OFFSET('Hygiene Data'!$H$7,0,10*ROW('Hygiene Data'!H112))),'Data Summary'!EB118="Yes"),OFFSET('Hygiene Data'!$H$7,0,10*ROW('Hygiene Data'!H112)),NA())</f>
        <v>#N/A</v>
      </c>
      <c r="BN118" s="513" t="e">
        <f ca="1">+IF(AND(ISNUMBER(OFFSET('Hygiene Data'!$H$9,0,10*ROW('Hygiene Data'!H112))),'Data Summary'!EC118="Yes"),OFFSET('Hygiene Data'!$H$9,0,10*ROW('Hygiene Data'!H112)),NA())</f>
        <v>#N/A</v>
      </c>
      <c r="BO118" s="513" t="e">
        <f ca="1">+IF(AND(ISNUMBER(OFFSET('Hygiene Data'!$I$5,0,10*ROW('Hygiene Data'!I112))),'Data Summary'!ED118="Yes"),OFFSET('Hygiene Data'!$I$5,0,10*ROW('Hygiene Data'!I112)),NA())</f>
        <v>#N/A</v>
      </c>
      <c r="BP118" s="513" t="e">
        <f ca="1">+IF(AND(ISNUMBER(OFFSET('Hygiene Data'!$I$7,0,10*ROW('Hygiene Data'!I112))),'Data Summary'!EE118="Yes"),OFFSET('Hygiene Data'!$I$7,0,10*ROW('Hygiene Data'!I112)),NA())</f>
        <v>#N/A</v>
      </c>
      <c r="BQ118" s="513" t="e">
        <f ca="1">+IF(AND(ISNUMBER(OFFSET('Hygiene Data'!$I$9,0,10*ROW('Hygiene Data'!I112))),'Data Summary'!EF118="Yes"),OFFSET('Hygiene Data'!$I$9,0,10*ROW('Hygiene Data'!I112)),NA())</f>
        <v>#N/A</v>
      </c>
    </row>
    <row r="119" spans="1:69" x14ac:dyDescent="0.25">
      <c r="A119" s="509" t="e">
        <f ca="1">+RIGHT('Data Summary'!A119,LEN('Data Summary'!A119)-9)</f>
        <v>#VALUE!</v>
      </c>
      <c r="B119" s="483" t="str">
        <f ca="1">+IF(ISTEXT('Data Summary'!B119),'Data Summary'!B119,"")</f>
        <v/>
      </c>
      <c r="C119" s="510" t="e">
        <f ca="1">+VALUE('Data Summary'!C119)</f>
        <v>#VALUE!</v>
      </c>
      <c r="D119" s="511" t="e">
        <f ca="1">+IF(AND(ISNUMBER(OFFSET('Water Data'!$D$4,0,10*ROW('Water Data'!D113))),'Data Summary'!BS119="Yes"),100-OFFSET('Water Data'!$D$4,0,10*ROW('Water Data'!D113)),NA())</f>
        <v>#N/A</v>
      </c>
      <c r="E119" s="511" t="e">
        <f ca="1">+IF(AND(ISNUMBER(OFFSET('Water Data'!$D$6,0,10*ROW('Water Data'!D113))),'Data Summary'!BT119="Yes"),OFFSET('Water Data'!$D$6,0,10*ROW('Water Data'!D113)),NA())</f>
        <v>#N/A</v>
      </c>
      <c r="F119" s="511" t="e">
        <f ca="1">+IF(AND(ISNUMBER(OFFSET('Water Data'!$D$9,0,10*ROW('Water Data'!D113))),'Data Summary'!BU119="Yes"),OFFSET('Water Data'!$D$9,0,10*ROW('Water Data'!D113)),NA())</f>
        <v>#N/A</v>
      </c>
      <c r="G119" s="511" t="e">
        <f ca="1">+IF(AND(ISNUMBER(OFFSET('Water Data'!$E$4,0,10*ROW('Water Data'!E113))),'Data Summary'!BV119="Yes"),100-OFFSET('Water Data'!$E$4,0,10*ROW('Water Data'!E113)),NA())</f>
        <v>#N/A</v>
      </c>
      <c r="H119" s="511" t="e">
        <f ca="1">+IF(AND(ISNUMBER(OFFSET('Water Data'!$E$6,0,10*ROW('Water Data'!E113))),'Data Summary'!BW119="Yes"),OFFSET('Water Data'!$E$6,0,10*ROW('Water Data'!E113)),NA())</f>
        <v>#N/A</v>
      </c>
      <c r="I119" s="511" t="e">
        <f ca="1">+IF(AND(ISNUMBER(OFFSET('Water Data'!$E$9,0,10*ROW('Water Data'!E113))),'Data Summary'!BX119="Yes"),OFFSET('Water Data'!$E$9,0,10*ROW('Water Data'!E113)),NA())</f>
        <v>#N/A</v>
      </c>
      <c r="J119" s="511" t="e">
        <f ca="1">+IF(AND(ISNUMBER(OFFSET('Water Data'!$F$4,0,10*ROW('Water Data'!F113))),'Data Summary'!BY119="Yes"),100-OFFSET('Water Data'!$F$4,0,10*ROW('Water Data'!F113)),NA())</f>
        <v>#N/A</v>
      </c>
      <c r="K119" s="511" t="e">
        <f ca="1">+IF(AND(ISNUMBER(OFFSET('Water Data'!$F$6,0,10*ROW('Water Data'!F113))),'Data Summary'!BZ119="Yes"),OFFSET('Water Data'!$F$6,0,10*ROW('Water Data'!F113)),NA())</f>
        <v>#N/A</v>
      </c>
      <c r="L119" s="511" t="e">
        <f ca="1">+IF(AND(ISNUMBER(OFFSET('Water Data'!$F$9,0,10*ROW('Water Data'!F113))),'Data Summary'!CA119="Yes"),OFFSET('Water Data'!$F$9,0,10*ROW('Water Data'!F113)),NA())</f>
        <v>#N/A</v>
      </c>
      <c r="M119" s="511" t="e">
        <f ca="1">+IF(AND(ISNUMBER(OFFSET('Water Data'!$G$4,0,10*ROW('Water Data'!G113))),'Data Summary'!CB119="Yes"),100-OFFSET('Water Data'!$G$4,0,10*ROW('Water Data'!G113)),NA())</f>
        <v>#N/A</v>
      </c>
      <c r="N119" s="511" t="e">
        <f ca="1">+IF(AND(ISNUMBER(OFFSET('Water Data'!$G$6,0,10*ROW('Water Data'!G113))),'Data Summary'!CC119="Yes"),OFFSET('Water Data'!$G$6,0,10*ROW('Water Data'!G113)),NA())</f>
        <v>#N/A</v>
      </c>
      <c r="O119" s="511" t="e">
        <f ca="1">+IF(AND(ISNUMBER(OFFSET('Water Data'!$G$9,0,10*ROW('Water Data'!G113))),'Data Summary'!CD119="Yes"),OFFSET('Water Data'!$G$9,0,10*ROW('Water Data'!G113)),NA())</f>
        <v>#N/A</v>
      </c>
      <c r="P119" s="511" t="e">
        <f ca="1">+IF(AND(ISNUMBER(OFFSET('Water Data'!$H$4,0,10*ROW('Water Data'!H113))),'Data Summary'!CE119="Yes"),100-OFFSET('Water Data'!$H$4,0,10*ROW('Water Data'!H113)),NA())</f>
        <v>#N/A</v>
      </c>
      <c r="Q119" s="511" t="e">
        <f ca="1">+IF(AND(ISNUMBER(OFFSET('Water Data'!$H$6,0,10*ROW('Water Data'!H113))),'Data Summary'!CF119="Yes"),OFFSET('Water Data'!$H$6,0,10*ROW('Water Data'!H113)),NA())</f>
        <v>#N/A</v>
      </c>
      <c r="R119" s="511" t="e">
        <f ca="1">+IF(AND(ISNUMBER(OFFSET('Water Data'!$H$9,0,10*ROW('Water Data'!H113))),'Data Summary'!CG119="Yes"),OFFSET('Water Data'!$H$9,0,10*ROW('Water Data'!H113)),NA())</f>
        <v>#N/A</v>
      </c>
      <c r="S119" s="511" t="e">
        <f ca="1">+IF(AND(ISNUMBER(OFFSET('Water Data'!$I$4,0,10*ROW('Water Data'!I113))),'Data Summary'!CH119="Yes"),100-OFFSET('Water Data'!$I$4,0,10*ROW('Water Data'!I113)),NA())</f>
        <v>#N/A</v>
      </c>
      <c r="T119" s="511" t="e">
        <f ca="1">+IF(AND(ISNUMBER(OFFSET('Water Data'!$I$6,0,10*ROW('Water Data'!I113))),'Data Summary'!CI119="Yes"),OFFSET('Water Data'!$I$6,0,10*ROW('Water Data'!I113)),NA())</f>
        <v>#N/A</v>
      </c>
      <c r="U119" s="511" t="e">
        <f ca="1">+IF(AND(ISNUMBER(OFFSET('Water Data'!$I$9,0,10*ROW('Water Data'!I113))),'Data Summary'!CJ119="Yes"),OFFSET('Water Data'!$I$9,0,10*ROW('Water Data'!I113)),NA())</f>
        <v>#N/A</v>
      </c>
      <c r="V119" s="512" t="e">
        <f ca="1">+IF(AND(ISNUMBER(OFFSET('Sanitation Data'!$D$4,0,10*ROW('Sanitation Data'!D113))),'Data Summary'!CK119="Yes"),100-OFFSET('Sanitation Data'!$D$4,0,10*ROW('Sanitation Data'!D113)),NA())</f>
        <v>#N/A</v>
      </c>
      <c r="W119" s="512" t="e">
        <f ca="1">+IF(AND(ISNUMBER(OFFSET('Sanitation Data'!$D$6,0,10*ROW('Sanitation Data'!D113))),'Data Summary'!CL119="Yes"),OFFSET('Sanitation Data'!$D$6,0,10*ROW('Sanitation Data'!D113)),NA())</f>
        <v>#N/A</v>
      </c>
      <c r="X119" s="512" t="e">
        <f ca="1">+IF(AND(ISNUMBER(OFFSET('Sanitation Data'!$D$10,0,10*ROW('Sanitation Data'!D113))),'Data Summary'!CM119="Yes"),OFFSET('Sanitation Data'!$D$10,0,10*ROW('Sanitation Data'!D113)),NA())</f>
        <v>#N/A</v>
      </c>
      <c r="Y119" s="512" t="e">
        <f ca="1">+IF(AND(ISNUMBER(OFFSET('Sanitation Data'!$D$11,0,10*ROW('Sanitation Data'!D113))),'Data Summary'!CN119="Yes"),OFFSET('Sanitation Data'!$D$11,0,10*ROW('Sanitation Data'!D113)),NA())</f>
        <v>#N/A</v>
      </c>
      <c r="Z119" s="512" t="e">
        <f ca="1">+IF(AND(ISNUMBER(OFFSET('Sanitation Data'!$D$12,0,10*ROW('Sanitation Data'!D113))),'Data Summary'!CO119="Yes"),OFFSET('Sanitation Data'!$D$12,0,10*ROW('Sanitation Data'!D113)),NA())</f>
        <v>#N/A</v>
      </c>
      <c r="AA119" s="512" t="e">
        <f ca="1">+IF(AND(ISNUMBER(OFFSET('Sanitation Data'!$E$4,0,10*ROW('Sanitation Data'!E113))),'Data Summary'!CP119="Yes"),100-OFFSET('Sanitation Data'!$E$4,0,10*ROW('Sanitation Data'!E113)),NA())</f>
        <v>#N/A</v>
      </c>
      <c r="AB119" s="512" t="e">
        <f ca="1">+IF(AND(ISNUMBER(OFFSET('Sanitation Data'!$E$6,0,10*ROW('Sanitation Data'!E113))),'Data Summary'!CQ119="Yes"),OFFSET('Sanitation Data'!$E$6,0,10*ROW('Sanitation Data'!E113)),NA())</f>
        <v>#N/A</v>
      </c>
      <c r="AC119" s="512" t="e">
        <f ca="1">+IF(AND(ISNUMBER(OFFSET('Sanitation Data'!$E$10,0,10*ROW('Sanitation Data'!E113))),'Data Summary'!CR119="Yes"),OFFSET('Sanitation Data'!$E$10,0,10*ROW('Sanitation Data'!E113)),NA())</f>
        <v>#N/A</v>
      </c>
      <c r="AD119" s="512" t="e">
        <f ca="1">+IF(AND(ISNUMBER(OFFSET('Sanitation Data'!$E$11,0,10*ROW('Sanitation Data'!E113))),'Data Summary'!CS119="Yes"),OFFSET('Sanitation Data'!$E$11,0,10*ROW('Sanitation Data'!E113)),NA())</f>
        <v>#N/A</v>
      </c>
      <c r="AE119" s="512" t="e">
        <f ca="1">+IF(AND(ISNUMBER(OFFSET('Sanitation Data'!$E$12,0,10*ROW('Sanitation Data'!E113))),'Data Summary'!CT119="Yes"),OFFSET('Sanitation Data'!$E$12,0,10*ROW('Sanitation Data'!E113)),NA())</f>
        <v>#N/A</v>
      </c>
      <c r="AF119" s="512" t="e">
        <f ca="1">+IF(AND(ISNUMBER(OFFSET('Sanitation Data'!$F$4,0,10*ROW('Sanitation Data'!F113))),'Data Summary'!CU119="Yes"),100-OFFSET('Sanitation Data'!$F$4,0,10*ROW('Sanitation Data'!F113)),NA())</f>
        <v>#N/A</v>
      </c>
      <c r="AG119" s="512" t="e">
        <f ca="1">+IF(AND(ISNUMBER(OFFSET('Sanitation Data'!$F$6,0,10*ROW('Sanitation Data'!F113))),'Data Summary'!CV119="Yes"),OFFSET('Sanitation Data'!$F$6,0,10*ROW('Sanitation Data'!F113)),NA())</f>
        <v>#N/A</v>
      </c>
      <c r="AH119" s="512" t="e">
        <f ca="1">+IF(AND(ISNUMBER(OFFSET('Sanitation Data'!$F$10,0,10*ROW('Sanitation Data'!F113))),'Data Summary'!CW119="Yes"),OFFSET('Sanitation Data'!$F$10,0,10*ROW('Sanitation Data'!F113)),NA())</f>
        <v>#N/A</v>
      </c>
      <c r="AI119" s="512" t="e">
        <f ca="1">+IF(AND(ISNUMBER(OFFSET('Sanitation Data'!$F$11,0,10*ROW('Sanitation Data'!F113))),'Data Summary'!CX119="Yes"),OFFSET('Sanitation Data'!$F$11,0,10*ROW('Sanitation Data'!F113)),NA())</f>
        <v>#N/A</v>
      </c>
      <c r="AJ119" s="512" t="e">
        <f ca="1">+IF(AND(ISNUMBER(OFFSET('Sanitation Data'!$F$12,0,10*ROW('Sanitation Data'!F113))),'Data Summary'!CY119="Yes"),OFFSET('Sanitation Data'!$F$12,0,10*ROW('Sanitation Data'!F113)),NA())</f>
        <v>#N/A</v>
      </c>
      <c r="AK119" s="512" t="e">
        <f ca="1">+IF(AND(ISNUMBER(OFFSET('Sanitation Data'!$G$4,0,10*ROW('Sanitation Data'!G113))),'Data Summary'!CZ119="Yes"),100-OFFSET('Sanitation Data'!$G$4,0,10*ROW('Sanitation Data'!G113)),NA())</f>
        <v>#N/A</v>
      </c>
      <c r="AL119" s="512" t="e">
        <f ca="1">+IF(AND(ISNUMBER(OFFSET('Sanitation Data'!$G$6,0,10*ROW('Sanitation Data'!G113))),'Data Summary'!DA119="Yes"),OFFSET('Sanitation Data'!$G$6,0,10*ROW('Sanitation Data'!G113)),NA())</f>
        <v>#N/A</v>
      </c>
      <c r="AM119" s="512" t="e">
        <f ca="1">+IF(AND(ISNUMBER(OFFSET('Sanitation Data'!$G$10,0,10*ROW('Sanitation Data'!G113))),'Data Summary'!DB119="Yes"),OFFSET('Sanitation Data'!$G$10,0,10*ROW('Sanitation Data'!G113)),NA())</f>
        <v>#N/A</v>
      </c>
      <c r="AN119" s="512" t="e">
        <f ca="1">+IF(AND(ISNUMBER(OFFSET('Sanitation Data'!$G$11,0,10*ROW('Sanitation Data'!G113))),'Data Summary'!DC119="Yes"),OFFSET('Sanitation Data'!$G$11,0,10*ROW('Sanitation Data'!G113)),NA())</f>
        <v>#N/A</v>
      </c>
      <c r="AO119" s="512" t="e">
        <f ca="1">+IF(AND(ISNUMBER(OFFSET('Sanitation Data'!$G$12,0,10*ROW('Sanitation Data'!G113))),'Data Summary'!DD119="Yes"),OFFSET('Sanitation Data'!$G$12,0,10*ROW('Sanitation Data'!G113)),NA())</f>
        <v>#N/A</v>
      </c>
      <c r="AP119" s="512" t="e">
        <f ca="1">+IF(AND(ISNUMBER(OFFSET('Sanitation Data'!$H$4,0,10*ROW('Sanitation Data'!H113))),'Data Summary'!DE119="Yes"),100-OFFSET('Sanitation Data'!$H$4,0,10*ROW('Sanitation Data'!H113)),NA())</f>
        <v>#N/A</v>
      </c>
      <c r="AQ119" s="512" t="e">
        <f ca="1">+IF(AND(ISNUMBER(OFFSET('Sanitation Data'!$H$6,0,10*ROW('Sanitation Data'!H113))),'Data Summary'!DF119="Yes"),OFFSET('Sanitation Data'!$H$6,0,10*ROW('Sanitation Data'!H113)),NA())</f>
        <v>#N/A</v>
      </c>
      <c r="AR119" s="512" t="e">
        <f ca="1">+IF(AND(ISNUMBER(OFFSET('Sanitation Data'!$H$10,0,10*ROW('Sanitation Data'!H113))),'Data Summary'!DG119="Yes"),OFFSET('Sanitation Data'!$H$10,0,10*ROW('Sanitation Data'!H113)),NA())</f>
        <v>#N/A</v>
      </c>
      <c r="AS119" s="512" t="e">
        <f ca="1">+IF(AND(ISNUMBER(OFFSET('Sanitation Data'!$H$11,0,10*ROW('Sanitation Data'!H113))),'Data Summary'!DH119="Yes"),OFFSET('Sanitation Data'!$H$11,0,10*ROW('Sanitation Data'!H113)),NA())</f>
        <v>#N/A</v>
      </c>
      <c r="AT119" s="512" t="e">
        <f ca="1">+IF(AND(ISNUMBER(OFFSET('Sanitation Data'!$H$12,0,10*ROW('Sanitation Data'!H113))),'Data Summary'!DI119="Yes"),OFFSET('Sanitation Data'!$H$12,0,10*ROW('Sanitation Data'!H113)),NA())</f>
        <v>#N/A</v>
      </c>
      <c r="AU119" s="512" t="e">
        <f ca="1">+IF(AND(ISNUMBER(OFFSET('Sanitation Data'!$I$4,0,10*ROW('Sanitation Data'!I113))),'Data Summary'!DJ119="Yes"),100-OFFSET('Sanitation Data'!$I$4,0,10*ROW('Sanitation Data'!I113)),NA())</f>
        <v>#N/A</v>
      </c>
      <c r="AV119" s="512" t="e">
        <f ca="1">+IF(AND(ISNUMBER(OFFSET('Sanitation Data'!$I$6,0,10*ROW('Sanitation Data'!I113))),'Data Summary'!DK119="Yes"),OFFSET('Sanitation Data'!$I$6,0,10*ROW('Sanitation Data'!I113)),NA())</f>
        <v>#N/A</v>
      </c>
      <c r="AW119" s="512" t="e">
        <f ca="1">+IF(AND(ISNUMBER(OFFSET('Sanitation Data'!$I$10,0,10*ROW('Sanitation Data'!I113))),'Data Summary'!DL119="Yes"),OFFSET('Sanitation Data'!$I$10,0,10*ROW('Sanitation Data'!I113)),NA())</f>
        <v>#N/A</v>
      </c>
      <c r="AX119" s="512" t="e">
        <f ca="1">+IF(AND(ISNUMBER(OFFSET('Sanitation Data'!$I$11,0,10*ROW('Sanitation Data'!I113))),'Data Summary'!DM119="Yes"),OFFSET('Sanitation Data'!$I$11,0,10*ROW('Sanitation Data'!I113)),NA())</f>
        <v>#N/A</v>
      </c>
      <c r="AY119" s="512" t="e">
        <f ca="1">+IF(AND(ISNUMBER(OFFSET('Sanitation Data'!$I$12,0,10*ROW('Sanitation Data'!I113))),'Data Summary'!DN119="Yes"),OFFSET('Sanitation Data'!$I$12,0,10*ROW('Sanitation Data'!I113)),NA())</f>
        <v>#N/A</v>
      </c>
      <c r="AZ119" s="513" t="e">
        <f ca="1">+IF(AND(ISNUMBER(OFFSET('Hygiene Data'!$D$5,0,10*ROW('Hygiene Data'!D113))),'Data Summary'!DO119="Yes"),OFFSET('Hygiene Data'!$D$5,0,10*ROW('Hygiene Data'!D113)),NA())</f>
        <v>#N/A</v>
      </c>
      <c r="BA119" s="513" t="e">
        <f ca="1">+IF(AND(ISNUMBER(OFFSET('Hygiene Data'!$D$7,0,10*ROW('Hygiene Data'!D113))),'Data Summary'!DP119="Yes"),OFFSET('Hygiene Data'!$D$7,0,10*ROW('Hygiene Data'!D113)),NA())</f>
        <v>#N/A</v>
      </c>
      <c r="BB119" s="513" t="e">
        <f ca="1">+IF(AND(ISNUMBER(OFFSET('Hygiene Data'!$D$9,0,10*ROW('Hygiene Data'!D113))),'Data Summary'!DQ119="Yes"),OFFSET('Hygiene Data'!$D$9,0,10*ROW('Hygiene Data'!D113)),NA())</f>
        <v>#N/A</v>
      </c>
      <c r="BC119" s="513" t="e">
        <f ca="1">+IF(AND(ISNUMBER(OFFSET('Hygiene Data'!$E$5,0,10*ROW('Hygiene Data'!E113))),'Data Summary'!DR119="Yes"),OFFSET('Hygiene Data'!$E$5,0,10*ROW('Hygiene Data'!E113)),NA())</f>
        <v>#N/A</v>
      </c>
      <c r="BD119" s="513" t="e">
        <f ca="1">+IF(AND(ISNUMBER(OFFSET('Hygiene Data'!$E$7,0,10*ROW('Hygiene Data'!E113))),'Data Summary'!DS119="Yes"),OFFSET('Hygiene Data'!$E$7,0,10*ROW('Hygiene Data'!E113)),NA())</f>
        <v>#N/A</v>
      </c>
      <c r="BE119" s="513" t="e">
        <f ca="1">+IF(AND(ISNUMBER(OFFSET('Hygiene Data'!$E$9,0,10*ROW('Hygiene Data'!E113))),'Data Summary'!DT119="Yes"),OFFSET('Hygiene Data'!$E$9,0,10*ROW('Hygiene Data'!E113)),NA())</f>
        <v>#N/A</v>
      </c>
      <c r="BF119" s="513" t="e">
        <f ca="1">+IF(AND(ISNUMBER(OFFSET('Hygiene Data'!$F$5,0,10*ROW('Hygiene Data'!F113))),'Data Summary'!DU119="Yes"),OFFSET('Hygiene Data'!$F$5,0,10*ROW('Hygiene Data'!F113)),NA())</f>
        <v>#N/A</v>
      </c>
      <c r="BG119" s="513" t="e">
        <f ca="1">+IF(AND(ISNUMBER(OFFSET('Hygiene Data'!$F$7,0,10*ROW('Hygiene Data'!F113))),'Data Summary'!DV119="Yes"),OFFSET('Hygiene Data'!$F$7,0,10*ROW('Hygiene Data'!F113)),NA())</f>
        <v>#N/A</v>
      </c>
      <c r="BH119" s="513" t="e">
        <f ca="1">+IF(AND(ISNUMBER(OFFSET('Hygiene Data'!$F$9,0,10*ROW('Hygiene Data'!F113))),'Data Summary'!DW119="Yes"),OFFSET('Hygiene Data'!$F$9,0,10*ROW('Hygiene Data'!F113)),NA())</f>
        <v>#N/A</v>
      </c>
      <c r="BI119" s="513" t="e">
        <f ca="1">+IF(AND(ISNUMBER(OFFSET('Hygiene Data'!$G$5,0,10*ROW('Hygiene Data'!G113))),'Data Summary'!DX119="Yes"),OFFSET('Hygiene Data'!$G$5,0,10*ROW('Hygiene Data'!G113)),NA())</f>
        <v>#N/A</v>
      </c>
      <c r="BJ119" s="513" t="e">
        <f ca="1">+IF(AND(ISNUMBER(OFFSET('Hygiene Data'!$G$7,0,10*ROW('Hygiene Data'!G113))),'Data Summary'!DY119="Yes"),OFFSET('Hygiene Data'!$G$7,0,10*ROW('Hygiene Data'!G113)),NA())</f>
        <v>#N/A</v>
      </c>
      <c r="BK119" s="513" t="e">
        <f ca="1">+IF(AND(ISNUMBER(OFFSET('Hygiene Data'!$G$9,0,10*ROW('Hygiene Data'!G113))),'Data Summary'!DZ119="Yes"),OFFSET('Hygiene Data'!$G$9,0,10*ROW('Hygiene Data'!G113)),NA())</f>
        <v>#N/A</v>
      </c>
      <c r="BL119" s="513" t="e">
        <f ca="1">+IF(AND(ISNUMBER(OFFSET('Hygiene Data'!$H$5,0,10*ROW('Hygiene Data'!H113))),'Data Summary'!EA119="Yes"),OFFSET('Hygiene Data'!$H$5,0,10*ROW('Hygiene Data'!H113)),NA())</f>
        <v>#N/A</v>
      </c>
      <c r="BM119" s="513" t="e">
        <f ca="1">+IF(AND(ISNUMBER(OFFSET('Hygiene Data'!$H$7,0,10*ROW('Hygiene Data'!H113))),'Data Summary'!EB119="Yes"),OFFSET('Hygiene Data'!$H$7,0,10*ROW('Hygiene Data'!H113)),NA())</f>
        <v>#N/A</v>
      </c>
      <c r="BN119" s="513" t="e">
        <f ca="1">+IF(AND(ISNUMBER(OFFSET('Hygiene Data'!$H$9,0,10*ROW('Hygiene Data'!H113))),'Data Summary'!EC119="Yes"),OFFSET('Hygiene Data'!$H$9,0,10*ROW('Hygiene Data'!H113)),NA())</f>
        <v>#N/A</v>
      </c>
      <c r="BO119" s="513" t="e">
        <f ca="1">+IF(AND(ISNUMBER(OFFSET('Hygiene Data'!$I$5,0,10*ROW('Hygiene Data'!I113))),'Data Summary'!ED119="Yes"),OFFSET('Hygiene Data'!$I$5,0,10*ROW('Hygiene Data'!I113)),NA())</f>
        <v>#N/A</v>
      </c>
      <c r="BP119" s="513" t="e">
        <f ca="1">+IF(AND(ISNUMBER(OFFSET('Hygiene Data'!$I$7,0,10*ROW('Hygiene Data'!I113))),'Data Summary'!EE119="Yes"),OFFSET('Hygiene Data'!$I$7,0,10*ROW('Hygiene Data'!I113)),NA())</f>
        <v>#N/A</v>
      </c>
      <c r="BQ119" s="513" t="e">
        <f ca="1">+IF(AND(ISNUMBER(OFFSET('Hygiene Data'!$I$9,0,10*ROW('Hygiene Data'!I113))),'Data Summary'!EF119="Yes"),OFFSET('Hygiene Data'!$I$9,0,10*ROW('Hygiene Data'!I113)),NA())</f>
        <v>#N/A</v>
      </c>
    </row>
    <row r="120" spans="1:69" x14ac:dyDescent="0.25">
      <c r="A120" s="509" t="e">
        <f ca="1">+RIGHT('Data Summary'!A120,LEN('Data Summary'!A120)-9)</f>
        <v>#VALUE!</v>
      </c>
      <c r="B120" s="483" t="str">
        <f ca="1">+IF(ISTEXT('Data Summary'!B120),'Data Summary'!B120,"")</f>
        <v/>
      </c>
      <c r="C120" s="510" t="e">
        <f ca="1">+VALUE('Data Summary'!C120)</f>
        <v>#VALUE!</v>
      </c>
      <c r="D120" s="511" t="e">
        <f ca="1">+IF(AND(ISNUMBER(OFFSET('Water Data'!$D$4,0,10*ROW('Water Data'!D114))),'Data Summary'!BS120="Yes"),100-OFFSET('Water Data'!$D$4,0,10*ROW('Water Data'!D114)),NA())</f>
        <v>#N/A</v>
      </c>
      <c r="E120" s="511" t="e">
        <f ca="1">+IF(AND(ISNUMBER(OFFSET('Water Data'!$D$6,0,10*ROW('Water Data'!D114))),'Data Summary'!BT120="Yes"),OFFSET('Water Data'!$D$6,0,10*ROW('Water Data'!D114)),NA())</f>
        <v>#N/A</v>
      </c>
      <c r="F120" s="511" t="e">
        <f ca="1">+IF(AND(ISNUMBER(OFFSET('Water Data'!$D$9,0,10*ROW('Water Data'!D114))),'Data Summary'!BU120="Yes"),OFFSET('Water Data'!$D$9,0,10*ROW('Water Data'!D114)),NA())</f>
        <v>#N/A</v>
      </c>
      <c r="G120" s="511" t="e">
        <f ca="1">+IF(AND(ISNUMBER(OFFSET('Water Data'!$E$4,0,10*ROW('Water Data'!E114))),'Data Summary'!BV120="Yes"),100-OFFSET('Water Data'!$E$4,0,10*ROW('Water Data'!E114)),NA())</f>
        <v>#N/A</v>
      </c>
      <c r="H120" s="511" t="e">
        <f ca="1">+IF(AND(ISNUMBER(OFFSET('Water Data'!$E$6,0,10*ROW('Water Data'!E114))),'Data Summary'!BW120="Yes"),OFFSET('Water Data'!$E$6,0,10*ROW('Water Data'!E114)),NA())</f>
        <v>#N/A</v>
      </c>
      <c r="I120" s="511" t="e">
        <f ca="1">+IF(AND(ISNUMBER(OFFSET('Water Data'!$E$9,0,10*ROW('Water Data'!E114))),'Data Summary'!BX120="Yes"),OFFSET('Water Data'!$E$9,0,10*ROW('Water Data'!E114)),NA())</f>
        <v>#N/A</v>
      </c>
      <c r="J120" s="511" t="e">
        <f ca="1">+IF(AND(ISNUMBER(OFFSET('Water Data'!$F$4,0,10*ROW('Water Data'!F114))),'Data Summary'!BY120="Yes"),100-OFFSET('Water Data'!$F$4,0,10*ROW('Water Data'!F114)),NA())</f>
        <v>#N/A</v>
      </c>
      <c r="K120" s="511" t="e">
        <f ca="1">+IF(AND(ISNUMBER(OFFSET('Water Data'!$F$6,0,10*ROW('Water Data'!F114))),'Data Summary'!BZ120="Yes"),OFFSET('Water Data'!$F$6,0,10*ROW('Water Data'!F114)),NA())</f>
        <v>#N/A</v>
      </c>
      <c r="L120" s="511" t="e">
        <f ca="1">+IF(AND(ISNUMBER(OFFSET('Water Data'!$F$9,0,10*ROW('Water Data'!F114))),'Data Summary'!CA120="Yes"),OFFSET('Water Data'!$F$9,0,10*ROW('Water Data'!F114)),NA())</f>
        <v>#N/A</v>
      </c>
      <c r="M120" s="511" t="e">
        <f ca="1">+IF(AND(ISNUMBER(OFFSET('Water Data'!$G$4,0,10*ROW('Water Data'!G114))),'Data Summary'!CB120="Yes"),100-OFFSET('Water Data'!$G$4,0,10*ROW('Water Data'!G114)),NA())</f>
        <v>#N/A</v>
      </c>
      <c r="N120" s="511" t="e">
        <f ca="1">+IF(AND(ISNUMBER(OFFSET('Water Data'!$G$6,0,10*ROW('Water Data'!G114))),'Data Summary'!CC120="Yes"),OFFSET('Water Data'!$G$6,0,10*ROW('Water Data'!G114)),NA())</f>
        <v>#N/A</v>
      </c>
      <c r="O120" s="511" t="e">
        <f ca="1">+IF(AND(ISNUMBER(OFFSET('Water Data'!$G$9,0,10*ROW('Water Data'!G114))),'Data Summary'!CD120="Yes"),OFFSET('Water Data'!$G$9,0,10*ROW('Water Data'!G114)),NA())</f>
        <v>#N/A</v>
      </c>
      <c r="P120" s="511" t="e">
        <f ca="1">+IF(AND(ISNUMBER(OFFSET('Water Data'!$H$4,0,10*ROW('Water Data'!H114))),'Data Summary'!CE120="Yes"),100-OFFSET('Water Data'!$H$4,0,10*ROW('Water Data'!H114)),NA())</f>
        <v>#N/A</v>
      </c>
      <c r="Q120" s="511" t="e">
        <f ca="1">+IF(AND(ISNUMBER(OFFSET('Water Data'!$H$6,0,10*ROW('Water Data'!H114))),'Data Summary'!CF120="Yes"),OFFSET('Water Data'!$H$6,0,10*ROW('Water Data'!H114)),NA())</f>
        <v>#N/A</v>
      </c>
      <c r="R120" s="511" t="e">
        <f ca="1">+IF(AND(ISNUMBER(OFFSET('Water Data'!$H$9,0,10*ROW('Water Data'!H114))),'Data Summary'!CG120="Yes"),OFFSET('Water Data'!$H$9,0,10*ROW('Water Data'!H114)),NA())</f>
        <v>#N/A</v>
      </c>
      <c r="S120" s="511" t="e">
        <f ca="1">+IF(AND(ISNUMBER(OFFSET('Water Data'!$I$4,0,10*ROW('Water Data'!I114))),'Data Summary'!CH120="Yes"),100-OFFSET('Water Data'!$I$4,0,10*ROW('Water Data'!I114)),NA())</f>
        <v>#N/A</v>
      </c>
      <c r="T120" s="511" t="e">
        <f ca="1">+IF(AND(ISNUMBER(OFFSET('Water Data'!$I$6,0,10*ROW('Water Data'!I114))),'Data Summary'!CI120="Yes"),OFFSET('Water Data'!$I$6,0,10*ROW('Water Data'!I114)),NA())</f>
        <v>#N/A</v>
      </c>
      <c r="U120" s="511" t="e">
        <f ca="1">+IF(AND(ISNUMBER(OFFSET('Water Data'!$I$9,0,10*ROW('Water Data'!I114))),'Data Summary'!CJ120="Yes"),OFFSET('Water Data'!$I$9,0,10*ROW('Water Data'!I114)),NA())</f>
        <v>#N/A</v>
      </c>
      <c r="V120" s="512" t="e">
        <f ca="1">+IF(AND(ISNUMBER(OFFSET('Sanitation Data'!$D$4,0,10*ROW('Sanitation Data'!D114))),'Data Summary'!CK120="Yes"),100-OFFSET('Sanitation Data'!$D$4,0,10*ROW('Sanitation Data'!D114)),NA())</f>
        <v>#N/A</v>
      </c>
      <c r="W120" s="512" t="e">
        <f ca="1">+IF(AND(ISNUMBER(OFFSET('Sanitation Data'!$D$6,0,10*ROW('Sanitation Data'!D114))),'Data Summary'!CL120="Yes"),OFFSET('Sanitation Data'!$D$6,0,10*ROW('Sanitation Data'!D114)),NA())</f>
        <v>#N/A</v>
      </c>
      <c r="X120" s="512" t="e">
        <f ca="1">+IF(AND(ISNUMBER(OFFSET('Sanitation Data'!$D$10,0,10*ROW('Sanitation Data'!D114))),'Data Summary'!CM120="Yes"),OFFSET('Sanitation Data'!$D$10,0,10*ROW('Sanitation Data'!D114)),NA())</f>
        <v>#N/A</v>
      </c>
      <c r="Y120" s="512" t="e">
        <f ca="1">+IF(AND(ISNUMBER(OFFSET('Sanitation Data'!$D$11,0,10*ROW('Sanitation Data'!D114))),'Data Summary'!CN120="Yes"),OFFSET('Sanitation Data'!$D$11,0,10*ROW('Sanitation Data'!D114)),NA())</f>
        <v>#N/A</v>
      </c>
      <c r="Z120" s="512" t="e">
        <f ca="1">+IF(AND(ISNUMBER(OFFSET('Sanitation Data'!$D$12,0,10*ROW('Sanitation Data'!D114))),'Data Summary'!CO120="Yes"),OFFSET('Sanitation Data'!$D$12,0,10*ROW('Sanitation Data'!D114)),NA())</f>
        <v>#N/A</v>
      </c>
      <c r="AA120" s="512" t="e">
        <f ca="1">+IF(AND(ISNUMBER(OFFSET('Sanitation Data'!$E$4,0,10*ROW('Sanitation Data'!E114))),'Data Summary'!CP120="Yes"),100-OFFSET('Sanitation Data'!$E$4,0,10*ROW('Sanitation Data'!E114)),NA())</f>
        <v>#N/A</v>
      </c>
      <c r="AB120" s="512" t="e">
        <f ca="1">+IF(AND(ISNUMBER(OFFSET('Sanitation Data'!$E$6,0,10*ROW('Sanitation Data'!E114))),'Data Summary'!CQ120="Yes"),OFFSET('Sanitation Data'!$E$6,0,10*ROW('Sanitation Data'!E114)),NA())</f>
        <v>#N/A</v>
      </c>
      <c r="AC120" s="512" t="e">
        <f ca="1">+IF(AND(ISNUMBER(OFFSET('Sanitation Data'!$E$10,0,10*ROW('Sanitation Data'!E114))),'Data Summary'!CR120="Yes"),OFFSET('Sanitation Data'!$E$10,0,10*ROW('Sanitation Data'!E114)),NA())</f>
        <v>#N/A</v>
      </c>
      <c r="AD120" s="512" t="e">
        <f ca="1">+IF(AND(ISNUMBER(OFFSET('Sanitation Data'!$E$11,0,10*ROW('Sanitation Data'!E114))),'Data Summary'!CS120="Yes"),OFFSET('Sanitation Data'!$E$11,0,10*ROW('Sanitation Data'!E114)),NA())</f>
        <v>#N/A</v>
      </c>
      <c r="AE120" s="512" t="e">
        <f ca="1">+IF(AND(ISNUMBER(OFFSET('Sanitation Data'!$E$12,0,10*ROW('Sanitation Data'!E114))),'Data Summary'!CT120="Yes"),OFFSET('Sanitation Data'!$E$12,0,10*ROW('Sanitation Data'!E114)),NA())</f>
        <v>#N/A</v>
      </c>
      <c r="AF120" s="512" t="e">
        <f ca="1">+IF(AND(ISNUMBER(OFFSET('Sanitation Data'!$F$4,0,10*ROW('Sanitation Data'!F114))),'Data Summary'!CU120="Yes"),100-OFFSET('Sanitation Data'!$F$4,0,10*ROW('Sanitation Data'!F114)),NA())</f>
        <v>#N/A</v>
      </c>
      <c r="AG120" s="512" t="e">
        <f ca="1">+IF(AND(ISNUMBER(OFFSET('Sanitation Data'!$F$6,0,10*ROW('Sanitation Data'!F114))),'Data Summary'!CV120="Yes"),OFFSET('Sanitation Data'!$F$6,0,10*ROW('Sanitation Data'!F114)),NA())</f>
        <v>#N/A</v>
      </c>
      <c r="AH120" s="512" t="e">
        <f ca="1">+IF(AND(ISNUMBER(OFFSET('Sanitation Data'!$F$10,0,10*ROW('Sanitation Data'!F114))),'Data Summary'!CW120="Yes"),OFFSET('Sanitation Data'!$F$10,0,10*ROW('Sanitation Data'!F114)),NA())</f>
        <v>#N/A</v>
      </c>
      <c r="AI120" s="512" t="e">
        <f ca="1">+IF(AND(ISNUMBER(OFFSET('Sanitation Data'!$F$11,0,10*ROW('Sanitation Data'!F114))),'Data Summary'!CX120="Yes"),OFFSET('Sanitation Data'!$F$11,0,10*ROW('Sanitation Data'!F114)),NA())</f>
        <v>#N/A</v>
      </c>
      <c r="AJ120" s="512" t="e">
        <f ca="1">+IF(AND(ISNUMBER(OFFSET('Sanitation Data'!$F$12,0,10*ROW('Sanitation Data'!F114))),'Data Summary'!CY120="Yes"),OFFSET('Sanitation Data'!$F$12,0,10*ROW('Sanitation Data'!F114)),NA())</f>
        <v>#N/A</v>
      </c>
      <c r="AK120" s="512" t="e">
        <f ca="1">+IF(AND(ISNUMBER(OFFSET('Sanitation Data'!$G$4,0,10*ROW('Sanitation Data'!G114))),'Data Summary'!CZ120="Yes"),100-OFFSET('Sanitation Data'!$G$4,0,10*ROW('Sanitation Data'!G114)),NA())</f>
        <v>#N/A</v>
      </c>
      <c r="AL120" s="512" t="e">
        <f ca="1">+IF(AND(ISNUMBER(OFFSET('Sanitation Data'!$G$6,0,10*ROW('Sanitation Data'!G114))),'Data Summary'!DA120="Yes"),OFFSET('Sanitation Data'!$G$6,0,10*ROW('Sanitation Data'!G114)),NA())</f>
        <v>#N/A</v>
      </c>
      <c r="AM120" s="512" t="e">
        <f ca="1">+IF(AND(ISNUMBER(OFFSET('Sanitation Data'!$G$10,0,10*ROW('Sanitation Data'!G114))),'Data Summary'!DB120="Yes"),OFFSET('Sanitation Data'!$G$10,0,10*ROW('Sanitation Data'!G114)),NA())</f>
        <v>#N/A</v>
      </c>
      <c r="AN120" s="512" t="e">
        <f ca="1">+IF(AND(ISNUMBER(OFFSET('Sanitation Data'!$G$11,0,10*ROW('Sanitation Data'!G114))),'Data Summary'!DC120="Yes"),OFFSET('Sanitation Data'!$G$11,0,10*ROW('Sanitation Data'!G114)),NA())</f>
        <v>#N/A</v>
      </c>
      <c r="AO120" s="512" t="e">
        <f ca="1">+IF(AND(ISNUMBER(OFFSET('Sanitation Data'!$G$12,0,10*ROW('Sanitation Data'!G114))),'Data Summary'!DD120="Yes"),OFFSET('Sanitation Data'!$G$12,0,10*ROW('Sanitation Data'!G114)),NA())</f>
        <v>#N/A</v>
      </c>
      <c r="AP120" s="512" t="e">
        <f ca="1">+IF(AND(ISNUMBER(OFFSET('Sanitation Data'!$H$4,0,10*ROW('Sanitation Data'!H114))),'Data Summary'!DE120="Yes"),100-OFFSET('Sanitation Data'!$H$4,0,10*ROW('Sanitation Data'!H114)),NA())</f>
        <v>#N/A</v>
      </c>
      <c r="AQ120" s="512" t="e">
        <f ca="1">+IF(AND(ISNUMBER(OFFSET('Sanitation Data'!$H$6,0,10*ROW('Sanitation Data'!H114))),'Data Summary'!DF120="Yes"),OFFSET('Sanitation Data'!$H$6,0,10*ROW('Sanitation Data'!H114)),NA())</f>
        <v>#N/A</v>
      </c>
      <c r="AR120" s="512" t="e">
        <f ca="1">+IF(AND(ISNUMBER(OFFSET('Sanitation Data'!$H$10,0,10*ROW('Sanitation Data'!H114))),'Data Summary'!DG120="Yes"),OFFSET('Sanitation Data'!$H$10,0,10*ROW('Sanitation Data'!H114)),NA())</f>
        <v>#N/A</v>
      </c>
      <c r="AS120" s="512" t="e">
        <f ca="1">+IF(AND(ISNUMBER(OFFSET('Sanitation Data'!$H$11,0,10*ROW('Sanitation Data'!H114))),'Data Summary'!DH120="Yes"),OFFSET('Sanitation Data'!$H$11,0,10*ROW('Sanitation Data'!H114)),NA())</f>
        <v>#N/A</v>
      </c>
      <c r="AT120" s="512" t="e">
        <f ca="1">+IF(AND(ISNUMBER(OFFSET('Sanitation Data'!$H$12,0,10*ROW('Sanitation Data'!H114))),'Data Summary'!DI120="Yes"),OFFSET('Sanitation Data'!$H$12,0,10*ROW('Sanitation Data'!H114)),NA())</f>
        <v>#N/A</v>
      </c>
      <c r="AU120" s="512" t="e">
        <f ca="1">+IF(AND(ISNUMBER(OFFSET('Sanitation Data'!$I$4,0,10*ROW('Sanitation Data'!I114))),'Data Summary'!DJ120="Yes"),100-OFFSET('Sanitation Data'!$I$4,0,10*ROW('Sanitation Data'!I114)),NA())</f>
        <v>#N/A</v>
      </c>
      <c r="AV120" s="512" t="e">
        <f ca="1">+IF(AND(ISNUMBER(OFFSET('Sanitation Data'!$I$6,0,10*ROW('Sanitation Data'!I114))),'Data Summary'!DK120="Yes"),OFFSET('Sanitation Data'!$I$6,0,10*ROW('Sanitation Data'!I114)),NA())</f>
        <v>#N/A</v>
      </c>
      <c r="AW120" s="512" t="e">
        <f ca="1">+IF(AND(ISNUMBER(OFFSET('Sanitation Data'!$I$10,0,10*ROW('Sanitation Data'!I114))),'Data Summary'!DL120="Yes"),OFFSET('Sanitation Data'!$I$10,0,10*ROW('Sanitation Data'!I114)),NA())</f>
        <v>#N/A</v>
      </c>
      <c r="AX120" s="512" t="e">
        <f ca="1">+IF(AND(ISNUMBER(OFFSET('Sanitation Data'!$I$11,0,10*ROW('Sanitation Data'!I114))),'Data Summary'!DM120="Yes"),OFFSET('Sanitation Data'!$I$11,0,10*ROW('Sanitation Data'!I114)),NA())</f>
        <v>#N/A</v>
      </c>
      <c r="AY120" s="512" t="e">
        <f ca="1">+IF(AND(ISNUMBER(OFFSET('Sanitation Data'!$I$12,0,10*ROW('Sanitation Data'!I114))),'Data Summary'!DN120="Yes"),OFFSET('Sanitation Data'!$I$12,0,10*ROW('Sanitation Data'!I114)),NA())</f>
        <v>#N/A</v>
      </c>
      <c r="AZ120" s="513" t="e">
        <f ca="1">+IF(AND(ISNUMBER(OFFSET('Hygiene Data'!$D$5,0,10*ROW('Hygiene Data'!D114))),'Data Summary'!DO120="Yes"),OFFSET('Hygiene Data'!$D$5,0,10*ROW('Hygiene Data'!D114)),NA())</f>
        <v>#N/A</v>
      </c>
      <c r="BA120" s="513" t="e">
        <f ca="1">+IF(AND(ISNUMBER(OFFSET('Hygiene Data'!$D$7,0,10*ROW('Hygiene Data'!D114))),'Data Summary'!DP120="Yes"),OFFSET('Hygiene Data'!$D$7,0,10*ROW('Hygiene Data'!D114)),NA())</f>
        <v>#N/A</v>
      </c>
      <c r="BB120" s="513" t="e">
        <f ca="1">+IF(AND(ISNUMBER(OFFSET('Hygiene Data'!$D$9,0,10*ROW('Hygiene Data'!D114))),'Data Summary'!DQ120="Yes"),OFFSET('Hygiene Data'!$D$9,0,10*ROW('Hygiene Data'!D114)),NA())</f>
        <v>#N/A</v>
      </c>
      <c r="BC120" s="513" t="e">
        <f ca="1">+IF(AND(ISNUMBER(OFFSET('Hygiene Data'!$E$5,0,10*ROW('Hygiene Data'!E114))),'Data Summary'!DR120="Yes"),OFFSET('Hygiene Data'!$E$5,0,10*ROW('Hygiene Data'!E114)),NA())</f>
        <v>#N/A</v>
      </c>
      <c r="BD120" s="513" t="e">
        <f ca="1">+IF(AND(ISNUMBER(OFFSET('Hygiene Data'!$E$7,0,10*ROW('Hygiene Data'!E114))),'Data Summary'!DS120="Yes"),OFFSET('Hygiene Data'!$E$7,0,10*ROW('Hygiene Data'!E114)),NA())</f>
        <v>#N/A</v>
      </c>
      <c r="BE120" s="513" t="e">
        <f ca="1">+IF(AND(ISNUMBER(OFFSET('Hygiene Data'!$E$9,0,10*ROW('Hygiene Data'!E114))),'Data Summary'!DT120="Yes"),OFFSET('Hygiene Data'!$E$9,0,10*ROW('Hygiene Data'!E114)),NA())</f>
        <v>#N/A</v>
      </c>
      <c r="BF120" s="513" t="e">
        <f ca="1">+IF(AND(ISNUMBER(OFFSET('Hygiene Data'!$F$5,0,10*ROW('Hygiene Data'!F114))),'Data Summary'!DU120="Yes"),OFFSET('Hygiene Data'!$F$5,0,10*ROW('Hygiene Data'!F114)),NA())</f>
        <v>#N/A</v>
      </c>
      <c r="BG120" s="513" t="e">
        <f ca="1">+IF(AND(ISNUMBER(OFFSET('Hygiene Data'!$F$7,0,10*ROW('Hygiene Data'!F114))),'Data Summary'!DV120="Yes"),OFFSET('Hygiene Data'!$F$7,0,10*ROW('Hygiene Data'!F114)),NA())</f>
        <v>#N/A</v>
      </c>
      <c r="BH120" s="513" t="e">
        <f ca="1">+IF(AND(ISNUMBER(OFFSET('Hygiene Data'!$F$9,0,10*ROW('Hygiene Data'!F114))),'Data Summary'!DW120="Yes"),OFFSET('Hygiene Data'!$F$9,0,10*ROW('Hygiene Data'!F114)),NA())</f>
        <v>#N/A</v>
      </c>
      <c r="BI120" s="513" t="e">
        <f ca="1">+IF(AND(ISNUMBER(OFFSET('Hygiene Data'!$G$5,0,10*ROW('Hygiene Data'!G114))),'Data Summary'!DX120="Yes"),OFFSET('Hygiene Data'!$G$5,0,10*ROW('Hygiene Data'!G114)),NA())</f>
        <v>#N/A</v>
      </c>
      <c r="BJ120" s="513" t="e">
        <f ca="1">+IF(AND(ISNUMBER(OFFSET('Hygiene Data'!$G$7,0,10*ROW('Hygiene Data'!G114))),'Data Summary'!DY120="Yes"),OFFSET('Hygiene Data'!$G$7,0,10*ROW('Hygiene Data'!G114)),NA())</f>
        <v>#N/A</v>
      </c>
      <c r="BK120" s="513" t="e">
        <f ca="1">+IF(AND(ISNUMBER(OFFSET('Hygiene Data'!$G$9,0,10*ROW('Hygiene Data'!G114))),'Data Summary'!DZ120="Yes"),OFFSET('Hygiene Data'!$G$9,0,10*ROW('Hygiene Data'!G114)),NA())</f>
        <v>#N/A</v>
      </c>
      <c r="BL120" s="513" t="e">
        <f ca="1">+IF(AND(ISNUMBER(OFFSET('Hygiene Data'!$H$5,0,10*ROW('Hygiene Data'!H114))),'Data Summary'!EA120="Yes"),OFFSET('Hygiene Data'!$H$5,0,10*ROW('Hygiene Data'!H114)),NA())</f>
        <v>#N/A</v>
      </c>
      <c r="BM120" s="513" t="e">
        <f ca="1">+IF(AND(ISNUMBER(OFFSET('Hygiene Data'!$H$7,0,10*ROW('Hygiene Data'!H114))),'Data Summary'!EB120="Yes"),OFFSET('Hygiene Data'!$H$7,0,10*ROW('Hygiene Data'!H114)),NA())</f>
        <v>#N/A</v>
      </c>
      <c r="BN120" s="513" t="e">
        <f ca="1">+IF(AND(ISNUMBER(OFFSET('Hygiene Data'!$H$9,0,10*ROW('Hygiene Data'!H114))),'Data Summary'!EC120="Yes"),OFFSET('Hygiene Data'!$H$9,0,10*ROW('Hygiene Data'!H114)),NA())</f>
        <v>#N/A</v>
      </c>
      <c r="BO120" s="513" t="e">
        <f ca="1">+IF(AND(ISNUMBER(OFFSET('Hygiene Data'!$I$5,0,10*ROW('Hygiene Data'!I114))),'Data Summary'!ED120="Yes"),OFFSET('Hygiene Data'!$I$5,0,10*ROW('Hygiene Data'!I114)),NA())</f>
        <v>#N/A</v>
      </c>
      <c r="BP120" s="513" t="e">
        <f ca="1">+IF(AND(ISNUMBER(OFFSET('Hygiene Data'!$I$7,0,10*ROW('Hygiene Data'!I114))),'Data Summary'!EE120="Yes"),OFFSET('Hygiene Data'!$I$7,0,10*ROW('Hygiene Data'!I114)),NA())</f>
        <v>#N/A</v>
      </c>
      <c r="BQ120" s="513" t="e">
        <f ca="1">+IF(AND(ISNUMBER(OFFSET('Hygiene Data'!$I$9,0,10*ROW('Hygiene Data'!I114))),'Data Summary'!EF120="Yes"),OFFSET('Hygiene Data'!$I$9,0,10*ROW('Hygiene Data'!I114)),NA())</f>
        <v>#N/A</v>
      </c>
    </row>
    <row r="121" spans="1:69" x14ac:dyDescent="0.25">
      <c r="A121" s="509" t="e">
        <f ca="1">+RIGHT('Data Summary'!A121,LEN('Data Summary'!A121)-9)</f>
        <v>#VALUE!</v>
      </c>
      <c r="B121" s="483" t="str">
        <f ca="1">+IF(ISTEXT('Data Summary'!B121),'Data Summary'!B121,"")</f>
        <v/>
      </c>
      <c r="C121" s="510" t="e">
        <f ca="1">+VALUE('Data Summary'!C121)</f>
        <v>#VALUE!</v>
      </c>
      <c r="D121" s="511" t="e">
        <f ca="1">+IF(AND(ISNUMBER(OFFSET('Water Data'!$D$4,0,10*ROW('Water Data'!D115))),'Data Summary'!BS121="Yes"),100-OFFSET('Water Data'!$D$4,0,10*ROW('Water Data'!D115)),NA())</f>
        <v>#N/A</v>
      </c>
      <c r="E121" s="511" t="e">
        <f ca="1">+IF(AND(ISNUMBER(OFFSET('Water Data'!$D$6,0,10*ROW('Water Data'!D115))),'Data Summary'!BT121="Yes"),OFFSET('Water Data'!$D$6,0,10*ROW('Water Data'!D115)),NA())</f>
        <v>#N/A</v>
      </c>
      <c r="F121" s="511" t="e">
        <f ca="1">+IF(AND(ISNUMBER(OFFSET('Water Data'!$D$9,0,10*ROW('Water Data'!D115))),'Data Summary'!BU121="Yes"),OFFSET('Water Data'!$D$9,0,10*ROW('Water Data'!D115)),NA())</f>
        <v>#N/A</v>
      </c>
      <c r="G121" s="511" t="e">
        <f ca="1">+IF(AND(ISNUMBER(OFFSET('Water Data'!$E$4,0,10*ROW('Water Data'!E115))),'Data Summary'!BV121="Yes"),100-OFFSET('Water Data'!$E$4,0,10*ROW('Water Data'!E115)),NA())</f>
        <v>#N/A</v>
      </c>
      <c r="H121" s="511" t="e">
        <f ca="1">+IF(AND(ISNUMBER(OFFSET('Water Data'!$E$6,0,10*ROW('Water Data'!E115))),'Data Summary'!BW121="Yes"),OFFSET('Water Data'!$E$6,0,10*ROW('Water Data'!E115)),NA())</f>
        <v>#N/A</v>
      </c>
      <c r="I121" s="511" t="e">
        <f ca="1">+IF(AND(ISNUMBER(OFFSET('Water Data'!$E$9,0,10*ROW('Water Data'!E115))),'Data Summary'!BX121="Yes"),OFFSET('Water Data'!$E$9,0,10*ROW('Water Data'!E115)),NA())</f>
        <v>#N/A</v>
      </c>
      <c r="J121" s="511" t="e">
        <f ca="1">+IF(AND(ISNUMBER(OFFSET('Water Data'!$F$4,0,10*ROW('Water Data'!F115))),'Data Summary'!BY121="Yes"),100-OFFSET('Water Data'!$F$4,0,10*ROW('Water Data'!F115)),NA())</f>
        <v>#N/A</v>
      </c>
      <c r="K121" s="511" t="e">
        <f ca="1">+IF(AND(ISNUMBER(OFFSET('Water Data'!$F$6,0,10*ROW('Water Data'!F115))),'Data Summary'!BZ121="Yes"),OFFSET('Water Data'!$F$6,0,10*ROW('Water Data'!F115)),NA())</f>
        <v>#N/A</v>
      </c>
      <c r="L121" s="511" t="e">
        <f ca="1">+IF(AND(ISNUMBER(OFFSET('Water Data'!$F$9,0,10*ROW('Water Data'!F115))),'Data Summary'!CA121="Yes"),OFFSET('Water Data'!$F$9,0,10*ROW('Water Data'!F115)),NA())</f>
        <v>#N/A</v>
      </c>
      <c r="M121" s="511" t="e">
        <f ca="1">+IF(AND(ISNUMBER(OFFSET('Water Data'!$G$4,0,10*ROW('Water Data'!G115))),'Data Summary'!CB121="Yes"),100-OFFSET('Water Data'!$G$4,0,10*ROW('Water Data'!G115)),NA())</f>
        <v>#N/A</v>
      </c>
      <c r="N121" s="511" t="e">
        <f ca="1">+IF(AND(ISNUMBER(OFFSET('Water Data'!$G$6,0,10*ROW('Water Data'!G115))),'Data Summary'!CC121="Yes"),OFFSET('Water Data'!$G$6,0,10*ROW('Water Data'!G115)),NA())</f>
        <v>#N/A</v>
      </c>
      <c r="O121" s="511" t="e">
        <f ca="1">+IF(AND(ISNUMBER(OFFSET('Water Data'!$G$9,0,10*ROW('Water Data'!G115))),'Data Summary'!CD121="Yes"),OFFSET('Water Data'!$G$9,0,10*ROW('Water Data'!G115)),NA())</f>
        <v>#N/A</v>
      </c>
      <c r="P121" s="511" t="e">
        <f ca="1">+IF(AND(ISNUMBER(OFFSET('Water Data'!$H$4,0,10*ROW('Water Data'!H115))),'Data Summary'!CE121="Yes"),100-OFFSET('Water Data'!$H$4,0,10*ROW('Water Data'!H115)),NA())</f>
        <v>#N/A</v>
      </c>
      <c r="Q121" s="511" t="e">
        <f ca="1">+IF(AND(ISNUMBER(OFFSET('Water Data'!$H$6,0,10*ROW('Water Data'!H115))),'Data Summary'!CF121="Yes"),OFFSET('Water Data'!$H$6,0,10*ROW('Water Data'!H115)),NA())</f>
        <v>#N/A</v>
      </c>
      <c r="R121" s="511" t="e">
        <f ca="1">+IF(AND(ISNUMBER(OFFSET('Water Data'!$H$9,0,10*ROW('Water Data'!H115))),'Data Summary'!CG121="Yes"),OFFSET('Water Data'!$H$9,0,10*ROW('Water Data'!H115)),NA())</f>
        <v>#N/A</v>
      </c>
      <c r="S121" s="511" t="e">
        <f ca="1">+IF(AND(ISNUMBER(OFFSET('Water Data'!$I$4,0,10*ROW('Water Data'!I115))),'Data Summary'!CH121="Yes"),100-OFFSET('Water Data'!$I$4,0,10*ROW('Water Data'!I115)),NA())</f>
        <v>#N/A</v>
      </c>
      <c r="T121" s="511" t="e">
        <f ca="1">+IF(AND(ISNUMBER(OFFSET('Water Data'!$I$6,0,10*ROW('Water Data'!I115))),'Data Summary'!CI121="Yes"),OFFSET('Water Data'!$I$6,0,10*ROW('Water Data'!I115)),NA())</f>
        <v>#N/A</v>
      </c>
      <c r="U121" s="511" t="e">
        <f ca="1">+IF(AND(ISNUMBER(OFFSET('Water Data'!$I$9,0,10*ROW('Water Data'!I115))),'Data Summary'!CJ121="Yes"),OFFSET('Water Data'!$I$9,0,10*ROW('Water Data'!I115)),NA())</f>
        <v>#N/A</v>
      </c>
      <c r="V121" s="512" t="e">
        <f ca="1">+IF(AND(ISNUMBER(OFFSET('Sanitation Data'!$D$4,0,10*ROW('Sanitation Data'!D115))),'Data Summary'!CK121="Yes"),100-OFFSET('Sanitation Data'!$D$4,0,10*ROW('Sanitation Data'!D115)),NA())</f>
        <v>#N/A</v>
      </c>
      <c r="W121" s="512" t="e">
        <f ca="1">+IF(AND(ISNUMBER(OFFSET('Sanitation Data'!$D$6,0,10*ROW('Sanitation Data'!D115))),'Data Summary'!CL121="Yes"),OFFSET('Sanitation Data'!$D$6,0,10*ROW('Sanitation Data'!D115)),NA())</f>
        <v>#N/A</v>
      </c>
      <c r="X121" s="512" t="e">
        <f ca="1">+IF(AND(ISNUMBER(OFFSET('Sanitation Data'!$D$10,0,10*ROW('Sanitation Data'!D115))),'Data Summary'!CM121="Yes"),OFFSET('Sanitation Data'!$D$10,0,10*ROW('Sanitation Data'!D115)),NA())</f>
        <v>#N/A</v>
      </c>
      <c r="Y121" s="512" t="e">
        <f ca="1">+IF(AND(ISNUMBER(OFFSET('Sanitation Data'!$D$11,0,10*ROW('Sanitation Data'!D115))),'Data Summary'!CN121="Yes"),OFFSET('Sanitation Data'!$D$11,0,10*ROW('Sanitation Data'!D115)),NA())</f>
        <v>#N/A</v>
      </c>
      <c r="Z121" s="512" t="e">
        <f ca="1">+IF(AND(ISNUMBER(OFFSET('Sanitation Data'!$D$12,0,10*ROW('Sanitation Data'!D115))),'Data Summary'!CO121="Yes"),OFFSET('Sanitation Data'!$D$12,0,10*ROW('Sanitation Data'!D115)),NA())</f>
        <v>#N/A</v>
      </c>
      <c r="AA121" s="512" t="e">
        <f ca="1">+IF(AND(ISNUMBER(OFFSET('Sanitation Data'!$E$4,0,10*ROW('Sanitation Data'!E115))),'Data Summary'!CP121="Yes"),100-OFFSET('Sanitation Data'!$E$4,0,10*ROW('Sanitation Data'!E115)),NA())</f>
        <v>#N/A</v>
      </c>
      <c r="AB121" s="512" t="e">
        <f ca="1">+IF(AND(ISNUMBER(OFFSET('Sanitation Data'!$E$6,0,10*ROW('Sanitation Data'!E115))),'Data Summary'!CQ121="Yes"),OFFSET('Sanitation Data'!$E$6,0,10*ROW('Sanitation Data'!E115)),NA())</f>
        <v>#N/A</v>
      </c>
      <c r="AC121" s="512" t="e">
        <f ca="1">+IF(AND(ISNUMBER(OFFSET('Sanitation Data'!$E$10,0,10*ROW('Sanitation Data'!E115))),'Data Summary'!CR121="Yes"),OFFSET('Sanitation Data'!$E$10,0,10*ROW('Sanitation Data'!E115)),NA())</f>
        <v>#N/A</v>
      </c>
      <c r="AD121" s="512" t="e">
        <f ca="1">+IF(AND(ISNUMBER(OFFSET('Sanitation Data'!$E$11,0,10*ROW('Sanitation Data'!E115))),'Data Summary'!CS121="Yes"),OFFSET('Sanitation Data'!$E$11,0,10*ROW('Sanitation Data'!E115)),NA())</f>
        <v>#N/A</v>
      </c>
      <c r="AE121" s="512" t="e">
        <f ca="1">+IF(AND(ISNUMBER(OFFSET('Sanitation Data'!$E$12,0,10*ROW('Sanitation Data'!E115))),'Data Summary'!CT121="Yes"),OFFSET('Sanitation Data'!$E$12,0,10*ROW('Sanitation Data'!E115)),NA())</f>
        <v>#N/A</v>
      </c>
      <c r="AF121" s="512" t="e">
        <f ca="1">+IF(AND(ISNUMBER(OFFSET('Sanitation Data'!$F$4,0,10*ROW('Sanitation Data'!F115))),'Data Summary'!CU121="Yes"),100-OFFSET('Sanitation Data'!$F$4,0,10*ROW('Sanitation Data'!F115)),NA())</f>
        <v>#N/A</v>
      </c>
      <c r="AG121" s="512" t="e">
        <f ca="1">+IF(AND(ISNUMBER(OFFSET('Sanitation Data'!$F$6,0,10*ROW('Sanitation Data'!F115))),'Data Summary'!CV121="Yes"),OFFSET('Sanitation Data'!$F$6,0,10*ROW('Sanitation Data'!F115)),NA())</f>
        <v>#N/A</v>
      </c>
      <c r="AH121" s="512" t="e">
        <f ca="1">+IF(AND(ISNUMBER(OFFSET('Sanitation Data'!$F$10,0,10*ROW('Sanitation Data'!F115))),'Data Summary'!CW121="Yes"),OFFSET('Sanitation Data'!$F$10,0,10*ROW('Sanitation Data'!F115)),NA())</f>
        <v>#N/A</v>
      </c>
      <c r="AI121" s="512" t="e">
        <f ca="1">+IF(AND(ISNUMBER(OFFSET('Sanitation Data'!$F$11,0,10*ROW('Sanitation Data'!F115))),'Data Summary'!CX121="Yes"),OFFSET('Sanitation Data'!$F$11,0,10*ROW('Sanitation Data'!F115)),NA())</f>
        <v>#N/A</v>
      </c>
      <c r="AJ121" s="512" t="e">
        <f ca="1">+IF(AND(ISNUMBER(OFFSET('Sanitation Data'!$F$12,0,10*ROW('Sanitation Data'!F115))),'Data Summary'!CY121="Yes"),OFFSET('Sanitation Data'!$F$12,0,10*ROW('Sanitation Data'!F115)),NA())</f>
        <v>#N/A</v>
      </c>
      <c r="AK121" s="512" t="e">
        <f ca="1">+IF(AND(ISNUMBER(OFFSET('Sanitation Data'!$G$4,0,10*ROW('Sanitation Data'!G115))),'Data Summary'!CZ121="Yes"),100-OFFSET('Sanitation Data'!$G$4,0,10*ROW('Sanitation Data'!G115)),NA())</f>
        <v>#N/A</v>
      </c>
      <c r="AL121" s="512" t="e">
        <f ca="1">+IF(AND(ISNUMBER(OFFSET('Sanitation Data'!$G$6,0,10*ROW('Sanitation Data'!G115))),'Data Summary'!DA121="Yes"),OFFSET('Sanitation Data'!$G$6,0,10*ROW('Sanitation Data'!G115)),NA())</f>
        <v>#N/A</v>
      </c>
      <c r="AM121" s="512" t="e">
        <f ca="1">+IF(AND(ISNUMBER(OFFSET('Sanitation Data'!$G$10,0,10*ROW('Sanitation Data'!G115))),'Data Summary'!DB121="Yes"),OFFSET('Sanitation Data'!$G$10,0,10*ROW('Sanitation Data'!G115)),NA())</f>
        <v>#N/A</v>
      </c>
      <c r="AN121" s="512" t="e">
        <f ca="1">+IF(AND(ISNUMBER(OFFSET('Sanitation Data'!$G$11,0,10*ROW('Sanitation Data'!G115))),'Data Summary'!DC121="Yes"),OFFSET('Sanitation Data'!$G$11,0,10*ROW('Sanitation Data'!G115)),NA())</f>
        <v>#N/A</v>
      </c>
      <c r="AO121" s="512" t="e">
        <f ca="1">+IF(AND(ISNUMBER(OFFSET('Sanitation Data'!$G$12,0,10*ROW('Sanitation Data'!G115))),'Data Summary'!DD121="Yes"),OFFSET('Sanitation Data'!$G$12,0,10*ROW('Sanitation Data'!G115)),NA())</f>
        <v>#N/A</v>
      </c>
      <c r="AP121" s="512" t="e">
        <f ca="1">+IF(AND(ISNUMBER(OFFSET('Sanitation Data'!$H$4,0,10*ROW('Sanitation Data'!H115))),'Data Summary'!DE121="Yes"),100-OFFSET('Sanitation Data'!$H$4,0,10*ROW('Sanitation Data'!H115)),NA())</f>
        <v>#N/A</v>
      </c>
      <c r="AQ121" s="512" t="e">
        <f ca="1">+IF(AND(ISNUMBER(OFFSET('Sanitation Data'!$H$6,0,10*ROW('Sanitation Data'!H115))),'Data Summary'!DF121="Yes"),OFFSET('Sanitation Data'!$H$6,0,10*ROW('Sanitation Data'!H115)),NA())</f>
        <v>#N/A</v>
      </c>
      <c r="AR121" s="512" t="e">
        <f ca="1">+IF(AND(ISNUMBER(OFFSET('Sanitation Data'!$H$10,0,10*ROW('Sanitation Data'!H115))),'Data Summary'!DG121="Yes"),OFFSET('Sanitation Data'!$H$10,0,10*ROW('Sanitation Data'!H115)),NA())</f>
        <v>#N/A</v>
      </c>
      <c r="AS121" s="512" t="e">
        <f ca="1">+IF(AND(ISNUMBER(OFFSET('Sanitation Data'!$H$11,0,10*ROW('Sanitation Data'!H115))),'Data Summary'!DH121="Yes"),OFFSET('Sanitation Data'!$H$11,0,10*ROW('Sanitation Data'!H115)),NA())</f>
        <v>#N/A</v>
      </c>
      <c r="AT121" s="512" t="e">
        <f ca="1">+IF(AND(ISNUMBER(OFFSET('Sanitation Data'!$H$12,0,10*ROW('Sanitation Data'!H115))),'Data Summary'!DI121="Yes"),OFFSET('Sanitation Data'!$H$12,0,10*ROW('Sanitation Data'!H115)),NA())</f>
        <v>#N/A</v>
      </c>
      <c r="AU121" s="512" t="e">
        <f ca="1">+IF(AND(ISNUMBER(OFFSET('Sanitation Data'!$I$4,0,10*ROW('Sanitation Data'!I115))),'Data Summary'!DJ121="Yes"),100-OFFSET('Sanitation Data'!$I$4,0,10*ROW('Sanitation Data'!I115)),NA())</f>
        <v>#N/A</v>
      </c>
      <c r="AV121" s="512" t="e">
        <f ca="1">+IF(AND(ISNUMBER(OFFSET('Sanitation Data'!$I$6,0,10*ROW('Sanitation Data'!I115))),'Data Summary'!DK121="Yes"),OFFSET('Sanitation Data'!$I$6,0,10*ROW('Sanitation Data'!I115)),NA())</f>
        <v>#N/A</v>
      </c>
      <c r="AW121" s="512" t="e">
        <f ca="1">+IF(AND(ISNUMBER(OFFSET('Sanitation Data'!$I$10,0,10*ROW('Sanitation Data'!I115))),'Data Summary'!DL121="Yes"),OFFSET('Sanitation Data'!$I$10,0,10*ROW('Sanitation Data'!I115)),NA())</f>
        <v>#N/A</v>
      </c>
      <c r="AX121" s="512" t="e">
        <f ca="1">+IF(AND(ISNUMBER(OFFSET('Sanitation Data'!$I$11,0,10*ROW('Sanitation Data'!I115))),'Data Summary'!DM121="Yes"),OFFSET('Sanitation Data'!$I$11,0,10*ROW('Sanitation Data'!I115)),NA())</f>
        <v>#N/A</v>
      </c>
      <c r="AY121" s="512" t="e">
        <f ca="1">+IF(AND(ISNUMBER(OFFSET('Sanitation Data'!$I$12,0,10*ROW('Sanitation Data'!I115))),'Data Summary'!DN121="Yes"),OFFSET('Sanitation Data'!$I$12,0,10*ROW('Sanitation Data'!I115)),NA())</f>
        <v>#N/A</v>
      </c>
      <c r="AZ121" s="513" t="e">
        <f ca="1">+IF(AND(ISNUMBER(OFFSET('Hygiene Data'!$D$5,0,10*ROW('Hygiene Data'!D115))),'Data Summary'!DO121="Yes"),OFFSET('Hygiene Data'!$D$5,0,10*ROW('Hygiene Data'!D115)),NA())</f>
        <v>#N/A</v>
      </c>
      <c r="BA121" s="513" t="e">
        <f ca="1">+IF(AND(ISNUMBER(OFFSET('Hygiene Data'!$D$7,0,10*ROW('Hygiene Data'!D115))),'Data Summary'!DP121="Yes"),OFFSET('Hygiene Data'!$D$7,0,10*ROW('Hygiene Data'!D115)),NA())</f>
        <v>#N/A</v>
      </c>
      <c r="BB121" s="513" t="e">
        <f ca="1">+IF(AND(ISNUMBER(OFFSET('Hygiene Data'!$D$9,0,10*ROW('Hygiene Data'!D115))),'Data Summary'!DQ121="Yes"),OFFSET('Hygiene Data'!$D$9,0,10*ROW('Hygiene Data'!D115)),NA())</f>
        <v>#N/A</v>
      </c>
      <c r="BC121" s="513" t="e">
        <f ca="1">+IF(AND(ISNUMBER(OFFSET('Hygiene Data'!$E$5,0,10*ROW('Hygiene Data'!E115))),'Data Summary'!DR121="Yes"),OFFSET('Hygiene Data'!$E$5,0,10*ROW('Hygiene Data'!E115)),NA())</f>
        <v>#N/A</v>
      </c>
      <c r="BD121" s="513" t="e">
        <f ca="1">+IF(AND(ISNUMBER(OFFSET('Hygiene Data'!$E$7,0,10*ROW('Hygiene Data'!E115))),'Data Summary'!DS121="Yes"),OFFSET('Hygiene Data'!$E$7,0,10*ROW('Hygiene Data'!E115)),NA())</f>
        <v>#N/A</v>
      </c>
      <c r="BE121" s="513" t="e">
        <f ca="1">+IF(AND(ISNUMBER(OFFSET('Hygiene Data'!$E$9,0,10*ROW('Hygiene Data'!E115))),'Data Summary'!DT121="Yes"),OFFSET('Hygiene Data'!$E$9,0,10*ROW('Hygiene Data'!E115)),NA())</f>
        <v>#N/A</v>
      </c>
      <c r="BF121" s="513" t="e">
        <f ca="1">+IF(AND(ISNUMBER(OFFSET('Hygiene Data'!$F$5,0,10*ROW('Hygiene Data'!F115))),'Data Summary'!DU121="Yes"),OFFSET('Hygiene Data'!$F$5,0,10*ROW('Hygiene Data'!F115)),NA())</f>
        <v>#N/A</v>
      </c>
      <c r="BG121" s="513" t="e">
        <f ca="1">+IF(AND(ISNUMBER(OFFSET('Hygiene Data'!$F$7,0,10*ROW('Hygiene Data'!F115))),'Data Summary'!DV121="Yes"),OFFSET('Hygiene Data'!$F$7,0,10*ROW('Hygiene Data'!F115)),NA())</f>
        <v>#N/A</v>
      </c>
      <c r="BH121" s="513" t="e">
        <f ca="1">+IF(AND(ISNUMBER(OFFSET('Hygiene Data'!$F$9,0,10*ROW('Hygiene Data'!F115))),'Data Summary'!DW121="Yes"),OFFSET('Hygiene Data'!$F$9,0,10*ROW('Hygiene Data'!F115)),NA())</f>
        <v>#N/A</v>
      </c>
      <c r="BI121" s="513" t="e">
        <f ca="1">+IF(AND(ISNUMBER(OFFSET('Hygiene Data'!$G$5,0,10*ROW('Hygiene Data'!G115))),'Data Summary'!DX121="Yes"),OFFSET('Hygiene Data'!$G$5,0,10*ROW('Hygiene Data'!G115)),NA())</f>
        <v>#N/A</v>
      </c>
      <c r="BJ121" s="513" t="e">
        <f ca="1">+IF(AND(ISNUMBER(OFFSET('Hygiene Data'!$G$7,0,10*ROW('Hygiene Data'!G115))),'Data Summary'!DY121="Yes"),OFFSET('Hygiene Data'!$G$7,0,10*ROW('Hygiene Data'!G115)),NA())</f>
        <v>#N/A</v>
      </c>
      <c r="BK121" s="513" t="e">
        <f ca="1">+IF(AND(ISNUMBER(OFFSET('Hygiene Data'!$G$9,0,10*ROW('Hygiene Data'!G115))),'Data Summary'!DZ121="Yes"),OFFSET('Hygiene Data'!$G$9,0,10*ROW('Hygiene Data'!G115)),NA())</f>
        <v>#N/A</v>
      </c>
      <c r="BL121" s="513" t="e">
        <f ca="1">+IF(AND(ISNUMBER(OFFSET('Hygiene Data'!$H$5,0,10*ROW('Hygiene Data'!H115))),'Data Summary'!EA121="Yes"),OFFSET('Hygiene Data'!$H$5,0,10*ROW('Hygiene Data'!H115)),NA())</f>
        <v>#N/A</v>
      </c>
      <c r="BM121" s="513" t="e">
        <f ca="1">+IF(AND(ISNUMBER(OFFSET('Hygiene Data'!$H$7,0,10*ROW('Hygiene Data'!H115))),'Data Summary'!EB121="Yes"),OFFSET('Hygiene Data'!$H$7,0,10*ROW('Hygiene Data'!H115)),NA())</f>
        <v>#N/A</v>
      </c>
      <c r="BN121" s="513" t="e">
        <f ca="1">+IF(AND(ISNUMBER(OFFSET('Hygiene Data'!$H$9,0,10*ROW('Hygiene Data'!H115))),'Data Summary'!EC121="Yes"),OFFSET('Hygiene Data'!$H$9,0,10*ROW('Hygiene Data'!H115)),NA())</f>
        <v>#N/A</v>
      </c>
      <c r="BO121" s="513" t="e">
        <f ca="1">+IF(AND(ISNUMBER(OFFSET('Hygiene Data'!$I$5,0,10*ROW('Hygiene Data'!I115))),'Data Summary'!ED121="Yes"),OFFSET('Hygiene Data'!$I$5,0,10*ROW('Hygiene Data'!I115)),NA())</f>
        <v>#N/A</v>
      </c>
      <c r="BP121" s="513" t="e">
        <f ca="1">+IF(AND(ISNUMBER(OFFSET('Hygiene Data'!$I$7,0,10*ROW('Hygiene Data'!I115))),'Data Summary'!EE121="Yes"),OFFSET('Hygiene Data'!$I$7,0,10*ROW('Hygiene Data'!I115)),NA())</f>
        <v>#N/A</v>
      </c>
      <c r="BQ121" s="513" t="e">
        <f ca="1">+IF(AND(ISNUMBER(OFFSET('Hygiene Data'!$I$9,0,10*ROW('Hygiene Data'!I115))),'Data Summary'!EF121="Yes"),OFFSET('Hygiene Data'!$I$9,0,10*ROW('Hygiene Data'!I115)),NA())</f>
        <v>#N/A</v>
      </c>
    </row>
    <row r="122" spans="1:69" x14ac:dyDescent="0.25">
      <c r="A122" s="509" t="e">
        <f ca="1">+RIGHT('Data Summary'!A122,LEN('Data Summary'!A122)-9)</f>
        <v>#VALUE!</v>
      </c>
      <c r="B122" s="483" t="str">
        <f ca="1">+IF(ISTEXT('Data Summary'!B122),'Data Summary'!B122,"")</f>
        <v/>
      </c>
      <c r="C122" s="510" t="e">
        <f ca="1">+VALUE('Data Summary'!C122)</f>
        <v>#VALUE!</v>
      </c>
      <c r="D122" s="511" t="e">
        <f ca="1">+IF(AND(ISNUMBER(OFFSET('Water Data'!$D$4,0,10*ROW('Water Data'!D116))),'Data Summary'!BS122="Yes"),100-OFFSET('Water Data'!$D$4,0,10*ROW('Water Data'!D116)),NA())</f>
        <v>#N/A</v>
      </c>
      <c r="E122" s="511" t="e">
        <f ca="1">+IF(AND(ISNUMBER(OFFSET('Water Data'!$D$6,0,10*ROW('Water Data'!D116))),'Data Summary'!BT122="Yes"),OFFSET('Water Data'!$D$6,0,10*ROW('Water Data'!D116)),NA())</f>
        <v>#N/A</v>
      </c>
      <c r="F122" s="511" t="e">
        <f ca="1">+IF(AND(ISNUMBER(OFFSET('Water Data'!$D$9,0,10*ROW('Water Data'!D116))),'Data Summary'!BU122="Yes"),OFFSET('Water Data'!$D$9,0,10*ROW('Water Data'!D116)),NA())</f>
        <v>#N/A</v>
      </c>
      <c r="G122" s="511" t="e">
        <f ca="1">+IF(AND(ISNUMBER(OFFSET('Water Data'!$E$4,0,10*ROW('Water Data'!E116))),'Data Summary'!BV122="Yes"),100-OFFSET('Water Data'!$E$4,0,10*ROW('Water Data'!E116)),NA())</f>
        <v>#N/A</v>
      </c>
      <c r="H122" s="511" t="e">
        <f ca="1">+IF(AND(ISNUMBER(OFFSET('Water Data'!$E$6,0,10*ROW('Water Data'!E116))),'Data Summary'!BW122="Yes"),OFFSET('Water Data'!$E$6,0,10*ROW('Water Data'!E116)),NA())</f>
        <v>#N/A</v>
      </c>
      <c r="I122" s="511" t="e">
        <f ca="1">+IF(AND(ISNUMBER(OFFSET('Water Data'!$E$9,0,10*ROW('Water Data'!E116))),'Data Summary'!BX122="Yes"),OFFSET('Water Data'!$E$9,0,10*ROW('Water Data'!E116)),NA())</f>
        <v>#N/A</v>
      </c>
      <c r="J122" s="511" t="e">
        <f ca="1">+IF(AND(ISNUMBER(OFFSET('Water Data'!$F$4,0,10*ROW('Water Data'!F116))),'Data Summary'!BY122="Yes"),100-OFFSET('Water Data'!$F$4,0,10*ROW('Water Data'!F116)),NA())</f>
        <v>#N/A</v>
      </c>
      <c r="K122" s="511" t="e">
        <f ca="1">+IF(AND(ISNUMBER(OFFSET('Water Data'!$F$6,0,10*ROW('Water Data'!F116))),'Data Summary'!BZ122="Yes"),OFFSET('Water Data'!$F$6,0,10*ROW('Water Data'!F116)),NA())</f>
        <v>#N/A</v>
      </c>
      <c r="L122" s="511" t="e">
        <f ca="1">+IF(AND(ISNUMBER(OFFSET('Water Data'!$F$9,0,10*ROW('Water Data'!F116))),'Data Summary'!CA122="Yes"),OFFSET('Water Data'!$F$9,0,10*ROW('Water Data'!F116)),NA())</f>
        <v>#N/A</v>
      </c>
      <c r="M122" s="511" t="e">
        <f ca="1">+IF(AND(ISNUMBER(OFFSET('Water Data'!$G$4,0,10*ROW('Water Data'!G116))),'Data Summary'!CB122="Yes"),100-OFFSET('Water Data'!$G$4,0,10*ROW('Water Data'!G116)),NA())</f>
        <v>#N/A</v>
      </c>
      <c r="N122" s="511" t="e">
        <f ca="1">+IF(AND(ISNUMBER(OFFSET('Water Data'!$G$6,0,10*ROW('Water Data'!G116))),'Data Summary'!CC122="Yes"),OFFSET('Water Data'!$G$6,0,10*ROW('Water Data'!G116)),NA())</f>
        <v>#N/A</v>
      </c>
      <c r="O122" s="511" t="e">
        <f ca="1">+IF(AND(ISNUMBER(OFFSET('Water Data'!$G$9,0,10*ROW('Water Data'!G116))),'Data Summary'!CD122="Yes"),OFFSET('Water Data'!$G$9,0,10*ROW('Water Data'!G116)),NA())</f>
        <v>#N/A</v>
      </c>
      <c r="P122" s="511" t="e">
        <f ca="1">+IF(AND(ISNUMBER(OFFSET('Water Data'!$H$4,0,10*ROW('Water Data'!H116))),'Data Summary'!CE122="Yes"),100-OFFSET('Water Data'!$H$4,0,10*ROW('Water Data'!H116)),NA())</f>
        <v>#N/A</v>
      </c>
      <c r="Q122" s="511" t="e">
        <f ca="1">+IF(AND(ISNUMBER(OFFSET('Water Data'!$H$6,0,10*ROW('Water Data'!H116))),'Data Summary'!CF122="Yes"),OFFSET('Water Data'!$H$6,0,10*ROW('Water Data'!H116)),NA())</f>
        <v>#N/A</v>
      </c>
      <c r="R122" s="511" t="e">
        <f ca="1">+IF(AND(ISNUMBER(OFFSET('Water Data'!$H$9,0,10*ROW('Water Data'!H116))),'Data Summary'!CG122="Yes"),OFFSET('Water Data'!$H$9,0,10*ROW('Water Data'!H116)),NA())</f>
        <v>#N/A</v>
      </c>
      <c r="S122" s="511" t="e">
        <f ca="1">+IF(AND(ISNUMBER(OFFSET('Water Data'!$I$4,0,10*ROW('Water Data'!I116))),'Data Summary'!CH122="Yes"),100-OFFSET('Water Data'!$I$4,0,10*ROW('Water Data'!I116)),NA())</f>
        <v>#N/A</v>
      </c>
      <c r="T122" s="511" t="e">
        <f ca="1">+IF(AND(ISNUMBER(OFFSET('Water Data'!$I$6,0,10*ROW('Water Data'!I116))),'Data Summary'!CI122="Yes"),OFFSET('Water Data'!$I$6,0,10*ROW('Water Data'!I116)),NA())</f>
        <v>#N/A</v>
      </c>
      <c r="U122" s="511" t="e">
        <f ca="1">+IF(AND(ISNUMBER(OFFSET('Water Data'!$I$9,0,10*ROW('Water Data'!I116))),'Data Summary'!CJ122="Yes"),OFFSET('Water Data'!$I$9,0,10*ROW('Water Data'!I116)),NA())</f>
        <v>#N/A</v>
      </c>
      <c r="V122" s="512" t="e">
        <f ca="1">+IF(AND(ISNUMBER(OFFSET('Sanitation Data'!$D$4,0,10*ROW('Sanitation Data'!D116))),'Data Summary'!CK122="Yes"),100-OFFSET('Sanitation Data'!$D$4,0,10*ROW('Sanitation Data'!D116)),NA())</f>
        <v>#N/A</v>
      </c>
      <c r="W122" s="512" t="e">
        <f ca="1">+IF(AND(ISNUMBER(OFFSET('Sanitation Data'!$D$6,0,10*ROW('Sanitation Data'!D116))),'Data Summary'!CL122="Yes"),OFFSET('Sanitation Data'!$D$6,0,10*ROW('Sanitation Data'!D116)),NA())</f>
        <v>#N/A</v>
      </c>
      <c r="X122" s="512" t="e">
        <f ca="1">+IF(AND(ISNUMBER(OFFSET('Sanitation Data'!$D$10,0,10*ROW('Sanitation Data'!D116))),'Data Summary'!CM122="Yes"),OFFSET('Sanitation Data'!$D$10,0,10*ROW('Sanitation Data'!D116)),NA())</f>
        <v>#N/A</v>
      </c>
      <c r="Y122" s="512" t="e">
        <f ca="1">+IF(AND(ISNUMBER(OFFSET('Sanitation Data'!$D$11,0,10*ROW('Sanitation Data'!D116))),'Data Summary'!CN122="Yes"),OFFSET('Sanitation Data'!$D$11,0,10*ROW('Sanitation Data'!D116)),NA())</f>
        <v>#N/A</v>
      </c>
      <c r="Z122" s="512" t="e">
        <f ca="1">+IF(AND(ISNUMBER(OFFSET('Sanitation Data'!$D$12,0,10*ROW('Sanitation Data'!D116))),'Data Summary'!CO122="Yes"),OFFSET('Sanitation Data'!$D$12,0,10*ROW('Sanitation Data'!D116)),NA())</f>
        <v>#N/A</v>
      </c>
      <c r="AA122" s="512" t="e">
        <f ca="1">+IF(AND(ISNUMBER(OFFSET('Sanitation Data'!$E$4,0,10*ROW('Sanitation Data'!E116))),'Data Summary'!CP122="Yes"),100-OFFSET('Sanitation Data'!$E$4,0,10*ROW('Sanitation Data'!E116)),NA())</f>
        <v>#N/A</v>
      </c>
      <c r="AB122" s="512" t="e">
        <f ca="1">+IF(AND(ISNUMBER(OFFSET('Sanitation Data'!$E$6,0,10*ROW('Sanitation Data'!E116))),'Data Summary'!CQ122="Yes"),OFFSET('Sanitation Data'!$E$6,0,10*ROW('Sanitation Data'!E116)),NA())</f>
        <v>#N/A</v>
      </c>
      <c r="AC122" s="512" t="e">
        <f ca="1">+IF(AND(ISNUMBER(OFFSET('Sanitation Data'!$E$10,0,10*ROW('Sanitation Data'!E116))),'Data Summary'!CR122="Yes"),OFFSET('Sanitation Data'!$E$10,0,10*ROW('Sanitation Data'!E116)),NA())</f>
        <v>#N/A</v>
      </c>
      <c r="AD122" s="512" t="e">
        <f ca="1">+IF(AND(ISNUMBER(OFFSET('Sanitation Data'!$E$11,0,10*ROW('Sanitation Data'!E116))),'Data Summary'!CS122="Yes"),OFFSET('Sanitation Data'!$E$11,0,10*ROW('Sanitation Data'!E116)),NA())</f>
        <v>#N/A</v>
      </c>
      <c r="AE122" s="512" t="e">
        <f ca="1">+IF(AND(ISNUMBER(OFFSET('Sanitation Data'!$E$12,0,10*ROW('Sanitation Data'!E116))),'Data Summary'!CT122="Yes"),OFFSET('Sanitation Data'!$E$12,0,10*ROW('Sanitation Data'!E116)),NA())</f>
        <v>#N/A</v>
      </c>
      <c r="AF122" s="512" t="e">
        <f ca="1">+IF(AND(ISNUMBER(OFFSET('Sanitation Data'!$F$4,0,10*ROW('Sanitation Data'!F116))),'Data Summary'!CU122="Yes"),100-OFFSET('Sanitation Data'!$F$4,0,10*ROW('Sanitation Data'!F116)),NA())</f>
        <v>#N/A</v>
      </c>
      <c r="AG122" s="512" t="e">
        <f ca="1">+IF(AND(ISNUMBER(OFFSET('Sanitation Data'!$F$6,0,10*ROW('Sanitation Data'!F116))),'Data Summary'!CV122="Yes"),OFFSET('Sanitation Data'!$F$6,0,10*ROW('Sanitation Data'!F116)),NA())</f>
        <v>#N/A</v>
      </c>
      <c r="AH122" s="512" t="e">
        <f ca="1">+IF(AND(ISNUMBER(OFFSET('Sanitation Data'!$F$10,0,10*ROW('Sanitation Data'!F116))),'Data Summary'!CW122="Yes"),OFFSET('Sanitation Data'!$F$10,0,10*ROW('Sanitation Data'!F116)),NA())</f>
        <v>#N/A</v>
      </c>
      <c r="AI122" s="512" t="e">
        <f ca="1">+IF(AND(ISNUMBER(OFFSET('Sanitation Data'!$F$11,0,10*ROW('Sanitation Data'!F116))),'Data Summary'!CX122="Yes"),OFFSET('Sanitation Data'!$F$11,0,10*ROW('Sanitation Data'!F116)),NA())</f>
        <v>#N/A</v>
      </c>
      <c r="AJ122" s="512" t="e">
        <f ca="1">+IF(AND(ISNUMBER(OFFSET('Sanitation Data'!$F$12,0,10*ROW('Sanitation Data'!F116))),'Data Summary'!CY122="Yes"),OFFSET('Sanitation Data'!$F$12,0,10*ROW('Sanitation Data'!F116)),NA())</f>
        <v>#N/A</v>
      </c>
      <c r="AK122" s="512" t="e">
        <f ca="1">+IF(AND(ISNUMBER(OFFSET('Sanitation Data'!$G$4,0,10*ROW('Sanitation Data'!G116))),'Data Summary'!CZ122="Yes"),100-OFFSET('Sanitation Data'!$G$4,0,10*ROW('Sanitation Data'!G116)),NA())</f>
        <v>#N/A</v>
      </c>
      <c r="AL122" s="512" t="e">
        <f ca="1">+IF(AND(ISNUMBER(OFFSET('Sanitation Data'!$G$6,0,10*ROW('Sanitation Data'!G116))),'Data Summary'!DA122="Yes"),OFFSET('Sanitation Data'!$G$6,0,10*ROW('Sanitation Data'!G116)),NA())</f>
        <v>#N/A</v>
      </c>
      <c r="AM122" s="512" t="e">
        <f ca="1">+IF(AND(ISNUMBER(OFFSET('Sanitation Data'!$G$10,0,10*ROW('Sanitation Data'!G116))),'Data Summary'!DB122="Yes"),OFFSET('Sanitation Data'!$G$10,0,10*ROW('Sanitation Data'!G116)),NA())</f>
        <v>#N/A</v>
      </c>
      <c r="AN122" s="512" t="e">
        <f ca="1">+IF(AND(ISNUMBER(OFFSET('Sanitation Data'!$G$11,0,10*ROW('Sanitation Data'!G116))),'Data Summary'!DC122="Yes"),OFFSET('Sanitation Data'!$G$11,0,10*ROW('Sanitation Data'!G116)),NA())</f>
        <v>#N/A</v>
      </c>
      <c r="AO122" s="512" t="e">
        <f ca="1">+IF(AND(ISNUMBER(OFFSET('Sanitation Data'!$G$12,0,10*ROW('Sanitation Data'!G116))),'Data Summary'!DD122="Yes"),OFFSET('Sanitation Data'!$G$12,0,10*ROW('Sanitation Data'!G116)),NA())</f>
        <v>#N/A</v>
      </c>
      <c r="AP122" s="512" t="e">
        <f ca="1">+IF(AND(ISNUMBER(OFFSET('Sanitation Data'!$H$4,0,10*ROW('Sanitation Data'!H116))),'Data Summary'!DE122="Yes"),100-OFFSET('Sanitation Data'!$H$4,0,10*ROW('Sanitation Data'!H116)),NA())</f>
        <v>#N/A</v>
      </c>
      <c r="AQ122" s="512" t="e">
        <f ca="1">+IF(AND(ISNUMBER(OFFSET('Sanitation Data'!$H$6,0,10*ROW('Sanitation Data'!H116))),'Data Summary'!DF122="Yes"),OFFSET('Sanitation Data'!$H$6,0,10*ROW('Sanitation Data'!H116)),NA())</f>
        <v>#N/A</v>
      </c>
      <c r="AR122" s="512" t="e">
        <f ca="1">+IF(AND(ISNUMBER(OFFSET('Sanitation Data'!$H$10,0,10*ROW('Sanitation Data'!H116))),'Data Summary'!DG122="Yes"),OFFSET('Sanitation Data'!$H$10,0,10*ROW('Sanitation Data'!H116)),NA())</f>
        <v>#N/A</v>
      </c>
      <c r="AS122" s="512" t="e">
        <f ca="1">+IF(AND(ISNUMBER(OFFSET('Sanitation Data'!$H$11,0,10*ROW('Sanitation Data'!H116))),'Data Summary'!DH122="Yes"),OFFSET('Sanitation Data'!$H$11,0,10*ROW('Sanitation Data'!H116)),NA())</f>
        <v>#N/A</v>
      </c>
      <c r="AT122" s="512" t="e">
        <f ca="1">+IF(AND(ISNUMBER(OFFSET('Sanitation Data'!$H$12,0,10*ROW('Sanitation Data'!H116))),'Data Summary'!DI122="Yes"),OFFSET('Sanitation Data'!$H$12,0,10*ROW('Sanitation Data'!H116)),NA())</f>
        <v>#N/A</v>
      </c>
      <c r="AU122" s="512" t="e">
        <f ca="1">+IF(AND(ISNUMBER(OFFSET('Sanitation Data'!$I$4,0,10*ROW('Sanitation Data'!I116))),'Data Summary'!DJ122="Yes"),100-OFFSET('Sanitation Data'!$I$4,0,10*ROW('Sanitation Data'!I116)),NA())</f>
        <v>#N/A</v>
      </c>
      <c r="AV122" s="512" t="e">
        <f ca="1">+IF(AND(ISNUMBER(OFFSET('Sanitation Data'!$I$6,0,10*ROW('Sanitation Data'!I116))),'Data Summary'!DK122="Yes"),OFFSET('Sanitation Data'!$I$6,0,10*ROW('Sanitation Data'!I116)),NA())</f>
        <v>#N/A</v>
      </c>
      <c r="AW122" s="512" t="e">
        <f ca="1">+IF(AND(ISNUMBER(OFFSET('Sanitation Data'!$I$10,0,10*ROW('Sanitation Data'!I116))),'Data Summary'!DL122="Yes"),OFFSET('Sanitation Data'!$I$10,0,10*ROW('Sanitation Data'!I116)),NA())</f>
        <v>#N/A</v>
      </c>
      <c r="AX122" s="512" t="e">
        <f ca="1">+IF(AND(ISNUMBER(OFFSET('Sanitation Data'!$I$11,0,10*ROW('Sanitation Data'!I116))),'Data Summary'!DM122="Yes"),OFFSET('Sanitation Data'!$I$11,0,10*ROW('Sanitation Data'!I116)),NA())</f>
        <v>#N/A</v>
      </c>
      <c r="AY122" s="512" t="e">
        <f ca="1">+IF(AND(ISNUMBER(OFFSET('Sanitation Data'!$I$12,0,10*ROW('Sanitation Data'!I116))),'Data Summary'!DN122="Yes"),OFFSET('Sanitation Data'!$I$12,0,10*ROW('Sanitation Data'!I116)),NA())</f>
        <v>#N/A</v>
      </c>
      <c r="AZ122" s="513" t="e">
        <f ca="1">+IF(AND(ISNUMBER(OFFSET('Hygiene Data'!$D$5,0,10*ROW('Hygiene Data'!D116))),'Data Summary'!DO122="Yes"),OFFSET('Hygiene Data'!$D$5,0,10*ROW('Hygiene Data'!D116)),NA())</f>
        <v>#N/A</v>
      </c>
      <c r="BA122" s="513" t="e">
        <f ca="1">+IF(AND(ISNUMBER(OFFSET('Hygiene Data'!$D$7,0,10*ROW('Hygiene Data'!D116))),'Data Summary'!DP122="Yes"),OFFSET('Hygiene Data'!$D$7,0,10*ROW('Hygiene Data'!D116)),NA())</f>
        <v>#N/A</v>
      </c>
      <c r="BB122" s="513" t="e">
        <f ca="1">+IF(AND(ISNUMBER(OFFSET('Hygiene Data'!$D$9,0,10*ROW('Hygiene Data'!D116))),'Data Summary'!DQ122="Yes"),OFFSET('Hygiene Data'!$D$9,0,10*ROW('Hygiene Data'!D116)),NA())</f>
        <v>#N/A</v>
      </c>
      <c r="BC122" s="513" t="e">
        <f ca="1">+IF(AND(ISNUMBER(OFFSET('Hygiene Data'!$E$5,0,10*ROW('Hygiene Data'!E116))),'Data Summary'!DR122="Yes"),OFFSET('Hygiene Data'!$E$5,0,10*ROW('Hygiene Data'!E116)),NA())</f>
        <v>#N/A</v>
      </c>
      <c r="BD122" s="513" t="e">
        <f ca="1">+IF(AND(ISNUMBER(OFFSET('Hygiene Data'!$E$7,0,10*ROW('Hygiene Data'!E116))),'Data Summary'!DS122="Yes"),OFFSET('Hygiene Data'!$E$7,0,10*ROW('Hygiene Data'!E116)),NA())</f>
        <v>#N/A</v>
      </c>
      <c r="BE122" s="513" t="e">
        <f ca="1">+IF(AND(ISNUMBER(OFFSET('Hygiene Data'!$E$9,0,10*ROW('Hygiene Data'!E116))),'Data Summary'!DT122="Yes"),OFFSET('Hygiene Data'!$E$9,0,10*ROW('Hygiene Data'!E116)),NA())</f>
        <v>#N/A</v>
      </c>
      <c r="BF122" s="513" t="e">
        <f ca="1">+IF(AND(ISNUMBER(OFFSET('Hygiene Data'!$F$5,0,10*ROW('Hygiene Data'!F116))),'Data Summary'!DU122="Yes"),OFFSET('Hygiene Data'!$F$5,0,10*ROW('Hygiene Data'!F116)),NA())</f>
        <v>#N/A</v>
      </c>
      <c r="BG122" s="513" t="e">
        <f ca="1">+IF(AND(ISNUMBER(OFFSET('Hygiene Data'!$F$7,0,10*ROW('Hygiene Data'!F116))),'Data Summary'!DV122="Yes"),OFFSET('Hygiene Data'!$F$7,0,10*ROW('Hygiene Data'!F116)),NA())</f>
        <v>#N/A</v>
      </c>
      <c r="BH122" s="513" t="e">
        <f ca="1">+IF(AND(ISNUMBER(OFFSET('Hygiene Data'!$F$9,0,10*ROW('Hygiene Data'!F116))),'Data Summary'!DW122="Yes"),OFFSET('Hygiene Data'!$F$9,0,10*ROW('Hygiene Data'!F116)),NA())</f>
        <v>#N/A</v>
      </c>
      <c r="BI122" s="513" t="e">
        <f ca="1">+IF(AND(ISNUMBER(OFFSET('Hygiene Data'!$G$5,0,10*ROW('Hygiene Data'!G116))),'Data Summary'!DX122="Yes"),OFFSET('Hygiene Data'!$G$5,0,10*ROW('Hygiene Data'!G116)),NA())</f>
        <v>#N/A</v>
      </c>
      <c r="BJ122" s="513" t="e">
        <f ca="1">+IF(AND(ISNUMBER(OFFSET('Hygiene Data'!$G$7,0,10*ROW('Hygiene Data'!G116))),'Data Summary'!DY122="Yes"),OFFSET('Hygiene Data'!$G$7,0,10*ROW('Hygiene Data'!G116)),NA())</f>
        <v>#N/A</v>
      </c>
      <c r="BK122" s="513" t="e">
        <f ca="1">+IF(AND(ISNUMBER(OFFSET('Hygiene Data'!$G$9,0,10*ROW('Hygiene Data'!G116))),'Data Summary'!DZ122="Yes"),OFFSET('Hygiene Data'!$G$9,0,10*ROW('Hygiene Data'!G116)),NA())</f>
        <v>#N/A</v>
      </c>
      <c r="BL122" s="513" t="e">
        <f ca="1">+IF(AND(ISNUMBER(OFFSET('Hygiene Data'!$H$5,0,10*ROW('Hygiene Data'!H116))),'Data Summary'!EA122="Yes"),OFFSET('Hygiene Data'!$H$5,0,10*ROW('Hygiene Data'!H116)),NA())</f>
        <v>#N/A</v>
      </c>
      <c r="BM122" s="513" t="e">
        <f ca="1">+IF(AND(ISNUMBER(OFFSET('Hygiene Data'!$H$7,0,10*ROW('Hygiene Data'!H116))),'Data Summary'!EB122="Yes"),OFFSET('Hygiene Data'!$H$7,0,10*ROW('Hygiene Data'!H116)),NA())</f>
        <v>#N/A</v>
      </c>
      <c r="BN122" s="513" t="e">
        <f ca="1">+IF(AND(ISNUMBER(OFFSET('Hygiene Data'!$H$9,0,10*ROW('Hygiene Data'!H116))),'Data Summary'!EC122="Yes"),OFFSET('Hygiene Data'!$H$9,0,10*ROW('Hygiene Data'!H116)),NA())</f>
        <v>#N/A</v>
      </c>
      <c r="BO122" s="513" t="e">
        <f ca="1">+IF(AND(ISNUMBER(OFFSET('Hygiene Data'!$I$5,0,10*ROW('Hygiene Data'!I116))),'Data Summary'!ED122="Yes"),OFFSET('Hygiene Data'!$I$5,0,10*ROW('Hygiene Data'!I116)),NA())</f>
        <v>#N/A</v>
      </c>
      <c r="BP122" s="513" t="e">
        <f ca="1">+IF(AND(ISNUMBER(OFFSET('Hygiene Data'!$I$7,0,10*ROW('Hygiene Data'!I116))),'Data Summary'!EE122="Yes"),OFFSET('Hygiene Data'!$I$7,0,10*ROW('Hygiene Data'!I116)),NA())</f>
        <v>#N/A</v>
      </c>
      <c r="BQ122" s="513" t="e">
        <f ca="1">+IF(AND(ISNUMBER(OFFSET('Hygiene Data'!$I$9,0,10*ROW('Hygiene Data'!I116))),'Data Summary'!EF122="Yes"),OFFSET('Hygiene Data'!$I$9,0,10*ROW('Hygiene Data'!I116)),NA())</f>
        <v>#N/A</v>
      </c>
    </row>
    <row r="123" spans="1:69" x14ac:dyDescent="0.25">
      <c r="A123" s="509" t="e">
        <f ca="1">+RIGHT('Data Summary'!A123,LEN('Data Summary'!A123)-9)</f>
        <v>#VALUE!</v>
      </c>
      <c r="B123" s="483" t="str">
        <f ca="1">+IF(ISTEXT('Data Summary'!B123),'Data Summary'!B123,"")</f>
        <v/>
      </c>
      <c r="C123" s="510" t="e">
        <f ca="1">+VALUE('Data Summary'!C123)</f>
        <v>#VALUE!</v>
      </c>
      <c r="D123" s="511" t="e">
        <f ca="1">+IF(AND(ISNUMBER(OFFSET('Water Data'!$D$4,0,10*ROW('Water Data'!D117))),'Data Summary'!BS123="Yes"),100-OFFSET('Water Data'!$D$4,0,10*ROW('Water Data'!D117)),NA())</f>
        <v>#N/A</v>
      </c>
      <c r="E123" s="511" t="e">
        <f ca="1">+IF(AND(ISNUMBER(OFFSET('Water Data'!$D$6,0,10*ROW('Water Data'!D117))),'Data Summary'!BT123="Yes"),OFFSET('Water Data'!$D$6,0,10*ROW('Water Data'!D117)),NA())</f>
        <v>#N/A</v>
      </c>
      <c r="F123" s="511" t="e">
        <f ca="1">+IF(AND(ISNUMBER(OFFSET('Water Data'!$D$9,0,10*ROW('Water Data'!D117))),'Data Summary'!BU123="Yes"),OFFSET('Water Data'!$D$9,0,10*ROW('Water Data'!D117)),NA())</f>
        <v>#N/A</v>
      </c>
      <c r="G123" s="511" t="e">
        <f ca="1">+IF(AND(ISNUMBER(OFFSET('Water Data'!$E$4,0,10*ROW('Water Data'!E117))),'Data Summary'!BV123="Yes"),100-OFFSET('Water Data'!$E$4,0,10*ROW('Water Data'!E117)),NA())</f>
        <v>#N/A</v>
      </c>
      <c r="H123" s="511" t="e">
        <f ca="1">+IF(AND(ISNUMBER(OFFSET('Water Data'!$E$6,0,10*ROW('Water Data'!E117))),'Data Summary'!BW123="Yes"),OFFSET('Water Data'!$E$6,0,10*ROW('Water Data'!E117)),NA())</f>
        <v>#N/A</v>
      </c>
      <c r="I123" s="511" t="e">
        <f ca="1">+IF(AND(ISNUMBER(OFFSET('Water Data'!$E$9,0,10*ROW('Water Data'!E117))),'Data Summary'!BX123="Yes"),OFFSET('Water Data'!$E$9,0,10*ROW('Water Data'!E117)),NA())</f>
        <v>#N/A</v>
      </c>
      <c r="J123" s="511" t="e">
        <f ca="1">+IF(AND(ISNUMBER(OFFSET('Water Data'!$F$4,0,10*ROW('Water Data'!F117))),'Data Summary'!BY123="Yes"),100-OFFSET('Water Data'!$F$4,0,10*ROW('Water Data'!F117)),NA())</f>
        <v>#N/A</v>
      </c>
      <c r="K123" s="511" t="e">
        <f ca="1">+IF(AND(ISNUMBER(OFFSET('Water Data'!$F$6,0,10*ROW('Water Data'!F117))),'Data Summary'!BZ123="Yes"),OFFSET('Water Data'!$F$6,0,10*ROW('Water Data'!F117)),NA())</f>
        <v>#N/A</v>
      </c>
      <c r="L123" s="511" t="e">
        <f ca="1">+IF(AND(ISNUMBER(OFFSET('Water Data'!$F$9,0,10*ROW('Water Data'!F117))),'Data Summary'!CA123="Yes"),OFFSET('Water Data'!$F$9,0,10*ROW('Water Data'!F117)),NA())</f>
        <v>#N/A</v>
      </c>
      <c r="M123" s="511" t="e">
        <f ca="1">+IF(AND(ISNUMBER(OFFSET('Water Data'!$G$4,0,10*ROW('Water Data'!G117))),'Data Summary'!CB123="Yes"),100-OFFSET('Water Data'!$G$4,0,10*ROW('Water Data'!G117)),NA())</f>
        <v>#N/A</v>
      </c>
      <c r="N123" s="511" t="e">
        <f ca="1">+IF(AND(ISNUMBER(OFFSET('Water Data'!$G$6,0,10*ROW('Water Data'!G117))),'Data Summary'!CC123="Yes"),OFFSET('Water Data'!$G$6,0,10*ROW('Water Data'!G117)),NA())</f>
        <v>#N/A</v>
      </c>
      <c r="O123" s="511" t="e">
        <f ca="1">+IF(AND(ISNUMBER(OFFSET('Water Data'!$G$9,0,10*ROW('Water Data'!G117))),'Data Summary'!CD123="Yes"),OFFSET('Water Data'!$G$9,0,10*ROW('Water Data'!G117)),NA())</f>
        <v>#N/A</v>
      </c>
      <c r="P123" s="511" t="e">
        <f ca="1">+IF(AND(ISNUMBER(OFFSET('Water Data'!$H$4,0,10*ROW('Water Data'!H117))),'Data Summary'!CE123="Yes"),100-OFFSET('Water Data'!$H$4,0,10*ROW('Water Data'!H117)),NA())</f>
        <v>#N/A</v>
      </c>
      <c r="Q123" s="511" t="e">
        <f ca="1">+IF(AND(ISNUMBER(OFFSET('Water Data'!$H$6,0,10*ROW('Water Data'!H117))),'Data Summary'!CF123="Yes"),OFFSET('Water Data'!$H$6,0,10*ROW('Water Data'!H117)),NA())</f>
        <v>#N/A</v>
      </c>
      <c r="R123" s="511" t="e">
        <f ca="1">+IF(AND(ISNUMBER(OFFSET('Water Data'!$H$9,0,10*ROW('Water Data'!H117))),'Data Summary'!CG123="Yes"),OFFSET('Water Data'!$H$9,0,10*ROW('Water Data'!H117)),NA())</f>
        <v>#N/A</v>
      </c>
      <c r="S123" s="511" t="e">
        <f ca="1">+IF(AND(ISNUMBER(OFFSET('Water Data'!$I$4,0,10*ROW('Water Data'!I117))),'Data Summary'!CH123="Yes"),100-OFFSET('Water Data'!$I$4,0,10*ROW('Water Data'!I117)),NA())</f>
        <v>#N/A</v>
      </c>
      <c r="T123" s="511" t="e">
        <f ca="1">+IF(AND(ISNUMBER(OFFSET('Water Data'!$I$6,0,10*ROW('Water Data'!I117))),'Data Summary'!CI123="Yes"),OFFSET('Water Data'!$I$6,0,10*ROW('Water Data'!I117)),NA())</f>
        <v>#N/A</v>
      </c>
      <c r="U123" s="511" t="e">
        <f ca="1">+IF(AND(ISNUMBER(OFFSET('Water Data'!$I$9,0,10*ROW('Water Data'!I117))),'Data Summary'!CJ123="Yes"),OFFSET('Water Data'!$I$9,0,10*ROW('Water Data'!I117)),NA())</f>
        <v>#N/A</v>
      </c>
      <c r="V123" s="512" t="e">
        <f ca="1">+IF(AND(ISNUMBER(OFFSET('Sanitation Data'!$D$4,0,10*ROW('Sanitation Data'!D117))),'Data Summary'!CK123="Yes"),100-OFFSET('Sanitation Data'!$D$4,0,10*ROW('Sanitation Data'!D117)),NA())</f>
        <v>#N/A</v>
      </c>
      <c r="W123" s="512" t="e">
        <f ca="1">+IF(AND(ISNUMBER(OFFSET('Sanitation Data'!$D$6,0,10*ROW('Sanitation Data'!D117))),'Data Summary'!CL123="Yes"),OFFSET('Sanitation Data'!$D$6,0,10*ROW('Sanitation Data'!D117)),NA())</f>
        <v>#N/A</v>
      </c>
      <c r="X123" s="512" t="e">
        <f ca="1">+IF(AND(ISNUMBER(OFFSET('Sanitation Data'!$D$10,0,10*ROW('Sanitation Data'!D117))),'Data Summary'!CM123="Yes"),OFFSET('Sanitation Data'!$D$10,0,10*ROW('Sanitation Data'!D117)),NA())</f>
        <v>#N/A</v>
      </c>
      <c r="Y123" s="512" t="e">
        <f ca="1">+IF(AND(ISNUMBER(OFFSET('Sanitation Data'!$D$11,0,10*ROW('Sanitation Data'!D117))),'Data Summary'!CN123="Yes"),OFFSET('Sanitation Data'!$D$11,0,10*ROW('Sanitation Data'!D117)),NA())</f>
        <v>#N/A</v>
      </c>
      <c r="Z123" s="512" t="e">
        <f ca="1">+IF(AND(ISNUMBER(OFFSET('Sanitation Data'!$D$12,0,10*ROW('Sanitation Data'!D117))),'Data Summary'!CO123="Yes"),OFFSET('Sanitation Data'!$D$12,0,10*ROW('Sanitation Data'!D117)),NA())</f>
        <v>#N/A</v>
      </c>
      <c r="AA123" s="512" t="e">
        <f ca="1">+IF(AND(ISNUMBER(OFFSET('Sanitation Data'!$E$4,0,10*ROW('Sanitation Data'!E117))),'Data Summary'!CP123="Yes"),100-OFFSET('Sanitation Data'!$E$4,0,10*ROW('Sanitation Data'!E117)),NA())</f>
        <v>#N/A</v>
      </c>
      <c r="AB123" s="512" t="e">
        <f ca="1">+IF(AND(ISNUMBER(OFFSET('Sanitation Data'!$E$6,0,10*ROW('Sanitation Data'!E117))),'Data Summary'!CQ123="Yes"),OFFSET('Sanitation Data'!$E$6,0,10*ROW('Sanitation Data'!E117)),NA())</f>
        <v>#N/A</v>
      </c>
      <c r="AC123" s="512" t="e">
        <f ca="1">+IF(AND(ISNUMBER(OFFSET('Sanitation Data'!$E$10,0,10*ROW('Sanitation Data'!E117))),'Data Summary'!CR123="Yes"),OFFSET('Sanitation Data'!$E$10,0,10*ROW('Sanitation Data'!E117)),NA())</f>
        <v>#N/A</v>
      </c>
      <c r="AD123" s="512" t="e">
        <f ca="1">+IF(AND(ISNUMBER(OFFSET('Sanitation Data'!$E$11,0,10*ROW('Sanitation Data'!E117))),'Data Summary'!CS123="Yes"),OFFSET('Sanitation Data'!$E$11,0,10*ROW('Sanitation Data'!E117)),NA())</f>
        <v>#N/A</v>
      </c>
      <c r="AE123" s="512" t="e">
        <f ca="1">+IF(AND(ISNUMBER(OFFSET('Sanitation Data'!$E$12,0,10*ROW('Sanitation Data'!E117))),'Data Summary'!CT123="Yes"),OFFSET('Sanitation Data'!$E$12,0,10*ROW('Sanitation Data'!E117)),NA())</f>
        <v>#N/A</v>
      </c>
      <c r="AF123" s="512" t="e">
        <f ca="1">+IF(AND(ISNUMBER(OFFSET('Sanitation Data'!$F$4,0,10*ROW('Sanitation Data'!F117))),'Data Summary'!CU123="Yes"),100-OFFSET('Sanitation Data'!$F$4,0,10*ROW('Sanitation Data'!F117)),NA())</f>
        <v>#N/A</v>
      </c>
      <c r="AG123" s="512" t="e">
        <f ca="1">+IF(AND(ISNUMBER(OFFSET('Sanitation Data'!$F$6,0,10*ROW('Sanitation Data'!F117))),'Data Summary'!CV123="Yes"),OFFSET('Sanitation Data'!$F$6,0,10*ROW('Sanitation Data'!F117)),NA())</f>
        <v>#N/A</v>
      </c>
      <c r="AH123" s="512" t="e">
        <f ca="1">+IF(AND(ISNUMBER(OFFSET('Sanitation Data'!$F$10,0,10*ROW('Sanitation Data'!F117))),'Data Summary'!CW123="Yes"),OFFSET('Sanitation Data'!$F$10,0,10*ROW('Sanitation Data'!F117)),NA())</f>
        <v>#N/A</v>
      </c>
      <c r="AI123" s="512" t="e">
        <f ca="1">+IF(AND(ISNUMBER(OFFSET('Sanitation Data'!$F$11,0,10*ROW('Sanitation Data'!F117))),'Data Summary'!CX123="Yes"),OFFSET('Sanitation Data'!$F$11,0,10*ROW('Sanitation Data'!F117)),NA())</f>
        <v>#N/A</v>
      </c>
      <c r="AJ123" s="512" t="e">
        <f ca="1">+IF(AND(ISNUMBER(OFFSET('Sanitation Data'!$F$12,0,10*ROW('Sanitation Data'!F117))),'Data Summary'!CY123="Yes"),OFFSET('Sanitation Data'!$F$12,0,10*ROW('Sanitation Data'!F117)),NA())</f>
        <v>#N/A</v>
      </c>
      <c r="AK123" s="512" t="e">
        <f ca="1">+IF(AND(ISNUMBER(OFFSET('Sanitation Data'!$G$4,0,10*ROW('Sanitation Data'!G117))),'Data Summary'!CZ123="Yes"),100-OFFSET('Sanitation Data'!$G$4,0,10*ROW('Sanitation Data'!G117)),NA())</f>
        <v>#N/A</v>
      </c>
      <c r="AL123" s="512" t="e">
        <f ca="1">+IF(AND(ISNUMBER(OFFSET('Sanitation Data'!$G$6,0,10*ROW('Sanitation Data'!G117))),'Data Summary'!DA123="Yes"),OFFSET('Sanitation Data'!$G$6,0,10*ROW('Sanitation Data'!G117)),NA())</f>
        <v>#N/A</v>
      </c>
      <c r="AM123" s="512" t="e">
        <f ca="1">+IF(AND(ISNUMBER(OFFSET('Sanitation Data'!$G$10,0,10*ROW('Sanitation Data'!G117))),'Data Summary'!DB123="Yes"),OFFSET('Sanitation Data'!$G$10,0,10*ROW('Sanitation Data'!G117)),NA())</f>
        <v>#N/A</v>
      </c>
      <c r="AN123" s="512" t="e">
        <f ca="1">+IF(AND(ISNUMBER(OFFSET('Sanitation Data'!$G$11,0,10*ROW('Sanitation Data'!G117))),'Data Summary'!DC123="Yes"),OFFSET('Sanitation Data'!$G$11,0,10*ROW('Sanitation Data'!G117)),NA())</f>
        <v>#N/A</v>
      </c>
      <c r="AO123" s="512" t="e">
        <f ca="1">+IF(AND(ISNUMBER(OFFSET('Sanitation Data'!$G$12,0,10*ROW('Sanitation Data'!G117))),'Data Summary'!DD123="Yes"),OFFSET('Sanitation Data'!$G$12,0,10*ROW('Sanitation Data'!G117)),NA())</f>
        <v>#N/A</v>
      </c>
      <c r="AP123" s="512" t="e">
        <f ca="1">+IF(AND(ISNUMBER(OFFSET('Sanitation Data'!$H$4,0,10*ROW('Sanitation Data'!H117))),'Data Summary'!DE123="Yes"),100-OFFSET('Sanitation Data'!$H$4,0,10*ROW('Sanitation Data'!H117)),NA())</f>
        <v>#N/A</v>
      </c>
      <c r="AQ123" s="512" t="e">
        <f ca="1">+IF(AND(ISNUMBER(OFFSET('Sanitation Data'!$H$6,0,10*ROW('Sanitation Data'!H117))),'Data Summary'!DF123="Yes"),OFFSET('Sanitation Data'!$H$6,0,10*ROW('Sanitation Data'!H117)),NA())</f>
        <v>#N/A</v>
      </c>
      <c r="AR123" s="512" t="e">
        <f ca="1">+IF(AND(ISNUMBER(OFFSET('Sanitation Data'!$H$10,0,10*ROW('Sanitation Data'!H117))),'Data Summary'!DG123="Yes"),OFFSET('Sanitation Data'!$H$10,0,10*ROW('Sanitation Data'!H117)),NA())</f>
        <v>#N/A</v>
      </c>
      <c r="AS123" s="512" t="e">
        <f ca="1">+IF(AND(ISNUMBER(OFFSET('Sanitation Data'!$H$11,0,10*ROW('Sanitation Data'!H117))),'Data Summary'!DH123="Yes"),OFFSET('Sanitation Data'!$H$11,0,10*ROW('Sanitation Data'!H117)),NA())</f>
        <v>#N/A</v>
      </c>
      <c r="AT123" s="512" t="e">
        <f ca="1">+IF(AND(ISNUMBER(OFFSET('Sanitation Data'!$H$12,0,10*ROW('Sanitation Data'!H117))),'Data Summary'!DI123="Yes"),OFFSET('Sanitation Data'!$H$12,0,10*ROW('Sanitation Data'!H117)),NA())</f>
        <v>#N/A</v>
      </c>
      <c r="AU123" s="512" t="e">
        <f ca="1">+IF(AND(ISNUMBER(OFFSET('Sanitation Data'!$I$4,0,10*ROW('Sanitation Data'!I117))),'Data Summary'!DJ123="Yes"),100-OFFSET('Sanitation Data'!$I$4,0,10*ROW('Sanitation Data'!I117)),NA())</f>
        <v>#N/A</v>
      </c>
      <c r="AV123" s="512" t="e">
        <f ca="1">+IF(AND(ISNUMBER(OFFSET('Sanitation Data'!$I$6,0,10*ROW('Sanitation Data'!I117))),'Data Summary'!DK123="Yes"),OFFSET('Sanitation Data'!$I$6,0,10*ROW('Sanitation Data'!I117)),NA())</f>
        <v>#N/A</v>
      </c>
      <c r="AW123" s="512" t="e">
        <f ca="1">+IF(AND(ISNUMBER(OFFSET('Sanitation Data'!$I$10,0,10*ROW('Sanitation Data'!I117))),'Data Summary'!DL123="Yes"),OFFSET('Sanitation Data'!$I$10,0,10*ROW('Sanitation Data'!I117)),NA())</f>
        <v>#N/A</v>
      </c>
      <c r="AX123" s="512" t="e">
        <f ca="1">+IF(AND(ISNUMBER(OFFSET('Sanitation Data'!$I$11,0,10*ROW('Sanitation Data'!I117))),'Data Summary'!DM123="Yes"),OFFSET('Sanitation Data'!$I$11,0,10*ROW('Sanitation Data'!I117)),NA())</f>
        <v>#N/A</v>
      </c>
      <c r="AY123" s="512" t="e">
        <f ca="1">+IF(AND(ISNUMBER(OFFSET('Sanitation Data'!$I$12,0,10*ROW('Sanitation Data'!I117))),'Data Summary'!DN123="Yes"),OFFSET('Sanitation Data'!$I$12,0,10*ROW('Sanitation Data'!I117)),NA())</f>
        <v>#N/A</v>
      </c>
      <c r="AZ123" s="513" t="e">
        <f ca="1">+IF(AND(ISNUMBER(OFFSET('Hygiene Data'!$D$5,0,10*ROW('Hygiene Data'!D117))),'Data Summary'!DO123="Yes"),OFFSET('Hygiene Data'!$D$5,0,10*ROW('Hygiene Data'!D117)),NA())</f>
        <v>#N/A</v>
      </c>
      <c r="BA123" s="513" t="e">
        <f ca="1">+IF(AND(ISNUMBER(OFFSET('Hygiene Data'!$D$7,0,10*ROW('Hygiene Data'!D117))),'Data Summary'!DP123="Yes"),OFFSET('Hygiene Data'!$D$7,0,10*ROW('Hygiene Data'!D117)),NA())</f>
        <v>#N/A</v>
      </c>
      <c r="BB123" s="513" t="e">
        <f ca="1">+IF(AND(ISNUMBER(OFFSET('Hygiene Data'!$D$9,0,10*ROW('Hygiene Data'!D117))),'Data Summary'!DQ123="Yes"),OFFSET('Hygiene Data'!$D$9,0,10*ROW('Hygiene Data'!D117)),NA())</f>
        <v>#N/A</v>
      </c>
      <c r="BC123" s="513" t="e">
        <f ca="1">+IF(AND(ISNUMBER(OFFSET('Hygiene Data'!$E$5,0,10*ROW('Hygiene Data'!E117))),'Data Summary'!DR123="Yes"),OFFSET('Hygiene Data'!$E$5,0,10*ROW('Hygiene Data'!E117)),NA())</f>
        <v>#N/A</v>
      </c>
      <c r="BD123" s="513" t="e">
        <f ca="1">+IF(AND(ISNUMBER(OFFSET('Hygiene Data'!$E$7,0,10*ROW('Hygiene Data'!E117))),'Data Summary'!DS123="Yes"),OFFSET('Hygiene Data'!$E$7,0,10*ROW('Hygiene Data'!E117)),NA())</f>
        <v>#N/A</v>
      </c>
      <c r="BE123" s="513" t="e">
        <f ca="1">+IF(AND(ISNUMBER(OFFSET('Hygiene Data'!$E$9,0,10*ROW('Hygiene Data'!E117))),'Data Summary'!DT123="Yes"),OFFSET('Hygiene Data'!$E$9,0,10*ROW('Hygiene Data'!E117)),NA())</f>
        <v>#N/A</v>
      </c>
      <c r="BF123" s="513" t="e">
        <f ca="1">+IF(AND(ISNUMBER(OFFSET('Hygiene Data'!$F$5,0,10*ROW('Hygiene Data'!F117))),'Data Summary'!DU123="Yes"),OFFSET('Hygiene Data'!$F$5,0,10*ROW('Hygiene Data'!F117)),NA())</f>
        <v>#N/A</v>
      </c>
      <c r="BG123" s="513" t="e">
        <f ca="1">+IF(AND(ISNUMBER(OFFSET('Hygiene Data'!$F$7,0,10*ROW('Hygiene Data'!F117))),'Data Summary'!DV123="Yes"),OFFSET('Hygiene Data'!$F$7,0,10*ROW('Hygiene Data'!F117)),NA())</f>
        <v>#N/A</v>
      </c>
      <c r="BH123" s="513" t="e">
        <f ca="1">+IF(AND(ISNUMBER(OFFSET('Hygiene Data'!$F$9,0,10*ROW('Hygiene Data'!F117))),'Data Summary'!DW123="Yes"),OFFSET('Hygiene Data'!$F$9,0,10*ROW('Hygiene Data'!F117)),NA())</f>
        <v>#N/A</v>
      </c>
      <c r="BI123" s="513" t="e">
        <f ca="1">+IF(AND(ISNUMBER(OFFSET('Hygiene Data'!$G$5,0,10*ROW('Hygiene Data'!G117))),'Data Summary'!DX123="Yes"),OFFSET('Hygiene Data'!$G$5,0,10*ROW('Hygiene Data'!G117)),NA())</f>
        <v>#N/A</v>
      </c>
      <c r="BJ123" s="513" t="e">
        <f ca="1">+IF(AND(ISNUMBER(OFFSET('Hygiene Data'!$G$7,0,10*ROW('Hygiene Data'!G117))),'Data Summary'!DY123="Yes"),OFFSET('Hygiene Data'!$G$7,0,10*ROW('Hygiene Data'!G117)),NA())</f>
        <v>#N/A</v>
      </c>
      <c r="BK123" s="513" t="e">
        <f ca="1">+IF(AND(ISNUMBER(OFFSET('Hygiene Data'!$G$9,0,10*ROW('Hygiene Data'!G117))),'Data Summary'!DZ123="Yes"),OFFSET('Hygiene Data'!$G$9,0,10*ROW('Hygiene Data'!G117)),NA())</f>
        <v>#N/A</v>
      </c>
      <c r="BL123" s="513" t="e">
        <f ca="1">+IF(AND(ISNUMBER(OFFSET('Hygiene Data'!$H$5,0,10*ROW('Hygiene Data'!H117))),'Data Summary'!EA123="Yes"),OFFSET('Hygiene Data'!$H$5,0,10*ROW('Hygiene Data'!H117)),NA())</f>
        <v>#N/A</v>
      </c>
      <c r="BM123" s="513" t="e">
        <f ca="1">+IF(AND(ISNUMBER(OFFSET('Hygiene Data'!$H$7,0,10*ROW('Hygiene Data'!H117))),'Data Summary'!EB123="Yes"),OFFSET('Hygiene Data'!$H$7,0,10*ROW('Hygiene Data'!H117)),NA())</f>
        <v>#N/A</v>
      </c>
      <c r="BN123" s="513" t="e">
        <f ca="1">+IF(AND(ISNUMBER(OFFSET('Hygiene Data'!$H$9,0,10*ROW('Hygiene Data'!H117))),'Data Summary'!EC123="Yes"),OFFSET('Hygiene Data'!$H$9,0,10*ROW('Hygiene Data'!H117)),NA())</f>
        <v>#N/A</v>
      </c>
      <c r="BO123" s="513" t="e">
        <f ca="1">+IF(AND(ISNUMBER(OFFSET('Hygiene Data'!$I$5,0,10*ROW('Hygiene Data'!I117))),'Data Summary'!ED123="Yes"),OFFSET('Hygiene Data'!$I$5,0,10*ROW('Hygiene Data'!I117)),NA())</f>
        <v>#N/A</v>
      </c>
      <c r="BP123" s="513" t="e">
        <f ca="1">+IF(AND(ISNUMBER(OFFSET('Hygiene Data'!$I$7,0,10*ROW('Hygiene Data'!I117))),'Data Summary'!EE123="Yes"),OFFSET('Hygiene Data'!$I$7,0,10*ROW('Hygiene Data'!I117)),NA())</f>
        <v>#N/A</v>
      </c>
      <c r="BQ123" s="513" t="e">
        <f ca="1">+IF(AND(ISNUMBER(OFFSET('Hygiene Data'!$I$9,0,10*ROW('Hygiene Data'!I117))),'Data Summary'!EF123="Yes"),OFFSET('Hygiene Data'!$I$9,0,10*ROW('Hygiene Data'!I117)),NA())</f>
        <v>#N/A</v>
      </c>
    </row>
    <row r="124" spans="1:69" x14ac:dyDescent="0.25">
      <c r="A124" s="509" t="e">
        <f ca="1">+RIGHT('Data Summary'!A124,LEN('Data Summary'!A124)-9)</f>
        <v>#VALUE!</v>
      </c>
      <c r="B124" s="483" t="str">
        <f ca="1">+IF(ISTEXT('Data Summary'!B124),'Data Summary'!B124,"")</f>
        <v/>
      </c>
      <c r="C124" s="510" t="e">
        <f ca="1">+VALUE('Data Summary'!C124)</f>
        <v>#VALUE!</v>
      </c>
      <c r="D124" s="511" t="e">
        <f ca="1">+IF(AND(ISNUMBER(OFFSET('Water Data'!$D$4,0,10*ROW('Water Data'!D118))),'Data Summary'!BS124="Yes"),100-OFFSET('Water Data'!$D$4,0,10*ROW('Water Data'!D118)),NA())</f>
        <v>#N/A</v>
      </c>
      <c r="E124" s="511" t="e">
        <f ca="1">+IF(AND(ISNUMBER(OFFSET('Water Data'!$D$6,0,10*ROW('Water Data'!D118))),'Data Summary'!BT124="Yes"),OFFSET('Water Data'!$D$6,0,10*ROW('Water Data'!D118)),NA())</f>
        <v>#N/A</v>
      </c>
      <c r="F124" s="511" t="e">
        <f ca="1">+IF(AND(ISNUMBER(OFFSET('Water Data'!$D$9,0,10*ROW('Water Data'!D118))),'Data Summary'!BU124="Yes"),OFFSET('Water Data'!$D$9,0,10*ROW('Water Data'!D118)),NA())</f>
        <v>#N/A</v>
      </c>
      <c r="G124" s="511" t="e">
        <f ca="1">+IF(AND(ISNUMBER(OFFSET('Water Data'!$E$4,0,10*ROW('Water Data'!E118))),'Data Summary'!BV124="Yes"),100-OFFSET('Water Data'!$E$4,0,10*ROW('Water Data'!E118)),NA())</f>
        <v>#N/A</v>
      </c>
      <c r="H124" s="511" t="e">
        <f ca="1">+IF(AND(ISNUMBER(OFFSET('Water Data'!$E$6,0,10*ROW('Water Data'!E118))),'Data Summary'!BW124="Yes"),OFFSET('Water Data'!$E$6,0,10*ROW('Water Data'!E118)),NA())</f>
        <v>#N/A</v>
      </c>
      <c r="I124" s="511" t="e">
        <f ca="1">+IF(AND(ISNUMBER(OFFSET('Water Data'!$E$9,0,10*ROW('Water Data'!E118))),'Data Summary'!BX124="Yes"),OFFSET('Water Data'!$E$9,0,10*ROW('Water Data'!E118)),NA())</f>
        <v>#N/A</v>
      </c>
      <c r="J124" s="511" t="e">
        <f ca="1">+IF(AND(ISNUMBER(OFFSET('Water Data'!$F$4,0,10*ROW('Water Data'!F118))),'Data Summary'!BY124="Yes"),100-OFFSET('Water Data'!$F$4,0,10*ROW('Water Data'!F118)),NA())</f>
        <v>#N/A</v>
      </c>
      <c r="K124" s="511" t="e">
        <f ca="1">+IF(AND(ISNUMBER(OFFSET('Water Data'!$F$6,0,10*ROW('Water Data'!F118))),'Data Summary'!BZ124="Yes"),OFFSET('Water Data'!$F$6,0,10*ROW('Water Data'!F118)),NA())</f>
        <v>#N/A</v>
      </c>
      <c r="L124" s="511" t="e">
        <f ca="1">+IF(AND(ISNUMBER(OFFSET('Water Data'!$F$9,0,10*ROW('Water Data'!F118))),'Data Summary'!CA124="Yes"),OFFSET('Water Data'!$F$9,0,10*ROW('Water Data'!F118)),NA())</f>
        <v>#N/A</v>
      </c>
      <c r="M124" s="511" t="e">
        <f ca="1">+IF(AND(ISNUMBER(OFFSET('Water Data'!$G$4,0,10*ROW('Water Data'!G118))),'Data Summary'!CB124="Yes"),100-OFFSET('Water Data'!$G$4,0,10*ROW('Water Data'!G118)),NA())</f>
        <v>#N/A</v>
      </c>
      <c r="N124" s="511" t="e">
        <f ca="1">+IF(AND(ISNUMBER(OFFSET('Water Data'!$G$6,0,10*ROW('Water Data'!G118))),'Data Summary'!CC124="Yes"),OFFSET('Water Data'!$G$6,0,10*ROW('Water Data'!G118)),NA())</f>
        <v>#N/A</v>
      </c>
      <c r="O124" s="511" t="e">
        <f ca="1">+IF(AND(ISNUMBER(OFFSET('Water Data'!$G$9,0,10*ROW('Water Data'!G118))),'Data Summary'!CD124="Yes"),OFFSET('Water Data'!$G$9,0,10*ROW('Water Data'!G118)),NA())</f>
        <v>#N/A</v>
      </c>
      <c r="P124" s="511" t="e">
        <f ca="1">+IF(AND(ISNUMBER(OFFSET('Water Data'!$H$4,0,10*ROW('Water Data'!H118))),'Data Summary'!CE124="Yes"),100-OFFSET('Water Data'!$H$4,0,10*ROW('Water Data'!H118)),NA())</f>
        <v>#N/A</v>
      </c>
      <c r="Q124" s="511" t="e">
        <f ca="1">+IF(AND(ISNUMBER(OFFSET('Water Data'!$H$6,0,10*ROW('Water Data'!H118))),'Data Summary'!CF124="Yes"),OFFSET('Water Data'!$H$6,0,10*ROW('Water Data'!H118)),NA())</f>
        <v>#N/A</v>
      </c>
      <c r="R124" s="511" t="e">
        <f ca="1">+IF(AND(ISNUMBER(OFFSET('Water Data'!$H$9,0,10*ROW('Water Data'!H118))),'Data Summary'!CG124="Yes"),OFFSET('Water Data'!$H$9,0,10*ROW('Water Data'!H118)),NA())</f>
        <v>#N/A</v>
      </c>
      <c r="S124" s="511" t="e">
        <f ca="1">+IF(AND(ISNUMBER(OFFSET('Water Data'!$I$4,0,10*ROW('Water Data'!I118))),'Data Summary'!CH124="Yes"),100-OFFSET('Water Data'!$I$4,0,10*ROW('Water Data'!I118)),NA())</f>
        <v>#N/A</v>
      </c>
      <c r="T124" s="511" t="e">
        <f ca="1">+IF(AND(ISNUMBER(OFFSET('Water Data'!$I$6,0,10*ROW('Water Data'!I118))),'Data Summary'!CI124="Yes"),OFFSET('Water Data'!$I$6,0,10*ROW('Water Data'!I118)),NA())</f>
        <v>#N/A</v>
      </c>
      <c r="U124" s="511" t="e">
        <f ca="1">+IF(AND(ISNUMBER(OFFSET('Water Data'!$I$9,0,10*ROW('Water Data'!I118))),'Data Summary'!CJ124="Yes"),OFFSET('Water Data'!$I$9,0,10*ROW('Water Data'!I118)),NA())</f>
        <v>#N/A</v>
      </c>
      <c r="V124" s="512" t="e">
        <f ca="1">+IF(AND(ISNUMBER(OFFSET('Sanitation Data'!$D$4,0,10*ROW('Sanitation Data'!D118))),'Data Summary'!CK124="Yes"),100-OFFSET('Sanitation Data'!$D$4,0,10*ROW('Sanitation Data'!D118)),NA())</f>
        <v>#N/A</v>
      </c>
      <c r="W124" s="512" t="e">
        <f ca="1">+IF(AND(ISNUMBER(OFFSET('Sanitation Data'!$D$6,0,10*ROW('Sanitation Data'!D118))),'Data Summary'!CL124="Yes"),OFFSET('Sanitation Data'!$D$6,0,10*ROW('Sanitation Data'!D118)),NA())</f>
        <v>#N/A</v>
      </c>
      <c r="X124" s="512" t="e">
        <f ca="1">+IF(AND(ISNUMBER(OFFSET('Sanitation Data'!$D$10,0,10*ROW('Sanitation Data'!D118))),'Data Summary'!CM124="Yes"),OFFSET('Sanitation Data'!$D$10,0,10*ROW('Sanitation Data'!D118)),NA())</f>
        <v>#N/A</v>
      </c>
      <c r="Y124" s="512" t="e">
        <f ca="1">+IF(AND(ISNUMBER(OFFSET('Sanitation Data'!$D$11,0,10*ROW('Sanitation Data'!D118))),'Data Summary'!CN124="Yes"),OFFSET('Sanitation Data'!$D$11,0,10*ROW('Sanitation Data'!D118)),NA())</f>
        <v>#N/A</v>
      </c>
      <c r="Z124" s="512" t="e">
        <f ca="1">+IF(AND(ISNUMBER(OFFSET('Sanitation Data'!$D$12,0,10*ROW('Sanitation Data'!D118))),'Data Summary'!CO124="Yes"),OFFSET('Sanitation Data'!$D$12,0,10*ROW('Sanitation Data'!D118)),NA())</f>
        <v>#N/A</v>
      </c>
      <c r="AA124" s="512" t="e">
        <f ca="1">+IF(AND(ISNUMBER(OFFSET('Sanitation Data'!$E$4,0,10*ROW('Sanitation Data'!E118))),'Data Summary'!CP124="Yes"),100-OFFSET('Sanitation Data'!$E$4,0,10*ROW('Sanitation Data'!E118)),NA())</f>
        <v>#N/A</v>
      </c>
      <c r="AB124" s="512" t="e">
        <f ca="1">+IF(AND(ISNUMBER(OFFSET('Sanitation Data'!$E$6,0,10*ROW('Sanitation Data'!E118))),'Data Summary'!CQ124="Yes"),OFFSET('Sanitation Data'!$E$6,0,10*ROW('Sanitation Data'!E118)),NA())</f>
        <v>#N/A</v>
      </c>
      <c r="AC124" s="512" t="e">
        <f ca="1">+IF(AND(ISNUMBER(OFFSET('Sanitation Data'!$E$10,0,10*ROW('Sanitation Data'!E118))),'Data Summary'!CR124="Yes"),OFFSET('Sanitation Data'!$E$10,0,10*ROW('Sanitation Data'!E118)),NA())</f>
        <v>#N/A</v>
      </c>
      <c r="AD124" s="512" t="e">
        <f ca="1">+IF(AND(ISNUMBER(OFFSET('Sanitation Data'!$E$11,0,10*ROW('Sanitation Data'!E118))),'Data Summary'!CS124="Yes"),OFFSET('Sanitation Data'!$E$11,0,10*ROW('Sanitation Data'!E118)),NA())</f>
        <v>#N/A</v>
      </c>
      <c r="AE124" s="512" t="e">
        <f ca="1">+IF(AND(ISNUMBER(OFFSET('Sanitation Data'!$E$12,0,10*ROW('Sanitation Data'!E118))),'Data Summary'!CT124="Yes"),OFFSET('Sanitation Data'!$E$12,0,10*ROW('Sanitation Data'!E118)),NA())</f>
        <v>#N/A</v>
      </c>
      <c r="AF124" s="512" t="e">
        <f ca="1">+IF(AND(ISNUMBER(OFFSET('Sanitation Data'!$F$4,0,10*ROW('Sanitation Data'!F118))),'Data Summary'!CU124="Yes"),100-OFFSET('Sanitation Data'!$F$4,0,10*ROW('Sanitation Data'!F118)),NA())</f>
        <v>#N/A</v>
      </c>
      <c r="AG124" s="512" t="e">
        <f ca="1">+IF(AND(ISNUMBER(OFFSET('Sanitation Data'!$F$6,0,10*ROW('Sanitation Data'!F118))),'Data Summary'!CV124="Yes"),OFFSET('Sanitation Data'!$F$6,0,10*ROW('Sanitation Data'!F118)),NA())</f>
        <v>#N/A</v>
      </c>
      <c r="AH124" s="512" t="e">
        <f ca="1">+IF(AND(ISNUMBER(OFFSET('Sanitation Data'!$F$10,0,10*ROW('Sanitation Data'!F118))),'Data Summary'!CW124="Yes"),OFFSET('Sanitation Data'!$F$10,0,10*ROW('Sanitation Data'!F118)),NA())</f>
        <v>#N/A</v>
      </c>
      <c r="AI124" s="512" t="e">
        <f ca="1">+IF(AND(ISNUMBER(OFFSET('Sanitation Data'!$F$11,0,10*ROW('Sanitation Data'!F118))),'Data Summary'!CX124="Yes"),OFFSET('Sanitation Data'!$F$11,0,10*ROW('Sanitation Data'!F118)),NA())</f>
        <v>#N/A</v>
      </c>
      <c r="AJ124" s="512" t="e">
        <f ca="1">+IF(AND(ISNUMBER(OFFSET('Sanitation Data'!$F$12,0,10*ROW('Sanitation Data'!F118))),'Data Summary'!CY124="Yes"),OFFSET('Sanitation Data'!$F$12,0,10*ROW('Sanitation Data'!F118)),NA())</f>
        <v>#N/A</v>
      </c>
      <c r="AK124" s="512" t="e">
        <f ca="1">+IF(AND(ISNUMBER(OFFSET('Sanitation Data'!$G$4,0,10*ROW('Sanitation Data'!G118))),'Data Summary'!CZ124="Yes"),100-OFFSET('Sanitation Data'!$G$4,0,10*ROW('Sanitation Data'!G118)),NA())</f>
        <v>#N/A</v>
      </c>
      <c r="AL124" s="512" t="e">
        <f ca="1">+IF(AND(ISNUMBER(OFFSET('Sanitation Data'!$G$6,0,10*ROW('Sanitation Data'!G118))),'Data Summary'!DA124="Yes"),OFFSET('Sanitation Data'!$G$6,0,10*ROW('Sanitation Data'!G118)),NA())</f>
        <v>#N/A</v>
      </c>
      <c r="AM124" s="512" t="e">
        <f ca="1">+IF(AND(ISNUMBER(OFFSET('Sanitation Data'!$G$10,0,10*ROW('Sanitation Data'!G118))),'Data Summary'!DB124="Yes"),OFFSET('Sanitation Data'!$G$10,0,10*ROW('Sanitation Data'!G118)),NA())</f>
        <v>#N/A</v>
      </c>
      <c r="AN124" s="512" t="e">
        <f ca="1">+IF(AND(ISNUMBER(OFFSET('Sanitation Data'!$G$11,0,10*ROW('Sanitation Data'!G118))),'Data Summary'!DC124="Yes"),OFFSET('Sanitation Data'!$G$11,0,10*ROW('Sanitation Data'!G118)),NA())</f>
        <v>#N/A</v>
      </c>
      <c r="AO124" s="512" t="e">
        <f ca="1">+IF(AND(ISNUMBER(OFFSET('Sanitation Data'!$G$12,0,10*ROW('Sanitation Data'!G118))),'Data Summary'!DD124="Yes"),OFFSET('Sanitation Data'!$G$12,0,10*ROW('Sanitation Data'!G118)),NA())</f>
        <v>#N/A</v>
      </c>
      <c r="AP124" s="512" t="e">
        <f ca="1">+IF(AND(ISNUMBER(OFFSET('Sanitation Data'!$H$4,0,10*ROW('Sanitation Data'!H118))),'Data Summary'!DE124="Yes"),100-OFFSET('Sanitation Data'!$H$4,0,10*ROW('Sanitation Data'!H118)),NA())</f>
        <v>#N/A</v>
      </c>
      <c r="AQ124" s="512" t="e">
        <f ca="1">+IF(AND(ISNUMBER(OFFSET('Sanitation Data'!$H$6,0,10*ROW('Sanitation Data'!H118))),'Data Summary'!DF124="Yes"),OFFSET('Sanitation Data'!$H$6,0,10*ROW('Sanitation Data'!H118)),NA())</f>
        <v>#N/A</v>
      </c>
      <c r="AR124" s="512" t="e">
        <f ca="1">+IF(AND(ISNUMBER(OFFSET('Sanitation Data'!$H$10,0,10*ROW('Sanitation Data'!H118))),'Data Summary'!DG124="Yes"),OFFSET('Sanitation Data'!$H$10,0,10*ROW('Sanitation Data'!H118)),NA())</f>
        <v>#N/A</v>
      </c>
      <c r="AS124" s="512" t="e">
        <f ca="1">+IF(AND(ISNUMBER(OFFSET('Sanitation Data'!$H$11,0,10*ROW('Sanitation Data'!H118))),'Data Summary'!DH124="Yes"),OFFSET('Sanitation Data'!$H$11,0,10*ROW('Sanitation Data'!H118)),NA())</f>
        <v>#N/A</v>
      </c>
      <c r="AT124" s="512" t="e">
        <f ca="1">+IF(AND(ISNUMBER(OFFSET('Sanitation Data'!$H$12,0,10*ROW('Sanitation Data'!H118))),'Data Summary'!DI124="Yes"),OFFSET('Sanitation Data'!$H$12,0,10*ROW('Sanitation Data'!H118)),NA())</f>
        <v>#N/A</v>
      </c>
      <c r="AU124" s="512" t="e">
        <f ca="1">+IF(AND(ISNUMBER(OFFSET('Sanitation Data'!$I$4,0,10*ROW('Sanitation Data'!I118))),'Data Summary'!DJ124="Yes"),100-OFFSET('Sanitation Data'!$I$4,0,10*ROW('Sanitation Data'!I118)),NA())</f>
        <v>#N/A</v>
      </c>
      <c r="AV124" s="512" t="e">
        <f ca="1">+IF(AND(ISNUMBER(OFFSET('Sanitation Data'!$I$6,0,10*ROW('Sanitation Data'!I118))),'Data Summary'!DK124="Yes"),OFFSET('Sanitation Data'!$I$6,0,10*ROW('Sanitation Data'!I118)),NA())</f>
        <v>#N/A</v>
      </c>
      <c r="AW124" s="512" t="e">
        <f ca="1">+IF(AND(ISNUMBER(OFFSET('Sanitation Data'!$I$10,0,10*ROW('Sanitation Data'!I118))),'Data Summary'!DL124="Yes"),OFFSET('Sanitation Data'!$I$10,0,10*ROW('Sanitation Data'!I118)),NA())</f>
        <v>#N/A</v>
      </c>
      <c r="AX124" s="512" t="e">
        <f ca="1">+IF(AND(ISNUMBER(OFFSET('Sanitation Data'!$I$11,0,10*ROW('Sanitation Data'!I118))),'Data Summary'!DM124="Yes"),OFFSET('Sanitation Data'!$I$11,0,10*ROW('Sanitation Data'!I118)),NA())</f>
        <v>#N/A</v>
      </c>
      <c r="AY124" s="512" t="e">
        <f ca="1">+IF(AND(ISNUMBER(OFFSET('Sanitation Data'!$I$12,0,10*ROW('Sanitation Data'!I118))),'Data Summary'!DN124="Yes"),OFFSET('Sanitation Data'!$I$12,0,10*ROW('Sanitation Data'!I118)),NA())</f>
        <v>#N/A</v>
      </c>
      <c r="AZ124" s="513" t="e">
        <f ca="1">+IF(AND(ISNUMBER(OFFSET('Hygiene Data'!$D$5,0,10*ROW('Hygiene Data'!D118))),'Data Summary'!DO124="Yes"),OFFSET('Hygiene Data'!$D$5,0,10*ROW('Hygiene Data'!D118)),NA())</f>
        <v>#N/A</v>
      </c>
      <c r="BA124" s="513" t="e">
        <f ca="1">+IF(AND(ISNUMBER(OFFSET('Hygiene Data'!$D$7,0,10*ROW('Hygiene Data'!D118))),'Data Summary'!DP124="Yes"),OFFSET('Hygiene Data'!$D$7,0,10*ROW('Hygiene Data'!D118)),NA())</f>
        <v>#N/A</v>
      </c>
      <c r="BB124" s="513" t="e">
        <f ca="1">+IF(AND(ISNUMBER(OFFSET('Hygiene Data'!$D$9,0,10*ROW('Hygiene Data'!D118))),'Data Summary'!DQ124="Yes"),OFFSET('Hygiene Data'!$D$9,0,10*ROW('Hygiene Data'!D118)),NA())</f>
        <v>#N/A</v>
      </c>
      <c r="BC124" s="513" t="e">
        <f ca="1">+IF(AND(ISNUMBER(OFFSET('Hygiene Data'!$E$5,0,10*ROW('Hygiene Data'!E118))),'Data Summary'!DR124="Yes"),OFFSET('Hygiene Data'!$E$5,0,10*ROW('Hygiene Data'!E118)),NA())</f>
        <v>#N/A</v>
      </c>
      <c r="BD124" s="513" t="e">
        <f ca="1">+IF(AND(ISNUMBER(OFFSET('Hygiene Data'!$E$7,0,10*ROW('Hygiene Data'!E118))),'Data Summary'!DS124="Yes"),OFFSET('Hygiene Data'!$E$7,0,10*ROW('Hygiene Data'!E118)),NA())</f>
        <v>#N/A</v>
      </c>
      <c r="BE124" s="513" t="e">
        <f ca="1">+IF(AND(ISNUMBER(OFFSET('Hygiene Data'!$E$9,0,10*ROW('Hygiene Data'!E118))),'Data Summary'!DT124="Yes"),OFFSET('Hygiene Data'!$E$9,0,10*ROW('Hygiene Data'!E118)),NA())</f>
        <v>#N/A</v>
      </c>
      <c r="BF124" s="513" t="e">
        <f ca="1">+IF(AND(ISNUMBER(OFFSET('Hygiene Data'!$F$5,0,10*ROW('Hygiene Data'!F118))),'Data Summary'!DU124="Yes"),OFFSET('Hygiene Data'!$F$5,0,10*ROW('Hygiene Data'!F118)),NA())</f>
        <v>#N/A</v>
      </c>
      <c r="BG124" s="513" t="e">
        <f ca="1">+IF(AND(ISNUMBER(OFFSET('Hygiene Data'!$F$7,0,10*ROW('Hygiene Data'!F118))),'Data Summary'!DV124="Yes"),OFFSET('Hygiene Data'!$F$7,0,10*ROW('Hygiene Data'!F118)),NA())</f>
        <v>#N/A</v>
      </c>
      <c r="BH124" s="513" t="e">
        <f ca="1">+IF(AND(ISNUMBER(OFFSET('Hygiene Data'!$F$9,0,10*ROW('Hygiene Data'!F118))),'Data Summary'!DW124="Yes"),OFFSET('Hygiene Data'!$F$9,0,10*ROW('Hygiene Data'!F118)),NA())</f>
        <v>#N/A</v>
      </c>
      <c r="BI124" s="513" t="e">
        <f ca="1">+IF(AND(ISNUMBER(OFFSET('Hygiene Data'!$G$5,0,10*ROW('Hygiene Data'!G118))),'Data Summary'!DX124="Yes"),OFFSET('Hygiene Data'!$G$5,0,10*ROW('Hygiene Data'!G118)),NA())</f>
        <v>#N/A</v>
      </c>
      <c r="BJ124" s="513" t="e">
        <f ca="1">+IF(AND(ISNUMBER(OFFSET('Hygiene Data'!$G$7,0,10*ROW('Hygiene Data'!G118))),'Data Summary'!DY124="Yes"),OFFSET('Hygiene Data'!$G$7,0,10*ROW('Hygiene Data'!G118)),NA())</f>
        <v>#N/A</v>
      </c>
      <c r="BK124" s="513" t="e">
        <f ca="1">+IF(AND(ISNUMBER(OFFSET('Hygiene Data'!$G$9,0,10*ROW('Hygiene Data'!G118))),'Data Summary'!DZ124="Yes"),OFFSET('Hygiene Data'!$G$9,0,10*ROW('Hygiene Data'!G118)),NA())</f>
        <v>#N/A</v>
      </c>
      <c r="BL124" s="513" t="e">
        <f ca="1">+IF(AND(ISNUMBER(OFFSET('Hygiene Data'!$H$5,0,10*ROW('Hygiene Data'!H118))),'Data Summary'!EA124="Yes"),OFFSET('Hygiene Data'!$H$5,0,10*ROW('Hygiene Data'!H118)),NA())</f>
        <v>#N/A</v>
      </c>
      <c r="BM124" s="513" t="e">
        <f ca="1">+IF(AND(ISNUMBER(OFFSET('Hygiene Data'!$H$7,0,10*ROW('Hygiene Data'!H118))),'Data Summary'!EB124="Yes"),OFFSET('Hygiene Data'!$H$7,0,10*ROW('Hygiene Data'!H118)),NA())</f>
        <v>#N/A</v>
      </c>
      <c r="BN124" s="513" t="e">
        <f ca="1">+IF(AND(ISNUMBER(OFFSET('Hygiene Data'!$H$9,0,10*ROW('Hygiene Data'!H118))),'Data Summary'!EC124="Yes"),OFFSET('Hygiene Data'!$H$9,0,10*ROW('Hygiene Data'!H118)),NA())</f>
        <v>#N/A</v>
      </c>
      <c r="BO124" s="513" t="e">
        <f ca="1">+IF(AND(ISNUMBER(OFFSET('Hygiene Data'!$I$5,0,10*ROW('Hygiene Data'!I118))),'Data Summary'!ED124="Yes"),OFFSET('Hygiene Data'!$I$5,0,10*ROW('Hygiene Data'!I118)),NA())</f>
        <v>#N/A</v>
      </c>
      <c r="BP124" s="513" t="e">
        <f ca="1">+IF(AND(ISNUMBER(OFFSET('Hygiene Data'!$I$7,0,10*ROW('Hygiene Data'!I118))),'Data Summary'!EE124="Yes"),OFFSET('Hygiene Data'!$I$7,0,10*ROW('Hygiene Data'!I118)),NA())</f>
        <v>#N/A</v>
      </c>
      <c r="BQ124" s="513" t="e">
        <f ca="1">+IF(AND(ISNUMBER(OFFSET('Hygiene Data'!$I$9,0,10*ROW('Hygiene Data'!I118))),'Data Summary'!EF124="Yes"),OFFSET('Hygiene Data'!$I$9,0,10*ROW('Hygiene Data'!I118)),NA())</f>
        <v>#N/A</v>
      </c>
    </row>
    <row r="125" spans="1:69" x14ac:dyDescent="0.25">
      <c r="A125" s="509" t="e">
        <f ca="1">+RIGHT('Data Summary'!A125,LEN('Data Summary'!A125)-9)</f>
        <v>#VALUE!</v>
      </c>
      <c r="B125" s="483" t="str">
        <f ca="1">+IF(ISTEXT('Data Summary'!B125),'Data Summary'!B125,"")</f>
        <v/>
      </c>
      <c r="C125" s="510" t="e">
        <f ca="1">+VALUE('Data Summary'!C125)</f>
        <v>#VALUE!</v>
      </c>
      <c r="D125" s="511" t="e">
        <f ca="1">+IF(AND(ISNUMBER(OFFSET('Water Data'!$D$4,0,10*ROW('Water Data'!D119))),'Data Summary'!BS125="Yes"),100-OFFSET('Water Data'!$D$4,0,10*ROW('Water Data'!D119)),NA())</f>
        <v>#N/A</v>
      </c>
      <c r="E125" s="511" t="e">
        <f ca="1">+IF(AND(ISNUMBER(OFFSET('Water Data'!$D$6,0,10*ROW('Water Data'!D119))),'Data Summary'!BT125="Yes"),OFFSET('Water Data'!$D$6,0,10*ROW('Water Data'!D119)),NA())</f>
        <v>#N/A</v>
      </c>
      <c r="F125" s="511" t="e">
        <f ca="1">+IF(AND(ISNUMBER(OFFSET('Water Data'!$D$9,0,10*ROW('Water Data'!D119))),'Data Summary'!BU125="Yes"),OFFSET('Water Data'!$D$9,0,10*ROW('Water Data'!D119)),NA())</f>
        <v>#N/A</v>
      </c>
      <c r="G125" s="511" t="e">
        <f ca="1">+IF(AND(ISNUMBER(OFFSET('Water Data'!$E$4,0,10*ROW('Water Data'!E119))),'Data Summary'!BV125="Yes"),100-OFFSET('Water Data'!$E$4,0,10*ROW('Water Data'!E119)),NA())</f>
        <v>#N/A</v>
      </c>
      <c r="H125" s="511" t="e">
        <f ca="1">+IF(AND(ISNUMBER(OFFSET('Water Data'!$E$6,0,10*ROW('Water Data'!E119))),'Data Summary'!BW125="Yes"),OFFSET('Water Data'!$E$6,0,10*ROW('Water Data'!E119)),NA())</f>
        <v>#N/A</v>
      </c>
      <c r="I125" s="511" t="e">
        <f ca="1">+IF(AND(ISNUMBER(OFFSET('Water Data'!$E$9,0,10*ROW('Water Data'!E119))),'Data Summary'!BX125="Yes"),OFFSET('Water Data'!$E$9,0,10*ROW('Water Data'!E119)),NA())</f>
        <v>#N/A</v>
      </c>
      <c r="J125" s="511" t="e">
        <f ca="1">+IF(AND(ISNUMBER(OFFSET('Water Data'!$F$4,0,10*ROW('Water Data'!F119))),'Data Summary'!BY125="Yes"),100-OFFSET('Water Data'!$F$4,0,10*ROW('Water Data'!F119)),NA())</f>
        <v>#N/A</v>
      </c>
      <c r="K125" s="511" t="e">
        <f ca="1">+IF(AND(ISNUMBER(OFFSET('Water Data'!$F$6,0,10*ROW('Water Data'!F119))),'Data Summary'!BZ125="Yes"),OFFSET('Water Data'!$F$6,0,10*ROW('Water Data'!F119)),NA())</f>
        <v>#N/A</v>
      </c>
      <c r="L125" s="511" t="e">
        <f ca="1">+IF(AND(ISNUMBER(OFFSET('Water Data'!$F$9,0,10*ROW('Water Data'!F119))),'Data Summary'!CA125="Yes"),OFFSET('Water Data'!$F$9,0,10*ROW('Water Data'!F119)),NA())</f>
        <v>#N/A</v>
      </c>
      <c r="M125" s="511" t="e">
        <f ca="1">+IF(AND(ISNUMBER(OFFSET('Water Data'!$G$4,0,10*ROW('Water Data'!G119))),'Data Summary'!CB125="Yes"),100-OFFSET('Water Data'!$G$4,0,10*ROW('Water Data'!G119)),NA())</f>
        <v>#N/A</v>
      </c>
      <c r="N125" s="511" t="e">
        <f ca="1">+IF(AND(ISNUMBER(OFFSET('Water Data'!$G$6,0,10*ROW('Water Data'!G119))),'Data Summary'!CC125="Yes"),OFFSET('Water Data'!$G$6,0,10*ROW('Water Data'!G119)),NA())</f>
        <v>#N/A</v>
      </c>
      <c r="O125" s="511" t="e">
        <f ca="1">+IF(AND(ISNUMBER(OFFSET('Water Data'!$G$9,0,10*ROW('Water Data'!G119))),'Data Summary'!CD125="Yes"),OFFSET('Water Data'!$G$9,0,10*ROW('Water Data'!G119)),NA())</f>
        <v>#N/A</v>
      </c>
      <c r="P125" s="511" t="e">
        <f ca="1">+IF(AND(ISNUMBER(OFFSET('Water Data'!$H$4,0,10*ROW('Water Data'!H119))),'Data Summary'!CE125="Yes"),100-OFFSET('Water Data'!$H$4,0,10*ROW('Water Data'!H119)),NA())</f>
        <v>#N/A</v>
      </c>
      <c r="Q125" s="511" t="e">
        <f ca="1">+IF(AND(ISNUMBER(OFFSET('Water Data'!$H$6,0,10*ROW('Water Data'!H119))),'Data Summary'!CF125="Yes"),OFFSET('Water Data'!$H$6,0,10*ROW('Water Data'!H119)),NA())</f>
        <v>#N/A</v>
      </c>
      <c r="R125" s="511" t="e">
        <f ca="1">+IF(AND(ISNUMBER(OFFSET('Water Data'!$H$9,0,10*ROW('Water Data'!H119))),'Data Summary'!CG125="Yes"),OFFSET('Water Data'!$H$9,0,10*ROW('Water Data'!H119)),NA())</f>
        <v>#N/A</v>
      </c>
      <c r="S125" s="511" t="e">
        <f ca="1">+IF(AND(ISNUMBER(OFFSET('Water Data'!$I$4,0,10*ROW('Water Data'!I119))),'Data Summary'!CH125="Yes"),100-OFFSET('Water Data'!$I$4,0,10*ROW('Water Data'!I119)),NA())</f>
        <v>#N/A</v>
      </c>
      <c r="T125" s="511" t="e">
        <f ca="1">+IF(AND(ISNUMBER(OFFSET('Water Data'!$I$6,0,10*ROW('Water Data'!I119))),'Data Summary'!CI125="Yes"),OFFSET('Water Data'!$I$6,0,10*ROW('Water Data'!I119)),NA())</f>
        <v>#N/A</v>
      </c>
      <c r="U125" s="511" t="e">
        <f ca="1">+IF(AND(ISNUMBER(OFFSET('Water Data'!$I$9,0,10*ROW('Water Data'!I119))),'Data Summary'!CJ125="Yes"),OFFSET('Water Data'!$I$9,0,10*ROW('Water Data'!I119)),NA())</f>
        <v>#N/A</v>
      </c>
      <c r="V125" s="512" t="e">
        <f ca="1">+IF(AND(ISNUMBER(OFFSET('Sanitation Data'!$D$4,0,10*ROW('Sanitation Data'!D119))),'Data Summary'!CK125="Yes"),100-OFFSET('Sanitation Data'!$D$4,0,10*ROW('Sanitation Data'!D119)),NA())</f>
        <v>#N/A</v>
      </c>
      <c r="W125" s="512" t="e">
        <f ca="1">+IF(AND(ISNUMBER(OFFSET('Sanitation Data'!$D$6,0,10*ROW('Sanitation Data'!D119))),'Data Summary'!CL125="Yes"),OFFSET('Sanitation Data'!$D$6,0,10*ROW('Sanitation Data'!D119)),NA())</f>
        <v>#N/A</v>
      </c>
      <c r="X125" s="512" t="e">
        <f ca="1">+IF(AND(ISNUMBER(OFFSET('Sanitation Data'!$D$10,0,10*ROW('Sanitation Data'!D119))),'Data Summary'!CM125="Yes"),OFFSET('Sanitation Data'!$D$10,0,10*ROW('Sanitation Data'!D119)),NA())</f>
        <v>#N/A</v>
      </c>
      <c r="Y125" s="512" t="e">
        <f ca="1">+IF(AND(ISNUMBER(OFFSET('Sanitation Data'!$D$11,0,10*ROW('Sanitation Data'!D119))),'Data Summary'!CN125="Yes"),OFFSET('Sanitation Data'!$D$11,0,10*ROW('Sanitation Data'!D119)),NA())</f>
        <v>#N/A</v>
      </c>
      <c r="Z125" s="512" t="e">
        <f ca="1">+IF(AND(ISNUMBER(OFFSET('Sanitation Data'!$D$12,0,10*ROW('Sanitation Data'!D119))),'Data Summary'!CO125="Yes"),OFFSET('Sanitation Data'!$D$12,0,10*ROW('Sanitation Data'!D119)),NA())</f>
        <v>#N/A</v>
      </c>
      <c r="AA125" s="512" t="e">
        <f ca="1">+IF(AND(ISNUMBER(OFFSET('Sanitation Data'!$E$4,0,10*ROW('Sanitation Data'!E119))),'Data Summary'!CP125="Yes"),100-OFFSET('Sanitation Data'!$E$4,0,10*ROW('Sanitation Data'!E119)),NA())</f>
        <v>#N/A</v>
      </c>
      <c r="AB125" s="512" t="e">
        <f ca="1">+IF(AND(ISNUMBER(OFFSET('Sanitation Data'!$E$6,0,10*ROW('Sanitation Data'!E119))),'Data Summary'!CQ125="Yes"),OFFSET('Sanitation Data'!$E$6,0,10*ROW('Sanitation Data'!E119)),NA())</f>
        <v>#N/A</v>
      </c>
      <c r="AC125" s="512" t="e">
        <f ca="1">+IF(AND(ISNUMBER(OFFSET('Sanitation Data'!$E$10,0,10*ROW('Sanitation Data'!E119))),'Data Summary'!CR125="Yes"),OFFSET('Sanitation Data'!$E$10,0,10*ROW('Sanitation Data'!E119)),NA())</f>
        <v>#N/A</v>
      </c>
      <c r="AD125" s="512" t="e">
        <f ca="1">+IF(AND(ISNUMBER(OFFSET('Sanitation Data'!$E$11,0,10*ROW('Sanitation Data'!E119))),'Data Summary'!CS125="Yes"),OFFSET('Sanitation Data'!$E$11,0,10*ROW('Sanitation Data'!E119)),NA())</f>
        <v>#N/A</v>
      </c>
      <c r="AE125" s="512" t="e">
        <f ca="1">+IF(AND(ISNUMBER(OFFSET('Sanitation Data'!$E$12,0,10*ROW('Sanitation Data'!E119))),'Data Summary'!CT125="Yes"),OFFSET('Sanitation Data'!$E$12,0,10*ROW('Sanitation Data'!E119)),NA())</f>
        <v>#N/A</v>
      </c>
      <c r="AF125" s="512" t="e">
        <f ca="1">+IF(AND(ISNUMBER(OFFSET('Sanitation Data'!$F$4,0,10*ROW('Sanitation Data'!F119))),'Data Summary'!CU125="Yes"),100-OFFSET('Sanitation Data'!$F$4,0,10*ROW('Sanitation Data'!F119)),NA())</f>
        <v>#N/A</v>
      </c>
      <c r="AG125" s="512" t="e">
        <f ca="1">+IF(AND(ISNUMBER(OFFSET('Sanitation Data'!$F$6,0,10*ROW('Sanitation Data'!F119))),'Data Summary'!CV125="Yes"),OFFSET('Sanitation Data'!$F$6,0,10*ROW('Sanitation Data'!F119)),NA())</f>
        <v>#N/A</v>
      </c>
      <c r="AH125" s="512" t="e">
        <f ca="1">+IF(AND(ISNUMBER(OFFSET('Sanitation Data'!$F$10,0,10*ROW('Sanitation Data'!F119))),'Data Summary'!CW125="Yes"),OFFSET('Sanitation Data'!$F$10,0,10*ROW('Sanitation Data'!F119)),NA())</f>
        <v>#N/A</v>
      </c>
      <c r="AI125" s="512" t="e">
        <f ca="1">+IF(AND(ISNUMBER(OFFSET('Sanitation Data'!$F$11,0,10*ROW('Sanitation Data'!F119))),'Data Summary'!CX125="Yes"),OFFSET('Sanitation Data'!$F$11,0,10*ROW('Sanitation Data'!F119)),NA())</f>
        <v>#N/A</v>
      </c>
      <c r="AJ125" s="512" t="e">
        <f ca="1">+IF(AND(ISNUMBER(OFFSET('Sanitation Data'!$F$12,0,10*ROW('Sanitation Data'!F119))),'Data Summary'!CY125="Yes"),OFFSET('Sanitation Data'!$F$12,0,10*ROW('Sanitation Data'!F119)),NA())</f>
        <v>#N/A</v>
      </c>
      <c r="AK125" s="512" t="e">
        <f ca="1">+IF(AND(ISNUMBER(OFFSET('Sanitation Data'!$G$4,0,10*ROW('Sanitation Data'!G119))),'Data Summary'!CZ125="Yes"),100-OFFSET('Sanitation Data'!$G$4,0,10*ROW('Sanitation Data'!G119)),NA())</f>
        <v>#N/A</v>
      </c>
      <c r="AL125" s="512" t="e">
        <f ca="1">+IF(AND(ISNUMBER(OFFSET('Sanitation Data'!$G$6,0,10*ROW('Sanitation Data'!G119))),'Data Summary'!DA125="Yes"),OFFSET('Sanitation Data'!$G$6,0,10*ROW('Sanitation Data'!G119)),NA())</f>
        <v>#N/A</v>
      </c>
      <c r="AM125" s="512" t="e">
        <f ca="1">+IF(AND(ISNUMBER(OFFSET('Sanitation Data'!$G$10,0,10*ROW('Sanitation Data'!G119))),'Data Summary'!DB125="Yes"),OFFSET('Sanitation Data'!$G$10,0,10*ROW('Sanitation Data'!G119)),NA())</f>
        <v>#N/A</v>
      </c>
      <c r="AN125" s="512" t="e">
        <f ca="1">+IF(AND(ISNUMBER(OFFSET('Sanitation Data'!$G$11,0,10*ROW('Sanitation Data'!G119))),'Data Summary'!DC125="Yes"),OFFSET('Sanitation Data'!$G$11,0,10*ROW('Sanitation Data'!G119)),NA())</f>
        <v>#N/A</v>
      </c>
      <c r="AO125" s="512" t="e">
        <f ca="1">+IF(AND(ISNUMBER(OFFSET('Sanitation Data'!$G$12,0,10*ROW('Sanitation Data'!G119))),'Data Summary'!DD125="Yes"),OFFSET('Sanitation Data'!$G$12,0,10*ROW('Sanitation Data'!G119)),NA())</f>
        <v>#N/A</v>
      </c>
      <c r="AP125" s="512" t="e">
        <f ca="1">+IF(AND(ISNUMBER(OFFSET('Sanitation Data'!$H$4,0,10*ROW('Sanitation Data'!H119))),'Data Summary'!DE125="Yes"),100-OFFSET('Sanitation Data'!$H$4,0,10*ROW('Sanitation Data'!H119)),NA())</f>
        <v>#N/A</v>
      </c>
      <c r="AQ125" s="512" t="e">
        <f ca="1">+IF(AND(ISNUMBER(OFFSET('Sanitation Data'!$H$6,0,10*ROW('Sanitation Data'!H119))),'Data Summary'!DF125="Yes"),OFFSET('Sanitation Data'!$H$6,0,10*ROW('Sanitation Data'!H119)),NA())</f>
        <v>#N/A</v>
      </c>
      <c r="AR125" s="512" t="e">
        <f ca="1">+IF(AND(ISNUMBER(OFFSET('Sanitation Data'!$H$10,0,10*ROW('Sanitation Data'!H119))),'Data Summary'!DG125="Yes"),OFFSET('Sanitation Data'!$H$10,0,10*ROW('Sanitation Data'!H119)),NA())</f>
        <v>#N/A</v>
      </c>
      <c r="AS125" s="512" t="e">
        <f ca="1">+IF(AND(ISNUMBER(OFFSET('Sanitation Data'!$H$11,0,10*ROW('Sanitation Data'!H119))),'Data Summary'!DH125="Yes"),OFFSET('Sanitation Data'!$H$11,0,10*ROW('Sanitation Data'!H119)),NA())</f>
        <v>#N/A</v>
      </c>
      <c r="AT125" s="512" t="e">
        <f ca="1">+IF(AND(ISNUMBER(OFFSET('Sanitation Data'!$H$12,0,10*ROW('Sanitation Data'!H119))),'Data Summary'!DI125="Yes"),OFFSET('Sanitation Data'!$H$12,0,10*ROW('Sanitation Data'!H119)),NA())</f>
        <v>#N/A</v>
      </c>
      <c r="AU125" s="512" t="e">
        <f ca="1">+IF(AND(ISNUMBER(OFFSET('Sanitation Data'!$I$4,0,10*ROW('Sanitation Data'!I119))),'Data Summary'!DJ125="Yes"),100-OFFSET('Sanitation Data'!$I$4,0,10*ROW('Sanitation Data'!I119)),NA())</f>
        <v>#N/A</v>
      </c>
      <c r="AV125" s="512" t="e">
        <f ca="1">+IF(AND(ISNUMBER(OFFSET('Sanitation Data'!$I$6,0,10*ROW('Sanitation Data'!I119))),'Data Summary'!DK125="Yes"),OFFSET('Sanitation Data'!$I$6,0,10*ROW('Sanitation Data'!I119)),NA())</f>
        <v>#N/A</v>
      </c>
      <c r="AW125" s="512" t="e">
        <f ca="1">+IF(AND(ISNUMBER(OFFSET('Sanitation Data'!$I$10,0,10*ROW('Sanitation Data'!I119))),'Data Summary'!DL125="Yes"),OFFSET('Sanitation Data'!$I$10,0,10*ROW('Sanitation Data'!I119)),NA())</f>
        <v>#N/A</v>
      </c>
      <c r="AX125" s="512" t="e">
        <f ca="1">+IF(AND(ISNUMBER(OFFSET('Sanitation Data'!$I$11,0,10*ROW('Sanitation Data'!I119))),'Data Summary'!DM125="Yes"),OFFSET('Sanitation Data'!$I$11,0,10*ROW('Sanitation Data'!I119)),NA())</f>
        <v>#N/A</v>
      </c>
      <c r="AY125" s="512" t="e">
        <f ca="1">+IF(AND(ISNUMBER(OFFSET('Sanitation Data'!$I$12,0,10*ROW('Sanitation Data'!I119))),'Data Summary'!DN125="Yes"),OFFSET('Sanitation Data'!$I$12,0,10*ROW('Sanitation Data'!I119)),NA())</f>
        <v>#N/A</v>
      </c>
      <c r="AZ125" s="513" t="e">
        <f ca="1">+IF(AND(ISNUMBER(OFFSET('Hygiene Data'!$D$5,0,10*ROW('Hygiene Data'!D119))),'Data Summary'!DO125="Yes"),OFFSET('Hygiene Data'!$D$5,0,10*ROW('Hygiene Data'!D119)),NA())</f>
        <v>#N/A</v>
      </c>
      <c r="BA125" s="513" t="e">
        <f ca="1">+IF(AND(ISNUMBER(OFFSET('Hygiene Data'!$D$7,0,10*ROW('Hygiene Data'!D119))),'Data Summary'!DP125="Yes"),OFFSET('Hygiene Data'!$D$7,0,10*ROW('Hygiene Data'!D119)),NA())</f>
        <v>#N/A</v>
      </c>
      <c r="BB125" s="513" t="e">
        <f ca="1">+IF(AND(ISNUMBER(OFFSET('Hygiene Data'!$D$9,0,10*ROW('Hygiene Data'!D119))),'Data Summary'!DQ125="Yes"),OFFSET('Hygiene Data'!$D$9,0,10*ROW('Hygiene Data'!D119)),NA())</f>
        <v>#N/A</v>
      </c>
      <c r="BC125" s="513" t="e">
        <f ca="1">+IF(AND(ISNUMBER(OFFSET('Hygiene Data'!$E$5,0,10*ROW('Hygiene Data'!E119))),'Data Summary'!DR125="Yes"),OFFSET('Hygiene Data'!$E$5,0,10*ROW('Hygiene Data'!E119)),NA())</f>
        <v>#N/A</v>
      </c>
      <c r="BD125" s="513" t="e">
        <f ca="1">+IF(AND(ISNUMBER(OFFSET('Hygiene Data'!$E$7,0,10*ROW('Hygiene Data'!E119))),'Data Summary'!DS125="Yes"),OFFSET('Hygiene Data'!$E$7,0,10*ROW('Hygiene Data'!E119)),NA())</f>
        <v>#N/A</v>
      </c>
      <c r="BE125" s="513" t="e">
        <f ca="1">+IF(AND(ISNUMBER(OFFSET('Hygiene Data'!$E$9,0,10*ROW('Hygiene Data'!E119))),'Data Summary'!DT125="Yes"),OFFSET('Hygiene Data'!$E$9,0,10*ROW('Hygiene Data'!E119)),NA())</f>
        <v>#N/A</v>
      </c>
      <c r="BF125" s="513" t="e">
        <f ca="1">+IF(AND(ISNUMBER(OFFSET('Hygiene Data'!$F$5,0,10*ROW('Hygiene Data'!F119))),'Data Summary'!DU125="Yes"),OFFSET('Hygiene Data'!$F$5,0,10*ROW('Hygiene Data'!F119)),NA())</f>
        <v>#N/A</v>
      </c>
      <c r="BG125" s="513" t="e">
        <f ca="1">+IF(AND(ISNUMBER(OFFSET('Hygiene Data'!$F$7,0,10*ROW('Hygiene Data'!F119))),'Data Summary'!DV125="Yes"),OFFSET('Hygiene Data'!$F$7,0,10*ROW('Hygiene Data'!F119)),NA())</f>
        <v>#N/A</v>
      </c>
      <c r="BH125" s="513" t="e">
        <f ca="1">+IF(AND(ISNUMBER(OFFSET('Hygiene Data'!$F$9,0,10*ROW('Hygiene Data'!F119))),'Data Summary'!DW125="Yes"),OFFSET('Hygiene Data'!$F$9,0,10*ROW('Hygiene Data'!F119)),NA())</f>
        <v>#N/A</v>
      </c>
      <c r="BI125" s="513" t="e">
        <f ca="1">+IF(AND(ISNUMBER(OFFSET('Hygiene Data'!$G$5,0,10*ROW('Hygiene Data'!G119))),'Data Summary'!DX125="Yes"),OFFSET('Hygiene Data'!$G$5,0,10*ROW('Hygiene Data'!G119)),NA())</f>
        <v>#N/A</v>
      </c>
      <c r="BJ125" s="513" t="e">
        <f ca="1">+IF(AND(ISNUMBER(OFFSET('Hygiene Data'!$G$7,0,10*ROW('Hygiene Data'!G119))),'Data Summary'!DY125="Yes"),OFFSET('Hygiene Data'!$G$7,0,10*ROW('Hygiene Data'!G119)),NA())</f>
        <v>#N/A</v>
      </c>
      <c r="BK125" s="513" t="e">
        <f ca="1">+IF(AND(ISNUMBER(OFFSET('Hygiene Data'!$G$9,0,10*ROW('Hygiene Data'!G119))),'Data Summary'!DZ125="Yes"),OFFSET('Hygiene Data'!$G$9,0,10*ROW('Hygiene Data'!G119)),NA())</f>
        <v>#N/A</v>
      </c>
      <c r="BL125" s="513" t="e">
        <f ca="1">+IF(AND(ISNUMBER(OFFSET('Hygiene Data'!$H$5,0,10*ROW('Hygiene Data'!H119))),'Data Summary'!EA125="Yes"),OFFSET('Hygiene Data'!$H$5,0,10*ROW('Hygiene Data'!H119)),NA())</f>
        <v>#N/A</v>
      </c>
      <c r="BM125" s="513" t="e">
        <f ca="1">+IF(AND(ISNUMBER(OFFSET('Hygiene Data'!$H$7,0,10*ROW('Hygiene Data'!H119))),'Data Summary'!EB125="Yes"),OFFSET('Hygiene Data'!$H$7,0,10*ROW('Hygiene Data'!H119)),NA())</f>
        <v>#N/A</v>
      </c>
      <c r="BN125" s="513" t="e">
        <f ca="1">+IF(AND(ISNUMBER(OFFSET('Hygiene Data'!$H$9,0,10*ROW('Hygiene Data'!H119))),'Data Summary'!EC125="Yes"),OFFSET('Hygiene Data'!$H$9,0,10*ROW('Hygiene Data'!H119)),NA())</f>
        <v>#N/A</v>
      </c>
      <c r="BO125" s="513" t="e">
        <f ca="1">+IF(AND(ISNUMBER(OFFSET('Hygiene Data'!$I$5,0,10*ROW('Hygiene Data'!I119))),'Data Summary'!ED125="Yes"),OFFSET('Hygiene Data'!$I$5,0,10*ROW('Hygiene Data'!I119)),NA())</f>
        <v>#N/A</v>
      </c>
      <c r="BP125" s="513" t="e">
        <f ca="1">+IF(AND(ISNUMBER(OFFSET('Hygiene Data'!$I$7,0,10*ROW('Hygiene Data'!I119))),'Data Summary'!EE125="Yes"),OFFSET('Hygiene Data'!$I$7,0,10*ROW('Hygiene Data'!I119)),NA())</f>
        <v>#N/A</v>
      </c>
      <c r="BQ125" s="513" t="e">
        <f ca="1">+IF(AND(ISNUMBER(OFFSET('Hygiene Data'!$I$9,0,10*ROW('Hygiene Data'!I119))),'Data Summary'!EF125="Yes"),OFFSET('Hygiene Data'!$I$9,0,10*ROW('Hygiene Data'!I119)),NA())</f>
        <v>#N/A</v>
      </c>
    </row>
    <row r="126" spans="1:69" x14ac:dyDescent="0.25">
      <c r="A126" s="509" t="e">
        <f ca="1">+RIGHT('Data Summary'!A126,LEN('Data Summary'!A126)-9)</f>
        <v>#VALUE!</v>
      </c>
      <c r="B126" s="483" t="str">
        <f ca="1">+IF(ISTEXT('Data Summary'!B126),'Data Summary'!B126,"")</f>
        <v/>
      </c>
      <c r="C126" s="510" t="e">
        <f ca="1">+VALUE('Data Summary'!C126)</f>
        <v>#VALUE!</v>
      </c>
      <c r="D126" s="511" t="e">
        <f ca="1">+IF(AND(ISNUMBER(OFFSET('Water Data'!$D$4,0,10*ROW('Water Data'!D120))),'Data Summary'!BS126="Yes"),100-OFFSET('Water Data'!$D$4,0,10*ROW('Water Data'!D120)),NA())</f>
        <v>#N/A</v>
      </c>
      <c r="E126" s="511" t="e">
        <f ca="1">+IF(AND(ISNUMBER(OFFSET('Water Data'!$D$6,0,10*ROW('Water Data'!D120))),'Data Summary'!BT126="Yes"),OFFSET('Water Data'!$D$6,0,10*ROW('Water Data'!D120)),NA())</f>
        <v>#N/A</v>
      </c>
      <c r="F126" s="511" t="e">
        <f ca="1">+IF(AND(ISNUMBER(OFFSET('Water Data'!$D$9,0,10*ROW('Water Data'!D120))),'Data Summary'!BU126="Yes"),OFFSET('Water Data'!$D$9,0,10*ROW('Water Data'!D120)),NA())</f>
        <v>#N/A</v>
      </c>
      <c r="G126" s="511" t="e">
        <f ca="1">+IF(AND(ISNUMBER(OFFSET('Water Data'!$E$4,0,10*ROW('Water Data'!E120))),'Data Summary'!BV126="Yes"),100-OFFSET('Water Data'!$E$4,0,10*ROW('Water Data'!E120)),NA())</f>
        <v>#N/A</v>
      </c>
      <c r="H126" s="511" t="e">
        <f ca="1">+IF(AND(ISNUMBER(OFFSET('Water Data'!$E$6,0,10*ROW('Water Data'!E120))),'Data Summary'!BW126="Yes"),OFFSET('Water Data'!$E$6,0,10*ROW('Water Data'!E120)),NA())</f>
        <v>#N/A</v>
      </c>
      <c r="I126" s="511" t="e">
        <f ca="1">+IF(AND(ISNUMBER(OFFSET('Water Data'!$E$9,0,10*ROW('Water Data'!E120))),'Data Summary'!BX126="Yes"),OFFSET('Water Data'!$E$9,0,10*ROW('Water Data'!E120)),NA())</f>
        <v>#N/A</v>
      </c>
      <c r="J126" s="511" t="e">
        <f ca="1">+IF(AND(ISNUMBER(OFFSET('Water Data'!$F$4,0,10*ROW('Water Data'!F120))),'Data Summary'!BY126="Yes"),100-OFFSET('Water Data'!$F$4,0,10*ROW('Water Data'!F120)),NA())</f>
        <v>#N/A</v>
      </c>
      <c r="K126" s="511" t="e">
        <f ca="1">+IF(AND(ISNUMBER(OFFSET('Water Data'!$F$6,0,10*ROW('Water Data'!F120))),'Data Summary'!BZ126="Yes"),OFFSET('Water Data'!$F$6,0,10*ROW('Water Data'!F120)),NA())</f>
        <v>#N/A</v>
      </c>
      <c r="L126" s="511" t="e">
        <f ca="1">+IF(AND(ISNUMBER(OFFSET('Water Data'!$F$9,0,10*ROW('Water Data'!F120))),'Data Summary'!CA126="Yes"),OFFSET('Water Data'!$F$9,0,10*ROW('Water Data'!F120)),NA())</f>
        <v>#N/A</v>
      </c>
      <c r="M126" s="511" t="e">
        <f ca="1">+IF(AND(ISNUMBER(OFFSET('Water Data'!$G$4,0,10*ROW('Water Data'!G120))),'Data Summary'!CB126="Yes"),100-OFFSET('Water Data'!$G$4,0,10*ROW('Water Data'!G120)),NA())</f>
        <v>#N/A</v>
      </c>
      <c r="N126" s="511" t="e">
        <f ca="1">+IF(AND(ISNUMBER(OFFSET('Water Data'!$G$6,0,10*ROW('Water Data'!G120))),'Data Summary'!CC126="Yes"),OFFSET('Water Data'!$G$6,0,10*ROW('Water Data'!G120)),NA())</f>
        <v>#N/A</v>
      </c>
      <c r="O126" s="511" t="e">
        <f ca="1">+IF(AND(ISNUMBER(OFFSET('Water Data'!$G$9,0,10*ROW('Water Data'!G120))),'Data Summary'!CD126="Yes"),OFFSET('Water Data'!$G$9,0,10*ROW('Water Data'!G120)),NA())</f>
        <v>#N/A</v>
      </c>
      <c r="P126" s="511" t="e">
        <f ca="1">+IF(AND(ISNUMBER(OFFSET('Water Data'!$H$4,0,10*ROW('Water Data'!H120))),'Data Summary'!CE126="Yes"),100-OFFSET('Water Data'!$H$4,0,10*ROW('Water Data'!H120)),NA())</f>
        <v>#N/A</v>
      </c>
      <c r="Q126" s="511" t="e">
        <f ca="1">+IF(AND(ISNUMBER(OFFSET('Water Data'!$H$6,0,10*ROW('Water Data'!H120))),'Data Summary'!CF126="Yes"),OFFSET('Water Data'!$H$6,0,10*ROW('Water Data'!H120)),NA())</f>
        <v>#N/A</v>
      </c>
      <c r="R126" s="511" t="e">
        <f ca="1">+IF(AND(ISNUMBER(OFFSET('Water Data'!$H$9,0,10*ROW('Water Data'!H120))),'Data Summary'!CG126="Yes"),OFFSET('Water Data'!$H$9,0,10*ROW('Water Data'!H120)),NA())</f>
        <v>#N/A</v>
      </c>
      <c r="S126" s="511" t="e">
        <f ca="1">+IF(AND(ISNUMBER(OFFSET('Water Data'!$I$4,0,10*ROW('Water Data'!I120))),'Data Summary'!CH126="Yes"),100-OFFSET('Water Data'!$I$4,0,10*ROW('Water Data'!I120)),NA())</f>
        <v>#N/A</v>
      </c>
      <c r="T126" s="511" t="e">
        <f ca="1">+IF(AND(ISNUMBER(OFFSET('Water Data'!$I$6,0,10*ROW('Water Data'!I120))),'Data Summary'!CI126="Yes"),OFFSET('Water Data'!$I$6,0,10*ROW('Water Data'!I120)),NA())</f>
        <v>#N/A</v>
      </c>
      <c r="U126" s="511" t="e">
        <f ca="1">+IF(AND(ISNUMBER(OFFSET('Water Data'!$I$9,0,10*ROW('Water Data'!I120))),'Data Summary'!CJ126="Yes"),OFFSET('Water Data'!$I$9,0,10*ROW('Water Data'!I120)),NA())</f>
        <v>#N/A</v>
      </c>
      <c r="V126" s="512" t="e">
        <f ca="1">+IF(AND(ISNUMBER(OFFSET('Sanitation Data'!$D$4,0,10*ROW('Sanitation Data'!D120))),'Data Summary'!CK126="Yes"),100-OFFSET('Sanitation Data'!$D$4,0,10*ROW('Sanitation Data'!D120)),NA())</f>
        <v>#N/A</v>
      </c>
      <c r="W126" s="512" t="e">
        <f ca="1">+IF(AND(ISNUMBER(OFFSET('Sanitation Data'!$D$6,0,10*ROW('Sanitation Data'!D120))),'Data Summary'!CL126="Yes"),OFFSET('Sanitation Data'!$D$6,0,10*ROW('Sanitation Data'!D120)),NA())</f>
        <v>#N/A</v>
      </c>
      <c r="X126" s="512" t="e">
        <f ca="1">+IF(AND(ISNUMBER(OFFSET('Sanitation Data'!$D$10,0,10*ROW('Sanitation Data'!D120))),'Data Summary'!CM126="Yes"),OFFSET('Sanitation Data'!$D$10,0,10*ROW('Sanitation Data'!D120)),NA())</f>
        <v>#N/A</v>
      </c>
      <c r="Y126" s="512" t="e">
        <f ca="1">+IF(AND(ISNUMBER(OFFSET('Sanitation Data'!$D$11,0,10*ROW('Sanitation Data'!D120))),'Data Summary'!CN126="Yes"),OFFSET('Sanitation Data'!$D$11,0,10*ROW('Sanitation Data'!D120)),NA())</f>
        <v>#N/A</v>
      </c>
      <c r="Z126" s="512" t="e">
        <f ca="1">+IF(AND(ISNUMBER(OFFSET('Sanitation Data'!$D$12,0,10*ROW('Sanitation Data'!D120))),'Data Summary'!CO126="Yes"),OFFSET('Sanitation Data'!$D$12,0,10*ROW('Sanitation Data'!D120)),NA())</f>
        <v>#N/A</v>
      </c>
      <c r="AA126" s="512" t="e">
        <f ca="1">+IF(AND(ISNUMBER(OFFSET('Sanitation Data'!$E$4,0,10*ROW('Sanitation Data'!E120))),'Data Summary'!CP126="Yes"),100-OFFSET('Sanitation Data'!$E$4,0,10*ROW('Sanitation Data'!E120)),NA())</f>
        <v>#N/A</v>
      </c>
      <c r="AB126" s="512" t="e">
        <f ca="1">+IF(AND(ISNUMBER(OFFSET('Sanitation Data'!$E$6,0,10*ROW('Sanitation Data'!E120))),'Data Summary'!CQ126="Yes"),OFFSET('Sanitation Data'!$E$6,0,10*ROW('Sanitation Data'!E120)),NA())</f>
        <v>#N/A</v>
      </c>
      <c r="AC126" s="512" t="e">
        <f ca="1">+IF(AND(ISNUMBER(OFFSET('Sanitation Data'!$E$10,0,10*ROW('Sanitation Data'!E120))),'Data Summary'!CR126="Yes"),OFFSET('Sanitation Data'!$E$10,0,10*ROW('Sanitation Data'!E120)),NA())</f>
        <v>#N/A</v>
      </c>
      <c r="AD126" s="512" t="e">
        <f ca="1">+IF(AND(ISNUMBER(OFFSET('Sanitation Data'!$E$11,0,10*ROW('Sanitation Data'!E120))),'Data Summary'!CS126="Yes"),OFFSET('Sanitation Data'!$E$11,0,10*ROW('Sanitation Data'!E120)),NA())</f>
        <v>#N/A</v>
      </c>
      <c r="AE126" s="512" t="e">
        <f ca="1">+IF(AND(ISNUMBER(OFFSET('Sanitation Data'!$E$12,0,10*ROW('Sanitation Data'!E120))),'Data Summary'!CT126="Yes"),OFFSET('Sanitation Data'!$E$12,0,10*ROW('Sanitation Data'!E120)),NA())</f>
        <v>#N/A</v>
      </c>
      <c r="AF126" s="512" t="e">
        <f ca="1">+IF(AND(ISNUMBER(OFFSET('Sanitation Data'!$F$4,0,10*ROW('Sanitation Data'!F120))),'Data Summary'!CU126="Yes"),100-OFFSET('Sanitation Data'!$F$4,0,10*ROW('Sanitation Data'!F120)),NA())</f>
        <v>#N/A</v>
      </c>
      <c r="AG126" s="512" t="e">
        <f ca="1">+IF(AND(ISNUMBER(OFFSET('Sanitation Data'!$F$6,0,10*ROW('Sanitation Data'!F120))),'Data Summary'!CV126="Yes"),OFFSET('Sanitation Data'!$F$6,0,10*ROW('Sanitation Data'!F120)),NA())</f>
        <v>#N/A</v>
      </c>
      <c r="AH126" s="512" t="e">
        <f ca="1">+IF(AND(ISNUMBER(OFFSET('Sanitation Data'!$F$10,0,10*ROW('Sanitation Data'!F120))),'Data Summary'!CW126="Yes"),OFFSET('Sanitation Data'!$F$10,0,10*ROW('Sanitation Data'!F120)),NA())</f>
        <v>#N/A</v>
      </c>
      <c r="AI126" s="512" t="e">
        <f ca="1">+IF(AND(ISNUMBER(OFFSET('Sanitation Data'!$F$11,0,10*ROW('Sanitation Data'!F120))),'Data Summary'!CX126="Yes"),OFFSET('Sanitation Data'!$F$11,0,10*ROW('Sanitation Data'!F120)),NA())</f>
        <v>#N/A</v>
      </c>
      <c r="AJ126" s="512" t="e">
        <f ca="1">+IF(AND(ISNUMBER(OFFSET('Sanitation Data'!$F$12,0,10*ROW('Sanitation Data'!F120))),'Data Summary'!CY126="Yes"),OFFSET('Sanitation Data'!$F$12,0,10*ROW('Sanitation Data'!F120)),NA())</f>
        <v>#N/A</v>
      </c>
      <c r="AK126" s="512" t="e">
        <f ca="1">+IF(AND(ISNUMBER(OFFSET('Sanitation Data'!$G$4,0,10*ROW('Sanitation Data'!G120))),'Data Summary'!CZ126="Yes"),100-OFFSET('Sanitation Data'!$G$4,0,10*ROW('Sanitation Data'!G120)),NA())</f>
        <v>#N/A</v>
      </c>
      <c r="AL126" s="512" t="e">
        <f ca="1">+IF(AND(ISNUMBER(OFFSET('Sanitation Data'!$G$6,0,10*ROW('Sanitation Data'!G120))),'Data Summary'!DA126="Yes"),OFFSET('Sanitation Data'!$G$6,0,10*ROW('Sanitation Data'!G120)),NA())</f>
        <v>#N/A</v>
      </c>
      <c r="AM126" s="512" t="e">
        <f ca="1">+IF(AND(ISNUMBER(OFFSET('Sanitation Data'!$G$10,0,10*ROW('Sanitation Data'!G120))),'Data Summary'!DB126="Yes"),OFFSET('Sanitation Data'!$G$10,0,10*ROW('Sanitation Data'!G120)),NA())</f>
        <v>#N/A</v>
      </c>
      <c r="AN126" s="512" t="e">
        <f ca="1">+IF(AND(ISNUMBER(OFFSET('Sanitation Data'!$G$11,0,10*ROW('Sanitation Data'!G120))),'Data Summary'!DC126="Yes"),OFFSET('Sanitation Data'!$G$11,0,10*ROW('Sanitation Data'!G120)),NA())</f>
        <v>#N/A</v>
      </c>
      <c r="AO126" s="512" t="e">
        <f ca="1">+IF(AND(ISNUMBER(OFFSET('Sanitation Data'!$G$12,0,10*ROW('Sanitation Data'!G120))),'Data Summary'!DD126="Yes"),OFFSET('Sanitation Data'!$G$12,0,10*ROW('Sanitation Data'!G120)),NA())</f>
        <v>#N/A</v>
      </c>
      <c r="AP126" s="512" t="e">
        <f ca="1">+IF(AND(ISNUMBER(OFFSET('Sanitation Data'!$H$4,0,10*ROW('Sanitation Data'!H120))),'Data Summary'!DE126="Yes"),100-OFFSET('Sanitation Data'!$H$4,0,10*ROW('Sanitation Data'!H120)),NA())</f>
        <v>#N/A</v>
      </c>
      <c r="AQ126" s="512" t="e">
        <f ca="1">+IF(AND(ISNUMBER(OFFSET('Sanitation Data'!$H$6,0,10*ROW('Sanitation Data'!H120))),'Data Summary'!DF126="Yes"),OFFSET('Sanitation Data'!$H$6,0,10*ROW('Sanitation Data'!H120)),NA())</f>
        <v>#N/A</v>
      </c>
      <c r="AR126" s="512" t="e">
        <f ca="1">+IF(AND(ISNUMBER(OFFSET('Sanitation Data'!$H$10,0,10*ROW('Sanitation Data'!H120))),'Data Summary'!DG126="Yes"),OFFSET('Sanitation Data'!$H$10,0,10*ROW('Sanitation Data'!H120)),NA())</f>
        <v>#N/A</v>
      </c>
      <c r="AS126" s="512" t="e">
        <f ca="1">+IF(AND(ISNUMBER(OFFSET('Sanitation Data'!$H$11,0,10*ROW('Sanitation Data'!H120))),'Data Summary'!DH126="Yes"),OFFSET('Sanitation Data'!$H$11,0,10*ROW('Sanitation Data'!H120)),NA())</f>
        <v>#N/A</v>
      </c>
      <c r="AT126" s="512" t="e">
        <f ca="1">+IF(AND(ISNUMBER(OFFSET('Sanitation Data'!$H$12,0,10*ROW('Sanitation Data'!H120))),'Data Summary'!DI126="Yes"),OFFSET('Sanitation Data'!$H$12,0,10*ROW('Sanitation Data'!H120)),NA())</f>
        <v>#N/A</v>
      </c>
      <c r="AU126" s="512" t="e">
        <f ca="1">+IF(AND(ISNUMBER(OFFSET('Sanitation Data'!$I$4,0,10*ROW('Sanitation Data'!I120))),'Data Summary'!DJ126="Yes"),100-OFFSET('Sanitation Data'!$I$4,0,10*ROW('Sanitation Data'!I120)),NA())</f>
        <v>#N/A</v>
      </c>
      <c r="AV126" s="512" t="e">
        <f ca="1">+IF(AND(ISNUMBER(OFFSET('Sanitation Data'!$I$6,0,10*ROW('Sanitation Data'!I120))),'Data Summary'!DK126="Yes"),OFFSET('Sanitation Data'!$I$6,0,10*ROW('Sanitation Data'!I120)),NA())</f>
        <v>#N/A</v>
      </c>
      <c r="AW126" s="512" t="e">
        <f ca="1">+IF(AND(ISNUMBER(OFFSET('Sanitation Data'!$I$10,0,10*ROW('Sanitation Data'!I120))),'Data Summary'!DL126="Yes"),OFFSET('Sanitation Data'!$I$10,0,10*ROW('Sanitation Data'!I120)),NA())</f>
        <v>#N/A</v>
      </c>
      <c r="AX126" s="512" t="e">
        <f ca="1">+IF(AND(ISNUMBER(OFFSET('Sanitation Data'!$I$11,0,10*ROW('Sanitation Data'!I120))),'Data Summary'!DM126="Yes"),OFFSET('Sanitation Data'!$I$11,0,10*ROW('Sanitation Data'!I120)),NA())</f>
        <v>#N/A</v>
      </c>
      <c r="AY126" s="512" t="e">
        <f ca="1">+IF(AND(ISNUMBER(OFFSET('Sanitation Data'!$I$12,0,10*ROW('Sanitation Data'!I120))),'Data Summary'!DN126="Yes"),OFFSET('Sanitation Data'!$I$12,0,10*ROW('Sanitation Data'!I120)),NA())</f>
        <v>#N/A</v>
      </c>
      <c r="AZ126" s="513" t="e">
        <f ca="1">+IF(AND(ISNUMBER(OFFSET('Hygiene Data'!$D$5,0,10*ROW('Hygiene Data'!D120))),'Data Summary'!DO126="Yes"),OFFSET('Hygiene Data'!$D$5,0,10*ROW('Hygiene Data'!D120)),NA())</f>
        <v>#N/A</v>
      </c>
      <c r="BA126" s="513" t="e">
        <f ca="1">+IF(AND(ISNUMBER(OFFSET('Hygiene Data'!$D$7,0,10*ROW('Hygiene Data'!D120))),'Data Summary'!DP126="Yes"),OFFSET('Hygiene Data'!$D$7,0,10*ROW('Hygiene Data'!D120)),NA())</f>
        <v>#N/A</v>
      </c>
      <c r="BB126" s="513" t="e">
        <f ca="1">+IF(AND(ISNUMBER(OFFSET('Hygiene Data'!$D$9,0,10*ROW('Hygiene Data'!D120))),'Data Summary'!DQ126="Yes"),OFFSET('Hygiene Data'!$D$9,0,10*ROW('Hygiene Data'!D120)),NA())</f>
        <v>#N/A</v>
      </c>
      <c r="BC126" s="513" t="e">
        <f ca="1">+IF(AND(ISNUMBER(OFFSET('Hygiene Data'!$E$5,0,10*ROW('Hygiene Data'!E120))),'Data Summary'!DR126="Yes"),OFFSET('Hygiene Data'!$E$5,0,10*ROW('Hygiene Data'!E120)),NA())</f>
        <v>#N/A</v>
      </c>
      <c r="BD126" s="513" t="e">
        <f ca="1">+IF(AND(ISNUMBER(OFFSET('Hygiene Data'!$E$7,0,10*ROW('Hygiene Data'!E120))),'Data Summary'!DS126="Yes"),OFFSET('Hygiene Data'!$E$7,0,10*ROW('Hygiene Data'!E120)),NA())</f>
        <v>#N/A</v>
      </c>
      <c r="BE126" s="513" t="e">
        <f ca="1">+IF(AND(ISNUMBER(OFFSET('Hygiene Data'!$E$9,0,10*ROW('Hygiene Data'!E120))),'Data Summary'!DT126="Yes"),OFFSET('Hygiene Data'!$E$9,0,10*ROW('Hygiene Data'!E120)),NA())</f>
        <v>#N/A</v>
      </c>
      <c r="BF126" s="513" t="e">
        <f ca="1">+IF(AND(ISNUMBER(OFFSET('Hygiene Data'!$F$5,0,10*ROW('Hygiene Data'!F120))),'Data Summary'!DU126="Yes"),OFFSET('Hygiene Data'!$F$5,0,10*ROW('Hygiene Data'!F120)),NA())</f>
        <v>#N/A</v>
      </c>
      <c r="BG126" s="513" t="e">
        <f ca="1">+IF(AND(ISNUMBER(OFFSET('Hygiene Data'!$F$7,0,10*ROW('Hygiene Data'!F120))),'Data Summary'!DV126="Yes"),OFFSET('Hygiene Data'!$F$7,0,10*ROW('Hygiene Data'!F120)),NA())</f>
        <v>#N/A</v>
      </c>
      <c r="BH126" s="513" t="e">
        <f ca="1">+IF(AND(ISNUMBER(OFFSET('Hygiene Data'!$F$9,0,10*ROW('Hygiene Data'!F120))),'Data Summary'!DW126="Yes"),OFFSET('Hygiene Data'!$F$9,0,10*ROW('Hygiene Data'!F120)),NA())</f>
        <v>#N/A</v>
      </c>
      <c r="BI126" s="513" t="e">
        <f ca="1">+IF(AND(ISNUMBER(OFFSET('Hygiene Data'!$G$5,0,10*ROW('Hygiene Data'!G120))),'Data Summary'!DX126="Yes"),OFFSET('Hygiene Data'!$G$5,0,10*ROW('Hygiene Data'!G120)),NA())</f>
        <v>#N/A</v>
      </c>
      <c r="BJ126" s="513" t="e">
        <f ca="1">+IF(AND(ISNUMBER(OFFSET('Hygiene Data'!$G$7,0,10*ROW('Hygiene Data'!G120))),'Data Summary'!DY126="Yes"),OFFSET('Hygiene Data'!$G$7,0,10*ROW('Hygiene Data'!G120)),NA())</f>
        <v>#N/A</v>
      </c>
      <c r="BK126" s="513" t="e">
        <f ca="1">+IF(AND(ISNUMBER(OFFSET('Hygiene Data'!$G$9,0,10*ROW('Hygiene Data'!G120))),'Data Summary'!DZ126="Yes"),OFFSET('Hygiene Data'!$G$9,0,10*ROW('Hygiene Data'!G120)),NA())</f>
        <v>#N/A</v>
      </c>
      <c r="BL126" s="513" t="e">
        <f ca="1">+IF(AND(ISNUMBER(OFFSET('Hygiene Data'!$H$5,0,10*ROW('Hygiene Data'!H120))),'Data Summary'!EA126="Yes"),OFFSET('Hygiene Data'!$H$5,0,10*ROW('Hygiene Data'!H120)),NA())</f>
        <v>#N/A</v>
      </c>
      <c r="BM126" s="513" t="e">
        <f ca="1">+IF(AND(ISNUMBER(OFFSET('Hygiene Data'!$H$7,0,10*ROW('Hygiene Data'!H120))),'Data Summary'!EB126="Yes"),OFFSET('Hygiene Data'!$H$7,0,10*ROW('Hygiene Data'!H120)),NA())</f>
        <v>#N/A</v>
      </c>
      <c r="BN126" s="513" t="e">
        <f ca="1">+IF(AND(ISNUMBER(OFFSET('Hygiene Data'!$H$9,0,10*ROW('Hygiene Data'!H120))),'Data Summary'!EC126="Yes"),OFFSET('Hygiene Data'!$H$9,0,10*ROW('Hygiene Data'!H120)),NA())</f>
        <v>#N/A</v>
      </c>
      <c r="BO126" s="513" t="e">
        <f ca="1">+IF(AND(ISNUMBER(OFFSET('Hygiene Data'!$I$5,0,10*ROW('Hygiene Data'!I120))),'Data Summary'!ED126="Yes"),OFFSET('Hygiene Data'!$I$5,0,10*ROW('Hygiene Data'!I120)),NA())</f>
        <v>#N/A</v>
      </c>
      <c r="BP126" s="513" t="e">
        <f ca="1">+IF(AND(ISNUMBER(OFFSET('Hygiene Data'!$I$7,0,10*ROW('Hygiene Data'!I120))),'Data Summary'!EE126="Yes"),OFFSET('Hygiene Data'!$I$7,0,10*ROW('Hygiene Data'!I120)),NA())</f>
        <v>#N/A</v>
      </c>
      <c r="BQ126" s="513" t="e">
        <f ca="1">+IF(AND(ISNUMBER(OFFSET('Hygiene Data'!$I$9,0,10*ROW('Hygiene Data'!I120))),'Data Summary'!EF126="Yes"),OFFSET('Hygiene Data'!$I$9,0,10*ROW('Hygiene Data'!I120)),NA())</f>
        <v>#N/A</v>
      </c>
    </row>
    <row r="127" spans="1:69" x14ac:dyDescent="0.25">
      <c r="A127" s="509" t="e">
        <f ca="1">+RIGHT('Data Summary'!A127,LEN('Data Summary'!A127)-9)</f>
        <v>#VALUE!</v>
      </c>
      <c r="B127" s="483" t="str">
        <f ca="1">+IF(ISTEXT('Data Summary'!B127),'Data Summary'!B127,"")</f>
        <v/>
      </c>
      <c r="C127" s="510" t="e">
        <f ca="1">+VALUE('Data Summary'!C127)</f>
        <v>#VALUE!</v>
      </c>
      <c r="D127" s="511" t="e">
        <f ca="1">+IF(AND(ISNUMBER(OFFSET('Water Data'!$D$4,0,10*ROW('Water Data'!D121))),'Data Summary'!BS127="Yes"),100-OFFSET('Water Data'!$D$4,0,10*ROW('Water Data'!D121)),NA())</f>
        <v>#N/A</v>
      </c>
      <c r="E127" s="511" t="e">
        <f ca="1">+IF(AND(ISNUMBER(OFFSET('Water Data'!$D$6,0,10*ROW('Water Data'!D121))),'Data Summary'!BT127="Yes"),OFFSET('Water Data'!$D$6,0,10*ROW('Water Data'!D121)),NA())</f>
        <v>#N/A</v>
      </c>
      <c r="F127" s="511" t="e">
        <f ca="1">+IF(AND(ISNUMBER(OFFSET('Water Data'!$D$9,0,10*ROW('Water Data'!D121))),'Data Summary'!BU127="Yes"),OFFSET('Water Data'!$D$9,0,10*ROW('Water Data'!D121)),NA())</f>
        <v>#N/A</v>
      </c>
      <c r="G127" s="511" t="e">
        <f ca="1">+IF(AND(ISNUMBER(OFFSET('Water Data'!$E$4,0,10*ROW('Water Data'!E121))),'Data Summary'!BV127="Yes"),100-OFFSET('Water Data'!$E$4,0,10*ROW('Water Data'!E121)),NA())</f>
        <v>#N/A</v>
      </c>
      <c r="H127" s="511" t="e">
        <f ca="1">+IF(AND(ISNUMBER(OFFSET('Water Data'!$E$6,0,10*ROW('Water Data'!E121))),'Data Summary'!BW127="Yes"),OFFSET('Water Data'!$E$6,0,10*ROW('Water Data'!E121)),NA())</f>
        <v>#N/A</v>
      </c>
      <c r="I127" s="511" t="e">
        <f ca="1">+IF(AND(ISNUMBER(OFFSET('Water Data'!$E$9,0,10*ROW('Water Data'!E121))),'Data Summary'!BX127="Yes"),OFFSET('Water Data'!$E$9,0,10*ROW('Water Data'!E121)),NA())</f>
        <v>#N/A</v>
      </c>
      <c r="J127" s="511" t="e">
        <f ca="1">+IF(AND(ISNUMBER(OFFSET('Water Data'!$F$4,0,10*ROW('Water Data'!F121))),'Data Summary'!BY127="Yes"),100-OFFSET('Water Data'!$F$4,0,10*ROW('Water Data'!F121)),NA())</f>
        <v>#N/A</v>
      </c>
      <c r="K127" s="511" t="e">
        <f ca="1">+IF(AND(ISNUMBER(OFFSET('Water Data'!$F$6,0,10*ROW('Water Data'!F121))),'Data Summary'!BZ127="Yes"),OFFSET('Water Data'!$F$6,0,10*ROW('Water Data'!F121)),NA())</f>
        <v>#N/A</v>
      </c>
      <c r="L127" s="511" t="e">
        <f ca="1">+IF(AND(ISNUMBER(OFFSET('Water Data'!$F$9,0,10*ROW('Water Data'!F121))),'Data Summary'!CA127="Yes"),OFFSET('Water Data'!$F$9,0,10*ROW('Water Data'!F121)),NA())</f>
        <v>#N/A</v>
      </c>
      <c r="M127" s="511" t="e">
        <f ca="1">+IF(AND(ISNUMBER(OFFSET('Water Data'!$G$4,0,10*ROW('Water Data'!G121))),'Data Summary'!CB127="Yes"),100-OFFSET('Water Data'!$G$4,0,10*ROW('Water Data'!G121)),NA())</f>
        <v>#N/A</v>
      </c>
      <c r="N127" s="511" t="e">
        <f ca="1">+IF(AND(ISNUMBER(OFFSET('Water Data'!$G$6,0,10*ROW('Water Data'!G121))),'Data Summary'!CC127="Yes"),OFFSET('Water Data'!$G$6,0,10*ROW('Water Data'!G121)),NA())</f>
        <v>#N/A</v>
      </c>
      <c r="O127" s="511" t="e">
        <f ca="1">+IF(AND(ISNUMBER(OFFSET('Water Data'!$G$9,0,10*ROW('Water Data'!G121))),'Data Summary'!CD127="Yes"),OFFSET('Water Data'!$G$9,0,10*ROW('Water Data'!G121)),NA())</f>
        <v>#N/A</v>
      </c>
      <c r="P127" s="511" t="e">
        <f ca="1">+IF(AND(ISNUMBER(OFFSET('Water Data'!$H$4,0,10*ROW('Water Data'!H121))),'Data Summary'!CE127="Yes"),100-OFFSET('Water Data'!$H$4,0,10*ROW('Water Data'!H121)),NA())</f>
        <v>#N/A</v>
      </c>
      <c r="Q127" s="511" t="e">
        <f ca="1">+IF(AND(ISNUMBER(OFFSET('Water Data'!$H$6,0,10*ROW('Water Data'!H121))),'Data Summary'!CF127="Yes"),OFFSET('Water Data'!$H$6,0,10*ROW('Water Data'!H121)),NA())</f>
        <v>#N/A</v>
      </c>
      <c r="R127" s="511" t="e">
        <f ca="1">+IF(AND(ISNUMBER(OFFSET('Water Data'!$H$9,0,10*ROW('Water Data'!H121))),'Data Summary'!CG127="Yes"),OFFSET('Water Data'!$H$9,0,10*ROW('Water Data'!H121)),NA())</f>
        <v>#N/A</v>
      </c>
      <c r="S127" s="511" t="e">
        <f ca="1">+IF(AND(ISNUMBER(OFFSET('Water Data'!$I$4,0,10*ROW('Water Data'!I121))),'Data Summary'!CH127="Yes"),100-OFFSET('Water Data'!$I$4,0,10*ROW('Water Data'!I121)),NA())</f>
        <v>#N/A</v>
      </c>
      <c r="T127" s="511" t="e">
        <f ca="1">+IF(AND(ISNUMBER(OFFSET('Water Data'!$I$6,0,10*ROW('Water Data'!I121))),'Data Summary'!CI127="Yes"),OFFSET('Water Data'!$I$6,0,10*ROW('Water Data'!I121)),NA())</f>
        <v>#N/A</v>
      </c>
      <c r="U127" s="511" t="e">
        <f ca="1">+IF(AND(ISNUMBER(OFFSET('Water Data'!$I$9,0,10*ROW('Water Data'!I121))),'Data Summary'!CJ127="Yes"),OFFSET('Water Data'!$I$9,0,10*ROW('Water Data'!I121)),NA())</f>
        <v>#N/A</v>
      </c>
      <c r="V127" s="512" t="e">
        <f ca="1">+IF(AND(ISNUMBER(OFFSET('Sanitation Data'!$D$4,0,10*ROW('Sanitation Data'!D121))),'Data Summary'!CK127="Yes"),100-OFFSET('Sanitation Data'!$D$4,0,10*ROW('Sanitation Data'!D121)),NA())</f>
        <v>#N/A</v>
      </c>
      <c r="W127" s="512" t="e">
        <f ca="1">+IF(AND(ISNUMBER(OFFSET('Sanitation Data'!$D$6,0,10*ROW('Sanitation Data'!D121))),'Data Summary'!CL127="Yes"),OFFSET('Sanitation Data'!$D$6,0,10*ROW('Sanitation Data'!D121)),NA())</f>
        <v>#N/A</v>
      </c>
      <c r="X127" s="512" t="e">
        <f ca="1">+IF(AND(ISNUMBER(OFFSET('Sanitation Data'!$D$10,0,10*ROW('Sanitation Data'!D121))),'Data Summary'!CM127="Yes"),OFFSET('Sanitation Data'!$D$10,0,10*ROW('Sanitation Data'!D121)),NA())</f>
        <v>#N/A</v>
      </c>
      <c r="Y127" s="512" t="e">
        <f ca="1">+IF(AND(ISNUMBER(OFFSET('Sanitation Data'!$D$11,0,10*ROW('Sanitation Data'!D121))),'Data Summary'!CN127="Yes"),OFFSET('Sanitation Data'!$D$11,0,10*ROW('Sanitation Data'!D121)),NA())</f>
        <v>#N/A</v>
      </c>
      <c r="Z127" s="512" t="e">
        <f ca="1">+IF(AND(ISNUMBER(OFFSET('Sanitation Data'!$D$12,0,10*ROW('Sanitation Data'!D121))),'Data Summary'!CO127="Yes"),OFFSET('Sanitation Data'!$D$12,0,10*ROW('Sanitation Data'!D121)),NA())</f>
        <v>#N/A</v>
      </c>
      <c r="AA127" s="512" t="e">
        <f ca="1">+IF(AND(ISNUMBER(OFFSET('Sanitation Data'!$E$4,0,10*ROW('Sanitation Data'!E121))),'Data Summary'!CP127="Yes"),100-OFFSET('Sanitation Data'!$E$4,0,10*ROW('Sanitation Data'!E121)),NA())</f>
        <v>#N/A</v>
      </c>
      <c r="AB127" s="512" t="e">
        <f ca="1">+IF(AND(ISNUMBER(OFFSET('Sanitation Data'!$E$6,0,10*ROW('Sanitation Data'!E121))),'Data Summary'!CQ127="Yes"),OFFSET('Sanitation Data'!$E$6,0,10*ROW('Sanitation Data'!E121)),NA())</f>
        <v>#N/A</v>
      </c>
      <c r="AC127" s="512" t="e">
        <f ca="1">+IF(AND(ISNUMBER(OFFSET('Sanitation Data'!$E$10,0,10*ROW('Sanitation Data'!E121))),'Data Summary'!CR127="Yes"),OFFSET('Sanitation Data'!$E$10,0,10*ROW('Sanitation Data'!E121)),NA())</f>
        <v>#N/A</v>
      </c>
      <c r="AD127" s="512" t="e">
        <f ca="1">+IF(AND(ISNUMBER(OFFSET('Sanitation Data'!$E$11,0,10*ROW('Sanitation Data'!E121))),'Data Summary'!CS127="Yes"),OFFSET('Sanitation Data'!$E$11,0,10*ROW('Sanitation Data'!E121)),NA())</f>
        <v>#N/A</v>
      </c>
      <c r="AE127" s="512" t="e">
        <f ca="1">+IF(AND(ISNUMBER(OFFSET('Sanitation Data'!$E$12,0,10*ROW('Sanitation Data'!E121))),'Data Summary'!CT127="Yes"),OFFSET('Sanitation Data'!$E$12,0,10*ROW('Sanitation Data'!E121)),NA())</f>
        <v>#N/A</v>
      </c>
      <c r="AF127" s="512" t="e">
        <f ca="1">+IF(AND(ISNUMBER(OFFSET('Sanitation Data'!$F$4,0,10*ROW('Sanitation Data'!F121))),'Data Summary'!CU127="Yes"),100-OFFSET('Sanitation Data'!$F$4,0,10*ROW('Sanitation Data'!F121)),NA())</f>
        <v>#N/A</v>
      </c>
      <c r="AG127" s="512" t="e">
        <f ca="1">+IF(AND(ISNUMBER(OFFSET('Sanitation Data'!$F$6,0,10*ROW('Sanitation Data'!F121))),'Data Summary'!CV127="Yes"),OFFSET('Sanitation Data'!$F$6,0,10*ROW('Sanitation Data'!F121)),NA())</f>
        <v>#N/A</v>
      </c>
      <c r="AH127" s="512" t="e">
        <f ca="1">+IF(AND(ISNUMBER(OFFSET('Sanitation Data'!$F$10,0,10*ROW('Sanitation Data'!F121))),'Data Summary'!CW127="Yes"),OFFSET('Sanitation Data'!$F$10,0,10*ROW('Sanitation Data'!F121)),NA())</f>
        <v>#N/A</v>
      </c>
      <c r="AI127" s="512" t="e">
        <f ca="1">+IF(AND(ISNUMBER(OFFSET('Sanitation Data'!$F$11,0,10*ROW('Sanitation Data'!F121))),'Data Summary'!CX127="Yes"),OFFSET('Sanitation Data'!$F$11,0,10*ROW('Sanitation Data'!F121)),NA())</f>
        <v>#N/A</v>
      </c>
      <c r="AJ127" s="512" t="e">
        <f ca="1">+IF(AND(ISNUMBER(OFFSET('Sanitation Data'!$F$12,0,10*ROW('Sanitation Data'!F121))),'Data Summary'!CY127="Yes"),OFFSET('Sanitation Data'!$F$12,0,10*ROW('Sanitation Data'!F121)),NA())</f>
        <v>#N/A</v>
      </c>
      <c r="AK127" s="512" t="e">
        <f ca="1">+IF(AND(ISNUMBER(OFFSET('Sanitation Data'!$G$4,0,10*ROW('Sanitation Data'!G121))),'Data Summary'!CZ127="Yes"),100-OFFSET('Sanitation Data'!$G$4,0,10*ROW('Sanitation Data'!G121)),NA())</f>
        <v>#N/A</v>
      </c>
      <c r="AL127" s="512" t="e">
        <f ca="1">+IF(AND(ISNUMBER(OFFSET('Sanitation Data'!$G$6,0,10*ROW('Sanitation Data'!G121))),'Data Summary'!DA127="Yes"),OFFSET('Sanitation Data'!$G$6,0,10*ROW('Sanitation Data'!G121)),NA())</f>
        <v>#N/A</v>
      </c>
      <c r="AM127" s="512" t="e">
        <f ca="1">+IF(AND(ISNUMBER(OFFSET('Sanitation Data'!$G$10,0,10*ROW('Sanitation Data'!G121))),'Data Summary'!DB127="Yes"),OFFSET('Sanitation Data'!$G$10,0,10*ROW('Sanitation Data'!G121)),NA())</f>
        <v>#N/A</v>
      </c>
      <c r="AN127" s="512" t="e">
        <f ca="1">+IF(AND(ISNUMBER(OFFSET('Sanitation Data'!$G$11,0,10*ROW('Sanitation Data'!G121))),'Data Summary'!DC127="Yes"),OFFSET('Sanitation Data'!$G$11,0,10*ROW('Sanitation Data'!G121)),NA())</f>
        <v>#N/A</v>
      </c>
      <c r="AO127" s="512" t="e">
        <f ca="1">+IF(AND(ISNUMBER(OFFSET('Sanitation Data'!$G$12,0,10*ROW('Sanitation Data'!G121))),'Data Summary'!DD127="Yes"),OFFSET('Sanitation Data'!$G$12,0,10*ROW('Sanitation Data'!G121)),NA())</f>
        <v>#N/A</v>
      </c>
      <c r="AP127" s="512" t="e">
        <f ca="1">+IF(AND(ISNUMBER(OFFSET('Sanitation Data'!$H$4,0,10*ROW('Sanitation Data'!H121))),'Data Summary'!DE127="Yes"),100-OFFSET('Sanitation Data'!$H$4,0,10*ROW('Sanitation Data'!H121)),NA())</f>
        <v>#N/A</v>
      </c>
      <c r="AQ127" s="512" t="e">
        <f ca="1">+IF(AND(ISNUMBER(OFFSET('Sanitation Data'!$H$6,0,10*ROW('Sanitation Data'!H121))),'Data Summary'!DF127="Yes"),OFFSET('Sanitation Data'!$H$6,0,10*ROW('Sanitation Data'!H121)),NA())</f>
        <v>#N/A</v>
      </c>
      <c r="AR127" s="512" t="e">
        <f ca="1">+IF(AND(ISNUMBER(OFFSET('Sanitation Data'!$H$10,0,10*ROW('Sanitation Data'!H121))),'Data Summary'!DG127="Yes"),OFFSET('Sanitation Data'!$H$10,0,10*ROW('Sanitation Data'!H121)),NA())</f>
        <v>#N/A</v>
      </c>
      <c r="AS127" s="512" t="e">
        <f ca="1">+IF(AND(ISNUMBER(OFFSET('Sanitation Data'!$H$11,0,10*ROW('Sanitation Data'!H121))),'Data Summary'!DH127="Yes"),OFFSET('Sanitation Data'!$H$11,0,10*ROW('Sanitation Data'!H121)),NA())</f>
        <v>#N/A</v>
      </c>
      <c r="AT127" s="512" t="e">
        <f ca="1">+IF(AND(ISNUMBER(OFFSET('Sanitation Data'!$H$12,0,10*ROW('Sanitation Data'!H121))),'Data Summary'!DI127="Yes"),OFFSET('Sanitation Data'!$H$12,0,10*ROW('Sanitation Data'!H121)),NA())</f>
        <v>#N/A</v>
      </c>
      <c r="AU127" s="512" t="e">
        <f ca="1">+IF(AND(ISNUMBER(OFFSET('Sanitation Data'!$I$4,0,10*ROW('Sanitation Data'!I121))),'Data Summary'!DJ127="Yes"),100-OFFSET('Sanitation Data'!$I$4,0,10*ROW('Sanitation Data'!I121)),NA())</f>
        <v>#N/A</v>
      </c>
      <c r="AV127" s="512" t="e">
        <f ca="1">+IF(AND(ISNUMBER(OFFSET('Sanitation Data'!$I$6,0,10*ROW('Sanitation Data'!I121))),'Data Summary'!DK127="Yes"),OFFSET('Sanitation Data'!$I$6,0,10*ROW('Sanitation Data'!I121)),NA())</f>
        <v>#N/A</v>
      </c>
      <c r="AW127" s="512" t="e">
        <f ca="1">+IF(AND(ISNUMBER(OFFSET('Sanitation Data'!$I$10,0,10*ROW('Sanitation Data'!I121))),'Data Summary'!DL127="Yes"),OFFSET('Sanitation Data'!$I$10,0,10*ROW('Sanitation Data'!I121)),NA())</f>
        <v>#N/A</v>
      </c>
      <c r="AX127" s="512" t="e">
        <f ca="1">+IF(AND(ISNUMBER(OFFSET('Sanitation Data'!$I$11,0,10*ROW('Sanitation Data'!I121))),'Data Summary'!DM127="Yes"),OFFSET('Sanitation Data'!$I$11,0,10*ROW('Sanitation Data'!I121)),NA())</f>
        <v>#N/A</v>
      </c>
      <c r="AY127" s="512" t="e">
        <f ca="1">+IF(AND(ISNUMBER(OFFSET('Sanitation Data'!$I$12,0,10*ROW('Sanitation Data'!I121))),'Data Summary'!DN127="Yes"),OFFSET('Sanitation Data'!$I$12,0,10*ROW('Sanitation Data'!I121)),NA())</f>
        <v>#N/A</v>
      </c>
      <c r="AZ127" s="513" t="e">
        <f ca="1">+IF(AND(ISNUMBER(OFFSET('Hygiene Data'!$D$5,0,10*ROW('Hygiene Data'!D121))),'Data Summary'!DO127="Yes"),OFFSET('Hygiene Data'!$D$5,0,10*ROW('Hygiene Data'!D121)),NA())</f>
        <v>#N/A</v>
      </c>
      <c r="BA127" s="513" t="e">
        <f ca="1">+IF(AND(ISNUMBER(OFFSET('Hygiene Data'!$D$7,0,10*ROW('Hygiene Data'!D121))),'Data Summary'!DP127="Yes"),OFFSET('Hygiene Data'!$D$7,0,10*ROW('Hygiene Data'!D121)),NA())</f>
        <v>#N/A</v>
      </c>
      <c r="BB127" s="513" t="e">
        <f ca="1">+IF(AND(ISNUMBER(OFFSET('Hygiene Data'!$D$9,0,10*ROW('Hygiene Data'!D121))),'Data Summary'!DQ127="Yes"),OFFSET('Hygiene Data'!$D$9,0,10*ROW('Hygiene Data'!D121)),NA())</f>
        <v>#N/A</v>
      </c>
      <c r="BC127" s="513" t="e">
        <f ca="1">+IF(AND(ISNUMBER(OFFSET('Hygiene Data'!$E$5,0,10*ROW('Hygiene Data'!E121))),'Data Summary'!DR127="Yes"),OFFSET('Hygiene Data'!$E$5,0,10*ROW('Hygiene Data'!E121)),NA())</f>
        <v>#N/A</v>
      </c>
      <c r="BD127" s="513" t="e">
        <f ca="1">+IF(AND(ISNUMBER(OFFSET('Hygiene Data'!$E$7,0,10*ROW('Hygiene Data'!E121))),'Data Summary'!DS127="Yes"),OFFSET('Hygiene Data'!$E$7,0,10*ROW('Hygiene Data'!E121)),NA())</f>
        <v>#N/A</v>
      </c>
      <c r="BE127" s="513" t="e">
        <f ca="1">+IF(AND(ISNUMBER(OFFSET('Hygiene Data'!$E$9,0,10*ROW('Hygiene Data'!E121))),'Data Summary'!DT127="Yes"),OFFSET('Hygiene Data'!$E$9,0,10*ROW('Hygiene Data'!E121)),NA())</f>
        <v>#N/A</v>
      </c>
      <c r="BF127" s="513" t="e">
        <f ca="1">+IF(AND(ISNUMBER(OFFSET('Hygiene Data'!$F$5,0,10*ROW('Hygiene Data'!F121))),'Data Summary'!DU127="Yes"),OFFSET('Hygiene Data'!$F$5,0,10*ROW('Hygiene Data'!F121)),NA())</f>
        <v>#N/A</v>
      </c>
      <c r="BG127" s="513" t="e">
        <f ca="1">+IF(AND(ISNUMBER(OFFSET('Hygiene Data'!$F$7,0,10*ROW('Hygiene Data'!F121))),'Data Summary'!DV127="Yes"),OFFSET('Hygiene Data'!$F$7,0,10*ROW('Hygiene Data'!F121)),NA())</f>
        <v>#N/A</v>
      </c>
      <c r="BH127" s="513" t="e">
        <f ca="1">+IF(AND(ISNUMBER(OFFSET('Hygiene Data'!$F$9,0,10*ROW('Hygiene Data'!F121))),'Data Summary'!DW127="Yes"),OFFSET('Hygiene Data'!$F$9,0,10*ROW('Hygiene Data'!F121)),NA())</f>
        <v>#N/A</v>
      </c>
      <c r="BI127" s="513" t="e">
        <f ca="1">+IF(AND(ISNUMBER(OFFSET('Hygiene Data'!$G$5,0,10*ROW('Hygiene Data'!G121))),'Data Summary'!DX127="Yes"),OFFSET('Hygiene Data'!$G$5,0,10*ROW('Hygiene Data'!G121)),NA())</f>
        <v>#N/A</v>
      </c>
      <c r="BJ127" s="513" t="e">
        <f ca="1">+IF(AND(ISNUMBER(OFFSET('Hygiene Data'!$G$7,0,10*ROW('Hygiene Data'!G121))),'Data Summary'!DY127="Yes"),OFFSET('Hygiene Data'!$G$7,0,10*ROW('Hygiene Data'!G121)),NA())</f>
        <v>#N/A</v>
      </c>
      <c r="BK127" s="513" t="e">
        <f ca="1">+IF(AND(ISNUMBER(OFFSET('Hygiene Data'!$G$9,0,10*ROW('Hygiene Data'!G121))),'Data Summary'!DZ127="Yes"),OFFSET('Hygiene Data'!$G$9,0,10*ROW('Hygiene Data'!G121)),NA())</f>
        <v>#N/A</v>
      </c>
      <c r="BL127" s="513" t="e">
        <f ca="1">+IF(AND(ISNUMBER(OFFSET('Hygiene Data'!$H$5,0,10*ROW('Hygiene Data'!H121))),'Data Summary'!EA127="Yes"),OFFSET('Hygiene Data'!$H$5,0,10*ROW('Hygiene Data'!H121)),NA())</f>
        <v>#N/A</v>
      </c>
      <c r="BM127" s="513" t="e">
        <f ca="1">+IF(AND(ISNUMBER(OFFSET('Hygiene Data'!$H$7,0,10*ROW('Hygiene Data'!H121))),'Data Summary'!EB127="Yes"),OFFSET('Hygiene Data'!$H$7,0,10*ROW('Hygiene Data'!H121)),NA())</f>
        <v>#N/A</v>
      </c>
      <c r="BN127" s="513" t="e">
        <f ca="1">+IF(AND(ISNUMBER(OFFSET('Hygiene Data'!$H$9,0,10*ROW('Hygiene Data'!H121))),'Data Summary'!EC127="Yes"),OFFSET('Hygiene Data'!$H$9,0,10*ROW('Hygiene Data'!H121)),NA())</f>
        <v>#N/A</v>
      </c>
      <c r="BO127" s="513" t="e">
        <f ca="1">+IF(AND(ISNUMBER(OFFSET('Hygiene Data'!$I$5,0,10*ROW('Hygiene Data'!I121))),'Data Summary'!ED127="Yes"),OFFSET('Hygiene Data'!$I$5,0,10*ROW('Hygiene Data'!I121)),NA())</f>
        <v>#N/A</v>
      </c>
      <c r="BP127" s="513" t="e">
        <f ca="1">+IF(AND(ISNUMBER(OFFSET('Hygiene Data'!$I$7,0,10*ROW('Hygiene Data'!I121))),'Data Summary'!EE127="Yes"),OFFSET('Hygiene Data'!$I$7,0,10*ROW('Hygiene Data'!I121)),NA())</f>
        <v>#N/A</v>
      </c>
      <c r="BQ127" s="513" t="e">
        <f ca="1">+IF(AND(ISNUMBER(OFFSET('Hygiene Data'!$I$9,0,10*ROW('Hygiene Data'!I121))),'Data Summary'!EF127="Yes"),OFFSET('Hygiene Data'!$I$9,0,10*ROW('Hygiene Data'!I121)),NA())</f>
        <v>#N/A</v>
      </c>
    </row>
    <row r="128" spans="1:69" x14ac:dyDescent="0.25">
      <c r="A128" s="509" t="e">
        <f ca="1">+RIGHT('Data Summary'!A128,LEN('Data Summary'!A128)-9)</f>
        <v>#VALUE!</v>
      </c>
      <c r="B128" s="483" t="str">
        <f ca="1">+IF(ISTEXT('Data Summary'!B128),'Data Summary'!B128,"")</f>
        <v/>
      </c>
      <c r="C128" s="510" t="e">
        <f ca="1">+VALUE('Data Summary'!C128)</f>
        <v>#VALUE!</v>
      </c>
      <c r="D128" s="511" t="e">
        <f ca="1">+IF(AND(ISNUMBER(OFFSET('Water Data'!$D$4,0,10*ROW('Water Data'!D122))),'Data Summary'!BS128="Yes"),100-OFFSET('Water Data'!$D$4,0,10*ROW('Water Data'!D122)),NA())</f>
        <v>#N/A</v>
      </c>
      <c r="E128" s="511" t="e">
        <f ca="1">+IF(AND(ISNUMBER(OFFSET('Water Data'!$D$6,0,10*ROW('Water Data'!D122))),'Data Summary'!BT128="Yes"),OFFSET('Water Data'!$D$6,0,10*ROW('Water Data'!D122)),NA())</f>
        <v>#N/A</v>
      </c>
      <c r="F128" s="511" t="e">
        <f ca="1">+IF(AND(ISNUMBER(OFFSET('Water Data'!$D$9,0,10*ROW('Water Data'!D122))),'Data Summary'!BU128="Yes"),OFFSET('Water Data'!$D$9,0,10*ROW('Water Data'!D122)),NA())</f>
        <v>#N/A</v>
      </c>
      <c r="G128" s="511" t="e">
        <f ca="1">+IF(AND(ISNUMBER(OFFSET('Water Data'!$E$4,0,10*ROW('Water Data'!E122))),'Data Summary'!BV128="Yes"),100-OFFSET('Water Data'!$E$4,0,10*ROW('Water Data'!E122)),NA())</f>
        <v>#N/A</v>
      </c>
      <c r="H128" s="511" t="e">
        <f ca="1">+IF(AND(ISNUMBER(OFFSET('Water Data'!$E$6,0,10*ROW('Water Data'!E122))),'Data Summary'!BW128="Yes"),OFFSET('Water Data'!$E$6,0,10*ROW('Water Data'!E122)),NA())</f>
        <v>#N/A</v>
      </c>
      <c r="I128" s="511" t="e">
        <f ca="1">+IF(AND(ISNUMBER(OFFSET('Water Data'!$E$9,0,10*ROW('Water Data'!E122))),'Data Summary'!BX128="Yes"),OFFSET('Water Data'!$E$9,0,10*ROW('Water Data'!E122)),NA())</f>
        <v>#N/A</v>
      </c>
      <c r="J128" s="511" t="e">
        <f ca="1">+IF(AND(ISNUMBER(OFFSET('Water Data'!$F$4,0,10*ROW('Water Data'!F122))),'Data Summary'!BY128="Yes"),100-OFFSET('Water Data'!$F$4,0,10*ROW('Water Data'!F122)),NA())</f>
        <v>#N/A</v>
      </c>
      <c r="K128" s="511" t="e">
        <f ca="1">+IF(AND(ISNUMBER(OFFSET('Water Data'!$F$6,0,10*ROW('Water Data'!F122))),'Data Summary'!BZ128="Yes"),OFFSET('Water Data'!$F$6,0,10*ROW('Water Data'!F122)),NA())</f>
        <v>#N/A</v>
      </c>
      <c r="L128" s="511" t="e">
        <f ca="1">+IF(AND(ISNUMBER(OFFSET('Water Data'!$F$9,0,10*ROW('Water Data'!F122))),'Data Summary'!CA128="Yes"),OFFSET('Water Data'!$F$9,0,10*ROW('Water Data'!F122)),NA())</f>
        <v>#N/A</v>
      </c>
      <c r="M128" s="511" t="e">
        <f ca="1">+IF(AND(ISNUMBER(OFFSET('Water Data'!$G$4,0,10*ROW('Water Data'!G122))),'Data Summary'!CB128="Yes"),100-OFFSET('Water Data'!$G$4,0,10*ROW('Water Data'!G122)),NA())</f>
        <v>#N/A</v>
      </c>
      <c r="N128" s="511" t="e">
        <f ca="1">+IF(AND(ISNUMBER(OFFSET('Water Data'!$G$6,0,10*ROW('Water Data'!G122))),'Data Summary'!CC128="Yes"),OFFSET('Water Data'!$G$6,0,10*ROW('Water Data'!G122)),NA())</f>
        <v>#N/A</v>
      </c>
      <c r="O128" s="511" t="e">
        <f ca="1">+IF(AND(ISNUMBER(OFFSET('Water Data'!$G$9,0,10*ROW('Water Data'!G122))),'Data Summary'!CD128="Yes"),OFFSET('Water Data'!$G$9,0,10*ROW('Water Data'!G122)),NA())</f>
        <v>#N/A</v>
      </c>
      <c r="P128" s="511" t="e">
        <f ca="1">+IF(AND(ISNUMBER(OFFSET('Water Data'!$H$4,0,10*ROW('Water Data'!H122))),'Data Summary'!CE128="Yes"),100-OFFSET('Water Data'!$H$4,0,10*ROW('Water Data'!H122)),NA())</f>
        <v>#N/A</v>
      </c>
      <c r="Q128" s="511" t="e">
        <f ca="1">+IF(AND(ISNUMBER(OFFSET('Water Data'!$H$6,0,10*ROW('Water Data'!H122))),'Data Summary'!CF128="Yes"),OFFSET('Water Data'!$H$6,0,10*ROW('Water Data'!H122)),NA())</f>
        <v>#N/A</v>
      </c>
      <c r="R128" s="511" t="e">
        <f ca="1">+IF(AND(ISNUMBER(OFFSET('Water Data'!$H$9,0,10*ROW('Water Data'!H122))),'Data Summary'!CG128="Yes"),OFFSET('Water Data'!$H$9,0,10*ROW('Water Data'!H122)),NA())</f>
        <v>#N/A</v>
      </c>
      <c r="S128" s="511" t="e">
        <f ca="1">+IF(AND(ISNUMBER(OFFSET('Water Data'!$I$4,0,10*ROW('Water Data'!I122))),'Data Summary'!CH128="Yes"),100-OFFSET('Water Data'!$I$4,0,10*ROW('Water Data'!I122)),NA())</f>
        <v>#N/A</v>
      </c>
      <c r="T128" s="511" t="e">
        <f ca="1">+IF(AND(ISNUMBER(OFFSET('Water Data'!$I$6,0,10*ROW('Water Data'!I122))),'Data Summary'!CI128="Yes"),OFFSET('Water Data'!$I$6,0,10*ROW('Water Data'!I122)),NA())</f>
        <v>#N/A</v>
      </c>
      <c r="U128" s="511" t="e">
        <f ca="1">+IF(AND(ISNUMBER(OFFSET('Water Data'!$I$9,0,10*ROW('Water Data'!I122))),'Data Summary'!CJ128="Yes"),OFFSET('Water Data'!$I$9,0,10*ROW('Water Data'!I122)),NA())</f>
        <v>#N/A</v>
      </c>
      <c r="V128" s="512" t="e">
        <f ca="1">+IF(AND(ISNUMBER(OFFSET('Sanitation Data'!$D$4,0,10*ROW('Sanitation Data'!D122))),'Data Summary'!CK128="Yes"),100-OFFSET('Sanitation Data'!$D$4,0,10*ROW('Sanitation Data'!D122)),NA())</f>
        <v>#N/A</v>
      </c>
      <c r="W128" s="512" t="e">
        <f ca="1">+IF(AND(ISNUMBER(OFFSET('Sanitation Data'!$D$6,0,10*ROW('Sanitation Data'!D122))),'Data Summary'!CL128="Yes"),OFFSET('Sanitation Data'!$D$6,0,10*ROW('Sanitation Data'!D122)),NA())</f>
        <v>#N/A</v>
      </c>
      <c r="X128" s="512" t="e">
        <f ca="1">+IF(AND(ISNUMBER(OFFSET('Sanitation Data'!$D$10,0,10*ROW('Sanitation Data'!D122))),'Data Summary'!CM128="Yes"),OFFSET('Sanitation Data'!$D$10,0,10*ROW('Sanitation Data'!D122)),NA())</f>
        <v>#N/A</v>
      </c>
      <c r="Y128" s="512" t="e">
        <f ca="1">+IF(AND(ISNUMBER(OFFSET('Sanitation Data'!$D$11,0,10*ROW('Sanitation Data'!D122))),'Data Summary'!CN128="Yes"),OFFSET('Sanitation Data'!$D$11,0,10*ROW('Sanitation Data'!D122)),NA())</f>
        <v>#N/A</v>
      </c>
      <c r="Z128" s="512" t="e">
        <f ca="1">+IF(AND(ISNUMBER(OFFSET('Sanitation Data'!$D$12,0,10*ROW('Sanitation Data'!D122))),'Data Summary'!CO128="Yes"),OFFSET('Sanitation Data'!$D$12,0,10*ROW('Sanitation Data'!D122)),NA())</f>
        <v>#N/A</v>
      </c>
      <c r="AA128" s="512" t="e">
        <f ca="1">+IF(AND(ISNUMBER(OFFSET('Sanitation Data'!$E$4,0,10*ROW('Sanitation Data'!E122))),'Data Summary'!CP128="Yes"),100-OFFSET('Sanitation Data'!$E$4,0,10*ROW('Sanitation Data'!E122)),NA())</f>
        <v>#N/A</v>
      </c>
      <c r="AB128" s="512" t="e">
        <f ca="1">+IF(AND(ISNUMBER(OFFSET('Sanitation Data'!$E$6,0,10*ROW('Sanitation Data'!E122))),'Data Summary'!CQ128="Yes"),OFFSET('Sanitation Data'!$E$6,0,10*ROW('Sanitation Data'!E122)),NA())</f>
        <v>#N/A</v>
      </c>
      <c r="AC128" s="512" t="e">
        <f ca="1">+IF(AND(ISNUMBER(OFFSET('Sanitation Data'!$E$10,0,10*ROW('Sanitation Data'!E122))),'Data Summary'!CR128="Yes"),OFFSET('Sanitation Data'!$E$10,0,10*ROW('Sanitation Data'!E122)),NA())</f>
        <v>#N/A</v>
      </c>
      <c r="AD128" s="512" t="e">
        <f ca="1">+IF(AND(ISNUMBER(OFFSET('Sanitation Data'!$E$11,0,10*ROW('Sanitation Data'!E122))),'Data Summary'!CS128="Yes"),OFFSET('Sanitation Data'!$E$11,0,10*ROW('Sanitation Data'!E122)),NA())</f>
        <v>#N/A</v>
      </c>
      <c r="AE128" s="512" t="e">
        <f ca="1">+IF(AND(ISNUMBER(OFFSET('Sanitation Data'!$E$12,0,10*ROW('Sanitation Data'!E122))),'Data Summary'!CT128="Yes"),OFFSET('Sanitation Data'!$E$12,0,10*ROW('Sanitation Data'!E122)),NA())</f>
        <v>#N/A</v>
      </c>
      <c r="AF128" s="512" t="e">
        <f ca="1">+IF(AND(ISNUMBER(OFFSET('Sanitation Data'!$F$4,0,10*ROW('Sanitation Data'!F122))),'Data Summary'!CU128="Yes"),100-OFFSET('Sanitation Data'!$F$4,0,10*ROW('Sanitation Data'!F122)),NA())</f>
        <v>#N/A</v>
      </c>
      <c r="AG128" s="512" t="e">
        <f ca="1">+IF(AND(ISNUMBER(OFFSET('Sanitation Data'!$F$6,0,10*ROW('Sanitation Data'!F122))),'Data Summary'!CV128="Yes"),OFFSET('Sanitation Data'!$F$6,0,10*ROW('Sanitation Data'!F122)),NA())</f>
        <v>#N/A</v>
      </c>
      <c r="AH128" s="512" t="e">
        <f ca="1">+IF(AND(ISNUMBER(OFFSET('Sanitation Data'!$F$10,0,10*ROW('Sanitation Data'!F122))),'Data Summary'!CW128="Yes"),OFFSET('Sanitation Data'!$F$10,0,10*ROW('Sanitation Data'!F122)),NA())</f>
        <v>#N/A</v>
      </c>
      <c r="AI128" s="512" t="e">
        <f ca="1">+IF(AND(ISNUMBER(OFFSET('Sanitation Data'!$F$11,0,10*ROW('Sanitation Data'!F122))),'Data Summary'!CX128="Yes"),OFFSET('Sanitation Data'!$F$11,0,10*ROW('Sanitation Data'!F122)),NA())</f>
        <v>#N/A</v>
      </c>
      <c r="AJ128" s="512" t="e">
        <f ca="1">+IF(AND(ISNUMBER(OFFSET('Sanitation Data'!$F$12,0,10*ROW('Sanitation Data'!F122))),'Data Summary'!CY128="Yes"),OFFSET('Sanitation Data'!$F$12,0,10*ROW('Sanitation Data'!F122)),NA())</f>
        <v>#N/A</v>
      </c>
      <c r="AK128" s="512" t="e">
        <f ca="1">+IF(AND(ISNUMBER(OFFSET('Sanitation Data'!$G$4,0,10*ROW('Sanitation Data'!G122))),'Data Summary'!CZ128="Yes"),100-OFFSET('Sanitation Data'!$G$4,0,10*ROW('Sanitation Data'!G122)),NA())</f>
        <v>#N/A</v>
      </c>
      <c r="AL128" s="512" t="e">
        <f ca="1">+IF(AND(ISNUMBER(OFFSET('Sanitation Data'!$G$6,0,10*ROW('Sanitation Data'!G122))),'Data Summary'!DA128="Yes"),OFFSET('Sanitation Data'!$G$6,0,10*ROW('Sanitation Data'!G122)),NA())</f>
        <v>#N/A</v>
      </c>
      <c r="AM128" s="512" t="e">
        <f ca="1">+IF(AND(ISNUMBER(OFFSET('Sanitation Data'!$G$10,0,10*ROW('Sanitation Data'!G122))),'Data Summary'!DB128="Yes"),OFFSET('Sanitation Data'!$G$10,0,10*ROW('Sanitation Data'!G122)),NA())</f>
        <v>#N/A</v>
      </c>
      <c r="AN128" s="512" t="e">
        <f ca="1">+IF(AND(ISNUMBER(OFFSET('Sanitation Data'!$G$11,0,10*ROW('Sanitation Data'!G122))),'Data Summary'!DC128="Yes"),OFFSET('Sanitation Data'!$G$11,0,10*ROW('Sanitation Data'!G122)),NA())</f>
        <v>#N/A</v>
      </c>
      <c r="AO128" s="512" t="e">
        <f ca="1">+IF(AND(ISNUMBER(OFFSET('Sanitation Data'!$G$12,0,10*ROW('Sanitation Data'!G122))),'Data Summary'!DD128="Yes"),OFFSET('Sanitation Data'!$G$12,0,10*ROW('Sanitation Data'!G122)),NA())</f>
        <v>#N/A</v>
      </c>
      <c r="AP128" s="512" t="e">
        <f ca="1">+IF(AND(ISNUMBER(OFFSET('Sanitation Data'!$H$4,0,10*ROW('Sanitation Data'!H122))),'Data Summary'!DE128="Yes"),100-OFFSET('Sanitation Data'!$H$4,0,10*ROW('Sanitation Data'!H122)),NA())</f>
        <v>#N/A</v>
      </c>
      <c r="AQ128" s="512" t="e">
        <f ca="1">+IF(AND(ISNUMBER(OFFSET('Sanitation Data'!$H$6,0,10*ROW('Sanitation Data'!H122))),'Data Summary'!DF128="Yes"),OFFSET('Sanitation Data'!$H$6,0,10*ROW('Sanitation Data'!H122)),NA())</f>
        <v>#N/A</v>
      </c>
      <c r="AR128" s="512" t="e">
        <f ca="1">+IF(AND(ISNUMBER(OFFSET('Sanitation Data'!$H$10,0,10*ROW('Sanitation Data'!H122))),'Data Summary'!DG128="Yes"),OFFSET('Sanitation Data'!$H$10,0,10*ROW('Sanitation Data'!H122)),NA())</f>
        <v>#N/A</v>
      </c>
      <c r="AS128" s="512" t="e">
        <f ca="1">+IF(AND(ISNUMBER(OFFSET('Sanitation Data'!$H$11,0,10*ROW('Sanitation Data'!H122))),'Data Summary'!DH128="Yes"),OFFSET('Sanitation Data'!$H$11,0,10*ROW('Sanitation Data'!H122)),NA())</f>
        <v>#N/A</v>
      </c>
      <c r="AT128" s="512" t="e">
        <f ca="1">+IF(AND(ISNUMBER(OFFSET('Sanitation Data'!$H$12,0,10*ROW('Sanitation Data'!H122))),'Data Summary'!DI128="Yes"),OFFSET('Sanitation Data'!$H$12,0,10*ROW('Sanitation Data'!H122)),NA())</f>
        <v>#N/A</v>
      </c>
      <c r="AU128" s="512" t="e">
        <f ca="1">+IF(AND(ISNUMBER(OFFSET('Sanitation Data'!$I$4,0,10*ROW('Sanitation Data'!I122))),'Data Summary'!DJ128="Yes"),100-OFFSET('Sanitation Data'!$I$4,0,10*ROW('Sanitation Data'!I122)),NA())</f>
        <v>#N/A</v>
      </c>
      <c r="AV128" s="512" t="e">
        <f ca="1">+IF(AND(ISNUMBER(OFFSET('Sanitation Data'!$I$6,0,10*ROW('Sanitation Data'!I122))),'Data Summary'!DK128="Yes"),OFFSET('Sanitation Data'!$I$6,0,10*ROW('Sanitation Data'!I122)),NA())</f>
        <v>#N/A</v>
      </c>
      <c r="AW128" s="512" t="e">
        <f ca="1">+IF(AND(ISNUMBER(OFFSET('Sanitation Data'!$I$10,0,10*ROW('Sanitation Data'!I122))),'Data Summary'!DL128="Yes"),OFFSET('Sanitation Data'!$I$10,0,10*ROW('Sanitation Data'!I122)),NA())</f>
        <v>#N/A</v>
      </c>
      <c r="AX128" s="512" t="e">
        <f ca="1">+IF(AND(ISNUMBER(OFFSET('Sanitation Data'!$I$11,0,10*ROW('Sanitation Data'!I122))),'Data Summary'!DM128="Yes"),OFFSET('Sanitation Data'!$I$11,0,10*ROW('Sanitation Data'!I122)),NA())</f>
        <v>#N/A</v>
      </c>
      <c r="AY128" s="512" t="e">
        <f ca="1">+IF(AND(ISNUMBER(OFFSET('Sanitation Data'!$I$12,0,10*ROW('Sanitation Data'!I122))),'Data Summary'!DN128="Yes"),OFFSET('Sanitation Data'!$I$12,0,10*ROW('Sanitation Data'!I122)),NA())</f>
        <v>#N/A</v>
      </c>
      <c r="AZ128" s="513" t="e">
        <f ca="1">+IF(AND(ISNUMBER(OFFSET('Hygiene Data'!$D$5,0,10*ROW('Hygiene Data'!D122))),'Data Summary'!DO128="Yes"),OFFSET('Hygiene Data'!$D$5,0,10*ROW('Hygiene Data'!D122)),NA())</f>
        <v>#N/A</v>
      </c>
      <c r="BA128" s="513" t="e">
        <f ca="1">+IF(AND(ISNUMBER(OFFSET('Hygiene Data'!$D$7,0,10*ROW('Hygiene Data'!D122))),'Data Summary'!DP128="Yes"),OFFSET('Hygiene Data'!$D$7,0,10*ROW('Hygiene Data'!D122)),NA())</f>
        <v>#N/A</v>
      </c>
      <c r="BB128" s="513" t="e">
        <f ca="1">+IF(AND(ISNUMBER(OFFSET('Hygiene Data'!$D$9,0,10*ROW('Hygiene Data'!D122))),'Data Summary'!DQ128="Yes"),OFFSET('Hygiene Data'!$D$9,0,10*ROW('Hygiene Data'!D122)),NA())</f>
        <v>#N/A</v>
      </c>
      <c r="BC128" s="513" t="e">
        <f ca="1">+IF(AND(ISNUMBER(OFFSET('Hygiene Data'!$E$5,0,10*ROW('Hygiene Data'!E122))),'Data Summary'!DR128="Yes"),OFFSET('Hygiene Data'!$E$5,0,10*ROW('Hygiene Data'!E122)),NA())</f>
        <v>#N/A</v>
      </c>
      <c r="BD128" s="513" t="e">
        <f ca="1">+IF(AND(ISNUMBER(OFFSET('Hygiene Data'!$E$7,0,10*ROW('Hygiene Data'!E122))),'Data Summary'!DS128="Yes"),OFFSET('Hygiene Data'!$E$7,0,10*ROW('Hygiene Data'!E122)),NA())</f>
        <v>#N/A</v>
      </c>
      <c r="BE128" s="513" t="e">
        <f ca="1">+IF(AND(ISNUMBER(OFFSET('Hygiene Data'!$E$9,0,10*ROW('Hygiene Data'!E122))),'Data Summary'!DT128="Yes"),OFFSET('Hygiene Data'!$E$9,0,10*ROW('Hygiene Data'!E122)),NA())</f>
        <v>#N/A</v>
      </c>
      <c r="BF128" s="513" t="e">
        <f ca="1">+IF(AND(ISNUMBER(OFFSET('Hygiene Data'!$F$5,0,10*ROW('Hygiene Data'!F122))),'Data Summary'!DU128="Yes"),OFFSET('Hygiene Data'!$F$5,0,10*ROW('Hygiene Data'!F122)),NA())</f>
        <v>#N/A</v>
      </c>
      <c r="BG128" s="513" t="e">
        <f ca="1">+IF(AND(ISNUMBER(OFFSET('Hygiene Data'!$F$7,0,10*ROW('Hygiene Data'!F122))),'Data Summary'!DV128="Yes"),OFFSET('Hygiene Data'!$F$7,0,10*ROW('Hygiene Data'!F122)),NA())</f>
        <v>#N/A</v>
      </c>
      <c r="BH128" s="513" t="e">
        <f ca="1">+IF(AND(ISNUMBER(OFFSET('Hygiene Data'!$F$9,0,10*ROW('Hygiene Data'!F122))),'Data Summary'!DW128="Yes"),OFFSET('Hygiene Data'!$F$9,0,10*ROW('Hygiene Data'!F122)),NA())</f>
        <v>#N/A</v>
      </c>
      <c r="BI128" s="513" t="e">
        <f ca="1">+IF(AND(ISNUMBER(OFFSET('Hygiene Data'!$G$5,0,10*ROW('Hygiene Data'!G122))),'Data Summary'!DX128="Yes"),OFFSET('Hygiene Data'!$G$5,0,10*ROW('Hygiene Data'!G122)),NA())</f>
        <v>#N/A</v>
      </c>
      <c r="BJ128" s="513" t="e">
        <f ca="1">+IF(AND(ISNUMBER(OFFSET('Hygiene Data'!$G$7,0,10*ROW('Hygiene Data'!G122))),'Data Summary'!DY128="Yes"),OFFSET('Hygiene Data'!$G$7,0,10*ROW('Hygiene Data'!G122)),NA())</f>
        <v>#N/A</v>
      </c>
      <c r="BK128" s="513" t="e">
        <f ca="1">+IF(AND(ISNUMBER(OFFSET('Hygiene Data'!$G$9,0,10*ROW('Hygiene Data'!G122))),'Data Summary'!DZ128="Yes"),OFFSET('Hygiene Data'!$G$9,0,10*ROW('Hygiene Data'!G122)),NA())</f>
        <v>#N/A</v>
      </c>
      <c r="BL128" s="513" t="e">
        <f ca="1">+IF(AND(ISNUMBER(OFFSET('Hygiene Data'!$H$5,0,10*ROW('Hygiene Data'!H122))),'Data Summary'!EA128="Yes"),OFFSET('Hygiene Data'!$H$5,0,10*ROW('Hygiene Data'!H122)),NA())</f>
        <v>#N/A</v>
      </c>
      <c r="BM128" s="513" t="e">
        <f ca="1">+IF(AND(ISNUMBER(OFFSET('Hygiene Data'!$H$7,0,10*ROW('Hygiene Data'!H122))),'Data Summary'!EB128="Yes"),OFFSET('Hygiene Data'!$H$7,0,10*ROW('Hygiene Data'!H122)),NA())</f>
        <v>#N/A</v>
      </c>
      <c r="BN128" s="513" t="e">
        <f ca="1">+IF(AND(ISNUMBER(OFFSET('Hygiene Data'!$H$9,0,10*ROW('Hygiene Data'!H122))),'Data Summary'!EC128="Yes"),OFFSET('Hygiene Data'!$H$9,0,10*ROW('Hygiene Data'!H122)),NA())</f>
        <v>#N/A</v>
      </c>
      <c r="BO128" s="513" t="e">
        <f ca="1">+IF(AND(ISNUMBER(OFFSET('Hygiene Data'!$I$5,0,10*ROW('Hygiene Data'!I122))),'Data Summary'!ED128="Yes"),OFFSET('Hygiene Data'!$I$5,0,10*ROW('Hygiene Data'!I122)),NA())</f>
        <v>#N/A</v>
      </c>
      <c r="BP128" s="513" t="e">
        <f ca="1">+IF(AND(ISNUMBER(OFFSET('Hygiene Data'!$I$7,0,10*ROW('Hygiene Data'!I122))),'Data Summary'!EE128="Yes"),OFFSET('Hygiene Data'!$I$7,0,10*ROW('Hygiene Data'!I122)),NA())</f>
        <v>#N/A</v>
      </c>
      <c r="BQ128" s="513" t="e">
        <f ca="1">+IF(AND(ISNUMBER(OFFSET('Hygiene Data'!$I$9,0,10*ROW('Hygiene Data'!I122))),'Data Summary'!EF128="Yes"),OFFSET('Hygiene Data'!$I$9,0,10*ROW('Hygiene Data'!I122)),NA())</f>
        <v>#N/A</v>
      </c>
    </row>
    <row r="129" spans="1:69" x14ac:dyDescent="0.25">
      <c r="A129" s="509" t="e">
        <f ca="1">+RIGHT('Data Summary'!A129,LEN('Data Summary'!A129)-9)</f>
        <v>#VALUE!</v>
      </c>
      <c r="B129" s="483" t="str">
        <f ca="1">+IF(ISTEXT('Data Summary'!B129),'Data Summary'!B129,"")</f>
        <v/>
      </c>
      <c r="C129" s="510" t="e">
        <f ca="1">+VALUE('Data Summary'!C129)</f>
        <v>#VALUE!</v>
      </c>
      <c r="D129" s="511" t="e">
        <f ca="1">+IF(AND(ISNUMBER(OFFSET('Water Data'!$D$4,0,10*ROW('Water Data'!D123))),'Data Summary'!BS129="Yes"),100-OFFSET('Water Data'!$D$4,0,10*ROW('Water Data'!D123)),NA())</f>
        <v>#N/A</v>
      </c>
      <c r="E129" s="511" t="e">
        <f ca="1">+IF(AND(ISNUMBER(OFFSET('Water Data'!$D$6,0,10*ROW('Water Data'!D123))),'Data Summary'!BT129="Yes"),OFFSET('Water Data'!$D$6,0,10*ROW('Water Data'!D123)),NA())</f>
        <v>#N/A</v>
      </c>
      <c r="F129" s="511" t="e">
        <f ca="1">+IF(AND(ISNUMBER(OFFSET('Water Data'!$D$9,0,10*ROW('Water Data'!D123))),'Data Summary'!BU129="Yes"),OFFSET('Water Data'!$D$9,0,10*ROW('Water Data'!D123)),NA())</f>
        <v>#N/A</v>
      </c>
      <c r="G129" s="511" t="e">
        <f ca="1">+IF(AND(ISNUMBER(OFFSET('Water Data'!$E$4,0,10*ROW('Water Data'!E123))),'Data Summary'!BV129="Yes"),100-OFFSET('Water Data'!$E$4,0,10*ROW('Water Data'!E123)),NA())</f>
        <v>#N/A</v>
      </c>
      <c r="H129" s="511" t="e">
        <f ca="1">+IF(AND(ISNUMBER(OFFSET('Water Data'!$E$6,0,10*ROW('Water Data'!E123))),'Data Summary'!BW129="Yes"),OFFSET('Water Data'!$E$6,0,10*ROW('Water Data'!E123)),NA())</f>
        <v>#N/A</v>
      </c>
      <c r="I129" s="511" t="e">
        <f ca="1">+IF(AND(ISNUMBER(OFFSET('Water Data'!$E$9,0,10*ROW('Water Data'!E123))),'Data Summary'!BX129="Yes"),OFFSET('Water Data'!$E$9,0,10*ROW('Water Data'!E123)),NA())</f>
        <v>#N/A</v>
      </c>
      <c r="J129" s="511" t="e">
        <f ca="1">+IF(AND(ISNUMBER(OFFSET('Water Data'!$F$4,0,10*ROW('Water Data'!F123))),'Data Summary'!BY129="Yes"),100-OFFSET('Water Data'!$F$4,0,10*ROW('Water Data'!F123)),NA())</f>
        <v>#N/A</v>
      </c>
      <c r="K129" s="511" t="e">
        <f ca="1">+IF(AND(ISNUMBER(OFFSET('Water Data'!$F$6,0,10*ROW('Water Data'!F123))),'Data Summary'!BZ129="Yes"),OFFSET('Water Data'!$F$6,0,10*ROW('Water Data'!F123)),NA())</f>
        <v>#N/A</v>
      </c>
      <c r="L129" s="511" t="e">
        <f ca="1">+IF(AND(ISNUMBER(OFFSET('Water Data'!$F$9,0,10*ROW('Water Data'!F123))),'Data Summary'!CA129="Yes"),OFFSET('Water Data'!$F$9,0,10*ROW('Water Data'!F123)),NA())</f>
        <v>#N/A</v>
      </c>
      <c r="M129" s="511" t="e">
        <f ca="1">+IF(AND(ISNUMBER(OFFSET('Water Data'!$G$4,0,10*ROW('Water Data'!G123))),'Data Summary'!CB129="Yes"),100-OFFSET('Water Data'!$G$4,0,10*ROW('Water Data'!G123)),NA())</f>
        <v>#N/A</v>
      </c>
      <c r="N129" s="511" t="e">
        <f ca="1">+IF(AND(ISNUMBER(OFFSET('Water Data'!$G$6,0,10*ROW('Water Data'!G123))),'Data Summary'!CC129="Yes"),OFFSET('Water Data'!$G$6,0,10*ROW('Water Data'!G123)),NA())</f>
        <v>#N/A</v>
      </c>
      <c r="O129" s="511" t="e">
        <f ca="1">+IF(AND(ISNUMBER(OFFSET('Water Data'!$G$9,0,10*ROW('Water Data'!G123))),'Data Summary'!CD129="Yes"),OFFSET('Water Data'!$G$9,0,10*ROW('Water Data'!G123)),NA())</f>
        <v>#N/A</v>
      </c>
      <c r="P129" s="511" t="e">
        <f ca="1">+IF(AND(ISNUMBER(OFFSET('Water Data'!$H$4,0,10*ROW('Water Data'!H123))),'Data Summary'!CE129="Yes"),100-OFFSET('Water Data'!$H$4,0,10*ROW('Water Data'!H123)),NA())</f>
        <v>#N/A</v>
      </c>
      <c r="Q129" s="511" t="e">
        <f ca="1">+IF(AND(ISNUMBER(OFFSET('Water Data'!$H$6,0,10*ROW('Water Data'!H123))),'Data Summary'!CF129="Yes"),OFFSET('Water Data'!$H$6,0,10*ROW('Water Data'!H123)),NA())</f>
        <v>#N/A</v>
      </c>
      <c r="R129" s="511" t="e">
        <f ca="1">+IF(AND(ISNUMBER(OFFSET('Water Data'!$H$9,0,10*ROW('Water Data'!H123))),'Data Summary'!CG129="Yes"),OFFSET('Water Data'!$H$9,0,10*ROW('Water Data'!H123)),NA())</f>
        <v>#N/A</v>
      </c>
      <c r="S129" s="511" t="e">
        <f ca="1">+IF(AND(ISNUMBER(OFFSET('Water Data'!$I$4,0,10*ROW('Water Data'!I123))),'Data Summary'!CH129="Yes"),100-OFFSET('Water Data'!$I$4,0,10*ROW('Water Data'!I123)),NA())</f>
        <v>#N/A</v>
      </c>
      <c r="T129" s="511" t="e">
        <f ca="1">+IF(AND(ISNUMBER(OFFSET('Water Data'!$I$6,0,10*ROW('Water Data'!I123))),'Data Summary'!CI129="Yes"),OFFSET('Water Data'!$I$6,0,10*ROW('Water Data'!I123)),NA())</f>
        <v>#N/A</v>
      </c>
      <c r="U129" s="511" t="e">
        <f ca="1">+IF(AND(ISNUMBER(OFFSET('Water Data'!$I$9,0,10*ROW('Water Data'!I123))),'Data Summary'!CJ129="Yes"),OFFSET('Water Data'!$I$9,0,10*ROW('Water Data'!I123)),NA())</f>
        <v>#N/A</v>
      </c>
      <c r="V129" s="512" t="e">
        <f ca="1">+IF(AND(ISNUMBER(OFFSET('Sanitation Data'!$D$4,0,10*ROW('Sanitation Data'!D123))),'Data Summary'!CK129="Yes"),100-OFFSET('Sanitation Data'!$D$4,0,10*ROW('Sanitation Data'!D123)),NA())</f>
        <v>#N/A</v>
      </c>
      <c r="W129" s="512" t="e">
        <f ca="1">+IF(AND(ISNUMBER(OFFSET('Sanitation Data'!$D$6,0,10*ROW('Sanitation Data'!D123))),'Data Summary'!CL129="Yes"),OFFSET('Sanitation Data'!$D$6,0,10*ROW('Sanitation Data'!D123)),NA())</f>
        <v>#N/A</v>
      </c>
      <c r="X129" s="512" t="e">
        <f ca="1">+IF(AND(ISNUMBER(OFFSET('Sanitation Data'!$D$10,0,10*ROW('Sanitation Data'!D123))),'Data Summary'!CM129="Yes"),OFFSET('Sanitation Data'!$D$10,0,10*ROW('Sanitation Data'!D123)),NA())</f>
        <v>#N/A</v>
      </c>
      <c r="Y129" s="512" t="e">
        <f ca="1">+IF(AND(ISNUMBER(OFFSET('Sanitation Data'!$D$11,0,10*ROW('Sanitation Data'!D123))),'Data Summary'!CN129="Yes"),OFFSET('Sanitation Data'!$D$11,0,10*ROW('Sanitation Data'!D123)),NA())</f>
        <v>#N/A</v>
      </c>
      <c r="Z129" s="512" t="e">
        <f ca="1">+IF(AND(ISNUMBER(OFFSET('Sanitation Data'!$D$12,0,10*ROW('Sanitation Data'!D123))),'Data Summary'!CO129="Yes"),OFFSET('Sanitation Data'!$D$12,0,10*ROW('Sanitation Data'!D123)),NA())</f>
        <v>#N/A</v>
      </c>
      <c r="AA129" s="512" t="e">
        <f ca="1">+IF(AND(ISNUMBER(OFFSET('Sanitation Data'!$E$4,0,10*ROW('Sanitation Data'!E123))),'Data Summary'!CP129="Yes"),100-OFFSET('Sanitation Data'!$E$4,0,10*ROW('Sanitation Data'!E123)),NA())</f>
        <v>#N/A</v>
      </c>
      <c r="AB129" s="512" t="e">
        <f ca="1">+IF(AND(ISNUMBER(OFFSET('Sanitation Data'!$E$6,0,10*ROW('Sanitation Data'!E123))),'Data Summary'!CQ129="Yes"),OFFSET('Sanitation Data'!$E$6,0,10*ROW('Sanitation Data'!E123)),NA())</f>
        <v>#N/A</v>
      </c>
      <c r="AC129" s="512" t="e">
        <f ca="1">+IF(AND(ISNUMBER(OFFSET('Sanitation Data'!$E$10,0,10*ROW('Sanitation Data'!E123))),'Data Summary'!CR129="Yes"),OFFSET('Sanitation Data'!$E$10,0,10*ROW('Sanitation Data'!E123)),NA())</f>
        <v>#N/A</v>
      </c>
      <c r="AD129" s="512" t="e">
        <f ca="1">+IF(AND(ISNUMBER(OFFSET('Sanitation Data'!$E$11,0,10*ROW('Sanitation Data'!E123))),'Data Summary'!CS129="Yes"),OFFSET('Sanitation Data'!$E$11,0,10*ROW('Sanitation Data'!E123)),NA())</f>
        <v>#N/A</v>
      </c>
      <c r="AE129" s="512" t="e">
        <f ca="1">+IF(AND(ISNUMBER(OFFSET('Sanitation Data'!$E$12,0,10*ROW('Sanitation Data'!E123))),'Data Summary'!CT129="Yes"),OFFSET('Sanitation Data'!$E$12,0,10*ROW('Sanitation Data'!E123)),NA())</f>
        <v>#N/A</v>
      </c>
      <c r="AF129" s="512" t="e">
        <f ca="1">+IF(AND(ISNUMBER(OFFSET('Sanitation Data'!$F$4,0,10*ROW('Sanitation Data'!F123))),'Data Summary'!CU129="Yes"),100-OFFSET('Sanitation Data'!$F$4,0,10*ROW('Sanitation Data'!F123)),NA())</f>
        <v>#N/A</v>
      </c>
      <c r="AG129" s="512" t="e">
        <f ca="1">+IF(AND(ISNUMBER(OFFSET('Sanitation Data'!$F$6,0,10*ROW('Sanitation Data'!F123))),'Data Summary'!CV129="Yes"),OFFSET('Sanitation Data'!$F$6,0,10*ROW('Sanitation Data'!F123)),NA())</f>
        <v>#N/A</v>
      </c>
      <c r="AH129" s="512" t="e">
        <f ca="1">+IF(AND(ISNUMBER(OFFSET('Sanitation Data'!$F$10,0,10*ROW('Sanitation Data'!F123))),'Data Summary'!CW129="Yes"),OFFSET('Sanitation Data'!$F$10,0,10*ROW('Sanitation Data'!F123)),NA())</f>
        <v>#N/A</v>
      </c>
      <c r="AI129" s="512" t="e">
        <f ca="1">+IF(AND(ISNUMBER(OFFSET('Sanitation Data'!$F$11,0,10*ROW('Sanitation Data'!F123))),'Data Summary'!CX129="Yes"),OFFSET('Sanitation Data'!$F$11,0,10*ROW('Sanitation Data'!F123)),NA())</f>
        <v>#N/A</v>
      </c>
      <c r="AJ129" s="512" t="e">
        <f ca="1">+IF(AND(ISNUMBER(OFFSET('Sanitation Data'!$F$12,0,10*ROW('Sanitation Data'!F123))),'Data Summary'!CY129="Yes"),OFFSET('Sanitation Data'!$F$12,0,10*ROW('Sanitation Data'!F123)),NA())</f>
        <v>#N/A</v>
      </c>
      <c r="AK129" s="512" t="e">
        <f ca="1">+IF(AND(ISNUMBER(OFFSET('Sanitation Data'!$G$4,0,10*ROW('Sanitation Data'!G123))),'Data Summary'!CZ129="Yes"),100-OFFSET('Sanitation Data'!$G$4,0,10*ROW('Sanitation Data'!G123)),NA())</f>
        <v>#N/A</v>
      </c>
      <c r="AL129" s="512" t="e">
        <f ca="1">+IF(AND(ISNUMBER(OFFSET('Sanitation Data'!$G$6,0,10*ROW('Sanitation Data'!G123))),'Data Summary'!DA129="Yes"),OFFSET('Sanitation Data'!$G$6,0,10*ROW('Sanitation Data'!G123)),NA())</f>
        <v>#N/A</v>
      </c>
      <c r="AM129" s="512" t="e">
        <f ca="1">+IF(AND(ISNUMBER(OFFSET('Sanitation Data'!$G$10,0,10*ROW('Sanitation Data'!G123))),'Data Summary'!DB129="Yes"),OFFSET('Sanitation Data'!$G$10,0,10*ROW('Sanitation Data'!G123)),NA())</f>
        <v>#N/A</v>
      </c>
      <c r="AN129" s="512" t="e">
        <f ca="1">+IF(AND(ISNUMBER(OFFSET('Sanitation Data'!$G$11,0,10*ROW('Sanitation Data'!G123))),'Data Summary'!DC129="Yes"),OFFSET('Sanitation Data'!$G$11,0,10*ROW('Sanitation Data'!G123)),NA())</f>
        <v>#N/A</v>
      </c>
      <c r="AO129" s="512" t="e">
        <f ca="1">+IF(AND(ISNUMBER(OFFSET('Sanitation Data'!$G$12,0,10*ROW('Sanitation Data'!G123))),'Data Summary'!DD129="Yes"),OFFSET('Sanitation Data'!$G$12,0,10*ROW('Sanitation Data'!G123)),NA())</f>
        <v>#N/A</v>
      </c>
      <c r="AP129" s="512" t="e">
        <f ca="1">+IF(AND(ISNUMBER(OFFSET('Sanitation Data'!$H$4,0,10*ROW('Sanitation Data'!H123))),'Data Summary'!DE129="Yes"),100-OFFSET('Sanitation Data'!$H$4,0,10*ROW('Sanitation Data'!H123)),NA())</f>
        <v>#N/A</v>
      </c>
      <c r="AQ129" s="512" t="e">
        <f ca="1">+IF(AND(ISNUMBER(OFFSET('Sanitation Data'!$H$6,0,10*ROW('Sanitation Data'!H123))),'Data Summary'!DF129="Yes"),OFFSET('Sanitation Data'!$H$6,0,10*ROW('Sanitation Data'!H123)),NA())</f>
        <v>#N/A</v>
      </c>
      <c r="AR129" s="512" t="e">
        <f ca="1">+IF(AND(ISNUMBER(OFFSET('Sanitation Data'!$H$10,0,10*ROW('Sanitation Data'!H123))),'Data Summary'!DG129="Yes"),OFFSET('Sanitation Data'!$H$10,0,10*ROW('Sanitation Data'!H123)),NA())</f>
        <v>#N/A</v>
      </c>
      <c r="AS129" s="512" t="e">
        <f ca="1">+IF(AND(ISNUMBER(OFFSET('Sanitation Data'!$H$11,0,10*ROW('Sanitation Data'!H123))),'Data Summary'!DH129="Yes"),OFFSET('Sanitation Data'!$H$11,0,10*ROW('Sanitation Data'!H123)),NA())</f>
        <v>#N/A</v>
      </c>
      <c r="AT129" s="512" t="e">
        <f ca="1">+IF(AND(ISNUMBER(OFFSET('Sanitation Data'!$H$12,0,10*ROW('Sanitation Data'!H123))),'Data Summary'!DI129="Yes"),OFFSET('Sanitation Data'!$H$12,0,10*ROW('Sanitation Data'!H123)),NA())</f>
        <v>#N/A</v>
      </c>
      <c r="AU129" s="512" t="e">
        <f ca="1">+IF(AND(ISNUMBER(OFFSET('Sanitation Data'!$I$4,0,10*ROW('Sanitation Data'!I123))),'Data Summary'!DJ129="Yes"),100-OFFSET('Sanitation Data'!$I$4,0,10*ROW('Sanitation Data'!I123)),NA())</f>
        <v>#N/A</v>
      </c>
      <c r="AV129" s="512" t="e">
        <f ca="1">+IF(AND(ISNUMBER(OFFSET('Sanitation Data'!$I$6,0,10*ROW('Sanitation Data'!I123))),'Data Summary'!DK129="Yes"),OFFSET('Sanitation Data'!$I$6,0,10*ROW('Sanitation Data'!I123)),NA())</f>
        <v>#N/A</v>
      </c>
      <c r="AW129" s="512" t="e">
        <f ca="1">+IF(AND(ISNUMBER(OFFSET('Sanitation Data'!$I$10,0,10*ROW('Sanitation Data'!I123))),'Data Summary'!DL129="Yes"),OFFSET('Sanitation Data'!$I$10,0,10*ROW('Sanitation Data'!I123)),NA())</f>
        <v>#N/A</v>
      </c>
      <c r="AX129" s="512" t="e">
        <f ca="1">+IF(AND(ISNUMBER(OFFSET('Sanitation Data'!$I$11,0,10*ROW('Sanitation Data'!I123))),'Data Summary'!DM129="Yes"),OFFSET('Sanitation Data'!$I$11,0,10*ROW('Sanitation Data'!I123)),NA())</f>
        <v>#N/A</v>
      </c>
      <c r="AY129" s="512" t="e">
        <f ca="1">+IF(AND(ISNUMBER(OFFSET('Sanitation Data'!$I$12,0,10*ROW('Sanitation Data'!I123))),'Data Summary'!DN129="Yes"),OFFSET('Sanitation Data'!$I$12,0,10*ROW('Sanitation Data'!I123)),NA())</f>
        <v>#N/A</v>
      </c>
      <c r="AZ129" s="513" t="e">
        <f ca="1">+IF(AND(ISNUMBER(OFFSET('Hygiene Data'!$D$5,0,10*ROW('Hygiene Data'!D123))),'Data Summary'!DO129="Yes"),OFFSET('Hygiene Data'!$D$5,0,10*ROW('Hygiene Data'!D123)),NA())</f>
        <v>#N/A</v>
      </c>
      <c r="BA129" s="513" t="e">
        <f ca="1">+IF(AND(ISNUMBER(OFFSET('Hygiene Data'!$D$7,0,10*ROW('Hygiene Data'!D123))),'Data Summary'!DP129="Yes"),OFFSET('Hygiene Data'!$D$7,0,10*ROW('Hygiene Data'!D123)),NA())</f>
        <v>#N/A</v>
      </c>
      <c r="BB129" s="513" t="e">
        <f ca="1">+IF(AND(ISNUMBER(OFFSET('Hygiene Data'!$D$9,0,10*ROW('Hygiene Data'!D123))),'Data Summary'!DQ129="Yes"),OFFSET('Hygiene Data'!$D$9,0,10*ROW('Hygiene Data'!D123)),NA())</f>
        <v>#N/A</v>
      </c>
      <c r="BC129" s="513" t="e">
        <f ca="1">+IF(AND(ISNUMBER(OFFSET('Hygiene Data'!$E$5,0,10*ROW('Hygiene Data'!E123))),'Data Summary'!DR129="Yes"),OFFSET('Hygiene Data'!$E$5,0,10*ROW('Hygiene Data'!E123)),NA())</f>
        <v>#N/A</v>
      </c>
      <c r="BD129" s="513" t="e">
        <f ca="1">+IF(AND(ISNUMBER(OFFSET('Hygiene Data'!$E$7,0,10*ROW('Hygiene Data'!E123))),'Data Summary'!DS129="Yes"),OFFSET('Hygiene Data'!$E$7,0,10*ROW('Hygiene Data'!E123)),NA())</f>
        <v>#N/A</v>
      </c>
      <c r="BE129" s="513" t="e">
        <f ca="1">+IF(AND(ISNUMBER(OFFSET('Hygiene Data'!$E$9,0,10*ROW('Hygiene Data'!E123))),'Data Summary'!DT129="Yes"),OFFSET('Hygiene Data'!$E$9,0,10*ROW('Hygiene Data'!E123)),NA())</f>
        <v>#N/A</v>
      </c>
      <c r="BF129" s="513" t="e">
        <f ca="1">+IF(AND(ISNUMBER(OFFSET('Hygiene Data'!$F$5,0,10*ROW('Hygiene Data'!F123))),'Data Summary'!DU129="Yes"),OFFSET('Hygiene Data'!$F$5,0,10*ROW('Hygiene Data'!F123)),NA())</f>
        <v>#N/A</v>
      </c>
      <c r="BG129" s="513" t="e">
        <f ca="1">+IF(AND(ISNUMBER(OFFSET('Hygiene Data'!$F$7,0,10*ROW('Hygiene Data'!F123))),'Data Summary'!DV129="Yes"),OFFSET('Hygiene Data'!$F$7,0,10*ROW('Hygiene Data'!F123)),NA())</f>
        <v>#N/A</v>
      </c>
      <c r="BH129" s="513" t="e">
        <f ca="1">+IF(AND(ISNUMBER(OFFSET('Hygiene Data'!$F$9,0,10*ROW('Hygiene Data'!F123))),'Data Summary'!DW129="Yes"),OFFSET('Hygiene Data'!$F$9,0,10*ROW('Hygiene Data'!F123)),NA())</f>
        <v>#N/A</v>
      </c>
      <c r="BI129" s="513" t="e">
        <f ca="1">+IF(AND(ISNUMBER(OFFSET('Hygiene Data'!$G$5,0,10*ROW('Hygiene Data'!G123))),'Data Summary'!DX129="Yes"),OFFSET('Hygiene Data'!$G$5,0,10*ROW('Hygiene Data'!G123)),NA())</f>
        <v>#N/A</v>
      </c>
      <c r="BJ129" s="513" t="e">
        <f ca="1">+IF(AND(ISNUMBER(OFFSET('Hygiene Data'!$G$7,0,10*ROW('Hygiene Data'!G123))),'Data Summary'!DY129="Yes"),OFFSET('Hygiene Data'!$G$7,0,10*ROW('Hygiene Data'!G123)),NA())</f>
        <v>#N/A</v>
      </c>
      <c r="BK129" s="513" t="e">
        <f ca="1">+IF(AND(ISNUMBER(OFFSET('Hygiene Data'!$G$9,0,10*ROW('Hygiene Data'!G123))),'Data Summary'!DZ129="Yes"),OFFSET('Hygiene Data'!$G$9,0,10*ROW('Hygiene Data'!G123)),NA())</f>
        <v>#N/A</v>
      </c>
      <c r="BL129" s="513" t="e">
        <f ca="1">+IF(AND(ISNUMBER(OFFSET('Hygiene Data'!$H$5,0,10*ROW('Hygiene Data'!H123))),'Data Summary'!EA129="Yes"),OFFSET('Hygiene Data'!$H$5,0,10*ROW('Hygiene Data'!H123)),NA())</f>
        <v>#N/A</v>
      </c>
      <c r="BM129" s="513" t="e">
        <f ca="1">+IF(AND(ISNUMBER(OFFSET('Hygiene Data'!$H$7,0,10*ROW('Hygiene Data'!H123))),'Data Summary'!EB129="Yes"),OFFSET('Hygiene Data'!$H$7,0,10*ROW('Hygiene Data'!H123)),NA())</f>
        <v>#N/A</v>
      </c>
      <c r="BN129" s="513" t="e">
        <f ca="1">+IF(AND(ISNUMBER(OFFSET('Hygiene Data'!$H$9,0,10*ROW('Hygiene Data'!H123))),'Data Summary'!EC129="Yes"),OFFSET('Hygiene Data'!$H$9,0,10*ROW('Hygiene Data'!H123)),NA())</f>
        <v>#N/A</v>
      </c>
      <c r="BO129" s="513" t="e">
        <f ca="1">+IF(AND(ISNUMBER(OFFSET('Hygiene Data'!$I$5,0,10*ROW('Hygiene Data'!I123))),'Data Summary'!ED129="Yes"),OFFSET('Hygiene Data'!$I$5,0,10*ROW('Hygiene Data'!I123)),NA())</f>
        <v>#N/A</v>
      </c>
      <c r="BP129" s="513" t="e">
        <f ca="1">+IF(AND(ISNUMBER(OFFSET('Hygiene Data'!$I$7,0,10*ROW('Hygiene Data'!I123))),'Data Summary'!EE129="Yes"),OFFSET('Hygiene Data'!$I$7,0,10*ROW('Hygiene Data'!I123)),NA())</f>
        <v>#N/A</v>
      </c>
      <c r="BQ129" s="513" t="e">
        <f ca="1">+IF(AND(ISNUMBER(OFFSET('Hygiene Data'!$I$9,0,10*ROW('Hygiene Data'!I123))),'Data Summary'!EF129="Yes"),OFFSET('Hygiene Data'!$I$9,0,10*ROW('Hygiene Data'!I123)),NA())</f>
        <v>#N/A</v>
      </c>
    </row>
    <row r="130" spans="1:69" x14ac:dyDescent="0.25">
      <c r="A130" s="509" t="e">
        <f ca="1">+RIGHT('Data Summary'!A130,LEN('Data Summary'!A130)-9)</f>
        <v>#VALUE!</v>
      </c>
      <c r="B130" s="483" t="str">
        <f ca="1">+IF(ISTEXT('Data Summary'!B130),'Data Summary'!B130,"")</f>
        <v/>
      </c>
      <c r="C130" s="510" t="e">
        <f ca="1">+VALUE('Data Summary'!C130)</f>
        <v>#VALUE!</v>
      </c>
      <c r="D130" s="511" t="e">
        <f ca="1">+IF(AND(ISNUMBER(OFFSET('Water Data'!$D$4,0,10*ROW('Water Data'!D124))),'Data Summary'!BS130="Yes"),100-OFFSET('Water Data'!$D$4,0,10*ROW('Water Data'!D124)),NA())</f>
        <v>#N/A</v>
      </c>
      <c r="E130" s="511" t="e">
        <f ca="1">+IF(AND(ISNUMBER(OFFSET('Water Data'!$D$6,0,10*ROW('Water Data'!D124))),'Data Summary'!BT130="Yes"),OFFSET('Water Data'!$D$6,0,10*ROW('Water Data'!D124)),NA())</f>
        <v>#N/A</v>
      </c>
      <c r="F130" s="511" t="e">
        <f ca="1">+IF(AND(ISNUMBER(OFFSET('Water Data'!$D$9,0,10*ROW('Water Data'!D124))),'Data Summary'!BU130="Yes"),OFFSET('Water Data'!$D$9,0,10*ROW('Water Data'!D124)),NA())</f>
        <v>#N/A</v>
      </c>
      <c r="G130" s="511" t="e">
        <f ca="1">+IF(AND(ISNUMBER(OFFSET('Water Data'!$E$4,0,10*ROW('Water Data'!E124))),'Data Summary'!BV130="Yes"),100-OFFSET('Water Data'!$E$4,0,10*ROW('Water Data'!E124)),NA())</f>
        <v>#N/A</v>
      </c>
      <c r="H130" s="511" t="e">
        <f ca="1">+IF(AND(ISNUMBER(OFFSET('Water Data'!$E$6,0,10*ROW('Water Data'!E124))),'Data Summary'!BW130="Yes"),OFFSET('Water Data'!$E$6,0,10*ROW('Water Data'!E124)),NA())</f>
        <v>#N/A</v>
      </c>
      <c r="I130" s="511" t="e">
        <f ca="1">+IF(AND(ISNUMBER(OFFSET('Water Data'!$E$9,0,10*ROW('Water Data'!E124))),'Data Summary'!BX130="Yes"),OFFSET('Water Data'!$E$9,0,10*ROW('Water Data'!E124)),NA())</f>
        <v>#N/A</v>
      </c>
      <c r="J130" s="511" t="e">
        <f ca="1">+IF(AND(ISNUMBER(OFFSET('Water Data'!$F$4,0,10*ROW('Water Data'!F124))),'Data Summary'!BY130="Yes"),100-OFFSET('Water Data'!$F$4,0,10*ROW('Water Data'!F124)),NA())</f>
        <v>#N/A</v>
      </c>
      <c r="K130" s="511" t="e">
        <f ca="1">+IF(AND(ISNUMBER(OFFSET('Water Data'!$F$6,0,10*ROW('Water Data'!F124))),'Data Summary'!BZ130="Yes"),OFFSET('Water Data'!$F$6,0,10*ROW('Water Data'!F124)),NA())</f>
        <v>#N/A</v>
      </c>
      <c r="L130" s="511" t="e">
        <f ca="1">+IF(AND(ISNUMBER(OFFSET('Water Data'!$F$9,0,10*ROW('Water Data'!F124))),'Data Summary'!CA130="Yes"),OFFSET('Water Data'!$F$9,0,10*ROW('Water Data'!F124)),NA())</f>
        <v>#N/A</v>
      </c>
      <c r="M130" s="511" t="e">
        <f ca="1">+IF(AND(ISNUMBER(OFFSET('Water Data'!$G$4,0,10*ROW('Water Data'!G124))),'Data Summary'!CB130="Yes"),100-OFFSET('Water Data'!$G$4,0,10*ROW('Water Data'!G124)),NA())</f>
        <v>#N/A</v>
      </c>
      <c r="N130" s="511" t="e">
        <f ca="1">+IF(AND(ISNUMBER(OFFSET('Water Data'!$G$6,0,10*ROW('Water Data'!G124))),'Data Summary'!CC130="Yes"),OFFSET('Water Data'!$G$6,0,10*ROW('Water Data'!G124)),NA())</f>
        <v>#N/A</v>
      </c>
      <c r="O130" s="511" t="e">
        <f ca="1">+IF(AND(ISNUMBER(OFFSET('Water Data'!$G$9,0,10*ROW('Water Data'!G124))),'Data Summary'!CD130="Yes"),OFFSET('Water Data'!$G$9,0,10*ROW('Water Data'!G124)),NA())</f>
        <v>#N/A</v>
      </c>
      <c r="P130" s="511" t="e">
        <f ca="1">+IF(AND(ISNUMBER(OFFSET('Water Data'!$H$4,0,10*ROW('Water Data'!H124))),'Data Summary'!CE130="Yes"),100-OFFSET('Water Data'!$H$4,0,10*ROW('Water Data'!H124)),NA())</f>
        <v>#N/A</v>
      </c>
      <c r="Q130" s="511" t="e">
        <f ca="1">+IF(AND(ISNUMBER(OFFSET('Water Data'!$H$6,0,10*ROW('Water Data'!H124))),'Data Summary'!CF130="Yes"),OFFSET('Water Data'!$H$6,0,10*ROW('Water Data'!H124)),NA())</f>
        <v>#N/A</v>
      </c>
      <c r="R130" s="511" t="e">
        <f ca="1">+IF(AND(ISNUMBER(OFFSET('Water Data'!$H$9,0,10*ROW('Water Data'!H124))),'Data Summary'!CG130="Yes"),OFFSET('Water Data'!$H$9,0,10*ROW('Water Data'!H124)),NA())</f>
        <v>#N/A</v>
      </c>
      <c r="S130" s="511" t="e">
        <f ca="1">+IF(AND(ISNUMBER(OFFSET('Water Data'!$I$4,0,10*ROW('Water Data'!I124))),'Data Summary'!CH130="Yes"),100-OFFSET('Water Data'!$I$4,0,10*ROW('Water Data'!I124)),NA())</f>
        <v>#N/A</v>
      </c>
      <c r="T130" s="511" t="e">
        <f ca="1">+IF(AND(ISNUMBER(OFFSET('Water Data'!$I$6,0,10*ROW('Water Data'!I124))),'Data Summary'!CI130="Yes"),OFFSET('Water Data'!$I$6,0,10*ROW('Water Data'!I124)),NA())</f>
        <v>#N/A</v>
      </c>
      <c r="U130" s="511" t="e">
        <f ca="1">+IF(AND(ISNUMBER(OFFSET('Water Data'!$I$9,0,10*ROW('Water Data'!I124))),'Data Summary'!CJ130="Yes"),OFFSET('Water Data'!$I$9,0,10*ROW('Water Data'!I124)),NA())</f>
        <v>#N/A</v>
      </c>
      <c r="V130" s="512" t="e">
        <f ca="1">+IF(AND(ISNUMBER(OFFSET('Sanitation Data'!$D$4,0,10*ROW('Sanitation Data'!D124))),'Data Summary'!CK130="Yes"),100-OFFSET('Sanitation Data'!$D$4,0,10*ROW('Sanitation Data'!D124)),NA())</f>
        <v>#N/A</v>
      </c>
      <c r="W130" s="512" t="e">
        <f ca="1">+IF(AND(ISNUMBER(OFFSET('Sanitation Data'!$D$6,0,10*ROW('Sanitation Data'!D124))),'Data Summary'!CL130="Yes"),OFFSET('Sanitation Data'!$D$6,0,10*ROW('Sanitation Data'!D124)),NA())</f>
        <v>#N/A</v>
      </c>
      <c r="X130" s="512" t="e">
        <f ca="1">+IF(AND(ISNUMBER(OFFSET('Sanitation Data'!$D$10,0,10*ROW('Sanitation Data'!D124))),'Data Summary'!CM130="Yes"),OFFSET('Sanitation Data'!$D$10,0,10*ROW('Sanitation Data'!D124)),NA())</f>
        <v>#N/A</v>
      </c>
      <c r="Y130" s="512" t="e">
        <f ca="1">+IF(AND(ISNUMBER(OFFSET('Sanitation Data'!$D$11,0,10*ROW('Sanitation Data'!D124))),'Data Summary'!CN130="Yes"),OFFSET('Sanitation Data'!$D$11,0,10*ROW('Sanitation Data'!D124)),NA())</f>
        <v>#N/A</v>
      </c>
      <c r="Z130" s="512" t="e">
        <f ca="1">+IF(AND(ISNUMBER(OFFSET('Sanitation Data'!$D$12,0,10*ROW('Sanitation Data'!D124))),'Data Summary'!CO130="Yes"),OFFSET('Sanitation Data'!$D$12,0,10*ROW('Sanitation Data'!D124)),NA())</f>
        <v>#N/A</v>
      </c>
      <c r="AA130" s="512" t="e">
        <f ca="1">+IF(AND(ISNUMBER(OFFSET('Sanitation Data'!$E$4,0,10*ROW('Sanitation Data'!E124))),'Data Summary'!CP130="Yes"),100-OFFSET('Sanitation Data'!$E$4,0,10*ROW('Sanitation Data'!E124)),NA())</f>
        <v>#N/A</v>
      </c>
      <c r="AB130" s="512" t="e">
        <f ca="1">+IF(AND(ISNUMBER(OFFSET('Sanitation Data'!$E$6,0,10*ROW('Sanitation Data'!E124))),'Data Summary'!CQ130="Yes"),OFFSET('Sanitation Data'!$E$6,0,10*ROW('Sanitation Data'!E124)),NA())</f>
        <v>#N/A</v>
      </c>
      <c r="AC130" s="512" t="e">
        <f ca="1">+IF(AND(ISNUMBER(OFFSET('Sanitation Data'!$E$10,0,10*ROW('Sanitation Data'!E124))),'Data Summary'!CR130="Yes"),OFFSET('Sanitation Data'!$E$10,0,10*ROW('Sanitation Data'!E124)),NA())</f>
        <v>#N/A</v>
      </c>
      <c r="AD130" s="512" t="e">
        <f ca="1">+IF(AND(ISNUMBER(OFFSET('Sanitation Data'!$E$11,0,10*ROW('Sanitation Data'!E124))),'Data Summary'!CS130="Yes"),OFFSET('Sanitation Data'!$E$11,0,10*ROW('Sanitation Data'!E124)),NA())</f>
        <v>#N/A</v>
      </c>
      <c r="AE130" s="512" t="e">
        <f ca="1">+IF(AND(ISNUMBER(OFFSET('Sanitation Data'!$E$12,0,10*ROW('Sanitation Data'!E124))),'Data Summary'!CT130="Yes"),OFFSET('Sanitation Data'!$E$12,0,10*ROW('Sanitation Data'!E124)),NA())</f>
        <v>#N/A</v>
      </c>
      <c r="AF130" s="512" t="e">
        <f ca="1">+IF(AND(ISNUMBER(OFFSET('Sanitation Data'!$F$4,0,10*ROW('Sanitation Data'!F124))),'Data Summary'!CU130="Yes"),100-OFFSET('Sanitation Data'!$F$4,0,10*ROW('Sanitation Data'!F124)),NA())</f>
        <v>#N/A</v>
      </c>
      <c r="AG130" s="512" t="e">
        <f ca="1">+IF(AND(ISNUMBER(OFFSET('Sanitation Data'!$F$6,0,10*ROW('Sanitation Data'!F124))),'Data Summary'!CV130="Yes"),OFFSET('Sanitation Data'!$F$6,0,10*ROW('Sanitation Data'!F124)),NA())</f>
        <v>#N/A</v>
      </c>
      <c r="AH130" s="512" t="e">
        <f ca="1">+IF(AND(ISNUMBER(OFFSET('Sanitation Data'!$F$10,0,10*ROW('Sanitation Data'!F124))),'Data Summary'!CW130="Yes"),OFFSET('Sanitation Data'!$F$10,0,10*ROW('Sanitation Data'!F124)),NA())</f>
        <v>#N/A</v>
      </c>
      <c r="AI130" s="512" t="e">
        <f ca="1">+IF(AND(ISNUMBER(OFFSET('Sanitation Data'!$F$11,0,10*ROW('Sanitation Data'!F124))),'Data Summary'!CX130="Yes"),OFFSET('Sanitation Data'!$F$11,0,10*ROW('Sanitation Data'!F124)),NA())</f>
        <v>#N/A</v>
      </c>
      <c r="AJ130" s="512" t="e">
        <f ca="1">+IF(AND(ISNUMBER(OFFSET('Sanitation Data'!$F$12,0,10*ROW('Sanitation Data'!F124))),'Data Summary'!CY130="Yes"),OFFSET('Sanitation Data'!$F$12,0,10*ROW('Sanitation Data'!F124)),NA())</f>
        <v>#N/A</v>
      </c>
      <c r="AK130" s="512" t="e">
        <f ca="1">+IF(AND(ISNUMBER(OFFSET('Sanitation Data'!$G$4,0,10*ROW('Sanitation Data'!G124))),'Data Summary'!CZ130="Yes"),100-OFFSET('Sanitation Data'!$G$4,0,10*ROW('Sanitation Data'!G124)),NA())</f>
        <v>#N/A</v>
      </c>
      <c r="AL130" s="512" t="e">
        <f ca="1">+IF(AND(ISNUMBER(OFFSET('Sanitation Data'!$G$6,0,10*ROW('Sanitation Data'!G124))),'Data Summary'!DA130="Yes"),OFFSET('Sanitation Data'!$G$6,0,10*ROW('Sanitation Data'!G124)),NA())</f>
        <v>#N/A</v>
      </c>
      <c r="AM130" s="512" t="e">
        <f ca="1">+IF(AND(ISNUMBER(OFFSET('Sanitation Data'!$G$10,0,10*ROW('Sanitation Data'!G124))),'Data Summary'!DB130="Yes"),OFFSET('Sanitation Data'!$G$10,0,10*ROW('Sanitation Data'!G124)),NA())</f>
        <v>#N/A</v>
      </c>
      <c r="AN130" s="512" t="e">
        <f ca="1">+IF(AND(ISNUMBER(OFFSET('Sanitation Data'!$G$11,0,10*ROW('Sanitation Data'!G124))),'Data Summary'!DC130="Yes"),OFFSET('Sanitation Data'!$G$11,0,10*ROW('Sanitation Data'!G124)),NA())</f>
        <v>#N/A</v>
      </c>
      <c r="AO130" s="512" t="e">
        <f ca="1">+IF(AND(ISNUMBER(OFFSET('Sanitation Data'!$G$12,0,10*ROW('Sanitation Data'!G124))),'Data Summary'!DD130="Yes"),OFFSET('Sanitation Data'!$G$12,0,10*ROW('Sanitation Data'!G124)),NA())</f>
        <v>#N/A</v>
      </c>
      <c r="AP130" s="512" t="e">
        <f ca="1">+IF(AND(ISNUMBER(OFFSET('Sanitation Data'!$H$4,0,10*ROW('Sanitation Data'!H124))),'Data Summary'!DE130="Yes"),100-OFFSET('Sanitation Data'!$H$4,0,10*ROW('Sanitation Data'!H124)),NA())</f>
        <v>#N/A</v>
      </c>
      <c r="AQ130" s="512" t="e">
        <f ca="1">+IF(AND(ISNUMBER(OFFSET('Sanitation Data'!$H$6,0,10*ROW('Sanitation Data'!H124))),'Data Summary'!DF130="Yes"),OFFSET('Sanitation Data'!$H$6,0,10*ROW('Sanitation Data'!H124)),NA())</f>
        <v>#N/A</v>
      </c>
      <c r="AR130" s="512" t="e">
        <f ca="1">+IF(AND(ISNUMBER(OFFSET('Sanitation Data'!$H$10,0,10*ROW('Sanitation Data'!H124))),'Data Summary'!DG130="Yes"),OFFSET('Sanitation Data'!$H$10,0,10*ROW('Sanitation Data'!H124)),NA())</f>
        <v>#N/A</v>
      </c>
      <c r="AS130" s="512" t="e">
        <f ca="1">+IF(AND(ISNUMBER(OFFSET('Sanitation Data'!$H$11,0,10*ROW('Sanitation Data'!H124))),'Data Summary'!DH130="Yes"),OFFSET('Sanitation Data'!$H$11,0,10*ROW('Sanitation Data'!H124)),NA())</f>
        <v>#N/A</v>
      </c>
      <c r="AT130" s="512" t="e">
        <f ca="1">+IF(AND(ISNUMBER(OFFSET('Sanitation Data'!$H$12,0,10*ROW('Sanitation Data'!H124))),'Data Summary'!DI130="Yes"),OFFSET('Sanitation Data'!$H$12,0,10*ROW('Sanitation Data'!H124)),NA())</f>
        <v>#N/A</v>
      </c>
      <c r="AU130" s="512" t="e">
        <f ca="1">+IF(AND(ISNUMBER(OFFSET('Sanitation Data'!$I$4,0,10*ROW('Sanitation Data'!I124))),'Data Summary'!DJ130="Yes"),100-OFFSET('Sanitation Data'!$I$4,0,10*ROW('Sanitation Data'!I124)),NA())</f>
        <v>#N/A</v>
      </c>
      <c r="AV130" s="512" t="e">
        <f ca="1">+IF(AND(ISNUMBER(OFFSET('Sanitation Data'!$I$6,0,10*ROW('Sanitation Data'!I124))),'Data Summary'!DK130="Yes"),OFFSET('Sanitation Data'!$I$6,0,10*ROW('Sanitation Data'!I124)),NA())</f>
        <v>#N/A</v>
      </c>
      <c r="AW130" s="512" t="e">
        <f ca="1">+IF(AND(ISNUMBER(OFFSET('Sanitation Data'!$I$10,0,10*ROW('Sanitation Data'!I124))),'Data Summary'!DL130="Yes"),OFFSET('Sanitation Data'!$I$10,0,10*ROW('Sanitation Data'!I124)),NA())</f>
        <v>#N/A</v>
      </c>
      <c r="AX130" s="512" t="e">
        <f ca="1">+IF(AND(ISNUMBER(OFFSET('Sanitation Data'!$I$11,0,10*ROW('Sanitation Data'!I124))),'Data Summary'!DM130="Yes"),OFFSET('Sanitation Data'!$I$11,0,10*ROW('Sanitation Data'!I124)),NA())</f>
        <v>#N/A</v>
      </c>
      <c r="AY130" s="512" t="e">
        <f ca="1">+IF(AND(ISNUMBER(OFFSET('Sanitation Data'!$I$12,0,10*ROW('Sanitation Data'!I124))),'Data Summary'!DN130="Yes"),OFFSET('Sanitation Data'!$I$12,0,10*ROW('Sanitation Data'!I124)),NA())</f>
        <v>#N/A</v>
      </c>
      <c r="AZ130" s="513" t="e">
        <f ca="1">+IF(AND(ISNUMBER(OFFSET('Hygiene Data'!$D$5,0,10*ROW('Hygiene Data'!D124))),'Data Summary'!DO130="Yes"),OFFSET('Hygiene Data'!$D$5,0,10*ROW('Hygiene Data'!D124)),NA())</f>
        <v>#N/A</v>
      </c>
      <c r="BA130" s="513" t="e">
        <f ca="1">+IF(AND(ISNUMBER(OFFSET('Hygiene Data'!$D$7,0,10*ROW('Hygiene Data'!D124))),'Data Summary'!DP130="Yes"),OFFSET('Hygiene Data'!$D$7,0,10*ROW('Hygiene Data'!D124)),NA())</f>
        <v>#N/A</v>
      </c>
      <c r="BB130" s="513" t="e">
        <f ca="1">+IF(AND(ISNUMBER(OFFSET('Hygiene Data'!$D$9,0,10*ROW('Hygiene Data'!D124))),'Data Summary'!DQ130="Yes"),OFFSET('Hygiene Data'!$D$9,0,10*ROW('Hygiene Data'!D124)),NA())</f>
        <v>#N/A</v>
      </c>
      <c r="BC130" s="513" t="e">
        <f ca="1">+IF(AND(ISNUMBER(OFFSET('Hygiene Data'!$E$5,0,10*ROW('Hygiene Data'!E124))),'Data Summary'!DR130="Yes"),OFFSET('Hygiene Data'!$E$5,0,10*ROW('Hygiene Data'!E124)),NA())</f>
        <v>#N/A</v>
      </c>
      <c r="BD130" s="513" t="e">
        <f ca="1">+IF(AND(ISNUMBER(OFFSET('Hygiene Data'!$E$7,0,10*ROW('Hygiene Data'!E124))),'Data Summary'!DS130="Yes"),OFFSET('Hygiene Data'!$E$7,0,10*ROW('Hygiene Data'!E124)),NA())</f>
        <v>#N/A</v>
      </c>
      <c r="BE130" s="513" t="e">
        <f ca="1">+IF(AND(ISNUMBER(OFFSET('Hygiene Data'!$E$9,0,10*ROW('Hygiene Data'!E124))),'Data Summary'!DT130="Yes"),OFFSET('Hygiene Data'!$E$9,0,10*ROW('Hygiene Data'!E124)),NA())</f>
        <v>#N/A</v>
      </c>
      <c r="BF130" s="513" t="e">
        <f ca="1">+IF(AND(ISNUMBER(OFFSET('Hygiene Data'!$F$5,0,10*ROW('Hygiene Data'!F124))),'Data Summary'!DU130="Yes"),OFFSET('Hygiene Data'!$F$5,0,10*ROW('Hygiene Data'!F124)),NA())</f>
        <v>#N/A</v>
      </c>
      <c r="BG130" s="513" t="e">
        <f ca="1">+IF(AND(ISNUMBER(OFFSET('Hygiene Data'!$F$7,0,10*ROW('Hygiene Data'!F124))),'Data Summary'!DV130="Yes"),OFFSET('Hygiene Data'!$F$7,0,10*ROW('Hygiene Data'!F124)),NA())</f>
        <v>#N/A</v>
      </c>
      <c r="BH130" s="513" t="e">
        <f ca="1">+IF(AND(ISNUMBER(OFFSET('Hygiene Data'!$F$9,0,10*ROW('Hygiene Data'!F124))),'Data Summary'!DW130="Yes"),OFFSET('Hygiene Data'!$F$9,0,10*ROW('Hygiene Data'!F124)),NA())</f>
        <v>#N/A</v>
      </c>
      <c r="BI130" s="513" t="e">
        <f ca="1">+IF(AND(ISNUMBER(OFFSET('Hygiene Data'!$G$5,0,10*ROW('Hygiene Data'!G124))),'Data Summary'!DX130="Yes"),OFFSET('Hygiene Data'!$G$5,0,10*ROW('Hygiene Data'!G124)),NA())</f>
        <v>#N/A</v>
      </c>
      <c r="BJ130" s="513" t="e">
        <f ca="1">+IF(AND(ISNUMBER(OFFSET('Hygiene Data'!$G$7,0,10*ROW('Hygiene Data'!G124))),'Data Summary'!DY130="Yes"),OFFSET('Hygiene Data'!$G$7,0,10*ROW('Hygiene Data'!G124)),NA())</f>
        <v>#N/A</v>
      </c>
      <c r="BK130" s="513" t="e">
        <f ca="1">+IF(AND(ISNUMBER(OFFSET('Hygiene Data'!$G$9,0,10*ROW('Hygiene Data'!G124))),'Data Summary'!DZ130="Yes"),OFFSET('Hygiene Data'!$G$9,0,10*ROW('Hygiene Data'!G124)),NA())</f>
        <v>#N/A</v>
      </c>
      <c r="BL130" s="513" t="e">
        <f ca="1">+IF(AND(ISNUMBER(OFFSET('Hygiene Data'!$H$5,0,10*ROW('Hygiene Data'!H124))),'Data Summary'!EA130="Yes"),OFFSET('Hygiene Data'!$H$5,0,10*ROW('Hygiene Data'!H124)),NA())</f>
        <v>#N/A</v>
      </c>
      <c r="BM130" s="513" t="e">
        <f ca="1">+IF(AND(ISNUMBER(OFFSET('Hygiene Data'!$H$7,0,10*ROW('Hygiene Data'!H124))),'Data Summary'!EB130="Yes"),OFFSET('Hygiene Data'!$H$7,0,10*ROW('Hygiene Data'!H124)),NA())</f>
        <v>#N/A</v>
      </c>
      <c r="BN130" s="513" t="e">
        <f ca="1">+IF(AND(ISNUMBER(OFFSET('Hygiene Data'!$H$9,0,10*ROW('Hygiene Data'!H124))),'Data Summary'!EC130="Yes"),OFFSET('Hygiene Data'!$H$9,0,10*ROW('Hygiene Data'!H124)),NA())</f>
        <v>#N/A</v>
      </c>
      <c r="BO130" s="513" t="e">
        <f ca="1">+IF(AND(ISNUMBER(OFFSET('Hygiene Data'!$I$5,0,10*ROW('Hygiene Data'!I124))),'Data Summary'!ED130="Yes"),OFFSET('Hygiene Data'!$I$5,0,10*ROW('Hygiene Data'!I124)),NA())</f>
        <v>#N/A</v>
      </c>
      <c r="BP130" s="513" t="e">
        <f ca="1">+IF(AND(ISNUMBER(OFFSET('Hygiene Data'!$I$7,0,10*ROW('Hygiene Data'!I124))),'Data Summary'!EE130="Yes"),OFFSET('Hygiene Data'!$I$7,0,10*ROW('Hygiene Data'!I124)),NA())</f>
        <v>#N/A</v>
      </c>
      <c r="BQ130" s="513" t="e">
        <f ca="1">+IF(AND(ISNUMBER(OFFSET('Hygiene Data'!$I$9,0,10*ROW('Hygiene Data'!I124))),'Data Summary'!EF130="Yes"),OFFSET('Hygiene Data'!$I$9,0,10*ROW('Hygiene Data'!I124)),NA())</f>
        <v>#N/A</v>
      </c>
    </row>
    <row r="131" spans="1:69" x14ac:dyDescent="0.25">
      <c r="A131" s="509" t="e">
        <f ca="1">+RIGHT('Data Summary'!A131,LEN('Data Summary'!A131)-9)</f>
        <v>#VALUE!</v>
      </c>
      <c r="B131" s="483" t="str">
        <f ca="1">+IF(ISTEXT('Data Summary'!B131),'Data Summary'!B131,"")</f>
        <v/>
      </c>
      <c r="C131" s="510" t="e">
        <f ca="1">+VALUE('Data Summary'!C131)</f>
        <v>#VALUE!</v>
      </c>
      <c r="D131" s="511" t="e">
        <f ca="1">+IF(AND(ISNUMBER(OFFSET('Water Data'!$D$4,0,10*ROW('Water Data'!D125))),'Data Summary'!BS131="Yes"),100-OFFSET('Water Data'!$D$4,0,10*ROW('Water Data'!D125)),NA())</f>
        <v>#N/A</v>
      </c>
      <c r="E131" s="511" t="e">
        <f ca="1">+IF(AND(ISNUMBER(OFFSET('Water Data'!$D$6,0,10*ROW('Water Data'!D125))),'Data Summary'!BT131="Yes"),OFFSET('Water Data'!$D$6,0,10*ROW('Water Data'!D125)),NA())</f>
        <v>#N/A</v>
      </c>
      <c r="F131" s="511" t="e">
        <f ca="1">+IF(AND(ISNUMBER(OFFSET('Water Data'!$D$9,0,10*ROW('Water Data'!D125))),'Data Summary'!BU131="Yes"),OFFSET('Water Data'!$D$9,0,10*ROW('Water Data'!D125)),NA())</f>
        <v>#N/A</v>
      </c>
      <c r="G131" s="511" t="e">
        <f ca="1">+IF(AND(ISNUMBER(OFFSET('Water Data'!$E$4,0,10*ROW('Water Data'!E125))),'Data Summary'!BV131="Yes"),100-OFFSET('Water Data'!$E$4,0,10*ROW('Water Data'!E125)),NA())</f>
        <v>#N/A</v>
      </c>
      <c r="H131" s="511" t="e">
        <f ca="1">+IF(AND(ISNUMBER(OFFSET('Water Data'!$E$6,0,10*ROW('Water Data'!E125))),'Data Summary'!BW131="Yes"),OFFSET('Water Data'!$E$6,0,10*ROW('Water Data'!E125)),NA())</f>
        <v>#N/A</v>
      </c>
      <c r="I131" s="511" t="e">
        <f ca="1">+IF(AND(ISNUMBER(OFFSET('Water Data'!$E$9,0,10*ROW('Water Data'!E125))),'Data Summary'!BX131="Yes"),OFFSET('Water Data'!$E$9,0,10*ROW('Water Data'!E125)),NA())</f>
        <v>#N/A</v>
      </c>
      <c r="J131" s="511" t="e">
        <f ca="1">+IF(AND(ISNUMBER(OFFSET('Water Data'!$F$4,0,10*ROW('Water Data'!F125))),'Data Summary'!BY131="Yes"),100-OFFSET('Water Data'!$F$4,0,10*ROW('Water Data'!F125)),NA())</f>
        <v>#N/A</v>
      </c>
      <c r="K131" s="511" t="e">
        <f ca="1">+IF(AND(ISNUMBER(OFFSET('Water Data'!$F$6,0,10*ROW('Water Data'!F125))),'Data Summary'!BZ131="Yes"),OFFSET('Water Data'!$F$6,0,10*ROW('Water Data'!F125)),NA())</f>
        <v>#N/A</v>
      </c>
      <c r="L131" s="511" t="e">
        <f ca="1">+IF(AND(ISNUMBER(OFFSET('Water Data'!$F$9,0,10*ROW('Water Data'!F125))),'Data Summary'!CA131="Yes"),OFFSET('Water Data'!$F$9,0,10*ROW('Water Data'!F125)),NA())</f>
        <v>#N/A</v>
      </c>
      <c r="M131" s="511" t="e">
        <f ca="1">+IF(AND(ISNUMBER(OFFSET('Water Data'!$G$4,0,10*ROW('Water Data'!G125))),'Data Summary'!CB131="Yes"),100-OFFSET('Water Data'!$G$4,0,10*ROW('Water Data'!G125)),NA())</f>
        <v>#N/A</v>
      </c>
      <c r="N131" s="511" t="e">
        <f ca="1">+IF(AND(ISNUMBER(OFFSET('Water Data'!$G$6,0,10*ROW('Water Data'!G125))),'Data Summary'!CC131="Yes"),OFFSET('Water Data'!$G$6,0,10*ROW('Water Data'!G125)),NA())</f>
        <v>#N/A</v>
      </c>
      <c r="O131" s="511" t="e">
        <f ca="1">+IF(AND(ISNUMBER(OFFSET('Water Data'!$G$9,0,10*ROW('Water Data'!G125))),'Data Summary'!CD131="Yes"),OFFSET('Water Data'!$G$9,0,10*ROW('Water Data'!G125)),NA())</f>
        <v>#N/A</v>
      </c>
      <c r="P131" s="511" t="e">
        <f ca="1">+IF(AND(ISNUMBER(OFFSET('Water Data'!$H$4,0,10*ROW('Water Data'!H125))),'Data Summary'!CE131="Yes"),100-OFFSET('Water Data'!$H$4,0,10*ROW('Water Data'!H125)),NA())</f>
        <v>#N/A</v>
      </c>
      <c r="Q131" s="511" t="e">
        <f ca="1">+IF(AND(ISNUMBER(OFFSET('Water Data'!$H$6,0,10*ROW('Water Data'!H125))),'Data Summary'!CF131="Yes"),OFFSET('Water Data'!$H$6,0,10*ROW('Water Data'!H125)),NA())</f>
        <v>#N/A</v>
      </c>
      <c r="R131" s="511" t="e">
        <f ca="1">+IF(AND(ISNUMBER(OFFSET('Water Data'!$H$9,0,10*ROW('Water Data'!H125))),'Data Summary'!CG131="Yes"),OFFSET('Water Data'!$H$9,0,10*ROW('Water Data'!H125)),NA())</f>
        <v>#N/A</v>
      </c>
      <c r="S131" s="511" t="e">
        <f ca="1">+IF(AND(ISNUMBER(OFFSET('Water Data'!$I$4,0,10*ROW('Water Data'!I125))),'Data Summary'!CH131="Yes"),100-OFFSET('Water Data'!$I$4,0,10*ROW('Water Data'!I125)),NA())</f>
        <v>#N/A</v>
      </c>
      <c r="T131" s="511" t="e">
        <f ca="1">+IF(AND(ISNUMBER(OFFSET('Water Data'!$I$6,0,10*ROW('Water Data'!I125))),'Data Summary'!CI131="Yes"),OFFSET('Water Data'!$I$6,0,10*ROW('Water Data'!I125)),NA())</f>
        <v>#N/A</v>
      </c>
      <c r="U131" s="511" t="e">
        <f ca="1">+IF(AND(ISNUMBER(OFFSET('Water Data'!$I$9,0,10*ROW('Water Data'!I125))),'Data Summary'!CJ131="Yes"),OFFSET('Water Data'!$I$9,0,10*ROW('Water Data'!I125)),NA())</f>
        <v>#N/A</v>
      </c>
      <c r="V131" s="512" t="e">
        <f ca="1">+IF(AND(ISNUMBER(OFFSET('Sanitation Data'!$D$4,0,10*ROW('Sanitation Data'!D125))),'Data Summary'!CK131="Yes"),100-OFFSET('Sanitation Data'!$D$4,0,10*ROW('Sanitation Data'!D125)),NA())</f>
        <v>#N/A</v>
      </c>
      <c r="W131" s="512" t="e">
        <f ca="1">+IF(AND(ISNUMBER(OFFSET('Sanitation Data'!$D$6,0,10*ROW('Sanitation Data'!D125))),'Data Summary'!CL131="Yes"),OFFSET('Sanitation Data'!$D$6,0,10*ROW('Sanitation Data'!D125)),NA())</f>
        <v>#N/A</v>
      </c>
      <c r="X131" s="512" t="e">
        <f ca="1">+IF(AND(ISNUMBER(OFFSET('Sanitation Data'!$D$10,0,10*ROW('Sanitation Data'!D125))),'Data Summary'!CM131="Yes"),OFFSET('Sanitation Data'!$D$10,0,10*ROW('Sanitation Data'!D125)),NA())</f>
        <v>#N/A</v>
      </c>
      <c r="Y131" s="512" t="e">
        <f ca="1">+IF(AND(ISNUMBER(OFFSET('Sanitation Data'!$D$11,0,10*ROW('Sanitation Data'!D125))),'Data Summary'!CN131="Yes"),OFFSET('Sanitation Data'!$D$11,0,10*ROW('Sanitation Data'!D125)),NA())</f>
        <v>#N/A</v>
      </c>
      <c r="Z131" s="512" t="e">
        <f ca="1">+IF(AND(ISNUMBER(OFFSET('Sanitation Data'!$D$12,0,10*ROW('Sanitation Data'!D125))),'Data Summary'!CO131="Yes"),OFFSET('Sanitation Data'!$D$12,0,10*ROW('Sanitation Data'!D125)),NA())</f>
        <v>#N/A</v>
      </c>
      <c r="AA131" s="512" t="e">
        <f ca="1">+IF(AND(ISNUMBER(OFFSET('Sanitation Data'!$E$4,0,10*ROW('Sanitation Data'!E125))),'Data Summary'!CP131="Yes"),100-OFFSET('Sanitation Data'!$E$4,0,10*ROW('Sanitation Data'!E125)),NA())</f>
        <v>#N/A</v>
      </c>
      <c r="AB131" s="512" t="e">
        <f ca="1">+IF(AND(ISNUMBER(OFFSET('Sanitation Data'!$E$6,0,10*ROW('Sanitation Data'!E125))),'Data Summary'!CQ131="Yes"),OFFSET('Sanitation Data'!$E$6,0,10*ROW('Sanitation Data'!E125)),NA())</f>
        <v>#N/A</v>
      </c>
      <c r="AC131" s="512" t="e">
        <f ca="1">+IF(AND(ISNUMBER(OFFSET('Sanitation Data'!$E$10,0,10*ROW('Sanitation Data'!E125))),'Data Summary'!CR131="Yes"),OFFSET('Sanitation Data'!$E$10,0,10*ROW('Sanitation Data'!E125)),NA())</f>
        <v>#N/A</v>
      </c>
      <c r="AD131" s="512" t="e">
        <f ca="1">+IF(AND(ISNUMBER(OFFSET('Sanitation Data'!$E$11,0,10*ROW('Sanitation Data'!E125))),'Data Summary'!CS131="Yes"),OFFSET('Sanitation Data'!$E$11,0,10*ROW('Sanitation Data'!E125)),NA())</f>
        <v>#N/A</v>
      </c>
      <c r="AE131" s="512" t="e">
        <f ca="1">+IF(AND(ISNUMBER(OFFSET('Sanitation Data'!$E$12,0,10*ROW('Sanitation Data'!E125))),'Data Summary'!CT131="Yes"),OFFSET('Sanitation Data'!$E$12,0,10*ROW('Sanitation Data'!E125)),NA())</f>
        <v>#N/A</v>
      </c>
      <c r="AF131" s="512" t="e">
        <f ca="1">+IF(AND(ISNUMBER(OFFSET('Sanitation Data'!$F$4,0,10*ROW('Sanitation Data'!F125))),'Data Summary'!CU131="Yes"),100-OFFSET('Sanitation Data'!$F$4,0,10*ROW('Sanitation Data'!F125)),NA())</f>
        <v>#N/A</v>
      </c>
      <c r="AG131" s="512" t="e">
        <f ca="1">+IF(AND(ISNUMBER(OFFSET('Sanitation Data'!$F$6,0,10*ROW('Sanitation Data'!F125))),'Data Summary'!CV131="Yes"),OFFSET('Sanitation Data'!$F$6,0,10*ROW('Sanitation Data'!F125)),NA())</f>
        <v>#N/A</v>
      </c>
      <c r="AH131" s="512" t="e">
        <f ca="1">+IF(AND(ISNUMBER(OFFSET('Sanitation Data'!$F$10,0,10*ROW('Sanitation Data'!F125))),'Data Summary'!CW131="Yes"),OFFSET('Sanitation Data'!$F$10,0,10*ROW('Sanitation Data'!F125)),NA())</f>
        <v>#N/A</v>
      </c>
      <c r="AI131" s="512" t="e">
        <f ca="1">+IF(AND(ISNUMBER(OFFSET('Sanitation Data'!$F$11,0,10*ROW('Sanitation Data'!F125))),'Data Summary'!CX131="Yes"),OFFSET('Sanitation Data'!$F$11,0,10*ROW('Sanitation Data'!F125)),NA())</f>
        <v>#N/A</v>
      </c>
      <c r="AJ131" s="512" t="e">
        <f ca="1">+IF(AND(ISNUMBER(OFFSET('Sanitation Data'!$F$12,0,10*ROW('Sanitation Data'!F125))),'Data Summary'!CY131="Yes"),OFFSET('Sanitation Data'!$F$12,0,10*ROW('Sanitation Data'!F125)),NA())</f>
        <v>#N/A</v>
      </c>
      <c r="AK131" s="512" t="e">
        <f ca="1">+IF(AND(ISNUMBER(OFFSET('Sanitation Data'!$G$4,0,10*ROW('Sanitation Data'!G125))),'Data Summary'!CZ131="Yes"),100-OFFSET('Sanitation Data'!$G$4,0,10*ROW('Sanitation Data'!G125)),NA())</f>
        <v>#N/A</v>
      </c>
      <c r="AL131" s="512" t="e">
        <f ca="1">+IF(AND(ISNUMBER(OFFSET('Sanitation Data'!$G$6,0,10*ROW('Sanitation Data'!G125))),'Data Summary'!DA131="Yes"),OFFSET('Sanitation Data'!$G$6,0,10*ROW('Sanitation Data'!G125)),NA())</f>
        <v>#N/A</v>
      </c>
      <c r="AM131" s="512" t="e">
        <f ca="1">+IF(AND(ISNUMBER(OFFSET('Sanitation Data'!$G$10,0,10*ROW('Sanitation Data'!G125))),'Data Summary'!DB131="Yes"),OFFSET('Sanitation Data'!$G$10,0,10*ROW('Sanitation Data'!G125)),NA())</f>
        <v>#N/A</v>
      </c>
      <c r="AN131" s="512" t="e">
        <f ca="1">+IF(AND(ISNUMBER(OFFSET('Sanitation Data'!$G$11,0,10*ROW('Sanitation Data'!G125))),'Data Summary'!DC131="Yes"),OFFSET('Sanitation Data'!$G$11,0,10*ROW('Sanitation Data'!G125)),NA())</f>
        <v>#N/A</v>
      </c>
      <c r="AO131" s="512" t="e">
        <f ca="1">+IF(AND(ISNUMBER(OFFSET('Sanitation Data'!$G$12,0,10*ROW('Sanitation Data'!G125))),'Data Summary'!DD131="Yes"),OFFSET('Sanitation Data'!$G$12,0,10*ROW('Sanitation Data'!G125)),NA())</f>
        <v>#N/A</v>
      </c>
      <c r="AP131" s="512" t="e">
        <f ca="1">+IF(AND(ISNUMBER(OFFSET('Sanitation Data'!$H$4,0,10*ROW('Sanitation Data'!H125))),'Data Summary'!DE131="Yes"),100-OFFSET('Sanitation Data'!$H$4,0,10*ROW('Sanitation Data'!H125)),NA())</f>
        <v>#N/A</v>
      </c>
      <c r="AQ131" s="512" t="e">
        <f ca="1">+IF(AND(ISNUMBER(OFFSET('Sanitation Data'!$H$6,0,10*ROW('Sanitation Data'!H125))),'Data Summary'!DF131="Yes"),OFFSET('Sanitation Data'!$H$6,0,10*ROW('Sanitation Data'!H125)),NA())</f>
        <v>#N/A</v>
      </c>
      <c r="AR131" s="512" t="e">
        <f ca="1">+IF(AND(ISNUMBER(OFFSET('Sanitation Data'!$H$10,0,10*ROW('Sanitation Data'!H125))),'Data Summary'!DG131="Yes"),OFFSET('Sanitation Data'!$H$10,0,10*ROW('Sanitation Data'!H125)),NA())</f>
        <v>#N/A</v>
      </c>
      <c r="AS131" s="512" t="e">
        <f ca="1">+IF(AND(ISNUMBER(OFFSET('Sanitation Data'!$H$11,0,10*ROW('Sanitation Data'!H125))),'Data Summary'!DH131="Yes"),OFFSET('Sanitation Data'!$H$11,0,10*ROW('Sanitation Data'!H125)),NA())</f>
        <v>#N/A</v>
      </c>
      <c r="AT131" s="512" t="e">
        <f ca="1">+IF(AND(ISNUMBER(OFFSET('Sanitation Data'!$H$12,0,10*ROW('Sanitation Data'!H125))),'Data Summary'!DI131="Yes"),OFFSET('Sanitation Data'!$H$12,0,10*ROW('Sanitation Data'!H125)),NA())</f>
        <v>#N/A</v>
      </c>
      <c r="AU131" s="512" t="e">
        <f ca="1">+IF(AND(ISNUMBER(OFFSET('Sanitation Data'!$I$4,0,10*ROW('Sanitation Data'!I125))),'Data Summary'!DJ131="Yes"),100-OFFSET('Sanitation Data'!$I$4,0,10*ROW('Sanitation Data'!I125)),NA())</f>
        <v>#N/A</v>
      </c>
      <c r="AV131" s="512" t="e">
        <f ca="1">+IF(AND(ISNUMBER(OFFSET('Sanitation Data'!$I$6,0,10*ROW('Sanitation Data'!I125))),'Data Summary'!DK131="Yes"),OFFSET('Sanitation Data'!$I$6,0,10*ROW('Sanitation Data'!I125)),NA())</f>
        <v>#N/A</v>
      </c>
      <c r="AW131" s="512" t="e">
        <f ca="1">+IF(AND(ISNUMBER(OFFSET('Sanitation Data'!$I$10,0,10*ROW('Sanitation Data'!I125))),'Data Summary'!DL131="Yes"),OFFSET('Sanitation Data'!$I$10,0,10*ROW('Sanitation Data'!I125)),NA())</f>
        <v>#N/A</v>
      </c>
      <c r="AX131" s="512" t="e">
        <f ca="1">+IF(AND(ISNUMBER(OFFSET('Sanitation Data'!$I$11,0,10*ROW('Sanitation Data'!I125))),'Data Summary'!DM131="Yes"),OFFSET('Sanitation Data'!$I$11,0,10*ROW('Sanitation Data'!I125)),NA())</f>
        <v>#N/A</v>
      </c>
      <c r="AY131" s="512" t="e">
        <f ca="1">+IF(AND(ISNUMBER(OFFSET('Sanitation Data'!$I$12,0,10*ROW('Sanitation Data'!I125))),'Data Summary'!DN131="Yes"),OFFSET('Sanitation Data'!$I$12,0,10*ROW('Sanitation Data'!I125)),NA())</f>
        <v>#N/A</v>
      </c>
      <c r="AZ131" s="513" t="e">
        <f ca="1">+IF(AND(ISNUMBER(OFFSET('Hygiene Data'!$D$5,0,10*ROW('Hygiene Data'!D125))),'Data Summary'!DO131="Yes"),OFFSET('Hygiene Data'!$D$5,0,10*ROW('Hygiene Data'!D125)),NA())</f>
        <v>#N/A</v>
      </c>
      <c r="BA131" s="513" t="e">
        <f ca="1">+IF(AND(ISNUMBER(OFFSET('Hygiene Data'!$D$7,0,10*ROW('Hygiene Data'!D125))),'Data Summary'!DP131="Yes"),OFFSET('Hygiene Data'!$D$7,0,10*ROW('Hygiene Data'!D125)),NA())</f>
        <v>#N/A</v>
      </c>
      <c r="BB131" s="513" t="e">
        <f ca="1">+IF(AND(ISNUMBER(OFFSET('Hygiene Data'!$D$9,0,10*ROW('Hygiene Data'!D125))),'Data Summary'!DQ131="Yes"),OFFSET('Hygiene Data'!$D$9,0,10*ROW('Hygiene Data'!D125)),NA())</f>
        <v>#N/A</v>
      </c>
      <c r="BC131" s="513" t="e">
        <f ca="1">+IF(AND(ISNUMBER(OFFSET('Hygiene Data'!$E$5,0,10*ROW('Hygiene Data'!E125))),'Data Summary'!DR131="Yes"),OFFSET('Hygiene Data'!$E$5,0,10*ROW('Hygiene Data'!E125)),NA())</f>
        <v>#N/A</v>
      </c>
      <c r="BD131" s="513" t="e">
        <f ca="1">+IF(AND(ISNUMBER(OFFSET('Hygiene Data'!$E$7,0,10*ROW('Hygiene Data'!E125))),'Data Summary'!DS131="Yes"),OFFSET('Hygiene Data'!$E$7,0,10*ROW('Hygiene Data'!E125)),NA())</f>
        <v>#N/A</v>
      </c>
      <c r="BE131" s="513" t="e">
        <f ca="1">+IF(AND(ISNUMBER(OFFSET('Hygiene Data'!$E$9,0,10*ROW('Hygiene Data'!E125))),'Data Summary'!DT131="Yes"),OFFSET('Hygiene Data'!$E$9,0,10*ROW('Hygiene Data'!E125)),NA())</f>
        <v>#N/A</v>
      </c>
      <c r="BF131" s="513" t="e">
        <f ca="1">+IF(AND(ISNUMBER(OFFSET('Hygiene Data'!$F$5,0,10*ROW('Hygiene Data'!F125))),'Data Summary'!DU131="Yes"),OFFSET('Hygiene Data'!$F$5,0,10*ROW('Hygiene Data'!F125)),NA())</f>
        <v>#N/A</v>
      </c>
      <c r="BG131" s="513" t="e">
        <f ca="1">+IF(AND(ISNUMBER(OFFSET('Hygiene Data'!$F$7,0,10*ROW('Hygiene Data'!F125))),'Data Summary'!DV131="Yes"),OFFSET('Hygiene Data'!$F$7,0,10*ROW('Hygiene Data'!F125)),NA())</f>
        <v>#N/A</v>
      </c>
      <c r="BH131" s="513" t="e">
        <f ca="1">+IF(AND(ISNUMBER(OFFSET('Hygiene Data'!$F$9,0,10*ROW('Hygiene Data'!F125))),'Data Summary'!DW131="Yes"),OFFSET('Hygiene Data'!$F$9,0,10*ROW('Hygiene Data'!F125)),NA())</f>
        <v>#N/A</v>
      </c>
      <c r="BI131" s="513" t="e">
        <f ca="1">+IF(AND(ISNUMBER(OFFSET('Hygiene Data'!$G$5,0,10*ROW('Hygiene Data'!G125))),'Data Summary'!DX131="Yes"),OFFSET('Hygiene Data'!$G$5,0,10*ROW('Hygiene Data'!G125)),NA())</f>
        <v>#N/A</v>
      </c>
      <c r="BJ131" s="513" t="e">
        <f ca="1">+IF(AND(ISNUMBER(OFFSET('Hygiene Data'!$G$7,0,10*ROW('Hygiene Data'!G125))),'Data Summary'!DY131="Yes"),OFFSET('Hygiene Data'!$G$7,0,10*ROW('Hygiene Data'!G125)),NA())</f>
        <v>#N/A</v>
      </c>
      <c r="BK131" s="513" t="e">
        <f ca="1">+IF(AND(ISNUMBER(OFFSET('Hygiene Data'!$G$9,0,10*ROW('Hygiene Data'!G125))),'Data Summary'!DZ131="Yes"),OFFSET('Hygiene Data'!$G$9,0,10*ROW('Hygiene Data'!G125)),NA())</f>
        <v>#N/A</v>
      </c>
      <c r="BL131" s="513" t="e">
        <f ca="1">+IF(AND(ISNUMBER(OFFSET('Hygiene Data'!$H$5,0,10*ROW('Hygiene Data'!H125))),'Data Summary'!EA131="Yes"),OFFSET('Hygiene Data'!$H$5,0,10*ROW('Hygiene Data'!H125)),NA())</f>
        <v>#N/A</v>
      </c>
      <c r="BM131" s="513" t="e">
        <f ca="1">+IF(AND(ISNUMBER(OFFSET('Hygiene Data'!$H$7,0,10*ROW('Hygiene Data'!H125))),'Data Summary'!EB131="Yes"),OFFSET('Hygiene Data'!$H$7,0,10*ROW('Hygiene Data'!H125)),NA())</f>
        <v>#N/A</v>
      </c>
      <c r="BN131" s="513" t="e">
        <f ca="1">+IF(AND(ISNUMBER(OFFSET('Hygiene Data'!$H$9,0,10*ROW('Hygiene Data'!H125))),'Data Summary'!EC131="Yes"),OFFSET('Hygiene Data'!$H$9,0,10*ROW('Hygiene Data'!H125)),NA())</f>
        <v>#N/A</v>
      </c>
      <c r="BO131" s="513" t="e">
        <f ca="1">+IF(AND(ISNUMBER(OFFSET('Hygiene Data'!$I$5,0,10*ROW('Hygiene Data'!I125))),'Data Summary'!ED131="Yes"),OFFSET('Hygiene Data'!$I$5,0,10*ROW('Hygiene Data'!I125)),NA())</f>
        <v>#N/A</v>
      </c>
      <c r="BP131" s="513" t="e">
        <f ca="1">+IF(AND(ISNUMBER(OFFSET('Hygiene Data'!$I$7,0,10*ROW('Hygiene Data'!I125))),'Data Summary'!EE131="Yes"),OFFSET('Hygiene Data'!$I$7,0,10*ROW('Hygiene Data'!I125)),NA())</f>
        <v>#N/A</v>
      </c>
      <c r="BQ131" s="513" t="e">
        <f ca="1">+IF(AND(ISNUMBER(OFFSET('Hygiene Data'!$I$9,0,10*ROW('Hygiene Data'!I125))),'Data Summary'!EF131="Yes"),OFFSET('Hygiene Data'!$I$9,0,10*ROW('Hygiene Data'!I125)),NA())</f>
        <v>#N/A</v>
      </c>
    </row>
    <row r="132" spans="1:69" x14ac:dyDescent="0.25">
      <c r="A132" s="509" t="e">
        <f ca="1">+RIGHT('Data Summary'!A132,LEN('Data Summary'!A132)-9)</f>
        <v>#VALUE!</v>
      </c>
      <c r="B132" s="483" t="str">
        <f ca="1">+IF(ISTEXT('Data Summary'!B132),'Data Summary'!B132,"")</f>
        <v/>
      </c>
      <c r="C132" s="510" t="e">
        <f ca="1">+VALUE('Data Summary'!C132)</f>
        <v>#VALUE!</v>
      </c>
      <c r="D132" s="511" t="e">
        <f ca="1">+IF(AND(ISNUMBER(OFFSET('Water Data'!$D$4,0,10*ROW('Water Data'!D126))),'Data Summary'!BS132="Yes"),100-OFFSET('Water Data'!$D$4,0,10*ROW('Water Data'!D126)),NA())</f>
        <v>#N/A</v>
      </c>
      <c r="E132" s="511" t="e">
        <f ca="1">+IF(AND(ISNUMBER(OFFSET('Water Data'!$D$6,0,10*ROW('Water Data'!D126))),'Data Summary'!BT132="Yes"),OFFSET('Water Data'!$D$6,0,10*ROW('Water Data'!D126)),NA())</f>
        <v>#N/A</v>
      </c>
      <c r="F132" s="511" t="e">
        <f ca="1">+IF(AND(ISNUMBER(OFFSET('Water Data'!$D$9,0,10*ROW('Water Data'!D126))),'Data Summary'!BU132="Yes"),OFFSET('Water Data'!$D$9,0,10*ROW('Water Data'!D126)),NA())</f>
        <v>#N/A</v>
      </c>
      <c r="G132" s="511" t="e">
        <f ca="1">+IF(AND(ISNUMBER(OFFSET('Water Data'!$E$4,0,10*ROW('Water Data'!E126))),'Data Summary'!BV132="Yes"),100-OFFSET('Water Data'!$E$4,0,10*ROW('Water Data'!E126)),NA())</f>
        <v>#N/A</v>
      </c>
      <c r="H132" s="511" t="e">
        <f ca="1">+IF(AND(ISNUMBER(OFFSET('Water Data'!$E$6,0,10*ROW('Water Data'!E126))),'Data Summary'!BW132="Yes"),OFFSET('Water Data'!$E$6,0,10*ROW('Water Data'!E126)),NA())</f>
        <v>#N/A</v>
      </c>
      <c r="I132" s="511" t="e">
        <f ca="1">+IF(AND(ISNUMBER(OFFSET('Water Data'!$E$9,0,10*ROW('Water Data'!E126))),'Data Summary'!BX132="Yes"),OFFSET('Water Data'!$E$9,0,10*ROW('Water Data'!E126)),NA())</f>
        <v>#N/A</v>
      </c>
      <c r="J132" s="511" t="e">
        <f ca="1">+IF(AND(ISNUMBER(OFFSET('Water Data'!$F$4,0,10*ROW('Water Data'!F126))),'Data Summary'!BY132="Yes"),100-OFFSET('Water Data'!$F$4,0,10*ROW('Water Data'!F126)),NA())</f>
        <v>#N/A</v>
      </c>
      <c r="K132" s="511" t="e">
        <f ca="1">+IF(AND(ISNUMBER(OFFSET('Water Data'!$F$6,0,10*ROW('Water Data'!F126))),'Data Summary'!BZ132="Yes"),OFFSET('Water Data'!$F$6,0,10*ROW('Water Data'!F126)),NA())</f>
        <v>#N/A</v>
      </c>
      <c r="L132" s="511" t="e">
        <f ca="1">+IF(AND(ISNUMBER(OFFSET('Water Data'!$F$9,0,10*ROW('Water Data'!F126))),'Data Summary'!CA132="Yes"),OFFSET('Water Data'!$F$9,0,10*ROW('Water Data'!F126)),NA())</f>
        <v>#N/A</v>
      </c>
      <c r="M132" s="511" t="e">
        <f ca="1">+IF(AND(ISNUMBER(OFFSET('Water Data'!$G$4,0,10*ROW('Water Data'!G126))),'Data Summary'!CB132="Yes"),100-OFFSET('Water Data'!$G$4,0,10*ROW('Water Data'!G126)),NA())</f>
        <v>#N/A</v>
      </c>
      <c r="N132" s="511" t="e">
        <f ca="1">+IF(AND(ISNUMBER(OFFSET('Water Data'!$G$6,0,10*ROW('Water Data'!G126))),'Data Summary'!CC132="Yes"),OFFSET('Water Data'!$G$6,0,10*ROW('Water Data'!G126)),NA())</f>
        <v>#N/A</v>
      </c>
      <c r="O132" s="511" t="e">
        <f ca="1">+IF(AND(ISNUMBER(OFFSET('Water Data'!$G$9,0,10*ROW('Water Data'!G126))),'Data Summary'!CD132="Yes"),OFFSET('Water Data'!$G$9,0,10*ROW('Water Data'!G126)),NA())</f>
        <v>#N/A</v>
      </c>
      <c r="P132" s="511" t="e">
        <f ca="1">+IF(AND(ISNUMBER(OFFSET('Water Data'!$H$4,0,10*ROW('Water Data'!H126))),'Data Summary'!CE132="Yes"),100-OFFSET('Water Data'!$H$4,0,10*ROW('Water Data'!H126)),NA())</f>
        <v>#N/A</v>
      </c>
      <c r="Q132" s="511" t="e">
        <f ca="1">+IF(AND(ISNUMBER(OFFSET('Water Data'!$H$6,0,10*ROW('Water Data'!H126))),'Data Summary'!CF132="Yes"),OFFSET('Water Data'!$H$6,0,10*ROW('Water Data'!H126)),NA())</f>
        <v>#N/A</v>
      </c>
      <c r="R132" s="511" t="e">
        <f ca="1">+IF(AND(ISNUMBER(OFFSET('Water Data'!$H$9,0,10*ROW('Water Data'!H126))),'Data Summary'!CG132="Yes"),OFFSET('Water Data'!$H$9,0,10*ROW('Water Data'!H126)),NA())</f>
        <v>#N/A</v>
      </c>
      <c r="S132" s="511" t="e">
        <f ca="1">+IF(AND(ISNUMBER(OFFSET('Water Data'!$I$4,0,10*ROW('Water Data'!I126))),'Data Summary'!CH132="Yes"),100-OFFSET('Water Data'!$I$4,0,10*ROW('Water Data'!I126)),NA())</f>
        <v>#N/A</v>
      </c>
      <c r="T132" s="511" t="e">
        <f ca="1">+IF(AND(ISNUMBER(OFFSET('Water Data'!$I$6,0,10*ROW('Water Data'!I126))),'Data Summary'!CI132="Yes"),OFFSET('Water Data'!$I$6,0,10*ROW('Water Data'!I126)),NA())</f>
        <v>#N/A</v>
      </c>
      <c r="U132" s="511" t="e">
        <f ca="1">+IF(AND(ISNUMBER(OFFSET('Water Data'!$I$9,0,10*ROW('Water Data'!I126))),'Data Summary'!CJ132="Yes"),OFFSET('Water Data'!$I$9,0,10*ROW('Water Data'!I126)),NA())</f>
        <v>#N/A</v>
      </c>
      <c r="V132" s="512" t="e">
        <f ca="1">+IF(AND(ISNUMBER(OFFSET('Sanitation Data'!$D$4,0,10*ROW('Sanitation Data'!D126))),'Data Summary'!CK132="Yes"),100-OFFSET('Sanitation Data'!$D$4,0,10*ROW('Sanitation Data'!D126)),NA())</f>
        <v>#N/A</v>
      </c>
      <c r="W132" s="512" t="e">
        <f ca="1">+IF(AND(ISNUMBER(OFFSET('Sanitation Data'!$D$6,0,10*ROW('Sanitation Data'!D126))),'Data Summary'!CL132="Yes"),OFFSET('Sanitation Data'!$D$6,0,10*ROW('Sanitation Data'!D126)),NA())</f>
        <v>#N/A</v>
      </c>
      <c r="X132" s="512" t="e">
        <f ca="1">+IF(AND(ISNUMBER(OFFSET('Sanitation Data'!$D$10,0,10*ROW('Sanitation Data'!D126))),'Data Summary'!CM132="Yes"),OFFSET('Sanitation Data'!$D$10,0,10*ROW('Sanitation Data'!D126)),NA())</f>
        <v>#N/A</v>
      </c>
      <c r="Y132" s="512" t="e">
        <f ca="1">+IF(AND(ISNUMBER(OFFSET('Sanitation Data'!$D$11,0,10*ROW('Sanitation Data'!D126))),'Data Summary'!CN132="Yes"),OFFSET('Sanitation Data'!$D$11,0,10*ROW('Sanitation Data'!D126)),NA())</f>
        <v>#N/A</v>
      </c>
      <c r="Z132" s="512" t="e">
        <f ca="1">+IF(AND(ISNUMBER(OFFSET('Sanitation Data'!$D$12,0,10*ROW('Sanitation Data'!D126))),'Data Summary'!CO132="Yes"),OFFSET('Sanitation Data'!$D$12,0,10*ROW('Sanitation Data'!D126)),NA())</f>
        <v>#N/A</v>
      </c>
      <c r="AA132" s="512" t="e">
        <f ca="1">+IF(AND(ISNUMBER(OFFSET('Sanitation Data'!$E$4,0,10*ROW('Sanitation Data'!E126))),'Data Summary'!CP132="Yes"),100-OFFSET('Sanitation Data'!$E$4,0,10*ROW('Sanitation Data'!E126)),NA())</f>
        <v>#N/A</v>
      </c>
      <c r="AB132" s="512" t="e">
        <f ca="1">+IF(AND(ISNUMBER(OFFSET('Sanitation Data'!$E$6,0,10*ROW('Sanitation Data'!E126))),'Data Summary'!CQ132="Yes"),OFFSET('Sanitation Data'!$E$6,0,10*ROW('Sanitation Data'!E126)),NA())</f>
        <v>#N/A</v>
      </c>
      <c r="AC132" s="512" t="e">
        <f ca="1">+IF(AND(ISNUMBER(OFFSET('Sanitation Data'!$E$10,0,10*ROW('Sanitation Data'!E126))),'Data Summary'!CR132="Yes"),OFFSET('Sanitation Data'!$E$10,0,10*ROW('Sanitation Data'!E126)),NA())</f>
        <v>#N/A</v>
      </c>
      <c r="AD132" s="512" t="e">
        <f ca="1">+IF(AND(ISNUMBER(OFFSET('Sanitation Data'!$E$11,0,10*ROW('Sanitation Data'!E126))),'Data Summary'!CS132="Yes"),OFFSET('Sanitation Data'!$E$11,0,10*ROW('Sanitation Data'!E126)),NA())</f>
        <v>#N/A</v>
      </c>
      <c r="AE132" s="512" t="e">
        <f ca="1">+IF(AND(ISNUMBER(OFFSET('Sanitation Data'!$E$12,0,10*ROW('Sanitation Data'!E126))),'Data Summary'!CT132="Yes"),OFFSET('Sanitation Data'!$E$12,0,10*ROW('Sanitation Data'!E126)),NA())</f>
        <v>#N/A</v>
      </c>
      <c r="AF132" s="512" t="e">
        <f ca="1">+IF(AND(ISNUMBER(OFFSET('Sanitation Data'!$F$4,0,10*ROW('Sanitation Data'!F126))),'Data Summary'!CU132="Yes"),100-OFFSET('Sanitation Data'!$F$4,0,10*ROW('Sanitation Data'!F126)),NA())</f>
        <v>#N/A</v>
      </c>
      <c r="AG132" s="512" t="e">
        <f ca="1">+IF(AND(ISNUMBER(OFFSET('Sanitation Data'!$F$6,0,10*ROW('Sanitation Data'!F126))),'Data Summary'!CV132="Yes"),OFFSET('Sanitation Data'!$F$6,0,10*ROW('Sanitation Data'!F126)),NA())</f>
        <v>#N/A</v>
      </c>
      <c r="AH132" s="512" t="e">
        <f ca="1">+IF(AND(ISNUMBER(OFFSET('Sanitation Data'!$F$10,0,10*ROW('Sanitation Data'!F126))),'Data Summary'!CW132="Yes"),OFFSET('Sanitation Data'!$F$10,0,10*ROW('Sanitation Data'!F126)),NA())</f>
        <v>#N/A</v>
      </c>
      <c r="AI132" s="512" t="e">
        <f ca="1">+IF(AND(ISNUMBER(OFFSET('Sanitation Data'!$F$11,0,10*ROW('Sanitation Data'!F126))),'Data Summary'!CX132="Yes"),OFFSET('Sanitation Data'!$F$11,0,10*ROW('Sanitation Data'!F126)),NA())</f>
        <v>#N/A</v>
      </c>
      <c r="AJ132" s="512" t="e">
        <f ca="1">+IF(AND(ISNUMBER(OFFSET('Sanitation Data'!$F$12,0,10*ROW('Sanitation Data'!F126))),'Data Summary'!CY132="Yes"),OFFSET('Sanitation Data'!$F$12,0,10*ROW('Sanitation Data'!F126)),NA())</f>
        <v>#N/A</v>
      </c>
      <c r="AK132" s="512" t="e">
        <f ca="1">+IF(AND(ISNUMBER(OFFSET('Sanitation Data'!$G$4,0,10*ROW('Sanitation Data'!G126))),'Data Summary'!CZ132="Yes"),100-OFFSET('Sanitation Data'!$G$4,0,10*ROW('Sanitation Data'!G126)),NA())</f>
        <v>#N/A</v>
      </c>
      <c r="AL132" s="512" t="e">
        <f ca="1">+IF(AND(ISNUMBER(OFFSET('Sanitation Data'!$G$6,0,10*ROW('Sanitation Data'!G126))),'Data Summary'!DA132="Yes"),OFFSET('Sanitation Data'!$G$6,0,10*ROW('Sanitation Data'!G126)),NA())</f>
        <v>#N/A</v>
      </c>
      <c r="AM132" s="512" t="e">
        <f ca="1">+IF(AND(ISNUMBER(OFFSET('Sanitation Data'!$G$10,0,10*ROW('Sanitation Data'!G126))),'Data Summary'!DB132="Yes"),OFFSET('Sanitation Data'!$G$10,0,10*ROW('Sanitation Data'!G126)),NA())</f>
        <v>#N/A</v>
      </c>
      <c r="AN132" s="512" t="e">
        <f ca="1">+IF(AND(ISNUMBER(OFFSET('Sanitation Data'!$G$11,0,10*ROW('Sanitation Data'!G126))),'Data Summary'!DC132="Yes"),OFFSET('Sanitation Data'!$G$11,0,10*ROW('Sanitation Data'!G126)),NA())</f>
        <v>#N/A</v>
      </c>
      <c r="AO132" s="512" t="e">
        <f ca="1">+IF(AND(ISNUMBER(OFFSET('Sanitation Data'!$G$12,0,10*ROW('Sanitation Data'!G126))),'Data Summary'!DD132="Yes"),OFFSET('Sanitation Data'!$G$12,0,10*ROW('Sanitation Data'!G126)),NA())</f>
        <v>#N/A</v>
      </c>
      <c r="AP132" s="512" t="e">
        <f ca="1">+IF(AND(ISNUMBER(OFFSET('Sanitation Data'!$H$4,0,10*ROW('Sanitation Data'!H126))),'Data Summary'!DE132="Yes"),100-OFFSET('Sanitation Data'!$H$4,0,10*ROW('Sanitation Data'!H126)),NA())</f>
        <v>#N/A</v>
      </c>
      <c r="AQ132" s="512" t="e">
        <f ca="1">+IF(AND(ISNUMBER(OFFSET('Sanitation Data'!$H$6,0,10*ROW('Sanitation Data'!H126))),'Data Summary'!DF132="Yes"),OFFSET('Sanitation Data'!$H$6,0,10*ROW('Sanitation Data'!H126)),NA())</f>
        <v>#N/A</v>
      </c>
      <c r="AR132" s="512" t="e">
        <f ca="1">+IF(AND(ISNUMBER(OFFSET('Sanitation Data'!$H$10,0,10*ROW('Sanitation Data'!H126))),'Data Summary'!DG132="Yes"),OFFSET('Sanitation Data'!$H$10,0,10*ROW('Sanitation Data'!H126)),NA())</f>
        <v>#N/A</v>
      </c>
      <c r="AS132" s="512" t="e">
        <f ca="1">+IF(AND(ISNUMBER(OFFSET('Sanitation Data'!$H$11,0,10*ROW('Sanitation Data'!H126))),'Data Summary'!DH132="Yes"),OFFSET('Sanitation Data'!$H$11,0,10*ROW('Sanitation Data'!H126)),NA())</f>
        <v>#N/A</v>
      </c>
      <c r="AT132" s="512" t="e">
        <f ca="1">+IF(AND(ISNUMBER(OFFSET('Sanitation Data'!$H$12,0,10*ROW('Sanitation Data'!H126))),'Data Summary'!DI132="Yes"),OFFSET('Sanitation Data'!$H$12,0,10*ROW('Sanitation Data'!H126)),NA())</f>
        <v>#N/A</v>
      </c>
      <c r="AU132" s="512" t="e">
        <f ca="1">+IF(AND(ISNUMBER(OFFSET('Sanitation Data'!$I$4,0,10*ROW('Sanitation Data'!I126))),'Data Summary'!DJ132="Yes"),100-OFFSET('Sanitation Data'!$I$4,0,10*ROW('Sanitation Data'!I126)),NA())</f>
        <v>#N/A</v>
      </c>
      <c r="AV132" s="512" t="e">
        <f ca="1">+IF(AND(ISNUMBER(OFFSET('Sanitation Data'!$I$6,0,10*ROW('Sanitation Data'!I126))),'Data Summary'!DK132="Yes"),OFFSET('Sanitation Data'!$I$6,0,10*ROW('Sanitation Data'!I126)),NA())</f>
        <v>#N/A</v>
      </c>
      <c r="AW132" s="512" t="e">
        <f ca="1">+IF(AND(ISNUMBER(OFFSET('Sanitation Data'!$I$10,0,10*ROW('Sanitation Data'!I126))),'Data Summary'!DL132="Yes"),OFFSET('Sanitation Data'!$I$10,0,10*ROW('Sanitation Data'!I126)),NA())</f>
        <v>#N/A</v>
      </c>
      <c r="AX132" s="512" t="e">
        <f ca="1">+IF(AND(ISNUMBER(OFFSET('Sanitation Data'!$I$11,0,10*ROW('Sanitation Data'!I126))),'Data Summary'!DM132="Yes"),OFFSET('Sanitation Data'!$I$11,0,10*ROW('Sanitation Data'!I126)),NA())</f>
        <v>#N/A</v>
      </c>
      <c r="AY132" s="512" t="e">
        <f ca="1">+IF(AND(ISNUMBER(OFFSET('Sanitation Data'!$I$12,0,10*ROW('Sanitation Data'!I126))),'Data Summary'!DN132="Yes"),OFFSET('Sanitation Data'!$I$12,0,10*ROW('Sanitation Data'!I126)),NA())</f>
        <v>#N/A</v>
      </c>
      <c r="AZ132" s="513" t="e">
        <f ca="1">+IF(AND(ISNUMBER(OFFSET('Hygiene Data'!$D$5,0,10*ROW('Hygiene Data'!D126))),'Data Summary'!DO132="Yes"),OFFSET('Hygiene Data'!$D$5,0,10*ROW('Hygiene Data'!D126)),NA())</f>
        <v>#N/A</v>
      </c>
      <c r="BA132" s="513" t="e">
        <f ca="1">+IF(AND(ISNUMBER(OFFSET('Hygiene Data'!$D$7,0,10*ROW('Hygiene Data'!D126))),'Data Summary'!DP132="Yes"),OFFSET('Hygiene Data'!$D$7,0,10*ROW('Hygiene Data'!D126)),NA())</f>
        <v>#N/A</v>
      </c>
      <c r="BB132" s="513" t="e">
        <f ca="1">+IF(AND(ISNUMBER(OFFSET('Hygiene Data'!$D$9,0,10*ROW('Hygiene Data'!D126))),'Data Summary'!DQ132="Yes"),OFFSET('Hygiene Data'!$D$9,0,10*ROW('Hygiene Data'!D126)),NA())</f>
        <v>#N/A</v>
      </c>
      <c r="BC132" s="513" t="e">
        <f ca="1">+IF(AND(ISNUMBER(OFFSET('Hygiene Data'!$E$5,0,10*ROW('Hygiene Data'!E126))),'Data Summary'!DR132="Yes"),OFFSET('Hygiene Data'!$E$5,0,10*ROW('Hygiene Data'!E126)),NA())</f>
        <v>#N/A</v>
      </c>
      <c r="BD132" s="513" t="e">
        <f ca="1">+IF(AND(ISNUMBER(OFFSET('Hygiene Data'!$E$7,0,10*ROW('Hygiene Data'!E126))),'Data Summary'!DS132="Yes"),OFFSET('Hygiene Data'!$E$7,0,10*ROW('Hygiene Data'!E126)),NA())</f>
        <v>#N/A</v>
      </c>
      <c r="BE132" s="513" t="e">
        <f ca="1">+IF(AND(ISNUMBER(OFFSET('Hygiene Data'!$E$9,0,10*ROW('Hygiene Data'!E126))),'Data Summary'!DT132="Yes"),OFFSET('Hygiene Data'!$E$9,0,10*ROW('Hygiene Data'!E126)),NA())</f>
        <v>#N/A</v>
      </c>
      <c r="BF132" s="513" t="e">
        <f ca="1">+IF(AND(ISNUMBER(OFFSET('Hygiene Data'!$F$5,0,10*ROW('Hygiene Data'!F126))),'Data Summary'!DU132="Yes"),OFFSET('Hygiene Data'!$F$5,0,10*ROW('Hygiene Data'!F126)),NA())</f>
        <v>#N/A</v>
      </c>
      <c r="BG132" s="513" t="e">
        <f ca="1">+IF(AND(ISNUMBER(OFFSET('Hygiene Data'!$F$7,0,10*ROW('Hygiene Data'!F126))),'Data Summary'!DV132="Yes"),OFFSET('Hygiene Data'!$F$7,0,10*ROW('Hygiene Data'!F126)),NA())</f>
        <v>#N/A</v>
      </c>
      <c r="BH132" s="513" t="e">
        <f ca="1">+IF(AND(ISNUMBER(OFFSET('Hygiene Data'!$F$9,0,10*ROW('Hygiene Data'!F126))),'Data Summary'!DW132="Yes"),OFFSET('Hygiene Data'!$F$9,0,10*ROW('Hygiene Data'!F126)),NA())</f>
        <v>#N/A</v>
      </c>
      <c r="BI132" s="513" t="e">
        <f ca="1">+IF(AND(ISNUMBER(OFFSET('Hygiene Data'!$G$5,0,10*ROW('Hygiene Data'!G126))),'Data Summary'!DX132="Yes"),OFFSET('Hygiene Data'!$G$5,0,10*ROW('Hygiene Data'!G126)),NA())</f>
        <v>#N/A</v>
      </c>
      <c r="BJ132" s="513" t="e">
        <f ca="1">+IF(AND(ISNUMBER(OFFSET('Hygiene Data'!$G$7,0,10*ROW('Hygiene Data'!G126))),'Data Summary'!DY132="Yes"),OFFSET('Hygiene Data'!$G$7,0,10*ROW('Hygiene Data'!G126)),NA())</f>
        <v>#N/A</v>
      </c>
      <c r="BK132" s="513" t="e">
        <f ca="1">+IF(AND(ISNUMBER(OFFSET('Hygiene Data'!$G$9,0,10*ROW('Hygiene Data'!G126))),'Data Summary'!DZ132="Yes"),OFFSET('Hygiene Data'!$G$9,0,10*ROW('Hygiene Data'!G126)),NA())</f>
        <v>#N/A</v>
      </c>
      <c r="BL132" s="513" t="e">
        <f ca="1">+IF(AND(ISNUMBER(OFFSET('Hygiene Data'!$H$5,0,10*ROW('Hygiene Data'!H126))),'Data Summary'!EA132="Yes"),OFFSET('Hygiene Data'!$H$5,0,10*ROW('Hygiene Data'!H126)),NA())</f>
        <v>#N/A</v>
      </c>
      <c r="BM132" s="513" t="e">
        <f ca="1">+IF(AND(ISNUMBER(OFFSET('Hygiene Data'!$H$7,0,10*ROW('Hygiene Data'!H126))),'Data Summary'!EB132="Yes"),OFFSET('Hygiene Data'!$H$7,0,10*ROW('Hygiene Data'!H126)),NA())</f>
        <v>#N/A</v>
      </c>
      <c r="BN132" s="513" t="e">
        <f ca="1">+IF(AND(ISNUMBER(OFFSET('Hygiene Data'!$H$9,0,10*ROW('Hygiene Data'!H126))),'Data Summary'!EC132="Yes"),OFFSET('Hygiene Data'!$H$9,0,10*ROW('Hygiene Data'!H126)),NA())</f>
        <v>#N/A</v>
      </c>
      <c r="BO132" s="513" t="e">
        <f ca="1">+IF(AND(ISNUMBER(OFFSET('Hygiene Data'!$I$5,0,10*ROW('Hygiene Data'!I126))),'Data Summary'!ED132="Yes"),OFFSET('Hygiene Data'!$I$5,0,10*ROW('Hygiene Data'!I126)),NA())</f>
        <v>#N/A</v>
      </c>
      <c r="BP132" s="513" t="e">
        <f ca="1">+IF(AND(ISNUMBER(OFFSET('Hygiene Data'!$I$7,0,10*ROW('Hygiene Data'!I126))),'Data Summary'!EE132="Yes"),OFFSET('Hygiene Data'!$I$7,0,10*ROW('Hygiene Data'!I126)),NA())</f>
        <v>#N/A</v>
      </c>
      <c r="BQ132" s="513" t="e">
        <f ca="1">+IF(AND(ISNUMBER(OFFSET('Hygiene Data'!$I$9,0,10*ROW('Hygiene Data'!I126))),'Data Summary'!EF132="Yes"),OFFSET('Hygiene Data'!$I$9,0,10*ROW('Hygiene Data'!I126)),NA())</f>
        <v>#N/A</v>
      </c>
    </row>
    <row r="133" spans="1:69" x14ac:dyDescent="0.25">
      <c r="A133" s="509" t="e">
        <f ca="1">+RIGHT('Data Summary'!A133,LEN('Data Summary'!A133)-9)</f>
        <v>#VALUE!</v>
      </c>
      <c r="B133" s="483" t="str">
        <f ca="1">+IF(ISTEXT('Data Summary'!B133),'Data Summary'!B133,"")</f>
        <v/>
      </c>
      <c r="C133" s="510" t="e">
        <f ca="1">+VALUE('Data Summary'!C133)</f>
        <v>#VALUE!</v>
      </c>
      <c r="D133" s="511" t="e">
        <f ca="1">+IF(AND(ISNUMBER(OFFSET('Water Data'!$D$4,0,10*ROW('Water Data'!D127))),'Data Summary'!BS133="Yes"),100-OFFSET('Water Data'!$D$4,0,10*ROW('Water Data'!D127)),NA())</f>
        <v>#N/A</v>
      </c>
      <c r="E133" s="511" t="e">
        <f ca="1">+IF(AND(ISNUMBER(OFFSET('Water Data'!$D$6,0,10*ROW('Water Data'!D127))),'Data Summary'!BT133="Yes"),OFFSET('Water Data'!$D$6,0,10*ROW('Water Data'!D127)),NA())</f>
        <v>#N/A</v>
      </c>
      <c r="F133" s="511" t="e">
        <f ca="1">+IF(AND(ISNUMBER(OFFSET('Water Data'!$D$9,0,10*ROW('Water Data'!D127))),'Data Summary'!BU133="Yes"),OFFSET('Water Data'!$D$9,0,10*ROW('Water Data'!D127)),NA())</f>
        <v>#N/A</v>
      </c>
      <c r="G133" s="511" t="e">
        <f ca="1">+IF(AND(ISNUMBER(OFFSET('Water Data'!$E$4,0,10*ROW('Water Data'!E127))),'Data Summary'!BV133="Yes"),100-OFFSET('Water Data'!$E$4,0,10*ROW('Water Data'!E127)),NA())</f>
        <v>#N/A</v>
      </c>
      <c r="H133" s="511" t="e">
        <f ca="1">+IF(AND(ISNUMBER(OFFSET('Water Data'!$E$6,0,10*ROW('Water Data'!E127))),'Data Summary'!BW133="Yes"),OFFSET('Water Data'!$E$6,0,10*ROW('Water Data'!E127)),NA())</f>
        <v>#N/A</v>
      </c>
      <c r="I133" s="511" t="e">
        <f ca="1">+IF(AND(ISNUMBER(OFFSET('Water Data'!$E$9,0,10*ROW('Water Data'!E127))),'Data Summary'!BX133="Yes"),OFFSET('Water Data'!$E$9,0,10*ROW('Water Data'!E127)),NA())</f>
        <v>#N/A</v>
      </c>
      <c r="J133" s="511" t="e">
        <f ca="1">+IF(AND(ISNUMBER(OFFSET('Water Data'!$F$4,0,10*ROW('Water Data'!F127))),'Data Summary'!BY133="Yes"),100-OFFSET('Water Data'!$F$4,0,10*ROW('Water Data'!F127)),NA())</f>
        <v>#N/A</v>
      </c>
      <c r="K133" s="511" t="e">
        <f ca="1">+IF(AND(ISNUMBER(OFFSET('Water Data'!$F$6,0,10*ROW('Water Data'!F127))),'Data Summary'!BZ133="Yes"),OFFSET('Water Data'!$F$6,0,10*ROW('Water Data'!F127)),NA())</f>
        <v>#N/A</v>
      </c>
      <c r="L133" s="511" t="e">
        <f ca="1">+IF(AND(ISNUMBER(OFFSET('Water Data'!$F$9,0,10*ROW('Water Data'!F127))),'Data Summary'!CA133="Yes"),OFFSET('Water Data'!$F$9,0,10*ROW('Water Data'!F127)),NA())</f>
        <v>#N/A</v>
      </c>
      <c r="M133" s="511" t="e">
        <f ca="1">+IF(AND(ISNUMBER(OFFSET('Water Data'!$G$4,0,10*ROW('Water Data'!G127))),'Data Summary'!CB133="Yes"),100-OFFSET('Water Data'!$G$4,0,10*ROW('Water Data'!G127)),NA())</f>
        <v>#N/A</v>
      </c>
      <c r="N133" s="511" t="e">
        <f ca="1">+IF(AND(ISNUMBER(OFFSET('Water Data'!$G$6,0,10*ROW('Water Data'!G127))),'Data Summary'!CC133="Yes"),OFFSET('Water Data'!$G$6,0,10*ROW('Water Data'!G127)),NA())</f>
        <v>#N/A</v>
      </c>
      <c r="O133" s="511" t="e">
        <f ca="1">+IF(AND(ISNUMBER(OFFSET('Water Data'!$G$9,0,10*ROW('Water Data'!G127))),'Data Summary'!CD133="Yes"),OFFSET('Water Data'!$G$9,0,10*ROW('Water Data'!G127)),NA())</f>
        <v>#N/A</v>
      </c>
      <c r="P133" s="511" t="e">
        <f ca="1">+IF(AND(ISNUMBER(OFFSET('Water Data'!$H$4,0,10*ROW('Water Data'!H127))),'Data Summary'!CE133="Yes"),100-OFFSET('Water Data'!$H$4,0,10*ROW('Water Data'!H127)),NA())</f>
        <v>#N/A</v>
      </c>
      <c r="Q133" s="511" t="e">
        <f ca="1">+IF(AND(ISNUMBER(OFFSET('Water Data'!$H$6,0,10*ROW('Water Data'!H127))),'Data Summary'!CF133="Yes"),OFFSET('Water Data'!$H$6,0,10*ROW('Water Data'!H127)),NA())</f>
        <v>#N/A</v>
      </c>
      <c r="R133" s="511" t="e">
        <f ca="1">+IF(AND(ISNUMBER(OFFSET('Water Data'!$H$9,0,10*ROW('Water Data'!H127))),'Data Summary'!CG133="Yes"),OFFSET('Water Data'!$H$9,0,10*ROW('Water Data'!H127)),NA())</f>
        <v>#N/A</v>
      </c>
      <c r="S133" s="511" t="e">
        <f ca="1">+IF(AND(ISNUMBER(OFFSET('Water Data'!$I$4,0,10*ROW('Water Data'!I127))),'Data Summary'!CH133="Yes"),100-OFFSET('Water Data'!$I$4,0,10*ROW('Water Data'!I127)),NA())</f>
        <v>#N/A</v>
      </c>
      <c r="T133" s="511" t="e">
        <f ca="1">+IF(AND(ISNUMBER(OFFSET('Water Data'!$I$6,0,10*ROW('Water Data'!I127))),'Data Summary'!CI133="Yes"),OFFSET('Water Data'!$I$6,0,10*ROW('Water Data'!I127)),NA())</f>
        <v>#N/A</v>
      </c>
      <c r="U133" s="511" t="e">
        <f ca="1">+IF(AND(ISNUMBER(OFFSET('Water Data'!$I$9,0,10*ROW('Water Data'!I127))),'Data Summary'!CJ133="Yes"),OFFSET('Water Data'!$I$9,0,10*ROW('Water Data'!I127)),NA())</f>
        <v>#N/A</v>
      </c>
      <c r="V133" s="512" t="e">
        <f ca="1">+IF(AND(ISNUMBER(OFFSET('Sanitation Data'!$D$4,0,10*ROW('Sanitation Data'!D127))),'Data Summary'!CK133="Yes"),100-OFFSET('Sanitation Data'!$D$4,0,10*ROW('Sanitation Data'!D127)),NA())</f>
        <v>#N/A</v>
      </c>
      <c r="W133" s="512" t="e">
        <f ca="1">+IF(AND(ISNUMBER(OFFSET('Sanitation Data'!$D$6,0,10*ROW('Sanitation Data'!D127))),'Data Summary'!CL133="Yes"),OFFSET('Sanitation Data'!$D$6,0,10*ROW('Sanitation Data'!D127)),NA())</f>
        <v>#N/A</v>
      </c>
      <c r="X133" s="512" t="e">
        <f ca="1">+IF(AND(ISNUMBER(OFFSET('Sanitation Data'!$D$10,0,10*ROW('Sanitation Data'!D127))),'Data Summary'!CM133="Yes"),OFFSET('Sanitation Data'!$D$10,0,10*ROW('Sanitation Data'!D127)),NA())</f>
        <v>#N/A</v>
      </c>
      <c r="Y133" s="512" t="e">
        <f ca="1">+IF(AND(ISNUMBER(OFFSET('Sanitation Data'!$D$11,0,10*ROW('Sanitation Data'!D127))),'Data Summary'!CN133="Yes"),OFFSET('Sanitation Data'!$D$11,0,10*ROW('Sanitation Data'!D127)),NA())</f>
        <v>#N/A</v>
      </c>
      <c r="Z133" s="512" t="e">
        <f ca="1">+IF(AND(ISNUMBER(OFFSET('Sanitation Data'!$D$12,0,10*ROW('Sanitation Data'!D127))),'Data Summary'!CO133="Yes"),OFFSET('Sanitation Data'!$D$12,0,10*ROW('Sanitation Data'!D127)),NA())</f>
        <v>#N/A</v>
      </c>
      <c r="AA133" s="512" t="e">
        <f ca="1">+IF(AND(ISNUMBER(OFFSET('Sanitation Data'!$E$4,0,10*ROW('Sanitation Data'!E127))),'Data Summary'!CP133="Yes"),100-OFFSET('Sanitation Data'!$E$4,0,10*ROW('Sanitation Data'!E127)),NA())</f>
        <v>#N/A</v>
      </c>
      <c r="AB133" s="512" t="e">
        <f ca="1">+IF(AND(ISNUMBER(OFFSET('Sanitation Data'!$E$6,0,10*ROW('Sanitation Data'!E127))),'Data Summary'!CQ133="Yes"),OFFSET('Sanitation Data'!$E$6,0,10*ROW('Sanitation Data'!E127)),NA())</f>
        <v>#N/A</v>
      </c>
      <c r="AC133" s="512" t="e">
        <f ca="1">+IF(AND(ISNUMBER(OFFSET('Sanitation Data'!$E$10,0,10*ROW('Sanitation Data'!E127))),'Data Summary'!CR133="Yes"),OFFSET('Sanitation Data'!$E$10,0,10*ROW('Sanitation Data'!E127)),NA())</f>
        <v>#N/A</v>
      </c>
      <c r="AD133" s="512" t="e">
        <f ca="1">+IF(AND(ISNUMBER(OFFSET('Sanitation Data'!$E$11,0,10*ROW('Sanitation Data'!E127))),'Data Summary'!CS133="Yes"),OFFSET('Sanitation Data'!$E$11,0,10*ROW('Sanitation Data'!E127)),NA())</f>
        <v>#N/A</v>
      </c>
      <c r="AE133" s="512" t="e">
        <f ca="1">+IF(AND(ISNUMBER(OFFSET('Sanitation Data'!$E$12,0,10*ROW('Sanitation Data'!E127))),'Data Summary'!CT133="Yes"),OFFSET('Sanitation Data'!$E$12,0,10*ROW('Sanitation Data'!E127)),NA())</f>
        <v>#N/A</v>
      </c>
      <c r="AF133" s="512" t="e">
        <f ca="1">+IF(AND(ISNUMBER(OFFSET('Sanitation Data'!$F$4,0,10*ROW('Sanitation Data'!F127))),'Data Summary'!CU133="Yes"),100-OFFSET('Sanitation Data'!$F$4,0,10*ROW('Sanitation Data'!F127)),NA())</f>
        <v>#N/A</v>
      </c>
      <c r="AG133" s="512" t="e">
        <f ca="1">+IF(AND(ISNUMBER(OFFSET('Sanitation Data'!$F$6,0,10*ROW('Sanitation Data'!F127))),'Data Summary'!CV133="Yes"),OFFSET('Sanitation Data'!$F$6,0,10*ROW('Sanitation Data'!F127)),NA())</f>
        <v>#N/A</v>
      </c>
      <c r="AH133" s="512" t="e">
        <f ca="1">+IF(AND(ISNUMBER(OFFSET('Sanitation Data'!$F$10,0,10*ROW('Sanitation Data'!F127))),'Data Summary'!CW133="Yes"),OFFSET('Sanitation Data'!$F$10,0,10*ROW('Sanitation Data'!F127)),NA())</f>
        <v>#N/A</v>
      </c>
      <c r="AI133" s="512" t="e">
        <f ca="1">+IF(AND(ISNUMBER(OFFSET('Sanitation Data'!$F$11,0,10*ROW('Sanitation Data'!F127))),'Data Summary'!CX133="Yes"),OFFSET('Sanitation Data'!$F$11,0,10*ROW('Sanitation Data'!F127)),NA())</f>
        <v>#N/A</v>
      </c>
      <c r="AJ133" s="512" t="e">
        <f ca="1">+IF(AND(ISNUMBER(OFFSET('Sanitation Data'!$F$12,0,10*ROW('Sanitation Data'!F127))),'Data Summary'!CY133="Yes"),OFFSET('Sanitation Data'!$F$12,0,10*ROW('Sanitation Data'!F127)),NA())</f>
        <v>#N/A</v>
      </c>
      <c r="AK133" s="512" t="e">
        <f ca="1">+IF(AND(ISNUMBER(OFFSET('Sanitation Data'!$G$4,0,10*ROW('Sanitation Data'!G127))),'Data Summary'!CZ133="Yes"),100-OFFSET('Sanitation Data'!$G$4,0,10*ROW('Sanitation Data'!G127)),NA())</f>
        <v>#N/A</v>
      </c>
      <c r="AL133" s="512" t="e">
        <f ca="1">+IF(AND(ISNUMBER(OFFSET('Sanitation Data'!$G$6,0,10*ROW('Sanitation Data'!G127))),'Data Summary'!DA133="Yes"),OFFSET('Sanitation Data'!$G$6,0,10*ROW('Sanitation Data'!G127)),NA())</f>
        <v>#N/A</v>
      </c>
      <c r="AM133" s="512" t="e">
        <f ca="1">+IF(AND(ISNUMBER(OFFSET('Sanitation Data'!$G$10,0,10*ROW('Sanitation Data'!G127))),'Data Summary'!DB133="Yes"),OFFSET('Sanitation Data'!$G$10,0,10*ROW('Sanitation Data'!G127)),NA())</f>
        <v>#N/A</v>
      </c>
      <c r="AN133" s="512" t="e">
        <f ca="1">+IF(AND(ISNUMBER(OFFSET('Sanitation Data'!$G$11,0,10*ROW('Sanitation Data'!G127))),'Data Summary'!DC133="Yes"),OFFSET('Sanitation Data'!$G$11,0,10*ROW('Sanitation Data'!G127)),NA())</f>
        <v>#N/A</v>
      </c>
      <c r="AO133" s="512" t="e">
        <f ca="1">+IF(AND(ISNUMBER(OFFSET('Sanitation Data'!$G$12,0,10*ROW('Sanitation Data'!G127))),'Data Summary'!DD133="Yes"),OFFSET('Sanitation Data'!$G$12,0,10*ROW('Sanitation Data'!G127)),NA())</f>
        <v>#N/A</v>
      </c>
      <c r="AP133" s="512" t="e">
        <f ca="1">+IF(AND(ISNUMBER(OFFSET('Sanitation Data'!$H$4,0,10*ROW('Sanitation Data'!H127))),'Data Summary'!DE133="Yes"),100-OFFSET('Sanitation Data'!$H$4,0,10*ROW('Sanitation Data'!H127)),NA())</f>
        <v>#N/A</v>
      </c>
      <c r="AQ133" s="512" t="e">
        <f ca="1">+IF(AND(ISNUMBER(OFFSET('Sanitation Data'!$H$6,0,10*ROW('Sanitation Data'!H127))),'Data Summary'!DF133="Yes"),OFFSET('Sanitation Data'!$H$6,0,10*ROW('Sanitation Data'!H127)),NA())</f>
        <v>#N/A</v>
      </c>
      <c r="AR133" s="512" t="e">
        <f ca="1">+IF(AND(ISNUMBER(OFFSET('Sanitation Data'!$H$10,0,10*ROW('Sanitation Data'!H127))),'Data Summary'!DG133="Yes"),OFFSET('Sanitation Data'!$H$10,0,10*ROW('Sanitation Data'!H127)),NA())</f>
        <v>#N/A</v>
      </c>
      <c r="AS133" s="512" t="e">
        <f ca="1">+IF(AND(ISNUMBER(OFFSET('Sanitation Data'!$H$11,0,10*ROW('Sanitation Data'!H127))),'Data Summary'!DH133="Yes"),OFFSET('Sanitation Data'!$H$11,0,10*ROW('Sanitation Data'!H127)),NA())</f>
        <v>#N/A</v>
      </c>
      <c r="AT133" s="512" t="e">
        <f ca="1">+IF(AND(ISNUMBER(OFFSET('Sanitation Data'!$H$12,0,10*ROW('Sanitation Data'!H127))),'Data Summary'!DI133="Yes"),OFFSET('Sanitation Data'!$H$12,0,10*ROW('Sanitation Data'!H127)),NA())</f>
        <v>#N/A</v>
      </c>
      <c r="AU133" s="512" t="e">
        <f ca="1">+IF(AND(ISNUMBER(OFFSET('Sanitation Data'!$I$4,0,10*ROW('Sanitation Data'!I127))),'Data Summary'!DJ133="Yes"),100-OFFSET('Sanitation Data'!$I$4,0,10*ROW('Sanitation Data'!I127)),NA())</f>
        <v>#N/A</v>
      </c>
      <c r="AV133" s="512" t="e">
        <f ca="1">+IF(AND(ISNUMBER(OFFSET('Sanitation Data'!$I$6,0,10*ROW('Sanitation Data'!I127))),'Data Summary'!DK133="Yes"),OFFSET('Sanitation Data'!$I$6,0,10*ROW('Sanitation Data'!I127)),NA())</f>
        <v>#N/A</v>
      </c>
      <c r="AW133" s="512" t="e">
        <f ca="1">+IF(AND(ISNUMBER(OFFSET('Sanitation Data'!$I$10,0,10*ROW('Sanitation Data'!I127))),'Data Summary'!DL133="Yes"),OFFSET('Sanitation Data'!$I$10,0,10*ROW('Sanitation Data'!I127)),NA())</f>
        <v>#N/A</v>
      </c>
      <c r="AX133" s="512" t="e">
        <f ca="1">+IF(AND(ISNUMBER(OFFSET('Sanitation Data'!$I$11,0,10*ROW('Sanitation Data'!I127))),'Data Summary'!DM133="Yes"),OFFSET('Sanitation Data'!$I$11,0,10*ROW('Sanitation Data'!I127)),NA())</f>
        <v>#N/A</v>
      </c>
      <c r="AY133" s="512" t="e">
        <f ca="1">+IF(AND(ISNUMBER(OFFSET('Sanitation Data'!$I$12,0,10*ROW('Sanitation Data'!I127))),'Data Summary'!DN133="Yes"),OFFSET('Sanitation Data'!$I$12,0,10*ROW('Sanitation Data'!I127)),NA())</f>
        <v>#N/A</v>
      </c>
      <c r="AZ133" s="513" t="e">
        <f ca="1">+IF(AND(ISNUMBER(OFFSET('Hygiene Data'!$D$5,0,10*ROW('Hygiene Data'!D127))),'Data Summary'!DO133="Yes"),OFFSET('Hygiene Data'!$D$5,0,10*ROW('Hygiene Data'!D127)),NA())</f>
        <v>#N/A</v>
      </c>
      <c r="BA133" s="513" t="e">
        <f ca="1">+IF(AND(ISNUMBER(OFFSET('Hygiene Data'!$D$7,0,10*ROW('Hygiene Data'!D127))),'Data Summary'!DP133="Yes"),OFFSET('Hygiene Data'!$D$7,0,10*ROW('Hygiene Data'!D127)),NA())</f>
        <v>#N/A</v>
      </c>
      <c r="BB133" s="513" t="e">
        <f ca="1">+IF(AND(ISNUMBER(OFFSET('Hygiene Data'!$D$9,0,10*ROW('Hygiene Data'!D127))),'Data Summary'!DQ133="Yes"),OFFSET('Hygiene Data'!$D$9,0,10*ROW('Hygiene Data'!D127)),NA())</f>
        <v>#N/A</v>
      </c>
      <c r="BC133" s="513" t="e">
        <f ca="1">+IF(AND(ISNUMBER(OFFSET('Hygiene Data'!$E$5,0,10*ROW('Hygiene Data'!E127))),'Data Summary'!DR133="Yes"),OFFSET('Hygiene Data'!$E$5,0,10*ROW('Hygiene Data'!E127)),NA())</f>
        <v>#N/A</v>
      </c>
      <c r="BD133" s="513" t="e">
        <f ca="1">+IF(AND(ISNUMBER(OFFSET('Hygiene Data'!$E$7,0,10*ROW('Hygiene Data'!E127))),'Data Summary'!DS133="Yes"),OFFSET('Hygiene Data'!$E$7,0,10*ROW('Hygiene Data'!E127)),NA())</f>
        <v>#N/A</v>
      </c>
      <c r="BE133" s="513" t="e">
        <f ca="1">+IF(AND(ISNUMBER(OFFSET('Hygiene Data'!$E$9,0,10*ROW('Hygiene Data'!E127))),'Data Summary'!DT133="Yes"),OFFSET('Hygiene Data'!$E$9,0,10*ROW('Hygiene Data'!E127)),NA())</f>
        <v>#N/A</v>
      </c>
      <c r="BF133" s="513" t="e">
        <f ca="1">+IF(AND(ISNUMBER(OFFSET('Hygiene Data'!$F$5,0,10*ROW('Hygiene Data'!F127))),'Data Summary'!DU133="Yes"),OFFSET('Hygiene Data'!$F$5,0,10*ROW('Hygiene Data'!F127)),NA())</f>
        <v>#N/A</v>
      </c>
      <c r="BG133" s="513" t="e">
        <f ca="1">+IF(AND(ISNUMBER(OFFSET('Hygiene Data'!$F$7,0,10*ROW('Hygiene Data'!F127))),'Data Summary'!DV133="Yes"),OFFSET('Hygiene Data'!$F$7,0,10*ROW('Hygiene Data'!F127)),NA())</f>
        <v>#N/A</v>
      </c>
      <c r="BH133" s="513" t="e">
        <f ca="1">+IF(AND(ISNUMBER(OFFSET('Hygiene Data'!$F$9,0,10*ROW('Hygiene Data'!F127))),'Data Summary'!DW133="Yes"),OFFSET('Hygiene Data'!$F$9,0,10*ROW('Hygiene Data'!F127)),NA())</f>
        <v>#N/A</v>
      </c>
      <c r="BI133" s="513" t="e">
        <f ca="1">+IF(AND(ISNUMBER(OFFSET('Hygiene Data'!$G$5,0,10*ROW('Hygiene Data'!G127))),'Data Summary'!DX133="Yes"),OFFSET('Hygiene Data'!$G$5,0,10*ROW('Hygiene Data'!G127)),NA())</f>
        <v>#N/A</v>
      </c>
      <c r="BJ133" s="513" t="e">
        <f ca="1">+IF(AND(ISNUMBER(OFFSET('Hygiene Data'!$G$7,0,10*ROW('Hygiene Data'!G127))),'Data Summary'!DY133="Yes"),OFFSET('Hygiene Data'!$G$7,0,10*ROW('Hygiene Data'!G127)),NA())</f>
        <v>#N/A</v>
      </c>
      <c r="BK133" s="513" t="e">
        <f ca="1">+IF(AND(ISNUMBER(OFFSET('Hygiene Data'!$G$9,0,10*ROW('Hygiene Data'!G127))),'Data Summary'!DZ133="Yes"),OFFSET('Hygiene Data'!$G$9,0,10*ROW('Hygiene Data'!G127)),NA())</f>
        <v>#N/A</v>
      </c>
      <c r="BL133" s="513" t="e">
        <f ca="1">+IF(AND(ISNUMBER(OFFSET('Hygiene Data'!$H$5,0,10*ROW('Hygiene Data'!H127))),'Data Summary'!EA133="Yes"),OFFSET('Hygiene Data'!$H$5,0,10*ROW('Hygiene Data'!H127)),NA())</f>
        <v>#N/A</v>
      </c>
      <c r="BM133" s="513" t="e">
        <f ca="1">+IF(AND(ISNUMBER(OFFSET('Hygiene Data'!$H$7,0,10*ROW('Hygiene Data'!H127))),'Data Summary'!EB133="Yes"),OFFSET('Hygiene Data'!$H$7,0,10*ROW('Hygiene Data'!H127)),NA())</f>
        <v>#N/A</v>
      </c>
      <c r="BN133" s="513" t="e">
        <f ca="1">+IF(AND(ISNUMBER(OFFSET('Hygiene Data'!$H$9,0,10*ROW('Hygiene Data'!H127))),'Data Summary'!EC133="Yes"),OFFSET('Hygiene Data'!$H$9,0,10*ROW('Hygiene Data'!H127)),NA())</f>
        <v>#N/A</v>
      </c>
      <c r="BO133" s="513" t="e">
        <f ca="1">+IF(AND(ISNUMBER(OFFSET('Hygiene Data'!$I$5,0,10*ROW('Hygiene Data'!I127))),'Data Summary'!ED133="Yes"),OFFSET('Hygiene Data'!$I$5,0,10*ROW('Hygiene Data'!I127)),NA())</f>
        <v>#N/A</v>
      </c>
      <c r="BP133" s="513" t="e">
        <f ca="1">+IF(AND(ISNUMBER(OFFSET('Hygiene Data'!$I$7,0,10*ROW('Hygiene Data'!I127))),'Data Summary'!EE133="Yes"),OFFSET('Hygiene Data'!$I$7,0,10*ROW('Hygiene Data'!I127)),NA())</f>
        <v>#N/A</v>
      </c>
      <c r="BQ133" s="513" t="e">
        <f ca="1">+IF(AND(ISNUMBER(OFFSET('Hygiene Data'!$I$9,0,10*ROW('Hygiene Data'!I127))),'Data Summary'!EF133="Yes"),OFFSET('Hygiene Data'!$I$9,0,10*ROW('Hygiene Data'!I127)),NA())</f>
        <v>#N/A</v>
      </c>
    </row>
    <row r="134" spans="1:69" x14ac:dyDescent="0.25">
      <c r="A134" s="509" t="e">
        <f ca="1">+RIGHT('Data Summary'!A134,LEN('Data Summary'!A134)-9)</f>
        <v>#VALUE!</v>
      </c>
      <c r="B134" s="483" t="str">
        <f ca="1">+IF(ISTEXT('Data Summary'!B134),'Data Summary'!B134,"")</f>
        <v/>
      </c>
      <c r="C134" s="510" t="e">
        <f ca="1">+VALUE('Data Summary'!C134)</f>
        <v>#VALUE!</v>
      </c>
      <c r="D134" s="511" t="e">
        <f ca="1">+IF(AND(ISNUMBER(OFFSET('Water Data'!$D$4,0,10*ROW('Water Data'!D128))),'Data Summary'!BS134="Yes"),100-OFFSET('Water Data'!$D$4,0,10*ROW('Water Data'!D128)),NA())</f>
        <v>#N/A</v>
      </c>
      <c r="E134" s="511" t="e">
        <f ca="1">+IF(AND(ISNUMBER(OFFSET('Water Data'!$D$6,0,10*ROW('Water Data'!D128))),'Data Summary'!BT134="Yes"),OFFSET('Water Data'!$D$6,0,10*ROW('Water Data'!D128)),NA())</f>
        <v>#N/A</v>
      </c>
      <c r="F134" s="511" t="e">
        <f ca="1">+IF(AND(ISNUMBER(OFFSET('Water Data'!$D$9,0,10*ROW('Water Data'!D128))),'Data Summary'!BU134="Yes"),OFFSET('Water Data'!$D$9,0,10*ROW('Water Data'!D128)),NA())</f>
        <v>#N/A</v>
      </c>
      <c r="G134" s="511" t="e">
        <f ca="1">+IF(AND(ISNUMBER(OFFSET('Water Data'!$E$4,0,10*ROW('Water Data'!E128))),'Data Summary'!BV134="Yes"),100-OFFSET('Water Data'!$E$4,0,10*ROW('Water Data'!E128)),NA())</f>
        <v>#N/A</v>
      </c>
      <c r="H134" s="511" t="e">
        <f ca="1">+IF(AND(ISNUMBER(OFFSET('Water Data'!$E$6,0,10*ROW('Water Data'!E128))),'Data Summary'!BW134="Yes"),OFFSET('Water Data'!$E$6,0,10*ROW('Water Data'!E128)),NA())</f>
        <v>#N/A</v>
      </c>
      <c r="I134" s="511" t="e">
        <f ca="1">+IF(AND(ISNUMBER(OFFSET('Water Data'!$E$9,0,10*ROW('Water Data'!E128))),'Data Summary'!BX134="Yes"),OFFSET('Water Data'!$E$9,0,10*ROW('Water Data'!E128)),NA())</f>
        <v>#N/A</v>
      </c>
      <c r="J134" s="511" t="e">
        <f ca="1">+IF(AND(ISNUMBER(OFFSET('Water Data'!$F$4,0,10*ROW('Water Data'!F128))),'Data Summary'!BY134="Yes"),100-OFFSET('Water Data'!$F$4,0,10*ROW('Water Data'!F128)),NA())</f>
        <v>#N/A</v>
      </c>
      <c r="K134" s="511" t="e">
        <f ca="1">+IF(AND(ISNUMBER(OFFSET('Water Data'!$F$6,0,10*ROW('Water Data'!F128))),'Data Summary'!BZ134="Yes"),OFFSET('Water Data'!$F$6,0,10*ROW('Water Data'!F128)),NA())</f>
        <v>#N/A</v>
      </c>
      <c r="L134" s="511" t="e">
        <f ca="1">+IF(AND(ISNUMBER(OFFSET('Water Data'!$F$9,0,10*ROW('Water Data'!F128))),'Data Summary'!CA134="Yes"),OFFSET('Water Data'!$F$9,0,10*ROW('Water Data'!F128)),NA())</f>
        <v>#N/A</v>
      </c>
      <c r="M134" s="511" t="e">
        <f ca="1">+IF(AND(ISNUMBER(OFFSET('Water Data'!$G$4,0,10*ROW('Water Data'!G128))),'Data Summary'!CB134="Yes"),100-OFFSET('Water Data'!$G$4,0,10*ROW('Water Data'!G128)),NA())</f>
        <v>#N/A</v>
      </c>
      <c r="N134" s="511" t="e">
        <f ca="1">+IF(AND(ISNUMBER(OFFSET('Water Data'!$G$6,0,10*ROW('Water Data'!G128))),'Data Summary'!CC134="Yes"),OFFSET('Water Data'!$G$6,0,10*ROW('Water Data'!G128)),NA())</f>
        <v>#N/A</v>
      </c>
      <c r="O134" s="511" t="e">
        <f ca="1">+IF(AND(ISNUMBER(OFFSET('Water Data'!$G$9,0,10*ROW('Water Data'!G128))),'Data Summary'!CD134="Yes"),OFFSET('Water Data'!$G$9,0,10*ROW('Water Data'!G128)),NA())</f>
        <v>#N/A</v>
      </c>
      <c r="P134" s="511" t="e">
        <f ca="1">+IF(AND(ISNUMBER(OFFSET('Water Data'!$H$4,0,10*ROW('Water Data'!H128))),'Data Summary'!CE134="Yes"),100-OFFSET('Water Data'!$H$4,0,10*ROW('Water Data'!H128)),NA())</f>
        <v>#N/A</v>
      </c>
      <c r="Q134" s="511" t="e">
        <f ca="1">+IF(AND(ISNUMBER(OFFSET('Water Data'!$H$6,0,10*ROW('Water Data'!H128))),'Data Summary'!CF134="Yes"),OFFSET('Water Data'!$H$6,0,10*ROW('Water Data'!H128)),NA())</f>
        <v>#N/A</v>
      </c>
      <c r="R134" s="511" t="e">
        <f ca="1">+IF(AND(ISNUMBER(OFFSET('Water Data'!$H$9,0,10*ROW('Water Data'!H128))),'Data Summary'!CG134="Yes"),OFFSET('Water Data'!$H$9,0,10*ROW('Water Data'!H128)),NA())</f>
        <v>#N/A</v>
      </c>
      <c r="S134" s="511" t="e">
        <f ca="1">+IF(AND(ISNUMBER(OFFSET('Water Data'!$I$4,0,10*ROW('Water Data'!I128))),'Data Summary'!CH134="Yes"),100-OFFSET('Water Data'!$I$4,0,10*ROW('Water Data'!I128)),NA())</f>
        <v>#N/A</v>
      </c>
      <c r="T134" s="511" t="e">
        <f ca="1">+IF(AND(ISNUMBER(OFFSET('Water Data'!$I$6,0,10*ROW('Water Data'!I128))),'Data Summary'!CI134="Yes"),OFFSET('Water Data'!$I$6,0,10*ROW('Water Data'!I128)),NA())</f>
        <v>#N/A</v>
      </c>
      <c r="U134" s="511" t="e">
        <f ca="1">+IF(AND(ISNUMBER(OFFSET('Water Data'!$I$9,0,10*ROW('Water Data'!I128))),'Data Summary'!CJ134="Yes"),OFFSET('Water Data'!$I$9,0,10*ROW('Water Data'!I128)),NA())</f>
        <v>#N/A</v>
      </c>
      <c r="V134" s="512" t="e">
        <f ca="1">+IF(AND(ISNUMBER(OFFSET('Sanitation Data'!$D$4,0,10*ROW('Sanitation Data'!D128))),'Data Summary'!CK134="Yes"),100-OFFSET('Sanitation Data'!$D$4,0,10*ROW('Sanitation Data'!D128)),NA())</f>
        <v>#N/A</v>
      </c>
      <c r="W134" s="512" t="e">
        <f ca="1">+IF(AND(ISNUMBER(OFFSET('Sanitation Data'!$D$6,0,10*ROW('Sanitation Data'!D128))),'Data Summary'!CL134="Yes"),OFFSET('Sanitation Data'!$D$6,0,10*ROW('Sanitation Data'!D128)),NA())</f>
        <v>#N/A</v>
      </c>
      <c r="X134" s="512" t="e">
        <f ca="1">+IF(AND(ISNUMBER(OFFSET('Sanitation Data'!$D$10,0,10*ROW('Sanitation Data'!D128))),'Data Summary'!CM134="Yes"),OFFSET('Sanitation Data'!$D$10,0,10*ROW('Sanitation Data'!D128)),NA())</f>
        <v>#N/A</v>
      </c>
      <c r="Y134" s="512" t="e">
        <f ca="1">+IF(AND(ISNUMBER(OFFSET('Sanitation Data'!$D$11,0,10*ROW('Sanitation Data'!D128))),'Data Summary'!CN134="Yes"),OFFSET('Sanitation Data'!$D$11,0,10*ROW('Sanitation Data'!D128)),NA())</f>
        <v>#N/A</v>
      </c>
      <c r="Z134" s="512" t="e">
        <f ca="1">+IF(AND(ISNUMBER(OFFSET('Sanitation Data'!$D$12,0,10*ROW('Sanitation Data'!D128))),'Data Summary'!CO134="Yes"),OFFSET('Sanitation Data'!$D$12,0,10*ROW('Sanitation Data'!D128)),NA())</f>
        <v>#N/A</v>
      </c>
      <c r="AA134" s="512" t="e">
        <f ca="1">+IF(AND(ISNUMBER(OFFSET('Sanitation Data'!$E$4,0,10*ROW('Sanitation Data'!E128))),'Data Summary'!CP134="Yes"),100-OFFSET('Sanitation Data'!$E$4,0,10*ROW('Sanitation Data'!E128)),NA())</f>
        <v>#N/A</v>
      </c>
      <c r="AB134" s="512" t="e">
        <f ca="1">+IF(AND(ISNUMBER(OFFSET('Sanitation Data'!$E$6,0,10*ROW('Sanitation Data'!E128))),'Data Summary'!CQ134="Yes"),OFFSET('Sanitation Data'!$E$6,0,10*ROW('Sanitation Data'!E128)),NA())</f>
        <v>#N/A</v>
      </c>
      <c r="AC134" s="512" t="e">
        <f ca="1">+IF(AND(ISNUMBER(OFFSET('Sanitation Data'!$E$10,0,10*ROW('Sanitation Data'!E128))),'Data Summary'!CR134="Yes"),OFFSET('Sanitation Data'!$E$10,0,10*ROW('Sanitation Data'!E128)),NA())</f>
        <v>#N/A</v>
      </c>
      <c r="AD134" s="512" t="e">
        <f ca="1">+IF(AND(ISNUMBER(OFFSET('Sanitation Data'!$E$11,0,10*ROW('Sanitation Data'!E128))),'Data Summary'!CS134="Yes"),OFFSET('Sanitation Data'!$E$11,0,10*ROW('Sanitation Data'!E128)),NA())</f>
        <v>#N/A</v>
      </c>
      <c r="AE134" s="512" t="e">
        <f ca="1">+IF(AND(ISNUMBER(OFFSET('Sanitation Data'!$E$12,0,10*ROW('Sanitation Data'!E128))),'Data Summary'!CT134="Yes"),OFFSET('Sanitation Data'!$E$12,0,10*ROW('Sanitation Data'!E128)),NA())</f>
        <v>#N/A</v>
      </c>
      <c r="AF134" s="512" t="e">
        <f ca="1">+IF(AND(ISNUMBER(OFFSET('Sanitation Data'!$F$4,0,10*ROW('Sanitation Data'!F128))),'Data Summary'!CU134="Yes"),100-OFFSET('Sanitation Data'!$F$4,0,10*ROW('Sanitation Data'!F128)),NA())</f>
        <v>#N/A</v>
      </c>
      <c r="AG134" s="512" t="e">
        <f ca="1">+IF(AND(ISNUMBER(OFFSET('Sanitation Data'!$F$6,0,10*ROW('Sanitation Data'!F128))),'Data Summary'!CV134="Yes"),OFFSET('Sanitation Data'!$F$6,0,10*ROW('Sanitation Data'!F128)),NA())</f>
        <v>#N/A</v>
      </c>
      <c r="AH134" s="512" t="e">
        <f ca="1">+IF(AND(ISNUMBER(OFFSET('Sanitation Data'!$F$10,0,10*ROW('Sanitation Data'!F128))),'Data Summary'!CW134="Yes"),OFFSET('Sanitation Data'!$F$10,0,10*ROW('Sanitation Data'!F128)),NA())</f>
        <v>#N/A</v>
      </c>
      <c r="AI134" s="512" t="e">
        <f ca="1">+IF(AND(ISNUMBER(OFFSET('Sanitation Data'!$F$11,0,10*ROW('Sanitation Data'!F128))),'Data Summary'!CX134="Yes"),OFFSET('Sanitation Data'!$F$11,0,10*ROW('Sanitation Data'!F128)),NA())</f>
        <v>#N/A</v>
      </c>
      <c r="AJ134" s="512" t="e">
        <f ca="1">+IF(AND(ISNUMBER(OFFSET('Sanitation Data'!$F$12,0,10*ROW('Sanitation Data'!F128))),'Data Summary'!CY134="Yes"),OFFSET('Sanitation Data'!$F$12,0,10*ROW('Sanitation Data'!F128)),NA())</f>
        <v>#N/A</v>
      </c>
      <c r="AK134" s="512" t="e">
        <f ca="1">+IF(AND(ISNUMBER(OFFSET('Sanitation Data'!$G$4,0,10*ROW('Sanitation Data'!G128))),'Data Summary'!CZ134="Yes"),100-OFFSET('Sanitation Data'!$G$4,0,10*ROW('Sanitation Data'!G128)),NA())</f>
        <v>#N/A</v>
      </c>
      <c r="AL134" s="512" t="e">
        <f ca="1">+IF(AND(ISNUMBER(OFFSET('Sanitation Data'!$G$6,0,10*ROW('Sanitation Data'!G128))),'Data Summary'!DA134="Yes"),OFFSET('Sanitation Data'!$G$6,0,10*ROW('Sanitation Data'!G128)),NA())</f>
        <v>#N/A</v>
      </c>
      <c r="AM134" s="512" t="e">
        <f ca="1">+IF(AND(ISNUMBER(OFFSET('Sanitation Data'!$G$10,0,10*ROW('Sanitation Data'!G128))),'Data Summary'!DB134="Yes"),OFFSET('Sanitation Data'!$G$10,0,10*ROW('Sanitation Data'!G128)),NA())</f>
        <v>#N/A</v>
      </c>
      <c r="AN134" s="512" t="e">
        <f ca="1">+IF(AND(ISNUMBER(OFFSET('Sanitation Data'!$G$11,0,10*ROW('Sanitation Data'!G128))),'Data Summary'!DC134="Yes"),OFFSET('Sanitation Data'!$G$11,0,10*ROW('Sanitation Data'!G128)),NA())</f>
        <v>#N/A</v>
      </c>
      <c r="AO134" s="512" t="e">
        <f ca="1">+IF(AND(ISNUMBER(OFFSET('Sanitation Data'!$G$12,0,10*ROW('Sanitation Data'!G128))),'Data Summary'!DD134="Yes"),OFFSET('Sanitation Data'!$G$12,0,10*ROW('Sanitation Data'!G128)),NA())</f>
        <v>#N/A</v>
      </c>
      <c r="AP134" s="512" t="e">
        <f ca="1">+IF(AND(ISNUMBER(OFFSET('Sanitation Data'!$H$4,0,10*ROW('Sanitation Data'!H128))),'Data Summary'!DE134="Yes"),100-OFFSET('Sanitation Data'!$H$4,0,10*ROW('Sanitation Data'!H128)),NA())</f>
        <v>#N/A</v>
      </c>
      <c r="AQ134" s="512" t="e">
        <f ca="1">+IF(AND(ISNUMBER(OFFSET('Sanitation Data'!$H$6,0,10*ROW('Sanitation Data'!H128))),'Data Summary'!DF134="Yes"),OFFSET('Sanitation Data'!$H$6,0,10*ROW('Sanitation Data'!H128)),NA())</f>
        <v>#N/A</v>
      </c>
      <c r="AR134" s="512" t="e">
        <f ca="1">+IF(AND(ISNUMBER(OFFSET('Sanitation Data'!$H$10,0,10*ROW('Sanitation Data'!H128))),'Data Summary'!DG134="Yes"),OFFSET('Sanitation Data'!$H$10,0,10*ROW('Sanitation Data'!H128)),NA())</f>
        <v>#N/A</v>
      </c>
      <c r="AS134" s="512" t="e">
        <f ca="1">+IF(AND(ISNUMBER(OFFSET('Sanitation Data'!$H$11,0,10*ROW('Sanitation Data'!H128))),'Data Summary'!DH134="Yes"),OFFSET('Sanitation Data'!$H$11,0,10*ROW('Sanitation Data'!H128)),NA())</f>
        <v>#N/A</v>
      </c>
      <c r="AT134" s="512" t="e">
        <f ca="1">+IF(AND(ISNUMBER(OFFSET('Sanitation Data'!$H$12,0,10*ROW('Sanitation Data'!H128))),'Data Summary'!DI134="Yes"),OFFSET('Sanitation Data'!$H$12,0,10*ROW('Sanitation Data'!H128)),NA())</f>
        <v>#N/A</v>
      </c>
      <c r="AU134" s="512" t="e">
        <f ca="1">+IF(AND(ISNUMBER(OFFSET('Sanitation Data'!$I$4,0,10*ROW('Sanitation Data'!I128))),'Data Summary'!DJ134="Yes"),100-OFFSET('Sanitation Data'!$I$4,0,10*ROW('Sanitation Data'!I128)),NA())</f>
        <v>#N/A</v>
      </c>
      <c r="AV134" s="512" t="e">
        <f ca="1">+IF(AND(ISNUMBER(OFFSET('Sanitation Data'!$I$6,0,10*ROW('Sanitation Data'!I128))),'Data Summary'!DK134="Yes"),OFFSET('Sanitation Data'!$I$6,0,10*ROW('Sanitation Data'!I128)),NA())</f>
        <v>#N/A</v>
      </c>
      <c r="AW134" s="512" t="e">
        <f ca="1">+IF(AND(ISNUMBER(OFFSET('Sanitation Data'!$I$10,0,10*ROW('Sanitation Data'!I128))),'Data Summary'!DL134="Yes"),OFFSET('Sanitation Data'!$I$10,0,10*ROW('Sanitation Data'!I128)),NA())</f>
        <v>#N/A</v>
      </c>
      <c r="AX134" s="512" t="e">
        <f ca="1">+IF(AND(ISNUMBER(OFFSET('Sanitation Data'!$I$11,0,10*ROW('Sanitation Data'!I128))),'Data Summary'!DM134="Yes"),OFFSET('Sanitation Data'!$I$11,0,10*ROW('Sanitation Data'!I128)),NA())</f>
        <v>#N/A</v>
      </c>
      <c r="AY134" s="512" t="e">
        <f ca="1">+IF(AND(ISNUMBER(OFFSET('Sanitation Data'!$I$12,0,10*ROW('Sanitation Data'!I128))),'Data Summary'!DN134="Yes"),OFFSET('Sanitation Data'!$I$12,0,10*ROW('Sanitation Data'!I128)),NA())</f>
        <v>#N/A</v>
      </c>
      <c r="AZ134" s="513" t="e">
        <f ca="1">+IF(AND(ISNUMBER(OFFSET('Hygiene Data'!$D$5,0,10*ROW('Hygiene Data'!D128))),'Data Summary'!DO134="Yes"),OFFSET('Hygiene Data'!$D$5,0,10*ROW('Hygiene Data'!D128)),NA())</f>
        <v>#N/A</v>
      </c>
      <c r="BA134" s="513" t="e">
        <f ca="1">+IF(AND(ISNUMBER(OFFSET('Hygiene Data'!$D$7,0,10*ROW('Hygiene Data'!D128))),'Data Summary'!DP134="Yes"),OFFSET('Hygiene Data'!$D$7,0,10*ROW('Hygiene Data'!D128)),NA())</f>
        <v>#N/A</v>
      </c>
      <c r="BB134" s="513" t="e">
        <f ca="1">+IF(AND(ISNUMBER(OFFSET('Hygiene Data'!$D$9,0,10*ROW('Hygiene Data'!D128))),'Data Summary'!DQ134="Yes"),OFFSET('Hygiene Data'!$D$9,0,10*ROW('Hygiene Data'!D128)),NA())</f>
        <v>#N/A</v>
      </c>
      <c r="BC134" s="513" t="e">
        <f ca="1">+IF(AND(ISNUMBER(OFFSET('Hygiene Data'!$E$5,0,10*ROW('Hygiene Data'!E128))),'Data Summary'!DR134="Yes"),OFFSET('Hygiene Data'!$E$5,0,10*ROW('Hygiene Data'!E128)),NA())</f>
        <v>#N/A</v>
      </c>
      <c r="BD134" s="513" t="e">
        <f ca="1">+IF(AND(ISNUMBER(OFFSET('Hygiene Data'!$E$7,0,10*ROW('Hygiene Data'!E128))),'Data Summary'!DS134="Yes"),OFFSET('Hygiene Data'!$E$7,0,10*ROW('Hygiene Data'!E128)),NA())</f>
        <v>#N/A</v>
      </c>
      <c r="BE134" s="513" t="e">
        <f ca="1">+IF(AND(ISNUMBER(OFFSET('Hygiene Data'!$E$9,0,10*ROW('Hygiene Data'!E128))),'Data Summary'!DT134="Yes"),OFFSET('Hygiene Data'!$E$9,0,10*ROW('Hygiene Data'!E128)),NA())</f>
        <v>#N/A</v>
      </c>
      <c r="BF134" s="513" t="e">
        <f ca="1">+IF(AND(ISNUMBER(OFFSET('Hygiene Data'!$F$5,0,10*ROW('Hygiene Data'!F128))),'Data Summary'!DU134="Yes"),OFFSET('Hygiene Data'!$F$5,0,10*ROW('Hygiene Data'!F128)),NA())</f>
        <v>#N/A</v>
      </c>
      <c r="BG134" s="513" t="e">
        <f ca="1">+IF(AND(ISNUMBER(OFFSET('Hygiene Data'!$F$7,0,10*ROW('Hygiene Data'!F128))),'Data Summary'!DV134="Yes"),OFFSET('Hygiene Data'!$F$7,0,10*ROW('Hygiene Data'!F128)),NA())</f>
        <v>#N/A</v>
      </c>
      <c r="BH134" s="513" t="e">
        <f ca="1">+IF(AND(ISNUMBER(OFFSET('Hygiene Data'!$F$9,0,10*ROW('Hygiene Data'!F128))),'Data Summary'!DW134="Yes"),OFFSET('Hygiene Data'!$F$9,0,10*ROW('Hygiene Data'!F128)),NA())</f>
        <v>#N/A</v>
      </c>
      <c r="BI134" s="513" t="e">
        <f ca="1">+IF(AND(ISNUMBER(OFFSET('Hygiene Data'!$G$5,0,10*ROW('Hygiene Data'!G128))),'Data Summary'!DX134="Yes"),OFFSET('Hygiene Data'!$G$5,0,10*ROW('Hygiene Data'!G128)),NA())</f>
        <v>#N/A</v>
      </c>
      <c r="BJ134" s="513" t="e">
        <f ca="1">+IF(AND(ISNUMBER(OFFSET('Hygiene Data'!$G$7,0,10*ROW('Hygiene Data'!G128))),'Data Summary'!DY134="Yes"),OFFSET('Hygiene Data'!$G$7,0,10*ROW('Hygiene Data'!G128)),NA())</f>
        <v>#N/A</v>
      </c>
      <c r="BK134" s="513" t="e">
        <f ca="1">+IF(AND(ISNUMBER(OFFSET('Hygiene Data'!$G$9,0,10*ROW('Hygiene Data'!G128))),'Data Summary'!DZ134="Yes"),OFFSET('Hygiene Data'!$G$9,0,10*ROW('Hygiene Data'!G128)),NA())</f>
        <v>#N/A</v>
      </c>
      <c r="BL134" s="513" t="e">
        <f ca="1">+IF(AND(ISNUMBER(OFFSET('Hygiene Data'!$H$5,0,10*ROW('Hygiene Data'!H128))),'Data Summary'!EA134="Yes"),OFFSET('Hygiene Data'!$H$5,0,10*ROW('Hygiene Data'!H128)),NA())</f>
        <v>#N/A</v>
      </c>
      <c r="BM134" s="513" t="e">
        <f ca="1">+IF(AND(ISNUMBER(OFFSET('Hygiene Data'!$H$7,0,10*ROW('Hygiene Data'!H128))),'Data Summary'!EB134="Yes"),OFFSET('Hygiene Data'!$H$7,0,10*ROW('Hygiene Data'!H128)),NA())</f>
        <v>#N/A</v>
      </c>
      <c r="BN134" s="513" t="e">
        <f ca="1">+IF(AND(ISNUMBER(OFFSET('Hygiene Data'!$H$9,0,10*ROW('Hygiene Data'!H128))),'Data Summary'!EC134="Yes"),OFFSET('Hygiene Data'!$H$9,0,10*ROW('Hygiene Data'!H128)),NA())</f>
        <v>#N/A</v>
      </c>
      <c r="BO134" s="513" t="e">
        <f ca="1">+IF(AND(ISNUMBER(OFFSET('Hygiene Data'!$I$5,0,10*ROW('Hygiene Data'!I128))),'Data Summary'!ED134="Yes"),OFFSET('Hygiene Data'!$I$5,0,10*ROW('Hygiene Data'!I128)),NA())</f>
        <v>#N/A</v>
      </c>
      <c r="BP134" s="513" t="e">
        <f ca="1">+IF(AND(ISNUMBER(OFFSET('Hygiene Data'!$I$7,0,10*ROW('Hygiene Data'!I128))),'Data Summary'!EE134="Yes"),OFFSET('Hygiene Data'!$I$7,0,10*ROW('Hygiene Data'!I128)),NA())</f>
        <v>#N/A</v>
      </c>
      <c r="BQ134" s="513" t="e">
        <f ca="1">+IF(AND(ISNUMBER(OFFSET('Hygiene Data'!$I$9,0,10*ROW('Hygiene Data'!I128))),'Data Summary'!EF134="Yes"),OFFSET('Hygiene Data'!$I$9,0,10*ROW('Hygiene Data'!I128)),NA())</f>
        <v>#N/A</v>
      </c>
    </row>
    <row r="135" spans="1:69" x14ac:dyDescent="0.25">
      <c r="A135" s="509" t="e">
        <f ca="1">+RIGHT('Data Summary'!A135,LEN('Data Summary'!A135)-9)</f>
        <v>#VALUE!</v>
      </c>
      <c r="B135" s="483" t="str">
        <f ca="1">+IF(ISTEXT('Data Summary'!B135),'Data Summary'!B135,"")</f>
        <v/>
      </c>
      <c r="C135" s="510" t="e">
        <f ca="1">+VALUE('Data Summary'!C135)</f>
        <v>#VALUE!</v>
      </c>
      <c r="D135" s="511" t="e">
        <f ca="1">+IF(AND(ISNUMBER(OFFSET('Water Data'!$D$4,0,10*ROW('Water Data'!D129))),'Data Summary'!BS135="Yes"),100-OFFSET('Water Data'!$D$4,0,10*ROW('Water Data'!D129)),NA())</f>
        <v>#N/A</v>
      </c>
      <c r="E135" s="511" t="e">
        <f ca="1">+IF(AND(ISNUMBER(OFFSET('Water Data'!$D$6,0,10*ROW('Water Data'!D129))),'Data Summary'!BT135="Yes"),OFFSET('Water Data'!$D$6,0,10*ROW('Water Data'!D129)),NA())</f>
        <v>#N/A</v>
      </c>
      <c r="F135" s="511" t="e">
        <f ca="1">+IF(AND(ISNUMBER(OFFSET('Water Data'!$D$9,0,10*ROW('Water Data'!D129))),'Data Summary'!BU135="Yes"),OFFSET('Water Data'!$D$9,0,10*ROW('Water Data'!D129)),NA())</f>
        <v>#N/A</v>
      </c>
      <c r="G135" s="511" t="e">
        <f ca="1">+IF(AND(ISNUMBER(OFFSET('Water Data'!$E$4,0,10*ROW('Water Data'!E129))),'Data Summary'!BV135="Yes"),100-OFFSET('Water Data'!$E$4,0,10*ROW('Water Data'!E129)),NA())</f>
        <v>#N/A</v>
      </c>
      <c r="H135" s="511" t="e">
        <f ca="1">+IF(AND(ISNUMBER(OFFSET('Water Data'!$E$6,0,10*ROW('Water Data'!E129))),'Data Summary'!BW135="Yes"),OFFSET('Water Data'!$E$6,0,10*ROW('Water Data'!E129)),NA())</f>
        <v>#N/A</v>
      </c>
      <c r="I135" s="511" t="e">
        <f ca="1">+IF(AND(ISNUMBER(OFFSET('Water Data'!$E$9,0,10*ROW('Water Data'!E129))),'Data Summary'!BX135="Yes"),OFFSET('Water Data'!$E$9,0,10*ROW('Water Data'!E129)),NA())</f>
        <v>#N/A</v>
      </c>
      <c r="J135" s="511" t="e">
        <f ca="1">+IF(AND(ISNUMBER(OFFSET('Water Data'!$F$4,0,10*ROW('Water Data'!F129))),'Data Summary'!BY135="Yes"),100-OFFSET('Water Data'!$F$4,0,10*ROW('Water Data'!F129)),NA())</f>
        <v>#N/A</v>
      </c>
      <c r="K135" s="511" t="e">
        <f ca="1">+IF(AND(ISNUMBER(OFFSET('Water Data'!$F$6,0,10*ROW('Water Data'!F129))),'Data Summary'!BZ135="Yes"),OFFSET('Water Data'!$F$6,0,10*ROW('Water Data'!F129)),NA())</f>
        <v>#N/A</v>
      </c>
      <c r="L135" s="511" t="e">
        <f ca="1">+IF(AND(ISNUMBER(OFFSET('Water Data'!$F$9,0,10*ROW('Water Data'!F129))),'Data Summary'!CA135="Yes"),OFFSET('Water Data'!$F$9,0,10*ROW('Water Data'!F129)),NA())</f>
        <v>#N/A</v>
      </c>
      <c r="M135" s="511" t="e">
        <f ca="1">+IF(AND(ISNUMBER(OFFSET('Water Data'!$G$4,0,10*ROW('Water Data'!G129))),'Data Summary'!CB135="Yes"),100-OFFSET('Water Data'!$G$4,0,10*ROW('Water Data'!G129)),NA())</f>
        <v>#N/A</v>
      </c>
      <c r="N135" s="511" t="e">
        <f ca="1">+IF(AND(ISNUMBER(OFFSET('Water Data'!$G$6,0,10*ROW('Water Data'!G129))),'Data Summary'!CC135="Yes"),OFFSET('Water Data'!$G$6,0,10*ROW('Water Data'!G129)),NA())</f>
        <v>#N/A</v>
      </c>
      <c r="O135" s="511" t="e">
        <f ca="1">+IF(AND(ISNUMBER(OFFSET('Water Data'!$G$9,0,10*ROW('Water Data'!G129))),'Data Summary'!CD135="Yes"),OFFSET('Water Data'!$G$9,0,10*ROW('Water Data'!G129)),NA())</f>
        <v>#N/A</v>
      </c>
      <c r="P135" s="511" t="e">
        <f ca="1">+IF(AND(ISNUMBER(OFFSET('Water Data'!$H$4,0,10*ROW('Water Data'!H129))),'Data Summary'!CE135="Yes"),100-OFFSET('Water Data'!$H$4,0,10*ROW('Water Data'!H129)),NA())</f>
        <v>#N/A</v>
      </c>
      <c r="Q135" s="511" t="e">
        <f ca="1">+IF(AND(ISNUMBER(OFFSET('Water Data'!$H$6,0,10*ROW('Water Data'!H129))),'Data Summary'!CF135="Yes"),OFFSET('Water Data'!$H$6,0,10*ROW('Water Data'!H129)),NA())</f>
        <v>#N/A</v>
      </c>
      <c r="R135" s="511" t="e">
        <f ca="1">+IF(AND(ISNUMBER(OFFSET('Water Data'!$H$9,0,10*ROW('Water Data'!H129))),'Data Summary'!CG135="Yes"),OFFSET('Water Data'!$H$9,0,10*ROW('Water Data'!H129)),NA())</f>
        <v>#N/A</v>
      </c>
      <c r="S135" s="511" t="e">
        <f ca="1">+IF(AND(ISNUMBER(OFFSET('Water Data'!$I$4,0,10*ROW('Water Data'!I129))),'Data Summary'!CH135="Yes"),100-OFFSET('Water Data'!$I$4,0,10*ROW('Water Data'!I129)),NA())</f>
        <v>#N/A</v>
      </c>
      <c r="T135" s="511" t="e">
        <f ca="1">+IF(AND(ISNUMBER(OFFSET('Water Data'!$I$6,0,10*ROW('Water Data'!I129))),'Data Summary'!CI135="Yes"),OFFSET('Water Data'!$I$6,0,10*ROW('Water Data'!I129)),NA())</f>
        <v>#N/A</v>
      </c>
      <c r="U135" s="511" t="e">
        <f ca="1">+IF(AND(ISNUMBER(OFFSET('Water Data'!$I$9,0,10*ROW('Water Data'!I129))),'Data Summary'!CJ135="Yes"),OFFSET('Water Data'!$I$9,0,10*ROW('Water Data'!I129)),NA())</f>
        <v>#N/A</v>
      </c>
      <c r="V135" s="512" t="e">
        <f ca="1">+IF(AND(ISNUMBER(OFFSET('Sanitation Data'!$D$4,0,10*ROW('Sanitation Data'!D129))),'Data Summary'!CK135="Yes"),100-OFFSET('Sanitation Data'!$D$4,0,10*ROW('Sanitation Data'!D129)),NA())</f>
        <v>#N/A</v>
      </c>
      <c r="W135" s="512" t="e">
        <f ca="1">+IF(AND(ISNUMBER(OFFSET('Sanitation Data'!$D$6,0,10*ROW('Sanitation Data'!D129))),'Data Summary'!CL135="Yes"),OFFSET('Sanitation Data'!$D$6,0,10*ROW('Sanitation Data'!D129)),NA())</f>
        <v>#N/A</v>
      </c>
      <c r="X135" s="512" t="e">
        <f ca="1">+IF(AND(ISNUMBER(OFFSET('Sanitation Data'!$D$10,0,10*ROW('Sanitation Data'!D129))),'Data Summary'!CM135="Yes"),OFFSET('Sanitation Data'!$D$10,0,10*ROW('Sanitation Data'!D129)),NA())</f>
        <v>#N/A</v>
      </c>
      <c r="Y135" s="512" t="e">
        <f ca="1">+IF(AND(ISNUMBER(OFFSET('Sanitation Data'!$D$11,0,10*ROW('Sanitation Data'!D129))),'Data Summary'!CN135="Yes"),OFFSET('Sanitation Data'!$D$11,0,10*ROW('Sanitation Data'!D129)),NA())</f>
        <v>#N/A</v>
      </c>
      <c r="Z135" s="512" t="e">
        <f ca="1">+IF(AND(ISNUMBER(OFFSET('Sanitation Data'!$D$12,0,10*ROW('Sanitation Data'!D129))),'Data Summary'!CO135="Yes"),OFFSET('Sanitation Data'!$D$12,0,10*ROW('Sanitation Data'!D129)),NA())</f>
        <v>#N/A</v>
      </c>
      <c r="AA135" s="512" t="e">
        <f ca="1">+IF(AND(ISNUMBER(OFFSET('Sanitation Data'!$E$4,0,10*ROW('Sanitation Data'!E129))),'Data Summary'!CP135="Yes"),100-OFFSET('Sanitation Data'!$E$4,0,10*ROW('Sanitation Data'!E129)),NA())</f>
        <v>#N/A</v>
      </c>
      <c r="AB135" s="512" t="e">
        <f ca="1">+IF(AND(ISNUMBER(OFFSET('Sanitation Data'!$E$6,0,10*ROW('Sanitation Data'!E129))),'Data Summary'!CQ135="Yes"),OFFSET('Sanitation Data'!$E$6,0,10*ROW('Sanitation Data'!E129)),NA())</f>
        <v>#N/A</v>
      </c>
      <c r="AC135" s="512" t="e">
        <f ca="1">+IF(AND(ISNUMBER(OFFSET('Sanitation Data'!$E$10,0,10*ROW('Sanitation Data'!E129))),'Data Summary'!CR135="Yes"),OFFSET('Sanitation Data'!$E$10,0,10*ROW('Sanitation Data'!E129)),NA())</f>
        <v>#N/A</v>
      </c>
      <c r="AD135" s="512" t="e">
        <f ca="1">+IF(AND(ISNUMBER(OFFSET('Sanitation Data'!$E$11,0,10*ROW('Sanitation Data'!E129))),'Data Summary'!CS135="Yes"),OFFSET('Sanitation Data'!$E$11,0,10*ROW('Sanitation Data'!E129)),NA())</f>
        <v>#N/A</v>
      </c>
      <c r="AE135" s="512" t="e">
        <f ca="1">+IF(AND(ISNUMBER(OFFSET('Sanitation Data'!$E$12,0,10*ROW('Sanitation Data'!E129))),'Data Summary'!CT135="Yes"),OFFSET('Sanitation Data'!$E$12,0,10*ROW('Sanitation Data'!E129)),NA())</f>
        <v>#N/A</v>
      </c>
      <c r="AF135" s="512" t="e">
        <f ca="1">+IF(AND(ISNUMBER(OFFSET('Sanitation Data'!$F$4,0,10*ROW('Sanitation Data'!F129))),'Data Summary'!CU135="Yes"),100-OFFSET('Sanitation Data'!$F$4,0,10*ROW('Sanitation Data'!F129)),NA())</f>
        <v>#N/A</v>
      </c>
      <c r="AG135" s="512" t="e">
        <f ca="1">+IF(AND(ISNUMBER(OFFSET('Sanitation Data'!$F$6,0,10*ROW('Sanitation Data'!F129))),'Data Summary'!CV135="Yes"),OFFSET('Sanitation Data'!$F$6,0,10*ROW('Sanitation Data'!F129)),NA())</f>
        <v>#N/A</v>
      </c>
      <c r="AH135" s="512" t="e">
        <f ca="1">+IF(AND(ISNUMBER(OFFSET('Sanitation Data'!$F$10,0,10*ROW('Sanitation Data'!F129))),'Data Summary'!CW135="Yes"),OFFSET('Sanitation Data'!$F$10,0,10*ROW('Sanitation Data'!F129)),NA())</f>
        <v>#N/A</v>
      </c>
      <c r="AI135" s="512" t="e">
        <f ca="1">+IF(AND(ISNUMBER(OFFSET('Sanitation Data'!$F$11,0,10*ROW('Sanitation Data'!F129))),'Data Summary'!CX135="Yes"),OFFSET('Sanitation Data'!$F$11,0,10*ROW('Sanitation Data'!F129)),NA())</f>
        <v>#N/A</v>
      </c>
      <c r="AJ135" s="512" t="e">
        <f ca="1">+IF(AND(ISNUMBER(OFFSET('Sanitation Data'!$F$12,0,10*ROW('Sanitation Data'!F129))),'Data Summary'!CY135="Yes"),OFFSET('Sanitation Data'!$F$12,0,10*ROW('Sanitation Data'!F129)),NA())</f>
        <v>#N/A</v>
      </c>
      <c r="AK135" s="512" t="e">
        <f ca="1">+IF(AND(ISNUMBER(OFFSET('Sanitation Data'!$G$4,0,10*ROW('Sanitation Data'!G129))),'Data Summary'!CZ135="Yes"),100-OFFSET('Sanitation Data'!$G$4,0,10*ROW('Sanitation Data'!G129)),NA())</f>
        <v>#N/A</v>
      </c>
      <c r="AL135" s="512" t="e">
        <f ca="1">+IF(AND(ISNUMBER(OFFSET('Sanitation Data'!$G$6,0,10*ROW('Sanitation Data'!G129))),'Data Summary'!DA135="Yes"),OFFSET('Sanitation Data'!$G$6,0,10*ROW('Sanitation Data'!G129)),NA())</f>
        <v>#N/A</v>
      </c>
      <c r="AM135" s="512" t="e">
        <f ca="1">+IF(AND(ISNUMBER(OFFSET('Sanitation Data'!$G$10,0,10*ROW('Sanitation Data'!G129))),'Data Summary'!DB135="Yes"),OFFSET('Sanitation Data'!$G$10,0,10*ROW('Sanitation Data'!G129)),NA())</f>
        <v>#N/A</v>
      </c>
      <c r="AN135" s="512" t="e">
        <f ca="1">+IF(AND(ISNUMBER(OFFSET('Sanitation Data'!$G$11,0,10*ROW('Sanitation Data'!G129))),'Data Summary'!DC135="Yes"),OFFSET('Sanitation Data'!$G$11,0,10*ROW('Sanitation Data'!G129)),NA())</f>
        <v>#N/A</v>
      </c>
      <c r="AO135" s="512" t="e">
        <f ca="1">+IF(AND(ISNUMBER(OFFSET('Sanitation Data'!$G$12,0,10*ROW('Sanitation Data'!G129))),'Data Summary'!DD135="Yes"),OFFSET('Sanitation Data'!$G$12,0,10*ROW('Sanitation Data'!G129)),NA())</f>
        <v>#N/A</v>
      </c>
      <c r="AP135" s="512" t="e">
        <f ca="1">+IF(AND(ISNUMBER(OFFSET('Sanitation Data'!$H$4,0,10*ROW('Sanitation Data'!H129))),'Data Summary'!DE135="Yes"),100-OFFSET('Sanitation Data'!$H$4,0,10*ROW('Sanitation Data'!H129)),NA())</f>
        <v>#N/A</v>
      </c>
      <c r="AQ135" s="512" t="e">
        <f ca="1">+IF(AND(ISNUMBER(OFFSET('Sanitation Data'!$H$6,0,10*ROW('Sanitation Data'!H129))),'Data Summary'!DF135="Yes"),OFFSET('Sanitation Data'!$H$6,0,10*ROW('Sanitation Data'!H129)),NA())</f>
        <v>#N/A</v>
      </c>
      <c r="AR135" s="512" t="e">
        <f ca="1">+IF(AND(ISNUMBER(OFFSET('Sanitation Data'!$H$10,0,10*ROW('Sanitation Data'!H129))),'Data Summary'!DG135="Yes"),OFFSET('Sanitation Data'!$H$10,0,10*ROW('Sanitation Data'!H129)),NA())</f>
        <v>#N/A</v>
      </c>
      <c r="AS135" s="512" t="e">
        <f ca="1">+IF(AND(ISNUMBER(OFFSET('Sanitation Data'!$H$11,0,10*ROW('Sanitation Data'!H129))),'Data Summary'!DH135="Yes"),OFFSET('Sanitation Data'!$H$11,0,10*ROW('Sanitation Data'!H129)),NA())</f>
        <v>#N/A</v>
      </c>
      <c r="AT135" s="512" t="e">
        <f ca="1">+IF(AND(ISNUMBER(OFFSET('Sanitation Data'!$H$12,0,10*ROW('Sanitation Data'!H129))),'Data Summary'!DI135="Yes"),OFFSET('Sanitation Data'!$H$12,0,10*ROW('Sanitation Data'!H129)),NA())</f>
        <v>#N/A</v>
      </c>
      <c r="AU135" s="512" t="e">
        <f ca="1">+IF(AND(ISNUMBER(OFFSET('Sanitation Data'!$I$4,0,10*ROW('Sanitation Data'!I129))),'Data Summary'!DJ135="Yes"),100-OFFSET('Sanitation Data'!$I$4,0,10*ROW('Sanitation Data'!I129)),NA())</f>
        <v>#N/A</v>
      </c>
      <c r="AV135" s="512" t="e">
        <f ca="1">+IF(AND(ISNUMBER(OFFSET('Sanitation Data'!$I$6,0,10*ROW('Sanitation Data'!I129))),'Data Summary'!DK135="Yes"),OFFSET('Sanitation Data'!$I$6,0,10*ROW('Sanitation Data'!I129)),NA())</f>
        <v>#N/A</v>
      </c>
      <c r="AW135" s="512" t="e">
        <f ca="1">+IF(AND(ISNUMBER(OFFSET('Sanitation Data'!$I$10,0,10*ROW('Sanitation Data'!I129))),'Data Summary'!DL135="Yes"),OFFSET('Sanitation Data'!$I$10,0,10*ROW('Sanitation Data'!I129)),NA())</f>
        <v>#N/A</v>
      </c>
      <c r="AX135" s="512" t="e">
        <f ca="1">+IF(AND(ISNUMBER(OFFSET('Sanitation Data'!$I$11,0,10*ROW('Sanitation Data'!I129))),'Data Summary'!DM135="Yes"),OFFSET('Sanitation Data'!$I$11,0,10*ROW('Sanitation Data'!I129)),NA())</f>
        <v>#N/A</v>
      </c>
      <c r="AY135" s="512" t="e">
        <f ca="1">+IF(AND(ISNUMBER(OFFSET('Sanitation Data'!$I$12,0,10*ROW('Sanitation Data'!I129))),'Data Summary'!DN135="Yes"),OFFSET('Sanitation Data'!$I$12,0,10*ROW('Sanitation Data'!I129)),NA())</f>
        <v>#N/A</v>
      </c>
      <c r="AZ135" s="513" t="e">
        <f ca="1">+IF(AND(ISNUMBER(OFFSET('Hygiene Data'!$D$5,0,10*ROW('Hygiene Data'!D129))),'Data Summary'!DO135="Yes"),OFFSET('Hygiene Data'!$D$5,0,10*ROW('Hygiene Data'!D129)),NA())</f>
        <v>#N/A</v>
      </c>
      <c r="BA135" s="513" t="e">
        <f ca="1">+IF(AND(ISNUMBER(OFFSET('Hygiene Data'!$D$7,0,10*ROW('Hygiene Data'!D129))),'Data Summary'!DP135="Yes"),OFFSET('Hygiene Data'!$D$7,0,10*ROW('Hygiene Data'!D129)),NA())</f>
        <v>#N/A</v>
      </c>
      <c r="BB135" s="513" t="e">
        <f ca="1">+IF(AND(ISNUMBER(OFFSET('Hygiene Data'!$D$9,0,10*ROW('Hygiene Data'!D129))),'Data Summary'!DQ135="Yes"),OFFSET('Hygiene Data'!$D$9,0,10*ROW('Hygiene Data'!D129)),NA())</f>
        <v>#N/A</v>
      </c>
      <c r="BC135" s="513" t="e">
        <f ca="1">+IF(AND(ISNUMBER(OFFSET('Hygiene Data'!$E$5,0,10*ROW('Hygiene Data'!E129))),'Data Summary'!DR135="Yes"),OFFSET('Hygiene Data'!$E$5,0,10*ROW('Hygiene Data'!E129)),NA())</f>
        <v>#N/A</v>
      </c>
      <c r="BD135" s="513" t="e">
        <f ca="1">+IF(AND(ISNUMBER(OFFSET('Hygiene Data'!$E$7,0,10*ROW('Hygiene Data'!E129))),'Data Summary'!DS135="Yes"),OFFSET('Hygiene Data'!$E$7,0,10*ROW('Hygiene Data'!E129)),NA())</f>
        <v>#N/A</v>
      </c>
      <c r="BE135" s="513" t="e">
        <f ca="1">+IF(AND(ISNUMBER(OFFSET('Hygiene Data'!$E$9,0,10*ROW('Hygiene Data'!E129))),'Data Summary'!DT135="Yes"),OFFSET('Hygiene Data'!$E$9,0,10*ROW('Hygiene Data'!E129)),NA())</f>
        <v>#N/A</v>
      </c>
      <c r="BF135" s="513" t="e">
        <f ca="1">+IF(AND(ISNUMBER(OFFSET('Hygiene Data'!$F$5,0,10*ROW('Hygiene Data'!F129))),'Data Summary'!DU135="Yes"),OFFSET('Hygiene Data'!$F$5,0,10*ROW('Hygiene Data'!F129)),NA())</f>
        <v>#N/A</v>
      </c>
      <c r="BG135" s="513" t="e">
        <f ca="1">+IF(AND(ISNUMBER(OFFSET('Hygiene Data'!$F$7,0,10*ROW('Hygiene Data'!F129))),'Data Summary'!DV135="Yes"),OFFSET('Hygiene Data'!$F$7,0,10*ROW('Hygiene Data'!F129)),NA())</f>
        <v>#N/A</v>
      </c>
      <c r="BH135" s="513" t="e">
        <f ca="1">+IF(AND(ISNUMBER(OFFSET('Hygiene Data'!$F$9,0,10*ROW('Hygiene Data'!F129))),'Data Summary'!DW135="Yes"),OFFSET('Hygiene Data'!$F$9,0,10*ROW('Hygiene Data'!F129)),NA())</f>
        <v>#N/A</v>
      </c>
      <c r="BI135" s="513" t="e">
        <f ca="1">+IF(AND(ISNUMBER(OFFSET('Hygiene Data'!$G$5,0,10*ROW('Hygiene Data'!G129))),'Data Summary'!DX135="Yes"),OFFSET('Hygiene Data'!$G$5,0,10*ROW('Hygiene Data'!G129)),NA())</f>
        <v>#N/A</v>
      </c>
      <c r="BJ135" s="513" t="e">
        <f ca="1">+IF(AND(ISNUMBER(OFFSET('Hygiene Data'!$G$7,0,10*ROW('Hygiene Data'!G129))),'Data Summary'!DY135="Yes"),OFFSET('Hygiene Data'!$G$7,0,10*ROW('Hygiene Data'!G129)),NA())</f>
        <v>#N/A</v>
      </c>
      <c r="BK135" s="513" t="e">
        <f ca="1">+IF(AND(ISNUMBER(OFFSET('Hygiene Data'!$G$9,0,10*ROW('Hygiene Data'!G129))),'Data Summary'!DZ135="Yes"),OFFSET('Hygiene Data'!$G$9,0,10*ROW('Hygiene Data'!G129)),NA())</f>
        <v>#N/A</v>
      </c>
      <c r="BL135" s="513" t="e">
        <f ca="1">+IF(AND(ISNUMBER(OFFSET('Hygiene Data'!$H$5,0,10*ROW('Hygiene Data'!H129))),'Data Summary'!EA135="Yes"),OFFSET('Hygiene Data'!$H$5,0,10*ROW('Hygiene Data'!H129)),NA())</f>
        <v>#N/A</v>
      </c>
      <c r="BM135" s="513" t="e">
        <f ca="1">+IF(AND(ISNUMBER(OFFSET('Hygiene Data'!$H$7,0,10*ROW('Hygiene Data'!H129))),'Data Summary'!EB135="Yes"),OFFSET('Hygiene Data'!$H$7,0,10*ROW('Hygiene Data'!H129)),NA())</f>
        <v>#N/A</v>
      </c>
      <c r="BN135" s="513" t="e">
        <f ca="1">+IF(AND(ISNUMBER(OFFSET('Hygiene Data'!$H$9,0,10*ROW('Hygiene Data'!H129))),'Data Summary'!EC135="Yes"),OFFSET('Hygiene Data'!$H$9,0,10*ROW('Hygiene Data'!H129)),NA())</f>
        <v>#N/A</v>
      </c>
      <c r="BO135" s="513" t="e">
        <f ca="1">+IF(AND(ISNUMBER(OFFSET('Hygiene Data'!$I$5,0,10*ROW('Hygiene Data'!I129))),'Data Summary'!ED135="Yes"),OFFSET('Hygiene Data'!$I$5,0,10*ROW('Hygiene Data'!I129)),NA())</f>
        <v>#N/A</v>
      </c>
      <c r="BP135" s="513" t="e">
        <f ca="1">+IF(AND(ISNUMBER(OFFSET('Hygiene Data'!$I$7,0,10*ROW('Hygiene Data'!I129))),'Data Summary'!EE135="Yes"),OFFSET('Hygiene Data'!$I$7,0,10*ROW('Hygiene Data'!I129)),NA())</f>
        <v>#N/A</v>
      </c>
      <c r="BQ135" s="513" t="e">
        <f ca="1">+IF(AND(ISNUMBER(OFFSET('Hygiene Data'!$I$9,0,10*ROW('Hygiene Data'!I129))),'Data Summary'!EF135="Yes"),OFFSET('Hygiene Data'!$I$9,0,10*ROW('Hygiene Data'!I129)),NA())</f>
        <v>#N/A</v>
      </c>
    </row>
    <row r="136" spans="1:69" x14ac:dyDescent="0.25">
      <c r="A136" s="509" t="e">
        <f ca="1">+RIGHT('Data Summary'!A136,LEN('Data Summary'!A136)-9)</f>
        <v>#VALUE!</v>
      </c>
      <c r="B136" s="483" t="str">
        <f ca="1">+IF(ISTEXT('Data Summary'!B136),'Data Summary'!B136,"")</f>
        <v/>
      </c>
      <c r="C136" s="510" t="e">
        <f ca="1">+VALUE('Data Summary'!C136)</f>
        <v>#VALUE!</v>
      </c>
      <c r="D136" s="511" t="e">
        <f ca="1">+IF(AND(ISNUMBER(OFFSET('Water Data'!$D$4,0,10*ROW('Water Data'!D130))),'Data Summary'!BS136="Yes"),100-OFFSET('Water Data'!$D$4,0,10*ROW('Water Data'!D130)),NA())</f>
        <v>#N/A</v>
      </c>
      <c r="E136" s="511" t="e">
        <f ca="1">+IF(AND(ISNUMBER(OFFSET('Water Data'!$D$6,0,10*ROW('Water Data'!D130))),'Data Summary'!BT136="Yes"),OFFSET('Water Data'!$D$6,0,10*ROW('Water Data'!D130)),NA())</f>
        <v>#N/A</v>
      </c>
      <c r="F136" s="511" t="e">
        <f ca="1">+IF(AND(ISNUMBER(OFFSET('Water Data'!$D$9,0,10*ROW('Water Data'!D130))),'Data Summary'!BU136="Yes"),OFFSET('Water Data'!$D$9,0,10*ROW('Water Data'!D130)),NA())</f>
        <v>#N/A</v>
      </c>
      <c r="G136" s="511" t="e">
        <f ca="1">+IF(AND(ISNUMBER(OFFSET('Water Data'!$E$4,0,10*ROW('Water Data'!E130))),'Data Summary'!BV136="Yes"),100-OFFSET('Water Data'!$E$4,0,10*ROW('Water Data'!E130)),NA())</f>
        <v>#N/A</v>
      </c>
      <c r="H136" s="511" t="e">
        <f ca="1">+IF(AND(ISNUMBER(OFFSET('Water Data'!$E$6,0,10*ROW('Water Data'!E130))),'Data Summary'!BW136="Yes"),OFFSET('Water Data'!$E$6,0,10*ROW('Water Data'!E130)),NA())</f>
        <v>#N/A</v>
      </c>
      <c r="I136" s="511" t="e">
        <f ca="1">+IF(AND(ISNUMBER(OFFSET('Water Data'!$E$9,0,10*ROW('Water Data'!E130))),'Data Summary'!BX136="Yes"),OFFSET('Water Data'!$E$9,0,10*ROW('Water Data'!E130)),NA())</f>
        <v>#N/A</v>
      </c>
      <c r="J136" s="511" t="e">
        <f ca="1">+IF(AND(ISNUMBER(OFFSET('Water Data'!$F$4,0,10*ROW('Water Data'!F130))),'Data Summary'!BY136="Yes"),100-OFFSET('Water Data'!$F$4,0,10*ROW('Water Data'!F130)),NA())</f>
        <v>#N/A</v>
      </c>
      <c r="K136" s="511" t="e">
        <f ca="1">+IF(AND(ISNUMBER(OFFSET('Water Data'!$F$6,0,10*ROW('Water Data'!F130))),'Data Summary'!BZ136="Yes"),OFFSET('Water Data'!$F$6,0,10*ROW('Water Data'!F130)),NA())</f>
        <v>#N/A</v>
      </c>
      <c r="L136" s="511" t="e">
        <f ca="1">+IF(AND(ISNUMBER(OFFSET('Water Data'!$F$9,0,10*ROW('Water Data'!F130))),'Data Summary'!CA136="Yes"),OFFSET('Water Data'!$F$9,0,10*ROW('Water Data'!F130)),NA())</f>
        <v>#N/A</v>
      </c>
      <c r="M136" s="511" t="e">
        <f ca="1">+IF(AND(ISNUMBER(OFFSET('Water Data'!$G$4,0,10*ROW('Water Data'!G130))),'Data Summary'!CB136="Yes"),100-OFFSET('Water Data'!$G$4,0,10*ROW('Water Data'!G130)),NA())</f>
        <v>#N/A</v>
      </c>
      <c r="N136" s="511" t="e">
        <f ca="1">+IF(AND(ISNUMBER(OFFSET('Water Data'!$G$6,0,10*ROW('Water Data'!G130))),'Data Summary'!CC136="Yes"),OFFSET('Water Data'!$G$6,0,10*ROW('Water Data'!G130)),NA())</f>
        <v>#N/A</v>
      </c>
      <c r="O136" s="511" t="e">
        <f ca="1">+IF(AND(ISNUMBER(OFFSET('Water Data'!$G$9,0,10*ROW('Water Data'!G130))),'Data Summary'!CD136="Yes"),OFFSET('Water Data'!$G$9,0,10*ROW('Water Data'!G130)),NA())</f>
        <v>#N/A</v>
      </c>
      <c r="P136" s="511" t="e">
        <f ca="1">+IF(AND(ISNUMBER(OFFSET('Water Data'!$H$4,0,10*ROW('Water Data'!H130))),'Data Summary'!CE136="Yes"),100-OFFSET('Water Data'!$H$4,0,10*ROW('Water Data'!H130)),NA())</f>
        <v>#N/A</v>
      </c>
      <c r="Q136" s="511" t="e">
        <f ca="1">+IF(AND(ISNUMBER(OFFSET('Water Data'!$H$6,0,10*ROW('Water Data'!H130))),'Data Summary'!CF136="Yes"),OFFSET('Water Data'!$H$6,0,10*ROW('Water Data'!H130)),NA())</f>
        <v>#N/A</v>
      </c>
      <c r="R136" s="511" t="e">
        <f ca="1">+IF(AND(ISNUMBER(OFFSET('Water Data'!$H$9,0,10*ROW('Water Data'!H130))),'Data Summary'!CG136="Yes"),OFFSET('Water Data'!$H$9,0,10*ROW('Water Data'!H130)),NA())</f>
        <v>#N/A</v>
      </c>
      <c r="S136" s="511" t="e">
        <f ca="1">+IF(AND(ISNUMBER(OFFSET('Water Data'!$I$4,0,10*ROW('Water Data'!I130))),'Data Summary'!CH136="Yes"),100-OFFSET('Water Data'!$I$4,0,10*ROW('Water Data'!I130)),NA())</f>
        <v>#N/A</v>
      </c>
      <c r="T136" s="511" t="e">
        <f ca="1">+IF(AND(ISNUMBER(OFFSET('Water Data'!$I$6,0,10*ROW('Water Data'!I130))),'Data Summary'!CI136="Yes"),OFFSET('Water Data'!$I$6,0,10*ROW('Water Data'!I130)),NA())</f>
        <v>#N/A</v>
      </c>
      <c r="U136" s="511" t="e">
        <f ca="1">+IF(AND(ISNUMBER(OFFSET('Water Data'!$I$9,0,10*ROW('Water Data'!I130))),'Data Summary'!CJ136="Yes"),OFFSET('Water Data'!$I$9,0,10*ROW('Water Data'!I130)),NA())</f>
        <v>#N/A</v>
      </c>
      <c r="V136" s="512" t="e">
        <f ca="1">+IF(AND(ISNUMBER(OFFSET('Sanitation Data'!$D$4,0,10*ROW('Sanitation Data'!D130))),'Data Summary'!CK136="Yes"),100-OFFSET('Sanitation Data'!$D$4,0,10*ROW('Sanitation Data'!D130)),NA())</f>
        <v>#N/A</v>
      </c>
      <c r="W136" s="512" t="e">
        <f ca="1">+IF(AND(ISNUMBER(OFFSET('Sanitation Data'!$D$6,0,10*ROW('Sanitation Data'!D130))),'Data Summary'!CL136="Yes"),OFFSET('Sanitation Data'!$D$6,0,10*ROW('Sanitation Data'!D130)),NA())</f>
        <v>#N/A</v>
      </c>
      <c r="X136" s="512" t="e">
        <f ca="1">+IF(AND(ISNUMBER(OFFSET('Sanitation Data'!$D$10,0,10*ROW('Sanitation Data'!D130))),'Data Summary'!CM136="Yes"),OFFSET('Sanitation Data'!$D$10,0,10*ROW('Sanitation Data'!D130)),NA())</f>
        <v>#N/A</v>
      </c>
      <c r="Y136" s="512" t="e">
        <f ca="1">+IF(AND(ISNUMBER(OFFSET('Sanitation Data'!$D$11,0,10*ROW('Sanitation Data'!D130))),'Data Summary'!CN136="Yes"),OFFSET('Sanitation Data'!$D$11,0,10*ROW('Sanitation Data'!D130)),NA())</f>
        <v>#N/A</v>
      </c>
      <c r="Z136" s="512" t="e">
        <f ca="1">+IF(AND(ISNUMBER(OFFSET('Sanitation Data'!$D$12,0,10*ROW('Sanitation Data'!D130))),'Data Summary'!CO136="Yes"),OFFSET('Sanitation Data'!$D$12,0,10*ROW('Sanitation Data'!D130)),NA())</f>
        <v>#N/A</v>
      </c>
      <c r="AA136" s="512" t="e">
        <f ca="1">+IF(AND(ISNUMBER(OFFSET('Sanitation Data'!$E$4,0,10*ROW('Sanitation Data'!E130))),'Data Summary'!CP136="Yes"),100-OFFSET('Sanitation Data'!$E$4,0,10*ROW('Sanitation Data'!E130)),NA())</f>
        <v>#N/A</v>
      </c>
      <c r="AB136" s="512" t="e">
        <f ca="1">+IF(AND(ISNUMBER(OFFSET('Sanitation Data'!$E$6,0,10*ROW('Sanitation Data'!E130))),'Data Summary'!CQ136="Yes"),OFFSET('Sanitation Data'!$E$6,0,10*ROW('Sanitation Data'!E130)),NA())</f>
        <v>#N/A</v>
      </c>
      <c r="AC136" s="512" t="e">
        <f ca="1">+IF(AND(ISNUMBER(OFFSET('Sanitation Data'!$E$10,0,10*ROW('Sanitation Data'!E130))),'Data Summary'!CR136="Yes"),OFFSET('Sanitation Data'!$E$10,0,10*ROW('Sanitation Data'!E130)),NA())</f>
        <v>#N/A</v>
      </c>
      <c r="AD136" s="512" t="e">
        <f ca="1">+IF(AND(ISNUMBER(OFFSET('Sanitation Data'!$E$11,0,10*ROW('Sanitation Data'!E130))),'Data Summary'!CS136="Yes"),OFFSET('Sanitation Data'!$E$11,0,10*ROW('Sanitation Data'!E130)),NA())</f>
        <v>#N/A</v>
      </c>
      <c r="AE136" s="512" t="e">
        <f ca="1">+IF(AND(ISNUMBER(OFFSET('Sanitation Data'!$E$12,0,10*ROW('Sanitation Data'!E130))),'Data Summary'!CT136="Yes"),OFFSET('Sanitation Data'!$E$12,0,10*ROW('Sanitation Data'!E130)),NA())</f>
        <v>#N/A</v>
      </c>
      <c r="AF136" s="512" t="e">
        <f ca="1">+IF(AND(ISNUMBER(OFFSET('Sanitation Data'!$F$4,0,10*ROW('Sanitation Data'!F130))),'Data Summary'!CU136="Yes"),100-OFFSET('Sanitation Data'!$F$4,0,10*ROW('Sanitation Data'!F130)),NA())</f>
        <v>#N/A</v>
      </c>
      <c r="AG136" s="512" t="e">
        <f ca="1">+IF(AND(ISNUMBER(OFFSET('Sanitation Data'!$F$6,0,10*ROW('Sanitation Data'!F130))),'Data Summary'!CV136="Yes"),OFFSET('Sanitation Data'!$F$6,0,10*ROW('Sanitation Data'!F130)),NA())</f>
        <v>#N/A</v>
      </c>
      <c r="AH136" s="512" t="e">
        <f ca="1">+IF(AND(ISNUMBER(OFFSET('Sanitation Data'!$F$10,0,10*ROW('Sanitation Data'!F130))),'Data Summary'!CW136="Yes"),OFFSET('Sanitation Data'!$F$10,0,10*ROW('Sanitation Data'!F130)),NA())</f>
        <v>#N/A</v>
      </c>
      <c r="AI136" s="512" t="e">
        <f ca="1">+IF(AND(ISNUMBER(OFFSET('Sanitation Data'!$F$11,0,10*ROW('Sanitation Data'!F130))),'Data Summary'!CX136="Yes"),OFFSET('Sanitation Data'!$F$11,0,10*ROW('Sanitation Data'!F130)),NA())</f>
        <v>#N/A</v>
      </c>
      <c r="AJ136" s="512" t="e">
        <f ca="1">+IF(AND(ISNUMBER(OFFSET('Sanitation Data'!$F$12,0,10*ROW('Sanitation Data'!F130))),'Data Summary'!CY136="Yes"),OFFSET('Sanitation Data'!$F$12,0,10*ROW('Sanitation Data'!F130)),NA())</f>
        <v>#N/A</v>
      </c>
      <c r="AK136" s="512" t="e">
        <f ca="1">+IF(AND(ISNUMBER(OFFSET('Sanitation Data'!$G$4,0,10*ROW('Sanitation Data'!G130))),'Data Summary'!CZ136="Yes"),100-OFFSET('Sanitation Data'!$G$4,0,10*ROW('Sanitation Data'!G130)),NA())</f>
        <v>#N/A</v>
      </c>
      <c r="AL136" s="512" t="e">
        <f ca="1">+IF(AND(ISNUMBER(OFFSET('Sanitation Data'!$G$6,0,10*ROW('Sanitation Data'!G130))),'Data Summary'!DA136="Yes"),OFFSET('Sanitation Data'!$G$6,0,10*ROW('Sanitation Data'!G130)),NA())</f>
        <v>#N/A</v>
      </c>
      <c r="AM136" s="512" t="e">
        <f ca="1">+IF(AND(ISNUMBER(OFFSET('Sanitation Data'!$G$10,0,10*ROW('Sanitation Data'!G130))),'Data Summary'!DB136="Yes"),OFFSET('Sanitation Data'!$G$10,0,10*ROW('Sanitation Data'!G130)),NA())</f>
        <v>#N/A</v>
      </c>
      <c r="AN136" s="512" t="e">
        <f ca="1">+IF(AND(ISNUMBER(OFFSET('Sanitation Data'!$G$11,0,10*ROW('Sanitation Data'!G130))),'Data Summary'!DC136="Yes"),OFFSET('Sanitation Data'!$G$11,0,10*ROW('Sanitation Data'!G130)),NA())</f>
        <v>#N/A</v>
      </c>
      <c r="AO136" s="512" t="e">
        <f ca="1">+IF(AND(ISNUMBER(OFFSET('Sanitation Data'!$G$12,0,10*ROW('Sanitation Data'!G130))),'Data Summary'!DD136="Yes"),OFFSET('Sanitation Data'!$G$12,0,10*ROW('Sanitation Data'!G130)),NA())</f>
        <v>#N/A</v>
      </c>
      <c r="AP136" s="512" t="e">
        <f ca="1">+IF(AND(ISNUMBER(OFFSET('Sanitation Data'!$H$4,0,10*ROW('Sanitation Data'!H130))),'Data Summary'!DE136="Yes"),100-OFFSET('Sanitation Data'!$H$4,0,10*ROW('Sanitation Data'!H130)),NA())</f>
        <v>#N/A</v>
      </c>
      <c r="AQ136" s="512" t="e">
        <f ca="1">+IF(AND(ISNUMBER(OFFSET('Sanitation Data'!$H$6,0,10*ROW('Sanitation Data'!H130))),'Data Summary'!DF136="Yes"),OFFSET('Sanitation Data'!$H$6,0,10*ROW('Sanitation Data'!H130)),NA())</f>
        <v>#N/A</v>
      </c>
      <c r="AR136" s="512" t="e">
        <f ca="1">+IF(AND(ISNUMBER(OFFSET('Sanitation Data'!$H$10,0,10*ROW('Sanitation Data'!H130))),'Data Summary'!DG136="Yes"),OFFSET('Sanitation Data'!$H$10,0,10*ROW('Sanitation Data'!H130)),NA())</f>
        <v>#N/A</v>
      </c>
      <c r="AS136" s="512" t="e">
        <f ca="1">+IF(AND(ISNUMBER(OFFSET('Sanitation Data'!$H$11,0,10*ROW('Sanitation Data'!H130))),'Data Summary'!DH136="Yes"),OFFSET('Sanitation Data'!$H$11,0,10*ROW('Sanitation Data'!H130)),NA())</f>
        <v>#N/A</v>
      </c>
      <c r="AT136" s="512" t="e">
        <f ca="1">+IF(AND(ISNUMBER(OFFSET('Sanitation Data'!$H$12,0,10*ROW('Sanitation Data'!H130))),'Data Summary'!DI136="Yes"),OFFSET('Sanitation Data'!$H$12,0,10*ROW('Sanitation Data'!H130)),NA())</f>
        <v>#N/A</v>
      </c>
      <c r="AU136" s="512" t="e">
        <f ca="1">+IF(AND(ISNUMBER(OFFSET('Sanitation Data'!$I$4,0,10*ROW('Sanitation Data'!I130))),'Data Summary'!DJ136="Yes"),100-OFFSET('Sanitation Data'!$I$4,0,10*ROW('Sanitation Data'!I130)),NA())</f>
        <v>#N/A</v>
      </c>
      <c r="AV136" s="512" t="e">
        <f ca="1">+IF(AND(ISNUMBER(OFFSET('Sanitation Data'!$I$6,0,10*ROW('Sanitation Data'!I130))),'Data Summary'!DK136="Yes"),OFFSET('Sanitation Data'!$I$6,0,10*ROW('Sanitation Data'!I130)),NA())</f>
        <v>#N/A</v>
      </c>
      <c r="AW136" s="512" t="e">
        <f ca="1">+IF(AND(ISNUMBER(OFFSET('Sanitation Data'!$I$10,0,10*ROW('Sanitation Data'!I130))),'Data Summary'!DL136="Yes"),OFFSET('Sanitation Data'!$I$10,0,10*ROW('Sanitation Data'!I130)),NA())</f>
        <v>#N/A</v>
      </c>
      <c r="AX136" s="512" t="e">
        <f ca="1">+IF(AND(ISNUMBER(OFFSET('Sanitation Data'!$I$11,0,10*ROW('Sanitation Data'!I130))),'Data Summary'!DM136="Yes"),OFFSET('Sanitation Data'!$I$11,0,10*ROW('Sanitation Data'!I130)),NA())</f>
        <v>#N/A</v>
      </c>
      <c r="AY136" s="512" t="e">
        <f ca="1">+IF(AND(ISNUMBER(OFFSET('Sanitation Data'!$I$12,0,10*ROW('Sanitation Data'!I130))),'Data Summary'!DN136="Yes"),OFFSET('Sanitation Data'!$I$12,0,10*ROW('Sanitation Data'!I130)),NA())</f>
        <v>#N/A</v>
      </c>
      <c r="AZ136" s="513" t="e">
        <f ca="1">+IF(AND(ISNUMBER(OFFSET('Hygiene Data'!$D$5,0,10*ROW('Hygiene Data'!D130))),'Data Summary'!DO136="Yes"),OFFSET('Hygiene Data'!$D$5,0,10*ROW('Hygiene Data'!D130)),NA())</f>
        <v>#N/A</v>
      </c>
      <c r="BA136" s="513" t="e">
        <f ca="1">+IF(AND(ISNUMBER(OFFSET('Hygiene Data'!$D$7,0,10*ROW('Hygiene Data'!D130))),'Data Summary'!DP136="Yes"),OFFSET('Hygiene Data'!$D$7,0,10*ROW('Hygiene Data'!D130)),NA())</f>
        <v>#N/A</v>
      </c>
      <c r="BB136" s="513" t="e">
        <f ca="1">+IF(AND(ISNUMBER(OFFSET('Hygiene Data'!$D$9,0,10*ROW('Hygiene Data'!D130))),'Data Summary'!DQ136="Yes"),OFFSET('Hygiene Data'!$D$9,0,10*ROW('Hygiene Data'!D130)),NA())</f>
        <v>#N/A</v>
      </c>
      <c r="BC136" s="513" t="e">
        <f ca="1">+IF(AND(ISNUMBER(OFFSET('Hygiene Data'!$E$5,0,10*ROW('Hygiene Data'!E130))),'Data Summary'!DR136="Yes"),OFFSET('Hygiene Data'!$E$5,0,10*ROW('Hygiene Data'!E130)),NA())</f>
        <v>#N/A</v>
      </c>
      <c r="BD136" s="513" t="e">
        <f ca="1">+IF(AND(ISNUMBER(OFFSET('Hygiene Data'!$E$7,0,10*ROW('Hygiene Data'!E130))),'Data Summary'!DS136="Yes"),OFFSET('Hygiene Data'!$E$7,0,10*ROW('Hygiene Data'!E130)),NA())</f>
        <v>#N/A</v>
      </c>
      <c r="BE136" s="513" t="e">
        <f ca="1">+IF(AND(ISNUMBER(OFFSET('Hygiene Data'!$E$9,0,10*ROW('Hygiene Data'!E130))),'Data Summary'!DT136="Yes"),OFFSET('Hygiene Data'!$E$9,0,10*ROW('Hygiene Data'!E130)),NA())</f>
        <v>#N/A</v>
      </c>
      <c r="BF136" s="513" t="e">
        <f ca="1">+IF(AND(ISNUMBER(OFFSET('Hygiene Data'!$F$5,0,10*ROW('Hygiene Data'!F130))),'Data Summary'!DU136="Yes"),OFFSET('Hygiene Data'!$F$5,0,10*ROW('Hygiene Data'!F130)),NA())</f>
        <v>#N/A</v>
      </c>
      <c r="BG136" s="513" t="e">
        <f ca="1">+IF(AND(ISNUMBER(OFFSET('Hygiene Data'!$F$7,0,10*ROW('Hygiene Data'!F130))),'Data Summary'!DV136="Yes"),OFFSET('Hygiene Data'!$F$7,0,10*ROW('Hygiene Data'!F130)),NA())</f>
        <v>#N/A</v>
      </c>
      <c r="BH136" s="513" t="e">
        <f ca="1">+IF(AND(ISNUMBER(OFFSET('Hygiene Data'!$F$9,0,10*ROW('Hygiene Data'!F130))),'Data Summary'!DW136="Yes"),OFFSET('Hygiene Data'!$F$9,0,10*ROW('Hygiene Data'!F130)),NA())</f>
        <v>#N/A</v>
      </c>
      <c r="BI136" s="513" t="e">
        <f ca="1">+IF(AND(ISNUMBER(OFFSET('Hygiene Data'!$G$5,0,10*ROW('Hygiene Data'!G130))),'Data Summary'!DX136="Yes"),OFFSET('Hygiene Data'!$G$5,0,10*ROW('Hygiene Data'!G130)),NA())</f>
        <v>#N/A</v>
      </c>
      <c r="BJ136" s="513" t="e">
        <f ca="1">+IF(AND(ISNUMBER(OFFSET('Hygiene Data'!$G$7,0,10*ROW('Hygiene Data'!G130))),'Data Summary'!DY136="Yes"),OFFSET('Hygiene Data'!$G$7,0,10*ROW('Hygiene Data'!G130)),NA())</f>
        <v>#N/A</v>
      </c>
      <c r="BK136" s="513" t="e">
        <f ca="1">+IF(AND(ISNUMBER(OFFSET('Hygiene Data'!$G$9,0,10*ROW('Hygiene Data'!G130))),'Data Summary'!DZ136="Yes"),OFFSET('Hygiene Data'!$G$9,0,10*ROW('Hygiene Data'!G130)),NA())</f>
        <v>#N/A</v>
      </c>
      <c r="BL136" s="513" t="e">
        <f ca="1">+IF(AND(ISNUMBER(OFFSET('Hygiene Data'!$H$5,0,10*ROW('Hygiene Data'!H130))),'Data Summary'!EA136="Yes"),OFFSET('Hygiene Data'!$H$5,0,10*ROW('Hygiene Data'!H130)),NA())</f>
        <v>#N/A</v>
      </c>
      <c r="BM136" s="513" t="e">
        <f ca="1">+IF(AND(ISNUMBER(OFFSET('Hygiene Data'!$H$7,0,10*ROW('Hygiene Data'!H130))),'Data Summary'!EB136="Yes"),OFFSET('Hygiene Data'!$H$7,0,10*ROW('Hygiene Data'!H130)),NA())</f>
        <v>#N/A</v>
      </c>
      <c r="BN136" s="513" t="e">
        <f ca="1">+IF(AND(ISNUMBER(OFFSET('Hygiene Data'!$H$9,0,10*ROW('Hygiene Data'!H130))),'Data Summary'!EC136="Yes"),OFFSET('Hygiene Data'!$H$9,0,10*ROW('Hygiene Data'!H130)),NA())</f>
        <v>#N/A</v>
      </c>
      <c r="BO136" s="513" t="e">
        <f ca="1">+IF(AND(ISNUMBER(OFFSET('Hygiene Data'!$I$5,0,10*ROW('Hygiene Data'!I130))),'Data Summary'!ED136="Yes"),OFFSET('Hygiene Data'!$I$5,0,10*ROW('Hygiene Data'!I130)),NA())</f>
        <v>#N/A</v>
      </c>
      <c r="BP136" s="513" t="e">
        <f ca="1">+IF(AND(ISNUMBER(OFFSET('Hygiene Data'!$I$7,0,10*ROW('Hygiene Data'!I130))),'Data Summary'!EE136="Yes"),OFFSET('Hygiene Data'!$I$7,0,10*ROW('Hygiene Data'!I130)),NA())</f>
        <v>#N/A</v>
      </c>
      <c r="BQ136" s="513" t="e">
        <f ca="1">+IF(AND(ISNUMBER(OFFSET('Hygiene Data'!$I$9,0,10*ROW('Hygiene Data'!I130))),'Data Summary'!EF136="Yes"),OFFSET('Hygiene Data'!$I$9,0,10*ROW('Hygiene Data'!I130)),NA())</f>
        <v>#N/A</v>
      </c>
    </row>
    <row r="137" spans="1:69" x14ac:dyDescent="0.25">
      <c r="A137" s="509" t="e">
        <f ca="1">+RIGHT('Data Summary'!A137,LEN('Data Summary'!A137)-9)</f>
        <v>#VALUE!</v>
      </c>
      <c r="B137" s="483" t="str">
        <f ca="1">+IF(ISTEXT('Data Summary'!B137),'Data Summary'!B137,"")</f>
        <v/>
      </c>
      <c r="C137" s="510" t="e">
        <f ca="1">+VALUE('Data Summary'!C137)</f>
        <v>#VALUE!</v>
      </c>
      <c r="D137" s="511" t="e">
        <f ca="1">+IF(AND(ISNUMBER(OFFSET('Water Data'!$D$4,0,10*ROW('Water Data'!D131))),'Data Summary'!BS137="Yes"),100-OFFSET('Water Data'!$D$4,0,10*ROW('Water Data'!D131)),NA())</f>
        <v>#N/A</v>
      </c>
      <c r="E137" s="511" t="e">
        <f ca="1">+IF(AND(ISNUMBER(OFFSET('Water Data'!$D$6,0,10*ROW('Water Data'!D131))),'Data Summary'!BT137="Yes"),OFFSET('Water Data'!$D$6,0,10*ROW('Water Data'!D131)),NA())</f>
        <v>#N/A</v>
      </c>
      <c r="F137" s="511" t="e">
        <f ca="1">+IF(AND(ISNUMBER(OFFSET('Water Data'!$D$9,0,10*ROW('Water Data'!D131))),'Data Summary'!BU137="Yes"),OFFSET('Water Data'!$D$9,0,10*ROW('Water Data'!D131)),NA())</f>
        <v>#N/A</v>
      </c>
      <c r="G137" s="511" t="e">
        <f ca="1">+IF(AND(ISNUMBER(OFFSET('Water Data'!$E$4,0,10*ROW('Water Data'!E131))),'Data Summary'!BV137="Yes"),100-OFFSET('Water Data'!$E$4,0,10*ROW('Water Data'!E131)),NA())</f>
        <v>#N/A</v>
      </c>
      <c r="H137" s="511" t="e">
        <f ca="1">+IF(AND(ISNUMBER(OFFSET('Water Data'!$E$6,0,10*ROW('Water Data'!E131))),'Data Summary'!BW137="Yes"),OFFSET('Water Data'!$E$6,0,10*ROW('Water Data'!E131)),NA())</f>
        <v>#N/A</v>
      </c>
      <c r="I137" s="511" t="e">
        <f ca="1">+IF(AND(ISNUMBER(OFFSET('Water Data'!$E$9,0,10*ROW('Water Data'!E131))),'Data Summary'!BX137="Yes"),OFFSET('Water Data'!$E$9,0,10*ROW('Water Data'!E131)),NA())</f>
        <v>#N/A</v>
      </c>
      <c r="J137" s="511" t="e">
        <f ca="1">+IF(AND(ISNUMBER(OFFSET('Water Data'!$F$4,0,10*ROW('Water Data'!F131))),'Data Summary'!BY137="Yes"),100-OFFSET('Water Data'!$F$4,0,10*ROW('Water Data'!F131)),NA())</f>
        <v>#N/A</v>
      </c>
      <c r="K137" s="511" t="e">
        <f ca="1">+IF(AND(ISNUMBER(OFFSET('Water Data'!$F$6,0,10*ROW('Water Data'!F131))),'Data Summary'!BZ137="Yes"),OFFSET('Water Data'!$F$6,0,10*ROW('Water Data'!F131)),NA())</f>
        <v>#N/A</v>
      </c>
      <c r="L137" s="511" t="e">
        <f ca="1">+IF(AND(ISNUMBER(OFFSET('Water Data'!$F$9,0,10*ROW('Water Data'!F131))),'Data Summary'!CA137="Yes"),OFFSET('Water Data'!$F$9,0,10*ROW('Water Data'!F131)),NA())</f>
        <v>#N/A</v>
      </c>
      <c r="M137" s="511" t="e">
        <f ca="1">+IF(AND(ISNUMBER(OFFSET('Water Data'!$G$4,0,10*ROW('Water Data'!G131))),'Data Summary'!CB137="Yes"),100-OFFSET('Water Data'!$G$4,0,10*ROW('Water Data'!G131)),NA())</f>
        <v>#N/A</v>
      </c>
      <c r="N137" s="511" t="e">
        <f ca="1">+IF(AND(ISNUMBER(OFFSET('Water Data'!$G$6,0,10*ROW('Water Data'!G131))),'Data Summary'!CC137="Yes"),OFFSET('Water Data'!$G$6,0,10*ROW('Water Data'!G131)),NA())</f>
        <v>#N/A</v>
      </c>
      <c r="O137" s="511" t="e">
        <f ca="1">+IF(AND(ISNUMBER(OFFSET('Water Data'!$G$9,0,10*ROW('Water Data'!G131))),'Data Summary'!CD137="Yes"),OFFSET('Water Data'!$G$9,0,10*ROW('Water Data'!G131)),NA())</f>
        <v>#N/A</v>
      </c>
      <c r="P137" s="511" t="e">
        <f ca="1">+IF(AND(ISNUMBER(OFFSET('Water Data'!$H$4,0,10*ROW('Water Data'!H131))),'Data Summary'!CE137="Yes"),100-OFFSET('Water Data'!$H$4,0,10*ROW('Water Data'!H131)),NA())</f>
        <v>#N/A</v>
      </c>
      <c r="Q137" s="511" t="e">
        <f ca="1">+IF(AND(ISNUMBER(OFFSET('Water Data'!$H$6,0,10*ROW('Water Data'!H131))),'Data Summary'!CF137="Yes"),OFFSET('Water Data'!$H$6,0,10*ROW('Water Data'!H131)),NA())</f>
        <v>#N/A</v>
      </c>
      <c r="R137" s="511" t="e">
        <f ca="1">+IF(AND(ISNUMBER(OFFSET('Water Data'!$H$9,0,10*ROW('Water Data'!H131))),'Data Summary'!CG137="Yes"),OFFSET('Water Data'!$H$9,0,10*ROW('Water Data'!H131)),NA())</f>
        <v>#N/A</v>
      </c>
      <c r="S137" s="511" t="e">
        <f ca="1">+IF(AND(ISNUMBER(OFFSET('Water Data'!$I$4,0,10*ROW('Water Data'!I131))),'Data Summary'!CH137="Yes"),100-OFFSET('Water Data'!$I$4,0,10*ROW('Water Data'!I131)),NA())</f>
        <v>#N/A</v>
      </c>
      <c r="T137" s="511" t="e">
        <f ca="1">+IF(AND(ISNUMBER(OFFSET('Water Data'!$I$6,0,10*ROW('Water Data'!I131))),'Data Summary'!CI137="Yes"),OFFSET('Water Data'!$I$6,0,10*ROW('Water Data'!I131)),NA())</f>
        <v>#N/A</v>
      </c>
      <c r="U137" s="511" t="e">
        <f ca="1">+IF(AND(ISNUMBER(OFFSET('Water Data'!$I$9,0,10*ROW('Water Data'!I131))),'Data Summary'!CJ137="Yes"),OFFSET('Water Data'!$I$9,0,10*ROW('Water Data'!I131)),NA())</f>
        <v>#N/A</v>
      </c>
      <c r="V137" s="512" t="e">
        <f ca="1">+IF(AND(ISNUMBER(OFFSET('Sanitation Data'!$D$4,0,10*ROW('Sanitation Data'!D131))),'Data Summary'!CK137="Yes"),100-OFFSET('Sanitation Data'!$D$4,0,10*ROW('Sanitation Data'!D131)),NA())</f>
        <v>#N/A</v>
      </c>
      <c r="W137" s="512" t="e">
        <f ca="1">+IF(AND(ISNUMBER(OFFSET('Sanitation Data'!$D$6,0,10*ROW('Sanitation Data'!D131))),'Data Summary'!CL137="Yes"),OFFSET('Sanitation Data'!$D$6,0,10*ROW('Sanitation Data'!D131)),NA())</f>
        <v>#N/A</v>
      </c>
      <c r="X137" s="512" t="e">
        <f ca="1">+IF(AND(ISNUMBER(OFFSET('Sanitation Data'!$D$10,0,10*ROW('Sanitation Data'!D131))),'Data Summary'!CM137="Yes"),OFFSET('Sanitation Data'!$D$10,0,10*ROW('Sanitation Data'!D131)),NA())</f>
        <v>#N/A</v>
      </c>
      <c r="Y137" s="512" t="e">
        <f ca="1">+IF(AND(ISNUMBER(OFFSET('Sanitation Data'!$D$11,0,10*ROW('Sanitation Data'!D131))),'Data Summary'!CN137="Yes"),OFFSET('Sanitation Data'!$D$11,0,10*ROW('Sanitation Data'!D131)),NA())</f>
        <v>#N/A</v>
      </c>
      <c r="Z137" s="512" t="e">
        <f ca="1">+IF(AND(ISNUMBER(OFFSET('Sanitation Data'!$D$12,0,10*ROW('Sanitation Data'!D131))),'Data Summary'!CO137="Yes"),OFFSET('Sanitation Data'!$D$12,0,10*ROW('Sanitation Data'!D131)),NA())</f>
        <v>#N/A</v>
      </c>
      <c r="AA137" s="512" t="e">
        <f ca="1">+IF(AND(ISNUMBER(OFFSET('Sanitation Data'!$E$4,0,10*ROW('Sanitation Data'!E131))),'Data Summary'!CP137="Yes"),100-OFFSET('Sanitation Data'!$E$4,0,10*ROW('Sanitation Data'!E131)),NA())</f>
        <v>#N/A</v>
      </c>
      <c r="AB137" s="512" t="e">
        <f ca="1">+IF(AND(ISNUMBER(OFFSET('Sanitation Data'!$E$6,0,10*ROW('Sanitation Data'!E131))),'Data Summary'!CQ137="Yes"),OFFSET('Sanitation Data'!$E$6,0,10*ROW('Sanitation Data'!E131)),NA())</f>
        <v>#N/A</v>
      </c>
      <c r="AC137" s="512" t="e">
        <f ca="1">+IF(AND(ISNUMBER(OFFSET('Sanitation Data'!$E$10,0,10*ROW('Sanitation Data'!E131))),'Data Summary'!CR137="Yes"),OFFSET('Sanitation Data'!$E$10,0,10*ROW('Sanitation Data'!E131)),NA())</f>
        <v>#N/A</v>
      </c>
      <c r="AD137" s="512" t="e">
        <f ca="1">+IF(AND(ISNUMBER(OFFSET('Sanitation Data'!$E$11,0,10*ROW('Sanitation Data'!E131))),'Data Summary'!CS137="Yes"),OFFSET('Sanitation Data'!$E$11,0,10*ROW('Sanitation Data'!E131)),NA())</f>
        <v>#N/A</v>
      </c>
      <c r="AE137" s="512" t="e">
        <f ca="1">+IF(AND(ISNUMBER(OFFSET('Sanitation Data'!$E$12,0,10*ROW('Sanitation Data'!E131))),'Data Summary'!CT137="Yes"),OFFSET('Sanitation Data'!$E$12,0,10*ROW('Sanitation Data'!E131)),NA())</f>
        <v>#N/A</v>
      </c>
      <c r="AF137" s="512" t="e">
        <f ca="1">+IF(AND(ISNUMBER(OFFSET('Sanitation Data'!$F$4,0,10*ROW('Sanitation Data'!F131))),'Data Summary'!CU137="Yes"),100-OFFSET('Sanitation Data'!$F$4,0,10*ROW('Sanitation Data'!F131)),NA())</f>
        <v>#N/A</v>
      </c>
      <c r="AG137" s="512" t="e">
        <f ca="1">+IF(AND(ISNUMBER(OFFSET('Sanitation Data'!$F$6,0,10*ROW('Sanitation Data'!F131))),'Data Summary'!CV137="Yes"),OFFSET('Sanitation Data'!$F$6,0,10*ROW('Sanitation Data'!F131)),NA())</f>
        <v>#N/A</v>
      </c>
      <c r="AH137" s="512" t="e">
        <f ca="1">+IF(AND(ISNUMBER(OFFSET('Sanitation Data'!$F$10,0,10*ROW('Sanitation Data'!F131))),'Data Summary'!CW137="Yes"),OFFSET('Sanitation Data'!$F$10,0,10*ROW('Sanitation Data'!F131)),NA())</f>
        <v>#N/A</v>
      </c>
      <c r="AI137" s="512" t="e">
        <f ca="1">+IF(AND(ISNUMBER(OFFSET('Sanitation Data'!$F$11,0,10*ROW('Sanitation Data'!F131))),'Data Summary'!CX137="Yes"),OFFSET('Sanitation Data'!$F$11,0,10*ROW('Sanitation Data'!F131)),NA())</f>
        <v>#N/A</v>
      </c>
      <c r="AJ137" s="512" t="e">
        <f ca="1">+IF(AND(ISNUMBER(OFFSET('Sanitation Data'!$F$12,0,10*ROW('Sanitation Data'!F131))),'Data Summary'!CY137="Yes"),OFFSET('Sanitation Data'!$F$12,0,10*ROW('Sanitation Data'!F131)),NA())</f>
        <v>#N/A</v>
      </c>
      <c r="AK137" s="512" t="e">
        <f ca="1">+IF(AND(ISNUMBER(OFFSET('Sanitation Data'!$G$4,0,10*ROW('Sanitation Data'!G131))),'Data Summary'!CZ137="Yes"),100-OFFSET('Sanitation Data'!$G$4,0,10*ROW('Sanitation Data'!G131)),NA())</f>
        <v>#N/A</v>
      </c>
      <c r="AL137" s="512" t="e">
        <f ca="1">+IF(AND(ISNUMBER(OFFSET('Sanitation Data'!$G$6,0,10*ROW('Sanitation Data'!G131))),'Data Summary'!DA137="Yes"),OFFSET('Sanitation Data'!$G$6,0,10*ROW('Sanitation Data'!G131)),NA())</f>
        <v>#N/A</v>
      </c>
      <c r="AM137" s="512" t="e">
        <f ca="1">+IF(AND(ISNUMBER(OFFSET('Sanitation Data'!$G$10,0,10*ROW('Sanitation Data'!G131))),'Data Summary'!DB137="Yes"),OFFSET('Sanitation Data'!$G$10,0,10*ROW('Sanitation Data'!G131)),NA())</f>
        <v>#N/A</v>
      </c>
      <c r="AN137" s="512" t="e">
        <f ca="1">+IF(AND(ISNUMBER(OFFSET('Sanitation Data'!$G$11,0,10*ROW('Sanitation Data'!G131))),'Data Summary'!DC137="Yes"),OFFSET('Sanitation Data'!$G$11,0,10*ROW('Sanitation Data'!G131)),NA())</f>
        <v>#N/A</v>
      </c>
      <c r="AO137" s="512" t="e">
        <f ca="1">+IF(AND(ISNUMBER(OFFSET('Sanitation Data'!$G$12,0,10*ROW('Sanitation Data'!G131))),'Data Summary'!DD137="Yes"),OFFSET('Sanitation Data'!$G$12,0,10*ROW('Sanitation Data'!G131)),NA())</f>
        <v>#N/A</v>
      </c>
      <c r="AP137" s="512" t="e">
        <f ca="1">+IF(AND(ISNUMBER(OFFSET('Sanitation Data'!$H$4,0,10*ROW('Sanitation Data'!H131))),'Data Summary'!DE137="Yes"),100-OFFSET('Sanitation Data'!$H$4,0,10*ROW('Sanitation Data'!H131)),NA())</f>
        <v>#N/A</v>
      </c>
      <c r="AQ137" s="512" t="e">
        <f ca="1">+IF(AND(ISNUMBER(OFFSET('Sanitation Data'!$H$6,0,10*ROW('Sanitation Data'!H131))),'Data Summary'!DF137="Yes"),OFFSET('Sanitation Data'!$H$6,0,10*ROW('Sanitation Data'!H131)),NA())</f>
        <v>#N/A</v>
      </c>
      <c r="AR137" s="512" t="e">
        <f ca="1">+IF(AND(ISNUMBER(OFFSET('Sanitation Data'!$H$10,0,10*ROW('Sanitation Data'!H131))),'Data Summary'!DG137="Yes"),OFFSET('Sanitation Data'!$H$10,0,10*ROW('Sanitation Data'!H131)),NA())</f>
        <v>#N/A</v>
      </c>
      <c r="AS137" s="512" t="e">
        <f ca="1">+IF(AND(ISNUMBER(OFFSET('Sanitation Data'!$H$11,0,10*ROW('Sanitation Data'!H131))),'Data Summary'!DH137="Yes"),OFFSET('Sanitation Data'!$H$11,0,10*ROW('Sanitation Data'!H131)),NA())</f>
        <v>#N/A</v>
      </c>
      <c r="AT137" s="512" t="e">
        <f ca="1">+IF(AND(ISNUMBER(OFFSET('Sanitation Data'!$H$12,0,10*ROW('Sanitation Data'!H131))),'Data Summary'!DI137="Yes"),OFFSET('Sanitation Data'!$H$12,0,10*ROW('Sanitation Data'!H131)),NA())</f>
        <v>#N/A</v>
      </c>
      <c r="AU137" s="512" t="e">
        <f ca="1">+IF(AND(ISNUMBER(OFFSET('Sanitation Data'!$I$4,0,10*ROW('Sanitation Data'!I131))),'Data Summary'!DJ137="Yes"),100-OFFSET('Sanitation Data'!$I$4,0,10*ROW('Sanitation Data'!I131)),NA())</f>
        <v>#N/A</v>
      </c>
      <c r="AV137" s="512" t="e">
        <f ca="1">+IF(AND(ISNUMBER(OFFSET('Sanitation Data'!$I$6,0,10*ROW('Sanitation Data'!I131))),'Data Summary'!DK137="Yes"),OFFSET('Sanitation Data'!$I$6,0,10*ROW('Sanitation Data'!I131)),NA())</f>
        <v>#N/A</v>
      </c>
      <c r="AW137" s="512" t="e">
        <f ca="1">+IF(AND(ISNUMBER(OFFSET('Sanitation Data'!$I$10,0,10*ROW('Sanitation Data'!I131))),'Data Summary'!DL137="Yes"),OFFSET('Sanitation Data'!$I$10,0,10*ROW('Sanitation Data'!I131)),NA())</f>
        <v>#N/A</v>
      </c>
      <c r="AX137" s="512" t="e">
        <f ca="1">+IF(AND(ISNUMBER(OFFSET('Sanitation Data'!$I$11,0,10*ROW('Sanitation Data'!I131))),'Data Summary'!DM137="Yes"),OFFSET('Sanitation Data'!$I$11,0,10*ROW('Sanitation Data'!I131)),NA())</f>
        <v>#N/A</v>
      </c>
      <c r="AY137" s="512" t="e">
        <f ca="1">+IF(AND(ISNUMBER(OFFSET('Sanitation Data'!$I$12,0,10*ROW('Sanitation Data'!I131))),'Data Summary'!DN137="Yes"),OFFSET('Sanitation Data'!$I$12,0,10*ROW('Sanitation Data'!I131)),NA())</f>
        <v>#N/A</v>
      </c>
      <c r="AZ137" s="513" t="e">
        <f ca="1">+IF(AND(ISNUMBER(OFFSET('Hygiene Data'!$D$5,0,10*ROW('Hygiene Data'!D131))),'Data Summary'!DO137="Yes"),OFFSET('Hygiene Data'!$D$5,0,10*ROW('Hygiene Data'!D131)),NA())</f>
        <v>#N/A</v>
      </c>
      <c r="BA137" s="513" t="e">
        <f ca="1">+IF(AND(ISNUMBER(OFFSET('Hygiene Data'!$D$7,0,10*ROW('Hygiene Data'!D131))),'Data Summary'!DP137="Yes"),OFFSET('Hygiene Data'!$D$7,0,10*ROW('Hygiene Data'!D131)),NA())</f>
        <v>#N/A</v>
      </c>
      <c r="BB137" s="513" t="e">
        <f ca="1">+IF(AND(ISNUMBER(OFFSET('Hygiene Data'!$D$9,0,10*ROW('Hygiene Data'!D131))),'Data Summary'!DQ137="Yes"),OFFSET('Hygiene Data'!$D$9,0,10*ROW('Hygiene Data'!D131)),NA())</f>
        <v>#N/A</v>
      </c>
      <c r="BC137" s="513" t="e">
        <f ca="1">+IF(AND(ISNUMBER(OFFSET('Hygiene Data'!$E$5,0,10*ROW('Hygiene Data'!E131))),'Data Summary'!DR137="Yes"),OFFSET('Hygiene Data'!$E$5,0,10*ROW('Hygiene Data'!E131)),NA())</f>
        <v>#N/A</v>
      </c>
      <c r="BD137" s="513" t="e">
        <f ca="1">+IF(AND(ISNUMBER(OFFSET('Hygiene Data'!$E$7,0,10*ROW('Hygiene Data'!E131))),'Data Summary'!DS137="Yes"),OFFSET('Hygiene Data'!$E$7,0,10*ROW('Hygiene Data'!E131)),NA())</f>
        <v>#N/A</v>
      </c>
      <c r="BE137" s="513" t="e">
        <f ca="1">+IF(AND(ISNUMBER(OFFSET('Hygiene Data'!$E$9,0,10*ROW('Hygiene Data'!E131))),'Data Summary'!DT137="Yes"),OFFSET('Hygiene Data'!$E$9,0,10*ROW('Hygiene Data'!E131)),NA())</f>
        <v>#N/A</v>
      </c>
      <c r="BF137" s="513" t="e">
        <f ca="1">+IF(AND(ISNUMBER(OFFSET('Hygiene Data'!$F$5,0,10*ROW('Hygiene Data'!F131))),'Data Summary'!DU137="Yes"),OFFSET('Hygiene Data'!$F$5,0,10*ROW('Hygiene Data'!F131)),NA())</f>
        <v>#N/A</v>
      </c>
      <c r="BG137" s="513" t="e">
        <f ca="1">+IF(AND(ISNUMBER(OFFSET('Hygiene Data'!$F$7,0,10*ROW('Hygiene Data'!F131))),'Data Summary'!DV137="Yes"),OFFSET('Hygiene Data'!$F$7,0,10*ROW('Hygiene Data'!F131)),NA())</f>
        <v>#N/A</v>
      </c>
      <c r="BH137" s="513" t="e">
        <f ca="1">+IF(AND(ISNUMBER(OFFSET('Hygiene Data'!$F$9,0,10*ROW('Hygiene Data'!F131))),'Data Summary'!DW137="Yes"),OFFSET('Hygiene Data'!$F$9,0,10*ROW('Hygiene Data'!F131)),NA())</f>
        <v>#N/A</v>
      </c>
      <c r="BI137" s="513" t="e">
        <f ca="1">+IF(AND(ISNUMBER(OFFSET('Hygiene Data'!$G$5,0,10*ROW('Hygiene Data'!G131))),'Data Summary'!DX137="Yes"),OFFSET('Hygiene Data'!$G$5,0,10*ROW('Hygiene Data'!G131)),NA())</f>
        <v>#N/A</v>
      </c>
      <c r="BJ137" s="513" t="e">
        <f ca="1">+IF(AND(ISNUMBER(OFFSET('Hygiene Data'!$G$7,0,10*ROW('Hygiene Data'!G131))),'Data Summary'!DY137="Yes"),OFFSET('Hygiene Data'!$G$7,0,10*ROW('Hygiene Data'!G131)),NA())</f>
        <v>#N/A</v>
      </c>
      <c r="BK137" s="513" t="e">
        <f ca="1">+IF(AND(ISNUMBER(OFFSET('Hygiene Data'!$G$9,0,10*ROW('Hygiene Data'!G131))),'Data Summary'!DZ137="Yes"),OFFSET('Hygiene Data'!$G$9,0,10*ROW('Hygiene Data'!G131)),NA())</f>
        <v>#N/A</v>
      </c>
      <c r="BL137" s="513" t="e">
        <f ca="1">+IF(AND(ISNUMBER(OFFSET('Hygiene Data'!$H$5,0,10*ROW('Hygiene Data'!H131))),'Data Summary'!EA137="Yes"),OFFSET('Hygiene Data'!$H$5,0,10*ROW('Hygiene Data'!H131)),NA())</f>
        <v>#N/A</v>
      </c>
      <c r="BM137" s="513" t="e">
        <f ca="1">+IF(AND(ISNUMBER(OFFSET('Hygiene Data'!$H$7,0,10*ROW('Hygiene Data'!H131))),'Data Summary'!EB137="Yes"),OFFSET('Hygiene Data'!$H$7,0,10*ROW('Hygiene Data'!H131)),NA())</f>
        <v>#N/A</v>
      </c>
      <c r="BN137" s="513" t="e">
        <f ca="1">+IF(AND(ISNUMBER(OFFSET('Hygiene Data'!$H$9,0,10*ROW('Hygiene Data'!H131))),'Data Summary'!EC137="Yes"),OFFSET('Hygiene Data'!$H$9,0,10*ROW('Hygiene Data'!H131)),NA())</f>
        <v>#N/A</v>
      </c>
      <c r="BO137" s="513" t="e">
        <f ca="1">+IF(AND(ISNUMBER(OFFSET('Hygiene Data'!$I$5,0,10*ROW('Hygiene Data'!I131))),'Data Summary'!ED137="Yes"),OFFSET('Hygiene Data'!$I$5,0,10*ROW('Hygiene Data'!I131)),NA())</f>
        <v>#N/A</v>
      </c>
      <c r="BP137" s="513" t="e">
        <f ca="1">+IF(AND(ISNUMBER(OFFSET('Hygiene Data'!$I$7,0,10*ROW('Hygiene Data'!I131))),'Data Summary'!EE137="Yes"),OFFSET('Hygiene Data'!$I$7,0,10*ROW('Hygiene Data'!I131)),NA())</f>
        <v>#N/A</v>
      </c>
      <c r="BQ137" s="513" t="e">
        <f ca="1">+IF(AND(ISNUMBER(OFFSET('Hygiene Data'!$I$9,0,10*ROW('Hygiene Data'!I131))),'Data Summary'!EF137="Yes"),OFFSET('Hygiene Data'!$I$9,0,10*ROW('Hygiene Data'!I131)),NA())</f>
        <v>#N/A</v>
      </c>
    </row>
    <row r="138" spans="1:69" x14ac:dyDescent="0.25">
      <c r="A138" s="509" t="e">
        <f ca="1">+RIGHT('Data Summary'!A138,LEN('Data Summary'!A138)-9)</f>
        <v>#VALUE!</v>
      </c>
      <c r="B138" s="483" t="str">
        <f ca="1">+IF(ISTEXT('Data Summary'!B138),'Data Summary'!B138,"")</f>
        <v/>
      </c>
      <c r="C138" s="510" t="e">
        <f ca="1">+VALUE('Data Summary'!C138)</f>
        <v>#VALUE!</v>
      </c>
      <c r="D138" s="511" t="e">
        <f ca="1">+IF(AND(ISNUMBER(OFFSET('Water Data'!$D$4,0,10*ROW('Water Data'!D132))),'Data Summary'!BS138="Yes"),100-OFFSET('Water Data'!$D$4,0,10*ROW('Water Data'!D132)),NA())</f>
        <v>#N/A</v>
      </c>
      <c r="E138" s="511" t="e">
        <f ca="1">+IF(AND(ISNUMBER(OFFSET('Water Data'!$D$6,0,10*ROW('Water Data'!D132))),'Data Summary'!BT138="Yes"),OFFSET('Water Data'!$D$6,0,10*ROW('Water Data'!D132)),NA())</f>
        <v>#N/A</v>
      </c>
      <c r="F138" s="511" t="e">
        <f ca="1">+IF(AND(ISNUMBER(OFFSET('Water Data'!$D$9,0,10*ROW('Water Data'!D132))),'Data Summary'!BU138="Yes"),OFFSET('Water Data'!$D$9,0,10*ROW('Water Data'!D132)),NA())</f>
        <v>#N/A</v>
      </c>
      <c r="G138" s="511" t="e">
        <f ca="1">+IF(AND(ISNUMBER(OFFSET('Water Data'!$E$4,0,10*ROW('Water Data'!E132))),'Data Summary'!BV138="Yes"),100-OFFSET('Water Data'!$E$4,0,10*ROW('Water Data'!E132)),NA())</f>
        <v>#N/A</v>
      </c>
      <c r="H138" s="511" t="e">
        <f ca="1">+IF(AND(ISNUMBER(OFFSET('Water Data'!$E$6,0,10*ROW('Water Data'!E132))),'Data Summary'!BW138="Yes"),OFFSET('Water Data'!$E$6,0,10*ROW('Water Data'!E132)),NA())</f>
        <v>#N/A</v>
      </c>
      <c r="I138" s="511" t="e">
        <f ca="1">+IF(AND(ISNUMBER(OFFSET('Water Data'!$E$9,0,10*ROW('Water Data'!E132))),'Data Summary'!BX138="Yes"),OFFSET('Water Data'!$E$9,0,10*ROW('Water Data'!E132)),NA())</f>
        <v>#N/A</v>
      </c>
      <c r="J138" s="511" t="e">
        <f ca="1">+IF(AND(ISNUMBER(OFFSET('Water Data'!$F$4,0,10*ROW('Water Data'!F132))),'Data Summary'!BY138="Yes"),100-OFFSET('Water Data'!$F$4,0,10*ROW('Water Data'!F132)),NA())</f>
        <v>#N/A</v>
      </c>
      <c r="K138" s="511" t="e">
        <f ca="1">+IF(AND(ISNUMBER(OFFSET('Water Data'!$F$6,0,10*ROW('Water Data'!F132))),'Data Summary'!BZ138="Yes"),OFFSET('Water Data'!$F$6,0,10*ROW('Water Data'!F132)),NA())</f>
        <v>#N/A</v>
      </c>
      <c r="L138" s="511" t="e">
        <f ca="1">+IF(AND(ISNUMBER(OFFSET('Water Data'!$F$9,0,10*ROW('Water Data'!F132))),'Data Summary'!CA138="Yes"),OFFSET('Water Data'!$F$9,0,10*ROW('Water Data'!F132)),NA())</f>
        <v>#N/A</v>
      </c>
      <c r="M138" s="511" t="e">
        <f ca="1">+IF(AND(ISNUMBER(OFFSET('Water Data'!$G$4,0,10*ROW('Water Data'!G132))),'Data Summary'!CB138="Yes"),100-OFFSET('Water Data'!$G$4,0,10*ROW('Water Data'!G132)),NA())</f>
        <v>#N/A</v>
      </c>
      <c r="N138" s="511" t="e">
        <f ca="1">+IF(AND(ISNUMBER(OFFSET('Water Data'!$G$6,0,10*ROW('Water Data'!G132))),'Data Summary'!CC138="Yes"),OFFSET('Water Data'!$G$6,0,10*ROW('Water Data'!G132)),NA())</f>
        <v>#N/A</v>
      </c>
      <c r="O138" s="511" t="e">
        <f ca="1">+IF(AND(ISNUMBER(OFFSET('Water Data'!$G$9,0,10*ROW('Water Data'!G132))),'Data Summary'!CD138="Yes"),OFFSET('Water Data'!$G$9,0,10*ROW('Water Data'!G132)),NA())</f>
        <v>#N/A</v>
      </c>
      <c r="P138" s="511" t="e">
        <f ca="1">+IF(AND(ISNUMBER(OFFSET('Water Data'!$H$4,0,10*ROW('Water Data'!H132))),'Data Summary'!CE138="Yes"),100-OFFSET('Water Data'!$H$4,0,10*ROW('Water Data'!H132)),NA())</f>
        <v>#N/A</v>
      </c>
      <c r="Q138" s="511" t="e">
        <f ca="1">+IF(AND(ISNUMBER(OFFSET('Water Data'!$H$6,0,10*ROW('Water Data'!H132))),'Data Summary'!CF138="Yes"),OFFSET('Water Data'!$H$6,0,10*ROW('Water Data'!H132)),NA())</f>
        <v>#N/A</v>
      </c>
      <c r="R138" s="511" t="e">
        <f ca="1">+IF(AND(ISNUMBER(OFFSET('Water Data'!$H$9,0,10*ROW('Water Data'!H132))),'Data Summary'!CG138="Yes"),OFFSET('Water Data'!$H$9,0,10*ROW('Water Data'!H132)),NA())</f>
        <v>#N/A</v>
      </c>
      <c r="S138" s="511" t="e">
        <f ca="1">+IF(AND(ISNUMBER(OFFSET('Water Data'!$I$4,0,10*ROW('Water Data'!I132))),'Data Summary'!CH138="Yes"),100-OFFSET('Water Data'!$I$4,0,10*ROW('Water Data'!I132)),NA())</f>
        <v>#N/A</v>
      </c>
      <c r="T138" s="511" t="e">
        <f ca="1">+IF(AND(ISNUMBER(OFFSET('Water Data'!$I$6,0,10*ROW('Water Data'!I132))),'Data Summary'!CI138="Yes"),OFFSET('Water Data'!$I$6,0,10*ROW('Water Data'!I132)),NA())</f>
        <v>#N/A</v>
      </c>
      <c r="U138" s="511" t="e">
        <f ca="1">+IF(AND(ISNUMBER(OFFSET('Water Data'!$I$9,0,10*ROW('Water Data'!I132))),'Data Summary'!CJ138="Yes"),OFFSET('Water Data'!$I$9,0,10*ROW('Water Data'!I132)),NA())</f>
        <v>#N/A</v>
      </c>
      <c r="V138" s="512" t="e">
        <f ca="1">+IF(AND(ISNUMBER(OFFSET('Sanitation Data'!$D$4,0,10*ROW('Sanitation Data'!D132))),'Data Summary'!CK138="Yes"),100-OFFSET('Sanitation Data'!$D$4,0,10*ROW('Sanitation Data'!D132)),NA())</f>
        <v>#N/A</v>
      </c>
      <c r="W138" s="512" t="e">
        <f ca="1">+IF(AND(ISNUMBER(OFFSET('Sanitation Data'!$D$6,0,10*ROW('Sanitation Data'!D132))),'Data Summary'!CL138="Yes"),OFFSET('Sanitation Data'!$D$6,0,10*ROW('Sanitation Data'!D132)),NA())</f>
        <v>#N/A</v>
      </c>
      <c r="X138" s="512" t="e">
        <f ca="1">+IF(AND(ISNUMBER(OFFSET('Sanitation Data'!$D$10,0,10*ROW('Sanitation Data'!D132))),'Data Summary'!CM138="Yes"),OFFSET('Sanitation Data'!$D$10,0,10*ROW('Sanitation Data'!D132)),NA())</f>
        <v>#N/A</v>
      </c>
      <c r="Y138" s="512" t="e">
        <f ca="1">+IF(AND(ISNUMBER(OFFSET('Sanitation Data'!$D$11,0,10*ROW('Sanitation Data'!D132))),'Data Summary'!CN138="Yes"),OFFSET('Sanitation Data'!$D$11,0,10*ROW('Sanitation Data'!D132)),NA())</f>
        <v>#N/A</v>
      </c>
      <c r="Z138" s="512" t="e">
        <f ca="1">+IF(AND(ISNUMBER(OFFSET('Sanitation Data'!$D$12,0,10*ROW('Sanitation Data'!D132))),'Data Summary'!CO138="Yes"),OFFSET('Sanitation Data'!$D$12,0,10*ROW('Sanitation Data'!D132)),NA())</f>
        <v>#N/A</v>
      </c>
      <c r="AA138" s="512" t="e">
        <f ca="1">+IF(AND(ISNUMBER(OFFSET('Sanitation Data'!$E$4,0,10*ROW('Sanitation Data'!E132))),'Data Summary'!CP138="Yes"),100-OFFSET('Sanitation Data'!$E$4,0,10*ROW('Sanitation Data'!E132)),NA())</f>
        <v>#N/A</v>
      </c>
      <c r="AB138" s="512" t="e">
        <f ca="1">+IF(AND(ISNUMBER(OFFSET('Sanitation Data'!$E$6,0,10*ROW('Sanitation Data'!E132))),'Data Summary'!CQ138="Yes"),OFFSET('Sanitation Data'!$E$6,0,10*ROW('Sanitation Data'!E132)),NA())</f>
        <v>#N/A</v>
      </c>
      <c r="AC138" s="512" t="e">
        <f ca="1">+IF(AND(ISNUMBER(OFFSET('Sanitation Data'!$E$10,0,10*ROW('Sanitation Data'!E132))),'Data Summary'!CR138="Yes"),OFFSET('Sanitation Data'!$E$10,0,10*ROW('Sanitation Data'!E132)),NA())</f>
        <v>#N/A</v>
      </c>
      <c r="AD138" s="512" t="e">
        <f ca="1">+IF(AND(ISNUMBER(OFFSET('Sanitation Data'!$E$11,0,10*ROW('Sanitation Data'!E132))),'Data Summary'!CS138="Yes"),OFFSET('Sanitation Data'!$E$11,0,10*ROW('Sanitation Data'!E132)),NA())</f>
        <v>#N/A</v>
      </c>
      <c r="AE138" s="512" t="e">
        <f ca="1">+IF(AND(ISNUMBER(OFFSET('Sanitation Data'!$E$12,0,10*ROW('Sanitation Data'!E132))),'Data Summary'!CT138="Yes"),OFFSET('Sanitation Data'!$E$12,0,10*ROW('Sanitation Data'!E132)),NA())</f>
        <v>#N/A</v>
      </c>
      <c r="AF138" s="512" t="e">
        <f ca="1">+IF(AND(ISNUMBER(OFFSET('Sanitation Data'!$F$4,0,10*ROW('Sanitation Data'!F132))),'Data Summary'!CU138="Yes"),100-OFFSET('Sanitation Data'!$F$4,0,10*ROW('Sanitation Data'!F132)),NA())</f>
        <v>#N/A</v>
      </c>
      <c r="AG138" s="512" t="e">
        <f ca="1">+IF(AND(ISNUMBER(OFFSET('Sanitation Data'!$F$6,0,10*ROW('Sanitation Data'!F132))),'Data Summary'!CV138="Yes"),OFFSET('Sanitation Data'!$F$6,0,10*ROW('Sanitation Data'!F132)),NA())</f>
        <v>#N/A</v>
      </c>
      <c r="AH138" s="512" t="e">
        <f ca="1">+IF(AND(ISNUMBER(OFFSET('Sanitation Data'!$F$10,0,10*ROW('Sanitation Data'!F132))),'Data Summary'!CW138="Yes"),OFFSET('Sanitation Data'!$F$10,0,10*ROW('Sanitation Data'!F132)),NA())</f>
        <v>#N/A</v>
      </c>
      <c r="AI138" s="512" t="e">
        <f ca="1">+IF(AND(ISNUMBER(OFFSET('Sanitation Data'!$F$11,0,10*ROW('Sanitation Data'!F132))),'Data Summary'!CX138="Yes"),OFFSET('Sanitation Data'!$F$11,0,10*ROW('Sanitation Data'!F132)),NA())</f>
        <v>#N/A</v>
      </c>
      <c r="AJ138" s="512" t="e">
        <f ca="1">+IF(AND(ISNUMBER(OFFSET('Sanitation Data'!$F$12,0,10*ROW('Sanitation Data'!F132))),'Data Summary'!CY138="Yes"),OFFSET('Sanitation Data'!$F$12,0,10*ROW('Sanitation Data'!F132)),NA())</f>
        <v>#N/A</v>
      </c>
      <c r="AK138" s="512" t="e">
        <f ca="1">+IF(AND(ISNUMBER(OFFSET('Sanitation Data'!$G$4,0,10*ROW('Sanitation Data'!G132))),'Data Summary'!CZ138="Yes"),100-OFFSET('Sanitation Data'!$G$4,0,10*ROW('Sanitation Data'!G132)),NA())</f>
        <v>#N/A</v>
      </c>
      <c r="AL138" s="512" t="e">
        <f ca="1">+IF(AND(ISNUMBER(OFFSET('Sanitation Data'!$G$6,0,10*ROW('Sanitation Data'!G132))),'Data Summary'!DA138="Yes"),OFFSET('Sanitation Data'!$G$6,0,10*ROW('Sanitation Data'!G132)),NA())</f>
        <v>#N/A</v>
      </c>
      <c r="AM138" s="512" t="e">
        <f ca="1">+IF(AND(ISNUMBER(OFFSET('Sanitation Data'!$G$10,0,10*ROW('Sanitation Data'!G132))),'Data Summary'!DB138="Yes"),OFFSET('Sanitation Data'!$G$10,0,10*ROW('Sanitation Data'!G132)),NA())</f>
        <v>#N/A</v>
      </c>
      <c r="AN138" s="512" t="e">
        <f ca="1">+IF(AND(ISNUMBER(OFFSET('Sanitation Data'!$G$11,0,10*ROW('Sanitation Data'!G132))),'Data Summary'!DC138="Yes"),OFFSET('Sanitation Data'!$G$11,0,10*ROW('Sanitation Data'!G132)),NA())</f>
        <v>#N/A</v>
      </c>
      <c r="AO138" s="512" t="e">
        <f ca="1">+IF(AND(ISNUMBER(OFFSET('Sanitation Data'!$G$12,0,10*ROW('Sanitation Data'!G132))),'Data Summary'!DD138="Yes"),OFFSET('Sanitation Data'!$G$12,0,10*ROW('Sanitation Data'!G132)),NA())</f>
        <v>#N/A</v>
      </c>
      <c r="AP138" s="512" t="e">
        <f ca="1">+IF(AND(ISNUMBER(OFFSET('Sanitation Data'!$H$4,0,10*ROW('Sanitation Data'!H132))),'Data Summary'!DE138="Yes"),100-OFFSET('Sanitation Data'!$H$4,0,10*ROW('Sanitation Data'!H132)),NA())</f>
        <v>#N/A</v>
      </c>
      <c r="AQ138" s="512" t="e">
        <f ca="1">+IF(AND(ISNUMBER(OFFSET('Sanitation Data'!$H$6,0,10*ROW('Sanitation Data'!H132))),'Data Summary'!DF138="Yes"),OFFSET('Sanitation Data'!$H$6,0,10*ROW('Sanitation Data'!H132)),NA())</f>
        <v>#N/A</v>
      </c>
      <c r="AR138" s="512" t="e">
        <f ca="1">+IF(AND(ISNUMBER(OFFSET('Sanitation Data'!$H$10,0,10*ROW('Sanitation Data'!H132))),'Data Summary'!DG138="Yes"),OFFSET('Sanitation Data'!$H$10,0,10*ROW('Sanitation Data'!H132)),NA())</f>
        <v>#N/A</v>
      </c>
      <c r="AS138" s="512" t="e">
        <f ca="1">+IF(AND(ISNUMBER(OFFSET('Sanitation Data'!$H$11,0,10*ROW('Sanitation Data'!H132))),'Data Summary'!DH138="Yes"),OFFSET('Sanitation Data'!$H$11,0,10*ROW('Sanitation Data'!H132)),NA())</f>
        <v>#N/A</v>
      </c>
      <c r="AT138" s="512" t="e">
        <f ca="1">+IF(AND(ISNUMBER(OFFSET('Sanitation Data'!$H$12,0,10*ROW('Sanitation Data'!H132))),'Data Summary'!DI138="Yes"),OFFSET('Sanitation Data'!$H$12,0,10*ROW('Sanitation Data'!H132)),NA())</f>
        <v>#N/A</v>
      </c>
      <c r="AU138" s="512" t="e">
        <f ca="1">+IF(AND(ISNUMBER(OFFSET('Sanitation Data'!$I$4,0,10*ROW('Sanitation Data'!I132))),'Data Summary'!DJ138="Yes"),100-OFFSET('Sanitation Data'!$I$4,0,10*ROW('Sanitation Data'!I132)),NA())</f>
        <v>#N/A</v>
      </c>
      <c r="AV138" s="512" t="e">
        <f ca="1">+IF(AND(ISNUMBER(OFFSET('Sanitation Data'!$I$6,0,10*ROW('Sanitation Data'!I132))),'Data Summary'!DK138="Yes"),OFFSET('Sanitation Data'!$I$6,0,10*ROW('Sanitation Data'!I132)),NA())</f>
        <v>#N/A</v>
      </c>
      <c r="AW138" s="512" t="e">
        <f ca="1">+IF(AND(ISNUMBER(OFFSET('Sanitation Data'!$I$10,0,10*ROW('Sanitation Data'!I132))),'Data Summary'!DL138="Yes"),OFFSET('Sanitation Data'!$I$10,0,10*ROW('Sanitation Data'!I132)),NA())</f>
        <v>#N/A</v>
      </c>
      <c r="AX138" s="512" t="e">
        <f ca="1">+IF(AND(ISNUMBER(OFFSET('Sanitation Data'!$I$11,0,10*ROW('Sanitation Data'!I132))),'Data Summary'!DM138="Yes"),OFFSET('Sanitation Data'!$I$11,0,10*ROW('Sanitation Data'!I132)),NA())</f>
        <v>#N/A</v>
      </c>
      <c r="AY138" s="512" t="e">
        <f ca="1">+IF(AND(ISNUMBER(OFFSET('Sanitation Data'!$I$12,0,10*ROW('Sanitation Data'!I132))),'Data Summary'!DN138="Yes"),OFFSET('Sanitation Data'!$I$12,0,10*ROW('Sanitation Data'!I132)),NA())</f>
        <v>#N/A</v>
      </c>
      <c r="AZ138" s="513" t="e">
        <f ca="1">+IF(AND(ISNUMBER(OFFSET('Hygiene Data'!$D$5,0,10*ROW('Hygiene Data'!D132))),'Data Summary'!DO138="Yes"),OFFSET('Hygiene Data'!$D$5,0,10*ROW('Hygiene Data'!D132)),NA())</f>
        <v>#N/A</v>
      </c>
      <c r="BA138" s="513" t="e">
        <f ca="1">+IF(AND(ISNUMBER(OFFSET('Hygiene Data'!$D$7,0,10*ROW('Hygiene Data'!D132))),'Data Summary'!DP138="Yes"),OFFSET('Hygiene Data'!$D$7,0,10*ROW('Hygiene Data'!D132)),NA())</f>
        <v>#N/A</v>
      </c>
      <c r="BB138" s="513" t="e">
        <f ca="1">+IF(AND(ISNUMBER(OFFSET('Hygiene Data'!$D$9,0,10*ROW('Hygiene Data'!D132))),'Data Summary'!DQ138="Yes"),OFFSET('Hygiene Data'!$D$9,0,10*ROW('Hygiene Data'!D132)),NA())</f>
        <v>#N/A</v>
      </c>
      <c r="BC138" s="513" t="e">
        <f ca="1">+IF(AND(ISNUMBER(OFFSET('Hygiene Data'!$E$5,0,10*ROW('Hygiene Data'!E132))),'Data Summary'!DR138="Yes"),OFFSET('Hygiene Data'!$E$5,0,10*ROW('Hygiene Data'!E132)),NA())</f>
        <v>#N/A</v>
      </c>
      <c r="BD138" s="513" t="e">
        <f ca="1">+IF(AND(ISNUMBER(OFFSET('Hygiene Data'!$E$7,0,10*ROW('Hygiene Data'!E132))),'Data Summary'!DS138="Yes"),OFFSET('Hygiene Data'!$E$7,0,10*ROW('Hygiene Data'!E132)),NA())</f>
        <v>#N/A</v>
      </c>
      <c r="BE138" s="513" t="e">
        <f ca="1">+IF(AND(ISNUMBER(OFFSET('Hygiene Data'!$E$9,0,10*ROW('Hygiene Data'!E132))),'Data Summary'!DT138="Yes"),OFFSET('Hygiene Data'!$E$9,0,10*ROW('Hygiene Data'!E132)),NA())</f>
        <v>#N/A</v>
      </c>
      <c r="BF138" s="513" t="e">
        <f ca="1">+IF(AND(ISNUMBER(OFFSET('Hygiene Data'!$F$5,0,10*ROW('Hygiene Data'!F132))),'Data Summary'!DU138="Yes"),OFFSET('Hygiene Data'!$F$5,0,10*ROW('Hygiene Data'!F132)),NA())</f>
        <v>#N/A</v>
      </c>
      <c r="BG138" s="513" t="e">
        <f ca="1">+IF(AND(ISNUMBER(OFFSET('Hygiene Data'!$F$7,0,10*ROW('Hygiene Data'!F132))),'Data Summary'!DV138="Yes"),OFFSET('Hygiene Data'!$F$7,0,10*ROW('Hygiene Data'!F132)),NA())</f>
        <v>#N/A</v>
      </c>
      <c r="BH138" s="513" t="e">
        <f ca="1">+IF(AND(ISNUMBER(OFFSET('Hygiene Data'!$F$9,0,10*ROW('Hygiene Data'!F132))),'Data Summary'!DW138="Yes"),OFFSET('Hygiene Data'!$F$9,0,10*ROW('Hygiene Data'!F132)),NA())</f>
        <v>#N/A</v>
      </c>
      <c r="BI138" s="513" t="e">
        <f ca="1">+IF(AND(ISNUMBER(OFFSET('Hygiene Data'!$G$5,0,10*ROW('Hygiene Data'!G132))),'Data Summary'!DX138="Yes"),OFFSET('Hygiene Data'!$G$5,0,10*ROW('Hygiene Data'!G132)),NA())</f>
        <v>#N/A</v>
      </c>
      <c r="BJ138" s="513" t="e">
        <f ca="1">+IF(AND(ISNUMBER(OFFSET('Hygiene Data'!$G$7,0,10*ROW('Hygiene Data'!G132))),'Data Summary'!DY138="Yes"),OFFSET('Hygiene Data'!$G$7,0,10*ROW('Hygiene Data'!G132)),NA())</f>
        <v>#N/A</v>
      </c>
      <c r="BK138" s="513" t="e">
        <f ca="1">+IF(AND(ISNUMBER(OFFSET('Hygiene Data'!$G$9,0,10*ROW('Hygiene Data'!G132))),'Data Summary'!DZ138="Yes"),OFFSET('Hygiene Data'!$G$9,0,10*ROW('Hygiene Data'!G132)),NA())</f>
        <v>#N/A</v>
      </c>
      <c r="BL138" s="513" t="e">
        <f ca="1">+IF(AND(ISNUMBER(OFFSET('Hygiene Data'!$H$5,0,10*ROW('Hygiene Data'!H132))),'Data Summary'!EA138="Yes"),OFFSET('Hygiene Data'!$H$5,0,10*ROW('Hygiene Data'!H132)),NA())</f>
        <v>#N/A</v>
      </c>
      <c r="BM138" s="513" t="e">
        <f ca="1">+IF(AND(ISNUMBER(OFFSET('Hygiene Data'!$H$7,0,10*ROW('Hygiene Data'!H132))),'Data Summary'!EB138="Yes"),OFFSET('Hygiene Data'!$H$7,0,10*ROW('Hygiene Data'!H132)),NA())</f>
        <v>#N/A</v>
      </c>
      <c r="BN138" s="513" t="e">
        <f ca="1">+IF(AND(ISNUMBER(OFFSET('Hygiene Data'!$H$9,0,10*ROW('Hygiene Data'!H132))),'Data Summary'!EC138="Yes"),OFFSET('Hygiene Data'!$H$9,0,10*ROW('Hygiene Data'!H132)),NA())</f>
        <v>#N/A</v>
      </c>
      <c r="BO138" s="513" t="e">
        <f ca="1">+IF(AND(ISNUMBER(OFFSET('Hygiene Data'!$I$5,0,10*ROW('Hygiene Data'!I132))),'Data Summary'!ED138="Yes"),OFFSET('Hygiene Data'!$I$5,0,10*ROW('Hygiene Data'!I132)),NA())</f>
        <v>#N/A</v>
      </c>
      <c r="BP138" s="513" t="e">
        <f ca="1">+IF(AND(ISNUMBER(OFFSET('Hygiene Data'!$I$7,0,10*ROW('Hygiene Data'!I132))),'Data Summary'!EE138="Yes"),OFFSET('Hygiene Data'!$I$7,0,10*ROW('Hygiene Data'!I132)),NA())</f>
        <v>#N/A</v>
      </c>
      <c r="BQ138" s="513" t="e">
        <f ca="1">+IF(AND(ISNUMBER(OFFSET('Hygiene Data'!$I$9,0,10*ROW('Hygiene Data'!I132))),'Data Summary'!EF138="Yes"),OFFSET('Hygiene Data'!$I$9,0,10*ROW('Hygiene Data'!I132)),NA())</f>
        <v>#N/A</v>
      </c>
    </row>
    <row r="139" spans="1:69" x14ac:dyDescent="0.25">
      <c r="A139" s="509" t="e">
        <f ca="1">+RIGHT('Data Summary'!A139,LEN('Data Summary'!A139)-9)</f>
        <v>#VALUE!</v>
      </c>
      <c r="B139" s="483" t="str">
        <f ca="1">+IF(ISTEXT('Data Summary'!B139),'Data Summary'!B139,"")</f>
        <v/>
      </c>
      <c r="C139" s="510" t="e">
        <f ca="1">+VALUE('Data Summary'!C139)</f>
        <v>#VALUE!</v>
      </c>
      <c r="D139" s="511" t="e">
        <f ca="1">+IF(AND(ISNUMBER(OFFSET('Water Data'!$D$4,0,10*ROW('Water Data'!D133))),'Data Summary'!BS139="Yes"),100-OFFSET('Water Data'!$D$4,0,10*ROW('Water Data'!D133)),NA())</f>
        <v>#N/A</v>
      </c>
      <c r="E139" s="511" t="e">
        <f ca="1">+IF(AND(ISNUMBER(OFFSET('Water Data'!$D$6,0,10*ROW('Water Data'!D133))),'Data Summary'!BT139="Yes"),OFFSET('Water Data'!$D$6,0,10*ROW('Water Data'!D133)),NA())</f>
        <v>#N/A</v>
      </c>
      <c r="F139" s="511" t="e">
        <f ca="1">+IF(AND(ISNUMBER(OFFSET('Water Data'!$D$9,0,10*ROW('Water Data'!D133))),'Data Summary'!BU139="Yes"),OFFSET('Water Data'!$D$9,0,10*ROW('Water Data'!D133)),NA())</f>
        <v>#N/A</v>
      </c>
      <c r="G139" s="511" t="e">
        <f ca="1">+IF(AND(ISNUMBER(OFFSET('Water Data'!$E$4,0,10*ROW('Water Data'!E133))),'Data Summary'!BV139="Yes"),100-OFFSET('Water Data'!$E$4,0,10*ROW('Water Data'!E133)),NA())</f>
        <v>#N/A</v>
      </c>
      <c r="H139" s="511" t="e">
        <f ca="1">+IF(AND(ISNUMBER(OFFSET('Water Data'!$E$6,0,10*ROW('Water Data'!E133))),'Data Summary'!BW139="Yes"),OFFSET('Water Data'!$E$6,0,10*ROW('Water Data'!E133)),NA())</f>
        <v>#N/A</v>
      </c>
      <c r="I139" s="511" t="e">
        <f ca="1">+IF(AND(ISNUMBER(OFFSET('Water Data'!$E$9,0,10*ROW('Water Data'!E133))),'Data Summary'!BX139="Yes"),OFFSET('Water Data'!$E$9,0,10*ROW('Water Data'!E133)),NA())</f>
        <v>#N/A</v>
      </c>
      <c r="J139" s="511" t="e">
        <f ca="1">+IF(AND(ISNUMBER(OFFSET('Water Data'!$F$4,0,10*ROW('Water Data'!F133))),'Data Summary'!BY139="Yes"),100-OFFSET('Water Data'!$F$4,0,10*ROW('Water Data'!F133)),NA())</f>
        <v>#N/A</v>
      </c>
      <c r="K139" s="511" t="e">
        <f ca="1">+IF(AND(ISNUMBER(OFFSET('Water Data'!$F$6,0,10*ROW('Water Data'!F133))),'Data Summary'!BZ139="Yes"),OFFSET('Water Data'!$F$6,0,10*ROW('Water Data'!F133)),NA())</f>
        <v>#N/A</v>
      </c>
      <c r="L139" s="511" t="e">
        <f ca="1">+IF(AND(ISNUMBER(OFFSET('Water Data'!$F$9,0,10*ROW('Water Data'!F133))),'Data Summary'!CA139="Yes"),OFFSET('Water Data'!$F$9,0,10*ROW('Water Data'!F133)),NA())</f>
        <v>#N/A</v>
      </c>
      <c r="M139" s="511" t="e">
        <f ca="1">+IF(AND(ISNUMBER(OFFSET('Water Data'!$G$4,0,10*ROW('Water Data'!G133))),'Data Summary'!CB139="Yes"),100-OFFSET('Water Data'!$G$4,0,10*ROW('Water Data'!G133)),NA())</f>
        <v>#N/A</v>
      </c>
      <c r="N139" s="511" t="e">
        <f ca="1">+IF(AND(ISNUMBER(OFFSET('Water Data'!$G$6,0,10*ROW('Water Data'!G133))),'Data Summary'!CC139="Yes"),OFFSET('Water Data'!$G$6,0,10*ROW('Water Data'!G133)),NA())</f>
        <v>#N/A</v>
      </c>
      <c r="O139" s="511" t="e">
        <f ca="1">+IF(AND(ISNUMBER(OFFSET('Water Data'!$G$9,0,10*ROW('Water Data'!G133))),'Data Summary'!CD139="Yes"),OFFSET('Water Data'!$G$9,0,10*ROW('Water Data'!G133)),NA())</f>
        <v>#N/A</v>
      </c>
      <c r="P139" s="511" t="e">
        <f ca="1">+IF(AND(ISNUMBER(OFFSET('Water Data'!$H$4,0,10*ROW('Water Data'!H133))),'Data Summary'!CE139="Yes"),100-OFFSET('Water Data'!$H$4,0,10*ROW('Water Data'!H133)),NA())</f>
        <v>#N/A</v>
      </c>
      <c r="Q139" s="511" t="e">
        <f ca="1">+IF(AND(ISNUMBER(OFFSET('Water Data'!$H$6,0,10*ROW('Water Data'!H133))),'Data Summary'!CF139="Yes"),OFFSET('Water Data'!$H$6,0,10*ROW('Water Data'!H133)),NA())</f>
        <v>#N/A</v>
      </c>
      <c r="R139" s="511" t="e">
        <f ca="1">+IF(AND(ISNUMBER(OFFSET('Water Data'!$H$9,0,10*ROW('Water Data'!H133))),'Data Summary'!CG139="Yes"),OFFSET('Water Data'!$H$9,0,10*ROW('Water Data'!H133)),NA())</f>
        <v>#N/A</v>
      </c>
      <c r="S139" s="511" t="e">
        <f ca="1">+IF(AND(ISNUMBER(OFFSET('Water Data'!$I$4,0,10*ROW('Water Data'!I133))),'Data Summary'!CH139="Yes"),100-OFFSET('Water Data'!$I$4,0,10*ROW('Water Data'!I133)),NA())</f>
        <v>#N/A</v>
      </c>
      <c r="T139" s="511" t="e">
        <f ca="1">+IF(AND(ISNUMBER(OFFSET('Water Data'!$I$6,0,10*ROW('Water Data'!I133))),'Data Summary'!CI139="Yes"),OFFSET('Water Data'!$I$6,0,10*ROW('Water Data'!I133)),NA())</f>
        <v>#N/A</v>
      </c>
      <c r="U139" s="511" t="e">
        <f ca="1">+IF(AND(ISNUMBER(OFFSET('Water Data'!$I$9,0,10*ROW('Water Data'!I133))),'Data Summary'!CJ139="Yes"),OFFSET('Water Data'!$I$9,0,10*ROW('Water Data'!I133)),NA())</f>
        <v>#N/A</v>
      </c>
      <c r="V139" s="512" t="e">
        <f ca="1">+IF(AND(ISNUMBER(OFFSET('Sanitation Data'!$D$4,0,10*ROW('Sanitation Data'!D133))),'Data Summary'!CK139="Yes"),100-OFFSET('Sanitation Data'!$D$4,0,10*ROW('Sanitation Data'!D133)),NA())</f>
        <v>#N/A</v>
      </c>
      <c r="W139" s="512" t="e">
        <f ca="1">+IF(AND(ISNUMBER(OFFSET('Sanitation Data'!$D$6,0,10*ROW('Sanitation Data'!D133))),'Data Summary'!CL139="Yes"),OFFSET('Sanitation Data'!$D$6,0,10*ROW('Sanitation Data'!D133)),NA())</f>
        <v>#N/A</v>
      </c>
      <c r="X139" s="512" t="e">
        <f ca="1">+IF(AND(ISNUMBER(OFFSET('Sanitation Data'!$D$10,0,10*ROW('Sanitation Data'!D133))),'Data Summary'!CM139="Yes"),OFFSET('Sanitation Data'!$D$10,0,10*ROW('Sanitation Data'!D133)),NA())</f>
        <v>#N/A</v>
      </c>
      <c r="Y139" s="512" t="e">
        <f ca="1">+IF(AND(ISNUMBER(OFFSET('Sanitation Data'!$D$11,0,10*ROW('Sanitation Data'!D133))),'Data Summary'!CN139="Yes"),OFFSET('Sanitation Data'!$D$11,0,10*ROW('Sanitation Data'!D133)),NA())</f>
        <v>#N/A</v>
      </c>
      <c r="Z139" s="512" t="e">
        <f ca="1">+IF(AND(ISNUMBER(OFFSET('Sanitation Data'!$D$12,0,10*ROW('Sanitation Data'!D133))),'Data Summary'!CO139="Yes"),OFFSET('Sanitation Data'!$D$12,0,10*ROW('Sanitation Data'!D133)),NA())</f>
        <v>#N/A</v>
      </c>
      <c r="AA139" s="512" t="e">
        <f ca="1">+IF(AND(ISNUMBER(OFFSET('Sanitation Data'!$E$4,0,10*ROW('Sanitation Data'!E133))),'Data Summary'!CP139="Yes"),100-OFFSET('Sanitation Data'!$E$4,0,10*ROW('Sanitation Data'!E133)),NA())</f>
        <v>#N/A</v>
      </c>
      <c r="AB139" s="512" t="e">
        <f ca="1">+IF(AND(ISNUMBER(OFFSET('Sanitation Data'!$E$6,0,10*ROW('Sanitation Data'!E133))),'Data Summary'!CQ139="Yes"),OFFSET('Sanitation Data'!$E$6,0,10*ROW('Sanitation Data'!E133)),NA())</f>
        <v>#N/A</v>
      </c>
      <c r="AC139" s="512" t="e">
        <f ca="1">+IF(AND(ISNUMBER(OFFSET('Sanitation Data'!$E$10,0,10*ROW('Sanitation Data'!E133))),'Data Summary'!CR139="Yes"),OFFSET('Sanitation Data'!$E$10,0,10*ROW('Sanitation Data'!E133)),NA())</f>
        <v>#N/A</v>
      </c>
      <c r="AD139" s="512" t="e">
        <f ca="1">+IF(AND(ISNUMBER(OFFSET('Sanitation Data'!$E$11,0,10*ROW('Sanitation Data'!E133))),'Data Summary'!CS139="Yes"),OFFSET('Sanitation Data'!$E$11,0,10*ROW('Sanitation Data'!E133)),NA())</f>
        <v>#N/A</v>
      </c>
      <c r="AE139" s="512" t="e">
        <f ca="1">+IF(AND(ISNUMBER(OFFSET('Sanitation Data'!$E$12,0,10*ROW('Sanitation Data'!E133))),'Data Summary'!CT139="Yes"),OFFSET('Sanitation Data'!$E$12,0,10*ROW('Sanitation Data'!E133)),NA())</f>
        <v>#N/A</v>
      </c>
      <c r="AF139" s="512" t="e">
        <f ca="1">+IF(AND(ISNUMBER(OFFSET('Sanitation Data'!$F$4,0,10*ROW('Sanitation Data'!F133))),'Data Summary'!CU139="Yes"),100-OFFSET('Sanitation Data'!$F$4,0,10*ROW('Sanitation Data'!F133)),NA())</f>
        <v>#N/A</v>
      </c>
      <c r="AG139" s="512" t="e">
        <f ca="1">+IF(AND(ISNUMBER(OFFSET('Sanitation Data'!$F$6,0,10*ROW('Sanitation Data'!F133))),'Data Summary'!CV139="Yes"),OFFSET('Sanitation Data'!$F$6,0,10*ROW('Sanitation Data'!F133)),NA())</f>
        <v>#N/A</v>
      </c>
      <c r="AH139" s="512" t="e">
        <f ca="1">+IF(AND(ISNUMBER(OFFSET('Sanitation Data'!$F$10,0,10*ROW('Sanitation Data'!F133))),'Data Summary'!CW139="Yes"),OFFSET('Sanitation Data'!$F$10,0,10*ROW('Sanitation Data'!F133)),NA())</f>
        <v>#N/A</v>
      </c>
      <c r="AI139" s="512" t="e">
        <f ca="1">+IF(AND(ISNUMBER(OFFSET('Sanitation Data'!$F$11,0,10*ROW('Sanitation Data'!F133))),'Data Summary'!CX139="Yes"),OFFSET('Sanitation Data'!$F$11,0,10*ROW('Sanitation Data'!F133)),NA())</f>
        <v>#N/A</v>
      </c>
      <c r="AJ139" s="512" t="e">
        <f ca="1">+IF(AND(ISNUMBER(OFFSET('Sanitation Data'!$F$12,0,10*ROW('Sanitation Data'!F133))),'Data Summary'!CY139="Yes"),OFFSET('Sanitation Data'!$F$12,0,10*ROW('Sanitation Data'!F133)),NA())</f>
        <v>#N/A</v>
      </c>
      <c r="AK139" s="512" t="e">
        <f ca="1">+IF(AND(ISNUMBER(OFFSET('Sanitation Data'!$G$4,0,10*ROW('Sanitation Data'!G133))),'Data Summary'!CZ139="Yes"),100-OFFSET('Sanitation Data'!$G$4,0,10*ROW('Sanitation Data'!G133)),NA())</f>
        <v>#N/A</v>
      </c>
      <c r="AL139" s="512" t="e">
        <f ca="1">+IF(AND(ISNUMBER(OFFSET('Sanitation Data'!$G$6,0,10*ROW('Sanitation Data'!G133))),'Data Summary'!DA139="Yes"),OFFSET('Sanitation Data'!$G$6,0,10*ROW('Sanitation Data'!G133)),NA())</f>
        <v>#N/A</v>
      </c>
      <c r="AM139" s="512" t="e">
        <f ca="1">+IF(AND(ISNUMBER(OFFSET('Sanitation Data'!$G$10,0,10*ROW('Sanitation Data'!G133))),'Data Summary'!DB139="Yes"),OFFSET('Sanitation Data'!$G$10,0,10*ROW('Sanitation Data'!G133)),NA())</f>
        <v>#N/A</v>
      </c>
      <c r="AN139" s="512" t="e">
        <f ca="1">+IF(AND(ISNUMBER(OFFSET('Sanitation Data'!$G$11,0,10*ROW('Sanitation Data'!G133))),'Data Summary'!DC139="Yes"),OFFSET('Sanitation Data'!$G$11,0,10*ROW('Sanitation Data'!G133)),NA())</f>
        <v>#N/A</v>
      </c>
      <c r="AO139" s="512" t="e">
        <f ca="1">+IF(AND(ISNUMBER(OFFSET('Sanitation Data'!$G$12,0,10*ROW('Sanitation Data'!G133))),'Data Summary'!DD139="Yes"),OFFSET('Sanitation Data'!$G$12,0,10*ROW('Sanitation Data'!G133)),NA())</f>
        <v>#N/A</v>
      </c>
      <c r="AP139" s="512" t="e">
        <f ca="1">+IF(AND(ISNUMBER(OFFSET('Sanitation Data'!$H$4,0,10*ROW('Sanitation Data'!H133))),'Data Summary'!DE139="Yes"),100-OFFSET('Sanitation Data'!$H$4,0,10*ROW('Sanitation Data'!H133)),NA())</f>
        <v>#N/A</v>
      </c>
      <c r="AQ139" s="512" t="e">
        <f ca="1">+IF(AND(ISNUMBER(OFFSET('Sanitation Data'!$H$6,0,10*ROW('Sanitation Data'!H133))),'Data Summary'!DF139="Yes"),OFFSET('Sanitation Data'!$H$6,0,10*ROW('Sanitation Data'!H133)),NA())</f>
        <v>#N/A</v>
      </c>
      <c r="AR139" s="512" t="e">
        <f ca="1">+IF(AND(ISNUMBER(OFFSET('Sanitation Data'!$H$10,0,10*ROW('Sanitation Data'!H133))),'Data Summary'!DG139="Yes"),OFFSET('Sanitation Data'!$H$10,0,10*ROW('Sanitation Data'!H133)),NA())</f>
        <v>#N/A</v>
      </c>
      <c r="AS139" s="512" t="e">
        <f ca="1">+IF(AND(ISNUMBER(OFFSET('Sanitation Data'!$H$11,0,10*ROW('Sanitation Data'!H133))),'Data Summary'!DH139="Yes"),OFFSET('Sanitation Data'!$H$11,0,10*ROW('Sanitation Data'!H133)),NA())</f>
        <v>#N/A</v>
      </c>
      <c r="AT139" s="512" t="e">
        <f ca="1">+IF(AND(ISNUMBER(OFFSET('Sanitation Data'!$H$12,0,10*ROW('Sanitation Data'!H133))),'Data Summary'!DI139="Yes"),OFFSET('Sanitation Data'!$H$12,0,10*ROW('Sanitation Data'!H133)),NA())</f>
        <v>#N/A</v>
      </c>
      <c r="AU139" s="512" t="e">
        <f ca="1">+IF(AND(ISNUMBER(OFFSET('Sanitation Data'!$I$4,0,10*ROW('Sanitation Data'!I133))),'Data Summary'!DJ139="Yes"),100-OFFSET('Sanitation Data'!$I$4,0,10*ROW('Sanitation Data'!I133)),NA())</f>
        <v>#N/A</v>
      </c>
      <c r="AV139" s="512" t="e">
        <f ca="1">+IF(AND(ISNUMBER(OFFSET('Sanitation Data'!$I$6,0,10*ROW('Sanitation Data'!I133))),'Data Summary'!DK139="Yes"),OFFSET('Sanitation Data'!$I$6,0,10*ROW('Sanitation Data'!I133)),NA())</f>
        <v>#N/A</v>
      </c>
      <c r="AW139" s="512" t="e">
        <f ca="1">+IF(AND(ISNUMBER(OFFSET('Sanitation Data'!$I$10,0,10*ROW('Sanitation Data'!I133))),'Data Summary'!DL139="Yes"),OFFSET('Sanitation Data'!$I$10,0,10*ROW('Sanitation Data'!I133)),NA())</f>
        <v>#N/A</v>
      </c>
      <c r="AX139" s="512" t="e">
        <f ca="1">+IF(AND(ISNUMBER(OFFSET('Sanitation Data'!$I$11,0,10*ROW('Sanitation Data'!I133))),'Data Summary'!DM139="Yes"),OFFSET('Sanitation Data'!$I$11,0,10*ROW('Sanitation Data'!I133)),NA())</f>
        <v>#N/A</v>
      </c>
      <c r="AY139" s="512" t="e">
        <f ca="1">+IF(AND(ISNUMBER(OFFSET('Sanitation Data'!$I$12,0,10*ROW('Sanitation Data'!I133))),'Data Summary'!DN139="Yes"),OFFSET('Sanitation Data'!$I$12,0,10*ROW('Sanitation Data'!I133)),NA())</f>
        <v>#N/A</v>
      </c>
      <c r="AZ139" s="513" t="e">
        <f ca="1">+IF(AND(ISNUMBER(OFFSET('Hygiene Data'!$D$5,0,10*ROW('Hygiene Data'!D133))),'Data Summary'!DO139="Yes"),OFFSET('Hygiene Data'!$D$5,0,10*ROW('Hygiene Data'!D133)),NA())</f>
        <v>#N/A</v>
      </c>
      <c r="BA139" s="513" t="e">
        <f ca="1">+IF(AND(ISNUMBER(OFFSET('Hygiene Data'!$D$7,0,10*ROW('Hygiene Data'!D133))),'Data Summary'!DP139="Yes"),OFFSET('Hygiene Data'!$D$7,0,10*ROW('Hygiene Data'!D133)),NA())</f>
        <v>#N/A</v>
      </c>
      <c r="BB139" s="513" t="e">
        <f ca="1">+IF(AND(ISNUMBER(OFFSET('Hygiene Data'!$D$9,0,10*ROW('Hygiene Data'!D133))),'Data Summary'!DQ139="Yes"),OFFSET('Hygiene Data'!$D$9,0,10*ROW('Hygiene Data'!D133)),NA())</f>
        <v>#N/A</v>
      </c>
      <c r="BC139" s="513" t="e">
        <f ca="1">+IF(AND(ISNUMBER(OFFSET('Hygiene Data'!$E$5,0,10*ROW('Hygiene Data'!E133))),'Data Summary'!DR139="Yes"),OFFSET('Hygiene Data'!$E$5,0,10*ROW('Hygiene Data'!E133)),NA())</f>
        <v>#N/A</v>
      </c>
      <c r="BD139" s="513" t="e">
        <f ca="1">+IF(AND(ISNUMBER(OFFSET('Hygiene Data'!$E$7,0,10*ROW('Hygiene Data'!E133))),'Data Summary'!DS139="Yes"),OFFSET('Hygiene Data'!$E$7,0,10*ROW('Hygiene Data'!E133)),NA())</f>
        <v>#N/A</v>
      </c>
      <c r="BE139" s="513" t="e">
        <f ca="1">+IF(AND(ISNUMBER(OFFSET('Hygiene Data'!$E$9,0,10*ROW('Hygiene Data'!E133))),'Data Summary'!DT139="Yes"),OFFSET('Hygiene Data'!$E$9,0,10*ROW('Hygiene Data'!E133)),NA())</f>
        <v>#N/A</v>
      </c>
      <c r="BF139" s="513" t="e">
        <f ca="1">+IF(AND(ISNUMBER(OFFSET('Hygiene Data'!$F$5,0,10*ROW('Hygiene Data'!F133))),'Data Summary'!DU139="Yes"),OFFSET('Hygiene Data'!$F$5,0,10*ROW('Hygiene Data'!F133)),NA())</f>
        <v>#N/A</v>
      </c>
      <c r="BG139" s="513" t="e">
        <f ca="1">+IF(AND(ISNUMBER(OFFSET('Hygiene Data'!$F$7,0,10*ROW('Hygiene Data'!F133))),'Data Summary'!DV139="Yes"),OFFSET('Hygiene Data'!$F$7,0,10*ROW('Hygiene Data'!F133)),NA())</f>
        <v>#N/A</v>
      </c>
      <c r="BH139" s="513" t="e">
        <f ca="1">+IF(AND(ISNUMBER(OFFSET('Hygiene Data'!$F$9,0,10*ROW('Hygiene Data'!F133))),'Data Summary'!DW139="Yes"),OFFSET('Hygiene Data'!$F$9,0,10*ROW('Hygiene Data'!F133)),NA())</f>
        <v>#N/A</v>
      </c>
      <c r="BI139" s="513" t="e">
        <f ca="1">+IF(AND(ISNUMBER(OFFSET('Hygiene Data'!$G$5,0,10*ROW('Hygiene Data'!G133))),'Data Summary'!DX139="Yes"),OFFSET('Hygiene Data'!$G$5,0,10*ROW('Hygiene Data'!G133)),NA())</f>
        <v>#N/A</v>
      </c>
      <c r="BJ139" s="513" t="e">
        <f ca="1">+IF(AND(ISNUMBER(OFFSET('Hygiene Data'!$G$7,0,10*ROW('Hygiene Data'!G133))),'Data Summary'!DY139="Yes"),OFFSET('Hygiene Data'!$G$7,0,10*ROW('Hygiene Data'!G133)),NA())</f>
        <v>#N/A</v>
      </c>
      <c r="BK139" s="513" t="e">
        <f ca="1">+IF(AND(ISNUMBER(OFFSET('Hygiene Data'!$G$9,0,10*ROW('Hygiene Data'!G133))),'Data Summary'!DZ139="Yes"),OFFSET('Hygiene Data'!$G$9,0,10*ROW('Hygiene Data'!G133)),NA())</f>
        <v>#N/A</v>
      </c>
      <c r="BL139" s="513" t="e">
        <f ca="1">+IF(AND(ISNUMBER(OFFSET('Hygiene Data'!$H$5,0,10*ROW('Hygiene Data'!H133))),'Data Summary'!EA139="Yes"),OFFSET('Hygiene Data'!$H$5,0,10*ROW('Hygiene Data'!H133)),NA())</f>
        <v>#N/A</v>
      </c>
      <c r="BM139" s="513" t="e">
        <f ca="1">+IF(AND(ISNUMBER(OFFSET('Hygiene Data'!$H$7,0,10*ROW('Hygiene Data'!H133))),'Data Summary'!EB139="Yes"),OFFSET('Hygiene Data'!$H$7,0,10*ROW('Hygiene Data'!H133)),NA())</f>
        <v>#N/A</v>
      </c>
      <c r="BN139" s="513" t="e">
        <f ca="1">+IF(AND(ISNUMBER(OFFSET('Hygiene Data'!$H$9,0,10*ROW('Hygiene Data'!H133))),'Data Summary'!EC139="Yes"),OFFSET('Hygiene Data'!$H$9,0,10*ROW('Hygiene Data'!H133)),NA())</f>
        <v>#N/A</v>
      </c>
      <c r="BO139" s="513" t="e">
        <f ca="1">+IF(AND(ISNUMBER(OFFSET('Hygiene Data'!$I$5,0,10*ROW('Hygiene Data'!I133))),'Data Summary'!ED139="Yes"),OFFSET('Hygiene Data'!$I$5,0,10*ROW('Hygiene Data'!I133)),NA())</f>
        <v>#N/A</v>
      </c>
      <c r="BP139" s="513" t="e">
        <f ca="1">+IF(AND(ISNUMBER(OFFSET('Hygiene Data'!$I$7,0,10*ROW('Hygiene Data'!I133))),'Data Summary'!EE139="Yes"),OFFSET('Hygiene Data'!$I$7,0,10*ROW('Hygiene Data'!I133)),NA())</f>
        <v>#N/A</v>
      </c>
      <c r="BQ139" s="513" t="e">
        <f ca="1">+IF(AND(ISNUMBER(OFFSET('Hygiene Data'!$I$9,0,10*ROW('Hygiene Data'!I133))),'Data Summary'!EF139="Yes"),OFFSET('Hygiene Data'!$I$9,0,10*ROW('Hygiene Data'!I133)),NA())</f>
        <v>#N/A</v>
      </c>
    </row>
    <row r="140" spans="1:69" x14ac:dyDescent="0.25">
      <c r="A140" s="509" t="e">
        <f ca="1">+RIGHT('Data Summary'!A140,LEN('Data Summary'!A140)-9)</f>
        <v>#VALUE!</v>
      </c>
      <c r="B140" s="483" t="str">
        <f ca="1">+IF(ISTEXT('Data Summary'!B140),'Data Summary'!B140,"")</f>
        <v/>
      </c>
      <c r="C140" s="510" t="e">
        <f ca="1">+VALUE('Data Summary'!C140)</f>
        <v>#VALUE!</v>
      </c>
      <c r="D140" s="511" t="e">
        <f ca="1">+IF(AND(ISNUMBER(OFFSET('Water Data'!$D$4,0,10*ROW('Water Data'!D134))),'Data Summary'!BS140="Yes"),100-OFFSET('Water Data'!$D$4,0,10*ROW('Water Data'!D134)),NA())</f>
        <v>#N/A</v>
      </c>
      <c r="E140" s="511" t="e">
        <f ca="1">+IF(AND(ISNUMBER(OFFSET('Water Data'!$D$6,0,10*ROW('Water Data'!D134))),'Data Summary'!BT140="Yes"),OFFSET('Water Data'!$D$6,0,10*ROW('Water Data'!D134)),NA())</f>
        <v>#N/A</v>
      </c>
      <c r="F140" s="511" t="e">
        <f ca="1">+IF(AND(ISNUMBER(OFFSET('Water Data'!$D$9,0,10*ROW('Water Data'!D134))),'Data Summary'!BU140="Yes"),OFFSET('Water Data'!$D$9,0,10*ROW('Water Data'!D134)),NA())</f>
        <v>#N/A</v>
      </c>
      <c r="G140" s="511" t="e">
        <f ca="1">+IF(AND(ISNUMBER(OFFSET('Water Data'!$E$4,0,10*ROW('Water Data'!E134))),'Data Summary'!BV140="Yes"),100-OFFSET('Water Data'!$E$4,0,10*ROW('Water Data'!E134)),NA())</f>
        <v>#N/A</v>
      </c>
      <c r="H140" s="511" t="e">
        <f ca="1">+IF(AND(ISNUMBER(OFFSET('Water Data'!$E$6,0,10*ROW('Water Data'!E134))),'Data Summary'!BW140="Yes"),OFFSET('Water Data'!$E$6,0,10*ROW('Water Data'!E134)),NA())</f>
        <v>#N/A</v>
      </c>
      <c r="I140" s="511" t="e">
        <f ca="1">+IF(AND(ISNUMBER(OFFSET('Water Data'!$E$9,0,10*ROW('Water Data'!E134))),'Data Summary'!BX140="Yes"),OFFSET('Water Data'!$E$9,0,10*ROW('Water Data'!E134)),NA())</f>
        <v>#N/A</v>
      </c>
      <c r="J140" s="511" t="e">
        <f ca="1">+IF(AND(ISNUMBER(OFFSET('Water Data'!$F$4,0,10*ROW('Water Data'!F134))),'Data Summary'!BY140="Yes"),100-OFFSET('Water Data'!$F$4,0,10*ROW('Water Data'!F134)),NA())</f>
        <v>#N/A</v>
      </c>
      <c r="K140" s="511" t="e">
        <f ca="1">+IF(AND(ISNUMBER(OFFSET('Water Data'!$F$6,0,10*ROW('Water Data'!F134))),'Data Summary'!BZ140="Yes"),OFFSET('Water Data'!$F$6,0,10*ROW('Water Data'!F134)),NA())</f>
        <v>#N/A</v>
      </c>
      <c r="L140" s="511" t="e">
        <f ca="1">+IF(AND(ISNUMBER(OFFSET('Water Data'!$F$9,0,10*ROW('Water Data'!F134))),'Data Summary'!CA140="Yes"),OFFSET('Water Data'!$F$9,0,10*ROW('Water Data'!F134)),NA())</f>
        <v>#N/A</v>
      </c>
      <c r="M140" s="511" t="e">
        <f ca="1">+IF(AND(ISNUMBER(OFFSET('Water Data'!$G$4,0,10*ROW('Water Data'!G134))),'Data Summary'!CB140="Yes"),100-OFFSET('Water Data'!$G$4,0,10*ROW('Water Data'!G134)),NA())</f>
        <v>#N/A</v>
      </c>
      <c r="N140" s="511" t="e">
        <f ca="1">+IF(AND(ISNUMBER(OFFSET('Water Data'!$G$6,0,10*ROW('Water Data'!G134))),'Data Summary'!CC140="Yes"),OFFSET('Water Data'!$G$6,0,10*ROW('Water Data'!G134)),NA())</f>
        <v>#N/A</v>
      </c>
      <c r="O140" s="511" t="e">
        <f ca="1">+IF(AND(ISNUMBER(OFFSET('Water Data'!$G$9,0,10*ROW('Water Data'!G134))),'Data Summary'!CD140="Yes"),OFFSET('Water Data'!$G$9,0,10*ROW('Water Data'!G134)),NA())</f>
        <v>#N/A</v>
      </c>
      <c r="P140" s="511" t="e">
        <f ca="1">+IF(AND(ISNUMBER(OFFSET('Water Data'!$H$4,0,10*ROW('Water Data'!H134))),'Data Summary'!CE140="Yes"),100-OFFSET('Water Data'!$H$4,0,10*ROW('Water Data'!H134)),NA())</f>
        <v>#N/A</v>
      </c>
      <c r="Q140" s="511" t="e">
        <f ca="1">+IF(AND(ISNUMBER(OFFSET('Water Data'!$H$6,0,10*ROW('Water Data'!H134))),'Data Summary'!CF140="Yes"),OFFSET('Water Data'!$H$6,0,10*ROW('Water Data'!H134)),NA())</f>
        <v>#N/A</v>
      </c>
      <c r="R140" s="511" t="e">
        <f ca="1">+IF(AND(ISNUMBER(OFFSET('Water Data'!$H$9,0,10*ROW('Water Data'!H134))),'Data Summary'!CG140="Yes"),OFFSET('Water Data'!$H$9,0,10*ROW('Water Data'!H134)),NA())</f>
        <v>#N/A</v>
      </c>
      <c r="S140" s="511" t="e">
        <f ca="1">+IF(AND(ISNUMBER(OFFSET('Water Data'!$I$4,0,10*ROW('Water Data'!I134))),'Data Summary'!CH140="Yes"),100-OFFSET('Water Data'!$I$4,0,10*ROW('Water Data'!I134)),NA())</f>
        <v>#N/A</v>
      </c>
      <c r="T140" s="511" t="e">
        <f ca="1">+IF(AND(ISNUMBER(OFFSET('Water Data'!$I$6,0,10*ROW('Water Data'!I134))),'Data Summary'!CI140="Yes"),OFFSET('Water Data'!$I$6,0,10*ROW('Water Data'!I134)),NA())</f>
        <v>#N/A</v>
      </c>
      <c r="U140" s="511" t="e">
        <f ca="1">+IF(AND(ISNUMBER(OFFSET('Water Data'!$I$9,0,10*ROW('Water Data'!I134))),'Data Summary'!CJ140="Yes"),OFFSET('Water Data'!$I$9,0,10*ROW('Water Data'!I134)),NA())</f>
        <v>#N/A</v>
      </c>
      <c r="V140" s="512" t="e">
        <f ca="1">+IF(AND(ISNUMBER(OFFSET('Sanitation Data'!$D$4,0,10*ROW('Sanitation Data'!D134))),'Data Summary'!CK140="Yes"),100-OFFSET('Sanitation Data'!$D$4,0,10*ROW('Sanitation Data'!D134)),NA())</f>
        <v>#N/A</v>
      </c>
      <c r="W140" s="512" t="e">
        <f ca="1">+IF(AND(ISNUMBER(OFFSET('Sanitation Data'!$D$6,0,10*ROW('Sanitation Data'!D134))),'Data Summary'!CL140="Yes"),OFFSET('Sanitation Data'!$D$6,0,10*ROW('Sanitation Data'!D134)),NA())</f>
        <v>#N/A</v>
      </c>
      <c r="X140" s="512" t="e">
        <f ca="1">+IF(AND(ISNUMBER(OFFSET('Sanitation Data'!$D$10,0,10*ROW('Sanitation Data'!D134))),'Data Summary'!CM140="Yes"),OFFSET('Sanitation Data'!$D$10,0,10*ROW('Sanitation Data'!D134)),NA())</f>
        <v>#N/A</v>
      </c>
      <c r="Y140" s="512" t="e">
        <f ca="1">+IF(AND(ISNUMBER(OFFSET('Sanitation Data'!$D$11,0,10*ROW('Sanitation Data'!D134))),'Data Summary'!CN140="Yes"),OFFSET('Sanitation Data'!$D$11,0,10*ROW('Sanitation Data'!D134)),NA())</f>
        <v>#N/A</v>
      </c>
      <c r="Z140" s="512" t="e">
        <f ca="1">+IF(AND(ISNUMBER(OFFSET('Sanitation Data'!$D$12,0,10*ROW('Sanitation Data'!D134))),'Data Summary'!CO140="Yes"),OFFSET('Sanitation Data'!$D$12,0,10*ROW('Sanitation Data'!D134)),NA())</f>
        <v>#N/A</v>
      </c>
      <c r="AA140" s="512" t="e">
        <f ca="1">+IF(AND(ISNUMBER(OFFSET('Sanitation Data'!$E$4,0,10*ROW('Sanitation Data'!E134))),'Data Summary'!CP140="Yes"),100-OFFSET('Sanitation Data'!$E$4,0,10*ROW('Sanitation Data'!E134)),NA())</f>
        <v>#N/A</v>
      </c>
      <c r="AB140" s="512" t="e">
        <f ca="1">+IF(AND(ISNUMBER(OFFSET('Sanitation Data'!$E$6,0,10*ROW('Sanitation Data'!E134))),'Data Summary'!CQ140="Yes"),OFFSET('Sanitation Data'!$E$6,0,10*ROW('Sanitation Data'!E134)),NA())</f>
        <v>#N/A</v>
      </c>
      <c r="AC140" s="512" t="e">
        <f ca="1">+IF(AND(ISNUMBER(OFFSET('Sanitation Data'!$E$10,0,10*ROW('Sanitation Data'!E134))),'Data Summary'!CR140="Yes"),OFFSET('Sanitation Data'!$E$10,0,10*ROW('Sanitation Data'!E134)),NA())</f>
        <v>#N/A</v>
      </c>
      <c r="AD140" s="512" t="e">
        <f ca="1">+IF(AND(ISNUMBER(OFFSET('Sanitation Data'!$E$11,0,10*ROW('Sanitation Data'!E134))),'Data Summary'!CS140="Yes"),OFFSET('Sanitation Data'!$E$11,0,10*ROW('Sanitation Data'!E134)),NA())</f>
        <v>#N/A</v>
      </c>
      <c r="AE140" s="512" t="e">
        <f ca="1">+IF(AND(ISNUMBER(OFFSET('Sanitation Data'!$E$12,0,10*ROW('Sanitation Data'!E134))),'Data Summary'!CT140="Yes"),OFFSET('Sanitation Data'!$E$12,0,10*ROW('Sanitation Data'!E134)),NA())</f>
        <v>#N/A</v>
      </c>
      <c r="AF140" s="512" t="e">
        <f ca="1">+IF(AND(ISNUMBER(OFFSET('Sanitation Data'!$F$4,0,10*ROW('Sanitation Data'!F134))),'Data Summary'!CU140="Yes"),100-OFFSET('Sanitation Data'!$F$4,0,10*ROW('Sanitation Data'!F134)),NA())</f>
        <v>#N/A</v>
      </c>
      <c r="AG140" s="512" t="e">
        <f ca="1">+IF(AND(ISNUMBER(OFFSET('Sanitation Data'!$F$6,0,10*ROW('Sanitation Data'!F134))),'Data Summary'!CV140="Yes"),OFFSET('Sanitation Data'!$F$6,0,10*ROW('Sanitation Data'!F134)),NA())</f>
        <v>#N/A</v>
      </c>
      <c r="AH140" s="512" t="e">
        <f ca="1">+IF(AND(ISNUMBER(OFFSET('Sanitation Data'!$F$10,0,10*ROW('Sanitation Data'!F134))),'Data Summary'!CW140="Yes"),OFFSET('Sanitation Data'!$F$10,0,10*ROW('Sanitation Data'!F134)),NA())</f>
        <v>#N/A</v>
      </c>
      <c r="AI140" s="512" t="e">
        <f ca="1">+IF(AND(ISNUMBER(OFFSET('Sanitation Data'!$F$11,0,10*ROW('Sanitation Data'!F134))),'Data Summary'!CX140="Yes"),OFFSET('Sanitation Data'!$F$11,0,10*ROW('Sanitation Data'!F134)),NA())</f>
        <v>#N/A</v>
      </c>
      <c r="AJ140" s="512" t="e">
        <f ca="1">+IF(AND(ISNUMBER(OFFSET('Sanitation Data'!$F$12,0,10*ROW('Sanitation Data'!F134))),'Data Summary'!CY140="Yes"),OFFSET('Sanitation Data'!$F$12,0,10*ROW('Sanitation Data'!F134)),NA())</f>
        <v>#N/A</v>
      </c>
      <c r="AK140" s="512" t="e">
        <f ca="1">+IF(AND(ISNUMBER(OFFSET('Sanitation Data'!$G$4,0,10*ROW('Sanitation Data'!G134))),'Data Summary'!CZ140="Yes"),100-OFFSET('Sanitation Data'!$G$4,0,10*ROW('Sanitation Data'!G134)),NA())</f>
        <v>#N/A</v>
      </c>
      <c r="AL140" s="512" t="e">
        <f ca="1">+IF(AND(ISNUMBER(OFFSET('Sanitation Data'!$G$6,0,10*ROW('Sanitation Data'!G134))),'Data Summary'!DA140="Yes"),OFFSET('Sanitation Data'!$G$6,0,10*ROW('Sanitation Data'!G134)),NA())</f>
        <v>#N/A</v>
      </c>
      <c r="AM140" s="512" t="e">
        <f ca="1">+IF(AND(ISNUMBER(OFFSET('Sanitation Data'!$G$10,0,10*ROW('Sanitation Data'!G134))),'Data Summary'!DB140="Yes"),OFFSET('Sanitation Data'!$G$10,0,10*ROW('Sanitation Data'!G134)),NA())</f>
        <v>#N/A</v>
      </c>
      <c r="AN140" s="512" t="e">
        <f ca="1">+IF(AND(ISNUMBER(OFFSET('Sanitation Data'!$G$11,0,10*ROW('Sanitation Data'!G134))),'Data Summary'!DC140="Yes"),OFFSET('Sanitation Data'!$G$11,0,10*ROW('Sanitation Data'!G134)),NA())</f>
        <v>#N/A</v>
      </c>
      <c r="AO140" s="512" t="e">
        <f ca="1">+IF(AND(ISNUMBER(OFFSET('Sanitation Data'!$G$12,0,10*ROW('Sanitation Data'!G134))),'Data Summary'!DD140="Yes"),OFFSET('Sanitation Data'!$G$12,0,10*ROW('Sanitation Data'!G134)),NA())</f>
        <v>#N/A</v>
      </c>
      <c r="AP140" s="512" t="e">
        <f ca="1">+IF(AND(ISNUMBER(OFFSET('Sanitation Data'!$H$4,0,10*ROW('Sanitation Data'!H134))),'Data Summary'!DE140="Yes"),100-OFFSET('Sanitation Data'!$H$4,0,10*ROW('Sanitation Data'!H134)),NA())</f>
        <v>#N/A</v>
      </c>
      <c r="AQ140" s="512" t="e">
        <f ca="1">+IF(AND(ISNUMBER(OFFSET('Sanitation Data'!$H$6,0,10*ROW('Sanitation Data'!H134))),'Data Summary'!DF140="Yes"),OFFSET('Sanitation Data'!$H$6,0,10*ROW('Sanitation Data'!H134)),NA())</f>
        <v>#N/A</v>
      </c>
      <c r="AR140" s="512" t="e">
        <f ca="1">+IF(AND(ISNUMBER(OFFSET('Sanitation Data'!$H$10,0,10*ROW('Sanitation Data'!H134))),'Data Summary'!DG140="Yes"),OFFSET('Sanitation Data'!$H$10,0,10*ROW('Sanitation Data'!H134)),NA())</f>
        <v>#N/A</v>
      </c>
      <c r="AS140" s="512" t="e">
        <f ca="1">+IF(AND(ISNUMBER(OFFSET('Sanitation Data'!$H$11,0,10*ROW('Sanitation Data'!H134))),'Data Summary'!DH140="Yes"),OFFSET('Sanitation Data'!$H$11,0,10*ROW('Sanitation Data'!H134)),NA())</f>
        <v>#N/A</v>
      </c>
      <c r="AT140" s="512" t="e">
        <f ca="1">+IF(AND(ISNUMBER(OFFSET('Sanitation Data'!$H$12,0,10*ROW('Sanitation Data'!H134))),'Data Summary'!DI140="Yes"),OFFSET('Sanitation Data'!$H$12,0,10*ROW('Sanitation Data'!H134)),NA())</f>
        <v>#N/A</v>
      </c>
      <c r="AU140" s="512" t="e">
        <f ca="1">+IF(AND(ISNUMBER(OFFSET('Sanitation Data'!$I$4,0,10*ROW('Sanitation Data'!I134))),'Data Summary'!DJ140="Yes"),100-OFFSET('Sanitation Data'!$I$4,0,10*ROW('Sanitation Data'!I134)),NA())</f>
        <v>#N/A</v>
      </c>
      <c r="AV140" s="512" t="e">
        <f ca="1">+IF(AND(ISNUMBER(OFFSET('Sanitation Data'!$I$6,0,10*ROW('Sanitation Data'!I134))),'Data Summary'!DK140="Yes"),OFFSET('Sanitation Data'!$I$6,0,10*ROW('Sanitation Data'!I134)),NA())</f>
        <v>#N/A</v>
      </c>
      <c r="AW140" s="512" t="e">
        <f ca="1">+IF(AND(ISNUMBER(OFFSET('Sanitation Data'!$I$10,0,10*ROW('Sanitation Data'!I134))),'Data Summary'!DL140="Yes"),OFFSET('Sanitation Data'!$I$10,0,10*ROW('Sanitation Data'!I134)),NA())</f>
        <v>#N/A</v>
      </c>
      <c r="AX140" s="512" t="e">
        <f ca="1">+IF(AND(ISNUMBER(OFFSET('Sanitation Data'!$I$11,0,10*ROW('Sanitation Data'!I134))),'Data Summary'!DM140="Yes"),OFFSET('Sanitation Data'!$I$11,0,10*ROW('Sanitation Data'!I134)),NA())</f>
        <v>#N/A</v>
      </c>
      <c r="AY140" s="512" t="e">
        <f ca="1">+IF(AND(ISNUMBER(OFFSET('Sanitation Data'!$I$12,0,10*ROW('Sanitation Data'!I134))),'Data Summary'!DN140="Yes"),OFFSET('Sanitation Data'!$I$12,0,10*ROW('Sanitation Data'!I134)),NA())</f>
        <v>#N/A</v>
      </c>
      <c r="AZ140" s="513" t="e">
        <f ca="1">+IF(AND(ISNUMBER(OFFSET('Hygiene Data'!$D$5,0,10*ROW('Hygiene Data'!D134))),'Data Summary'!DO140="Yes"),OFFSET('Hygiene Data'!$D$5,0,10*ROW('Hygiene Data'!D134)),NA())</f>
        <v>#N/A</v>
      </c>
      <c r="BA140" s="513" t="e">
        <f ca="1">+IF(AND(ISNUMBER(OFFSET('Hygiene Data'!$D$7,0,10*ROW('Hygiene Data'!D134))),'Data Summary'!DP140="Yes"),OFFSET('Hygiene Data'!$D$7,0,10*ROW('Hygiene Data'!D134)),NA())</f>
        <v>#N/A</v>
      </c>
      <c r="BB140" s="513" t="e">
        <f ca="1">+IF(AND(ISNUMBER(OFFSET('Hygiene Data'!$D$9,0,10*ROW('Hygiene Data'!D134))),'Data Summary'!DQ140="Yes"),OFFSET('Hygiene Data'!$D$9,0,10*ROW('Hygiene Data'!D134)),NA())</f>
        <v>#N/A</v>
      </c>
      <c r="BC140" s="513" t="e">
        <f ca="1">+IF(AND(ISNUMBER(OFFSET('Hygiene Data'!$E$5,0,10*ROW('Hygiene Data'!E134))),'Data Summary'!DR140="Yes"),OFFSET('Hygiene Data'!$E$5,0,10*ROW('Hygiene Data'!E134)),NA())</f>
        <v>#N/A</v>
      </c>
      <c r="BD140" s="513" t="e">
        <f ca="1">+IF(AND(ISNUMBER(OFFSET('Hygiene Data'!$E$7,0,10*ROW('Hygiene Data'!E134))),'Data Summary'!DS140="Yes"),OFFSET('Hygiene Data'!$E$7,0,10*ROW('Hygiene Data'!E134)),NA())</f>
        <v>#N/A</v>
      </c>
      <c r="BE140" s="513" t="e">
        <f ca="1">+IF(AND(ISNUMBER(OFFSET('Hygiene Data'!$E$9,0,10*ROW('Hygiene Data'!E134))),'Data Summary'!DT140="Yes"),OFFSET('Hygiene Data'!$E$9,0,10*ROW('Hygiene Data'!E134)),NA())</f>
        <v>#N/A</v>
      </c>
      <c r="BF140" s="513" t="e">
        <f ca="1">+IF(AND(ISNUMBER(OFFSET('Hygiene Data'!$F$5,0,10*ROW('Hygiene Data'!F134))),'Data Summary'!DU140="Yes"),OFFSET('Hygiene Data'!$F$5,0,10*ROW('Hygiene Data'!F134)),NA())</f>
        <v>#N/A</v>
      </c>
      <c r="BG140" s="513" t="e">
        <f ca="1">+IF(AND(ISNUMBER(OFFSET('Hygiene Data'!$F$7,0,10*ROW('Hygiene Data'!F134))),'Data Summary'!DV140="Yes"),OFFSET('Hygiene Data'!$F$7,0,10*ROW('Hygiene Data'!F134)),NA())</f>
        <v>#N/A</v>
      </c>
      <c r="BH140" s="513" t="e">
        <f ca="1">+IF(AND(ISNUMBER(OFFSET('Hygiene Data'!$F$9,0,10*ROW('Hygiene Data'!F134))),'Data Summary'!DW140="Yes"),OFFSET('Hygiene Data'!$F$9,0,10*ROW('Hygiene Data'!F134)),NA())</f>
        <v>#N/A</v>
      </c>
      <c r="BI140" s="513" t="e">
        <f ca="1">+IF(AND(ISNUMBER(OFFSET('Hygiene Data'!$G$5,0,10*ROW('Hygiene Data'!G134))),'Data Summary'!DX140="Yes"),OFFSET('Hygiene Data'!$G$5,0,10*ROW('Hygiene Data'!G134)),NA())</f>
        <v>#N/A</v>
      </c>
      <c r="BJ140" s="513" t="e">
        <f ca="1">+IF(AND(ISNUMBER(OFFSET('Hygiene Data'!$G$7,0,10*ROW('Hygiene Data'!G134))),'Data Summary'!DY140="Yes"),OFFSET('Hygiene Data'!$G$7,0,10*ROW('Hygiene Data'!G134)),NA())</f>
        <v>#N/A</v>
      </c>
      <c r="BK140" s="513" t="e">
        <f ca="1">+IF(AND(ISNUMBER(OFFSET('Hygiene Data'!$G$9,0,10*ROW('Hygiene Data'!G134))),'Data Summary'!DZ140="Yes"),OFFSET('Hygiene Data'!$G$9,0,10*ROW('Hygiene Data'!G134)),NA())</f>
        <v>#N/A</v>
      </c>
      <c r="BL140" s="513" t="e">
        <f ca="1">+IF(AND(ISNUMBER(OFFSET('Hygiene Data'!$H$5,0,10*ROW('Hygiene Data'!H134))),'Data Summary'!EA140="Yes"),OFFSET('Hygiene Data'!$H$5,0,10*ROW('Hygiene Data'!H134)),NA())</f>
        <v>#N/A</v>
      </c>
      <c r="BM140" s="513" t="e">
        <f ca="1">+IF(AND(ISNUMBER(OFFSET('Hygiene Data'!$H$7,0,10*ROW('Hygiene Data'!H134))),'Data Summary'!EB140="Yes"),OFFSET('Hygiene Data'!$H$7,0,10*ROW('Hygiene Data'!H134)),NA())</f>
        <v>#N/A</v>
      </c>
      <c r="BN140" s="513" t="e">
        <f ca="1">+IF(AND(ISNUMBER(OFFSET('Hygiene Data'!$H$9,0,10*ROW('Hygiene Data'!H134))),'Data Summary'!EC140="Yes"),OFFSET('Hygiene Data'!$H$9,0,10*ROW('Hygiene Data'!H134)),NA())</f>
        <v>#N/A</v>
      </c>
      <c r="BO140" s="513" t="e">
        <f ca="1">+IF(AND(ISNUMBER(OFFSET('Hygiene Data'!$I$5,0,10*ROW('Hygiene Data'!I134))),'Data Summary'!ED140="Yes"),OFFSET('Hygiene Data'!$I$5,0,10*ROW('Hygiene Data'!I134)),NA())</f>
        <v>#N/A</v>
      </c>
      <c r="BP140" s="513" t="e">
        <f ca="1">+IF(AND(ISNUMBER(OFFSET('Hygiene Data'!$I$7,0,10*ROW('Hygiene Data'!I134))),'Data Summary'!EE140="Yes"),OFFSET('Hygiene Data'!$I$7,0,10*ROW('Hygiene Data'!I134)),NA())</f>
        <v>#N/A</v>
      </c>
      <c r="BQ140" s="513" t="e">
        <f ca="1">+IF(AND(ISNUMBER(OFFSET('Hygiene Data'!$I$9,0,10*ROW('Hygiene Data'!I134))),'Data Summary'!EF140="Yes"),OFFSET('Hygiene Data'!$I$9,0,10*ROW('Hygiene Data'!I134)),NA())</f>
        <v>#N/A</v>
      </c>
    </row>
    <row r="141" spans="1:69" x14ac:dyDescent="0.25">
      <c r="A141" s="509" t="e">
        <f ca="1">+RIGHT('Data Summary'!A141,LEN('Data Summary'!A141)-9)</f>
        <v>#VALUE!</v>
      </c>
      <c r="B141" s="483" t="str">
        <f ca="1">+IF(ISTEXT('Data Summary'!B141),'Data Summary'!B141,"")</f>
        <v/>
      </c>
      <c r="C141" s="510" t="e">
        <f ca="1">+VALUE('Data Summary'!C141)</f>
        <v>#VALUE!</v>
      </c>
      <c r="D141" s="511" t="e">
        <f ca="1">+IF(AND(ISNUMBER(OFFSET('Water Data'!$D$4,0,10*ROW('Water Data'!D135))),'Data Summary'!BS141="Yes"),100-OFFSET('Water Data'!$D$4,0,10*ROW('Water Data'!D135)),NA())</f>
        <v>#N/A</v>
      </c>
      <c r="E141" s="511" t="e">
        <f ca="1">+IF(AND(ISNUMBER(OFFSET('Water Data'!$D$6,0,10*ROW('Water Data'!D135))),'Data Summary'!BT141="Yes"),OFFSET('Water Data'!$D$6,0,10*ROW('Water Data'!D135)),NA())</f>
        <v>#N/A</v>
      </c>
      <c r="F141" s="511" t="e">
        <f ca="1">+IF(AND(ISNUMBER(OFFSET('Water Data'!$D$9,0,10*ROW('Water Data'!D135))),'Data Summary'!BU141="Yes"),OFFSET('Water Data'!$D$9,0,10*ROW('Water Data'!D135)),NA())</f>
        <v>#N/A</v>
      </c>
      <c r="G141" s="511" t="e">
        <f ca="1">+IF(AND(ISNUMBER(OFFSET('Water Data'!$E$4,0,10*ROW('Water Data'!E135))),'Data Summary'!BV141="Yes"),100-OFFSET('Water Data'!$E$4,0,10*ROW('Water Data'!E135)),NA())</f>
        <v>#N/A</v>
      </c>
      <c r="H141" s="511" t="e">
        <f ca="1">+IF(AND(ISNUMBER(OFFSET('Water Data'!$E$6,0,10*ROW('Water Data'!E135))),'Data Summary'!BW141="Yes"),OFFSET('Water Data'!$E$6,0,10*ROW('Water Data'!E135)),NA())</f>
        <v>#N/A</v>
      </c>
      <c r="I141" s="511" t="e">
        <f ca="1">+IF(AND(ISNUMBER(OFFSET('Water Data'!$E$9,0,10*ROW('Water Data'!E135))),'Data Summary'!BX141="Yes"),OFFSET('Water Data'!$E$9,0,10*ROW('Water Data'!E135)),NA())</f>
        <v>#N/A</v>
      </c>
      <c r="J141" s="511" t="e">
        <f ca="1">+IF(AND(ISNUMBER(OFFSET('Water Data'!$F$4,0,10*ROW('Water Data'!F135))),'Data Summary'!BY141="Yes"),100-OFFSET('Water Data'!$F$4,0,10*ROW('Water Data'!F135)),NA())</f>
        <v>#N/A</v>
      </c>
      <c r="K141" s="511" t="e">
        <f ca="1">+IF(AND(ISNUMBER(OFFSET('Water Data'!$F$6,0,10*ROW('Water Data'!F135))),'Data Summary'!BZ141="Yes"),OFFSET('Water Data'!$F$6,0,10*ROW('Water Data'!F135)),NA())</f>
        <v>#N/A</v>
      </c>
      <c r="L141" s="511" t="e">
        <f ca="1">+IF(AND(ISNUMBER(OFFSET('Water Data'!$F$9,0,10*ROW('Water Data'!F135))),'Data Summary'!CA141="Yes"),OFFSET('Water Data'!$F$9,0,10*ROW('Water Data'!F135)),NA())</f>
        <v>#N/A</v>
      </c>
      <c r="M141" s="511" t="e">
        <f ca="1">+IF(AND(ISNUMBER(OFFSET('Water Data'!$G$4,0,10*ROW('Water Data'!G135))),'Data Summary'!CB141="Yes"),100-OFFSET('Water Data'!$G$4,0,10*ROW('Water Data'!G135)),NA())</f>
        <v>#N/A</v>
      </c>
      <c r="N141" s="511" t="e">
        <f ca="1">+IF(AND(ISNUMBER(OFFSET('Water Data'!$G$6,0,10*ROW('Water Data'!G135))),'Data Summary'!CC141="Yes"),OFFSET('Water Data'!$G$6,0,10*ROW('Water Data'!G135)),NA())</f>
        <v>#N/A</v>
      </c>
      <c r="O141" s="511" t="e">
        <f ca="1">+IF(AND(ISNUMBER(OFFSET('Water Data'!$G$9,0,10*ROW('Water Data'!G135))),'Data Summary'!CD141="Yes"),OFFSET('Water Data'!$G$9,0,10*ROW('Water Data'!G135)),NA())</f>
        <v>#N/A</v>
      </c>
      <c r="P141" s="511" t="e">
        <f ca="1">+IF(AND(ISNUMBER(OFFSET('Water Data'!$H$4,0,10*ROW('Water Data'!H135))),'Data Summary'!CE141="Yes"),100-OFFSET('Water Data'!$H$4,0,10*ROW('Water Data'!H135)),NA())</f>
        <v>#N/A</v>
      </c>
      <c r="Q141" s="511" t="e">
        <f ca="1">+IF(AND(ISNUMBER(OFFSET('Water Data'!$H$6,0,10*ROW('Water Data'!H135))),'Data Summary'!CF141="Yes"),OFFSET('Water Data'!$H$6,0,10*ROW('Water Data'!H135)),NA())</f>
        <v>#N/A</v>
      </c>
      <c r="R141" s="511" t="e">
        <f ca="1">+IF(AND(ISNUMBER(OFFSET('Water Data'!$H$9,0,10*ROW('Water Data'!H135))),'Data Summary'!CG141="Yes"),OFFSET('Water Data'!$H$9,0,10*ROW('Water Data'!H135)),NA())</f>
        <v>#N/A</v>
      </c>
      <c r="S141" s="511" t="e">
        <f ca="1">+IF(AND(ISNUMBER(OFFSET('Water Data'!$I$4,0,10*ROW('Water Data'!I135))),'Data Summary'!CH141="Yes"),100-OFFSET('Water Data'!$I$4,0,10*ROW('Water Data'!I135)),NA())</f>
        <v>#N/A</v>
      </c>
      <c r="T141" s="511" t="e">
        <f ca="1">+IF(AND(ISNUMBER(OFFSET('Water Data'!$I$6,0,10*ROW('Water Data'!I135))),'Data Summary'!CI141="Yes"),OFFSET('Water Data'!$I$6,0,10*ROW('Water Data'!I135)),NA())</f>
        <v>#N/A</v>
      </c>
      <c r="U141" s="511" t="e">
        <f ca="1">+IF(AND(ISNUMBER(OFFSET('Water Data'!$I$9,0,10*ROW('Water Data'!I135))),'Data Summary'!CJ141="Yes"),OFFSET('Water Data'!$I$9,0,10*ROW('Water Data'!I135)),NA())</f>
        <v>#N/A</v>
      </c>
      <c r="V141" s="512" t="e">
        <f ca="1">+IF(AND(ISNUMBER(OFFSET('Sanitation Data'!$D$4,0,10*ROW('Sanitation Data'!D135))),'Data Summary'!CK141="Yes"),100-OFFSET('Sanitation Data'!$D$4,0,10*ROW('Sanitation Data'!D135)),NA())</f>
        <v>#N/A</v>
      </c>
      <c r="W141" s="512" t="e">
        <f ca="1">+IF(AND(ISNUMBER(OFFSET('Sanitation Data'!$D$6,0,10*ROW('Sanitation Data'!D135))),'Data Summary'!CL141="Yes"),OFFSET('Sanitation Data'!$D$6,0,10*ROW('Sanitation Data'!D135)),NA())</f>
        <v>#N/A</v>
      </c>
      <c r="X141" s="512" t="e">
        <f ca="1">+IF(AND(ISNUMBER(OFFSET('Sanitation Data'!$D$10,0,10*ROW('Sanitation Data'!D135))),'Data Summary'!CM141="Yes"),OFFSET('Sanitation Data'!$D$10,0,10*ROW('Sanitation Data'!D135)),NA())</f>
        <v>#N/A</v>
      </c>
      <c r="Y141" s="512" t="e">
        <f ca="1">+IF(AND(ISNUMBER(OFFSET('Sanitation Data'!$D$11,0,10*ROW('Sanitation Data'!D135))),'Data Summary'!CN141="Yes"),OFFSET('Sanitation Data'!$D$11,0,10*ROW('Sanitation Data'!D135)),NA())</f>
        <v>#N/A</v>
      </c>
      <c r="Z141" s="512" t="e">
        <f ca="1">+IF(AND(ISNUMBER(OFFSET('Sanitation Data'!$D$12,0,10*ROW('Sanitation Data'!D135))),'Data Summary'!CO141="Yes"),OFFSET('Sanitation Data'!$D$12,0,10*ROW('Sanitation Data'!D135)),NA())</f>
        <v>#N/A</v>
      </c>
      <c r="AA141" s="512" t="e">
        <f ca="1">+IF(AND(ISNUMBER(OFFSET('Sanitation Data'!$E$4,0,10*ROW('Sanitation Data'!E135))),'Data Summary'!CP141="Yes"),100-OFFSET('Sanitation Data'!$E$4,0,10*ROW('Sanitation Data'!E135)),NA())</f>
        <v>#N/A</v>
      </c>
      <c r="AB141" s="512" t="e">
        <f ca="1">+IF(AND(ISNUMBER(OFFSET('Sanitation Data'!$E$6,0,10*ROW('Sanitation Data'!E135))),'Data Summary'!CQ141="Yes"),OFFSET('Sanitation Data'!$E$6,0,10*ROW('Sanitation Data'!E135)),NA())</f>
        <v>#N/A</v>
      </c>
      <c r="AC141" s="512" t="e">
        <f ca="1">+IF(AND(ISNUMBER(OFFSET('Sanitation Data'!$E$10,0,10*ROW('Sanitation Data'!E135))),'Data Summary'!CR141="Yes"),OFFSET('Sanitation Data'!$E$10,0,10*ROW('Sanitation Data'!E135)),NA())</f>
        <v>#N/A</v>
      </c>
      <c r="AD141" s="512" t="e">
        <f ca="1">+IF(AND(ISNUMBER(OFFSET('Sanitation Data'!$E$11,0,10*ROW('Sanitation Data'!E135))),'Data Summary'!CS141="Yes"),OFFSET('Sanitation Data'!$E$11,0,10*ROW('Sanitation Data'!E135)),NA())</f>
        <v>#N/A</v>
      </c>
      <c r="AE141" s="512" t="e">
        <f ca="1">+IF(AND(ISNUMBER(OFFSET('Sanitation Data'!$E$12,0,10*ROW('Sanitation Data'!E135))),'Data Summary'!CT141="Yes"),OFFSET('Sanitation Data'!$E$12,0,10*ROW('Sanitation Data'!E135)),NA())</f>
        <v>#N/A</v>
      </c>
      <c r="AF141" s="512" t="e">
        <f ca="1">+IF(AND(ISNUMBER(OFFSET('Sanitation Data'!$F$4,0,10*ROW('Sanitation Data'!F135))),'Data Summary'!CU141="Yes"),100-OFFSET('Sanitation Data'!$F$4,0,10*ROW('Sanitation Data'!F135)),NA())</f>
        <v>#N/A</v>
      </c>
      <c r="AG141" s="512" t="e">
        <f ca="1">+IF(AND(ISNUMBER(OFFSET('Sanitation Data'!$F$6,0,10*ROW('Sanitation Data'!F135))),'Data Summary'!CV141="Yes"),OFFSET('Sanitation Data'!$F$6,0,10*ROW('Sanitation Data'!F135)),NA())</f>
        <v>#N/A</v>
      </c>
      <c r="AH141" s="512" t="e">
        <f ca="1">+IF(AND(ISNUMBER(OFFSET('Sanitation Data'!$F$10,0,10*ROW('Sanitation Data'!F135))),'Data Summary'!CW141="Yes"),OFFSET('Sanitation Data'!$F$10,0,10*ROW('Sanitation Data'!F135)),NA())</f>
        <v>#N/A</v>
      </c>
      <c r="AI141" s="512" t="e">
        <f ca="1">+IF(AND(ISNUMBER(OFFSET('Sanitation Data'!$F$11,0,10*ROW('Sanitation Data'!F135))),'Data Summary'!CX141="Yes"),OFFSET('Sanitation Data'!$F$11,0,10*ROW('Sanitation Data'!F135)),NA())</f>
        <v>#N/A</v>
      </c>
      <c r="AJ141" s="512" t="e">
        <f ca="1">+IF(AND(ISNUMBER(OFFSET('Sanitation Data'!$F$12,0,10*ROW('Sanitation Data'!F135))),'Data Summary'!CY141="Yes"),OFFSET('Sanitation Data'!$F$12,0,10*ROW('Sanitation Data'!F135)),NA())</f>
        <v>#N/A</v>
      </c>
      <c r="AK141" s="512" t="e">
        <f ca="1">+IF(AND(ISNUMBER(OFFSET('Sanitation Data'!$G$4,0,10*ROW('Sanitation Data'!G135))),'Data Summary'!CZ141="Yes"),100-OFFSET('Sanitation Data'!$G$4,0,10*ROW('Sanitation Data'!G135)),NA())</f>
        <v>#N/A</v>
      </c>
      <c r="AL141" s="512" t="e">
        <f ca="1">+IF(AND(ISNUMBER(OFFSET('Sanitation Data'!$G$6,0,10*ROW('Sanitation Data'!G135))),'Data Summary'!DA141="Yes"),OFFSET('Sanitation Data'!$G$6,0,10*ROW('Sanitation Data'!G135)),NA())</f>
        <v>#N/A</v>
      </c>
      <c r="AM141" s="512" t="e">
        <f ca="1">+IF(AND(ISNUMBER(OFFSET('Sanitation Data'!$G$10,0,10*ROW('Sanitation Data'!G135))),'Data Summary'!DB141="Yes"),OFFSET('Sanitation Data'!$G$10,0,10*ROW('Sanitation Data'!G135)),NA())</f>
        <v>#N/A</v>
      </c>
      <c r="AN141" s="512" t="e">
        <f ca="1">+IF(AND(ISNUMBER(OFFSET('Sanitation Data'!$G$11,0,10*ROW('Sanitation Data'!G135))),'Data Summary'!DC141="Yes"),OFFSET('Sanitation Data'!$G$11,0,10*ROW('Sanitation Data'!G135)),NA())</f>
        <v>#N/A</v>
      </c>
      <c r="AO141" s="512" t="e">
        <f ca="1">+IF(AND(ISNUMBER(OFFSET('Sanitation Data'!$G$12,0,10*ROW('Sanitation Data'!G135))),'Data Summary'!DD141="Yes"),OFFSET('Sanitation Data'!$G$12,0,10*ROW('Sanitation Data'!G135)),NA())</f>
        <v>#N/A</v>
      </c>
      <c r="AP141" s="512" t="e">
        <f ca="1">+IF(AND(ISNUMBER(OFFSET('Sanitation Data'!$H$4,0,10*ROW('Sanitation Data'!H135))),'Data Summary'!DE141="Yes"),100-OFFSET('Sanitation Data'!$H$4,0,10*ROW('Sanitation Data'!H135)),NA())</f>
        <v>#N/A</v>
      </c>
      <c r="AQ141" s="512" t="e">
        <f ca="1">+IF(AND(ISNUMBER(OFFSET('Sanitation Data'!$H$6,0,10*ROW('Sanitation Data'!H135))),'Data Summary'!DF141="Yes"),OFFSET('Sanitation Data'!$H$6,0,10*ROW('Sanitation Data'!H135)),NA())</f>
        <v>#N/A</v>
      </c>
      <c r="AR141" s="512" t="e">
        <f ca="1">+IF(AND(ISNUMBER(OFFSET('Sanitation Data'!$H$10,0,10*ROW('Sanitation Data'!H135))),'Data Summary'!DG141="Yes"),OFFSET('Sanitation Data'!$H$10,0,10*ROW('Sanitation Data'!H135)),NA())</f>
        <v>#N/A</v>
      </c>
      <c r="AS141" s="512" t="e">
        <f ca="1">+IF(AND(ISNUMBER(OFFSET('Sanitation Data'!$H$11,0,10*ROW('Sanitation Data'!H135))),'Data Summary'!DH141="Yes"),OFFSET('Sanitation Data'!$H$11,0,10*ROW('Sanitation Data'!H135)),NA())</f>
        <v>#N/A</v>
      </c>
      <c r="AT141" s="512" t="e">
        <f ca="1">+IF(AND(ISNUMBER(OFFSET('Sanitation Data'!$H$12,0,10*ROW('Sanitation Data'!H135))),'Data Summary'!DI141="Yes"),OFFSET('Sanitation Data'!$H$12,0,10*ROW('Sanitation Data'!H135)),NA())</f>
        <v>#N/A</v>
      </c>
      <c r="AU141" s="512" t="e">
        <f ca="1">+IF(AND(ISNUMBER(OFFSET('Sanitation Data'!$I$4,0,10*ROW('Sanitation Data'!I135))),'Data Summary'!DJ141="Yes"),100-OFFSET('Sanitation Data'!$I$4,0,10*ROW('Sanitation Data'!I135)),NA())</f>
        <v>#N/A</v>
      </c>
      <c r="AV141" s="512" t="e">
        <f ca="1">+IF(AND(ISNUMBER(OFFSET('Sanitation Data'!$I$6,0,10*ROW('Sanitation Data'!I135))),'Data Summary'!DK141="Yes"),OFFSET('Sanitation Data'!$I$6,0,10*ROW('Sanitation Data'!I135)),NA())</f>
        <v>#N/A</v>
      </c>
      <c r="AW141" s="512" t="e">
        <f ca="1">+IF(AND(ISNUMBER(OFFSET('Sanitation Data'!$I$10,0,10*ROW('Sanitation Data'!I135))),'Data Summary'!DL141="Yes"),OFFSET('Sanitation Data'!$I$10,0,10*ROW('Sanitation Data'!I135)),NA())</f>
        <v>#N/A</v>
      </c>
      <c r="AX141" s="512" t="e">
        <f ca="1">+IF(AND(ISNUMBER(OFFSET('Sanitation Data'!$I$11,0,10*ROW('Sanitation Data'!I135))),'Data Summary'!DM141="Yes"),OFFSET('Sanitation Data'!$I$11,0,10*ROW('Sanitation Data'!I135)),NA())</f>
        <v>#N/A</v>
      </c>
      <c r="AY141" s="512" t="e">
        <f ca="1">+IF(AND(ISNUMBER(OFFSET('Sanitation Data'!$I$12,0,10*ROW('Sanitation Data'!I135))),'Data Summary'!DN141="Yes"),OFFSET('Sanitation Data'!$I$12,0,10*ROW('Sanitation Data'!I135)),NA())</f>
        <v>#N/A</v>
      </c>
      <c r="AZ141" s="513" t="e">
        <f ca="1">+IF(AND(ISNUMBER(OFFSET('Hygiene Data'!$D$5,0,10*ROW('Hygiene Data'!D135))),'Data Summary'!DO141="Yes"),OFFSET('Hygiene Data'!$D$5,0,10*ROW('Hygiene Data'!D135)),NA())</f>
        <v>#N/A</v>
      </c>
      <c r="BA141" s="513" t="e">
        <f ca="1">+IF(AND(ISNUMBER(OFFSET('Hygiene Data'!$D$7,0,10*ROW('Hygiene Data'!D135))),'Data Summary'!DP141="Yes"),OFFSET('Hygiene Data'!$D$7,0,10*ROW('Hygiene Data'!D135)),NA())</f>
        <v>#N/A</v>
      </c>
      <c r="BB141" s="513" t="e">
        <f ca="1">+IF(AND(ISNUMBER(OFFSET('Hygiene Data'!$D$9,0,10*ROW('Hygiene Data'!D135))),'Data Summary'!DQ141="Yes"),OFFSET('Hygiene Data'!$D$9,0,10*ROW('Hygiene Data'!D135)),NA())</f>
        <v>#N/A</v>
      </c>
      <c r="BC141" s="513" t="e">
        <f ca="1">+IF(AND(ISNUMBER(OFFSET('Hygiene Data'!$E$5,0,10*ROW('Hygiene Data'!E135))),'Data Summary'!DR141="Yes"),OFFSET('Hygiene Data'!$E$5,0,10*ROW('Hygiene Data'!E135)),NA())</f>
        <v>#N/A</v>
      </c>
      <c r="BD141" s="513" t="e">
        <f ca="1">+IF(AND(ISNUMBER(OFFSET('Hygiene Data'!$E$7,0,10*ROW('Hygiene Data'!E135))),'Data Summary'!DS141="Yes"),OFFSET('Hygiene Data'!$E$7,0,10*ROW('Hygiene Data'!E135)),NA())</f>
        <v>#N/A</v>
      </c>
      <c r="BE141" s="513" t="e">
        <f ca="1">+IF(AND(ISNUMBER(OFFSET('Hygiene Data'!$E$9,0,10*ROW('Hygiene Data'!E135))),'Data Summary'!DT141="Yes"),OFFSET('Hygiene Data'!$E$9,0,10*ROW('Hygiene Data'!E135)),NA())</f>
        <v>#N/A</v>
      </c>
      <c r="BF141" s="513" t="e">
        <f ca="1">+IF(AND(ISNUMBER(OFFSET('Hygiene Data'!$F$5,0,10*ROW('Hygiene Data'!F135))),'Data Summary'!DU141="Yes"),OFFSET('Hygiene Data'!$F$5,0,10*ROW('Hygiene Data'!F135)),NA())</f>
        <v>#N/A</v>
      </c>
      <c r="BG141" s="513" t="e">
        <f ca="1">+IF(AND(ISNUMBER(OFFSET('Hygiene Data'!$F$7,0,10*ROW('Hygiene Data'!F135))),'Data Summary'!DV141="Yes"),OFFSET('Hygiene Data'!$F$7,0,10*ROW('Hygiene Data'!F135)),NA())</f>
        <v>#N/A</v>
      </c>
      <c r="BH141" s="513" t="e">
        <f ca="1">+IF(AND(ISNUMBER(OFFSET('Hygiene Data'!$F$9,0,10*ROW('Hygiene Data'!F135))),'Data Summary'!DW141="Yes"),OFFSET('Hygiene Data'!$F$9,0,10*ROW('Hygiene Data'!F135)),NA())</f>
        <v>#N/A</v>
      </c>
      <c r="BI141" s="513" t="e">
        <f ca="1">+IF(AND(ISNUMBER(OFFSET('Hygiene Data'!$G$5,0,10*ROW('Hygiene Data'!G135))),'Data Summary'!DX141="Yes"),OFFSET('Hygiene Data'!$G$5,0,10*ROW('Hygiene Data'!G135)),NA())</f>
        <v>#N/A</v>
      </c>
      <c r="BJ141" s="513" t="e">
        <f ca="1">+IF(AND(ISNUMBER(OFFSET('Hygiene Data'!$G$7,0,10*ROW('Hygiene Data'!G135))),'Data Summary'!DY141="Yes"),OFFSET('Hygiene Data'!$G$7,0,10*ROW('Hygiene Data'!G135)),NA())</f>
        <v>#N/A</v>
      </c>
      <c r="BK141" s="513" t="e">
        <f ca="1">+IF(AND(ISNUMBER(OFFSET('Hygiene Data'!$G$9,0,10*ROW('Hygiene Data'!G135))),'Data Summary'!DZ141="Yes"),OFFSET('Hygiene Data'!$G$9,0,10*ROW('Hygiene Data'!G135)),NA())</f>
        <v>#N/A</v>
      </c>
      <c r="BL141" s="513" t="e">
        <f ca="1">+IF(AND(ISNUMBER(OFFSET('Hygiene Data'!$H$5,0,10*ROW('Hygiene Data'!H135))),'Data Summary'!EA141="Yes"),OFFSET('Hygiene Data'!$H$5,0,10*ROW('Hygiene Data'!H135)),NA())</f>
        <v>#N/A</v>
      </c>
      <c r="BM141" s="513" t="e">
        <f ca="1">+IF(AND(ISNUMBER(OFFSET('Hygiene Data'!$H$7,0,10*ROW('Hygiene Data'!H135))),'Data Summary'!EB141="Yes"),OFFSET('Hygiene Data'!$H$7,0,10*ROW('Hygiene Data'!H135)),NA())</f>
        <v>#N/A</v>
      </c>
      <c r="BN141" s="513" t="e">
        <f ca="1">+IF(AND(ISNUMBER(OFFSET('Hygiene Data'!$H$9,0,10*ROW('Hygiene Data'!H135))),'Data Summary'!EC141="Yes"),OFFSET('Hygiene Data'!$H$9,0,10*ROW('Hygiene Data'!H135)),NA())</f>
        <v>#N/A</v>
      </c>
      <c r="BO141" s="513" t="e">
        <f ca="1">+IF(AND(ISNUMBER(OFFSET('Hygiene Data'!$I$5,0,10*ROW('Hygiene Data'!I135))),'Data Summary'!ED141="Yes"),OFFSET('Hygiene Data'!$I$5,0,10*ROW('Hygiene Data'!I135)),NA())</f>
        <v>#N/A</v>
      </c>
      <c r="BP141" s="513" t="e">
        <f ca="1">+IF(AND(ISNUMBER(OFFSET('Hygiene Data'!$I$7,0,10*ROW('Hygiene Data'!I135))),'Data Summary'!EE141="Yes"),OFFSET('Hygiene Data'!$I$7,0,10*ROW('Hygiene Data'!I135)),NA())</f>
        <v>#N/A</v>
      </c>
      <c r="BQ141" s="513" t="e">
        <f ca="1">+IF(AND(ISNUMBER(OFFSET('Hygiene Data'!$I$9,0,10*ROW('Hygiene Data'!I135))),'Data Summary'!EF141="Yes"),OFFSET('Hygiene Data'!$I$9,0,10*ROW('Hygiene Data'!I135)),NA())</f>
        <v>#N/A</v>
      </c>
    </row>
    <row r="142" spans="1:69" x14ac:dyDescent="0.25">
      <c r="A142" s="509" t="e">
        <f ca="1">+RIGHT('Data Summary'!A142,LEN('Data Summary'!A142)-9)</f>
        <v>#VALUE!</v>
      </c>
      <c r="B142" s="483" t="str">
        <f ca="1">+IF(ISTEXT('Data Summary'!B142),'Data Summary'!B142,"")</f>
        <v/>
      </c>
      <c r="C142" s="510" t="e">
        <f ca="1">+VALUE('Data Summary'!C142)</f>
        <v>#VALUE!</v>
      </c>
      <c r="D142" s="511" t="e">
        <f ca="1">+IF(AND(ISNUMBER(OFFSET('Water Data'!$D$4,0,10*ROW('Water Data'!D136))),'Data Summary'!BS142="Yes"),100-OFFSET('Water Data'!$D$4,0,10*ROW('Water Data'!D136)),NA())</f>
        <v>#N/A</v>
      </c>
      <c r="E142" s="511" t="e">
        <f ca="1">+IF(AND(ISNUMBER(OFFSET('Water Data'!$D$6,0,10*ROW('Water Data'!D136))),'Data Summary'!BT142="Yes"),OFFSET('Water Data'!$D$6,0,10*ROW('Water Data'!D136)),NA())</f>
        <v>#N/A</v>
      </c>
      <c r="F142" s="511" t="e">
        <f ca="1">+IF(AND(ISNUMBER(OFFSET('Water Data'!$D$9,0,10*ROW('Water Data'!D136))),'Data Summary'!BU142="Yes"),OFFSET('Water Data'!$D$9,0,10*ROW('Water Data'!D136)),NA())</f>
        <v>#N/A</v>
      </c>
      <c r="G142" s="511" t="e">
        <f ca="1">+IF(AND(ISNUMBER(OFFSET('Water Data'!$E$4,0,10*ROW('Water Data'!E136))),'Data Summary'!BV142="Yes"),100-OFFSET('Water Data'!$E$4,0,10*ROW('Water Data'!E136)),NA())</f>
        <v>#N/A</v>
      </c>
      <c r="H142" s="511" t="e">
        <f ca="1">+IF(AND(ISNUMBER(OFFSET('Water Data'!$E$6,0,10*ROW('Water Data'!E136))),'Data Summary'!BW142="Yes"),OFFSET('Water Data'!$E$6,0,10*ROW('Water Data'!E136)),NA())</f>
        <v>#N/A</v>
      </c>
      <c r="I142" s="511" t="e">
        <f ca="1">+IF(AND(ISNUMBER(OFFSET('Water Data'!$E$9,0,10*ROW('Water Data'!E136))),'Data Summary'!BX142="Yes"),OFFSET('Water Data'!$E$9,0,10*ROW('Water Data'!E136)),NA())</f>
        <v>#N/A</v>
      </c>
      <c r="J142" s="511" t="e">
        <f ca="1">+IF(AND(ISNUMBER(OFFSET('Water Data'!$F$4,0,10*ROW('Water Data'!F136))),'Data Summary'!BY142="Yes"),100-OFFSET('Water Data'!$F$4,0,10*ROW('Water Data'!F136)),NA())</f>
        <v>#N/A</v>
      </c>
      <c r="K142" s="511" t="e">
        <f ca="1">+IF(AND(ISNUMBER(OFFSET('Water Data'!$F$6,0,10*ROW('Water Data'!F136))),'Data Summary'!BZ142="Yes"),OFFSET('Water Data'!$F$6,0,10*ROW('Water Data'!F136)),NA())</f>
        <v>#N/A</v>
      </c>
      <c r="L142" s="511" t="e">
        <f ca="1">+IF(AND(ISNUMBER(OFFSET('Water Data'!$F$9,0,10*ROW('Water Data'!F136))),'Data Summary'!CA142="Yes"),OFFSET('Water Data'!$F$9,0,10*ROW('Water Data'!F136)),NA())</f>
        <v>#N/A</v>
      </c>
      <c r="M142" s="511" t="e">
        <f ca="1">+IF(AND(ISNUMBER(OFFSET('Water Data'!$G$4,0,10*ROW('Water Data'!G136))),'Data Summary'!CB142="Yes"),100-OFFSET('Water Data'!$G$4,0,10*ROW('Water Data'!G136)),NA())</f>
        <v>#N/A</v>
      </c>
      <c r="N142" s="511" t="e">
        <f ca="1">+IF(AND(ISNUMBER(OFFSET('Water Data'!$G$6,0,10*ROW('Water Data'!G136))),'Data Summary'!CC142="Yes"),OFFSET('Water Data'!$G$6,0,10*ROW('Water Data'!G136)),NA())</f>
        <v>#N/A</v>
      </c>
      <c r="O142" s="511" t="e">
        <f ca="1">+IF(AND(ISNUMBER(OFFSET('Water Data'!$G$9,0,10*ROW('Water Data'!G136))),'Data Summary'!CD142="Yes"),OFFSET('Water Data'!$G$9,0,10*ROW('Water Data'!G136)),NA())</f>
        <v>#N/A</v>
      </c>
      <c r="P142" s="511" t="e">
        <f ca="1">+IF(AND(ISNUMBER(OFFSET('Water Data'!$H$4,0,10*ROW('Water Data'!H136))),'Data Summary'!CE142="Yes"),100-OFFSET('Water Data'!$H$4,0,10*ROW('Water Data'!H136)),NA())</f>
        <v>#N/A</v>
      </c>
      <c r="Q142" s="511" t="e">
        <f ca="1">+IF(AND(ISNUMBER(OFFSET('Water Data'!$H$6,0,10*ROW('Water Data'!H136))),'Data Summary'!CF142="Yes"),OFFSET('Water Data'!$H$6,0,10*ROW('Water Data'!H136)),NA())</f>
        <v>#N/A</v>
      </c>
      <c r="R142" s="511" t="e">
        <f ca="1">+IF(AND(ISNUMBER(OFFSET('Water Data'!$H$9,0,10*ROW('Water Data'!H136))),'Data Summary'!CG142="Yes"),OFFSET('Water Data'!$H$9,0,10*ROW('Water Data'!H136)),NA())</f>
        <v>#N/A</v>
      </c>
      <c r="S142" s="511" t="e">
        <f ca="1">+IF(AND(ISNUMBER(OFFSET('Water Data'!$I$4,0,10*ROW('Water Data'!I136))),'Data Summary'!CH142="Yes"),100-OFFSET('Water Data'!$I$4,0,10*ROW('Water Data'!I136)),NA())</f>
        <v>#N/A</v>
      </c>
      <c r="T142" s="511" t="e">
        <f ca="1">+IF(AND(ISNUMBER(OFFSET('Water Data'!$I$6,0,10*ROW('Water Data'!I136))),'Data Summary'!CI142="Yes"),OFFSET('Water Data'!$I$6,0,10*ROW('Water Data'!I136)),NA())</f>
        <v>#N/A</v>
      </c>
      <c r="U142" s="511" t="e">
        <f ca="1">+IF(AND(ISNUMBER(OFFSET('Water Data'!$I$9,0,10*ROW('Water Data'!I136))),'Data Summary'!CJ142="Yes"),OFFSET('Water Data'!$I$9,0,10*ROW('Water Data'!I136)),NA())</f>
        <v>#N/A</v>
      </c>
      <c r="V142" s="512" t="e">
        <f ca="1">+IF(AND(ISNUMBER(OFFSET('Sanitation Data'!$D$4,0,10*ROW('Sanitation Data'!D136))),'Data Summary'!CK142="Yes"),100-OFFSET('Sanitation Data'!$D$4,0,10*ROW('Sanitation Data'!D136)),NA())</f>
        <v>#N/A</v>
      </c>
      <c r="W142" s="512" t="e">
        <f ca="1">+IF(AND(ISNUMBER(OFFSET('Sanitation Data'!$D$6,0,10*ROW('Sanitation Data'!D136))),'Data Summary'!CL142="Yes"),OFFSET('Sanitation Data'!$D$6,0,10*ROW('Sanitation Data'!D136)),NA())</f>
        <v>#N/A</v>
      </c>
      <c r="X142" s="512" t="e">
        <f ca="1">+IF(AND(ISNUMBER(OFFSET('Sanitation Data'!$D$10,0,10*ROW('Sanitation Data'!D136))),'Data Summary'!CM142="Yes"),OFFSET('Sanitation Data'!$D$10,0,10*ROW('Sanitation Data'!D136)),NA())</f>
        <v>#N/A</v>
      </c>
      <c r="Y142" s="512" t="e">
        <f ca="1">+IF(AND(ISNUMBER(OFFSET('Sanitation Data'!$D$11,0,10*ROW('Sanitation Data'!D136))),'Data Summary'!CN142="Yes"),OFFSET('Sanitation Data'!$D$11,0,10*ROW('Sanitation Data'!D136)),NA())</f>
        <v>#N/A</v>
      </c>
      <c r="Z142" s="512" t="e">
        <f ca="1">+IF(AND(ISNUMBER(OFFSET('Sanitation Data'!$D$12,0,10*ROW('Sanitation Data'!D136))),'Data Summary'!CO142="Yes"),OFFSET('Sanitation Data'!$D$12,0,10*ROW('Sanitation Data'!D136)),NA())</f>
        <v>#N/A</v>
      </c>
      <c r="AA142" s="512" t="e">
        <f ca="1">+IF(AND(ISNUMBER(OFFSET('Sanitation Data'!$E$4,0,10*ROW('Sanitation Data'!E136))),'Data Summary'!CP142="Yes"),100-OFFSET('Sanitation Data'!$E$4,0,10*ROW('Sanitation Data'!E136)),NA())</f>
        <v>#N/A</v>
      </c>
      <c r="AB142" s="512" t="e">
        <f ca="1">+IF(AND(ISNUMBER(OFFSET('Sanitation Data'!$E$6,0,10*ROW('Sanitation Data'!E136))),'Data Summary'!CQ142="Yes"),OFFSET('Sanitation Data'!$E$6,0,10*ROW('Sanitation Data'!E136)),NA())</f>
        <v>#N/A</v>
      </c>
      <c r="AC142" s="512" t="e">
        <f ca="1">+IF(AND(ISNUMBER(OFFSET('Sanitation Data'!$E$10,0,10*ROW('Sanitation Data'!E136))),'Data Summary'!CR142="Yes"),OFFSET('Sanitation Data'!$E$10,0,10*ROW('Sanitation Data'!E136)),NA())</f>
        <v>#N/A</v>
      </c>
      <c r="AD142" s="512" t="e">
        <f ca="1">+IF(AND(ISNUMBER(OFFSET('Sanitation Data'!$E$11,0,10*ROW('Sanitation Data'!E136))),'Data Summary'!CS142="Yes"),OFFSET('Sanitation Data'!$E$11,0,10*ROW('Sanitation Data'!E136)),NA())</f>
        <v>#N/A</v>
      </c>
      <c r="AE142" s="512" t="e">
        <f ca="1">+IF(AND(ISNUMBER(OFFSET('Sanitation Data'!$E$12,0,10*ROW('Sanitation Data'!E136))),'Data Summary'!CT142="Yes"),OFFSET('Sanitation Data'!$E$12,0,10*ROW('Sanitation Data'!E136)),NA())</f>
        <v>#N/A</v>
      </c>
      <c r="AF142" s="512" t="e">
        <f ca="1">+IF(AND(ISNUMBER(OFFSET('Sanitation Data'!$F$4,0,10*ROW('Sanitation Data'!F136))),'Data Summary'!CU142="Yes"),100-OFFSET('Sanitation Data'!$F$4,0,10*ROW('Sanitation Data'!F136)),NA())</f>
        <v>#N/A</v>
      </c>
      <c r="AG142" s="512" t="e">
        <f ca="1">+IF(AND(ISNUMBER(OFFSET('Sanitation Data'!$F$6,0,10*ROW('Sanitation Data'!F136))),'Data Summary'!CV142="Yes"),OFFSET('Sanitation Data'!$F$6,0,10*ROW('Sanitation Data'!F136)),NA())</f>
        <v>#N/A</v>
      </c>
      <c r="AH142" s="512" t="e">
        <f ca="1">+IF(AND(ISNUMBER(OFFSET('Sanitation Data'!$F$10,0,10*ROW('Sanitation Data'!F136))),'Data Summary'!CW142="Yes"),OFFSET('Sanitation Data'!$F$10,0,10*ROW('Sanitation Data'!F136)),NA())</f>
        <v>#N/A</v>
      </c>
      <c r="AI142" s="512" t="e">
        <f ca="1">+IF(AND(ISNUMBER(OFFSET('Sanitation Data'!$F$11,0,10*ROW('Sanitation Data'!F136))),'Data Summary'!CX142="Yes"),OFFSET('Sanitation Data'!$F$11,0,10*ROW('Sanitation Data'!F136)),NA())</f>
        <v>#N/A</v>
      </c>
      <c r="AJ142" s="512" t="e">
        <f ca="1">+IF(AND(ISNUMBER(OFFSET('Sanitation Data'!$F$12,0,10*ROW('Sanitation Data'!F136))),'Data Summary'!CY142="Yes"),OFFSET('Sanitation Data'!$F$12,0,10*ROW('Sanitation Data'!F136)),NA())</f>
        <v>#N/A</v>
      </c>
      <c r="AK142" s="512" t="e">
        <f ca="1">+IF(AND(ISNUMBER(OFFSET('Sanitation Data'!$G$4,0,10*ROW('Sanitation Data'!G136))),'Data Summary'!CZ142="Yes"),100-OFFSET('Sanitation Data'!$G$4,0,10*ROW('Sanitation Data'!G136)),NA())</f>
        <v>#N/A</v>
      </c>
      <c r="AL142" s="512" t="e">
        <f ca="1">+IF(AND(ISNUMBER(OFFSET('Sanitation Data'!$G$6,0,10*ROW('Sanitation Data'!G136))),'Data Summary'!DA142="Yes"),OFFSET('Sanitation Data'!$G$6,0,10*ROW('Sanitation Data'!G136)),NA())</f>
        <v>#N/A</v>
      </c>
      <c r="AM142" s="512" t="e">
        <f ca="1">+IF(AND(ISNUMBER(OFFSET('Sanitation Data'!$G$10,0,10*ROW('Sanitation Data'!G136))),'Data Summary'!DB142="Yes"),OFFSET('Sanitation Data'!$G$10,0,10*ROW('Sanitation Data'!G136)),NA())</f>
        <v>#N/A</v>
      </c>
      <c r="AN142" s="512" t="e">
        <f ca="1">+IF(AND(ISNUMBER(OFFSET('Sanitation Data'!$G$11,0,10*ROW('Sanitation Data'!G136))),'Data Summary'!DC142="Yes"),OFFSET('Sanitation Data'!$G$11,0,10*ROW('Sanitation Data'!G136)),NA())</f>
        <v>#N/A</v>
      </c>
      <c r="AO142" s="512" t="e">
        <f ca="1">+IF(AND(ISNUMBER(OFFSET('Sanitation Data'!$G$12,0,10*ROW('Sanitation Data'!G136))),'Data Summary'!DD142="Yes"),OFFSET('Sanitation Data'!$G$12,0,10*ROW('Sanitation Data'!G136)),NA())</f>
        <v>#N/A</v>
      </c>
      <c r="AP142" s="512" t="e">
        <f ca="1">+IF(AND(ISNUMBER(OFFSET('Sanitation Data'!$H$4,0,10*ROW('Sanitation Data'!H136))),'Data Summary'!DE142="Yes"),100-OFFSET('Sanitation Data'!$H$4,0,10*ROW('Sanitation Data'!H136)),NA())</f>
        <v>#N/A</v>
      </c>
      <c r="AQ142" s="512" t="e">
        <f ca="1">+IF(AND(ISNUMBER(OFFSET('Sanitation Data'!$H$6,0,10*ROW('Sanitation Data'!H136))),'Data Summary'!DF142="Yes"),OFFSET('Sanitation Data'!$H$6,0,10*ROW('Sanitation Data'!H136)),NA())</f>
        <v>#N/A</v>
      </c>
      <c r="AR142" s="512" t="e">
        <f ca="1">+IF(AND(ISNUMBER(OFFSET('Sanitation Data'!$H$10,0,10*ROW('Sanitation Data'!H136))),'Data Summary'!DG142="Yes"),OFFSET('Sanitation Data'!$H$10,0,10*ROW('Sanitation Data'!H136)),NA())</f>
        <v>#N/A</v>
      </c>
      <c r="AS142" s="512" t="e">
        <f ca="1">+IF(AND(ISNUMBER(OFFSET('Sanitation Data'!$H$11,0,10*ROW('Sanitation Data'!H136))),'Data Summary'!DH142="Yes"),OFFSET('Sanitation Data'!$H$11,0,10*ROW('Sanitation Data'!H136)),NA())</f>
        <v>#N/A</v>
      </c>
      <c r="AT142" s="512" t="e">
        <f ca="1">+IF(AND(ISNUMBER(OFFSET('Sanitation Data'!$H$12,0,10*ROW('Sanitation Data'!H136))),'Data Summary'!DI142="Yes"),OFFSET('Sanitation Data'!$H$12,0,10*ROW('Sanitation Data'!H136)),NA())</f>
        <v>#N/A</v>
      </c>
      <c r="AU142" s="512" t="e">
        <f ca="1">+IF(AND(ISNUMBER(OFFSET('Sanitation Data'!$I$4,0,10*ROW('Sanitation Data'!I136))),'Data Summary'!DJ142="Yes"),100-OFFSET('Sanitation Data'!$I$4,0,10*ROW('Sanitation Data'!I136)),NA())</f>
        <v>#N/A</v>
      </c>
      <c r="AV142" s="512" t="e">
        <f ca="1">+IF(AND(ISNUMBER(OFFSET('Sanitation Data'!$I$6,0,10*ROW('Sanitation Data'!I136))),'Data Summary'!DK142="Yes"),OFFSET('Sanitation Data'!$I$6,0,10*ROW('Sanitation Data'!I136)),NA())</f>
        <v>#N/A</v>
      </c>
      <c r="AW142" s="512" t="e">
        <f ca="1">+IF(AND(ISNUMBER(OFFSET('Sanitation Data'!$I$10,0,10*ROW('Sanitation Data'!I136))),'Data Summary'!DL142="Yes"),OFFSET('Sanitation Data'!$I$10,0,10*ROW('Sanitation Data'!I136)),NA())</f>
        <v>#N/A</v>
      </c>
      <c r="AX142" s="512" t="e">
        <f ca="1">+IF(AND(ISNUMBER(OFFSET('Sanitation Data'!$I$11,0,10*ROW('Sanitation Data'!I136))),'Data Summary'!DM142="Yes"),OFFSET('Sanitation Data'!$I$11,0,10*ROW('Sanitation Data'!I136)),NA())</f>
        <v>#N/A</v>
      </c>
      <c r="AY142" s="512" t="e">
        <f ca="1">+IF(AND(ISNUMBER(OFFSET('Sanitation Data'!$I$12,0,10*ROW('Sanitation Data'!I136))),'Data Summary'!DN142="Yes"),OFFSET('Sanitation Data'!$I$12,0,10*ROW('Sanitation Data'!I136)),NA())</f>
        <v>#N/A</v>
      </c>
      <c r="AZ142" s="513" t="e">
        <f ca="1">+IF(AND(ISNUMBER(OFFSET('Hygiene Data'!$D$5,0,10*ROW('Hygiene Data'!D136))),'Data Summary'!DO142="Yes"),OFFSET('Hygiene Data'!$D$5,0,10*ROW('Hygiene Data'!D136)),NA())</f>
        <v>#N/A</v>
      </c>
      <c r="BA142" s="513" t="e">
        <f ca="1">+IF(AND(ISNUMBER(OFFSET('Hygiene Data'!$D$7,0,10*ROW('Hygiene Data'!D136))),'Data Summary'!DP142="Yes"),OFFSET('Hygiene Data'!$D$7,0,10*ROW('Hygiene Data'!D136)),NA())</f>
        <v>#N/A</v>
      </c>
      <c r="BB142" s="513" t="e">
        <f ca="1">+IF(AND(ISNUMBER(OFFSET('Hygiene Data'!$D$9,0,10*ROW('Hygiene Data'!D136))),'Data Summary'!DQ142="Yes"),OFFSET('Hygiene Data'!$D$9,0,10*ROW('Hygiene Data'!D136)),NA())</f>
        <v>#N/A</v>
      </c>
      <c r="BC142" s="513" t="e">
        <f ca="1">+IF(AND(ISNUMBER(OFFSET('Hygiene Data'!$E$5,0,10*ROW('Hygiene Data'!E136))),'Data Summary'!DR142="Yes"),OFFSET('Hygiene Data'!$E$5,0,10*ROW('Hygiene Data'!E136)),NA())</f>
        <v>#N/A</v>
      </c>
      <c r="BD142" s="513" t="e">
        <f ca="1">+IF(AND(ISNUMBER(OFFSET('Hygiene Data'!$E$7,0,10*ROW('Hygiene Data'!E136))),'Data Summary'!DS142="Yes"),OFFSET('Hygiene Data'!$E$7,0,10*ROW('Hygiene Data'!E136)),NA())</f>
        <v>#N/A</v>
      </c>
      <c r="BE142" s="513" t="e">
        <f ca="1">+IF(AND(ISNUMBER(OFFSET('Hygiene Data'!$E$9,0,10*ROW('Hygiene Data'!E136))),'Data Summary'!DT142="Yes"),OFFSET('Hygiene Data'!$E$9,0,10*ROW('Hygiene Data'!E136)),NA())</f>
        <v>#N/A</v>
      </c>
      <c r="BF142" s="513" t="e">
        <f ca="1">+IF(AND(ISNUMBER(OFFSET('Hygiene Data'!$F$5,0,10*ROW('Hygiene Data'!F136))),'Data Summary'!DU142="Yes"),OFFSET('Hygiene Data'!$F$5,0,10*ROW('Hygiene Data'!F136)),NA())</f>
        <v>#N/A</v>
      </c>
      <c r="BG142" s="513" t="e">
        <f ca="1">+IF(AND(ISNUMBER(OFFSET('Hygiene Data'!$F$7,0,10*ROW('Hygiene Data'!F136))),'Data Summary'!DV142="Yes"),OFFSET('Hygiene Data'!$F$7,0,10*ROW('Hygiene Data'!F136)),NA())</f>
        <v>#N/A</v>
      </c>
      <c r="BH142" s="513" t="e">
        <f ca="1">+IF(AND(ISNUMBER(OFFSET('Hygiene Data'!$F$9,0,10*ROW('Hygiene Data'!F136))),'Data Summary'!DW142="Yes"),OFFSET('Hygiene Data'!$F$9,0,10*ROW('Hygiene Data'!F136)),NA())</f>
        <v>#N/A</v>
      </c>
      <c r="BI142" s="513" t="e">
        <f ca="1">+IF(AND(ISNUMBER(OFFSET('Hygiene Data'!$G$5,0,10*ROW('Hygiene Data'!G136))),'Data Summary'!DX142="Yes"),OFFSET('Hygiene Data'!$G$5,0,10*ROW('Hygiene Data'!G136)),NA())</f>
        <v>#N/A</v>
      </c>
      <c r="BJ142" s="513" t="e">
        <f ca="1">+IF(AND(ISNUMBER(OFFSET('Hygiene Data'!$G$7,0,10*ROW('Hygiene Data'!G136))),'Data Summary'!DY142="Yes"),OFFSET('Hygiene Data'!$G$7,0,10*ROW('Hygiene Data'!G136)),NA())</f>
        <v>#N/A</v>
      </c>
      <c r="BK142" s="513" t="e">
        <f ca="1">+IF(AND(ISNUMBER(OFFSET('Hygiene Data'!$G$9,0,10*ROW('Hygiene Data'!G136))),'Data Summary'!DZ142="Yes"),OFFSET('Hygiene Data'!$G$9,0,10*ROW('Hygiene Data'!G136)),NA())</f>
        <v>#N/A</v>
      </c>
      <c r="BL142" s="513" t="e">
        <f ca="1">+IF(AND(ISNUMBER(OFFSET('Hygiene Data'!$H$5,0,10*ROW('Hygiene Data'!H136))),'Data Summary'!EA142="Yes"),OFFSET('Hygiene Data'!$H$5,0,10*ROW('Hygiene Data'!H136)),NA())</f>
        <v>#N/A</v>
      </c>
      <c r="BM142" s="513" t="e">
        <f ca="1">+IF(AND(ISNUMBER(OFFSET('Hygiene Data'!$H$7,0,10*ROW('Hygiene Data'!H136))),'Data Summary'!EB142="Yes"),OFFSET('Hygiene Data'!$H$7,0,10*ROW('Hygiene Data'!H136)),NA())</f>
        <v>#N/A</v>
      </c>
      <c r="BN142" s="513" t="e">
        <f ca="1">+IF(AND(ISNUMBER(OFFSET('Hygiene Data'!$H$9,0,10*ROW('Hygiene Data'!H136))),'Data Summary'!EC142="Yes"),OFFSET('Hygiene Data'!$H$9,0,10*ROW('Hygiene Data'!H136)),NA())</f>
        <v>#N/A</v>
      </c>
      <c r="BO142" s="513" t="e">
        <f ca="1">+IF(AND(ISNUMBER(OFFSET('Hygiene Data'!$I$5,0,10*ROW('Hygiene Data'!I136))),'Data Summary'!ED142="Yes"),OFFSET('Hygiene Data'!$I$5,0,10*ROW('Hygiene Data'!I136)),NA())</f>
        <v>#N/A</v>
      </c>
      <c r="BP142" s="513" t="e">
        <f ca="1">+IF(AND(ISNUMBER(OFFSET('Hygiene Data'!$I$7,0,10*ROW('Hygiene Data'!I136))),'Data Summary'!EE142="Yes"),OFFSET('Hygiene Data'!$I$7,0,10*ROW('Hygiene Data'!I136)),NA())</f>
        <v>#N/A</v>
      </c>
      <c r="BQ142" s="513" t="e">
        <f ca="1">+IF(AND(ISNUMBER(OFFSET('Hygiene Data'!$I$9,0,10*ROW('Hygiene Data'!I136))),'Data Summary'!EF142="Yes"),OFFSET('Hygiene Data'!$I$9,0,10*ROW('Hygiene Data'!I136)),NA())</f>
        <v>#N/A</v>
      </c>
    </row>
    <row r="143" spans="1:69" x14ac:dyDescent="0.25">
      <c r="A143" s="509" t="e">
        <f ca="1">+RIGHT('Data Summary'!A143,LEN('Data Summary'!A143)-9)</f>
        <v>#VALUE!</v>
      </c>
      <c r="B143" s="483" t="str">
        <f ca="1">+IF(ISTEXT('Data Summary'!B143),'Data Summary'!B143,"")</f>
        <v/>
      </c>
      <c r="C143" s="510" t="e">
        <f ca="1">+VALUE('Data Summary'!C143)</f>
        <v>#VALUE!</v>
      </c>
      <c r="D143" s="511" t="e">
        <f ca="1">+IF(AND(ISNUMBER(OFFSET('Water Data'!$D$4,0,10*ROW('Water Data'!D137))),'Data Summary'!BS143="Yes"),100-OFFSET('Water Data'!$D$4,0,10*ROW('Water Data'!D137)),NA())</f>
        <v>#N/A</v>
      </c>
      <c r="E143" s="511" t="e">
        <f ca="1">+IF(AND(ISNUMBER(OFFSET('Water Data'!$D$6,0,10*ROW('Water Data'!D137))),'Data Summary'!BT143="Yes"),OFFSET('Water Data'!$D$6,0,10*ROW('Water Data'!D137)),NA())</f>
        <v>#N/A</v>
      </c>
      <c r="F143" s="511" t="e">
        <f ca="1">+IF(AND(ISNUMBER(OFFSET('Water Data'!$D$9,0,10*ROW('Water Data'!D137))),'Data Summary'!BU143="Yes"),OFFSET('Water Data'!$D$9,0,10*ROW('Water Data'!D137)),NA())</f>
        <v>#N/A</v>
      </c>
      <c r="G143" s="511" t="e">
        <f ca="1">+IF(AND(ISNUMBER(OFFSET('Water Data'!$E$4,0,10*ROW('Water Data'!E137))),'Data Summary'!BV143="Yes"),100-OFFSET('Water Data'!$E$4,0,10*ROW('Water Data'!E137)),NA())</f>
        <v>#N/A</v>
      </c>
      <c r="H143" s="511" t="e">
        <f ca="1">+IF(AND(ISNUMBER(OFFSET('Water Data'!$E$6,0,10*ROW('Water Data'!E137))),'Data Summary'!BW143="Yes"),OFFSET('Water Data'!$E$6,0,10*ROW('Water Data'!E137)),NA())</f>
        <v>#N/A</v>
      </c>
      <c r="I143" s="511" t="e">
        <f ca="1">+IF(AND(ISNUMBER(OFFSET('Water Data'!$E$9,0,10*ROW('Water Data'!E137))),'Data Summary'!BX143="Yes"),OFFSET('Water Data'!$E$9,0,10*ROW('Water Data'!E137)),NA())</f>
        <v>#N/A</v>
      </c>
      <c r="J143" s="511" t="e">
        <f ca="1">+IF(AND(ISNUMBER(OFFSET('Water Data'!$F$4,0,10*ROW('Water Data'!F137))),'Data Summary'!BY143="Yes"),100-OFFSET('Water Data'!$F$4,0,10*ROW('Water Data'!F137)),NA())</f>
        <v>#N/A</v>
      </c>
      <c r="K143" s="511" t="e">
        <f ca="1">+IF(AND(ISNUMBER(OFFSET('Water Data'!$F$6,0,10*ROW('Water Data'!F137))),'Data Summary'!BZ143="Yes"),OFFSET('Water Data'!$F$6,0,10*ROW('Water Data'!F137)),NA())</f>
        <v>#N/A</v>
      </c>
      <c r="L143" s="511" t="e">
        <f ca="1">+IF(AND(ISNUMBER(OFFSET('Water Data'!$F$9,0,10*ROW('Water Data'!F137))),'Data Summary'!CA143="Yes"),OFFSET('Water Data'!$F$9,0,10*ROW('Water Data'!F137)),NA())</f>
        <v>#N/A</v>
      </c>
      <c r="M143" s="511" t="e">
        <f ca="1">+IF(AND(ISNUMBER(OFFSET('Water Data'!$G$4,0,10*ROW('Water Data'!G137))),'Data Summary'!CB143="Yes"),100-OFFSET('Water Data'!$G$4,0,10*ROW('Water Data'!G137)),NA())</f>
        <v>#N/A</v>
      </c>
      <c r="N143" s="511" t="e">
        <f ca="1">+IF(AND(ISNUMBER(OFFSET('Water Data'!$G$6,0,10*ROW('Water Data'!G137))),'Data Summary'!CC143="Yes"),OFFSET('Water Data'!$G$6,0,10*ROW('Water Data'!G137)),NA())</f>
        <v>#N/A</v>
      </c>
      <c r="O143" s="511" t="e">
        <f ca="1">+IF(AND(ISNUMBER(OFFSET('Water Data'!$G$9,0,10*ROW('Water Data'!G137))),'Data Summary'!CD143="Yes"),OFFSET('Water Data'!$G$9,0,10*ROW('Water Data'!G137)),NA())</f>
        <v>#N/A</v>
      </c>
      <c r="P143" s="511" t="e">
        <f ca="1">+IF(AND(ISNUMBER(OFFSET('Water Data'!$H$4,0,10*ROW('Water Data'!H137))),'Data Summary'!CE143="Yes"),100-OFFSET('Water Data'!$H$4,0,10*ROW('Water Data'!H137)),NA())</f>
        <v>#N/A</v>
      </c>
      <c r="Q143" s="511" t="e">
        <f ca="1">+IF(AND(ISNUMBER(OFFSET('Water Data'!$H$6,0,10*ROW('Water Data'!H137))),'Data Summary'!CF143="Yes"),OFFSET('Water Data'!$H$6,0,10*ROW('Water Data'!H137)),NA())</f>
        <v>#N/A</v>
      </c>
      <c r="R143" s="511" t="e">
        <f ca="1">+IF(AND(ISNUMBER(OFFSET('Water Data'!$H$9,0,10*ROW('Water Data'!H137))),'Data Summary'!CG143="Yes"),OFFSET('Water Data'!$H$9,0,10*ROW('Water Data'!H137)),NA())</f>
        <v>#N/A</v>
      </c>
      <c r="S143" s="511" t="e">
        <f ca="1">+IF(AND(ISNUMBER(OFFSET('Water Data'!$I$4,0,10*ROW('Water Data'!I137))),'Data Summary'!CH143="Yes"),100-OFFSET('Water Data'!$I$4,0,10*ROW('Water Data'!I137)),NA())</f>
        <v>#N/A</v>
      </c>
      <c r="T143" s="511" t="e">
        <f ca="1">+IF(AND(ISNUMBER(OFFSET('Water Data'!$I$6,0,10*ROW('Water Data'!I137))),'Data Summary'!CI143="Yes"),OFFSET('Water Data'!$I$6,0,10*ROW('Water Data'!I137)),NA())</f>
        <v>#N/A</v>
      </c>
      <c r="U143" s="511" t="e">
        <f ca="1">+IF(AND(ISNUMBER(OFFSET('Water Data'!$I$9,0,10*ROW('Water Data'!I137))),'Data Summary'!CJ143="Yes"),OFFSET('Water Data'!$I$9,0,10*ROW('Water Data'!I137)),NA())</f>
        <v>#N/A</v>
      </c>
      <c r="V143" s="512" t="e">
        <f ca="1">+IF(AND(ISNUMBER(OFFSET('Sanitation Data'!$D$4,0,10*ROW('Sanitation Data'!D137))),'Data Summary'!CK143="Yes"),100-OFFSET('Sanitation Data'!$D$4,0,10*ROW('Sanitation Data'!D137)),NA())</f>
        <v>#N/A</v>
      </c>
      <c r="W143" s="512" t="e">
        <f ca="1">+IF(AND(ISNUMBER(OFFSET('Sanitation Data'!$D$6,0,10*ROW('Sanitation Data'!D137))),'Data Summary'!CL143="Yes"),OFFSET('Sanitation Data'!$D$6,0,10*ROW('Sanitation Data'!D137)),NA())</f>
        <v>#N/A</v>
      </c>
      <c r="X143" s="512" t="e">
        <f ca="1">+IF(AND(ISNUMBER(OFFSET('Sanitation Data'!$D$10,0,10*ROW('Sanitation Data'!D137))),'Data Summary'!CM143="Yes"),OFFSET('Sanitation Data'!$D$10,0,10*ROW('Sanitation Data'!D137)),NA())</f>
        <v>#N/A</v>
      </c>
      <c r="Y143" s="512" t="e">
        <f ca="1">+IF(AND(ISNUMBER(OFFSET('Sanitation Data'!$D$11,0,10*ROW('Sanitation Data'!D137))),'Data Summary'!CN143="Yes"),OFFSET('Sanitation Data'!$D$11,0,10*ROW('Sanitation Data'!D137)),NA())</f>
        <v>#N/A</v>
      </c>
      <c r="Z143" s="512" t="e">
        <f ca="1">+IF(AND(ISNUMBER(OFFSET('Sanitation Data'!$D$12,0,10*ROW('Sanitation Data'!D137))),'Data Summary'!CO143="Yes"),OFFSET('Sanitation Data'!$D$12,0,10*ROW('Sanitation Data'!D137)),NA())</f>
        <v>#N/A</v>
      </c>
      <c r="AA143" s="512" t="e">
        <f ca="1">+IF(AND(ISNUMBER(OFFSET('Sanitation Data'!$E$4,0,10*ROW('Sanitation Data'!E137))),'Data Summary'!CP143="Yes"),100-OFFSET('Sanitation Data'!$E$4,0,10*ROW('Sanitation Data'!E137)),NA())</f>
        <v>#N/A</v>
      </c>
      <c r="AB143" s="512" t="e">
        <f ca="1">+IF(AND(ISNUMBER(OFFSET('Sanitation Data'!$E$6,0,10*ROW('Sanitation Data'!E137))),'Data Summary'!CQ143="Yes"),OFFSET('Sanitation Data'!$E$6,0,10*ROW('Sanitation Data'!E137)),NA())</f>
        <v>#N/A</v>
      </c>
      <c r="AC143" s="512" t="e">
        <f ca="1">+IF(AND(ISNUMBER(OFFSET('Sanitation Data'!$E$10,0,10*ROW('Sanitation Data'!E137))),'Data Summary'!CR143="Yes"),OFFSET('Sanitation Data'!$E$10,0,10*ROW('Sanitation Data'!E137)),NA())</f>
        <v>#N/A</v>
      </c>
      <c r="AD143" s="512" t="e">
        <f ca="1">+IF(AND(ISNUMBER(OFFSET('Sanitation Data'!$E$11,0,10*ROW('Sanitation Data'!E137))),'Data Summary'!CS143="Yes"),OFFSET('Sanitation Data'!$E$11,0,10*ROW('Sanitation Data'!E137)),NA())</f>
        <v>#N/A</v>
      </c>
      <c r="AE143" s="512" t="e">
        <f ca="1">+IF(AND(ISNUMBER(OFFSET('Sanitation Data'!$E$12,0,10*ROW('Sanitation Data'!E137))),'Data Summary'!CT143="Yes"),OFFSET('Sanitation Data'!$E$12,0,10*ROW('Sanitation Data'!E137)),NA())</f>
        <v>#N/A</v>
      </c>
      <c r="AF143" s="512" t="e">
        <f ca="1">+IF(AND(ISNUMBER(OFFSET('Sanitation Data'!$F$4,0,10*ROW('Sanitation Data'!F137))),'Data Summary'!CU143="Yes"),100-OFFSET('Sanitation Data'!$F$4,0,10*ROW('Sanitation Data'!F137)),NA())</f>
        <v>#N/A</v>
      </c>
      <c r="AG143" s="512" t="e">
        <f ca="1">+IF(AND(ISNUMBER(OFFSET('Sanitation Data'!$F$6,0,10*ROW('Sanitation Data'!F137))),'Data Summary'!CV143="Yes"),OFFSET('Sanitation Data'!$F$6,0,10*ROW('Sanitation Data'!F137)),NA())</f>
        <v>#N/A</v>
      </c>
      <c r="AH143" s="512" t="e">
        <f ca="1">+IF(AND(ISNUMBER(OFFSET('Sanitation Data'!$F$10,0,10*ROW('Sanitation Data'!F137))),'Data Summary'!CW143="Yes"),OFFSET('Sanitation Data'!$F$10,0,10*ROW('Sanitation Data'!F137)),NA())</f>
        <v>#N/A</v>
      </c>
      <c r="AI143" s="512" t="e">
        <f ca="1">+IF(AND(ISNUMBER(OFFSET('Sanitation Data'!$F$11,0,10*ROW('Sanitation Data'!F137))),'Data Summary'!CX143="Yes"),OFFSET('Sanitation Data'!$F$11,0,10*ROW('Sanitation Data'!F137)),NA())</f>
        <v>#N/A</v>
      </c>
      <c r="AJ143" s="512" t="e">
        <f ca="1">+IF(AND(ISNUMBER(OFFSET('Sanitation Data'!$F$12,0,10*ROW('Sanitation Data'!F137))),'Data Summary'!CY143="Yes"),OFFSET('Sanitation Data'!$F$12,0,10*ROW('Sanitation Data'!F137)),NA())</f>
        <v>#N/A</v>
      </c>
      <c r="AK143" s="512" t="e">
        <f ca="1">+IF(AND(ISNUMBER(OFFSET('Sanitation Data'!$G$4,0,10*ROW('Sanitation Data'!G137))),'Data Summary'!CZ143="Yes"),100-OFFSET('Sanitation Data'!$G$4,0,10*ROW('Sanitation Data'!G137)),NA())</f>
        <v>#N/A</v>
      </c>
      <c r="AL143" s="512" t="e">
        <f ca="1">+IF(AND(ISNUMBER(OFFSET('Sanitation Data'!$G$6,0,10*ROW('Sanitation Data'!G137))),'Data Summary'!DA143="Yes"),OFFSET('Sanitation Data'!$G$6,0,10*ROW('Sanitation Data'!G137)),NA())</f>
        <v>#N/A</v>
      </c>
      <c r="AM143" s="512" t="e">
        <f ca="1">+IF(AND(ISNUMBER(OFFSET('Sanitation Data'!$G$10,0,10*ROW('Sanitation Data'!G137))),'Data Summary'!DB143="Yes"),OFFSET('Sanitation Data'!$G$10,0,10*ROW('Sanitation Data'!G137)),NA())</f>
        <v>#N/A</v>
      </c>
      <c r="AN143" s="512" t="e">
        <f ca="1">+IF(AND(ISNUMBER(OFFSET('Sanitation Data'!$G$11,0,10*ROW('Sanitation Data'!G137))),'Data Summary'!DC143="Yes"),OFFSET('Sanitation Data'!$G$11,0,10*ROW('Sanitation Data'!G137)),NA())</f>
        <v>#N/A</v>
      </c>
      <c r="AO143" s="512" t="e">
        <f ca="1">+IF(AND(ISNUMBER(OFFSET('Sanitation Data'!$G$12,0,10*ROW('Sanitation Data'!G137))),'Data Summary'!DD143="Yes"),OFFSET('Sanitation Data'!$G$12,0,10*ROW('Sanitation Data'!G137)),NA())</f>
        <v>#N/A</v>
      </c>
      <c r="AP143" s="512" t="e">
        <f ca="1">+IF(AND(ISNUMBER(OFFSET('Sanitation Data'!$H$4,0,10*ROW('Sanitation Data'!H137))),'Data Summary'!DE143="Yes"),100-OFFSET('Sanitation Data'!$H$4,0,10*ROW('Sanitation Data'!H137)),NA())</f>
        <v>#N/A</v>
      </c>
      <c r="AQ143" s="512" t="e">
        <f ca="1">+IF(AND(ISNUMBER(OFFSET('Sanitation Data'!$H$6,0,10*ROW('Sanitation Data'!H137))),'Data Summary'!DF143="Yes"),OFFSET('Sanitation Data'!$H$6,0,10*ROW('Sanitation Data'!H137)),NA())</f>
        <v>#N/A</v>
      </c>
      <c r="AR143" s="512" t="e">
        <f ca="1">+IF(AND(ISNUMBER(OFFSET('Sanitation Data'!$H$10,0,10*ROW('Sanitation Data'!H137))),'Data Summary'!DG143="Yes"),OFFSET('Sanitation Data'!$H$10,0,10*ROW('Sanitation Data'!H137)),NA())</f>
        <v>#N/A</v>
      </c>
      <c r="AS143" s="512" t="e">
        <f ca="1">+IF(AND(ISNUMBER(OFFSET('Sanitation Data'!$H$11,0,10*ROW('Sanitation Data'!H137))),'Data Summary'!DH143="Yes"),OFFSET('Sanitation Data'!$H$11,0,10*ROW('Sanitation Data'!H137)),NA())</f>
        <v>#N/A</v>
      </c>
      <c r="AT143" s="512" t="e">
        <f ca="1">+IF(AND(ISNUMBER(OFFSET('Sanitation Data'!$H$12,0,10*ROW('Sanitation Data'!H137))),'Data Summary'!DI143="Yes"),OFFSET('Sanitation Data'!$H$12,0,10*ROW('Sanitation Data'!H137)),NA())</f>
        <v>#N/A</v>
      </c>
      <c r="AU143" s="512" t="e">
        <f ca="1">+IF(AND(ISNUMBER(OFFSET('Sanitation Data'!$I$4,0,10*ROW('Sanitation Data'!I137))),'Data Summary'!DJ143="Yes"),100-OFFSET('Sanitation Data'!$I$4,0,10*ROW('Sanitation Data'!I137)),NA())</f>
        <v>#N/A</v>
      </c>
      <c r="AV143" s="512" t="e">
        <f ca="1">+IF(AND(ISNUMBER(OFFSET('Sanitation Data'!$I$6,0,10*ROW('Sanitation Data'!I137))),'Data Summary'!DK143="Yes"),OFFSET('Sanitation Data'!$I$6,0,10*ROW('Sanitation Data'!I137)),NA())</f>
        <v>#N/A</v>
      </c>
      <c r="AW143" s="512" t="e">
        <f ca="1">+IF(AND(ISNUMBER(OFFSET('Sanitation Data'!$I$10,0,10*ROW('Sanitation Data'!I137))),'Data Summary'!DL143="Yes"),OFFSET('Sanitation Data'!$I$10,0,10*ROW('Sanitation Data'!I137)),NA())</f>
        <v>#N/A</v>
      </c>
      <c r="AX143" s="512" t="e">
        <f ca="1">+IF(AND(ISNUMBER(OFFSET('Sanitation Data'!$I$11,0,10*ROW('Sanitation Data'!I137))),'Data Summary'!DM143="Yes"),OFFSET('Sanitation Data'!$I$11,0,10*ROW('Sanitation Data'!I137)),NA())</f>
        <v>#N/A</v>
      </c>
      <c r="AY143" s="512" t="e">
        <f ca="1">+IF(AND(ISNUMBER(OFFSET('Sanitation Data'!$I$12,0,10*ROW('Sanitation Data'!I137))),'Data Summary'!DN143="Yes"),OFFSET('Sanitation Data'!$I$12,0,10*ROW('Sanitation Data'!I137)),NA())</f>
        <v>#N/A</v>
      </c>
      <c r="AZ143" s="513" t="e">
        <f ca="1">+IF(AND(ISNUMBER(OFFSET('Hygiene Data'!$D$5,0,10*ROW('Hygiene Data'!D137))),'Data Summary'!DO143="Yes"),OFFSET('Hygiene Data'!$D$5,0,10*ROW('Hygiene Data'!D137)),NA())</f>
        <v>#N/A</v>
      </c>
      <c r="BA143" s="513" t="e">
        <f ca="1">+IF(AND(ISNUMBER(OFFSET('Hygiene Data'!$D$7,0,10*ROW('Hygiene Data'!D137))),'Data Summary'!DP143="Yes"),OFFSET('Hygiene Data'!$D$7,0,10*ROW('Hygiene Data'!D137)),NA())</f>
        <v>#N/A</v>
      </c>
      <c r="BB143" s="513" t="e">
        <f ca="1">+IF(AND(ISNUMBER(OFFSET('Hygiene Data'!$D$9,0,10*ROW('Hygiene Data'!D137))),'Data Summary'!DQ143="Yes"),OFFSET('Hygiene Data'!$D$9,0,10*ROW('Hygiene Data'!D137)),NA())</f>
        <v>#N/A</v>
      </c>
      <c r="BC143" s="513" t="e">
        <f ca="1">+IF(AND(ISNUMBER(OFFSET('Hygiene Data'!$E$5,0,10*ROW('Hygiene Data'!E137))),'Data Summary'!DR143="Yes"),OFFSET('Hygiene Data'!$E$5,0,10*ROW('Hygiene Data'!E137)),NA())</f>
        <v>#N/A</v>
      </c>
      <c r="BD143" s="513" t="e">
        <f ca="1">+IF(AND(ISNUMBER(OFFSET('Hygiene Data'!$E$7,0,10*ROW('Hygiene Data'!E137))),'Data Summary'!DS143="Yes"),OFFSET('Hygiene Data'!$E$7,0,10*ROW('Hygiene Data'!E137)),NA())</f>
        <v>#N/A</v>
      </c>
      <c r="BE143" s="513" t="e">
        <f ca="1">+IF(AND(ISNUMBER(OFFSET('Hygiene Data'!$E$9,0,10*ROW('Hygiene Data'!E137))),'Data Summary'!DT143="Yes"),OFFSET('Hygiene Data'!$E$9,0,10*ROW('Hygiene Data'!E137)),NA())</f>
        <v>#N/A</v>
      </c>
      <c r="BF143" s="513" t="e">
        <f ca="1">+IF(AND(ISNUMBER(OFFSET('Hygiene Data'!$F$5,0,10*ROW('Hygiene Data'!F137))),'Data Summary'!DU143="Yes"),OFFSET('Hygiene Data'!$F$5,0,10*ROW('Hygiene Data'!F137)),NA())</f>
        <v>#N/A</v>
      </c>
      <c r="BG143" s="513" t="e">
        <f ca="1">+IF(AND(ISNUMBER(OFFSET('Hygiene Data'!$F$7,0,10*ROW('Hygiene Data'!F137))),'Data Summary'!DV143="Yes"),OFFSET('Hygiene Data'!$F$7,0,10*ROW('Hygiene Data'!F137)),NA())</f>
        <v>#N/A</v>
      </c>
      <c r="BH143" s="513" t="e">
        <f ca="1">+IF(AND(ISNUMBER(OFFSET('Hygiene Data'!$F$9,0,10*ROW('Hygiene Data'!F137))),'Data Summary'!DW143="Yes"),OFFSET('Hygiene Data'!$F$9,0,10*ROW('Hygiene Data'!F137)),NA())</f>
        <v>#N/A</v>
      </c>
      <c r="BI143" s="513" t="e">
        <f ca="1">+IF(AND(ISNUMBER(OFFSET('Hygiene Data'!$G$5,0,10*ROW('Hygiene Data'!G137))),'Data Summary'!DX143="Yes"),OFFSET('Hygiene Data'!$G$5,0,10*ROW('Hygiene Data'!G137)),NA())</f>
        <v>#N/A</v>
      </c>
      <c r="BJ143" s="513" t="e">
        <f ca="1">+IF(AND(ISNUMBER(OFFSET('Hygiene Data'!$G$7,0,10*ROW('Hygiene Data'!G137))),'Data Summary'!DY143="Yes"),OFFSET('Hygiene Data'!$G$7,0,10*ROW('Hygiene Data'!G137)),NA())</f>
        <v>#N/A</v>
      </c>
      <c r="BK143" s="513" t="e">
        <f ca="1">+IF(AND(ISNUMBER(OFFSET('Hygiene Data'!$G$9,0,10*ROW('Hygiene Data'!G137))),'Data Summary'!DZ143="Yes"),OFFSET('Hygiene Data'!$G$9,0,10*ROW('Hygiene Data'!G137)),NA())</f>
        <v>#N/A</v>
      </c>
      <c r="BL143" s="513" t="e">
        <f ca="1">+IF(AND(ISNUMBER(OFFSET('Hygiene Data'!$H$5,0,10*ROW('Hygiene Data'!H137))),'Data Summary'!EA143="Yes"),OFFSET('Hygiene Data'!$H$5,0,10*ROW('Hygiene Data'!H137)),NA())</f>
        <v>#N/A</v>
      </c>
      <c r="BM143" s="513" t="e">
        <f ca="1">+IF(AND(ISNUMBER(OFFSET('Hygiene Data'!$H$7,0,10*ROW('Hygiene Data'!H137))),'Data Summary'!EB143="Yes"),OFFSET('Hygiene Data'!$H$7,0,10*ROW('Hygiene Data'!H137)),NA())</f>
        <v>#N/A</v>
      </c>
      <c r="BN143" s="513" t="e">
        <f ca="1">+IF(AND(ISNUMBER(OFFSET('Hygiene Data'!$H$9,0,10*ROW('Hygiene Data'!H137))),'Data Summary'!EC143="Yes"),OFFSET('Hygiene Data'!$H$9,0,10*ROW('Hygiene Data'!H137)),NA())</f>
        <v>#N/A</v>
      </c>
      <c r="BO143" s="513" t="e">
        <f ca="1">+IF(AND(ISNUMBER(OFFSET('Hygiene Data'!$I$5,0,10*ROW('Hygiene Data'!I137))),'Data Summary'!ED143="Yes"),OFFSET('Hygiene Data'!$I$5,0,10*ROW('Hygiene Data'!I137)),NA())</f>
        <v>#N/A</v>
      </c>
      <c r="BP143" s="513" t="e">
        <f ca="1">+IF(AND(ISNUMBER(OFFSET('Hygiene Data'!$I$7,0,10*ROW('Hygiene Data'!I137))),'Data Summary'!EE143="Yes"),OFFSET('Hygiene Data'!$I$7,0,10*ROW('Hygiene Data'!I137)),NA())</f>
        <v>#N/A</v>
      </c>
      <c r="BQ143" s="513" t="e">
        <f ca="1">+IF(AND(ISNUMBER(OFFSET('Hygiene Data'!$I$9,0,10*ROW('Hygiene Data'!I137))),'Data Summary'!EF143="Yes"),OFFSET('Hygiene Data'!$I$9,0,10*ROW('Hygiene Data'!I137)),NA())</f>
        <v>#N/A</v>
      </c>
    </row>
    <row r="144" spans="1:69" x14ac:dyDescent="0.25">
      <c r="A144" s="509" t="e">
        <f ca="1">+RIGHT('Data Summary'!A144,LEN('Data Summary'!A144)-9)</f>
        <v>#VALUE!</v>
      </c>
      <c r="B144" s="483" t="str">
        <f ca="1">+IF(ISTEXT('Data Summary'!B144),'Data Summary'!B144,"")</f>
        <v/>
      </c>
      <c r="C144" s="510" t="e">
        <f ca="1">+VALUE('Data Summary'!C144)</f>
        <v>#VALUE!</v>
      </c>
      <c r="D144" s="511" t="e">
        <f ca="1">+IF(AND(ISNUMBER(OFFSET('Water Data'!$D$4,0,10*ROW('Water Data'!D138))),'Data Summary'!BS144="Yes"),100-OFFSET('Water Data'!$D$4,0,10*ROW('Water Data'!D138)),NA())</f>
        <v>#N/A</v>
      </c>
      <c r="E144" s="511" t="e">
        <f ca="1">+IF(AND(ISNUMBER(OFFSET('Water Data'!$D$6,0,10*ROW('Water Data'!D138))),'Data Summary'!BT144="Yes"),OFFSET('Water Data'!$D$6,0,10*ROW('Water Data'!D138)),NA())</f>
        <v>#N/A</v>
      </c>
      <c r="F144" s="511" t="e">
        <f ca="1">+IF(AND(ISNUMBER(OFFSET('Water Data'!$D$9,0,10*ROW('Water Data'!D138))),'Data Summary'!BU144="Yes"),OFFSET('Water Data'!$D$9,0,10*ROW('Water Data'!D138)),NA())</f>
        <v>#N/A</v>
      </c>
      <c r="G144" s="511" t="e">
        <f ca="1">+IF(AND(ISNUMBER(OFFSET('Water Data'!$E$4,0,10*ROW('Water Data'!E138))),'Data Summary'!BV144="Yes"),100-OFFSET('Water Data'!$E$4,0,10*ROW('Water Data'!E138)),NA())</f>
        <v>#N/A</v>
      </c>
      <c r="H144" s="511" t="e">
        <f ca="1">+IF(AND(ISNUMBER(OFFSET('Water Data'!$E$6,0,10*ROW('Water Data'!E138))),'Data Summary'!BW144="Yes"),OFFSET('Water Data'!$E$6,0,10*ROW('Water Data'!E138)),NA())</f>
        <v>#N/A</v>
      </c>
      <c r="I144" s="511" t="e">
        <f ca="1">+IF(AND(ISNUMBER(OFFSET('Water Data'!$E$9,0,10*ROW('Water Data'!E138))),'Data Summary'!BX144="Yes"),OFFSET('Water Data'!$E$9,0,10*ROW('Water Data'!E138)),NA())</f>
        <v>#N/A</v>
      </c>
      <c r="J144" s="511" t="e">
        <f ca="1">+IF(AND(ISNUMBER(OFFSET('Water Data'!$F$4,0,10*ROW('Water Data'!F138))),'Data Summary'!BY144="Yes"),100-OFFSET('Water Data'!$F$4,0,10*ROW('Water Data'!F138)),NA())</f>
        <v>#N/A</v>
      </c>
      <c r="K144" s="511" t="e">
        <f ca="1">+IF(AND(ISNUMBER(OFFSET('Water Data'!$F$6,0,10*ROW('Water Data'!F138))),'Data Summary'!BZ144="Yes"),OFFSET('Water Data'!$F$6,0,10*ROW('Water Data'!F138)),NA())</f>
        <v>#N/A</v>
      </c>
      <c r="L144" s="511" t="e">
        <f ca="1">+IF(AND(ISNUMBER(OFFSET('Water Data'!$F$9,0,10*ROW('Water Data'!F138))),'Data Summary'!CA144="Yes"),OFFSET('Water Data'!$F$9,0,10*ROW('Water Data'!F138)),NA())</f>
        <v>#N/A</v>
      </c>
      <c r="M144" s="511" t="e">
        <f ca="1">+IF(AND(ISNUMBER(OFFSET('Water Data'!$G$4,0,10*ROW('Water Data'!G138))),'Data Summary'!CB144="Yes"),100-OFFSET('Water Data'!$G$4,0,10*ROW('Water Data'!G138)),NA())</f>
        <v>#N/A</v>
      </c>
      <c r="N144" s="511" t="e">
        <f ca="1">+IF(AND(ISNUMBER(OFFSET('Water Data'!$G$6,0,10*ROW('Water Data'!G138))),'Data Summary'!CC144="Yes"),OFFSET('Water Data'!$G$6,0,10*ROW('Water Data'!G138)),NA())</f>
        <v>#N/A</v>
      </c>
      <c r="O144" s="511" t="e">
        <f ca="1">+IF(AND(ISNUMBER(OFFSET('Water Data'!$G$9,0,10*ROW('Water Data'!G138))),'Data Summary'!CD144="Yes"),OFFSET('Water Data'!$G$9,0,10*ROW('Water Data'!G138)),NA())</f>
        <v>#N/A</v>
      </c>
      <c r="P144" s="511" t="e">
        <f ca="1">+IF(AND(ISNUMBER(OFFSET('Water Data'!$H$4,0,10*ROW('Water Data'!H138))),'Data Summary'!CE144="Yes"),100-OFFSET('Water Data'!$H$4,0,10*ROW('Water Data'!H138)),NA())</f>
        <v>#N/A</v>
      </c>
      <c r="Q144" s="511" t="e">
        <f ca="1">+IF(AND(ISNUMBER(OFFSET('Water Data'!$H$6,0,10*ROW('Water Data'!H138))),'Data Summary'!CF144="Yes"),OFFSET('Water Data'!$H$6,0,10*ROW('Water Data'!H138)),NA())</f>
        <v>#N/A</v>
      </c>
      <c r="R144" s="511" t="e">
        <f ca="1">+IF(AND(ISNUMBER(OFFSET('Water Data'!$H$9,0,10*ROW('Water Data'!H138))),'Data Summary'!CG144="Yes"),OFFSET('Water Data'!$H$9,0,10*ROW('Water Data'!H138)),NA())</f>
        <v>#N/A</v>
      </c>
      <c r="S144" s="511" t="e">
        <f ca="1">+IF(AND(ISNUMBER(OFFSET('Water Data'!$I$4,0,10*ROW('Water Data'!I138))),'Data Summary'!CH144="Yes"),100-OFFSET('Water Data'!$I$4,0,10*ROW('Water Data'!I138)),NA())</f>
        <v>#N/A</v>
      </c>
      <c r="T144" s="511" t="e">
        <f ca="1">+IF(AND(ISNUMBER(OFFSET('Water Data'!$I$6,0,10*ROW('Water Data'!I138))),'Data Summary'!CI144="Yes"),OFFSET('Water Data'!$I$6,0,10*ROW('Water Data'!I138)),NA())</f>
        <v>#N/A</v>
      </c>
      <c r="U144" s="511" t="e">
        <f ca="1">+IF(AND(ISNUMBER(OFFSET('Water Data'!$I$9,0,10*ROW('Water Data'!I138))),'Data Summary'!CJ144="Yes"),OFFSET('Water Data'!$I$9,0,10*ROW('Water Data'!I138)),NA())</f>
        <v>#N/A</v>
      </c>
      <c r="V144" s="512" t="e">
        <f ca="1">+IF(AND(ISNUMBER(OFFSET('Sanitation Data'!$D$4,0,10*ROW('Sanitation Data'!D138))),'Data Summary'!CK144="Yes"),100-OFFSET('Sanitation Data'!$D$4,0,10*ROW('Sanitation Data'!D138)),NA())</f>
        <v>#N/A</v>
      </c>
      <c r="W144" s="512" t="e">
        <f ca="1">+IF(AND(ISNUMBER(OFFSET('Sanitation Data'!$D$6,0,10*ROW('Sanitation Data'!D138))),'Data Summary'!CL144="Yes"),OFFSET('Sanitation Data'!$D$6,0,10*ROW('Sanitation Data'!D138)),NA())</f>
        <v>#N/A</v>
      </c>
      <c r="X144" s="512" t="e">
        <f ca="1">+IF(AND(ISNUMBER(OFFSET('Sanitation Data'!$D$10,0,10*ROW('Sanitation Data'!D138))),'Data Summary'!CM144="Yes"),OFFSET('Sanitation Data'!$D$10,0,10*ROW('Sanitation Data'!D138)),NA())</f>
        <v>#N/A</v>
      </c>
      <c r="Y144" s="512" t="e">
        <f ca="1">+IF(AND(ISNUMBER(OFFSET('Sanitation Data'!$D$11,0,10*ROW('Sanitation Data'!D138))),'Data Summary'!CN144="Yes"),OFFSET('Sanitation Data'!$D$11,0,10*ROW('Sanitation Data'!D138)),NA())</f>
        <v>#N/A</v>
      </c>
      <c r="Z144" s="512" t="e">
        <f ca="1">+IF(AND(ISNUMBER(OFFSET('Sanitation Data'!$D$12,0,10*ROW('Sanitation Data'!D138))),'Data Summary'!CO144="Yes"),OFFSET('Sanitation Data'!$D$12,0,10*ROW('Sanitation Data'!D138)),NA())</f>
        <v>#N/A</v>
      </c>
      <c r="AA144" s="512" t="e">
        <f ca="1">+IF(AND(ISNUMBER(OFFSET('Sanitation Data'!$E$4,0,10*ROW('Sanitation Data'!E138))),'Data Summary'!CP144="Yes"),100-OFFSET('Sanitation Data'!$E$4,0,10*ROW('Sanitation Data'!E138)),NA())</f>
        <v>#N/A</v>
      </c>
      <c r="AB144" s="512" t="e">
        <f ca="1">+IF(AND(ISNUMBER(OFFSET('Sanitation Data'!$E$6,0,10*ROW('Sanitation Data'!E138))),'Data Summary'!CQ144="Yes"),OFFSET('Sanitation Data'!$E$6,0,10*ROW('Sanitation Data'!E138)),NA())</f>
        <v>#N/A</v>
      </c>
      <c r="AC144" s="512" t="e">
        <f ca="1">+IF(AND(ISNUMBER(OFFSET('Sanitation Data'!$E$10,0,10*ROW('Sanitation Data'!E138))),'Data Summary'!CR144="Yes"),OFFSET('Sanitation Data'!$E$10,0,10*ROW('Sanitation Data'!E138)),NA())</f>
        <v>#N/A</v>
      </c>
      <c r="AD144" s="512" t="e">
        <f ca="1">+IF(AND(ISNUMBER(OFFSET('Sanitation Data'!$E$11,0,10*ROW('Sanitation Data'!E138))),'Data Summary'!CS144="Yes"),OFFSET('Sanitation Data'!$E$11,0,10*ROW('Sanitation Data'!E138)),NA())</f>
        <v>#N/A</v>
      </c>
      <c r="AE144" s="512" t="e">
        <f ca="1">+IF(AND(ISNUMBER(OFFSET('Sanitation Data'!$E$12,0,10*ROW('Sanitation Data'!E138))),'Data Summary'!CT144="Yes"),OFFSET('Sanitation Data'!$E$12,0,10*ROW('Sanitation Data'!E138)),NA())</f>
        <v>#N/A</v>
      </c>
      <c r="AF144" s="512" t="e">
        <f ca="1">+IF(AND(ISNUMBER(OFFSET('Sanitation Data'!$F$4,0,10*ROW('Sanitation Data'!F138))),'Data Summary'!CU144="Yes"),100-OFFSET('Sanitation Data'!$F$4,0,10*ROW('Sanitation Data'!F138)),NA())</f>
        <v>#N/A</v>
      </c>
      <c r="AG144" s="512" t="e">
        <f ca="1">+IF(AND(ISNUMBER(OFFSET('Sanitation Data'!$F$6,0,10*ROW('Sanitation Data'!F138))),'Data Summary'!CV144="Yes"),OFFSET('Sanitation Data'!$F$6,0,10*ROW('Sanitation Data'!F138)),NA())</f>
        <v>#N/A</v>
      </c>
      <c r="AH144" s="512" t="e">
        <f ca="1">+IF(AND(ISNUMBER(OFFSET('Sanitation Data'!$F$10,0,10*ROW('Sanitation Data'!F138))),'Data Summary'!CW144="Yes"),OFFSET('Sanitation Data'!$F$10,0,10*ROW('Sanitation Data'!F138)),NA())</f>
        <v>#N/A</v>
      </c>
      <c r="AI144" s="512" t="e">
        <f ca="1">+IF(AND(ISNUMBER(OFFSET('Sanitation Data'!$F$11,0,10*ROW('Sanitation Data'!F138))),'Data Summary'!CX144="Yes"),OFFSET('Sanitation Data'!$F$11,0,10*ROW('Sanitation Data'!F138)),NA())</f>
        <v>#N/A</v>
      </c>
      <c r="AJ144" s="512" t="e">
        <f ca="1">+IF(AND(ISNUMBER(OFFSET('Sanitation Data'!$F$12,0,10*ROW('Sanitation Data'!F138))),'Data Summary'!CY144="Yes"),OFFSET('Sanitation Data'!$F$12,0,10*ROW('Sanitation Data'!F138)),NA())</f>
        <v>#N/A</v>
      </c>
      <c r="AK144" s="512" t="e">
        <f ca="1">+IF(AND(ISNUMBER(OFFSET('Sanitation Data'!$G$4,0,10*ROW('Sanitation Data'!G138))),'Data Summary'!CZ144="Yes"),100-OFFSET('Sanitation Data'!$G$4,0,10*ROW('Sanitation Data'!G138)),NA())</f>
        <v>#N/A</v>
      </c>
      <c r="AL144" s="512" t="e">
        <f ca="1">+IF(AND(ISNUMBER(OFFSET('Sanitation Data'!$G$6,0,10*ROW('Sanitation Data'!G138))),'Data Summary'!DA144="Yes"),OFFSET('Sanitation Data'!$G$6,0,10*ROW('Sanitation Data'!G138)),NA())</f>
        <v>#N/A</v>
      </c>
      <c r="AM144" s="512" t="e">
        <f ca="1">+IF(AND(ISNUMBER(OFFSET('Sanitation Data'!$G$10,0,10*ROW('Sanitation Data'!G138))),'Data Summary'!DB144="Yes"),OFFSET('Sanitation Data'!$G$10,0,10*ROW('Sanitation Data'!G138)),NA())</f>
        <v>#N/A</v>
      </c>
      <c r="AN144" s="512" t="e">
        <f ca="1">+IF(AND(ISNUMBER(OFFSET('Sanitation Data'!$G$11,0,10*ROW('Sanitation Data'!G138))),'Data Summary'!DC144="Yes"),OFFSET('Sanitation Data'!$G$11,0,10*ROW('Sanitation Data'!G138)),NA())</f>
        <v>#N/A</v>
      </c>
      <c r="AO144" s="512" t="e">
        <f ca="1">+IF(AND(ISNUMBER(OFFSET('Sanitation Data'!$G$12,0,10*ROW('Sanitation Data'!G138))),'Data Summary'!DD144="Yes"),OFFSET('Sanitation Data'!$G$12,0,10*ROW('Sanitation Data'!G138)),NA())</f>
        <v>#N/A</v>
      </c>
      <c r="AP144" s="512" t="e">
        <f ca="1">+IF(AND(ISNUMBER(OFFSET('Sanitation Data'!$H$4,0,10*ROW('Sanitation Data'!H138))),'Data Summary'!DE144="Yes"),100-OFFSET('Sanitation Data'!$H$4,0,10*ROW('Sanitation Data'!H138)),NA())</f>
        <v>#N/A</v>
      </c>
      <c r="AQ144" s="512" t="e">
        <f ca="1">+IF(AND(ISNUMBER(OFFSET('Sanitation Data'!$H$6,0,10*ROW('Sanitation Data'!H138))),'Data Summary'!DF144="Yes"),OFFSET('Sanitation Data'!$H$6,0,10*ROW('Sanitation Data'!H138)),NA())</f>
        <v>#N/A</v>
      </c>
      <c r="AR144" s="512" t="e">
        <f ca="1">+IF(AND(ISNUMBER(OFFSET('Sanitation Data'!$H$10,0,10*ROW('Sanitation Data'!H138))),'Data Summary'!DG144="Yes"),OFFSET('Sanitation Data'!$H$10,0,10*ROW('Sanitation Data'!H138)),NA())</f>
        <v>#N/A</v>
      </c>
      <c r="AS144" s="512" t="e">
        <f ca="1">+IF(AND(ISNUMBER(OFFSET('Sanitation Data'!$H$11,0,10*ROW('Sanitation Data'!H138))),'Data Summary'!DH144="Yes"),OFFSET('Sanitation Data'!$H$11,0,10*ROW('Sanitation Data'!H138)),NA())</f>
        <v>#N/A</v>
      </c>
      <c r="AT144" s="512" t="e">
        <f ca="1">+IF(AND(ISNUMBER(OFFSET('Sanitation Data'!$H$12,0,10*ROW('Sanitation Data'!H138))),'Data Summary'!DI144="Yes"),OFFSET('Sanitation Data'!$H$12,0,10*ROW('Sanitation Data'!H138)),NA())</f>
        <v>#N/A</v>
      </c>
      <c r="AU144" s="512" t="e">
        <f ca="1">+IF(AND(ISNUMBER(OFFSET('Sanitation Data'!$I$4,0,10*ROW('Sanitation Data'!I138))),'Data Summary'!DJ144="Yes"),100-OFFSET('Sanitation Data'!$I$4,0,10*ROW('Sanitation Data'!I138)),NA())</f>
        <v>#N/A</v>
      </c>
      <c r="AV144" s="512" t="e">
        <f ca="1">+IF(AND(ISNUMBER(OFFSET('Sanitation Data'!$I$6,0,10*ROW('Sanitation Data'!I138))),'Data Summary'!DK144="Yes"),OFFSET('Sanitation Data'!$I$6,0,10*ROW('Sanitation Data'!I138)),NA())</f>
        <v>#N/A</v>
      </c>
      <c r="AW144" s="512" t="e">
        <f ca="1">+IF(AND(ISNUMBER(OFFSET('Sanitation Data'!$I$10,0,10*ROW('Sanitation Data'!I138))),'Data Summary'!DL144="Yes"),OFFSET('Sanitation Data'!$I$10,0,10*ROW('Sanitation Data'!I138)),NA())</f>
        <v>#N/A</v>
      </c>
      <c r="AX144" s="512" t="e">
        <f ca="1">+IF(AND(ISNUMBER(OFFSET('Sanitation Data'!$I$11,0,10*ROW('Sanitation Data'!I138))),'Data Summary'!DM144="Yes"),OFFSET('Sanitation Data'!$I$11,0,10*ROW('Sanitation Data'!I138)),NA())</f>
        <v>#N/A</v>
      </c>
      <c r="AY144" s="512" t="e">
        <f ca="1">+IF(AND(ISNUMBER(OFFSET('Sanitation Data'!$I$12,0,10*ROW('Sanitation Data'!I138))),'Data Summary'!DN144="Yes"),OFFSET('Sanitation Data'!$I$12,0,10*ROW('Sanitation Data'!I138)),NA())</f>
        <v>#N/A</v>
      </c>
      <c r="AZ144" s="513" t="e">
        <f ca="1">+IF(AND(ISNUMBER(OFFSET('Hygiene Data'!$D$5,0,10*ROW('Hygiene Data'!D138))),'Data Summary'!DO144="Yes"),OFFSET('Hygiene Data'!$D$5,0,10*ROW('Hygiene Data'!D138)),NA())</f>
        <v>#N/A</v>
      </c>
      <c r="BA144" s="513" t="e">
        <f ca="1">+IF(AND(ISNUMBER(OFFSET('Hygiene Data'!$D$7,0,10*ROW('Hygiene Data'!D138))),'Data Summary'!DP144="Yes"),OFFSET('Hygiene Data'!$D$7,0,10*ROW('Hygiene Data'!D138)),NA())</f>
        <v>#N/A</v>
      </c>
      <c r="BB144" s="513" t="e">
        <f ca="1">+IF(AND(ISNUMBER(OFFSET('Hygiene Data'!$D$9,0,10*ROW('Hygiene Data'!D138))),'Data Summary'!DQ144="Yes"),OFFSET('Hygiene Data'!$D$9,0,10*ROW('Hygiene Data'!D138)),NA())</f>
        <v>#N/A</v>
      </c>
      <c r="BC144" s="513" t="e">
        <f ca="1">+IF(AND(ISNUMBER(OFFSET('Hygiene Data'!$E$5,0,10*ROW('Hygiene Data'!E138))),'Data Summary'!DR144="Yes"),OFFSET('Hygiene Data'!$E$5,0,10*ROW('Hygiene Data'!E138)),NA())</f>
        <v>#N/A</v>
      </c>
      <c r="BD144" s="513" t="e">
        <f ca="1">+IF(AND(ISNUMBER(OFFSET('Hygiene Data'!$E$7,0,10*ROW('Hygiene Data'!E138))),'Data Summary'!DS144="Yes"),OFFSET('Hygiene Data'!$E$7,0,10*ROW('Hygiene Data'!E138)),NA())</f>
        <v>#N/A</v>
      </c>
      <c r="BE144" s="513" t="e">
        <f ca="1">+IF(AND(ISNUMBER(OFFSET('Hygiene Data'!$E$9,0,10*ROW('Hygiene Data'!E138))),'Data Summary'!DT144="Yes"),OFFSET('Hygiene Data'!$E$9,0,10*ROW('Hygiene Data'!E138)),NA())</f>
        <v>#N/A</v>
      </c>
      <c r="BF144" s="513" t="e">
        <f ca="1">+IF(AND(ISNUMBER(OFFSET('Hygiene Data'!$F$5,0,10*ROW('Hygiene Data'!F138))),'Data Summary'!DU144="Yes"),OFFSET('Hygiene Data'!$F$5,0,10*ROW('Hygiene Data'!F138)),NA())</f>
        <v>#N/A</v>
      </c>
      <c r="BG144" s="513" t="e">
        <f ca="1">+IF(AND(ISNUMBER(OFFSET('Hygiene Data'!$F$7,0,10*ROW('Hygiene Data'!F138))),'Data Summary'!DV144="Yes"),OFFSET('Hygiene Data'!$F$7,0,10*ROW('Hygiene Data'!F138)),NA())</f>
        <v>#N/A</v>
      </c>
      <c r="BH144" s="513" t="e">
        <f ca="1">+IF(AND(ISNUMBER(OFFSET('Hygiene Data'!$F$9,0,10*ROW('Hygiene Data'!F138))),'Data Summary'!DW144="Yes"),OFFSET('Hygiene Data'!$F$9,0,10*ROW('Hygiene Data'!F138)),NA())</f>
        <v>#N/A</v>
      </c>
      <c r="BI144" s="513" t="e">
        <f ca="1">+IF(AND(ISNUMBER(OFFSET('Hygiene Data'!$G$5,0,10*ROW('Hygiene Data'!G138))),'Data Summary'!DX144="Yes"),OFFSET('Hygiene Data'!$G$5,0,10*ROW('Hygiene Data'!G138)),NA())</f>
        <v>#N/A</v>
      </c>
      <c r="BJ144" s="513" t="e">
        <f ca="1">+IF(AND(ISNUMBER(OFFSET('Hygiene Data'!$G$7,0,10*ROW('Hygiene Data'!G138))),'Data Summary'!DY144="Yes"),OFFSET('Hygiene Data'!$G$7,0,10*ROW('Hygiene Data'!G138)),NA())</f>
        <v>#N/A</v>
      </c>
      <c r="BK144" s="513" t="e">
        <f ca="1">+IF(AND(ISNUMBER(OFFSET('Hygiene Data'!$G$9,0,10*ROW('Hygiene Data'!G138))),'Data Summary'!DZ144="Yes"),OFFSET('Hygiene Data'!$G$9,0,10*ROW('Hygiene Data'!G138)),NA())</f>
        <v>#N/A</v>
      </c>
      <c r="BL144" s="513" t="e">
        <f ca="1">+IF(AND(ISNUMBER(OFFSET('Hygiene Data'!$H$5,0,10*ROW('Hygiene Data'!H138))),'Data Summary'!EA144="Yes"),OFFSET('Hygiene Data'!$H$5,0,10*ROW('Hygiene Data'!H138)),NA())</f>
        <v>#N/A</v>
      </c>
      <c r="BM144" s="513" t="e">
        <f ca="1">+IF(AND(ISNUMBER(OFFSET('Hygiene Data'!$H$7,0,10*ROW('Hygiene Data'!H138))),'Data Summary'!EB144="Yes"),OFFSET('Hygiene Data'!$H$7,0,10*ROW('Hygiene Data'!H138)),NA())</f>
        <v>#N/A</v>
      </c>
      <c r="BN144" s="513" t="e">
        <f ca="1">+IF(AND(ISNUMBER(OFFSET('Hygiene Data'!$H$9,0,10*ROW('Hygiene Data'!H138))),'Data Summary'!EC144="Yes"),OFFSET('Hygiene Data'!$H$9,0,10*ROW('Hygiene Data'!H138)),NA())</f>
        <v>#N/A</v>
      </c>
      <c r="BO144" s="513" t="e">
        <f ca="1">+IF(AND(ISNUMBER(OFFSET('Hygiene Data'!$I$5,0,10*ROW('Hygiene Data'!I138))),'Data Summary'!ED144="Yes"),OFFSET('Hygiene Data'!$I$5,0,10*ROW('Hygiene Data'!I138)),NA())</f>
        <v>#N/A</v>
      </c>
      <c r="BP144" s="513" t="e">
        <f ca="1">+IF(AND(ISNUMBER(OFFSET('Hygiene Data'!$I$7,0,10*ROW('Hygiene Data'!I138))),'Data Summary'!EE144="Yes"),OFFSET('Hygiene Data'!$I$7,0,10*ROW('Hygiene Data'!I138)),NA())</f>
        <v>#N/A</v>
      </c>
      <c r="BQ144" s="513" t="e">
        <f ca="1">+IF(AND(ISNUMBER(OFFSET('Hygiene Data'!$I$9,0,10*ROW('Hygiene Data'!I138))),'Data Summary'!EF144="Yes"),OFFSET('Hygiene Data'!$I$9,0,10*ROW('Hygiene Data'!I138)),NA())</f>
        <v>#N/A</v>
      </c>
    </row>
    <row r="145" spans="1:69" x14ac:dyDescent="0.25">
      <c r="A145" s="509" t="e">
        <f ca="1">+RIGHT('Data Summary'!A145,LEN('Data Summary'!A145)-9)</f>
        <v>#VALUE!</v>
      </c>
      <c r="B145" s="483" t="str">
        <f ca="1">+IF(ISTEXT('Data Summary'!B145),'Data Summary'!B145,"")</f>
        <v/>
      </c>
      <c r="C145" s="510" t="e">
        <f ca="1">+VALUE('Data Summary'!C145)</f>
        <v>#VALUE!</v>
      </c>
      <c r="D145" s="511" t="e">
        <f ca="1">+IF(AND(ISNUMBER(OFFSET('Water Data'!$D$4,0,10*ROW('Water Data'!D139))),'Data Summary'!BS145="Yes"),100-OFFSET('Water Data'!$D$4,0,10*ROW('Water Data'!D139)),NA())</f>
        <v>#N/A</v>
      </c>
      <c r="E145" s="511" t="e">
        <f ca="1">+IF(AND(ISNUMBER(OFFSET('Water Data'!$D$6,0,10*ROW('Water Data'!D139))),'Data Summary'!BT145="Yes"),OFFSET('Water Data'!$D$6,0,10*ROW('Water Data'!D139)),NA())</f>
        <v>#N/A</v>
      </c>
      <c r="F145" s="511" t="e">
        <f ca="1">+IF(AND(ISNUMBER(OFFSET('Water Data'!$D$9,0,10*ROW('Water Data'!D139))),'Data Summary'!BU145="Yes"),OFFSET('Water Data'!$D$9,0,10*ROW('Water Data'!D139)),NA())</f>
        <v>#N/A</v>
      </c>
      <c r="G145" s="511" t="e">
        <f ca="1">+IF(AND(ISNUMBER(OFFSET('Water Data'!$E$4,0,10*ROW('Water Data'!E139))),'Data Summary'!BV145="Yes"),100-OFFSET('Water Data'!$E$4,0,10*ROW('Water Data'!E139)),NA())</f>
        <v>#N/A</v>
      </c>
      <c r="H145" s="511" t="e">
        <f ca="1">+IF(AND(ISNUMBER(OFFSET('Water Data'!$E$6,0,10*ROW('Water Data'!E139))),'Data Summary'!BW145="Yes"),OFFSET('Water Data'!$E$6,0,10*ROW('Water Data'!E139)),NA())</f>
        <v>#N/A</v>
      </c>
      <c r="I145" s="511" t="e">
        <f ca="1">+IF(AND(ISNUMBER(OFFSET('Water Data'!$E$9,0,10*ROW('Water Data'!E139))),'Data Summary'!BX145="Yes"),OFFSET('Water Data'!$E$9,0,10*ROW('Water Data'!E139)),NA())</f>
        <v>#N/A</v>
      </c>
      <c r="J145" s="511" t="e">
        <f ca="1">+IF(AND(ISNUMBER(OFFSET('Water Data'!$F$4,0,10*ROW('Water Data'!F139))),'Data Summary'!BY145="Yes"),100-OFFSET('Water Data'!$F$4,0,10*ROW('Water Data'!F139)),NA())</f>
        <v>#N/A</v>
      </c>
      <c r="K145" s="511" t="e">
        <f ca="1">+IF(AND(ISNUMBER(OFFSET('Water Data'!$F$6,0,10*ROW('Water Data'!F139))),'Data Summary'!BZ145="Yes"),OFFSET('Water Data'!$F$6,0,10*ROW('Water Data'!F139)),NA())</f>
        <v>#N/A</v>
      </c>
      <c r="L145" s="511" t="e">
        <f ca="1">+IF(AND(ISNUMBER(OFFSET('Water Data'!$F$9,0,10*ROW('Water Data'!F139))),'Data Summary'!CA145="Yes"),OFFSET('Water Data'!$F$9,0,10*ROW('Water Data'!F139)),NA())</f>
        <v>#N/A</v>
      </c>
      <c r="M145" s="511" t="e">
        <f ca="1">+IF(AND(ISNUMBER(OFFSET('Water Data'!$G$4,0,10*ROW('Water Data'!G139))),'Data Summary'!CB145="Yes"),100-OFFSET('Water Data'!$G$4,0,10*ROW('Water Data'!G139)),NA())</f>
        <v>#N/A</v>
      </c>
      <c r="N145" s="511" t="e">
        <f ca="1">+IF(AND(ISNUMBER(OFFSET('Water Data'!$G$6,0,10*ROW('Water Data'!G139))),'Data Summary'!CC145="Yes"),OFFSET('Water Data'!$G$6,0,10*ROW('Water Data'!G139)),NA())</f>
        <v>#N/A</v>
      </c>
      <c r="O145" s="511" t="e">
        <f ca="1">+IF(AND(ISNUMBER(OFFSET('Water Data'!$G$9,0,10*ROW('Water Data'!G139))),'Data Summary'!CD145="Yes"),OFFSET('Water Data'!$G$9,0,10*ROW('Water Data'!G139)),NA())</f>
        <v>#N/A</v>
      </c>
      <c r="P145" s="511" t="e">
        <f ca="1">+IF(AND(ISNUMBER(OFFSET('Water Data'!$H$4,0,10*ROW('Water Data'!H139))),'Data Summary'!CE145="Yes"),100-OFFSET('Water Data'!$H$4,0,10*ROW('Water Data'!H139)),NA())</f>
        <v>#N/A</v>
      </c>
      <c r="Q145" s="511" t="e">
        <f ca="1">+IF(AND(ISNUMBER(OFFSET('Water Data'!$H$6,0,10*ROW('Water Data'!H139))),'Data Summary'!CF145="Yes"),OFFSET('Water Data'!$H$6,0,10*ROW('Water Data'!H139)),NA())</f>
        <v>#N/A</v>
      </c>
      <c r="R145" s="511" t="e">
        <f ca="1">+IF(AND(ISNUMBER(OFFSET('Water Data'!$H$9,0,10*ROW('Water Data'!H139))),'Data Summary'!CG145="Yes"),OFFSET('Water Data'!$H$9,0,10*ROW('Water Data'!H139)),NA())</f>
        <v>#N/A</v>
      </c>
      <c r="S145" s="511" t="e">
        <f ca="1">+IF(AND(ISNUMBER(OFFSET('Water Data'!$I$4,0,10*ROW('Water Data'!I139))),'Data Summary'!CH145="Yes"),100-OFFSET('Water Data'!$I$4,0,10*ROW('Water Data'!I139)),NA())</f>
        <v>#N/A</v>
      </c>
      <c r="T145" s="511" t="e">
        <f ca="1">+IF(AND(ISNUMBER(OFFSET('Water Data'!$I$6,0,10*ROW('Water Data'!I139))),'Data Summary'!CI145="Yes"),OFFSET('Water Data'!$I$6,0,10*ROW('Water Data'!I139)),NA())</f>
        <v>#N/A</v>
      </c>
      <c r="U145" s="511" t="e">
        <f ca="1">+IF(AND(ISNUMBER(OFFSET('Water Data'!$I$9,0,10*ROW('Water Data'!I139))),'Data Summary'!CJ145="Yes"),OFFSET('Water Data'!$I$9,0,10*ROW('Water Data'!I139)),NA())</f>
        <v>#N/A</v>
      </c>
      <c r="V145" s="512" t="e">
        <f ca="1">+IF(AND(ISNUMBER(OFFSET('Sanitation Data'!$D$4,0,10*ROW('Sanitation Data'!D139))),'Data Summary'!CK145="Yes"),100-OFFSET('Sanitation Data'!$D$4,0,10*ROW('Sanitation Data'!D139)),NA())</f>
        <v>#N/A</v>
      </c>
      <c r="W145" s="512" t="e">
        <f ca="1">+IF(AND(ISNUMBER(OFFSET('Sanitation Data'!$D$6,0,10*ROW('Sanitation Data'!D139))),'Data Summary'!CL145="Yes"),OFFSET('Sanitation Data'!$D$6,0,10*ROW('Sanitation Data'!D139)),NA())</f>
        <v>#N/A</v>
      </c>
      <c r="X145" s="512" t="e">
        <f ca="1">+IF(AND(ISNUMBER(OFFSET('Sanitation Data'!$D$10,0,10*ROW('Sanitation Data'!D139))),'Data Summary'!CM145="Yes"),OFFSET('Sanitation Data'!$D$10,0,10*ROW('Sanitation Data'!D139)),NA())</f>
        <v>#N/A</v>
      </c>
      <c r="Y145" s="512" t="e">
        <f ca="1">+IF(AND(ISNUMBER(OFFSET('Sanitation Data'!$D$11,0,10*ROW('Sanitation Data'!D139))),'Data Summary'!CN145="Yes"),OFFSET('Sanitation Data'!$D$11,0,10*ROW('Sanitation Data'!D139)),NA())</f>
        <v>#N/A</v>
      </c>
      <c r="Z145" s="512" t="e">
        <f ca="1">+IF(AND(ISNUMBER(OFFSET('Sanitation Data'!$D$12,0,10*ROW('Sanitation Data'!D139))),'Data Summary'!CO145="Yes"),OFFSET('Sanitation Data'!$D$12,0,10*ROW('Sanitation Data'!D139)),NA())</f>
        <v>#N/A</v>
      </c>
      <c r="AA145" s="512" t="e">
        <f ca="1">+IF(AND(ISNUMBER(OFFSET('Sanitation Data'!$E$4,0,10*ROW('Sanitation Data'!E139))),'Data Summary'!CP145="Yes"),100-OFFSET('Sanitation Data'!$E$4,0,10*ROW('Sanitation Data'!E139)),NA())</f>
        <v>#N/A</v>
      </c>
      <c r="AB145" s="512" t="e">
        <f ca="1">+IF(AND(ISNUMBER(OFFSET('Sanitation Data'!$E$6,0,10*ROW('Sanitation Data'!E139))),'Data Summary'!CQ145="Yes"),OFFSET('Sanitation Data'!$E$6,0,10*ROW('Sanitation Data'!E139)),NA())</f>
        <v>#N/A</v>
      </c>
      <c r="AC145" s="512" t="e">
        <f ca="1">+IF(AND(ISNUMBER(OFFSET('Sanitation Data'!$E$10,0,10*ROW('Sanitation Data'!E139))),'Data Summary'!CR145="Yes"),OFFSET('Sanitation Data'!$E$10,0,10*ROW('Sanitation Data'!E139)),NA())</f>
        <v>#N/A</v>
      </c>
      <c r="AD145" s="512" t="e">
        <f ca="1">+IF(AND(ISNUMBER(OFFSET('Sanitation Data'!$E$11,0,10*ROW('Sanitation Data'!E139))),'Data Summary'!CS145="Yes"),OFFSET('Sanitation Data'!$E$11,0,10*ROW('Sanitation Data'!E139)),NA())</f>
        <v>#N/A</v>
      </c>
      <c r="AE145" s="512" t="e">
        <f ca="1">+IF(AND(ISNUMBER(OFFSET('Sanitation Data'!$E$12,0,10*ROW('Sanitation Data'!E139))),'Data Summary'!CT145="Yes"),OFFSET('Sanitation Data'!$E$12,0,10*ROW('Sanitation Data'!E139)),NA())</f>
        <v>#N/A</v>
      </c>
      <c r="AF145" s="512" t="e">
        <f ca="1">+IF(AND(ISNUMBER(OFFSET('Sanitation Data'!$F$4,0,10*ROW('Sanitation Data'!F139))),'Data Summary'!CU145="Yes"),100-OFFSET('Sanitation Data'!$F$4,0,10*ROW('Sanitation Data'!F139)),NA())</f>
        <v>#N/A</v>
      </c>
      <c r="AG145" s="512" t="e">
        <f ca="1">+IF(AND(ISNUMBER(OFFSET('Sanitation Data'!$F$6,0,10*ROW('Sanitation Data'!F139))),'Data Summary'!CV145="Yes"),OFFSET('Sanitation Data'!$F$6,0,10*ROW('Sanitation Data'!F139)),NA())</f>
        <v>#N/A</v>
      </c>
      <c r="AH145" s="512" t="e">
        <f ca="1">+IF(AND(ISNUMBER(OFFSET('Sanitation Data'!$F$10,0,10*ROW('Sanitation Data'!F139))),'Data Summary'!CW145="Yes"),OFFSET('Sanitation Data'!$F$10,0,10*ROW('Sanitation Data'!F139)),NA())</f>
        <v>#N/A</v>
      </c>
      <c r="AI145" s="512" t="e">
        <f ca="1">+IF(AND(ISNUMBER(OFFSET('Sanitation Data'!$F$11,0,10*ROW('Sanitation Data'!F139))),'Data Summary'!CX145="Yes"),OFFSET('Sanitation Data'!$F$11,0,10*ROW('Sanitation Data'!F139)),NA())</f>
        <v>#N/A</v>
      </c>
      <c r="AJ145" s="512" t="e">
        <f ca="1">+IF(AND(ISNUMBER(OFFSET('Sanitation Data'!$F$12,0,10*ROW('Sanitation Data'!F139))),'Data Summary'!CY145="Yes"),OFFSET('Sanitation Data'!$F$12,0,10*ROW('Sanitation Data'!F139)),NA())</f>
        <v>#N/A</v>
      </c>
      <c r="AK145" s="512" t="e">
        <f ca="1">+IF(AND(ISNUMBER(OFFSET('Sanitation Data'!$G$4,0,10*ROW('Sanitation Data'!G139))),'Data Summary'!CZ145="Yes"),100-OFFSET('Sanitation Data'!$G$4,0,10*ROW('Sanitation Data'!G139)),NA())</f>
        <v>#N/A</v>
      </c>
      <c r="AL145" s="512" t="e">
        <f ca="1">+IF(AND(ISNUMBER(OFFSET('Sanitation Data'!$G$6,0,10*ROW('Sanitation Data'!G139))),'Data Summary'!DA145="Yes"),OFFSET('Sanitation Data'!$G$6,0,10*ROW('Sanitation Data'!G139)),NA())</f>
        <v>#N/A</v>
      </c>
      <c r="AM145" s="512" t="e">
        <f ca="1">+IF(AND(ISNUMBER(OFFSET('Sanitation Data'!$G$10,0,10*ROW('Sanitation Data'!G139))),'Data Summary'!DB145="Yes"),OFFSET('Sanitation Data'!$G$10,0,10*ROW('Sanitation Data'!G139)),NA())</f>
        <v>#N/A</v>
      </c>
      <c r="AN145" s="512" t="e">
        <f ca="1">+IF(AND(ISNUMBER(OFFSET('Sanitation Data'!$G$11,0,10*ROW('Sanitation Data'!G139))),'Data Summary'!DC145="Yes"),OFFSET('Sanitation Data'!$G$11,0,10*ROW('Sanitation Data'!G139)),NA())</f>
        <v>#N/A</v>
      </c>
      <c r="AO145" s="512" t="e">
        <f ca="1">+IF(AND(ISNUMBER(OFFSET('Sanitation Data'!$G$12,0,10*ROW('Sanitation Data'!G139))),'Data Summary'!DD145="Yes"),OFFSET('Sanitation Data'!$G$12,0,10*ROW('Sanitation Data'!G139)),NA())</f>
        <v>#N/A</v>
      </c>
      <c r="AP145" s="512" t="e">
        <f ca="1">+IF(AND(ISNUMBER(OFFSET('Sanitation Data'!$H$4,0,10*ROW('Sanitation Data'!H139))),'Data Summary'!DE145="Yes"),100-OFFSET('Sanitation Data'!$H$4,0,10*ROW('Sanitation Data'!H139)),NA())</f>
        <v>#N/A</v>
      </c>
      <c r="AQ145" s="512" t="e">
        <f ca="1">+IF(AND(ISNUMBER(OFFSET('Sanitation Data'!$H$6,0,10*ROW('Sanitation Data'!H139))),'Data Summary'!DF145="Yes"),OFFSET('Sanitation Data'!$H$6,0,10*ROW('Sanitation Data'!H139)),NA())</f>
        <v>#N/A</v>
      </c>
      <c r="AR145" s="512" t="e">
        <f ca="1">+IF(AND(ISNUMBER(OFFSET('Sanitation Data'!$H$10,0,10*ROW('Sanitation Data'!H139))),'Data Summary'!DG145="Yes"),OFFSET('Sanitation Data'!$H$10,0,10*ROW('Sanitation Data'!H139)),NA())</f>
        <v>#N/A</v>
      </c>
      <c r="AS145" s="512" t="e">
        <f ca="1">+IF(AND(ISNUMBER(OFFSET('Sanitation Data'!$H$11,0,10*ROW('Sanitation Data'!H139))),'Data Summary'!DH145="Yes"),OFFSET('Sanitation Data'!$H$11,0,10*ROW('Sanitation Data'!H139)),NA())</f>
        <v>#N/A</v>
      </c>
      <c r="AT145" s="512" t="e">
        <f ca="1">+IF(AND(ISNUMBER(OFFSET('Sanitation Data'!$H$12,0,10*ROW('Sanitation Data'!H139))),'Data Summary'!DI145="Yes"),OFFSET('Sanitation Data'!$H$12,0,10*ROW('Sanitation Data'!H139)),NA())</f>
        <v>#N/A</v>
      </c>
      <c r="AU145" s="512" t="e">
        <f ca="1">+IF(AND(ISNUMBER(OFFSET('Sanitation Data'!$I$4,0,10*ROW('Sanitation Data'!I139))),'Data Summary'!DJ145="Yes"),100-OFFSET('Sanitation Data'!$I$4,0,10*ROW('Sanitation Data'!I139)),NA())</f>
        <v>#N/A</v>
      </c>
      <c r="AV145" s="512" t="e">
        <f ca="1">+IF(AND(ISNUMBER(OFFSET('Sanitation Data'!$I$6,0,10*ROW('Sanitation Data'!I139))),'Data Summary'!DK145="Yes"),OFFSET('Sanitation Data'!$I$6,0,10*ROW('Sanitation Data'!I139)),NA())</f>
        <v>#N/A</v>
      </c>
      <c r="AW145" s="512" t="e">
        <f ca="1">+IF(AND(ISNUMBER(OFFSET('Sanitation Data'!$I$10,0,10*ROW('Sanitation Data'!I139))),'Data Summary'!DL145="Yes"),OFFSET('Sanitation Data'!$I$10,0,10*ROW('Sanitation Data'!I139)),NA())</f>
        <v>#N/A</v>
      </c>
      <c r="AX145" s="512" t="e">
        <f ca="1">+IF(AND(ISNUMBER(OFFSET('Sanitation Data'!$I$11,0,10*ROW('Sanitation Data'!I139))),'Data Summary'!DM145="Yes"),OFFSET('Sanitation Data'!$I$11,0,10*ROW('Sanitation Data'!I139)),NA())</f>
        <v>#N/A</v>
      </c>
      <c r="AY145" s="512" t="e">
        <f ca="1">+IF(AND(ISNUMBER(OFFSET('Sanitation Data'!$I$12,0,10*ROW('Sanitation Data'!I139))),'Data Summary'!DN145="Yes"),OFFSET('Sanitation Data'!$I$12,0,10*ROW('Sanitation Data'!I139)),NA())</f>
        <v>#N/A</v>
      </c>
      <c r="AZ145" s="513" t="e">
        <f ca="1">+IF(AND(ISNUMBER(OFFSET('Hygiene Data'!$D$5,0,10*ROW('Hygiene Data'!D139))),'Data Summary'!DO145="Yes"),OFFSET('Hygiene Data'!$D$5,0,10*ROW('Hygiene Data'!D139)),NA())</f>
        <v>#N/A</v>
      </c>
      <c r="BA145" s="513" t="e">
        <f ca="1">+IF(AND(ISNUMBER(OFFSET('Hygiene Data'!$D$7,0,10*ROW('Hygiene Data'!D139))),'Data Summary'!DP145="Yes"),OFFSET('Hygiene Data'!$D$7,0,10*ROW('Hygiene Data'!D139)),NA())</f>
        <v>#N/A</v>
      </c>
      <c r="BB145" s="513" t="e">
        <f ca="1">+IF(AND(ISNUMBER(OFFSET('Hygiene Data'!$D$9,0,10*ROW('Hygiene Data'!D139))),'Data Summary'!DQ145="Yes"),OFFSET('Hygiene Data'!$D$9,0,10*ROW('Hygiene Data'!D139)),NA())</f>
        <v>#N/A</v>
      </c>
      <c r="BC145" s="513" t="e">
        <f ca="1">+IF(AND(ISNUMBER(OFFSET('Hygiene Data'!$E$5,0,10*ROW('Hygiene Data'!E139))),'Data Summary'!DR145="Yes"),OFFSET('Hygiene Data'!$E$5,0,10*ROW('Hygiene Data'!E139)),NA())</f>
        <v>#N/A</v>
      </c>
      <c r="BD145" s="513" t="e">
        <f ca="1">+IF(AND(ISNUMBER(OFFSET('Hygiene Data'!$E$7,0,10*ROW('Hygiene Data'!E139))),'Data Summary'!DS145="Yes"),OFFSET('Hygiene Data'!$E$7,0,10*ROW('Hygiene Data'!E139)),NA())</f>
        <v>#N/A</v>
      </c>
      <c r="BE145" s="513" t="e">
        <f ca="1">+IF(AND(ISNUMBER(OFFSET('Hygiene Data'!$E$9,0,10*ROW('Hygiene Data'!E139))),'Data Summary'!DT145="Yes"),OFFSET('Hygiene Data'!$E$9,0,10*ROW('Hygiene Data'!E139)),NA())</f>
        <v>#N/A</v>
      </c>
      <c r="BF145" s="513" t="e">
        <f ca="1">+IF(AND(ISNUMBER(OFFSET('Hygiene Data'!$F$5,0,10*ROW('Hygiene Data'!F139))),'Data Summary'!DU145="Yes"),OFFSET('Hygiene Data'!$F$5,0,10*ROW('Hygiene Data'!F139)),NA())</f>
        <v>#N/A</v>
      </c>
      <c r="BG145" s="513" t="e">
        <f ca="1">+IF(AND(ISNUMBER(OFFSET('Hygiene Data'!$F$7,0,10*ROW('Hygiene Data'!F139))),'Data Summary'!DV145="Yes"),OFFSET('Hygiene Data'!$F$7,0,10*ROW('Hygiene Data'!F139)),NA())</f>
        <v>#N/A</v>
      </c>
      <c r="BH145" s="513" t="e">
        <f ca="1">+IF(AND(ISNUMBER(OFFSET('Hygiene Data'!$F$9,0,10*ROW('Hygiene Data'!F139))),'Data Summary'!DW145="Yes"),OFFSET('Hygiene Data'!$F$9,0,10*ROW('Hygiene Data'!F139)),NA())</f>
        <v>#N/A</v>
      </c>
      <c r="BI145" s="513" t="e">
        <f ca="1">+IF(AND(ISNUMBER(OFFSET('Hygiene Data'!$G$5,0,10*ROW('Hygiene Data'!G139))),'Data Summary'!DX145="Yes"),OFFSET('Hygiene Data'!$G$5,0,10*ROW('Hygiene Data'!G139)),NA())</f>
        <v>#N/A</v>
      </c>
      <c r="BJ145" s="513" t="e">
        <f ca="1">+IF(AND(ISNUMBER(OFFSET('Hygiene Data'!$G$7,0,10*ROW('Hygiene Data'!G139))),'Data Summary'!DY145="Yes"),OFFSET('Hygiene Data'!$G$7,0,10*ROW('Hygiene Data'!G139)),NA())</f>
        <v>#N/A</v>
      </c>
      <c r="BK145" s="513" t="e">
        <f ca="1">+IF(AND(ISNUMBER(OFFSET('Hygiene Data'!$G$9,0,10*ROW('Hygiene Data'!G139))),'Data Summary'!DZ145="Yes"),OFFSET('Hygiene Data'!$G$9,0,10*ROW('Hygiene Data'!G139)),NA())</f>
        <v>#N/A</v>
      </c>
      <c r="BL145" s="513" t="e">
        <f ca="1">+IF(AND(ISNUMBER(OFFSET('Hygiene Data'!$H$5,0,10*ROW('Hygiene Data'!H139))),'Data Summary'!EA145="Yes"),OFFSET('Hygiene Data'!$H$5,0,10*ROW('Hygiene Data'!H139)),NA())</f>
        <v>#N/A</v>
      </c>
      <c r="BM145" s="513" t="e">
        <f ca="1">+IF(AND(ISNUMBER(OFFSET('Hygiene Data'!$H$7,0,10*ROW('Hygiene Data'!H139))),'Data Summary'!EB145="Yes"),OFFSET('Hygiene Data'!$H$7,0,10*ROW('Hygiene Data'!H139)),NA())</f>
        <v>#N/A</v>
      </c>
      <c r="BN145" s="513" t="e">
        <f ca="1">+IF(AND(ISNUMBER(OFFSET('Hygiene Data'!$H$9,0,10*ROW('Hygiene Data'!H139))),'Data Summary'!EC145="Yes"),OFFSET('Hygiene Data'!$H$9,0,10*ROW('Hygiene Data'!H139)),NA())</f>
        <v>#N/A</v>
      </c>
      <c r="BO145" s="513" t="e">
        <f ca="1">+IF(AND(ISNUMBER(OFFSET('Hygiene Data'!$I$5,0,10*ROW('Hygiene Data'!I139))),'Data Summary'!ED145="Yes"),OFFSET('Hygiene Data'!$I$5,0,10*ROW('Hygiene Data'!I139)),NA())</f>
        <v>#N/A</v>
      </c>
      <c r="BP145" s="513" t="e">
        <f ca="1">+IF(AND(ISNUMBER(OFFSET('Hygiene Data'!$I$7,0,10*ROW('Hygiene Data'!I139))),'Data Summary'!EE145="Yes"),OFFSET('Hygiene Data'!$I$7,0,10*ROW('Hygiene Data'!I139)),NA())</f>
        <v>#N/A</v>
      </c>
      <c r="BQ145" s="513" t="e">
        <f ca="1">+IF(AND(ISNUMBER(OFFSET('Hygiene Data'!$I$9,0,10*ROW('Hygiene Data'!I139))),'Data Summary'!EF145="Yes"),OFFSET('Hygiene Data'!$I$9,0,10*ROW('Hygiene Data'!I139)),NA())</f>
        <v>#N/A</v>
      </c>
    </row>
    <row r="146" spans="1:69" x14ac:dyDescent="0.25">
      <c r="A146" s="509" t="e">
        <f ca="1">+RIGHT('Data Summary'!A146,LEN('Data Summary'!A146)-9)</f>
        <v>#VALUE!</v>
      </c>
      <c r="B146" s="483" t="str">
        <f ca="1">+IF(ISTEXT('Data Summary'!B146),'Data Summary'!B146,"")</f>
        <v/>
      </c>
      <c r="C146" s="510" t="e">
        <f ca="1">+VALUE('Data Summary'!C146)</f>
        <v>#VALUE!</v>
      </c>
      <c r="D146" s="511" t="e">
        <f ca="1">+IF(AND(ISNUMBER(OFFSET('Water Data'!$D$4,0,10*ROW('Water Data'!D140))),'Data Summary'!BS146="Yes"),100-OFFSET('Water Data'!$D$4,0,10*ROW('Water Data'!D140)),NA())</f>
        <v>#N/A</v>
      </c>
      <c r="E146" s="511" t="e">
        <f ca="1">+IF(AND(ISNUMBER(OFFSET('Water Data'!$D$6,0,10*ROW('Water Data'!D140))),'Data Summary'!BT146="Yes"),OFFSET('Water Data'!$D$6,0,10*ROW('Water Data'!D140)),NA())</f>
        <v>#N/A</v>
      </c>
      <c r="F146" s="511" t="e">
        <f ca="1">+IF(AND(ISNUMBER(OFFSET('Water Data'!$D$9,0,10*ROW('Water Data'!D140))),'Data Summary'!BU146="Yes"),OFFSET('Water Data'!$D$9,0,10*ROW('Water Data'!D140)),NA())</f>
        <v>#N/A</v>
      </c>
      <c r="G146" s="511" t="e">
        <f ca="1">+IF(AND(ISNUMBER(OFFSET('Water Data'!$E$4,0,10*ROW('Water Data'!E140))),'Data Summary'!BV146="Yes"),100-OFFSET('Water Data'!$E$4,0,10*ROW('Water Data'!E140)),NA())</f>
        <v>#N/A</v>
      </c>
      <c r="H146" s="511" t="e">
        <f ca="1">+IF(AND(ISNUMBER(OFFSET('Water Data'!$E$6,0,10*ROW('Water Data'!E140))),'Data Summary'!BW146="Yes"),OFFSET('Water Data'!$E$6,0,10*ROW('Water Data'!E140)),NA())</f>
        <v>#N/A</v>
      </c>
      <c r="I146" s="511" t="e">
        <f ca="1">+IF(AND(ISNUMBER(OFFSET('Water Data'!$E$9,0,10*ROW('Water Data'!E140))),'Data Summary'!BX146="Yes"),OFFSET('Water Data'!$E$9,0,10*ROW('Water Data'!E140)),NA())</f>
        <v>#N/A</v>
      </c>
      <c r="J146" s="511" t="e">
        <f ca="1">+IF(AND(ISNUMBER(OFFSET('Water Data'!$F$4,0,10*ROW('Water Data'!F140))),'Data Summary'!BY146="Yes"),100-OFFSET('Water Data'!$F$4,0,10*ROW('Water Data'!F140)),NA())</f>
        <v>#N/A</v>
      </c>
      <c r="K146" s="511" t="e">
        <f ca="1">+IF(AND(ISNUMBER(OFFSET('Water Data'!$F$6,0,10*ROW('Water Data'!F140))),'Data Summary'!BZ146="Yes"),OFFSET('Water Data'!$F$6,0,10*ROW('Water Data'!F140)),NA())</f>
        <v>#N/A</v>
      </c>
      <c r="L146" s="511" t="e">
        <f ca="1">+IF(AND(ISNUMBER(OFFSET('Water Data'!$F$9,0,10*ROW('Water Data'!F140))),'Data Summary'!CA146="Yes"),OFFSET('Water Data'!$F$9,0,10*ROW('Water Data'!F140)),NA())</f>
        <v>#N/A</v>
      </c>
      <c r="M146" s="511" t="e">
        <f ca="1">+IF(AND(ISNUMBER(OFFSET('Water Data'!$G$4,0,10*ROW('Water Data'!G140))),'Data Summary'!CB146="Yes"),100-OFFSET('Water Data'!$G$4,0,10*ROW('Water Data'!G140)),NA())</f>
        <v>#N/A</v>
      </c>
      <c r="N146" s="511" t="e">
        <f ca="1">+IF(AND(ISNUMBER(OFFSET('Water Data'!$G$6,0,10*ROW('Water Data'!G140))),'Data Summary'!CC146="Yes"),OFFSET('Water Data'!$G$6,0,10*ROW('Water Data'!G140)),NA())</f>
        <v>#N/A</v>
      </c>
      <c r="O146" s="511" t="e">
        <f ca="1">+IF(AND(ISNUMBER(OFFSET('Water Data'!$G$9,0,10*ROW('Water Data'!G140))),'Data Summary'!CD146="Yes"),OFFSET('Water Data'!$G$9,0,10*ROW('Water Data'!G140)),NA())</f>
        <v>#N/A</v>
      </c>
      <c r="P146" s="511" t="e">
        <f ca="1">+IF(AND(ISNUMBER(OFFSET('Water Data'!$H$4,0,10*ROW('Water Data'!H140))),'Data Summary'!CE146="Yes"),100-OFFSET('Water Data'!$H$4,0,10*ROW('Water Data'!H140)),NA())</f>
        <v>#N/A</v>
      </c>
      <c r="Q146" s="511" t="e">
        <f ca="1">+IF(AND(ISNUMBER(OFFSET('Water Data'!$H$6,0,10*ROW('Water Data'!H140))),'Data Summary'!CF146="Yes"),OFFSET('Water Data'!$H$6,0,10*ROW('Water Data'!H140)),NA())</f>
        <v>#N/A</v>
      </c>
      <c r="R146" s="511" t="e">
        <f ca="1">+IF(AND(ISNUMBER(OFFSET('Water Data'!$H$9,0,10*ROW('Water Data'!H140))),'Data Summary'!CG146="Yes"),OFFSET('Water Data'!$H$9,0,10*ROW('Water Data'!H140)),NA())</f>
        <v>#N/A</v>
      </c>
      <c r="S146" s="511" t="e">
        <f ca="1">+IF(AND(ISNUMBER(OFFSET('Water Data'!$I$4,0,10*ROW('Water Data'!I140))),'Data Summary'!CH146="Yes"),100-OFFSET('Water Data'!$I$4,0,10*ROW('Water Data'!I140)),NA())</f>
        <v>#N/A</v>
      </c>
      <c r="T146" s="511" t="e">
        <f ca="1">+IF(AND(ISNUMBER(OFFSET('Water Data'!$I$6,0,10*ROW('Water Data'!I140))),'Data Summary'!CI146="Yes"),OFFSET('Water Data'!$I$6,0,10*ROW('Water Data'!I140)),NA())</f>
        <v>#N/A</v>
      </c>
      <c r="U146" s="511" t="e">
        <f ca="1">+IF(AND(ISNUMBER(OFFSET('Water Data'!$I$9,0,10*ROW('Water Data'!I140))),'Data Summary'!CJ146="Yes"),OFFSET('Water Data'!$I$9,0,10*ROW('Water Data'!I140)),NA())</f>
        <v>#N/A</v>
      </c>
      <c r="V146" s="512" t="e">
        <f ca="1">+IF(AND(ISNUMBER(OFFSET('Sanitation Data'!$D$4,0,10*ROW('Sanitation Data'!D140))),'Data Summary'!CK146="Yes"),100-OFFSET('Sanitation Data'!$D$4,0,10*ROW('Sanitation Data'!D140)),NA())</f>
        <v>#N/A</v>
      </c>
      <c r="W146" s="512" t="e">
        <f ca="1">+IF(AND(ISNUMBER(OFFSET('Sanitation Data'!$D$6,0,10*ROW('Sanitation Data'!D140))),'Data Summary'!CL146="Yes"),OFFSET('Sanitation Data'!$D$6,0,10*ROW('Sanitation Data'!D140)),NA())</f>
        <v>#N/A</v>
      </c>
      <c r="X146" s="512" t="e">
        <f ca="1">+IF(AND(ISNUMBER(OFFSET('Sanitation Data'!$D$10,0,10*ROW('Sanitation Data'!D140))),'Data Summary'!CM146="Yes"),OFFSET('Sanitation Data'!$D$10,0,10*ROW('Sanitation Data'!D140)),NA())</f>
        <v>#N/A</v>
      </c>
      <c r="Y146" s="512" t="e">
        <f ca="1">+IF(AND(ISNUMBER(OFFSET('Sanitation Data'!$D$11,0,10*ROW('Sanitation Data'!D140))),'Data Summary'!CN146="Yes"),OFFSET('Sanitation Data'!$D$11,0,10*ROW('Sanitation Data'!D140)),NA())</f>
        <v>#N/A</v>
      </c>
      <c r="Z146" s="512" t="e">
        <f ca="1">+IF(AND(ISNUMBER(OFFSET('Sanitation Data'!$D$12,0,10*ROW('Sanitation Data'!D140))),'Data Summary'!CO146="Yes"),OFFSET('Sanitation Data'!$D$12,0,10*ROW('Sanitation Data'!D140)),NA())</f>
        <v>#N/A</v>
      </c>
      <c r="AA146" s="512" t="e">
        <f ca="1">+IF(AND(ISNUMBER(OFFSET('Sanitation Data'!$E$4,0,10*ROW('Sanitation Data'!E140))),'Data Summary'!CP146="Yes"),100-OFFSET('Sanitation Data'!$E$4,0,10*ROW('Sanitation Data'!E140)),NA())</f>
        <v>#N/A</v>
      </c>
      <c r="AB146" s="512" t="e">
        <f ca="1">+IF(AND(ISNUMBER(OFFSET('Sanitation Data'!$E$6,0,10*ROW('Sanitation Data'!E140))),'Data Summary'!CQ146="Yes"),OFFSET('Sanitation Data'!$E$6,0,10*ROW('Sanitation Data'!E140)),NA())</f>
        <v>#N/A</v>
      </c>
      <c r="AC146" s="512" t="e">
        <f ca="1">+IF(AND(ISNUMBER(OFFSET('Sanitation Data'!$E$10,0,10*ROW('Sanitation Data'!E140))),'Data Summary'!CR146="Yes"),OFFSET('Sanitation Data'!$E$10,0,10*ROW('Sanitation Data'!E140)),NA())</f>
        <v>#N/A</v>
      </c>
      <c r="AD146" s="512" t="e">
        <f ca="1">+IF(AND(ISNUMBER(OFFSET('Sanitation Data'!$E$11,0,10*ROW('Sanitation Data'!E140))),'Data Summary'!CS146="Yes"),OFFSET('Sanitation Data'!$E$11,0,10*ROW('Sanitation Data'!E140)),NA())</f>
        <v>#N/A</v>
      </c>
      <c r="AE146" s="512" t="e">
        <f ca="1">+IF(AND(ISNUMBER(OFFSET('Sanitation Data'!$E$12,0,10*ROW('Sanitation Data'!E140))),'Data Summary'!CT146="Yes"),OFFSET('Sanitation Data'!$E$12,0,10*ROW('Sanitation Data'!E140)),NA())</f>
        <v>#N/A</v>
      </c>
      <c r="AF146" s="512" t="e">
        <f ca="1">+IF(AND(ISNUMBER(OFFSET('Sanitation Data'!$F$4,0,10*ROW('Sanitation Data'!F140))),'Data Summary'!CU146="Yes"),100-OFFSET('Sanitation Data'!$F$4,0,10*ROW('Sanitation Data'!F140)),NA())</f>
        <v>#N/A</v>
      </c>
      <c r="AG146" s="512" t="e">
        <f ca="1">+IF(AND(ISNUMBER(OFFSET('Sanitation Data'!$F$6,0,10*ROW('Sanitation Data'!F140))),'Data Summary'!CV146="Yes"),OFFSET('Sanitation Data'!$F$6,0,10*ROW('Sanitation Data'!F140)),NA())</f>
        <v>#N/A</v>
      </c>
      <c r="AH146" s="512" t="e">
        <f ca="1">+IF(AND(ISNUMBER(OFFSET('Sanitation Data'!$F$10,0,10*ROW('Sanitation Data'!F140))),'Data Summary'!CW146="Yes"),OFFSET('Sanitation Data'!$F$10,0,10*ROW('Sanitation Data'!F140)),NA())</f>
        <v>#N/A</v>
      </c>
      <c r="AI146" s="512" t="e">
        <f ca="1">+IF(AND(ISNUMBER(OFFSET('Sanitation Data'!$F$11,0,10*ROW('Sanitation Data'!F140))),'Data Summary'!CX146="Yes"),OFFSET('Sanitation Data'!$F$11,0,10*ROW('Sanitation Data'!F140)),NA())</f>
        <v>#N/A</v>
      </c>
      <c r="AJ146" s="512" t="e">
        <f ca="1">+IF(AND(ISNUMBER(OFFSET('Sanitation Data'!$F$12,0,10*ROW('Sanitation Data'!F140))),'Data Summary'!CY146="Yes"),OFFSET('Sanitation Data'!$F$12,0,10*ROW('Sanitation Data'!F140)),NA())</f>
        <v>#N/A</v>
      </c>
      <c r="AK146" s="512" t="e">
        <f ca="1">+IF(AND(ISNUMBER(OFFSET('Sanitation Data'!$G$4,0,10*ROW('Sanitation Data'!G140))),'Data Summary'!CZ146="Yes"),100-OFFSET('Sanitation Data'!$G$4,0,10*ROW('Sanitation Data'!G140)),NA())</f>
        <v>#N/A</v>
      </c>
      <c r="AL146" s="512" t="e">
        <f ca="1">+IF(AND(ISNUMBER(OFFSET('Sanitation Data'!$G$6,0,10*ROW('Sanitation Data'!G140))),'Data Summary'!DA146="Yes"),OFFSET('Sanitation Data'!$G$6,0,10*ROW('Sanitation Data'!G140)),NA())</f>
        <v>#N/A</v>
      </c>
      <c r="AM146" s="512" t="e">
        <f ca="1">+IF(AND(ISNUMBER(OFFSET('Sanitation Data'!$G$10,0,10*ROW('Sanitation Data'!G140))),'Data Summary'!DB146="Yes"),OFFSET('Sanitation Data'!$G$10,0,10*ROW('Sanitation Data'!G140)),NA())</f>
        <v>#N/A</v>
      </c>
      <c r="AN146" s="512" t="e">
        <f ca="1">+IF(AND(ISNUMBER(OFFSET('Sanitation Data'!$G$11,0,10*ROW('Sanitation Data'!G140))),'Data Summary'!DC146="Yes"),OFFSET('Sanitation Data'!$G$11,0,10*ROW('Sanitation Data'!G140)),NA())</f>
        <v>#N/A</v>
      </c>
      <c r="AO146" s="512" t="e">
        <f ca="1">+IF(AND(ISNUMBER(OFFSET('Sanitation Data'!$G$12,0,10*ROW('Sanitation Data'!G140))),'Data Summary'!DD146="Yes"),OFFSET('Sanitation Data'!$G$12,0,10*ROW('Sanitation Data'!G140)),NA())</f>
        <v>#N/A</v>
      </c>
      <c r="AP146" s="512" t="e">
        <f ca="1">+IF(AND(ISNUMBER(OFFSET('Sanitation Data'!$H$4,0,10*ROW('Sanitation Data'!H140))),'Data Summary'!DE146="Yes"),100-OFFSET('Sanitation Data'!$H$4,0,10*ROW('Sanitation Data'!H140)),NA())</f>
        <v>#N/A</v>
      </c>
      <c r="AQ146" s="512" t="e">
        <f ca="1">+IF(AND(ISNUMBER(OFFSET('Sanitation Data'!$H$6,0,10*ROW('Sanitation Data'!H140))),'Data Summary'!DF146="Yes"),OFFSET('Sanitation Data'!$H$6,0,10*ROW('Sanitation Data'!H140)),NA())</f>
        <v>#N/A</v>
      </c>
      <c r="AR146" s="512" t="e">
        <f ca="1">+IF(AND(ISNUMBER(OFFSET('Sanitation Data'!$H$10,0,10*ROW('Sanitation Data'!H140))),'Data Summary'!DG146="Yes"),OFFSET('Sanitation Data'!$H$10,0,10*ROW('Sanitation Data'!H140)),NA())</f>
        <v>#N/A</v>
      </c>
      <c r="AS146" s="512" t="e">
        <f ca="1">+IF(AND(ISNUMBER(OFFSET('Sanitation Data'!$H$11,0,10*ROW('Sanitation Data'!H140))),'Data Summary'!DH146="Yes"),OFFSET('Sanitation Data'!$H$11,0,10*ROW('Sanitation Data'!H140)),NA())</f>
        <v>#N/A</v>
      </c>
      <c r="AT146" s="512" t="e">
        <f ca="1">+IF(AND(ISNUMBER(OFFSET('Sanitation Data'!$H$12,0,10*ROW('Sanitation Data'!H140))),'Data Summary'!DI146="Yes"),OFFSET('Sanitation Data'!$H$12,0,10*ROW('Sanitation Data'!H140)),NA())</f>
        <v>#N/A</v>
      </c>
      <c r="AU146" s="512" t="e">
        <f ca="1">+IF(AND(ISNUMBER(OFFSET('Sanitation Data'!$I$4,0,10*ROW('Sanitation Data'!I140))),'Data Summary'!DJ146="Yes"),100-OFFSET('Sanitation Data'!$I$4,0,10*ROW('Sanitation Data'!I140)),NA())</f>
        <v>#N/A</v>
      </c>
      <c r="AV146" s="512" t="e">
        <f ca="1">+IF(AND(ISNUMBER(OFFSET('Sanitation Data'!$I$6,0,10*ROW('Sanitation Data'!I140))),'Data Summary'!DK146="Yes"),OFFSET('Sanitation Data'!$I$6,0,10*ROW('Sanitation Data'!I140)),NA())</f>
        <v>#N/A</v>
      </c>
      <c r="AW146" s="512" t="e">
        <f ca="1">+IF(AND(ISNUMBER(OFFSET('Sanitation Data'!$I$10,0,10*ROW('Sanitation Data'!I140))),'Data Summary'!DL146="Yes"),OFFSET('Sanitation Data'!$I$10,0,10*ROW('Sanitation Data'!I140)),NA())</f>
        <v>#N/A</v>
      </c>
      <c r="AX146" s="512" t="e">
        <f ca="1">+IF(AND(ISNUMBER(OFFSET('Sanitation Data'!$I$11,0,10*ROW('Sanitation Data'!I140))),'Data Summary'!DM146="Yes"),OFFSET('Sanitation Data'!$I$11,0,10*ROW('Sanitation Data'!I140)),NA())</f>
        <v>#N/A</v>
      </c>
      <c r="AY146" s="512" t="e">
        <f ca="1">+IF(AND(ISNUMBER(OFFSET('Sanitation Data'!$I$12,0,10*ROW('Sanitation Data'!I140))),'Data Summary'!DN146="Yes"),OFFSET('Sanitation Data'!$I$12,0,10*ROW('Sanitation Data'!I140)),NA())</f>
        <v>#N/A</v>
      </c>
      <c r="AZ146" s="513" t="e">
        <f ca="1">+IF(AND(ISNUMBER(OFFSET('Hygiene Data'!$D$5,0,10*ROW('Hygiene Data'!D140))),'Data Summary'!DO146="Yes"),OFFSET('Hygiene Data'!$D$5,0,10*ROW('Hygiene Data'!D140)),NA())</f>
        <v>#N/A</v>
      </c>
      <c r="BA146" s="513" t="e">
        <f ca="1">+IF(AND(ISNUMBER(OFFSET('Hygiene Data'!$D$7,0,10*ROW('Hygiene Data'!D140))),'Data Summary'!DP146="Yes"),OFFSET('Hygiene Data'!$D$7,0,10*ROW('Hygiene Data'!D140)),NA())</f>
        <v>#N/A</v>
      </c>
      <c r="BB146" s="513" t="e">
        <f ca="1">+IF(AND(ISNUMBER(OFFSET('Hygiene Data'!$D$9,0,10*ROW('Hygiene Data'!D140))),'Data Summary'!DQ146="Yes"),OFFSET('Hygiene Data'!$D$9,0,10*ROW('Hygiene Data'!D140)),NA())</f>
        <v>#N/A</v>
      </c>
      <c r="BC146" s="513" t="e">
        <f ca="1">+IF(AND(ISNUMBER(OFFSET('Hygiene Data'!$E$5,0,10*ROW('Hygiene Data'!E140))),'Data Summary'!DR146="Yes"),OFFSET('Hygiene Data'!$E$5,0,10*ROW('Hygiene Data'!E140)),NA())</f>
        <v>#N/A</v>
      </c>
      <c r="BD146" s="513" t="e">
        <f ca="1">+IF(AND(ISNUMBER(OFFSET('Hygiene Data'!$E$7,0,10*ROW('Hygiene Data'!E140))),'Data Summary'!DS146="Yes"),OFFSET('Hygiene Data'!$E$7,0,10*ROW('Hygiene Data'!E140)),NA())</f>
        <v>#N/A</v>
      </c>
      <c r="BE146" s="513" t="e">
        <f ca="1">+IF(AND(ISNUMBER(OFFSET('Hygiene Data'!$E$9,0,10*ROW('Hygiene Data'!E140))),'Data Summary'!DT146="Yes"),OFFSET('Hygiene Data'!$E$9,0,10*ROW('Hygiene Data'!E140)),NA())</f>
        <v>#N/A</v>
      </c>
      <c r="BF146" s="513" t="e">
        <f ca="1">+IF(AND(ISNUMBER(OFFSET('Hygiene Data'!$F$5,0,10*ROW('Hygiene Data'!F140))),'Data Summary'!DU146="Yes"),OFFSET('Hygiene Data'!$F$5,0,10*ROW('Hygiene Data'!F140)),NA())</f>
        <v>#N/A</v>
      </c>
      <c r="BG146" s="513" t="e">
        <f ca="1">+IF(AND(ISNUMBER(OFFSET('Hygiene Data'!$F$7,0,10*ROW('Hygiene Data'!F140))),'Data Summary'!DV146="Yes"),OFFSET('Hygiene Data'!$F$7,0,10*ROW('Hygiene Data'!F140)),NA())</f>
        <v>#N/A</v>
      </c>
      <c r="BH146" s="513" t="e">
        <f ca="1">+IF(AND(ISNUMBER(OFFSET('Hygiene Data'!$F$9,0,10*ROW('Hygiene Data'!F140))),'Data Summary'!DW146="Yes"),OFFSET('Hygiene Data'!$F$9,0,10*ROW('Hygiene Data'!F140)),NA())</f>
        <v>#N/A</v>
      </c>
      <c r="BI146" s="513" t="e">
        <f ca="1">+IF(AND(ISNUMBER(OFFSET('Hygiene Data'!$G$5,0,10*ROW('Hygiene Data'!G140))),'Data Summary'!DX146="Yes"),OFFSET('Hygiene Data'!$G$5,0,10*ROW('Hygiene Data'!G140)),NA())</f>
        <v>#N/A</v>
      </c>
      <c r="BJ146" s="513" t="e">
        <f ca="1">+IF(AND(ISNUMBER(OFFSET('Hygiene Data'!$G$7,0,10*ROW('Hygiene Data'!G140))),'Data Summary'!DY146="Yes"),OFFSET('Hygiene Data'!$G$7,0,10*ROW('Hygiene Data'!G140)),NA())</f>
        <v>#N/A</v>
      </c>
      <c r="BK146" s="513" t="e">
        <f ca="1">+IF(AND(ISNUMBER(OFFSET('Hygiene Data'!$G$9,0,10*ROW('Hygiene Data'!G140))),'Data Summary'!DZ146="Yes"),OFFSET('Hygiene Data'!$G$9,0,10*ROW('Hygiene Data'!G140)),NA())</f>
        <v>#N/A</v>
      </c>
      <c r="BL146" s="513" t="e">
        <f ca="1">+IF(AND(ISNUMBER(OFFSET('Hygiene Data'!$H$5,0,10*ROW('Hygiene Data'!H140))),'Data Summary'!EA146="Yes"),OFFSET('Hygiene Data'!$H$5,0,10*ROW('Hygiene Data'!H140)),NA())</f>
        <v>#N/A</v>
      </c>
      <c r="BM146" s="513" t="e">
        <f ca="1">+IF(AND(ISNUMBER(OFFSET('Hygiene Data'!$H$7,0,10*ROW('Hygiene Data'!H140))),'Data Summary'!EB146="Yes"),OFFSET('Hygiene Data'!$H$7,0,10*ROW('Hygiene Data'!H140)),NA())</f>
        <v>#N/A</v>
      </c>
      <c r="BN146" s="513" t="e">
        <f ca="1">+IF(AND(ISNUMBER(OFFSET('Hygiene Data'!$H$9,0,10*ROW('Hygiene Data'!H140))),'Data Summary'!EC146="Yes"),OFFSET('Hygiene Data'!$H$9,0,10*ROW('Hygiene Data'!H140)),NA())</f>
        <v>#N/A</v>
      </c>
      <c r="BO146" s="513" t="e">
        <f ca="1">+IF(AND(ISNUMBER(OFFSET('Hygiene Data'!$I$5,0,10*ROW('Hygiene Data'!I140))),'Data Summary'!ED146="Yes"),OFFSET('Hygiene Data'!$I$5,0,10*ROW('Hygiene Data'!I140)),NA())</f>
        <v>#N/A</v>
      </c>
      <c r="BP146" s="513" t="e">
        <f ca="1">+IF(AND(ISNUMBER(OFFSET('Hygiene Data'!$I$7,0,10*ROW('Hygiene Data'!I140))),'Data Summary'!EE146="Yes"),OFFSET('Hygiene Data'!$I$7,0,10*ROW('Hygiene Data'!I140)),NA())</f>
        <v>#N/A</v>
      </c>
      <c r="BQ146" s="513" t="e">
        <f ca="1">+IF(AND(ISNUMBER(OFFSET('Hygiene Data'!$I$9,0,10*ROW('Hygiene Data'!I140))),'Data Summary'!EF146="Yes"),OFFSET('Hygiene Data'!$I$9,0,10*ROW('Hygiene Data'!I140)),NA())</f>
        <v>#N/A</v>
      </c>
    </row>
    <row r="147" spans="1:69" x14ac:dyDescent="0.25">
      <c r="A147" s="509" t="e">
        <f ca="1">+RIGHT('Data Summary'!A147,LEN('Data Summary'!A147)-9)</f>
        <v>#VALUE!</v>
      </c>
      <c r="B147" s="483" t="str">
        <f ca="1">+IF(ISTEXT('Data Summary'!B147),'Data Summary'!B147,"")</f>
        <v/>
      </c>
      <c r="C147" s="510" t="e">
        <f ca="1">+VALUE('Data Summary'!C147)</f>
        <v>#VALUE!</v>
      </c>
      <c r="D147" s="511" t="e">
        <f ca="1">+IF(AND(ISNUMBER(OFFSET('Water Data'!$D$4,0,10*ROW('Water Data'!D141))),'Data Summary'!BS147="Yes"),100-OFFSET('Water Data'!$D$4,0,10*ROW('Water Data'!D141)),NA())</f>
        <v>#N/A</v>
      </c>
      <c r="E147" s="511" t="e">
        <f ca="1">+IF(AND(ISNUMBER(OFFSET('Water Data'!$D$6,0,10*ROW('Water Data'!D141))),'Data Summary'!BT147="Yes"),OFFSET('Water Data'!$D$6,0,10*ROW('Water Data'!D141)),NA())</f>
        <v>#N/A</v>
      </c>
      <c r="F147" s="511" t="e">
        <f ca="1">+IF(AND(ISNUMBER(OFFSET('Water Data'!$D$9,0,10*ROW('Water Data'!D141))),'Data Summary'!BU147="Yes"),OFFSET('Water Data'!$D$9,0,10*ROW('Water Data'!D141)),NA())</f>
        <v>#N/A</v>
      </c>
      <c r="G147" s="511" t="e">
        <f ca="1">+IF(AND(ISNUMBER(OFFSET('Water Data'!$E$4,0,10*ROW('Water Data'!E141))),'Data Summary'!BV147="Yes"),100-OFFSET('Water Data'!$E$4,0,10*ROW('Water Data'!E141)),NA())</f>
        <v>#N/A</v>
      </c>
      <c r="H147" s="511" t="e">
        <f ca="1">+IF(AND(ISNUMBER(OFFSET('Water Data'!$E$6,0,10*ROW('Water Data'!E141))),'Data Summary'!BW147="Yes"),OFFSET('Water Data'!$E$6,0,10*ROW('Water Data'!E141)),NA())</f>
        <v>#N/A</v>
      </c>
      <c r="I147" s="511" t="e">
        <f ca="1">+IF(AND(ISNUMBER(OFFSET('Water Data'!$E$9,0,10*ROW('Water Data'!E141))),'Data Summary'!BX147="Yes"),OFFSET('Water Data'!$E$9,0,10*ROW('Water Data'!E141)),NA())</f>
        <v>#N/A</v>
      </c>
      <c r="J147" s="511" t="e">
        <f ca="1">+IF(AND(ISNUMBER(OFFSET('Water Data'!$F$4,0,10*ROW('Water Data'!F141))),'Data Summary'!BY147="Yes"),100-OFFSET('Water Data'!$F$4,0,10*ROW('Water Data'!F141)),NA())</f>
        <v>#N/A</v>
      </c>
      <c r="K147" s="511" t="e">
        <f ca="1">+IF(AND(ISNUMBER(OFFSET('Water Data'!$F$6,0,10*ROW('Water Data'!F141))),'Data Summary'!BZ147="Yes"),OFFSET('Water Data'!$F$6,0,10*ROW('Water Data'!F141)),NA())</f>
        <v>#N/A</v>
      </c>
      <c r="L147" s="511" t="e">
        <f ca="1">+IF(AND(ISNUMBER(OFFSET('Water Data'!$F$9,0,10*ROW('Water Data'!F141))),'Data Summary'!CA147="Yes"),OFFSET('Water Data'!$F$9,0,10*ROW('Water Data'!F141)),NA())</f>
        <v>#N/A</v>
      </c>
      <c r="M147" s="511" t="e">
        <f ca="1">+IF(AND(ISNUMBER(OFFSET('Water Data'!$G$4,0,10*ROW('Water Data'!G141))),'Data Summary'!CB147="Yes"),100-OFFSET('Water Data'!$G$4,0,10*ROW('Water Data'!G141)),NA())</f>
        <v>#N/A</v>
      </c>
      <c r="N147" s="511" t="e">
        <f ca="1">+IF(AND(ISNUMBER(OFFSET('Water Data'!$G$6,0,10*ROW('Water Data'!G141))),'Data Summary'!CC147="Yes"),OFFSET('Water Data'!$G$6,0,10*ROW('Water Data'!G141)),NA())</f>
        <v>#N/A</v>
      </c>
      <c r="O147" s="511" t="e">
        <f ca="1">+IF(AND(ISNUMBER(OFFSET('Water Data'!$G$9,0,10*ROW('Water Data'!G141))),'Data Summary'!CD147="Yes"),OFFSET('Water Data'!$G$9,0,10*ROW('Water Data'!G141)),NA())</f>
        <v>#N/A</v>
      </c>
      <c r="P147" s="511" t="e">
        <f ca="1">+IF(AND(ISNUMBER(OFFSET('Water Data'!$H$4,0,10*ROW('Water Data'!H141))),'Data Summary'!CE147="Yes"),100-OFFSET('Water Data'!$H$4,0,10*ROW('Water Data'!H141)),NA())</f>
        <v>#N/A</v>
      </c>
      <c r="Q147" s="511" t="e">
        <f ca="1">+IF(AND(ISNUMBER(OFFSET('Water Data'!$H$6,0,10*ROW('Water Data'!H141))),'Data Summary'!CF147="Yes"),OFFSET('Water Data'!$H$6,0,10*ROW('Water Data'!H141)),NA())</f>
        <v>#N/A</v>
      </c>
      <c r="R147" s="511" t="e">
        <f ca="1">+IF(AND(ISNUMBER(OFFSET('Water Data'!$H$9,0,10*ROW('Water Data'!H141))),'Data Summary'!CG147="Yes"),OFFSET('Water Data'!$H$9,0,10*ROW('Water Data'!H141)),NA())</f>
        <v>#N/A</v>
      </c>
      <c r="S147" s="511" t="e">
        <f ca="1">+IF(AND(ISNUMBER(OFFSET('Water Data'!$I$4,0,10*ROW('Water Data'!I141))),'Data Summary'!CH147="Yes"),100-OFFSET('Water Data'!$I$4,0,10*ROW('Water Data'!I141)),NA())</f>
        <v>#N/A</v>
      </c>
      <c r="T147" s="511" t="e">
        <f ca="1">+IF(AND(ISNUMBER(OFFSET('Water Data'!$I$6,0,10*ROW('Water Data'!I141))),'Data Summary'!CI147="Yes"),OFFSET('Water Data'!$I$6,0,10*ROW('Water Data'!I141)),NA())</f>
        <v>#N/A</v>
      </c>
      <c r="U147" s="511" t="e">
        <f ca="1">+IF(AND(ISNUMBER(OFFSET('Water Data'!$I$9,0,10*ROW('Water Data'!I141))),'Data Summary'!CJ147="Yes"),OFFSET('Water Data'!$I$9,0,10*ROW('Water Data'!I141)),NA())</f>
        <v>#N/A</v>
      </c>
      <c r="V147" s="512" t="e">
        <f ca="1">+IF(AND(ISNUMBER(OFFSET('Sanitation Data'!$D$4,0,10*ROW('Sanitation Data'!D141))),'Data Summary'!CK147="Yes"),100-OFFSET('Sanitation Data'!$D$4,0,10*ROW('Sanitation Data'!D141)),NA())</f>
        <v>#N/A</v>
      </c>
      <c r="W147" s="512" t="e">
        <f ca="1">+IF(AND(ISNUMBER(OFFSET('Sanitation Data'!$D$6,0,10*ROW('Sanitation Data'!D141))),'Data Summary'!CL147="Yes"),OFFSET('Sanitation Data'!$D$6,0,10*ROW('Sanitation Data'!D141)),NA())</f>
        <v>#N/A</v>
      </c>
      <c r="X147" s="512" t="e">
        <f ca="1">+IF(AND(ISNUMBER(OFFSET('Sanitation Data'!$D$10,0,10*ROW('Sanitation Data'!D141))),'Data Summary'!CM147="Yes"),OFFSET('Sanitation Data'!$D$10,0,10*ROW('Sanitation Data'!D141)),NA())</f>
        <v>#N/A</v>
      </c>
      <c r="Y147" s="512" t="e">
        <f ca="1">+IF(AND(ISNUMBER(OFFSET('Sanitation Data'!$D$11,0,10*ROW('Sanitation Data'!D141))),'Data Summary'!CN147="Yes"),OFFSET('Sanitation Data'!$D$11,0,10*ROW('Sanitation Data'!D141)),NA())</f>
        <v>#N/A</v>
      </c>
      <c r="Z147" s="512" t="e">
        <f ca="1">+IF(AND(ISNUMBER(OFFSET('Sanitation Data'!$D$12,0,10*ROW('Sanitation Data'!D141))),'Data Summary'!CO147="Yes"),OFFSET('Sanitation Data'!$D$12,0,10*ROW('Sanitation Data'!D141)),NA())</f>
        <v>#N/A</v>
      </c>
      <c r="AA147" s="512" t="e">
        <f ca="1">+IF(AND(ISNUMBER(OFFSET('Sanitation Data'!$E$4,0,10*ROW('Sanitation Data'!E141))),'Data Summary'!CP147="Yes"),100-OFFSET('Sanitation Data'!$E$4,0,10*ROW('Sanitation Data'!E141)),NA())</f>
        <v>#N/A</v>
      </c>
      <c r="AB147" s="512" t="e">
        <f ca="1">+IF(AND(ISNUMBER(OFFSET('Sanitation Data'!$E$6,0,10*ROW('Sanitation Data'!E141))),'Data Summary'!CQ147="Yes"),OFFSET('Sanitation Data'!$E$6,0,10*ROW('Sanitation Data'!E141)),NA())</f>
        <v>#N/A</v>
      </c>
      <c r="AC147" s="512" t="e">
        <f ca="1">+IF(AND(ISNUMBER(OFFSET('Sanitation Data'!$E$10,0,10*ROW('Sanitation Data'!E141))),'Data Summary'!CR147="Yes"),OFFSET('Sanitation Data'!$E$10,0,10*ROW('Sanitation Data'!E141)),NA())</f>
        <v>#N/A</v>
      </c>
      <c r="AD147" s="512" t="e">
        <f ca="1">+IF(AND(ISNUMBER(OFFSET('Sanitation Data'!$E$11,0,10*ROW('Sanitation Data'!E141))),'Data Summary'!CS147="Yes"),OFFSET('Sanitation Data'!$E$11,0,10*ROW('Sanitation Data'!E141)),NA())</f>
        <v>#N/A</v>
      </c>
      <c r="AE147" s="512" t="e">
        <f ca="1">+IF(AND(ISNUMBER(OFFSET('Sanitation Data'!$E$12,0,10*ROW('Sanitation Data'!E141))),'Data Summary'!CT147="Yes"),OFFSET('Sanitation Data'!$E$12,0,10*ROW('Sanitation Data'!E141)),NA())</f>
        <v>#N/A</v>
      </c>
      <c r="AF147" s="512" t="e">
        <f ca="1">+IF(AND(ISNUMBER(OFFSET('Sanitation Data'!$F$4,0,10*ROW('Sanitation Data'!F141))),'Data Summary'!CU147="Yes"),100-OFFSET('Sanitation Data'!$F$4,0,10*ROW('Sanitation Data'!F141)),NA())</f>
        <v>#N/A</v>
      </c>
      <c r="AG147" s="512" t="e">
        <f ca="1">+IF(AND(ISNUMBER(OFFSET('Sanitation Data'!$F$6,0,10*ROW('Sanitation Data'!F141))),'Data Summary'!CV147="Yes"),OFFSET('Sanitation Data'!$F$6,0,10*ROW('Sanitation Data'!F141)),NA())</f>
        <v>#N/A</v>
      </c>
      <c r="AH147" s="512" t="e">
        <f ca="1">+IF(AND(ISNUMBER(OFFSET('Sanitation Data'!$F$10,0,10*ROW('Sanitation Data'!F141))),'Data Summary'!CW147="Yes"),OFFSET('Sanitation Data'!$F$10,0,10*ROW('Sanitation Data'!F141)),NA())</f>
        <v>#N/A</v>
      </c>
      <c r="AI147" s="512" t="e">
        <f ca="1">+IF(AND(ISNUMBER(OFFSET('Sanitation Data'!$F$11,0,10*ROW('Sanitation Data'!F141))),'Data Summary'!CX147="Yes"),OFFSET('Sanitation Data'!$F$11,0,10*ROW('Sanitation Data'!F141)),NA())</f>
        <v>#N/A</v>
      </c>
      <c r="AJ147" s="512" t="e">
        <f ca="1">+IF(AND(ISNUMBER(OFFSET('Sanitation Data'!$F$12,0,10*ROW('Sanitation Data'!F141))),'Data Summary'!CY147="Yes"),OFFSET('Sanitation Data'!$F$12,0,10*ROW('Sanitation Data'!F141)),NA())</f>
        <v>#N/A</v>
      </c>
      <c r="AK147" s="512" t="e">
        <f ca="1">+IF(AND(ISNUMBER(OFFSET('Sanitation Data'!$G$4,0,10*ROW('Sanitation Data'!G141))),'Data Summary'!CZ147="Yes"),100-OFFSET('Sanitation Data'!$G$4,0,10*ROW('Sanitation Data'!G141)),NA())</f>
        <v>#N/A</v>
      </c>
      <c r="AL147" s="512" t="e">
        <f ca="1">+IF(AND(ISNUMBER(OFFSET('Sanitation Data'!$G$6,0,10*ROW('Sanitation Data'!G141))),'Data Summary'!DA147="Yes"),OFFSET('Sanitation Data'!$G$6,0,10*ROW('Sanitation Data'!G141)),NA())</f>
        <v>#N/A</v>
      </c>
      <c r="AM147" s="512" t="e">
        <f ca="1">+IF(AND(ISNUMBER(OFFSET('Sanitation Data'!$G$10,0,10*ROW('Sanitation Data'!G141))),'Data Summary'!DB147="Yes"),OFFSET('Sanitation Data'!$G$10,0,10*ROW('Sanitation Data'!G141)),NA())</f>
        <v>#N/A</v>
      </c>
      <c r="AN147" s="512" t="e">
        <f ca="1">+IF(AND(ISNUMBER(OFFSET('Sanitation Data'!$G$11,0,10*ROW('Sanitation Data'!G141))),'Data Summary'!DC147="Yes"),OFFSET('Sanitation Data'!$G$11,0,10*ROW('Sanitation Data'!G141)),NA())</f>
        <v>#N/A</v>
      </c>
      <c r="AO147" s="512" t="e">
        <f ca="1">+IF(AND(ISNUMBER(OFFSET('Sanitation Data'!$G$12,0,10*ROW('Sanitation Data'!G141))),'Data Summary'!DD147="Yes"),OFFSET('Sanitation Data'!$G$12,0,10*ROW('Sanitation Data'!G141)),NA())</f>
        <v>#N/A</v>
      </c>
      <c r="AP147" s="512" t="e">
        <f ca="1">+IF(AND(ISNUMBER(OFFSET('Sanitation Data'!$H$4,0,10*ROW('Sanitation Data'!H141))),'Data Summary'!DE147="Yes"),100-OFFSET('Sanitation Data'!$H$4,0,10*ROW('Sanitation Data'!H141)),NA())</f>
        <v>#N/A</v>
      </c>
      <c r="AQ147" s="512" t="e">
        <f ca="1">+IF(AND(ISNUMBER(OFFSET('Sanitation Data'!$H$6,0,10*ROW('Sanitation Data'!H141))),'Data Summary'!DF147="Yes"),OFFSET('Sanitation Data'!$H$6,0,10*ROW('Sanitation Data'!H141)),NA())</f>
        <v>#N/A</v>
      </c>
      <c r="AR147" s="512" t="e">
        <f ca="1">+IF(AND(ISNUMBER(OFFSET('Sanitation Data'!$H$10,0,10*ROW('Sanitation Data'!H141))),'Data Summary'!DG147="Yes"),OFFSET('Sanitation Data'!$H$10,0,10*ROW('Sanitation Data'!H141)),NA())</f>
        <v>#N/A</v>
      </c>
      <c r="AS147" s="512" t="e">
        <f ca="1">+IF(AND(ISNUMBER(OFFSET('Sanitation Data'!$H$11,0,10*ROW('Sanitation Data'!H141))),'Data Summary'!DH147="Yes"),OFFSET('Sanitation Data'!$H$11,0,10*ROW('Sanitation Data'!H141)),NA())</f>
        <v>#N/A</v>
      </c>
      <c r="AT147" s="512" t="e">
        <f ca="1">+IF(AND(ISNUMBER(OFFSET('Sanitation Data'!$H$12,0,10*ROW('Sanitation Data'!H141))),'Data Summary'!DI147="Yes"),OFFSET('Sanitation Data'!$H$12,0,10*ROW('Sanitation Data'!H141)),NA())</f>
        <v>#N/A</v>
      </c>
      <c r="AU147" s="512" t="e">
        <f ca="1">+IF(AND(ISNUMBER(OFFSET('Sanitation Data'!$I$4,0,10*ROW('Sanitation Data'!I141))),'Data Summary'!DJ147="Yes"),100-OFFSET('Sanitation Data'!$I$4,0,10*ROW('Sanitation Data'!I141)),NA())</f>
        <v>#N/A</v>
      </c>
      <c r="AV147" s="512" t="e">
        <f ca="1">+IF(AND(ISNUMBER(OFFSET('Sanitation Data'!$I$6,0,10*ROW('Sanitation Data'!I141))),'Data Summary'!DK147="Yes"),OFFSET('Sanitation Data'!$I$6,0,10*ROW('Sanitation Data'!I141)),NA())</f>
        <v>#N/A</v>
      </c>
      <c r="AW147" s="512" t="e">
        <f ca="1">+IF(AND(ISNUMBER(OFFSET('Sanitation Data'!$I$10,0,10*ROW('Sanitation Data'!I141))),'Data Summary'!DL147="Yes"),OFFSET('Sanitation Data'!$I$10,0,10*ROW('Sanitation Data'!I141)),NA())</f>
        <v>#N/A</v>
      </c>
      <c r="AX147" s="512" t="e">
        <f ca="1">+IF(AND(ISNUMBER(OFFSET('Sanitation Data'!$I$11,0,10*ROW('Sanitation Data'!I141))),'Data Summary'!DM147="Yes"),OFFSET('Sanitation Data'!$I$11,0,10*ROW('Sanitation Data'!I141)),NA())</f>
        <v>#N/A</v>
      </c>
      <c r="AY147" s="512" t="e">
        <f ca="1">+IF(AND(ISNUMBER(OFFSET('Sanitation Data'!$I$12,0,10*ROW('Sanitation Data'!I141))),'Data Summary'!DN147="Yes"),OFFSET('Sanitation Data'!$I$12,0,10*ROW('Sanitation Data'!I141)),NA())</f>
        <v>#N/A</v>
      </c>
      <c r="AZ147" s="513" t="e">
        <f ca="1">+IF(AND(ISNUMBER(OFFSET('Hygiene Data'!$D$5,0,10*ROW('Hygiene Data'!D141))),'Data Summary'!DO147="Yes"),OFFSET('Hygiene Data'!$D$5,0,10*ROW('Hygiene Data'!D141)),NA())</f>
        <v>#N/A</v>
      </c>
      <c r="BA147" s="513" t="e">
        <f ca="1">+IF(AND(ISNUMBER(OFFSET('Hygiene Data'!$D$7,0,10*ROW('Hygiene Data'!D141))),'Data Summary'!DP147="Yes"),OFFSET('Hygiene Data'!$D$7,0,10*ROW('Hygiene Data'!D141)),NA())</f>
        <v>#N/A</v>
      </c>
      <c r="BB147" s="513" t="e">
        <f ca="1">+IF(AND(ISNUMBER(OFFSET('Hygiene Data'!$D$9,0,10*ROW('Hygiene Data'!D141))),'Data Summary'!DQ147="Yes"),OFFSET('Hygiene Data'!$D$9,0,10*ROW('Hygiene Data'!D141)),NA())</f>
        <v>#N/A</v>
      </c>
      <c r="BC147" s="513" t="e">
        <f ca="1">+IF(AND(ISNUMBER(OFFSET('Hygiene Data'!$E$5,0,10*ROW('Hygiene Data'!E141))),'Data Summary'!DR147="Yes"),OFFSET('Hygiene Data'!$E$5,0,10*ROW('Hygiene Data'!E141)),NA())</f>
        <v>#N/A</v>
      </c>
      <c r="BD147" s="513" t="e">
        <f ca="1">+IF(AND(ISNUMBER(OFFSET('Hygiene Data'!$E$7,0,10*ROW('Hygiene Data'!E141))),'Data Summary'!DS147="Yes"),OFFSET('Hygiene Data'!$E$7,0,10*ROW('Hygiene Data'!E141)),NA())</f>
        <v>#N/A</v>
      </c>
      <c r="BE147" s="513" t="e">
        <f ca="1">+IF(AND(ISNUMBER(OFFSET('Hygiene Data'!$E$9,0,10*ROW('Hygiene Data'!E141))),'Data Summary'!DT147="Yes"),OFFSET('Hygiene Data'!$E$9,0,10*ROW('Hygiene Data'!E141)),NA())</f>
        <v>#N/A</v>
      </c>
      <c r="BF147" s="513" t="e">
        <f ca="1">+IF(AND(ISNUMBER(OFFSET('Hygiene Data'!$F$5,0,10*ROW('Hygiene Data'!F141))),'Data Summary'!DU147="Yes"),OFFSET('Hygiene Data'!$F$5,0,10*ROW('Hygiene Data'!F141)),NA())</f>
        <v>#N/A</v>
      </c>
      <c r="BG147" s="513" t="e">
        <f ca="1">+IF(AND(ISNUMBER(OFFSET('Hygiene Data'!$F$7,0,10*ROW('Hygiene Data'!F141))),'Data Summary'!DV147="Yes"),OFFSET('Hygiene Data'!$F$7,0,10*ROW('Hygiene Data'!F141)),NA())</f>
        <v>#N/A</v>
      </c>
      <c r="BH147" s="513" t="e">
        <f ca="1">+IF(AND(ISNUMBER(OFFSET('Hygiene Data'!$F$9,0,10*ROW('Hygiene Data'!F141))),'Data Summary'!DW147="Yes"),OFFSET('Hygiene Data'!$F$9,0,10*ROW('Hygiene Data'!F141)),NA())</f>
        <v>#N/A</v>
      </c>
      <c r="BI147" s="513" t="e">
        <f ca="1">+IF(AND(ISNUMBER(OFFSET('Hygiene Data'!$G$5,0,10*ROW('Hygiene Data'!G141))),'Data Summary'!DX147="Yes"),OFFSET('Hygiene Data'!$G$5,0,10*ROW('Hygiene Data'!G141)),NA())</f>
        <v>#N/A</v>
      </c>
      <c r="BJ147" s="513" t="e">
        <f ca="1">+IF(AND(ISNUMBER(OFFSET('Hygiene Data'!$G$7,0,10*ROW('Hygiene Data'!G141))),'Data Summary'!DY147="Yes"),OFFSET('Hygiene Data'!$G$7,0,10*ROW('Hygiene Data'!G141)),NA())</f>
        <v>#N/A</v>
      </c>
      <c r="BK147" s="513" t="e">
        <f ca="1">+IF(AND(ISNUMBER(OFFSET('Hygiene Data'!$G$9,0,10*ROW('Hygiene Data'!G141))),'Data Summary'!DZ147="Yes"),OFFSET('Hygiene Data'!$G$9,0,10*ROW('Hygiene Data'!G141)),NA())</f>
        <v>#N/A</v>
      </c>
      <c r="BL147" s="513" t="e">
        <f ca="1">+IF(AND(ISNUMBER(OFFSET('Hygiene Data'!$H$5,0,10*ROW('Hygiene Data'!H141))),'Data Summary'!EA147="Yes"),OFFSET('Hygiene Data'!$H$5,0,10*ROW('Hygiene Data'!H141)),NA())</f>
        <v>#N/A</v>
      </c>
      <c r="BM147" s="513" t="e">
        <f ca="1">+IF(AND(ISNUMBER(OFFSET('Hygiene Data'!$H$7,0,10*ROW('Hygiene Data'!H141))),'Data Summary'!EB147="Yes"),OFFSET('Hygiene Data'!$H$7,0,10*ROW('Hygiene Data'!H141)),NA())</f>
        <v>#N/A</v>
      </c>
      <c r="BN147" s="513" t="e">
        <f ca="1">+IF(AND(ISNUMBER(OFFSET('Hygiene Data'!$H$9,0,10*ROW('Hygiene Data'!H141))),'Data Summary'!EC147="Yes"),OFFSET('Hygiene Data'!$H$9,0,10*ROW('Hygiene Data'!H141)),NA())</f>
        <v>#N/A</v>
      </c>
      <c r="BO147" s="513" t="e">
        <f ca="1">+IF(AND(ISNUMBER(OFFSET('Hygiene Data'!$I$5,0,10*ROW('Hygiene Data'!I141))),'Data Summary'!ED147="Yes"),OFFSET('Hygiene Data'!$I$5,0,10*ROW('Hygiene Data'!I141)),NA())</f>
        <v>#N/A</v>
      </c>
      <c r="BP147" s="513" t="e">
        <f ca="1">+IF(AND(ISNUMBER(OFFSET('Hygiene Data'!$I$7,0,10*ROW('Hygiene Data'!I141))),'Data Summary'!EE147="Yes"),OFFSET('Hygiene Data'!$I$7,0,10*ROW('Hygiene Data'!I141)),NA())</f>
        <v>#N/A</v>
      </c>
      <c r="BQ147" s="513" t="e">
        <f ca="1">+IF(AND(ISNUMBER(OFFSET('Hygiene Data'!$I$9,0,10*ROW('Hygiene Data'!I141))),'Data Summary'!EF147="Yes"),OFFSET('Hygiene Data'!$I$9,0,10*ROW('Hygiene Data'!I141)),NA())</f>
        <v>#N/A</v>
      </c>
    </row>
    <row r="148" spans="1:69" x14ac:dyDescent="0.25">
      <c r="A148" s="509" t="e">
        <f ca="1">+RIGHT('Data Summary'!A148,LEN('Data Summary'!A148)-9)</f>
        <v>#VALUE!</v>
      </c>
      <c r="B148" s="483" t="str">
        <f ca="1">+IF(ISTEXT('Data Summary'!B148),'Data Summary'!B148,"")</f>
        <v/>
      </c>
      <c r="C148" s="510" t="e">
        <f ca="1">+VALUE('Data Summary'!C148)</f>
        <v>#VALUE!</v>
      </c>
      <c r="D148" s="511" t="e">
        <f ca="1">+IF(AND(ISNUMBER(OFFSET('Water Data'!$D$4,0,10*ROW('Water Data'!D142))),'Data Summary'!BS148="Yes"),100-OFFSET('Water Data'!$D$4,0,10*ROW('Water Data'!D142)),NA())</f>
        <v>#N/A</v>
      </c>
      <c r="E148" s="511" t="e">
        <f ca="1">+IF(AND(ISNUMBER(OFFSET('Water Data'!$D$6,0,10*ROW('Water Data'!D142))),'Data Summary'!BT148="Yes"),OFFSET('Water Data'!$D$6,0,10*ROW('Water Data'!D142)),NA())</f>
        <v>#N/A</v>
      </c>
      <c r="F148" s="511" t="e">
        <f ca="1">+IF(AND(ISNUMBER(OFFSET('Water Data'!$D$9,0,10*ROW('Water Data'!D142))),'Data Summary'!BU148="Yes"),OFFSET('Water Data'!$D$9,0,10*ROW('Water Data'!D142)),NA())</f>
        <v>#N/A</v>
      </c>
      <c r="G148" s="511" t="e">
        <f ca="1">+IF(AND(ISNUMBER(OFFSET('Water Data'!$E$4,0,10*ROW('Water Data'!E142))),'Data Summary'!BV148="Yes"),100-OFFSET('Water Data'!$E$4,0,10*ROW('Water Data'!E142)),NA())</f>
        <v>#N/A</v>
      </c>
      <c r="H148" s="511" t="e">
        <f ca="1">+IF(AND(ISNUMBER(OFFSET('Water Data'!$E$6,0,10*ROW('Water Data'!E142))),'Data Summary'!BW148="Yes"),OFFSET('Water Data'!$E$6,0,10*ROW('Water Data'!E142)),NA())</f>
        <v>#N/A</v>
      </c>
      <c r="I148" s="511" t="e">
        <f ca="1">+IF(AND(ISNUMBER(OFFSET('Water Data'!$E$9,0,10*ROW('Water Data'!E142))),'Data Summary'!BX148="Yes"),OFFSET('Water Data'!$E$9,0,10*ROW('Water Data'!E142)),NA())</f>
        <v>#N/A</v>
      </c>
      <c r="J148" s="511" t="e">
        <f ca="1">+IF(AND(ISNUMBER(OFFSET('Water Data'!$F$4,0,10*ROW('Water Data'!F142))),'Data Summary'!BY148="Yes"),100-OFFSET('Water Data'!$F$4,0,10*ROW('Water Data'!F142)),NA())</f>
        <v>#N/A</v>
      </c>
      <c r="K148" s="511" t="e">
        <f ca="1">+IF(AND(ISNUMBER(OFFSET('Water Data'!$F$6,0,10*ROW('Water Data'!F142))),'Data Summary'!BZ148="Yes"),OFFSET('Water Data'!$F$6,0,10*ROW('Water Data'!F142)),NA())</f>
        <v>#N/A</v>
      </c>
      <c r="L148" s="511" t="e">
        <f ca="1">+IF(AND(ISNUMBER(OFFSET('Water Data'!$F$9,0,10*ROW('Water Data'!F142))),'Data Summary'!CA148="Yes"),OFFSET('Water Data'!$F$9,0,10*ROW('Water Data'!F142)),NA())</f>
        <v>#N/A</v>
      </c>
      <c r="M148" s="511" t="e">
        <f ca="1">+IF(AND(ISNUMBER(OFFSET('Water Data'!$G$4,0,10*ROW('Water Data'!G142))),'Data Summary'!CB148="Yes"),100-OFFSET('Water Data'!$G$4,0,10*ROW('Water Data'!G142)),NA())</f>
        <v>#N/A</v>
      </c>
      <c r="N148" s="511" t="e">
        <f ca="1">+IF(AND(ISNUMBER(OFFSET('Water Data'!$G$6,0,10*ROW('Water Data'!G142))),'Data Summary'!CC148="Yes"),OFFSET('Water Data'!$G$6,0,10*ROW('Water Data'!G142)),NA())</f>
        <v>#N/A</v>
      </c>
      <c r="O148" s="511" t="e">
        <f ca="1">+IF(AND(ISNUMBER(OFFSET('Water Data'!$G$9,0,10*ROW('Water Data'!G142))),'Data Summary'!CD148="Yes"),OFFSET('Water Data'!$G$9,0,10*ROW('Water Data'!G142)),NA())</f>
        <v>#N/A</v>
      </c>
      <c r="P148" s="511" t="e">
        <f ca="1">+IF(AND(ISNUMBER(OFFSET('Water Data'!$H$4,0,10*ROW('Water Data'!H142))),'Data Summary'!CE148="Yes"),100-OFFSET('Water Data'!$H$4,0,10*ROW('Water Data'!H142)),NA())</f>
        <v>#N/A</v>
      </c>
      <c r="Q148" s="511" t="e">
        <f ca="1">+IF(AND(ISNUMBER(OFFSET('Water Data'!$H$6,0,10*ROW('Water Data'!H142))),'Data Summary'!CF148="Yes"),OFFSET('Water Data'!$H$6,0,10*ROW('Water Data'!H142)),NA())</f>
        <v>#N/A</v>
      </c>
      <c r="R148" s="511" t="e">
        <f ca="1">+IF(AND(ISNUMBER(OFFSET('Water Data'!$H$9,0,10*ROW('Water Data'!H142))),'Data Summary'!CG148="Yes"),OFFSET('Water Data'!$H$9,0,10*ROW('Water Data'!H142)),NA())</f>
        <v>#N/A</v>
      </c>
      <c r="S148" s="511" t="e">
        <f ca="1">+IF(AND(ISNUMBER(OFFSET('Water Data'!$I$4,0,10*ROW('Water Data'!I142))),'Data Summary'!CH148="Yes"),100-OFFSET('Water Data'!$I$4,0,10*ROW('Water Data'!I142)),NA())</f>
        <v>#N/A</v>
      </c>
      <c r="T148" s="511" t="e">
        <f ca="1">+IF(AND(ISNUMBER(OFFSET('Water Data'!$I$6,0,10*ROW('Water Data'!I142))),'Data Summary'!CI148="Yes"),OFFSET('Water Data'!$I$6,0,10*ROW('Water Data'!I142)),NA())</f>
        <v>#N/A</v>
      </c>
      <c r="U148" s="511" t="e">
        <f ca="1">+IF(AND(ISNUMBER(OFFSET('Water Data'!$I$9,0,10*ROW('Water Data'!I142))),'Data Summary'!CJ148="Yes"),OFFSET('Water Data'!$I$9,0,10*ROW('Water Data'!I142)),NA())</f>
        <v>#N/A</v>
      </c>
      <c r="V148" s="512" t="e">
        <f ca="1">+IF(AND(ISNUMBER(OFFSET('Sanitation Data'!$D$4,0,10*ROW('Sanitation Data'!D142))),'Data Summary'!CK148="Yes"),100-OFFSET('Sanitation Data'!$D$4,0,10*ROW('Sanitation Data'!D142)),NA())</f>
        <v>#N/A</v>
      </c>
      <c r="W148" s="512" t="e">
        <f ca="1">+IF(AND(ISNUMBER(OFFSET('Sanitation Data'!$D$6,0,10*ROW('Sanitation Data'!D142))),'Data Summary'!CL148="Yes"),OFFSET('Sanitation Data'!$D$6,0,10*ROW('Sanitation Data'!D142)),NA())</f>
        <v>#N/A</v>
      </c>
      <c r="X148" s="512" t="e">
        <f ca="1">+IF(AND(ISNUMBER(OFFSET('Sanitation Data'!$D$10,0,10*ROW('Sanitation Data'!D142))),'Data Summary'!CM148="Yes"),OFFSET('Sanitation Data'!$D$10,0,10*ROW('Sanitation Data'!D142)),NA())</f>
        <v>#N/A</v>
      </c>
      <c r="Y148" s="512" t="e">
        <f ca="1">+IF(AND(ISNUMBER(OFFSET('Sanitation Data'!$D$11,0,10*ROW('Sanitation Data'!D142))),'Data Summary'!CN148="Yes"),OFFSET('Sanitation Data'!$D$11,0,10*ROW('Sanitation Data'!D142)),NA())</f>
        <v>#N/A</v>
      </c>
      <c r="Z148" s="512" t="e">
        <f ca="1">+IF(AND(ISNUMBER(OFFSET('Sanitation Data'!$D$12,0,10*ROW('Sanitation Data'!D142))),'Data Summary'!CO148="Yes"),OFFSET('Sanitation Data'!$D$12,0,10*ROW('Sanitation Data'!D142)),NA())</f>
        <v>#N/A</v>
      </c>
      <c r="AA148" s="512" t="e">
        <f ca="1">+IF(AND(ISNUMBER(OFFSET('Sanitation Data'!$E$4,0,10*ROW('Sanitation Data'!E142))),'Data Summary'!CP148="Yes"),100-OFFSET('Sanitation Data'!$E$4,0,10*ROW('Sanitation Data'!E142)),NA())</f>
        <v>#N/A</v>
      </c>
      <c r="AB148" s="512" t="e">
        <f ca="1">+IF(AND(ISNUMBER(OFFSET('Sanitation Data'!$E$6,0,10*ROW('Sanitation Data'!E142))),'Data Summary'!CQ148="Yes"),OFFSET('Sanitation Data'!$E$6,0,10*ROW('Sanitation Data'!E142)),NA())</f>
        <v>#N/A</v>
      </c>
      <c r="AC148" s="512" t="e">
        <f ca="1">+IF(AND(ISNUMBER(OFFSET('Sanitation Data'!$E$10,0,10*ROW('Sanitation Data'!E142))),'Data Summary'!CR148="Yes"),OFFSET('Sanitation Data'!$E$10,0,10*ROW('Sanitation Data'!E142)),NA())</f>
        <v>#N/A</v>
      </c>
      <c r="AD148" s="512" t="e">
        <f ca="1">+IF(AND(ISNUMBER(OFFSET('Sanitation Data'!$E$11,0,10*ROW('Sanitation Data'!E142))),'Data Summary'!CS148="Yes"),OFFSET('Sanitation Data'!$E$11,0,10*ROW('Sanitation Data'!E142)),NA())</f>
        <v>#N/A</v>
      </c>
      <c r="AE148" s="512" t="e">
        <f ca="1">+IF(AND(ISNUMBER(OFFSET('Sanitation Data'!$E$12,0,10*ROW('Sanitation Data'!E142))),'Data Summary'!CT148="Yes"),OFFSET('Sanitation Data'!$E$12,0,10*ROW('Sanitation Data'!E142)),NA())</f>
        <v>#N/A</v>
      </c>
      <c r="AF148" s="512" t="e">
        <f ca="1">+IF(AND(ISNUMBER(OFFSET('Sanitation Data'!$F$4,0,10*ROW('Sanitation Data'!F142))),'Data Summary'!CU148="Yes"),100-OFFSET('Sanitation Data'!$F$4,0,10*ROW('Sanitation Data'!F142)),NA())</f>
        <v>#N/A</v>
      </c>
      <c r="AG148" s="512" t="e">
        <f ca="1">+IF(AND(ISNUMBER(OFFSET('Sanitation Data'!$F$6,0,10*ROW('Sanitation Data'!F142))),'Data Summary'!CV148="Yes"),OFFSET('Sanitation Data'!$F$6,0,10*ROW('Sanitation Data'!F142)),NA())</f>
        <v>#N/A</v>
      </c>
      <c r="AH148" s="512" t="e">
        <f ca="1">+IF(AND(ISNUMBER(OFFSET('Sanitation Data'!$F$10,0,10*ROW('Sanitation Data'!F142))),'Data Summary'!CW148="Yes"),OFFSET('Sanitation Data'!$F$10,0,10*ROW('Sanitation Data'!F142)),NA())</f>
        <v>#N/A</v>
      </c>
      <c r="AI148" s="512" t="e">
        <f ca="1">+IF(AND(ISNUMBER(OFFSET('Sanitation Data'!$F$11,0,10*ROW('Sanitation Data'!F142))),'Data Summary'!CX148="Yes"),OFFSET('Sanitation Data'!$F$11,0,10*ROW('Sanitation Data'!F142)),NA())</f>
        <v>#N/A</v>
      </c>
      <c r="AJ148" s="512" t="e">
        <f ca="1">+IF(AND(ISNUMBER(OFFSET('Sanitation Data'!$F$12,0,10*ROW('Sanitation Data'!F142))),'Data Summary'!CY148="Yes"),OFFSET('Sanitation Data'!$F$12,0,10*ROW('Sanitation Data'!F142)),NA())</f>
        <v>#N/A</v>
      </c>
      <c r="AK148" s="512" t="e">
        <f ca="1">+IF(AND(ISNUMBER(OFFSET('Sanitation Data'!$G$4,0,10*ROW('Sanitation Data'!G142))),'Data Summary'!CZ148="Yes"),100-OFFSET('Sanitation Data'!$G$4,0,10*ROW('Sanitation Data'!G142)),NA())</f>
        <v>#N/A</v>
      </c>
      <c r="AL148" s="512" t="e">
        <f ca="1">+IF(AND(ISNUMBER(OFFSET('Sanitation Data'!$G$6,0,10*ROW('Sanitation Data'!G142))),'Data Summary'!DA148="Yes"),OFFSET('Sanitation Data'!$G$6,0,10*ROW('Sanitation Data'!G142)),NA())</f>
        <v>#N/A</v>
      </c>
      <c r="AM148" s="512" t="e">
        <f ca="1">+IF(AND(ISNUMBER(OFFSET('Sanitation Data'!$G$10,0,10*ROW('Sanitation Data'!G142))),'Data Summary'!DB148="Yes"),OFFSET('Sanitation Data'!$G$10,0,10*ROW('Sanitation Data'!G142)),NA())</f>
        <v>#N/A</v>
      </c>
      <c r="AN148" s="512" t="e">
        <f ca="1">+IF(AND(ISNUMBER(OFFSET('Sanitation Data'!$G$11,0,10*ROW('Sanitation Data'!G142))),'Data Summary'!DC148="Yes"),OFFSET('Sanitation Data'!$G$11,0,10*ROW('Sanitation Data'!G142)),NA())</f>
        <v>#N/A</v>
      </c>
      <c r="AO148" s="512" t="e">
        <f ca="1">+IF(AND(ISNUMBER(OFFSET('Sanitation Data'!$G$12,0,10*ROW('Sanitation Data'!G142))),'Data Summary'!DD148="Yes"),OFFSET('Sanitation Data'!$G$12,0,10*ROW('Sanitation Data'!G142)),NA())</f>
        <v>#N/A</v>
      </c>
      <c r="AP148" s="512" t="e">
        <f ca="1">+IF(AND(ISNUMBER(OFFSET('Sanitation Data'!$H$4,0,10*ROW('Sanitation Data'!H142))),'Data Summary'!DE148="Yes"),100-OFFSET('Sanitation Data'!$H$4,0,10*ROW('Sanitation Data'!H142)),NA())</f>
        <v>#N/A</v>
      </c>
      <c r="AQ148" s="512" t="e">
        <f ca="1">+IF(AND(ISNUMBER(OFFSET('Sanitation Data'!$H$6,0,10*ROW('Sanitation Data'!H142))),'Data Summary'!DF148="Yes"),OFFSET('Sanitation Data'!$H$6,0,10*ROW('Sanitation Data'!H142)),NA())</f>
        <v>#N/A</v>
      </c>
      <c r="AR148" s="512" t="e">
        <f ca="1">+IF(AND(ISNUMBER(OFFSET('Sanitation Data'!$H$10,0,10*ROW('Sanitation Data'!H142))),'Data Summary'!DG148="Yes"),OFFSET('Sanitation Data'!$H$10,0,10*ROW('Sanitation Data'!H142)),NA())</f>
        <v>#N/A</v>
      </c>
      <c r="AS148" s="512" t="e">
        <f ca="1">+IF(AND(ISNUMBER(OFFSET('Sanitation Data'!$H$11,0,10*ROW('Sanitation Data'!H142))),'Data Summary'!DH148="Yes"),OFFSET('Sanitation Data'!$H$11,0,10*ROW('Sanitation Data'!H142)),NA())</f>
        <v>#N/A</v>
      </c>
      <c r="AT148" s="512" t="e">
        <f ca="1">+IF(AND(ISNUMBER(OFFSET('Sanitation Data'!$H$12,0,10*ROW('Sanitation Data'!H142))),'Data Summary'!DI148="Yes"),OFFSET('Sanitation Data'!$H$12,0,10*ROW('Sanitation Data'!H142)),NA())</f>
        <v>#N/A</v>
      </c>
      <c r="AU148" s="512" t="e">
        <f ca="1">+IF(AND(ISNUMBER(OFFSET('Sanitation Data'!$I$4,0,10*ROW('Sanitation Data'!I142))),'Data Summary'!DJ148="Yes"),100-OFFSET('Sanitation Data'!$I$4,0,10*ROW('Sanitation Data'!I142)),NA())</f>
        <v>#N/A</v>
      </c>
      <c r="AV148" s="512" t="e">
        <f ca="1">+IF(AND(ISNUMBER(OFFSET('Sanitation Data'!$I$6,0,10*ROW('Sanitation Data'!I142))),'Data Summary'!DK148="Yes"),OFFSET('Sanitation Data'!$I$6,0,10*ROW('Sanitation Data'!I142)),NA())</f>
        <v>#N/A</v>
      </c>
      <c r="AW148" s="512" t="e">
        <f ca="1">+IF(AND(ISNUMBER(OFFSET('Sanitation Data'!$I$10,0,10*ROW('Sanitation Data'!I142))),'Data Summary'!DL148="Yes"),OFFSET('Sanitation Data'!$I$10,0,10*ROW('Sanitation Data'!I142)),NA())</f>
        <v>#N/A</v>
      </c>
      <c r="AX148" s="512" t="e">
        <f ca="1">+IF(AND(ISNUMBER(OFFSET('Sanitation Data'!$I$11,0,10*ROW('Sanitation Data'!I142))),'Data Summary'!DM148="Yes"),OFFSET('Sanitation Data'!$I$11,0,10*ROW('Sanitation Data'!I142)),NA())</f>
        <v>#N/A</v>
      </c>
      <c r="AY148" s="512" t="e">
        <f ca="1">+IF(AND(ISNUMBER(OFFSET('Sanitation Data'!$I$12,0,10*ROW('Sanitation Data'!I142))),'Data Summary'!DN148="Yes"),OFFSET('Sanitation Data'!$I$12,0,10*ROW('Sanitation Data'!I142)),NA())</f>
        <v>#N/A</v>
      </c>
      <c r="AZ148" s="513" t="e">
        <f ca="1">+IF(AND(ISNUMBER(OFFSET('Hygiene Data'!$D$5,0,10*ROW('Hygiene Data'!D142))),'Data Summary'!DO148="Yes"),OFFSET('Hygiene Data'!$D$5,0,10*ROW('Hygiene Data'!D142)),NA())</f>
        <v>#N/A</v>
      </c>
      <c r="BA148" s="513" t="e">
        <f ca="1">+IF(AND(ISNUMBER(OFFSET('Hygiene Data'!$D$7,0,10*ROW('Hygiene Data'!D142))),'Data Summary'!DP148="Yes"),OFFSET('Hygiene Data'!$D$7,0,10*ROW('Hygiene Data'!D142)),NA())</f>
        <v>#N/A</v>
      </c>
      <c r="BB148" s="513" t="e">
        <f ca="1">+IF(AND(ISNUMBER(OFFSET('Hygiene Data'!$D$9,0,10*ROW('Hygiene Data'!D142))),'Data Summary'!DQ148="Yes"),OFFSET('Hygiene Data'!$D$9,0,10*ROW('Hygiene Data'!D142)),NA())</f>
        <v>#N/A</v>
      </c>
      <c r="BC148" s="513" t="e">
        <f ca="1">+IF(AND(ISNUMBER(OFFSET('Hygiene Data'!$E$5,0,10*ROW('Hygiene Data'!E142))),'Data Summary'!DR148="Yes"),OFFSET('Hygiene Data'!$E$5,0,10*ROW('Hygiene Data'!E142)),NA())</f>
        <v>#N/A</v>
      </c>
      <c r="BD148" s="513" t="e">
        <f ca="1">+IF(AND(ISNUMBER(OFFSET('Hygiene Data'!$E$7,0,10*ROW('Hygiene Data'!E142))),'Data Summary'!DS148="Yes"),OFFSET('Hygiene Data'!$E$7,0,10*ROW('Hygiene Data'!E142)),NA())</f>
        <v>#N/A</v>
      </c>
      <c r="BE148" s="513" t="e">
        <f ca="1">+IF(AND(ISNUMBER(OFFSET('Hygiene Data'!$E$9,0,10*ROW('Hygiene Data'!E142))),'Data Summary'!DT148="Yes"),OFFSET('Hygiene Data'!$E$9,0,10*ROW('Hygiene Data'!E142)),NA())</f>
        <v>#N/A</v>
      </c>
      <c r="BF148" s="513" t="e">
        <f ca="1">+IF(AND(ISNUMBER(OFFSET('Hygiene Data'!$F$5,0,10*ROW('Hygiene Data'!F142))),'Data Summary'!DU148="Yes"),OFFSET('Hygiene Data'!$F$5,0,10*ROW('Hygiene Data'!F142)),NA())</f>
        <v>#N/A</v>
      </c>
      <c r="BG148" s="513" t="e">
        <f ca="1">+IF(AND(ISNUMBER(OFFSET('Hygiene Data'!$F$7,0,10*ROW('Hygiene Data'!F142))),'Data Summary'!DV148="Yes"),OFFSET('Hygiene Data'!$F$7,0,10*ROW('Hygiene Data'!F142)),NA())</f>
        <v>#N/A</v>
      </c>
      <c r="BH148" s="513" t="e">
        <f ca="1">+IF(AND(ISNUMBER(OFFSET('Hygiene Data'!$F$9,0,10*ROW('Hygiene Data'!F142))),'Data Summary'!DW148="Yes"),OFFSET('Hygiene Data'!$F$9,0,10*ROW('Hygiene Data'!F142)),NA())</f>
        <v>#N/A</v>
      </c>
      <c r="BI148" s="513" t="e">
        <f ca="1">+IF(AND(ISNUMBER(OFFSET('Hygiene Data'!$G$5,0,10*ROW('Hygiene Data'!G142))),'Data Summary'!DX148="Yes"),OFFSET('Hygiene Data'!$G$5,0,10*ROW('Hygiene Data'!G142)),NA())</f>
        <v>#N/A</v>
      </c>
      <c r="BJ148" s="513" t="e">
        <f ca="1">+IF(AND(ISNUMBER(OFFSET('Hygiene Data'!$G$7,0,10*ROW('Hygiene Data'!G142))),'Data Summary'!DY148="Yes"),OFFSET('Hygiene Data'!$G$7,0,10*ROW('Hygiene Data'!G142)),NA())</f>
        <v>#N/A</v>
      </c>
      <c r="BK148" s="513" t="e">
        <f ca="1">+IF(AND(ISNUMBER(OFFSET('Hygiene Data'!$G$9,0,10*ROW('Hygiene Data'!G142))),'Data Summary'!DZ148="Yes"),OFFSET('Hygiene Data'!$G$9,0,10*ROW('Hygiene Data'!G142)),NA())</f>
        <v>#N/A</v>
      </c>
      <c r="BL148" s="513" t="e">
        <f ca="1">+IF(AND(ISNUMBER(OFFSET('Hygiene Data'!$H$5,0,10*ROW('Hygiene Data'!H142))),'Data Summary'!EA148="Yes"),OFFSET('Hygiene Data'!$H$5,0,10*ROW('Hygiene Data'!H142)),NA())</f>
        <v>#N/A</v>
      </c>
      <c r="BM148" s="513" t="e">
        <f ca="1">+IF(AND(ISNUMBER(OFFSET('Hygiene Data'!$H$7,0,10*ROW('Hygiene Data'!H142))),'Data Summary'!EB148="Yes"),OFFSET('Hygiene Data'!$H$7,0,10*ROW('Hygiene Data'!H142)),NA())</f>
        <v>#N/A</v>
      </c>
      <c r="BN148" s="513" t="e">
        <f ca="1">+IF(AND(ISNUMBER(OFFSET('Hygiene Data'!$H$9,0,10*ROW('Hygiene Data'!H142))),'Data Summary'!EC148="Yes"),OFFSET('Hygiene Data'!$H$9,0,10*ROW('Hygiene Data'!H142)),NA())</f>
        <v>#N/A</v>
      </c>
      <c r="BO148" s="513" t="e">
        <f ca="1">+IF(AND(ISNUMBER(OFFSET('Hygiene Data'!$I$5,0,10*ROW('Hygiene Data'!I142))),'Data Summary'!ED148="Yes"),OFFSET('Hygiene Data'!$I$5,0,10*ROW('Hygiene Data'!I142)),NA())</f>
        <v>#N/A</v>
      </c>
      <c r="BP148" s="513" t="e">
        <f ca="1">+IF(AND(ISNUMBER(OFFSET('Hygiene Data'!$I$7,0,10*ROW('Hygiene Data'!I142))),'Data Summary'!EE148="Yes"),OFFSET('Hygiene Data'!$I$7,0,10*ROW('Hygiene Data'!I142)),NA())</f>
        <v>#N/A</v>
      </c>
      <c r="BQ148" s="513" t="e">
        <f ca="1">+IF(AND(ISNUMBER(OFFSET('Hygiene Data'!$I$9,0,10*ROW('Hygiene Data'!I142))),'Data Summary'!EF148="Yes"),OFFSET('Hygiene Data'!$I$9,0,10*ROW('Hygiene Data'!I142)),NA())</f>
        <v>#N/A</v>
      </c>
    </row>
    <row r="149" spans="1:69" x14ac:dyDescent="0.25">
      <c r="A149" s="509" t="e">
        <f ca="1">+RIGHT('Data Summary'!A149,LEN('Data Summary'!A149)-9)</f>
        <v>#VALUE!</v>
      </c>
      <c r="B149" s="483" t="str">
        <f ca="1">+IF(ISTEXT('Data Summary'!B149),'Data Summary'!B149,"")</f>
        <v/>
      </c>
      <c r="C149" s="510" t="e">
        <f ca="1">+VALUE('Data Summary'!C149)</f>
        <v>#VALUE!</v>
      </c>
      <c r="D149" s="511" t="e">
        <f ca="1">+IF(AND(ISNUMBER(OFFSET('Water Data'!$D$4,0,10*ROW('Water Data'!D143))),'Data Summary'!BS149="Yes"),100-OFFSET('Water Data'!$D$4,0,10*ROW('Water Data'!D143)),NA())</f>
        <v>#N/A</v>
      </c>
      <c r="E149" s="511" t="e">
        <f ca="1">+IF(AND(ISNUMBER(OFFSET('Water Data'!$D$6,0,10*ROW('Water Data'!D143))),'Data Summary'!BT149="Yes"),OFFSET('Water Data'!$D$6,0,10*ROW('Water Data'!D143)),NA())</f>
        <v>#N/A</v>
      </c>
      <c r="F149" s="511" t="e">
        <f ca="1">+IF(AND(ISNUMBER(OFFSET('Water Data'!$D$9,0,10*ROW('Water Data'!D143))),'Data Summary'!BU149="Yes"),OFFSET('Water Data'!$D$9,0,10*ROW('Water Data'!D143)),NA())</f>
        <v>#N/A</v>
      </c>
      <c r="G149" s="511" t="e">
        <f ca="1">+IF(AND(ISNUMBER(OFFSET('Water Data'!$E$4,0,10*ROW('Water Data'!E143))),'Data Summary'!BV149="Yes"),100-OFFSET('Water Data'!$E$4,0,10*ROW('Water Data'!E143)),NA())</f>
        <v>#N/A</v>
      </c>
      <c r="H149" s="511" t="e">
        <f ca="1">+IF(AND(ISNUMBER(OFFSET('Water Data'!$E$6,0,10*ROW('Water Data'!E143))),'Data Summary'!BW149="Yes"),OFFSET('Water Data'!$E$6,0,10*ROW('Water Data'!E143)),NA())</f>
        <v>#N/A</v>
      </c>
      <c r="I149" s="511" t="e">
        <f ca="1">+IF(AND(ISNUMBER(OFFSET('Water Data'!$E$9,0,10*ROW('Water Data'!E143))),'Data Summary'!BX149="Yes"),OFFSET('Water Data'!$E$9,0,10*ROW('Water Data'!E143)),NA())</f>
        <v>#N/A</v>
      </c>
      <c r="J149" s="511" t="e">
        <f ca="1">+IF(AND(ISNUMBER(OFFSET('Water Data'!$F$4,0,10*ROW('Water Data'!F143))),'Data Summary'!BY149="Yes"),100-OFFSET('Water Data'!$F$4,0,10*ROW('Water Data'!F143)),NA())</f>
        <v>#N/A</v>
      </c>
      <c r="K149" s="511" t="e">
        <f ca="1">+IF(AND(ISNUMBER(OFFSET('Water Data'!$F$6,0,10*ROW('Water Data'!F143))),'Data Summary'!BZ149="Yes"),OFFSET('Water Data'!$F$6,0,10*ROW('Water Data'!F143)),NA())</f>
        <v>#N/A</v>
      </c>
      <c r="L149" s="511" t="e">
        <f ca="1">+IF(AND(ISNUMBER(OFFSET('Water Data'!$F$9,0,10*ROW('Water Data'!F143))),'Data Summary'!CA149="Yes"),OFFSET('Water Data'!$F$9,0,10*ROW('Water Data'!F143)),NA())</f>
        <v>#N/A</v>
      </c>
      <c r="M149" s="511" t="e">
        <f ca="1">+IF(AND(ISNUMBER(OFFSET('Water Data'!$G$4,0,10*ROW('Water Data'!G143))),'Data Summary'!CB149="Yes"),100-OFFSET('Water Data'!$G$4,0,10*ROW('Water Data'!G143)),NA())</f>
        <v>#N/A</v>
      </c>
      <c r="N149" s="511" t="e">
        <f ca="1">+IF(AND(ISNUMBER(OFFSET('Water Data'!$G$6,0,10*ROW('Water Data'!G143))),'Data Summary'!CC149="Yes"),OFFSET('Water Data'!$G$6,0,10*ROW('Water Data'!G143)),NA())</f>
        <v>#N/A</v>
      </c>
      <c r="O149" s="511" t="e">
        <f ca="1">+IF(AND(ISNUMBER(OFFSET('Water Data'!$G$9,0,10*ROW('Water Data'!G143))),'Data Summary'!CD149="Yes"),OFFSET('Water Data'!$G$9,0,10*ROW('Water Data'!G143)),NA())</f>
        <v>#N/A</v>
      </c>
      <c r="P149" s="511" t="e">
        <f ca="1">+IF(AND(ISNUMBER(OFFSET('Water Data'!$H$4,0,10*ROW('Water Data'!H143))),'Data Summary'!CE149="Yes"),100-OFFSET('Water Data'!$H$4,0,10*ROW('Water Data'!H143)),NA())</f>
        <v>#N/A</v>
      </c>
      <c r="Q149" s="511" t="e">
        <f ca="1">+IF(AND(ISNUMBER(OFFSET('Water Data'!$H$6,0,10*ROW('Water Data'!H143))),'Data Summary'!CF149="Yes"),OFFSET('Water Data'!$H$6,0,10*ROW('Water Data'!H143)),NA())</f>
        <v>#N/A</v>
      </c>
      <c r="R149" s="511" t="e">
        <f ca="1">+IF(AND(ISNUMBER(OFFSET('Water Data'!$H$9,0,10*ROW('Water Data'!H143))),'Data Summary'!CG149="Yes"),OFFSET('Water Data'!$H$9,0,10*ROW('Water Data'!H143)),NA())</f>
        <v>#N/A</v>
      </c>
      <c r="S149" s="511" t="e">
        <f ca="1">+IF(AND(ISNUMBER(OFFSET('Water Data'!$I$4,0,10*ROW('Water Data'!I143))),'Data Summary'!CH149="Yes"),100-OFFSET('Water Data'!$I$4,0,10*ROW('Water Data'!I143)),NA())</f>
        <v>#N/A</v>
      </c>
      <c r="T149" s="511" t="e">
        <f ca="1">+IF(AND(ISNUMBER(OFFSET('Water Data'!$I$6,0,10*ROW('Water Data'!I143))),'Data Summary'!CI149="Yes"),OFFSET('Water Data'!$I$6,0,10*ROW('Water Data'!I143)),NA())</f>
        <v>#N/A</v>
      </c>
      <c r="U149" s="511" t="e">
        <f ca="1">+IF(AND(ISNUMBER(OFFSET('Water Data'!$I$9,0,10*ROW('Water Data'!I143))),'Data Summary'!CJ149="Yes"),OFFSET('Water Data'!$I$9,0,10*ROW('Water Data'!I143)),NA())</f>
        <v>#N/A</v>
      </c>
      <c r="V149" s="512" t="e">
        <f ca="1">+IF(AND(ISNUMBER(OFFSET('Sanitation Data'!$D$4,0,10*ROW('Sanitation Data'!D143))),'Data Summary'!CK149="Yes"),100-OFFSET('Sanitation Data'!$D$4,0,10*ROW('Sanitation Data'!D143)),NA())</f>
        <v>#N/A</v>
      </c>
      <c r="W149" s="512" t="e">
        <f ca="1">+IF(AND(ISNUMBER(OFFSET('Sanitation Data'!$D$6,0,10*ROW('Sanitation Data'!D143))),'Data Summary'!CL149="Yes"),OFFSET('Sanitation Data'!$D$6,0,10*ROW('Sanitation Data'!D143)),NA())</f>
        <v>#N/A</v>
      </c>
      <c r="X149" s="512" t="e">
        <f ca="1">+IF(AND(ISNUMBER(OFFSET('Sanitation Data'!$D$10,0,10*ROW('Sanitation Data'!D143))),'Data Summary'!CM149="Yes"),OFFSET('Sanitation Data'!$D$10,0,10*ROW('Sanitation Data'!D143)),NA())</f>
        <v>#N/A</v>
      </c>
      <c r="Y149" s="512" t="e">
        <f ca="1">+IF(AND(ISNUMBER(OFFSET('Sanitation Data'!$D$11,0,10*ROW('Sanitation Data'!D143))),'Data Summary'!CN149="Yes"),OFFSET('Sanitation Data'!$D$11,0,10*ROW('Sanitation Data'!D143)),NA())</f>
        <v>#N/A</v>
      </c>
      <c r="Z149" s="512" t="e">
        <f ca="1">+IF(AND(ISNUMBER(OFFSET('Sanitation Data'!$D$12,0,10*ROW('Sanitation Data'!D143))),'Data Summary'!CO149="Yes"),OFFSET('Sanitation Data'!$D$12,0,10*ROW('Sanitation Data'!D143)),NA())</f>
        <v>#N/A</v>
      </c>
      <c r="AA149" s="512" t="e">
        <f ca="1">+IF(AND(ISNUMBER(OFFSET('Sanitation Data'!$E$4,0,10*ROW('Sanitation Data'!E143))),'Data Summary'!CP149="Yes"),100-OFFSET('Sanitation Data'!$E$4,0,10*ROW('Sanitation Data'!E143)),NA())</f>
        <v>#N/A</v>
      </c>
      <c r="AB149" s="512" t="e">
        <f ca="1">+IF(AND(ISNUMBER(OFFSET('Sanitation Data'!$E$6,0,10*ROW('Sanitation Data'!E143))),'Data Summary'!CQ149="Yes"),OFFSET('Sanitation Data'!$E$6,0,10*ROW('Sanitation Data'!E143)),NA())</f>
        <v>#N/A</v>
      </c>
      <c r="AC149" s="512" t="e">
        <f ca="1">+IF(AND(ISNUMBER(OFFSET('Sanitation Data'!$E$10,0,10*ROW('Sanitation Data'!E143))),'Data Summary'!CR149="Yes"),OFFSET('Sanitation Data'!$E$10,0,10*ROW('Sanitation Data'!E143)),NA())</f>
        <v>#N/A</v>
      </c>
      <c r="AD149" s="512" t="e">
        <f ca="1">+IF(AND(ISNUMBER(OFFSET('Sanitation Data'!$E$11,0,10*ROW('Sanitation Data'!E143))),'Data Summary'!CS149="Yes"),OFFSET('Sanitation Data'!$E$11,0,10*ROW('Sanitation Data'!E143)),NA())</f>
        <v>#N/A</v>
      </c>
      <c r="AE149" s="512" t="e">
        <f ca="1">+IF(AND(ISNUMBER(OFFSET('Sanitation Data'!$E$12,0,10*ROW('Sanitation Data'!E143))),'Data Summary'!CT149="Yes"),OFFSET('Sanitation Data'!$E$12,0,10*ROW('Sanitation Data'!E143)),NA())</f>
        <v>#N/A</v>
      </c>
      <c r="AF149" s="512" t="e">
        <f ca="1">+IF(AND(ISNUMBER(OFFSET('Sanitation Data'!$F$4,0,10*ROW('Sanitation Data'!F143))),'Data Summary'!CU149="Yes"),100-OFFSET('Sanitation Data'!$F$4,0,10*ROW('Sanitation Data'!F143)),NA())</f>
        <v>#N/A</v>
      </c>
      <c r="AG149" s="512" t="e">
        <f ca="1">+IF(AND(ISNUMBER(OFFSET('Sanitation Data'!$F$6,0,10*ROW('Sanitation Data'!F143))),'Data Summary'!CV149="Yes"),OFFSET('Sanitation Data'!$F$6,0,10*ROW('Sanitation Data'!F143)),NA())</f>
        <v>#N/A</v>
      </c>
      <c r="AH149" s="512" t="e">
        <f ca="1">+IF(AND(ISNUMBER(OFFSET('Sanitation Data'!$F$10,0,10*ROW('Sanitation Data'!F143))),'Data Summary'!CW149="Yes"),OFFSET('Sanitation Data'!$F$10,0,10*ROW('Sanitation Data'!F143)),NA())</f>
        <v>#N/A</v>
      </c>
      <c r="AI149" s="512" t="e">
        <f ca="1">+IF(AND(ISNUMBER(OFFSET('Sanitation Data'!$F$11,0,10*ROW('Sanitation Data'!F143))),'Data Summary'!CX149="Yes"),OFFSET('Sanitation Data'!$F$11,0,10*ROW('Sanitation Data'!F143)),NA())</f>
        <v>#N/A</v>
      </c>
      <c r="AJ149" s="512" t="e">
        <f ca="1">+IF(AND(ISNUMBER(OFFSET('Sanitation Data'!$F$12,0,10*ROW('Sanitation Data'!F143))),'Data Summary'!CY149="Yes"),OFFSET('Sanitation Data'!$F$12,0,10*ROW('Sanitation Data'!F143)),NA())</f>
        <v>#N/A</v>
      </c>
      <c r="AK149" s="512" t="e">
        <f ca="1">+IF(AND(ISNUMBER(OFFSET('Sanitation Data'!$G$4,0,10*ROW('Sanitation Data'!G143))),'Data Summary'!CZ149="Yes"),100-OFFSET('Sanitation Data'!$G$4,0,10*ROW('Sanitation Data'!G143)),NA())</f>
        <v>#N/A</v>
      </c>
      <c r="AL149" s="512" t="e">
        <f ca="1">+IF(AND(ISNUMBER(OFFSET('Sanitation Data'!$G$6,0,10*ROW('Sanitation Data'!G143))),'Data Summary'!DA149="Yes"),OFFSET('Sanitation Data'!$G$6,0,10*ROW('Sanitation Data'!G143)),NA())</f>
        <v>#N/A</v>
      </c>
      <c r="AM149" s="512" t="e">
        <f ca="1">+IF(AND(ISNUMBER(OFFSET('Sanitation Data'!$G$10,0,10*ROW('Sanitation Data'!G143))),'Data Summary'!DB149="Yes"),OFFSET('Sanitation Data'!$G$10,0,10*ROW('Sanitation Data'!G143)),NA())</f>
        <v>#N/A</v>
      </c>
      <c r="AN149" s="512" t="e">
        <f ca="1">+IF(AND(ISNUMBER(OFFSET('Sanitation Data'!$G$11,0,10*ROW('Sanitation Data'!G143))),'Data Summary'!DC149="Yes"),OFFSET('Sanitation Data'!$G$11,0,10*ROW('Sanitation Data'!G143)),NA())</f>
        <v>#N/A</v>
      </c>
      <c r="AO149" s="512" t="e">
        <f ca="1">+IF(AND(ISNUMBER(OFFSET('Sanitation Data'!$G$12,0,10*ROW('Sanitation Data'!G143))),'Data Summary'!DD149="Yes"),OFFSET('Sanitation Data'!$G$12,0,10*ROW('Sanitation Data'!G143)),NA())</f>
        <v>#N/A</v>
      </c>
      <c r="AP149" s="512" t="e">
        <f ca="1">+IF(AND(ISNUMBER(OFFSET('Sanitation Data'!$H$4,0,10*ROW('Sanitation Data'!H143))),'Data Summary'!DE149="Yes"),100-OFFSET('Sanitation Data'!$H$4,0,10*ROW('Sanitation Data'!H143)),NA())</f>
        <v>#N/A</v>
      </c>
      <c r="AQ149" s="512" t="e">
        <f ca="1">+IF(AND(ISNUMBER(OFFSET('Sanitation Data'!$H$6,0,10*ROW('Sanitation Data'!H143))),'Data Summary'!DF149="Yes"),OFFSET('Sanitation Data'!$H$6,0,10*ROW('Sanitation Data'!H143)),NA())</f>
        <v>#N/A</v>
      </c>
      <c r="AR149" s="512" t="e">
        <f ca="1">+IF(AND(ISNUMBER(OFFSET('Sanitation Data'!$H$10,0,10*ROW('Sanitation Data'!H143))),'Data Summary'!DG149="Yes"),OFFSET('Sanitation Data'!$H$10,0,10*ROW('Sanitation Data'!H143)),NA())</f>
        <v>#N/A</v>
      </c>
      <c r="AS149" s="512" t="e">
        <f ca="1">+IF(AND(ISNUMBER(OFFSET('Sanitation Data'!$H$11,0,10*ROW('Sanitation Data'!H143))),'Data Summary'!DH149="Yes"),OFFSET('Sanitation Data'!$H$11,0,10*ROW('Sanitation Data'!H143)),NA())</f>
        <v>#N/A</v>
      </c>
      <c r="AT149" s="512" t="e">
        <f ca="1">+IF(AND(ISNUMBER(OFFSET('Sanitation Data'!$H$12,0,10*ROW('Sanitation Data'!H143))),'Data Summary'!DI149="Yes"),OFFSET('Sanitation Data'!$H$12,0,10*ROW('Sanitation Data'!H143)),NA())</f>
        <v>#N/A</v>
      </c>
      <c r="AU149" s="512" t="e">
        <f ca="1">+IF(AND(ISNUMBER(OFFSET('Sanitation Data'!$I$4,0,10*ROW('Sanitation Data'!I143))),'Data Summary'!DJ149="Yes"),100-OFFSET('Sanitation Data'!$I$4,0,10*ROW('Sanitation Data'!I143)),NA())</f>
        <v>#N/A</v>
      </c>
      <c r="AV149" s="512" t="e">
        <f ca="1">+IF(AND(ISNUMBER(OFFSET('Sanitation Data'!$I$6,0,10*ROW('Sanitation Data'!I143))),'Data Summary'!DK149="Yes"),OFFSET('Sanitation Data'!$I$6,0,10*ROW('Sanitation Data'!I143)),NA())</f>
        <v>#N/A</v>
      </c>
      <c r="AW149" s="512" t="e">
        <f ca="1">+IF(AND(ISNUMBER(OFFSET('Sanitation Data'!$I$10,0,10*ROW('Sanitation Data'!I143))),'Data Summary'!DL149="Yes"),OFFSET('Sanitation Data'!$I$10,0,10*ROW('Sanitation Data'!I143)),NA())</f>
        <v>#N/A</v>
      </c>
      <c r="AX149" s="512" t="e">
        <f ca="1">+IF(AND(ISNUMBER(OFFSET('Sanitation Data'!$I$11,0,10*ROW('Sanitation Data'!I143))),'Data Summary'!DM149="Yes"),OFFSET('Sanitation Data'!$I$11,0,10*ROW('Sanitation Data'!I143)),NA())</f>
        <v>#N/A</v>
      </c>
      <c r="AY149" s="512" t="e">
        <f ca="1">+IF(AND(ISNUMBER(OFFSET('Sanitation Data'!$I$12,0,10*ROW('Sanitation Data'!I143))),'Data Summary'!DN149="Yes"),OFFSET('Sanitation Data'!$I$12,0,10*ROW('Sanitation Data'!I143)),NA())</f>
        <v>#N/A</v>
      </c>
      <c r="AZ149" s="513" t="e">
        <f ca="1">+IF(AND(ISNUMBER(OFFSET('Hygiene Data'!$D$5,0,10*ROW('Hygiene Data'!D143))),'Data Summary'!DO149="Yes"),OFFSET('Hygiene Data'!$D$5,0,10*ROW('Hygiene Data'!D143)),NA())</f>
        <v>#N/A</v>
      </c>
      <c r="BA149" s="513" t="e">
        <f ca="1">+IF(AND(ISNUMBER(OFFSET('Hygiene Data'!$D$7,0,10*ROW('Hygiene Data'!D143))),'Data Summary'!DP149="Yes"),OFFSET('Hygiene Data'!$D$7,0,10*ROW('Hygiene Data'!D143)),NA())</f>
        <v>#N/A</v>
      </c>
      <c r="BB149" s="513" t="e">
        <f ca="1">+IF(AND(ISNUMBER(OFFSET('Hygiene Data'!$D$9,0,10*ROW('Hygiene Data'!D143))),'Data Summary'!DQ149="Yes"),OFFSET('Hygiene Data'!$D$9,0,10*ROW('Hygiene Data'!D143)),NA())</f>
        <v>#N/A</v>
      </c>
      <c r="BC149" s="513" t="e">
        <f ca="1">+IF(AND(ISNUMBER(OFFSET('Hygiene Data'!$E$5,0,10*ROW('Hygiene Data'!E143))),'Data Summary'!DR149="Yes"),OFFSET('Hygiene Data'!$E$5,0,10*ROW('Hygiene Data'!E143)),NA())</f>
        <v>#N/A</v>
      </c>
      <c r="BD149" s="513" t="e">
        <f ca="1">+IF(AND(ISNUMBER(OFFSET('Hygiene Data'!$E$7,0,10*ROW('Hygiene Data'!E143))),'Data Summary'!DS149="Yes"),OFFSET('Hygiene Data'!$E$7,0,10*ROW('Hygiene Data'!E143)),NA())</f>
        <v>#N/A</v>
      </c>
      <c r="BE149" s="513" t="e">
        <f ca="1">+IF(AND(ISNUMBER(OFFSET('Hygiene Data'!$E$9,0,10*ROW('Hygiene Data'!E143))),'Data Summary'!DT149="Yes"),OFFSET('Hygiene Data'!$E$9,0,10*ROW('Hygiene Data'!E143)),NA())</f>
        <v>#N/A</v>
      </c>
      <c r="BF149" s="513" t="e">
        <f ca="1">+IF(AND(ISNUMBER(OFFSET('Hygiene Data'!$F$5,0,10*ROW('Hygiene Data'!F143))),'Data Summary'!DU149="Yes"),OFFSET('Hygiene Data'!$F$5,0,10*ROW('Hygiene Data'!F143)),NA())</f>
        <v>#N/A</v>
      </c>
      <c r="BG149" s="513" t="e">
        <f ca="1">+IF(AND(ISNUMBER(OFFSET('Hygiene Data'!$F$7,0,10*ROW('Hygiene Data'!F143))),'Data Summary'!DV149="Yes"),OFFSET('Hygiene Data'!$F$7,0,10*ROW('Hygiene Data'!F143)),NA())</f>
        <v>#N/A</v>
      </c>
      <c r="BH149" s="513" t="e">
        <f ca="1">+IF(AND(ISNUMBER(OFFSET('Hygiene Data'!$F$9,0,10*ROW('Hygiene Data'!F143))),'Data Summary'!DW149="Yes"),OFFSET('Hygiene Data'!$F$9,0,10*ROW('Hygiene Data'!F143)),NA())</f>
        <v>#N/A</v>
      </c>
      <c r="BI149" s="513" t="e">
        <f ca="1">+IF(AND(ISNUMBER(OFFSET('Hygiene Data'!$G$5,0,10*ROW('Hygiene Data'!G143))),'Data Summary'!DX149="Yes"),OFFSET('Hygiene Data'!$G$5,0,10*ROW('Hygiene Data'!G143)),NA())</f>
        <v>#N/A</v>
      </c>
      <c r="BJ149" s="513" t="e">
        <f ca="1">+IF(AND(ISNUMBER(OFFSET('Hygiene Data'!$G$7,0,10*ROW('Hygiene Data'!G143))),'Data Summary'!DY149="Yes"),OFFSET('Hygiene Data'!$G$7,0,10*ROW('Hygiene Data'!G143)),NA())</f>
        <v>#N/A</v>
      </c>
      <c r="BK149" s="513" t="e">
        <f ca="1">+IF(AND(ISNUMBER(OFFSET('Hygiene Data'!$G$9,0,10*ROW('Hygiene Data'!G143))),'Data Summary'!DZ149="Yes"),OFFSET('Hygiene Data'!$G$9,0,10*ROW('Hygiene Data'!G143)),NA())</f>
        <v>#N/A</v>
      </c>
      <c r="BL149" s="513" t="e">
        <f ca="1">+IF(AND(ISNUMBER(OFFSET('Hygiene Data'!$H$5,0,10*ROW('Hygiene Data'!H143))),'Data Summary'!EA149="Yes"),OFFSET('Hygiene Data'!$H$5,0,10*ROW('Hygiene Data'!H143)),NA())</f>
        <v>#N/A</v>
      </c>
      <c r="BM149" s="513" t="e">
        <f ca="1">+IF(AND(ISNUMBER(OFFSET('Hygiene Data'!$H$7,0,10*ROW('Hygiene Data'!H143))),'Data Summary'!EB149="Yes"),OFFSET('Hygiene Data'!$H$7,0,10*ROW('Hygiene Data'!H143)),NA())</f>
        <v>#N/A</v>
      </c>
      <c r="BN149" s="513" t="e">
        <f ca="1">+IF(AND(ISNUMBER(OFFSET('Hygiene Data'!$H$9,0,10*ROW('Hygiene Data'!H143))),'Data Summary'!EC149="Yes"),OFFSET('Hygiene Data'!$H$9,0,10*ROW('Hygiene Data'!H143)),NA())</f>
        <v>#N/A</v>
      </c>
      <c r="BO149" s="513" t="e">
        <f ca="1">+IF(AND(ISNUMBER(OFFSET('Hygiene Data'!$I$5,0,10*ROW('Hygiene Data'!I143))),'Data Summary'!ED149="Yes"),OFFSET('Hygiene Data'!$I$5,0,10*ROW('Hygiene Data'!I143)),NA())</f>
        <v>#N/A</v>
      </c>
      <c r="BP149" s="513" t="e">
        <f ca="1">+IF(AND(ISNUMBER(OFFSET('Hygiene Data'!$I$7,0,10*ROW('Hygiene Data'!I143))),'Data Summary'!EE149="Yes"),OFFSET('Hygiene Data'!$I$7,0,10*ROW('Hygiene Data'!I143)),NA())</f>
        <v>#N/A</v>
      </c>
      <c r="BQ149" s="513" t="e">
        <f ca="1">+IF(AND(ISNUMBER(OFFSET('Hygiene Data'!$I$9,0,10*ROW('Hygiene Data'!I143))),'Data Summary'!EF149="Yes"),OFFSET('Hygiene Data'!$I$9,0,10*ROW('Hygiene Data'!I143)),NA())</f>
        <v>#N/A</v>
      </c>
    </row>
    <row r="150" spans="1:69" x14ac:dyDescent="0.25">
      <c r="A150" s="509" t="e">
        <f ca="1">+RIGHT('Data Summary'!A150,LEN('Data Summary'!A150)-9)</f>
        <v>#VALUE!</v>
      </c>
      <c r="B150" s="483" t="str">
        <f ca="1">+IF(ISTEXT('Data Summary'!B150),'Data Summary'!B150,"")</f>
        <v/>
      </c>
      <c r="C150" s="510" t="e">
        <f ca="1">+VALUE('Data Summary'!C150)</f>
        <v>#VALUE!</v>
      </c>
      <c r="D150" s="511" t="e">
        <f ca="1">+IF(AND(ISNUMBER(OFFSET('Water Data'!$D$4,0,10*ROW('Water Data'!D144))),'Data Summary'!BS150="Yes"),100-OFFSET('Water Data'!$D$4,0,10*ROW('Water Data'!D144)),NA())</f>
        <v>#N/A</v>
      </c>
      <c r="E150" s="511" t="e">
        <f ca="1">+IF(AND(ISNUMBER(OFFSET('Water Data'!$D$6,0,10*ROW('Water Data'!D144))),'Data Summary'!BT150="Yes"),OFFSET('Water Data'!$D$6,0,10*ROW('Water Data'!D144)),NA())</f>
        <v>#N/A</v>
      </c>
      <c r="F150" s="511" t="e">
        <f ca="1">+IF(AND(ISNUMBER(OFFSET('Water Data'!$D$9,0,10*ROW('Water Data'!D144))),'Data Summary'!BU150="Yes"),OFFSET('Water Data'!$D$9,0,10*ROW('Water Data'!D144)),NA())</f>
        <v>#N/A</v>
      </c>
      <c r="G150" s="511" t="e">
        <f ca="1">+IF(AND(ISNUMBER(OFFSET('Water Data'!$E$4,0,10*ROW('Water Data'!E144))),'Data Summary'!BV150="Yes"),100-OFFSET('Water Data'!$E$4,0,10*ROW('Water Data'!E144)),NA())</f>
        <v>#N/A</v>
      </c>
      <c r="H150" s="511" t="e">
        <f ca="1">+IF(AND(ISNUMBER(OFFSET('Water Data'!$E$6,0,10*ROW('Water Data'!E144))),'Data Summary'!BW150="Yes"),OFFSET('Water Data'!$E$6,0,10*ROW('Water Data'!E144)),NA())</f>
        <v>#N/A</v>
      </c>
      <c r="I150" s="511" t="e">
        <f ca="1">+IF(AND(ISNUMBER(OFFSET('Water Data'!$E$9,0,10*ROW('Water Data'!E144))),'Data Summary'!BX150="Yes"),OFFSET('Water Data'!$E$9,0,10*ROW('Water Data'!E144)),NA())</f>
        <v>#N/A</v>
      </c>
      <c r="J150" s="511" t="e">
        <f ca="1">+IF(AND(ISNUMBER(OFFSET('Water Data'!$F$4,0,10*ROW('Water Data'!F144))),'Data Summary'!BY150="Yes"),100-OFFSET('Water Data'!$F$4,0,10*ROW('Water Data'!F144)),NA())</f>
        <v>#N/A</v>
      </c>
      <c r="K150" s="511" t="e">
        <f ca="1">+IF(AND(ISNUMBER(OFFSET('Water Data'!$F$6,0,10*ROW('Water Data'!F144))),'Data Summary'!BZ150="Yes"),OFFSET('Water Data'!$F$6,0,10*ROW('Water Data'!F144)),NA())</f>
        <v>#N/A</v>
      </c>
      <c r="L150" s="511" t="e">
        <f ca="1">+IF(AND(ISNUMBER(OFFSET('Water Data'!$F$9,0,10*ROW('Water Data'!F144))),'Data Summary'!CA150="Yes"),OFFSET('Water Data'!$F$9,0,10*ROW('Water Data'!F144)),NA())</f>
        <v>#N/A</v>
      </c>
      <c r="M150" s="511" t="e">
        <f ca="1">+IF(AND(ISNUMBER(OFFSET('Water Data'!$G$4,0,10*ROW('Water Data'!G144))),'Data Summary'!CB150="Yes"),100-OFFSET('Water Data'!$G$4,0,10*ROW('Water Data'!G144)),NA())</f>
        <v>#N/A</v>
      </c>
      <c r="N150" s="511" t="e">
        <f ca="1">+IF(AND(ISNUMBER(OFFSET('Water Data'!$G$6,0,10*ROW('Water Data'!G144))),'Data Summary'!CC150="Yes"),OFFSET('Water Data'!$G$6,0,10*ROW('Water Data'!G144)),NA())</f>
        <v>#N/A</v>
      </c>
      <c r="O150" s="511" t="e">
        <f ca="1">+IF(AND(ISNUMBER(OFFSET('Water Data'!$G$9,0,10*ROW('Water Data'!G144))),'Data Summary'!CD150="Yes"),OFFSET('Water Data'!$G$9,0,10*ROW('Water Data'!G144)),NA())</f>
        <v>#N/A</v>
      </c>
      <c r="P150" s="511" t="e">
        <f ca="1">+IF(AND(ISNUMBER(OFFSET('Water Data'!$H$4,0,10*ROW('Water Data'!H144))),'Data Summary'!CE150="Yes"),100-OFFSET('Water Data'!$H$4,0,10*ROW('Water Data'!H144)),NA())</f>
        <v>#N/A</v>
      </c>
      <c r="Q150" s="511" t="e">
        <f ca="1">+IF(AND(ISNUMBER(OFFSET('Water Data'!$H$6,0,10*ROW('Water Data'!H144))),'Data Summary'!CF150="Yes"),OFFSET('Water Data'!$H$6,0,10*ROW('Water Data'!H144)),NA())</f>
        <v>#N/A</v>
      </c>
      <c r="R150" s="511" t="e">
        <f ca="1">+IF(AND(ISNUMBER(OFFSET('Water Data'!$H$9,0,10*ROW('Water Data'!H144))),'Data Summary'!CG150="Yes"),OFFSET('Water Data'!$H$9,0,10*ROW('Water Data'!H144)),NA())</f>
        <v>#N/A</v>
      </c>
      <c r="S150" s="511" t="e">
        <f ca="1">+IF(AND(ISNUMBER(OFFSET('Water Data'!$I$4,0,10*ROW('Water Data'!I144))),'Data Summary'!CH150="Yes"),100-OFFSET('Water Data'!$I$4,0,10*ROW('Water Data'!I144)),NA())</f>
        <v>#N/A</v>
      </c>
      <c r="T150" s="511" t="e">
        <f ca="1">+IF(AND(ISNUMBER(OFFSET('Water Data'!$I$6,0,10*ROW('Water Data'!I144))),'Data Summary'!CI150="Yes"),OFFSET('Water Data'!$I$6,0,10*ROW('Water Data'!I144)),NA())</f>
        <v>#N/A</v>
      </c>
      <c r="U150" s="511" t="e">
        <f ca="1">+IF(AND(ISNUMBER(OFFSET('Water Data'!$I$9,0,10*ROW('Water Data'!I144))),'Data Summary'!CJ150="Yes"),OFFSET('Water Data'!$I$9,0,10*ROW('Water Data'!I144)),NA())</f>
        <v>#N/A</v>
      </c>
      <c r="V150" s="512" t="e">
        <f ca="1">+IF(AND(ISNUMBER(OFFSET('Sanitation Data'!$D$4,0,10*ROW('Sanitation Data'!D144))),'Data Summary'!CK150="Yes"),100-OFFSET('Sanitation Data'!$D$4,0,10*ROW('Sanitation Data'!D144)),NA())</f>
        <v>#N/A</v>
      </c>
      <c r="W150" s="512" t="e">
        <f ca="1">+IF(AND(ISNUMBER(OFFSET('Sanitation Data'!$D$6,0,10*ROW('Sanitation Data'!D144))),'Data Summary'!CL150="Yes"),OFFSET('Sanitation Data'!$D$6,0,10*ROW('Sanitation Data'!D144)),NA())</f>
        <v>#N/A</v>
      </c>
      <c r="X150" s="512" t="e">
        <f ca="1">+IF(AND(ISNUMBER(OFFSET('Sanitation Data'!$D$10,0,10*ROW('Sanitation Data'!D144))),'Data Summary'!CM150="Yes"),OFFSET('Sanitation Data'!$D$10,0,10*ROW('Sanitation Data'!D144)),NA())</f>
        <v>#N/A</v>
      </c>
      <c r="Y150" s="512" t="e">
        <f ca="1">+IF(AND(ISNUMBER(OFFSET('Sanitation Data'!$D$11,0,10*ROW('Sanitation Data'!D144))),'Data Summary'!CN150="Yes"),OFFSET('Sanitation Data'!$D$11,0,10*ROW('Sanitation Data'!D144)),NA())</f>
        <v>#N/A</v>
      </c>
      <c r="Z150" s="512" t="e">
        <f ca="1">+IF(AND(ISNUMBER(OFFSET('Sanitation Data'!$D$12,0,10*ROW('Sanitation Data'!D144))),'Data Summary'!CO150="Yes"),OFFSET('Sanitation Data'!$D$12,0,10*ROW('Sanitation Data'!D144)),NA())</f>
        <v>#N/A</v>
      </c>
      <c r="AA150" s="512" t="e">
        <f ca="1">+IF(AND(ISNUMBER(OFFSET('Sanitation Data'!$E$4,0,10*ROW('Sanitation Data'!E144))),'Data Summary'!CP150="Yes"),100-OFFSET('Sanitation Data'!$E$4,0,10*ROW('Sanitation Data'!E144)),NA())</f>
        <v>#N/A</v>
      </c>
      <c r="AB150" s="512" t="e">
        <f ca="1">+IF(AND(ISNUMBER(OFFSET('Sanitation Data'!$E$6,0,10*ROW('Sanitation Data'!E144))),'Data Summary'!CQ150="Yes"),OFFSET('Sanitation Data'!$E$6,0,10*ROW('Sanitation Data'!E144)),NA())</f>
        <v>#N/A</v>
      </c>
      <c r="AC150" s="512" t="e">
        <f ca="1">+IF(AND(ISNUMBER(OFFSET('Sanitation Data'!$E$10,0,10*ROW('Sanitation Data'!E144))),'Data Summary'!CR150="Yes"),OFFSET('Sanitation Data'!$E$10,0,10*ROW('Sanitation Data'!E144)),NA())</f>
        <v>#N/A</v>
      </c>
      <c r="AD150" s="512" t="e">
        <f ca="1">+IF(AND(ISNUMBER(OFFSET('Sanitation Data'!$E$11,0,10*ROW('Sanitation Data'!E144))),'Data Summary'!CS150="Yes"),OFFSET('Sanitation Data'!$E$11,0,10*ROW('Sanitation Data'!E144)),NA())</f>
        <v>#N/A</v>
      </c>
      <c r="AE150" s="512" t="e">
        <f ca="1">+IF(AND(ISNUMBER(OFFSET('Sanitation Data'!$E$12,0,10*ROW('Sanitation Data'!E144))),'Data Summary'!CT150="Yes"),OFFSET('Sanitation Data'!$E$12,0,10*ROW('Sanitation Data'!E144)),NA())</f>
        <v>#N/A</v>
      </c>
      <c r="AF150" s="512" t="e">
        <f ca="1">+IF(AND(ISNUMBER(OFFSET('Sanitation Data'!$F$4,0,10*ROW('Sanitation Data'!F144))),'Data Summary'!CU150="Yes"),100-OFFSET('Sanitation Data'!$F$4,0,10*ROW('Sanitation Data'!F144)),NA())</f>
        <v>#N/A</v>
      </c>
      <c r="AG150" s="512" t="e">
        <f ca="1">+IF(AND(ISNUMBER(OFFSET('Sanitation Data'!$F$6,0,10*ROW('Sanitation Data'!F144))),'Data Summary'!CV150="Yes"),OFFSET('Sanitation Data'!$F$6,0,10*ROW('Sanitation Data'!F144)),NA())</f>
        <v>#N/A</v>
      </c>
      <c r="AH150" s="512" t="e">
        <f ca="1">+IF(AND(ISNUMBER(OFFSET('Sanitation Data'!$F$10,0,10*ROW('Sanitation Data'!F144))),'Data Summary'!CW150="Yes"),OFFSET('Sanitation Data'!$F$10,0,10*ROW('Sanitation Data'!F144)),NA())</f>
        <v>#N/A</v>
      </c>
      <c r="AI150" s="512" t="e">
        <f ca="1">+IF(AND(ISNUMBER(OFFSET('Sanitation Data'!$F$11,0,10*ROW('Sanitation Data'!F144))),'Data Summary'!CX150="Yes"),OFFSET('Sanitation Data'!$F$11,0,10*ROW('Sanitation Data'!F144)),NA())</f>
        <v>#N/A</v>
      </c>
      <c r="AJ150" s="512" t="e">
        <f ca="1">+IF(AND(ISNUMBER(OFFSET('Sanitation Data'!$F$12,0,10*ROW('Sanitation Data'!F144))),'Data Summary'!CY150="Yes"),OFFSET('Sanitation Data'!$F$12,0,10*ROW('Sanitation Data'!F144)),NA())</f>
        <v>#N/A</v>
      </c>
      <c r="AK150" s="512" t="e">
        <f ca="1">+IF(AND(ISNUMBER(OFFSET('Sanitation Data'!$G$4,0,10*ROW('Sanitation Data'!G144))),'Data Summary'!CZ150="Yes"),100-OFFSET('Sanitation Data'!$G$4,0,10*ROW('Sanitation Data'!G144)),NA())</f>
        <v>#N/A</v>
      </c>
      <c r="AL150" s="512" t="e">
        <f ca="1">+IF(AND(ISNUMBER(OFFSET('Sanitation Data'!$G$6,0,10*ROW('Sanitation Data'!G144))),'Data Summary'!DA150="Yes"),OFFSET('Sanitation Data'!$G$6,0,10*ROW('Sanitation Data'!G144)),NA())</f>
        <v>#N/A</v>
      </c>
      <c r="AM150" s="512" t="e">
        <f ca="1">+IF(AND(ISNUMBER(OFFSET('Sanitation Data'!$G$10,0,10*ROW('Sanitation Data'!G144))),'Data Summary'!DB150="Yes"),OFFSET('Sanitation Data'!$G$10,0,10*ROW('Sanitation Data'!G144)),NA())</f>
        <v>#N/A</v>
      </c>
      <c r="AN150" s="512" t="e">
        <f ca="1">+IF(AND(ISNUMBER(OFFSET('Sanitation Data'!$G$11,0,10*ROW('Sanitation Data'!G144))),'Data Summary'!DC150="Yes"),OFFSET('Sanitation Data'!$G$11,0,10*ROW('Sanitation Data'!G144)),NA())</f>
        <v>#N/A</v>
      </c>
      <c r="AO150" s="512" t="e">
        <f ca="1">+IF(AND(ISNUMBER(OFFSET('Sanitation Data'!$G$12,0,10*ROW('Sanitation Data'!G144))),'Data Summary'!DD150="Yes"),OFFSET('Sanitation Data'!$G$12,0,10*ROW('Sanitation Data'!G144)),NA())</f>
        <v>#N/A</v>
      </c>
      <c r="AP150" s="512" t="e">
        <f ca="1">+IF(AND(ISNUMBER(OFFSET('Sanitation Data'!$H$4,0,10*ROW('Sanitation Data'!H144))),'Data Summary'!DE150="Yes"),100-OFFSET('Sanitation Data'!$H$4,0,10*ROW('Sanitation Data'!H144)),NA())</f>
        <v>#N/A</v>
      </c>
      <c r="AQ150" s="512" t="e">
        <f ca="1">+IF(AND(ISNUMBER(OFFSET('Sanitation Data'!$H$6,0,10*ROW('Sanitation Data'!H144))),'Data Summary'!DF150="Yes"),OFFSET('Sanitation Data'!$H$6,0,10*ROW('Sanitation Data'!H144)),NA())</f>
        <v>#N/A</v>
      </c>
      <c r="AR150" s="512" t="e">
        <f ca="1">+IF(AND(ISNUMBER(OFFSET('Sanitation Data'!$H$10,0,10*ROW('Sanitation Data'!H144))),'Data Summary'!DG150="Yes"),OFFSET('Sanitation Data'!$H$10,0,10*ROW('Sanitation Data'!H144)),NA())</f>
        <v>#N/A</v>
      </c>
      <c r="AS150" s="512" t="e">
        <f ca="1">+IF(AND(ISNUMBER(OFFSET('Sanitation Data'!$H$11,0,10*ROW('Sanitation Data'!H144))),'Data Summary'!DH150="Yes"),OFFSET('Sanitation Data'!$H$11,0,10*ROW('Sanitation Data'!H144)),NA())</f>
        <v>#N/A</v>
      </c>
      <c r="AT150" s="512" t="e">
        <f ca="1">+IF(AND(ISNUMBER(OFFSET('Sanitation Data'!$H$12,0,10*ROW('Sanitation Data'!H144))),'Data Summary'!DI150="Yes"),OFFSET('Sanitation Data'!$H$12,0,10*ROW('Sanitation Data'!H144)),NA())</f>
        <v>#N/A</v>
      </c>
      <c r="AU150" s="512" t="e">
        <f ca="1">+IF(AND(ISNUMBER(OFFSET('Sanitation Data'!$I$4,0,10*ROW('Sanitation Data'!I144))),'Data Summary'!DJ150="Yes"),100-OFFSET('Sanitation Data'!$I$4,0,10*ROW('Sanitation Data'!I144)),NA())</f>
        <v>#N/A</v>
      </c>
      <c r="AV150" s="512" t="e">
        <f ca="1">+IF(AND(ISNUMBER(OFFSET('Sanitation Data'!$I$6,0,10*ROW('Sanitation Data'!I144))),'Data Summary'!DK150="Yes"),OFFSET('Sanitation Data'!$I$6,0,10*ROW('Sanitation Data'!I144)),NA())</f>
        <v>#N/A</v>
      </c>
      <c r="AW150" s="512" t="e">
        <f ca="1">+IF(AND(ISNUMBER(OFFSET('Sanitation Data'!$I$10,0,10*ROW('Sanitation Data'!I144))),'Data Summary'!DL150="Yes"),OFFSET('Sanitation Data'!$I$10,0,10*ROW('Sanitation Data'!I144)),NA())</f>
        <v>#N/A</v>
      </c>
      <c r="AX150" s="512" t="e">
        <f ca="1">+IF(AND(ISNUMBER(OFFSET('Sanitation Data'!$I$11,0,10*ROW('Sanitation Data'!I144))),'Data Summary'!DM150="Yes"),OFFSET('Sanitation Data'!$I$11,0,10*ROW('Sanitation Data'!I144)),NA())</f>
        <v>#N/A</v>
      </c>
      <c r="AY150" s="512" t="e">
        <f ca="1">+IF(AND(ISNUMBER(OFFSET('Sanitation Data'!$I$12,0,10*ROW('Sanitation Data'!I144))),'Data Summary'!DN150="Yes"),OFFSET('Sanitation Data'!$I$12,0,10*ROW('Sanitation Data'!I144)),NA())</f>
        <v>#N/A</v>
      </c>
      <c r="AZ150" s="513" t="e">
        <f ca="1">+IF(AND(ISNUMBER(OFFSET('Hygiene Data'!$D$5,0,10*ROW('Hygiene Data'!D144))),'Data Summary'!DO150="Yes"),OFFSET('Hygiene Data'!$D$5,0,10*ROW('Hygiene Data'!D144)),NA())</f>
        <v>#N/A</v>
      </c>
      <c r="BA150" s="513" t="e">
        <f ca="1">+IF(AND(ISNUMBER(OFFSET('Hygiene Data'!$D$7,0,10*ROW('Hygiene Data'!D144))),'Data Summary'!DP150="Yes"),OFFSET('Hygiene Data'!$D$7,0,10*ROW('Hygiene Data'!D144)),NA())</f>
        <v>#N/A</v>
      </c>
      <c r="BB150" s="513" t="e">
        <f ca="1">+IF(AND(ISNUMBER(OFFSET('Hygiene Data'!$D$9,0,10*ROW('Hygiene Data'!D144))),'Data Summary'!DQ150="Yes"),OFFSET('Hygiene Data'!$D$9,0,10*ROW('Hygiene Data'!D144)),NA())</f>
        <v>#N/A</v>
      </c>
      <c r="BC150" s="513" t="e">
        <f ca="1">+IF(AND(ISNUMBER(OFFSET('Hygiene Data'!$E$5,0,10*ROW('Hygiene Data'!E144))),'Data Summary'!DR150="Yes"),OFFSET('Hygiene Data'!$E$5,0,10*ROW('Hygiene Data'!E144)),NA())</f>
        <v>#N/A</v>
      </c>
      <c r="BD150" s="513" t="e">
        <f ca="1">+IF(AND(ISNUMBER(OFFSET('Hygiene Data'!$E$7,0,10*ROW('Hygiene Data'!E144))),'Data Summary'!DS150="Yes"),OFFSET('Hygiene Data'!$E$7,0,10*ROW('Hygiene Data'!E144)),NA())</f>
        <v>#N/A</v>
      </c>
      <c r="BE150" s="513" t="e">
        <f ca="1">+IF(AND(ISNUMBER(OFFSET('Hygiene Data'!$E$9,0,10*ROW('Hygiene Data'!E144))),'Data Summary'!DT150="Yes"),OFFSET('Hygiene Data'!$E$9,0,10*ROW('Hygiene Data'!E144)),NA())</f>
        <v>#N/A</v>
      </c>
      <c r="BF150" s="513" t="e">
        <f ca="1">+IF(AND(ISNUMBER(OFFSET('Hygiene Data'!$F$5,0,10*ROW('Hygiene Data'!F144))),'Data Summary'!DU150="Yes"),OFFSET('Hygiene Data'!$F$5,0,10*ROW('Hygiene Data'!F144)),NA())</f>
        <v>#N/A</v>
      </c>
      <c r="BG150" s="513" t="e">
        <f ca="1">+IF(AND(ISNUMBER(OFFSET('Hygiene Data'!$F$7,0,10*ROW('Hygiene Data'!F144))),'Data Summary'!DV150="Yes"),OFFSET('Hygiene Data'!$F$7,0,10*ROW('Hygiene Data'!F144)),NA())</f>
        <v>#N/A</v>
      </c>
      <c r="BH150" s="513" t="e">
        <f ca="1">+IF(AND(ISNUMBER(OFFSET('Hygiene Data'!$F$9,0,10*ROW('Hygiene Data'!F144))),'Data Summary'!DW150="Yes"),OFFSET('Hygiene Data'!$F$9,0,10*ROW('Hygiene Data'!F144)),NA())</f>
        <v>#N/A</v>
      </c>
      <c r="BI150" s="513" t="e">
        <f ca="1">+IF(AND(ISNUMBER(OFFSET('Hygiene Data'!$G$5,0,10*ROW('Hygiene Data'!G144))),'Data Summary'!DX150="Yes"),OFFSET('Hygiene Data'!$G$5,0,10*ROW('Hygiene Data'!G144)),NA())</f>
        <v>#N/A</v>
      </c>
      <c r="BJ150" s="513" t="e">
        <f ca="1">+IF(AND(ISNUMBER(OFFSET('Hygiene Data'!$G$7,0,10*ROW('Hygiene Data'!G144))),'Data Summary'!DY150="Yes"),OFFSET('Hygiene Data'!$G$7,0,10*ROW('Hygiene Data'!G144)),NA())</f>
        <v>#N/A</v>
      </c>
      <c r="BK150" s="513" t="e">
        <f ca="1">+IF(AND(ISNUMBER(OFFSET('Hygiene Data'!$G$9,0,10*ROW('Hygiene Data'!G144))),'Data Summary'!DZ150="Yes"),OFFSET('Hygiene Data'!$G$9,0,10*ROW('Hygiene Data'!G144)),NA())</f>
        <v>#N/A</v>
      </c>
      <c r="BL150" s="513" t="e">
        <f ca="1">+IF(AND(ISNUMBER(OFFSET('Hygiene Data'!$H$5,0,10*ROW('Hygiene Data'!H144))),'Data Summary'!EA150="Yes"),OFFSET('Hygiene Data'!$H$5,0,10*ROW('Hygiene Data'!H144)),NA())</f>
        <v>#N/A</v>
      </c>
      <c r="BM150" s="513" t="e">
        <f ca="1">+IF(AND(ISNUMBER(OFFSET('Hygiene Data'!$H$7,0,10*ROW('Hygiene Data'!H144))),'Data Summary'!EB150="Yes"),OFFSET('Hygiene Data'!$H$7,0,10*ROW('Hygiene Data'!H144)),NA())</f>
        <v>#N/A</v>
      </c>
      <c r="BN150" s="513" t="e">
        <f ca="1">+IF(AND(ISNUMBER(OFFSET('Hygiene Data'!$H$9,0,10*ROW('Hygiene Data'!H144))),'Data Summary'!EC150="Yes"),OFFSET('Hygiene Data'!$H$9,0,10*ROW('Hygiene Data'!H144)),NA())</f>
        <v>#N/A</v>
      </c>
      <c r="BO150" s="513" t="e">
        <f ca="1">+IF(AND(ISNUMBER(OFFSET('Hygiene Data'!$I$5,0,10*ROW('Hygiene Data'!I144))),'Data Summary'!ED150="Yes"),OFFSET('Hygiene Data'!$I$5,0,10*ROW('Hygiene Data'!I144)),NA())</f>
        <v>#N/A</v>
      </c>
      <c r="BP150" s="513" t="e">
        <f ca="1">+IF(AND(ISNUMBER(OFFSET('Hygiene Data'!$I$7,0,10*ROW('Hygiene Data'!I144))),'Data Summary'!EE150="Yes"),OFFSET('Hygiene Data'!$I$7,0,10*ROW('Hygiene Data'!I144)),NA())</f>
        <v>#N/A</v>
      </c>
      <c r="BQ150" s="513" t="e">
        <f ca="1">+IF(AND(ISNUMBER(OFFSET('Hygiene Data'!$I$9,0,10*ROW('Hygiene Data'!I144))),'Data Summary'!EF150="Yes"),OFFSET('Hygiene Data'!$I$9,0,10*ROW('Hygiene Data'!I144)),NA())</f>
        <v>#N/A</v>
      </c>
    </row>
    <row r="151" spans="1:69" x14ac:dyDescent="0.25">
      <c r="A151" s="509" t="e">
        <f ca="1">+RIGHT('Data Summary'!A151,LEN('Data Summary'!A151)-9)</f>
        <v>#VALUE!</v>
      </c>
      <c r="B151" s="483" t="str">
        <f ca="1">+IF(ISTEXT('Data Summary'!B151),'Data Summary'!B151,"")</f>
        <v/>
      </c>
      <c r="C151" s="510" t="e">
        <f ca="1">+VALUE('Data Summary'!C151)</f>
        <v>#VALUE!</v>
      </c>
      <c r="D151" s="511" t="e">
        <f ca="1">+IF(AND(ISNUMBER(OFFSET('Water Data'!$D$4,0,10*ROW('Water Data'!D145))),'Data Summary'!BS151="Yes"),100-OFFSET('Water Data'!$D$4,0,10*ROW('Water Data'!D145)),NA())</f>
        <v>#N/A</v>
      </c>
      <c r="E151" s="511" t="e">
        <f ca="1">+IF(AND(ISNUMBER(OFFSET('Water Data'!$D$6,0,10*ROW('Water Data'!D145))),'Data Summary'!BT151="Yes"),OFFSET('Water Data'!$D$6,0,10*ROW('Water Data'!D145)),NA())</f>
        <v>#N/A</v>
      </c>
      <c r="F151" s="511" t="e">
        <f ca="1">+IF(AND(ISNUMBER(OFFSET('Water Data'!$D$9,0,10*ROW('Water Data'!D145))),'Data Summary'!BU151="Yes"),OFFSET('Water Data'!$D$9,0,10*ROW('Water Data'!D145)),NA())</f>
        <v>#N/A</v>
      </c>
      <c r="G151" s="511" t="e">
        <f ca="1">+IF(AND(ISNUMBER(OFFSET('Water Data'!$E$4,0,10*ROW('Water Data'!E145))),'Data Summary'!BV151="Yes"),100-OFFSET('Water Data'!$E$4,0,10*ROW('Water Data'!E145)),NA())</f>
        <v>#N/A</v>
      </c>
      <c r="H151" s="511" t="e">
        <f ca="1">+IF(AND(ISNUMBER(OFFSET('Water Data'!$E$6,0,10*ROW('Water Data'!E145))),'Data Summary'!BW151="Yes"),OFFSET('Water Data'!$E$6,0,10*ROW('Water Data'!E145)),NA())</f>
        <v>#N/A</v>
      </c>
      <c r="I151" s="511" t="e">
        <f ca="1">+IF(AND(ISNUMBER(OFFSET('Water Data'!$E$9,0,10*ROW('Water Data'!E145))),'Data Summary'!BX151="Yes"),OFFSET('Water Data'!$E$9,0,10*ROW('Water Data'!E145)),NA())</f>
        <v>#N/A</v>
      </c>
      <c r="J151" s="511" t="e">
        <f ca="1">+IF(AND(ISNUMBER(OFFSET('Water Data'!$F$4,0,10*ROW('Water Data'!F145))),'Data Summary'!BY151="Yes"),100-OFFSET('Water Data'!$F$4,0,10*ROW('Water Data'!F145)),NA())</f>
        <v>#N/A</v>
      </c>
      <c r="K151" s="511" t="e">
        <f ca="1">+IF(AND(ISNUMBER(OFFSET('Water Data'!$F$6,0,10*ROW('Water Data'!F145))),'Data Summary'!BZ151="Yes"),OFFSET('Water Data'!$F$6,0,10*ROW('Water Data'!F145)),NA())</f>
        <v>#N/A</v>
      </c>
      <c r="L151" s="511" t="e">
        <f ca="1">+IF(AND(ISNUMBER(OFFSET('Water Data'!$F$9,0,10*ROW('Water Data'!F145))),'Data Summary'!CA151="Yes"),OFFSET('Water Data'!$F$9,0,10*ROW('Water Data'!F145)),NA())</f>
        <v>#N/A</v>
      </c>
      <c r="M151" s="511" t="e">
        <f ca="1">+IF(AND(ISNUMBER(OFFSET('Water Data'!$G$4,0,10*ROW('Water Data'!G145))),'Data Summary'!CB151="Yes"),100-OFFSET('Water Data'!$G$4,0,10*ROW('Water Data'!G145)),NA())</f>
        <v>#N/A</v>
      </c>
      <c r="N151" s="511" t="e">
        <f ca="1">+IF(AND(ISNUMBER(OFFSET('Water Data'!$G$6,0,10*ROW('Water Data'!G145))),'Data Summary'!CC151="Yes"),OFFSET('Water Data'!$G$6,0,10*ROW('Water Data'!G145)),NA())</f>
        <v>#N/A</v>
      </c>
      <c r="O151" s="511" t="e">
        <f ca="1">+IF(AND(ISNUMBER(OFFSET('Water Data'!$G$9,0,10*ROW('Water Data'!G145))),'Data Summary'!CD151="Yes"),OFFSET('Water Data'!$G$9,0,10*ROW('Water Data'!G145)),NA())</f>
        <v>#N/A</v>
      </c>
      <c r="P151" s="511" t="e">
        <f ca="1">+IF(AND(ISNUMBER(OFFSET('Water Data'!$H$4,0,10*ROW('Water Data'!H145))),'Data Summary'!CE151="Yes"),100-OFFSET('Water Data'!$H$4,0,10*ROW('Water Data'!H145)),NA())</f>
        <v>#N/A</v>
      </c>
      <c r="Q151" s="511" t="e">
        <f ca="1">+IF(AND(ISNUMBER(OFFSET('Water Data'!$H$6,0,10*ROW('Water Data'!H145))),'Data Summary'!CF151="Yes"),OFFSET('Water Data'!$H$6,0,10*ROW('Water Data'!H145)),NA())</f>
        <v>#N/A</v>
      </c>
      <c r="R151" s="511" t="e">
        <f ca="1">+IF(AND(ISNUMBER(OFFSET('Water Data'!$H$9,0,10*ROW('Water Data'!H145))),'Data Summary'!CG151="Yes"),OFFSET('Water Data'!$H$9,0,10*ROW('Water Data'!H145)),NA())</f>
        <v>#N/A</v>
      </c>
      <c r="S151" s="511" t="e">
        <f ca="1">+IF(AND(ISNUMBER(OFFSET('Water Data'!$I$4,0,10*ROW('Water Data'!I145))),'Data Summary'!CH151="Yes"),100-OFFSET('Water Data'!$I$4,0,10*ROW('Water Data'!I145)),NA())</f>
        <v>#N/A</v>
      </c>
      <c r="T151" s="511" t="e">
        <f ca="1">+IF(AND(ISNUMBER(OFFSET('Water Data'!$I$6,0,10*ROW('Water Data'!I145))),'Data Summary'!CI151="Yes"),OFFSET('Water Data'!$I$6,0,10*ROW('Water Data'!I145)),NA())</f>
        <v>#N/A</v>
      </c>
      <c r="U151" s="511" t="e">
        <f ca="1">+IF(AND(ISNUMBER(OFFSET('Water Data'!$I$9,0,10*ROW('Water Data'!I145))),'Data Summary'!CJ151="Yes"),OFFSET('Water Data'!$I$9,0,10*ROW('Water Data'!I145)),NA())</f>
        <v>#N/A</v>
      </c>
      <c r="V151" s="512" t="e">
        <f ca="1">+IF(AND(ISNUMBER(OFFSET('Sanitation Data'!$D$4,0,10*ROW('Sanitation Data'!D145))),'Data Summary'!CK151="Yes"),100-OFFSET('Sanitation Data'!$D$4,0,10*ROW('Sanitation Data'!D145)),NA())</f>
        <v>#N/A</v>
      </c>
      <c r="W151" s="512" t="e">
        <f ca="1">+IF(AND(ISNUMBER(OFFSET('Sanitation Data'!$D$6,0,10*ROW('Sanitation Data'!D145))),'Data Summary'!CL151="Yes"),OFFSET('Sanitation Data'!$D$6,0,10*ROW('Sanitation Data'!D145)),NA())</f>
        <v>#N/A</v>
      </c>
      <c r="X151" s="512" t="e">
        <f ca="1">+IF(AND(ISNUMBER(OFFSET('Sanitation Data'!$D$10,0,10*ROW('Sanitation Data'!D145))),'Data Summary'!CM151="Yes"),OFFSET('Sanitation Data'!$D$10,0,10*ROW('Sanitation Data'!D145)),NA())</f>
        <v>#N/A</v>
      </c>
      <c r="Y151" s="512" t="e">
        <f ca="1">+IF(AND(ISNUMBER(OFFSET('Sanitation Data'!$D$11,0,10*ROW('Sanitation Data'!D145))),'Data Summary'!CN151="Yes"),OFFSET('Sanitation Data'!$D$11,0,10*ROW('Sanitation Data'!D145)),NA())</f>
        <v>#N/A</v>
      </c>
      <c r="Z151" s="512" t="e">
        <f ca="1">+IF(AND(ISNUMBER(OFFSET('Sanitation Data'!$D$12,0,10*ROW('Sanitation Data'!D145))),'Data Summary'!CO151="Yes"),OFFSET('Sanitation Data'!$D$12,0,10*ROW('Sanitation Data'!D145)),NA())</f>
        <v>#N/A</v>
      </c>
      <c r="AA151" s="512" t="e">
        <f ca="1">+IF(AND(ISNUMBER(OFFSET('Sanitation Data'!$E$4,0,10*ROW('Sanitation Data'!E145))),'Data Summary'!CP151="Yes"),100-OFFSET('Sanitation Data'!$E$4,0,10*ROW('Sanitation Data'!E145)),NA())</f>
        <v>#N/A</v>
      </c>
      <c r="AB151" s="512" t="e">
        <f ca="1">+IF(AND(ISNUMBER(OFFSET('Sanitation Data'!$E$6,0,10*ROW('Sanitation Data'!E145))),'Data Summary'!CQ151="Yes"),OFFSET('Sanitation Data'!$E$6,0,10*ROW('Sanitation Data'!E145)),NA())</f>
        <v>#N/A</v>
      </c>
      <c r="AC151" s="512" t="e">
        <f ca="1">+IF(AND(ISNUMBER(OFFSET('Sanitation Data'!$E$10,0,10*ROW('Sanitation Data'!E145))),'Data Summary'!CR151="Yes"),OFFSET('Sanitation Data'!$E$10,0,10*ROW('Sanitation Data'!E145)),NA())</f>
        <v>#N/A</v>
      </c>
      <c r="AD151" s="512" t="e">
        <f ca="1">+IF(AND(ISNUMBER(OFFSET('Sanitation Data'!$E$11,0,10*ROW('Sanitation Data'!E145))),'Data Summary'!CS151="Yes"),OFFSET('Sanitation Data'!$E$11,0,10*ROW('Sanitation Data'!E145)),NA())</f>
        <v>#N/A</v>
      </c>
      <c r="AE151" s="512" t="e">
        <f ca="1">+IF(AND(ISNUMBER(OFFSET('Sanitation Data'!$E$12,0,10*ROW('Sanitation Data'!E145))),'Data Summary'!CT151="Yes"),OFFSET('Sanitation Data'!$E$12,0,10*ROW('Sanitation Data'!E145)),NA())</f>
        <v>#N/A</v>
      </c>
      <c r="AF151" s="512" t="e">
        <f ca="1">+IF(AND(ISNUMBER(OFFSET('Sanitation Data'!$F$4,0,10*ROW('Sanitation Data'!F145))),'Data Summary'!CU151="Yes"),100-OFFSET('Sanitation Data'!$F$4,0,10*ROW('Sanitation Data'!F145)),NA())</f>
        <v>#N/A</v>
      </c>
      <c r="AG151" s="512" t="e">
        <f ca="1">+IF(AND(ISNUMBER(OFFSET('Sanitation Data'!$F$6,0,10*ROW('Sanitation Data'!F145))),'Data Summary'!CV151="Yes"),OFFSET('Sanitation Data'!$F$6,0,10*ROW('Sanitation Data'!F145)),NA())</f>
        <v>#N/A</v>
      </c>
      <c r="AH151" s="512" t="e">
        <f ca="1">+IF(AND(ISNUMBER(OFFSET('Sanitation Data'!$F$10,0,10*ROW('Sanitation Data'!F145))),'Data Summary'!CW151="Yes"),OFFSET('Sanitation Data'!$F$10,0,10*ROW('Sanitation Data'!F145)),NA())</f>
        <v>#N/A</v>
      </c>
      <c r="AI151" s="512" t="e">
        <f ca="1">+IF(AND(ISNUMBER(OFFSET('Sanitation Data'!$F$11,0,10*ROW('Sanitation Data'!F145))),'Data Summary'!CX151="Yes"),OFFSET('Sanitation Data'!$F$11,0,10*ROW('Sanitation Data'!F145)),NA())</f>
        <v>#N/A</v>
      </c>
      <c r="AJ151" s="512" t="e">
        <f ca="1">+IF(AND(ISNUMBER(OFFSET('Sanitation Data'!$F$12,0,10*ROW('Sanitation Data'!F145))),'Data Summary'!CY151="Yes"),OFFSET('Sanitation Data'!$F$12,0,10*ROW('Sanitation Data'!F145)),NA())</f>
        <v>#N/A</v>
      </c>
      <c r="AK151" s="512" t="e">
        <f ca="1">+IF(AND(ISNUMBER(OFFSET('Sanitation Data'!$G$4,0,10*ROW('Sanitation Data'!G145))),'Data Summary'!CZ151="Yes"),100-OFFSET('Sanitation Data'!$G$4,0,10*ROW('Sanitation Data'!G145)),NA())</f>
        <v>#N/A</v>
      </c>
      <c r="AL151" s="512" t="e">
        <f ca="1">+IF(AND(ISNUMBER(OFFSET('Sanitation Data'!$G$6,0,10*ROW('Sanitation Data'!G145))),'Data Summary'!DA151="Yes"),OFFSET('Sanitation Data'!$G$6,0,10*ROW('Sanitation Data'!G145)),NA())</f>
        <v>#N/A</v>
      </c>
      <c r="AM151" s="512" t="e">
        <f ca="1">+IF(AND(ISNUMBER(OFFSET('Sanitation Data'!$G$10,0,10*ROW('Sanitation Data'!G145))),'Data Summary'!DB151="Yes"),OFFSET('Sanitation Data'!$G$10,0,10*ROW('Sanitation Data'!G145)),NA())</f>
        <v>#N/A</v>
      </c>
      <c r="AN151" s="512" t="e">
        <f ca="1">+IF(AND(ISNUMBER(OFFSET('Sanitation Data'!$G$11,0,10*ROW('Sanitation Data'!G145))),'Data Summary'!DC151="Yes"),OFFSET('Sanitation Data'!$G$11,0,10*ROW('Sanitation Data'!G145)),NA())</f>
        <v>#N/A</v>
      </c>
      <c r="AO151" s="512" t="e">
        <f ca="1">+IF(AND(ISNUMBER(OFFSET('Sanitation Data'!$G$12,0,10*ROW('Sanitation Data'!G145))),'Data Summary'!DD151="Yes"),OFFSET('Sanitation Data'!$G$12,0,10*ROW('Sanitation Data'!G145)),NA())</f>
        <v>#N/A</v>
      </c>
      <c r="AP151" s="512" t="e">
        <f ca="1">+IF(AND(ISNUMBER(OFFSET('Sanitation Data'!$H$4,0,10*ROW('Sanitation Data'!H145))),'Data Summary'!DE151="Yes"),100-OFFSET('Sanitation Data'!$H$4,0,10*ROW('Sanitation Data'!H145)),NA())</f>
        <v>#N/A</v>
      </c>
      <c r="AQ151" s="512" t="e">
        <f ca="1">+IF(AND(ISNUMBER(OFFSET('Sanitation Data'!$H$6,0,10*ROW('Sanitation Data'!H145))),'Data Summary'!DF151="Yes"),OFFSET('Sanitation Data'!$H$6,0,10*ROW('Sanitation Data'!H145)),NA())</f>
        <v>#N/A</v>
      </c>
      <c r="AR151" s="512" t="e">
        <f ca="1">+IF(AND(ISNUMBER(OFFSET('Sanitation Data'!$H$10,0,10*ROW('Sanitation Data'!H145))),'Data Summary'!DG151="Yes"),OFFSET('Sanitation Data'!$H$10,0,10*ROW('Sanitation Data'!H145)),NA())</f>
        <v>#N/A</v>
      </c>
      <c r="AS151" s="512" t="e">
        <f ca="1">+IF(AND(ISNUMBER(OFFSET('Sanitation Data'!$H$11,0,10*ROW('Sanitation Data'!H145))),'Data Summary'!DH151="Yes"),OFFSET('Sanitation Data'!$H$11,0,10*ROW('Sanitation Data'!H145)),NA())</f>
        <v>#N/A</v>
      </c>
      <c r="AT151" s="512" t="e">
        <f ca="1">+IF(AND(ISNUMBER(OFFSET('Sanitation Data'!$H$12,0,10*ROW('Sanitation Data'!H145))),'Data Summary'!DI151="Yes"),OFFSET('Sanitation Data'!$H$12,0,10*ROW('Sanitation Data'!H145)),NA())</f>
        <v>#N/A</v>
      </c>
      <c r="AU151" s="512" t="e">
        <f ca="1">+IF(AND(ISNUMBER(OFFSET('Sanitation Data'!$I$4,0,10*ROW('Sanitation Data'!I145))),'Data Summary'!DJ151="Yes"),100-OFFSET('Sanitation Data'!$I$4,0,10*ROW('Sanitation Data'!I145)),NA())</f>
        <v>#N/A</v>
      </c>
      <c r="AV151" s="512" t="e">
        <f ca="1">+IF(AND(ISNUMBER(OFFSET('Sanitation Data'!$I$6,0,10*ROW('Sanitation Data'!I145))),'Data Summary'!DK151="Yes"),OFFSET('Sanitation Data'!$I$6,0,10*ROW('Sanitation Data'!I145)),NA())</f>
        <v>#N/A</v>
      </c>
      <c r="AW151" s="512" t="e">
        <f ca="1">+IF(AND(ISNUMBER(OFFSET('Sanitation Data'!$I$10,0,10*ROW('Sanitation Data'!I145))),'Data Summary'!DL151="Yes"),OFFSET('Sanitation Data'!$I$10,0,10*ROW('Sanitation Data'!I145)),NA())</f>
        <v>#N/A</v>
      </c>
      <c r="AX151" s="512" t="e">
        <f ca="1">+IF(AND(ISNUMBER(OFFSET('Sanitation Data'!$I$11,0,10*ROW('Sanitation Data'!I145))),'Data Summary'!DM151="Yes"),OFFSET('Sanitation Data'!$I$11,0,10*ROW('Sanitation Data'!I145)),NA())</f>
        <v>#N/A</v>
      </c>
      <c r="AY151" s="512" t="e">
        <f ca="1">+IF(AND(ISNUMBER(OFFSET('Sanitation Data'!$I$12,0,10*ROW('Sanitation Data'!I145))),'Data Summary'!DN151="Yes"),OFFSET('Sanitation Data'!$I$12,0,10*ROW('Sanitation Data'!I145)),NA())</f>
        <v>#N/A</v>
      </c>
      <c r="AZ151" s="513" t="e">
        <f ca="1">+IF(AND(ISNUMBER(OFFSET('Hygiene Data'!$D$5,0,10*ROW('Hygiene Data'!D145))),'Data Summary'!DO151="Yes"),OFFSET('Hygiene Data'!$D$5,0,10*ROW('Hygiene Data'!D145)),NA())</f>
        <v>#N/A</v>
      </c>
      <c r="BA151" s="513" t="e">
        <f ca="1">+IF(AND(ISNUMBER(OFFSET('Hygiene Data'!$D$7,0,10*ROW('Hygiene Data'!D145))),'Data Summary'!DP151="Yes"),OFFSET('Hygiene Data'!$D$7,0,10*ROW('Hygiene Data'!D145)),NA())</f>
        <v>#N/A</v>
      </c>
      <c r="BB151" s="513" t="e">
        <f ca="1">+IF(AND(ISNUMBER(OFFSET('Hygiene Data'!$D$9,0,10*ROW('Hygiene Data'!D145))),'Data Summary'!DQ151="Yes"),OFFSET('Hygiene Data'!$D$9,0,10*ROW('Hygiene Data'!D145)),NA())</f>
        <v>#N/A</v>
      </c>
      <c r="BC151" s="513" t="e">
        <f ca="1">+IF(AND(ISNUMBER(OFFSET('Hygiene Data'!$E$5,0,10*ROW('Hygiene Data'!E145))),'Data Summary'!DR151="Yes"),OFFSET('Hygiene Data'!$E$5,0,10*ROW('Hygiene Data'!E145)),NA())</f>
        <v>#N/A</v>
      </c>
      <c r="BD151" s="513" t="e">
        <f ca="1">+IF(AND(ISNUMBER(OFFSET('Hygiene Data'!$E$7,0,10*ROW('Hygiene Data'!E145))),'Data Summary'!DS151="Yes"),OFFSET('Hygiene Data'!$E$7,0,10*ROW('Hygiene Data'!E145)),NA())</f>
        <v>#N/A</v>
      </c>
      <c r="BE151" s="513" t="e">
        <f ca="1">+IF(AND(ISNUMBER(OFFSET('Hygiene Data'!$E$9,0,10*ROW('Hygiene Data'!E145))),'Data Summary'!DT151="Yes"),OFFSET('Hygiene Data'!$E$9,0,10*ROW('Hygiene Data'!E145)),NA())</f>
        <v>#N/A</v>
      </c>
      <c r="BF151" s="513" t="e">
        <f ca="1">+IF(AND(ISNUMBER(OFFSET('Hygiene Data'!$F$5,0,10*ROW('Hygiene Data'!F145))),'Data Summary'!DU151="Yes"),OFFSET('Hygiene Data'!$F$5,0,10*ROW('Hygiene Data'!F145)),NA())</f>
        <v>#N/A</v>
      </c>
      <c r="BG151" s="513" t="e">
        <f ca="1">+IF(AND(ISNUMBER(OFFSET('Hygiene Data'!$F$7,0,10*ROW('Hygiene Data'!F145))),'Data Summary'!DV151="Yes"),OFFSET('Hygiene Data'!$F$7,0,10*ROW('Hygiene Data'!F145)),NA())</f>
        <v>#N/A</v>
      </c>
      <c r="BH151" s="513" t="e">
        <f ca="1">+IF(AND(ISNUMBER(OFFSET('Hygiene Data'!$F$9,0,10*ROW('Hygiene Data'!F145))),'Data Summary'!DW151="Yes"),OFFSET('Hygiene Data'!$F$9,0,10*ROW('Hygiene Data'!F145)),NA())</f>
        <v>#N/A</v>
      </c>
      <c r="BI151" s="513" t="e">
        <f ca="1">+IF(AND(ISNUMBER(OFFSET('Hygiene Data'!$G$5,0,10*ROW('Hygiene Data'!G145))),'Data Summary'!DX151="Yes"),OFFSET('Hygiene Data'!$G$5,0,10*ROW('Hygiene Data'!G145)),NA())</f>
        <v>#N/A</v>
      </c>
      <c r="BJ151" s="513" t="e">
        <f ca="1">+IF(AND(ISNUMBER(OFFSET('Hygiene Data'!$G$7,0,10*ROW('Hygiene Data'!G145))),'Data Summary'!DY151="Yes"),OFFSET('Hygiene Data'!$G$7,0,10*ROW('Hygiene Data'!G145)),NA())</f>
        <v>#N/A</v>
      </c>
      <c r="BK151" s="513" t="e">
        <f ca="1">+IF(AND(ISNUMBER(OFFSET('Hygiene Data'!$G$9,0,10*ROW('Hygiene Data'!G145))),'Data Summary'!DZ151="Yes"),OFFSET('Hygiene Data'!$G$9,0,10*ROW('Hygiene Data'!G145)),NA())</f>
        <v>#N/A</v>
      </c>
      <c r="BL151" s="513" t="e">
        <f ca="1">+IF(AND(ISNUMBER(OFFSET('Hygiene Data'!$H$5,0,10*ROW('Hygiene Data'!H145))),'Data Summary'!EA151="Yes"),OFFSET('Hygiene Data'!$H$5,0,10*ROW('Hygiene Data'!H145)),NA())</f>
        <v>#N/A</v>
      </c>
      <c r="BM151" s="513" t="e">
        <f ca="1">+IF(AND(ISNUMBER(OFFSET('Hygiene Data'!$H$7,0,10*ROW('Hygiene Data'!H145))),'Data Summary'!EB151="Yes"),OFFSET('Hygiene Data'!$H$7,0,10*ROW('Hygiene Data'!H145)),NA())</f>
        <v>#N/A</v>
      </c>
      <c r="BN151" s="513" t="e">
        <f ca="1">+IF(AND(ISNUMBER(OFFSET('Hygiene Data'!$H$9,0,10*ROW('Hygiene Data'!H145))),'Data Summary'!EC151="Yes"),OFFSET('Hygiene Data'!$H$9,0,10*ROW('Hygiene Data'!H145)),NA())</f>
        <v>#N/A</v>
      </c>
      <c r="BO151" s="513" t="e">
        <f ca="1">+IF(AND(ISNUMBER(OFFSET('Hygiene Data'!$I$5,0,10*ROW('Hygiene Data'!I145))),'Data Summary'!ED151="Yes"),OFFSET('Hygiene Data'!$I$5,0,10*ROW('Hygiene Data'!I145)),NA())</f>
        <v>#N/A</v>
      </c>
      <c r="BP151" s="513" t="e">
        <f ca="1">+IF(AND(ISNUMBER(OFFSET('Hygiene Data'!$I$7,0,10*ROW('Hygiene Data'!I145))),'Data Summary'!EE151="Yes"),OFFSET('Hygiene Data'!$I$7,0,10*ROW('Hygiene Data'!I145)),NA())</f>
        <v>#N/A</v>
      </c>
      <c r="BQ151" s="513" t="e">
        <f ca="1">+IF(AND(ISNUMBER(OFFSET('Hygiene Data'!$I$9,0,10*ROW('Hygiene Data'!I145))),'Data Summary'!EF151="Yes"),OFFSET('Hygiene Data'!$I$9,0,10*ROW('Hygiene Data'!I145)),NA())</f>
        <v>#N/A</v>
      </c>
    </row>
    <row r="152" spans="1:69" x14ac:dyDescent="0.25">
      <c r="A152" s="509" t="e">
        <f ca="1">+RIGHT('Data Summary'!A152,LEN('Data Summary'!A152)-9)</f>
        <v>#VALUE!</v>
      </c>
      <c r="B152" s="483" t="str">
        <f ca="1">+IF(ISTEXT('Data Summary'!B152),'Data Summary'!B152,"")</f>
        <v/>
      </c>
      <c r="C152" s="510" t="e">
        <f ca="1">+VALUE('Data Summary'!C152)</f>
        <v>#VALUE!</v>
      </c>
      <c r="D152" s="511" t="e">
        <f ca="1">+IF(AND(ISNUMBER(OFFSET('Water Data'!$D$4,0,10*ROW('Water Data'!D146))),'Data Summary'!BS152="Yes"),100-OFFSET('Water Data'!$D$4,0,10*ROW('Water Data'!D146)),NA())</f>
        <v>#N/A</v>
      </c>
      <c r="E152" s="511" t="e">
        <f ca="1">+IF(AND(ISNUMBER(OFFSET('Water Data'!$D$6,0,10*ROW('Water Data'!D146))),'Data Summary'!BT152="Yes"),OFFSET('Water Data'!$D$6,0,10*ROW('Water Data'!D146)),NA())</f>
        <v>#N/A</v>
      </c>
      <c r="F152" s="511" t="e">
        <f ca="1">+IF(AND(ISNUMBER(OFFSET('Water Data'!$D$9,0,10*ROW('Water Data'!D146))),'Data Summary'!BU152="Yes"),OFFSET('Water Data'!$D$9,0,10*ROW('Water Data'!D146)),NA())</f>
        <v>#N/A</v>
      </c>
      <c r="G152" s="511" t="e">
        <f ca="1">+IF(AND(ISNUMBER(OFFSET('Water Data'!$E$4,0,10*ROW('Water Data'!E146))),'Data Summary'!BV152="Yes"),100-OFFSET('Water Data'!$E$4,0,10*ROW('Water Data'!E146)),NA())</f>
        <v>#N/A</v>
      </c>
      <c r="H152" s="511" t="e">
        <f ca="1">+IF(AND(ISNUMBER(OFFSET('Water Data'!$E$6,0,10*ROW('Water Data'!E146))),'Data Summary'!BW152="Yes"),OFFSET('Water Data'!$E$6,0,10*ROW('Water Data'!E146)),NA())</f>
        <v>#N/A</v>
      </c>
      <c r="I152" s="511" t="e">
        <f ca="1">+IF(AND(ISNUMBER(OFFSET('Water Data'!$E$9,0,10*ROW('Water Data'!E146))),'Data Summary'!BX152="Yes"),OFFSET('Water Data'!$E$9,0,10*ROW('Water Data'!E146)),NA())</f>
        <v>#N/A</v>
      </c>
      <c r="J152" s="511" t="e">
        <f ca="1">+IF(AND(ISNUMBER(OFFSET('Water Data'!$F$4,0,10*ROW('Water Data'!F146))),'Data Summary'!BY152="Yes"),100-OFFSET('Water Data'!$F$4,0,10*ROW('Water Data'!F146)),NA())</f>
        <v>#N/A</v>
      </c>
      <c r="K152" s="511" t="e">
        <f ca="1">+IF(AND(ISNUMBER(OFFSET('Water Data'!$F$6,0,10*ROW('Water Data'!F146))),'Data Summary'!BZ152="Yes"),OFFSET('Water Data'!$F$6,0,10*ROW('Water Data'!F146)),NA())</f>
        <v>#N/A</v>
      </c>
      <c r="L152" s="511" t="e">
        <f ca="1">+IF(AND(ISNUMBER(OFFSET('Water Data'!$F$9,0,10*ROW('Water Data'!F146))),'Data Summary'!CA152="Yes"),OFFSET('Water Data'!$F$9,0,10*ROW('Water Data'!F146)),NA())</f>
        <v>#N/A</v>
      </c>
      <c r="M152" s="511" t="e">
        <f ca="1">+IF(AND(ISNUMBER(OFFSET('Water Data'!$G$4,0,10*ROW('Water Data'!G146))),'Data Summary'!CB152="Yes"),100-OFFSET('Water Data'!$G$4,0,10*ROW('Water Data'!G146)),NA())</f>
        <v>#N/A</v>
      </c>
      <c r="N152" s="511" t="e">
        <f ca="1">+IF(AND(ISNUMBER(OFFSET('Water Data'!$G$6,0,10*ROW('Water Data'!G146))),'Data Summary'!CC152="Yes"),OFFSET('Water Data'!$G$6,0,10*ROW('Water Data'!G146)),NA())</f>
        <v>#N/A</v>
      </c>
      <c r="O152" s="511" t="e">
        <f ca="1">+IF(AND(ISNUMBER(OFFSET('Water Data'!$G$9,0,10*ROW('Water Data'!G146))),'Data Summary'!CD152="Yes"),OFFSET('Water Data'!$G$9,0,10*ROW('Water Data'!G146)),NA())</f>
        <v>#N/A</v>
      </c>
      <c r="P152" s="511" t="e">
        <f ca="1">+IF(AND(ISNUMBER(OFFSET('Water Data'!$H$4,0,10*ROW('Water Data'!H146))),'Data Summary'!CE152="Yes"),100-OFFSET('Water Data'!$H$4,0,10*ROW('Water Data'!H146)),NA())</f>
        <v>#N/A</v>
      </c>
      <c r="Q152" s="511" t="e">
        <f ca="1">+IF(AND(ISNUMBER(OFFSET('Water Data'!$H$6,0,10*ROW('Water Data'!H146))),'Data Summary'!CF152="Yes"),OFFSET('Water Data'!$H$6,0,10*ROW('Water Data'!H146)),NA())</f>
        <v>#N/A</v>
      </c>
      <c r="R152" s="511" t="e">
        <f ca="1">+IF(AND(ISNUMBER(OFFSET('Water Data'!$H$9,0,10*ROW('Water Data'!H146))),'Data Summary'!CG152="Yes"),OFFSET('Water Data'!$H$9,0,10*ROW('Water Data'!H146)),NA())</f>
        <v>#N/A</v>
      </c>
      <c r="S152" s="511" t="e">
        <f ca="1">+IF(AND(ISNUMBER(OFFSET('Water Data'!$I$4,0,10*ROW('Water Data'!I146))),'Data Summary'!CH152="Yes"),100-OFFSET('Water Data'!$I$4,0,10*ROW('Water Data'!I146)),NA())</f>
        <v>#N/A</v>
      </c>
      <c r="T152" s="511" t="e">
        <f ca="1">+IF(AND(ISNUMBER(OFFSET('Water Data'!$I$6,0,10*ROW('Water Data'!I146))),'Data Summary'!CI152="Yes"),OFFSET('Water Data'!$I$6,0,10*ROW('Water Data'!I146)),NA())</f>
        <v>#N/A</v>
      </c>
      <c r="U152" s="511" t="e">
        <f ca="1">+IF(AND(ISNUMBER(OFFSET('Water Data'!$I$9,0,10*ROW('Water Data'!I146))),'Data Summary'!CJ152="Yes"),OFFSET('Water Data'!$I$9,0,10*ROW('Water Data'!I146)),NA())</f>
        <v>#N/A</v>
      </c>
      <c r="V152" s="512" t="e">
        <f ca="1">+IF(AND(ISNUMBER(OFFSET('Sanitation Data'!$D$4,0,10*ROW('Sanitation Data'!D146))),'Data Summary'!CK152="Yes"),100-OFFSET('Sanitation Data'!$D$4,0,10*ROW('Sanitation Data'!D146)),NA())</f>
        <v>#N/A</v>
      </c>
      <c r="W152" s="512" t="e">
        <f ca="1">+IF(AND(ISNUMBER(OFFSET('Sanitation Data'!$D$6,0,10*ROW('Sanitation Data'!D146))),'Data Summary'!CL152="Yes"),OFFSET('Sanitation Data'!$D$6,0,10*ROW('Sanitation Data'!D146)),NA())</f>
        <v>#N/A</v>
      </c>
      <c r="X152" s="512" t="e">
        <f ca="1">+IF(AND(ISNUMBER(OFFSET('Sanitation Data'!$D$10,0,10*ROW('Sanitation Data'!D146))),'Data Summary'!CM152="Yes"),OFFSET('Sanitation Data'!$D$10,0,10*ROW('Sanitation Data'!D146)),NA())</f>
        <v>#N/A</v>
      </c>
      <c r="Y152" s="512" t="e">
        <f ca="1">+IF(AND(ISNUMBER(OFFSET('Sanitation Data'!$D$11,0,10*ROW('Sanitation Data'!D146))),'Data Summary'!CN152="Yes"),OFFSET('Sanitation Data'!$D$11,0,10*ROW('Sanitation Data'!D146)),NA())</f>
        <v>#N/A</v>
      </c>
      <c r="Z152" s="512" t="e">
        <f ca="1">+IF(AND(ISNUMBER(OFFSET('Sanitation Data'!$D$12,0,10*ROW('Sanitation Data'!D146))),'Data Summary'!CO152="Yes"),OFFSET('Sanitation Data'!$D$12,0,10*ROW('Sanitation Data'!D146)),NA())</f>
        <v>#N/A</v>
      </c>
      <c r="AA152" s="512" t="e">
        <f ca="1">+IF(AND(ISNUMBER(OFFSET('Sanitation Data'!$E$4,0,10*ROW('Sanitation Data'!E146))),'Data Summary'!CP152="Yes"),100-OFFSET('Sanitation Data'!$E$4,0,10*ROW('Sanitation Data'!E146)),NA())</f>
        <v>#N/A</v>
      </c>
      <c r="AB152" s="512" t="e">
        <f ca="1">+IF(AND(ISNUMBER(OFFSET('Sanitation Data'!$E$6,0,10*ROW('Sanitation Data'!E146))),'Data Summary'!CQ152="Yes"),OFFSET('Sanitation Data'!$E$6,0,10*ROW('Sanitation Data'!E146)),NA())</f>
        <v>#N/A</v>
      </c>
      <c r="AC152" s="512" t="e">
        <f ca="1">+IF(AND(ISNUMBER(OFFSET('Sanitation Data'!$E$10,0,10*ROW('Sanitation Data'!E146))),'Data Summary'!CR152="Yes"),OFFSET('Sanitation Data'!$E$10,0,10*ROW('Sanitation Data'!E146)),NA())</f>
        <v>#N/A</v>
      </c>
      <c r="AD152" s="512" t="e">
        <f ca="1">+IF(AND(ISNUMBER(OFFSET('Sanitation Data'!$E$11,0,10*ROW('Sanitation Data'!E146))),'Data Summary'!CS152="Yes"),OFFSET('Sanitation Data'!$E$11,0,10*ROW('Sanitation Data'!E146)),NA())</f>
        <v>#N/A</v>
      </c>
      <c r="AE152" s="512" t="e">
        <f ca="1">+IF(AND(ISNUMBER(OFFSET('Sanitation Data'!$E$12,0,10*ROW('Sanitation Data'!E146))),'Data Summary'!CT152="Yes"),OFFSET('Sanitation Data'!$E$12,0,10*ROW('Sanitation Data'!E146)),NA())</f>
        <v>#N/A</v>
      </c>
      <c r="AF152" s="512" t="e">
        <f ca="1">+IF(AND(ISNUMBER(OFFSET('Sanitation Data'!$F$4,0,10*ROW('Sanitation Data'!F146))),'Data Summary'!CU152="Yes"),100-OFFSET('Sanitation Data'!$F$4,0,10*ROW('Sanitation Data'!F146)),NA())</f>
        <v>#N/A</v>
      </c>
      <c r="AG152" s="512" t="e">
        <f ca="1">+IF(AND(ISNUMBER(OFFSET('Sanitation Data'!$F$6,0,10*ROW('Sanitation Data'!F146))),'Data Summary'!CV152="Yes"),OFFSET('Sanitation Data'!$F$6,0,10*ROW('Sanitation Data'!F146)),NA())</f>
        <v>#N/A</v>
      </c>
      <c r="AH152" s="512" t="e">
        <f ca="1">+IF(AND(ISNUMBER(OFFSET('Sanitation Data'!$F$10,0,10*ROW('Sanitation Data'!F146))),'Data Summary'!CW152="Yes"),OFFSET('Sanitation Data'!$F$10,0,10*ROW('Sanitation Data'!F146)),NA())</f>
        <v>#N/A</v>
      </c>
      <c r="AI152" s="512" t="e">
        <f ca="1">+IF(AND(ISNUMBER(OFFSET('Sanitation Data'!$F$11,0,10*ROW('Sanitation Data'!F146))),'Data Summary'!CX152="Yes"),OFFSET('Sanitation Data'!$F$11,0,10*ROW('Sanitation Data'!F146)),NA())</f>
        <v>#N/A</v>
      </c>
      <c r="AJ152" s="512" t="e">
        <f ca="1">+IF(AND(ISNUMBER(OFFSET('Sanitation Data'!$F$12,0,10*ROW('Sanitation Data'!F146))),'Data Summary'!CY152="Yes"),OFFSET('Sanitation Data'!$F$12,0,10*ROW('Sanitation Data'!F146)),NA())</f>
        <v>#N/A</v>
      </c>
      <c r="AK152" s="512" t="e">
        <f ca="1">+IF(AND(ISNUMBER(OFFSET('Sanitation Data'!$G$4,0,10*ROW('Sanitation Data'!G146))),'Data Summary'!CZ152="Yes"),100-OFFSET('Sanitation Data'!$G$4,0,10*ROW('Sanitation Data'!G146)),NA())</f>
        <v>#N/A</v>
      </c>
      <c r="AL152" s="512" t="e">
        <f ca="1">+IF(AND(ISNUMBER(OFFSET('Sanitation Data'!$G$6,0,10*ROW('Sanitation Data'!G146))),'Data Summary'!DA152="Yes"),OFFSET('Sanitation Data'!$G$6,0,10*ROW('Sanitation Data'!G146)),NA())</f>
        <v>#N/A</v>
      </c>
      <c r="AM152" s="512" t="e">
        <f ca="1">+IF(AND(ISNUMBER(OFFSET('Sanitation Data'!$G$10,0,10*ROW('Sanitation Data'!G146))),'Data Summary'!DB152="Yes"),OFFSET('Sanitation Data'!$G$10,0,10*ROW('Sanitation Data'!G146)),NA())</f>
        <v>#N/A</v>
      </c>
      <c r="AN152" s="512" t="e">
        <f ca="1">+IF(AND(ISNUMBER(OFFSET('Sanitation Data'!$G$11,0,10*ROW('Sanitation Data'!G146))),'Data Summary'!DC152="Yes"),OFFSET('Sanitation Data'!$G$11,0,10*ROW('Sanitation Data'!G146)),NA())</f>
        <v>#N/A</v>
      </c>
      <c r="AO152" s="512" t="e">
        <f ca="1">+IF(AND(ISNUMBER(OFFSET('Sanitation Data'!$G$12,0,10*ROW('Sanitation Data'!G146))),'Data Summary'!DD152="Yes"),OFFSET('Sanitation Data'!$G$12,0,10*ROW('Sanitation Data'!G146)),NA())</f>
        <v>#N/A</v>
      </c>
      <c r="AP152" s="512" t="e">
        <f ca="1">+IF(AND(ISNUMBER(OFFSET('Sanitation Data'!$H$4,0,10*ROW('Sanitation Data'!H146))),'Data Summary'!DE152="Yes"),100-OFFSET('Sanitation Data'!$H$4,0,10*ROW('Sanitation Data'!H146)),NA())</f>
        <v>#N/A</v>
      </c>
      <c r="AQ152" s="512" t="e">
        <f ca="1">+IF(AND(ISNUMBER(OFFSET('Sanitation Data'!$H$6,0,10*ROW('Sanitation Data'!H146))),'Data Summary'!DF152="Yes"),OFFSET('Sanitation Data'!$H$6,0,10*ROW('Sanitation Data'!H146)),NA())</f>
        <v>#N/A</v>
      </c>
      <c r="AR152" s="512" t="e">
        <f ca="1">+IF(AND(ISNUMBER(OFFSET('Sanitation Data'!$H$10,0,10*ROW('Sanitation Data'!H146))),'Data Summary'!DG152="Yes"),OFFSET('Sanitation Data'!$H$10,0,10*ROW('Sanitation Data'!H146)),NA())</f>
        <v>#N/A</v>
      </c>
      <c r="AS152" s="512" t="e">
        <f ca="1">+IF(AND(ISNUMBER(OFFSET('Sanitation Data'!$H$11,0,10*ROW('Sanitation Data'!H146))),'Data Summary'!DH152="Yes"),OFFSET('Sanitation Data'!$H$11,0,10*ROW('Sanitation Data'!H146)),NA())</f>
        <v>#N/A</v>
      </c>
      <c r="AT152" s="512" t="e">
        <f ca="1">+IF(AND(ISNUMBER(OFFSET('Sanitation Data'!$H$12,0,10*ROW('Sanitation Data'!H146))),'Data Summary'!DI152="Yes"),OFFSET('Sanitation Data'!$H$12,0,10*ROW('Sanitation Data'!H146)),NA())</f>
        <v>#N/A</v>
      </c>
      <c r="AU152" s="512" t="e">
        <f ca="1">+IF(AND(ISNUMBER(OFFSET('Sanitation Data'!$I$4,0,10*ROW('Sanitation Data'!I146))),'Data Summary'!DJ152="Yes"),100-OFFSET('Sanitation Data'!$I$4,0,10*ROW('Sanitation Data'!I146)),NA())</f>
        <v>#N/A</v>
      </c>
      <c r="AV152" s="512" t="e">
        <f ca="1">+IF(AND(ISNUMBER(OFFSET('Sanitation Data'!$I$6,0,10*ROW('Sanitation Data'!I146))),'Data Summary'!DK152="Yes"),OFFSET('Sanitation Data'!$I$6,0,10*ROW('Sanitation Data'!I146)),NA())</f>
        <v>#N/A</v>
      </c>
      <c r="AW152" s="512" t="e">
        <f ca="1">+IF(AND(ISNUMBER(OFFSET('Sanitation Data'!$I$10,0,10*ROW('Sanitation Data'!I146))),'Data Summary'!DL152="Yes"),OFFSET('Sanitation Data'!$I$10,0,10*ROW('Sanitation Data'!I146)),NA())</f>
        <v>#N/A</v>
      </c>
      <c r="AX152" s="512" t="e">
        <f ca="1">+IF(AND(ISNUMBER(OFFSET('Sanitation Data'!$I$11,0,10*ROW('Sanitation Data'!I146))),'Data Summary'!DM152="Yes"),OFFSET('Sanitation Data'!$I$11,0,10*ROW('Sanitation Data'!I146)),NA())</f>
        <v>#N/A</v>
      </c>
      <c r="AY152" s="512" t="e">
        <f ca="1">+IF(AND(ISNUMBER(OFFSET('Sanitation Data'!$I$12,0,10*ROW('Sanitation Data'!I146))),'Data Summary'!DN152="Yes"),OFFSET('Sanitation Data'!$I$12,0,10*ROW('Sanitation Data'!I146)),NA())</f>
        <v>#N/A</v>
      </c>
      <c r="AZ152" s="513" t="e">
        <f ca="1">+IF(AND(ISNUMBER(OFFSET('Hygiene Data'!$D$5,0,10*ROW('Hygiene Data'!D146))),'Data Summary'!DO152="Yes"),OFFSET('Hygiene Data'!$D$5,0,10*ROW('Hygiene Data'!D146)),NA())</f>
        <v>#N/A</v>
      </c>
      <c r="BA152" s="513" t="e">
        <f ca="1">+IF(AND(ISNUMBER(OFFSET('Hygiene Data'!$D$7,0,10*ROW('Hygiene Data'!D146))),'Data Summary'!DP152="Yes"),OFFSET('Hygiene Data'!$D$7,0,10*ROW('Hygiene Data'!D146)),NA())</f>
        <v>#N/A</v>
      </c>
      <c r="BB152" s="513" t="e">
        <f ca="1">+IF(AND(ISNUMBER(OFFSET('Hygiene Data'!$D$9,0,10*ROW('Hygiene Data'!D146))),'Data Summary'!DQ152="Yes"),OFFSET('Hygiene Data'!$D$9,0,10*ROW('Hygiene Data'!D146)),NA())</f>
        <v>#N/A</v>
      </c>
      <c r="BC152" s="513" t="e">
        <f ca="1">+IF(AND(ISNUMBER(OFFSET('Hygiene Data'!$E$5,0,10*ROW('Hygiene Data'!E146))),'Data Summary'!DR152="Yes"),OFFSET('Hygiene Data'!$E$5,0,10*ROW('Hygiene Data'!E146)),NA())</f>
        <v>#N/A</v>
      </c>
      <c r="BD152" s="513" t="e">
        <f ca="1">+IF(AND(ISNUMBER(OFFSET('Hygiene Data'!$E$7,0,10*ROW('Hygiene Data'!E146))),'Data Summary'!DS152="Yes"),OFFSET('Hygiene Data'!$E$7,0,10*ROW('Hygiene Data'!E146)),NA())</f>
        <v>#N/A</v>
      </c>
      <c r="BE152" s="513" t="e">
        <f ca="1">+IF(AND(ISNUMBER(OFFSET('Hygiene Data'!$E$9,0,10*ROW('Hygiene Data'!E146))),'Data Summary'!DT152="Yes"),OFFSET('Hygiene Data'!$E$9,0,10*ROW('Hygiene Data'!E146)),NA())</f>
        <v>#N/A</v>
      </c>
      <c r="BF152" s="513" t="e">
        <f ca="1">+IF(AND(ISNUMBER(OFFSET('Hygiene Data'!$F$5,0,10*ROW('Hygiene Data'!F146))),'Data Summary'!DU152="Yes"),OFFSET('Hygiene Data'!$F$5,0,10*ROW('Hygiene Data'!F146)),NA())</f>
        <v>#N/A</v>
      </c>
      <c r="BG152" s="513" t="e">
        <f ca="1">+IF(AND(ISNUMBER(OFFSET('Hygiene Data'!$F$7,0,10*ROW('Hygiene Data'!F146))),'Data Summary'!DV152="Yes"),OFFSET('Hygiene Data'!$F$7,0,10*ROW('Hygiene Data'!F146)),NA())</f>
        <v>#N/A</v>
      </c>
      <c r="BH152" s="513" t="e">
        <f ca="1">+IF(AND(ISNUMBER(OFFSET('Hygiene Data'!$F$9,0,10*ROW('Hygiene Data'!F146))),'Data Summary'!DW152="Yes"),OFFSET('Hygiene Data'!$F$9,0,10*ROW('Hygiene Data'!F146)),NA())</f>
        <v>#N/A</v>
      </c>
      <c r="BI152" s="513" t="e">
        <f ca="1">+IF(AND(ISNUMBER(OFFSET('Hygiene Data'!$G$5,0,10*ROW('Hygiene Data'!G146))),'Data Summary'!DX152="Yes"),OFFSET('Hygiene Data'!$G$5,0,10*ROW('Hygiene Data'!G146)),NA())</f>
        <v>#N/A</v>
      </c>
      <c r="BJ152" s="513" t="e">
        <f ca="1">+IF(AND(ISNUMBER(OFFSET('Hygiene Data'!$G$7,0,10*ROW('Hygiene Data'!G146))),'Data Summary'!DY152="Yes"),OFFSET('Hygiene Data'!$G$7,0,10*ROW('Hygiene Data'!G146)),NA())</f>
        <v>#N/A</v>
      </c>
      <c r="BK152" s="513" t="e">
        <f ca="1">+IF(AND(ISNUMBER(OFFSET('Hygiene Data'!$G$9,0,10*ROW('Hygiene Data'!G146))),'Data Summary'!DZ152="Yes"),OFFSET('Hygiene Data'!$G$9,0,10*ROW('Hygiene Data'!G146)),NA())</f>
        <v>#N/A</v>
      </c>
      <c r="BL152" s="513" t="e">
        <f ca="1">+IF(AND(ISNUMBER(OFFSET('Hygiene Data'!$H$5,0,10*ROW('Hygiene Data'!H146))),'Data Summary'!EA152="Yes"),OFFSET('Hygiene Data'!$H$5,0,10*ROW('Hygiene Data'!H146)),NA())</f>
        <v>#N/A</v>
      </c>
      <c r="BM152" s="513" t="e">
        <f ca="1">+IF(AND(ISNUMBER(OFFSET('Hygiene Data'!$H$7,0,10*ROW('Hygiene Data'!H146))),'Data Summary'!EB152="Yes"),OFFSET('Hygiene Data'!$H$7,0,10*ROW('Hygiene Data'!H146)),NA())</f>
        <v>#N/A</v>
      </c>
      <c r="BN152" s="513" t="e">
        <f ca="1">+IF(AND(ISNUMBER(OFFSET('Hygiene Data'!$H$9,0,10*ROW('Hygiene Data'!H146))),'Data Summary'!EC152="Yes"),OFFSET('Hygiene Data'!$H$9,0,10*ROW('Hygiene Data'!H146)),NA())</f>
        <v>#N/A</v>
      </c>
      <c r="BO152" s="513" t="e">
        <f ca="1">+IF(AND(ISNUMBER(OFFSET('Hygiene Data'!$I$5,0,10*ROW('Hygiene Data'!I146))),'Data Summary'!ED152="Yes"),OFFSET('Hygiene Data'!$I$5,0,10*ROW('Hygiene Data'!I146)),NA())</f>
        <v>#N/A</v>
      </c>
      <c r="BP152" s="513" t="e">
        <f ca="1">+IF(AND(ISNUMBER(OFFSET('Hygiene Data'!$I$7,0,10*ROW('Hygiene Data'!I146))),'Data Summary'!EE152="Yes"),OFFSET('Hygiene Data'!$I$7,0,10*ROW('Hygiene Data'!I146)),NA())</f>
        <v>#N/A</v>
      </c>
      <c r="BQ152" s="513" t="e">
        <f ca="1">+IF(AND(ISNUMBER(OFFSET('Hygiene Data'!$I$9,0,10*ROW('Hygiene Data'!I146))),'Data Summary'!EF152="Yes"),OFFSET('Hygiene Data'!$I$9,0,10*ROW('Hygiene Data'!I146)),NA())</f>
        <v>#N/A</v>
      </c>
    </row>
    <row r="153" spans="1:69" x14ac:dyDescent="0.25">
      <c r="A153" s="509" t="e">
        <f ca="1">+RIGHT('Data Summary'!A153,LEN('Data Summary'!A153)-9)</f>
        <v>#VALUE!</v>
      </c>
      <c r="B153" s="483" t="str">
        <f ca="1">+IF(ISTEXT('Data Summary'!B153),'Data Summary'!B153,"")</f>
        <v/>
      </c>
      <c r="C153" s="510" t="e">
        <f ca="1">+VALUE('Data Summary'!C153)</f>
        <v>#VALUE!</v>
      </c>
      <c r="D153" s="511" t="e">
        <f ca="1">+IF(AND(ISNUMBER(OFFSET('Water Data'!$D$4,0,10*ROW('Water Data'!D147))),'Data Summary'!BS153="Yes"),100-OFFSET('Water Data'!$D$4,0,10*ROW('Water Data'!D147)),NA())</f>
        <v>#N/A</v>
      </c>
      <c r="E153" s="511" t="e">
        <f ca="1">+IF(AND(ISNUMBER(OFFSET('Water Data'!$D$6,0,10*ROW('Water Data'!D147))),'Data Summary'!BT153="Yes"),OFFSET('Water Data'!$D$6,0,10*ROW('Water Data'!D147)),NA())</f>
        <v>#N/A</v>
      </c>
      <c r="F153" s="511" t="e">
        <f ca="1">+IF(AND(ISNUMBER(OFFSET('Water Data'!$D$9,0,10*ROW('Water Data'!D147))),'Data Summary'!BU153="Yes"),OFFSET('Water Data'!$D$9,0,10*ROW('Water Data'!D147)),NA())</f>
        <v>#N/A</v>
      </c>
      <c r="G153" s="511" t="e">
        <f ca="1">+IF(AND(ISNUMBER(OFFSET('Water Data'!$E$4,0,10*ROW('Water Data'!E147))),'Data Summary'!BV153="Yes"),100-OFFSET('Water Data'!$E$4,0,10*ROW('Water Data'!E147)),NA())</f>
        <v>#N/A</v>
      </c>
      <c r="H153" s="511" t="e">
        <f ca="1">+IF(AND(ISNUMBER(OFFSET('Water Data'!$E$6,0,10*ROW('Water Data'!E147))),'Data Summary'!BW153="Yes"),OFFSET('Water Data'!$E$6,0,10*ROW('Water Data'!E147)),NA())</f>
        <v>#N/A</v>
      </c>
      <c r="I153" s="511" t="e">
        <f ca="1">+IF(AND(ISNUMBER(OFFSET('Water Data'!$E$9,0,10*ROW('Water Data'!E147))),'Data Summary'!BX153="Yes"),OFFSET('Water Data'!$E$9,0,10*ROW('Water Data'!E147)),NA())</f>
        <v>#N/A</v>
      </c>
      <c r="J153" s="511" t="e">
        <f ca="1">+IF(AND(ISNUMBER(OFFSET('Water Data'!$F$4,0,10*ROW('Water Data'!F147))),'Data Summary'!BY153="Yes"),100-OFFSET('Water Data'!$F$4,0,10*ROW('Water Data'!F147)),NA())</f>
        <v>#N/A</v>
      </c>
      <c r="K153" s="511" t="e">
        <f ca="1">+IF(AND(ISNUMBER(OFFSET('Water Data'!$F$6,0,10*ROW('Water Data'!F147))),'Data Summary'!BZ153="Yes"),OFFSET('Water Data'!$F$6,0,10*ROW('Water Data'!F147)),NA())</f>
        <v>#N/A</v>
      </c>
      <c r="L153" s="511" t="e">
        <f ca="1">+IF(AND(ISNUMBER(OFFSET('Water Data'!$F$9,0,10*ROW('Water Data'!F147))),'Data Summary'!CA153="Yes"),OFFSET('Water Data'!$F$9,0,10*ROW('Water Data'!F147)),NA())</f>
        <v>#N/A</v>
      </c>
      <c r="M153" s="511" t="e">
        <f ca="1">+IF(AND(ISNUMBER(OFFSET('Water Data'!$G$4,0,10*ROW('Water Data'!G147))),'Data Summary'!CB153="Yes"),100-OFFSET('Water Data'!$G$4,0,10*ROW('Water Data'!G147)),NA())</f>
        <v>#N/A</v>
      </c>
      <c r="N153" s="511" t="e">
        <f ca="1">+IF(AND(ISNUMBER(OFFSET('Water Data'!$G$6,0,10*ROW('Water Data'!G147))),'Data Summary'!CC153="Yes"),OFFSET('Water Data'!$G$6,0,10*ROW('Water Data'!G147)),NA())</f>
        <v>#N/A</v>
      </c>
      <c r="O153" s="511" t="e">
        <f ca="1">+IF(AND(ISNUMBER(OFFSET('Water Data'!$G$9,0,10*ROW('Water Data'!G147))),'Data Summary'!CD153="Yes"),OFFSET('Water Data'!$G$9,0,10*ROW('Water Data'!G147)),NA())</f>
        <v>#N/A</v>
      </c>
      <c r="P153" s="511" t="e">
        <f ca="1">+IF(AND(ISNUMBER(OFFSET('Water Data'!$H$4,0,10*ROW('Water Data'!H147))),'Data Summary'!CE153="Yes"),100-OFFSET('Water Data'!$H$4,0,10*ROW('Water Data'!H147)),NA())</f>
        <v>#N/A</v>
      </c>
      <c r="Q153" s="511" t="e">
        <f ca="1">+IF(AND(ISNUMBER(OFFSET('Water Data'!$H$6,0,10*ROW('Water Data'!H147))),'Data Summary'!CF153="Yes"),OFFSET('Water Data'!$H$6,0,10*ROW('Water Data'!H147)),NA())</f>
        <v>#N/A</v>
      </c>
      <c r="R153" s="511" t="e">
        <f ca="1">+IF(AND(ISNUMBER(OFFSET('Water Data'!$H$9,0,10*ROW('Water Data'!H147))),'Data Summary'!CG153="Yes"),OFFSET('Water Data'!$H$9,0,10*ROW('Water Data'!H147)),NA())</f>
        <v>#N/A</v>
      </c>
      <c r="S153" s="511" t="e">
        <f ca="1">+IF(AND(ISNUMBER(OFFSET('Water Data'!$I$4,0,10*ROW('Water Data'!I147))),'Data Summary'!CH153="Yes"),100-OFFSET('Water Data'!$I$4,0,10*ROW('Water Data'!I147)),NA())</f>
        <v>#N/A</v>
      </c>
      <c r="T153" s="511" t="e">
        <f ca="1">+IF(AND(ISNUMBER(OFFSET('Water Data'!$I$6,0,10*ROW('Water Data'!I147))),'Data Summary'!CI153="Yes"),OFFSET('Water Data'!$I$6,0,10*ROW('Water Data'!I147)),NA())</f>
        <v>#N/A</v>
      </c>
      <c r="U153" s="511" t="e">
        <f ca="1">+IF(AND(ISNUMBER(OFFSET('Water Data'!$I$9,0,10*ROW('Water Data'!I147))),'Data Summary'!CJ153="Yes"),OFFSET('Water Data'!$I$9,0,10*ROW('Water Data'!I147)),NA())</f>
        <v>#N/A</v>
      </c>
      <c r="V153" s="512" t="e">
        <f ca="1">+IF(AND(ISNUMBER(OFFSET('Sanitation Data'!$D$4,0,10*ROW('Sanitation Data'!D147))),'Data Summary'!CK153="Yes"),100-OFFSET('Sanitation Data'!$D$4,0,10*ROW('Sanitation Data'!D147)),NA())</f>
        <v>#N/A</v>
      </c>
      <c r="W153" s="512" t="e">
        <f ca="1">+IF(AND(ISNUMBER(OFFSET('Sanitation Data'!$D$6,0,10*ROW('Sanitation Data'!D147))),'Data Summary'!CL153="Yes"),OFFSET('Sanitation Data'!$D$6,0,10*ROW('Sanitation Data'!D147)),NA())</f>
        <v>#N/A</v>
      </c>
      <c r="X153" s="512" t="e">
        <f ca="1">+IF(AND(ISNUMBER(OFFSET('Sanitation Data'!$D$10,0,10*ROW('Sanitation Data'!D147))),'Data Summary'!CM153="Yes"),OFFSET('Sanitation Data'!$D$10,0,10*ROW('Sanitation Data'!D147)),NA())</f>
        <v>#N/A</v>
      </c>
      <c r="Y153" s="512" t="e">
        <f ca="1">+IF(AND(ISNUMBER(OFFSET('Sanitation Data'!$D$11,0,10*ROW('Sanitation Data'!D147))),'Data Summary'!CN153="Yes"),OFFSET('Sanitation Data'!$D$11,0,10*ROW('Sanitation Data'!D147)),NA())</f>
        <v>#N/A</v>
      </c>
      <c r="Z153" s="512" t="e">
        <f ca="1">+IF(AND(ISNUMBER(OFFSET('Sanitation Data'!$D$12,0,10*ROW('Sanitation Data'!D147))),'Data Summary'!CO153="Yes"),OFFSET('Sanitation Data'!$D$12,0,10*ROW('Sanitation Data'!D147)),NA())</f>
        <v>#N/A</v>
      </c>
      <c r="AA153" s="512" t="e">
        <f ca="1">+IF(AND(ISNUMBER(OFFSET('Sanitation Data'!$E$4,0,10*ROW('Sanitation Data'!E147))),'Data Summary'!CP153="Yes"),100-OFFSET('Sanitation Data'!$E$4,0,10*ROW('Sanitation Data'!E147)),NA())</f>
        <v>#N/A</v>
      </c>
      <c r="AB153" s="512" t="e">
        <f ca="1">+IF(AND(ISNUMBER(OFFSET('Sanitation Data'!$E$6,0,10*ROW('Sanitation Data'!E147))),'Data Summary'!CQ153="Yes"),OFFSET('Sanitation Data'!$E$6,0,10*ROW('Sanitation Data'!E147)),NA())</f>
        <v>#N/A</v>
      </c>
      <c r="AC153" s="512" t="e">
        <f ca="1">+IF(AND(ISNUMBER(OFFSET('Sanitation Data'!$E$10,0,10*ROW('Sanitation Data'!E147))),'Data Summary'!CR153="Yes"),OFFSET('Sanitation Data'!$E$10,0,10*ROW('Sanitation Data'!E147)),NA())</f>
        <v>#N/A</v>
      </c>
      <c r="AD153" s="512" t="e">
        <f ca="1">+IF(AND(ISNUMBER(OFFSET('Sanitation Data'!$E$11,0,10*ROW('Sanitation Data'!E147))),'Data Summary'!CS153="Yes"),OFFSET('Sanitation Data'!$E$11,0,10*ROW('Sanitation Data'!E147)),NA())</f>
        <v>#N/A</v>
      </c>
      <c r="AE153" s="512" t="e">
        <f ca="1">+IF(AND(ISNUMBER(OFFSET('Sanitation Data'!$E$12,0,10*ROW('Sanitation Data'!E147))),'Data Summary'!CT153="Yes"),OFFSET('Sanitation Data'!$E$12,0,10*ROW('Sanitation Data'!E147)),NA())</f>
        <v>#N/A</v>
      </c>
      <c r="AF153" s="512" t="e">
        <f ca="1">+IF(AND(ISNUMBER(OFFSET('Sanitation Data'!$F$4,0,10*ROW('Sanitation Data'!F147))),'Data Summary'!CU153="Yes"),100-OFFSET('Sanitation Data'!$F$4,0,10*ROW('Sanitation Data'!F147)),NA())</f>
        <v>#N/A</v>
      </c>
      <c r="AG153" s="512" t="e">
        <f ca="1">+IF(AND(ISNUMBER(OFFSET('Sanitation Data'!$F$6,0,10*ROW('Sanitation Data'!F147))),'Data Summary'!CV153="Yes"),OFFSET('Sanitation Data'!$F$6,0,10*ROW('Sanitation Data'!F147)),NA())</f>
        <v>#N/A</v>
      </c>
      <c r="AH153" s="512" t="e">
        <f ca="1">+IF(AND(ISNUMBER(OFFSET('Sanitation Data'!$F$10,0,10*ROW('Sanitation Data'!F147))),'Data Summary'!CW153="Yes"),OFFSET('Sanitation Data'!$F$10,0,10*ROW('Sanitation Data'!F147)),NA())</f>
        <v>#N/A</v>
      </c>
      <c r="AI153" s="512" t="e">
        <f ca="1">+IF(AND(ISNUMBER(OFFSET('Sanitation Data'!$F$11,0,10*ROW('Sanitation Data'!F147))),'Data Summary'!CX153="Yes"),OFFSET('Sanitation Data'!$F$11,0,10*ROW('Sanitation Data'!F147)),NA())</f>
        <v>#N/A</v>
      </c>
      <c r="AJ153" s="512" t="e">
        <f ca="1">+IF(AND(ISNUMBER(OFFSET('Sanitation Data'!$F$12,0,10*ROW('Sanitation Data'!F147))),'Data Summary'!CY153="Yes"),OFFSET('Sanitation Data'!$F$12,0,10*ROW('Sanitation Data'!F147)),NA())</f>
        <v>#N/A</v>
      </c>
      <c r="AK153" s="512" t="e">
        <f ca="1">+IF(AND(ISNUMBER(OFFSET('Sanitation Data'!$G$4,0,10*ROW('Sanitation Data'!G147))),'Data Summary'!CZ153="Yes"),100-OFFSET('Sanitation Data'!$G$4,0,10*ROW('Sanitation Data'!G147)),NA())</f>
        <v>#N/A</v>
      </c>
      <c r="AL153" s="512" t="e">
        <f ca="1">+IF(AND(ISNUMBER(OFFSET('Sanitation Data'!$G$6,0,10*ROW('Sanitation Data'!G147))),'Data Summary'!DA153="Yes"),OFFSET('Sanitation Data'!$G$6,0,10*ROW('Sanitation Data'!G147)),NA())</f>
        <v>#N/A</v>
      </c>
      <c r="AM153" s="512" t="e">
        <f ca="1">+IF(AND(ISNUMBER(OFFSET('Sanitation Data'!$G$10,0,10*ROW('Sanitation Data'!G147))),'Data Summary'!DB153="Yes"),OFFSET('Sanitation Data'!$G$10,0,10*ROW('Sanitation Data'!G147)),NA())</f>
        <v>#N/A</v>
      </c>
      <c r="AN153" s="512" t="e">
        <f ca="1">+IF(AND(ISNUMBER(OFFSET('Sanitation Data'!$G$11,0,10*ROW('Sanitation Data'!G147))),'Data Summary'!DC153="Yes"),OFFSET('Sanitation Data'!$G$11,0,10*ROW('Sanitation Data'!G147)),NA())</f>
        <v>#N/A</v>
      </c>
      <c r="AO153" s="512" t="e">
        <f ca="1">+IF(AND(ISNUMBER(OFFSET('Sanitation Data'!$G$12,0,10*ROW('Sanitation Data'!G147))),'Data Summary'!DD153="Yes"),OFFSET('Sanitation Data'!$G$12,0,10*ROW('Sanitation Data'!G147)),NA())</f>
        <v>#N/A</v>
      </c>
      <c r="AP153" s="512" t="e">
        <f ca="1">+IF(AND(ISNUMBER(OFFSET('Sanitation Data'!$H$4,0,10*ROW('Sanitation Data'!H147))),'Data Summary'!DE153="Yes"),100-OFFSET('Sanitation Data'!$H$4,0,10*ROW('Sanitation Data'!H147)),NA())</f>
        <v>#N/A</v>
      </c>
      <c r="AQ153" s="512" t="e">
        <f ca="1">+IF(AND(ISNUMBER(OFFSET('Sanitation Data'!$H$6,0,10*ROW('Sanitation Data'!H147))),'Data Summary'!DF153="Yes"),OFFSET('Sanitation Data'!$H$6,0,10*ROW('Sanitation Data'!H147)),NA())</f>
        <v>#N/A</v>
      </c>
      <c r="AR153" s="512" t="e">
        <f ca="1">+IF(AND(ISNUMBER(OFFSET('Sanitation Data'!$H$10,0,10*ROW('Sanitation Data'!H147))),'Data Summary'!DG153="Yes"),OFFSET('Sanitation Data'!$H$10,0,10*ROW('Sanitation Data'!H147)),NA())</f>
        <v>#N/A</v>
      </c>
      <c r="AS153" s="512" t="e">
        <f ca="1">+IF(AND(ISNUMBER(OFFSET('Sanitation Data'!$H$11,0,10*ROW('Sanitation Data'!H147))),'Data Summary'!DH153="Yes"),OFFSET('Sanitation Data'!$H$11,0,10*ROW('Sanitation Data'!H147)),NA())</f>
        <v>#N/A</v>
      </c>
      <c r="AT153" s="512" t="e">
        <f ca="1">+IF(AND(ISNUMBER(OFFSET('Sanitation Data'!$H$12,0,10*ROW('Sanitation Data'!H147))),'Data Summary'!DI153="Yes"),OFFSET('Sanitation Data'!$H$12,0,10*ROW('Sanitation Data'!H147)),NA())</f>
        <v>#N/A</v>
      </c>
      <c r="AU153" s="512" t="e">
        <f ca="1">+IF(AND(ISNUMBER(OFFSET('Sanitation Data'!$I$4,0,10*ROW('Sanitation Data'!I147))),'Data Summary'!DJ153="Yes"),100-OFFSET('Sanitation Data'!$I$4,0,10*ROW('Sanitation Data'!I147)),NA())</f>
        <v>#N/A</v>
      </c>
      <c r="AV153" s="512" t="e">
        <f ca="1">+IF(AND(ISNUMBER(OFFSET('Sanitation Data'!$I$6,0,10*ROW('Sanitation Data'!I147))),'Data Summary'!DK153="Yes"),OFFSET('Sanitation Data'!$I$6,0,10*ROW('Sanitation Data'!I147)),NA())</f>
        <v>#N/A</v>
      </c>
      <c r="AW153" s="512" t="e">
        <f ca="1">+IF(AND(ISNUMBER(OFFSET('Sanitation Data'!$I$10,0,10*ROW('Sanitation Data'!I147))),'Data Summary'!DL153="Yes"),OFFSET('Sanitation Data'!$I$10,0,10*ROW('Sanitation Data'!I147)),NA())</f>
        <v>#N/A</v>
      </c>
      <c r="AX153" s="512" t="e">
        <f ca="1">+IF(AND(ISNUMBER(OFFSET('Sanitation Data'!$I$11,0,10*ROW('Sanitation Data'!I147))),'Data Summary'!DM153="Yes"),OFFSET('Sanitation Data'!$I$11,0,10*ROW('Sanitation Data'!I147)),NA())</f>
        <v>#N/A</v>
      </c>
      <c r="AY153" s="512" t="e">
        <f ca="1">+IF(AND(ISNUMBER(OFFSET('Sanitation Data'!$I$12,0,10*ROW('Sanitation Data'!I147))),'Data Summary'!DN153="Yes"),OFFSET('Sanitation Data'!$I$12,0,10*ROW('Sanitation Data'!I147)),NA())</f>
        <v>#N/A</v>
      </c>
      <c r="AZ153" s="513" t="e">
        <f ca="1">+IF(AND(ISNUMBER(OFFSET('Hygiene Data'!$D$5,0,10*ROW('Hygiene Data'!D147))),'Data Summary'!DO153="Yes"),OFFSET('Hygiene Data'!$D$5,0,10*ROW('Hygiene Data'!D147)),NA())</f>
        <v>#N/A</v>
      </c>
      <c r="BA153" s="513" t="e">
        <f ca="1">+IF(AND(ISNUMBER(OFFSET('Hygiene Data'!$D$7,0,10*ROW('Hygiene Data'!D147))),'Data Summary'!DP153="Yes"),OFFSET('Hygiene Data'!$D$7,0,10*ROW('Hygiene Data'!D147)),NA())</f>
        <v>#N/A</v>
      </c>
      <c r="BB153" s="513" t="e">
        <f ca="1">+IF(AND(ISNUMBER(OFFSET('Hygiene Data'!$D$9,0,10*ROW('Hygiene Data'!D147))),'Data Summary'!DQ153="Yes"),OFFSET('Hygiene Data'!$D$9,0,10*ROW('Hygiene Data'!D147)),NA())</f>
        <v>#N/A</v>
      </c>
      <c r="BC153" s="513" t="e">
        <f ca="1">+IF(AND(ISNUMBER(OFFSET('Hygiene Data'!$E$5,0,10*ROW('Hygiene Data'!E147))),'Data Summary'!DR153="Yes"),OFFSET('Hygiene Data'!$E$5,0,10*ROW('Hygiene Data'!E147)),NA())</f>
        <v>#N/A</v>
      </c>
      <c r="BD153" s="513" t="e">
        <f ca="1">+IF(AND(ISNUMBER(OFFSET('Hygiene Data'!$E$7,0,10*ROW('Hygiene Data'!E147))),'Data Summary'!DS153="Yes"),OFFSET('Hygiene Data'!$E$7,0,10*ROW('Hygiene Data'!E147)),NA())</f>
        <v>#N/A</v>
      </c>
      <c r="BE153" s="513" t="e">
        <f ca="1">+IF(AND(ISNUMBER(OFFSET('Hygiene Data'!$E$9,0,10*ROW('Hygiene Data'!E147))),'Data Summary'!DT153="Yes"),OFFSET('Hygiene Data'!$E$9,0,10*ROW('Hygiene Data'!E147)),NA())</f>
        <v>#N/A</v>
      </c>
      <c r="BF153" s="513" t="e">
        <f ca="1">+IF(AND(ISNUMBER(OFFSET('Hygiene Data'!$F$5,0,10*ROW('Hygiene Data'!F147))),'Data Summary'!DU153="Yes"),OFFSET('Hygiene Data'!$F$5,0,10*ROW('Hygiene Data'!F147)),NA())</f>
        <v>#N/A</v>
      </c>
      <c r="BG153" s="513" t="e">
        <f ca="1">+IF(AND(ISNUMBER(OFFSET('Hygiene Data'!$F$7,0,10*ROW('Hygiene Data'!F147))),'Data Summary'!DV153="Yes"),OFFSET('Hygiene Data'!$F$7,0,10*ROW('Hygiene Data'!F147)),NA())</f>
        <v>#N/A</v>
      </c>
      <c r="BH153" s="513" t="e">
        <f ca="1">+IF(AND(ISNUMBER(OFFSET('Hygiene Data'!$F$9,0,10*ROW('Hygiene Data'!F147))),'Data Summary'!DW153="Yes"),OFFSET('Hygiene Data'!$F$9,0,10*ROW('Hygiene Data'!F147)),NA())</f>
        <v>#N/A</v>
      </c>
      <c r="BI153" s="513" t="e">
        <f ca="1">+IF(AND(ISNUMBER(OFFSET('Hygiene Data'!$G$5,0,10*ROW('Hygiene Data'!G147))),'Data Summary'!DX153="Yes"),OFFSET('Hygiene Data'!$G$5,0,10*ROW('Hygiene Data'!G147)),NA())</f>
        <v>#N/A</v>
      </c>
      <c r="BJ153" s="513" t="e">
        <f ca="1">+IF(AND(ISNUMBER(OFFSET('Hygiene Data'!$G$7,0,10*ROW('Hygiene Data'!G147))),'Data Summary'!DY153="Yes"),OFFSET('Hygiene Data'!$G$7,0,10*ROW('Hygiene Data'!G147)),NA())</f>
        <v>#N/A</v>
      </c>
      <c r="BK153" s="513" t="e">
        <f ca="1">+IF(AND(ISNUMBER(OFFSET('Hygiene Data'!$G$9,0,10*ROW('Hygiene Data'!G147))),'Data Summary'!DZ153="Yes"),OFFSET('Hygiene Data'!$G$9,0,10*ROW('Hygiene Data'!G147)),NA())</f>
        <v>#N/A</v>
      </c>
      <c r="BL153" s="513" t="e">
        <f ca="1">+IF(AND(ISNUMBER(OFFSET('Hygiene Data'!$H$5,0,10*ROW('Hygiene Data'!H147))),'Data Summary'!EA153="Yes"),OFFSET('Hygiene Data'!$H$5,0,10*ROW('Hygiene Data'!H147)),NA())</f>
        <v>#N/A</v>
      </c>
      <c r="BM153" s="513" t="e">
        <f ca="1">+IF(AND(ISNUMBER(OFFSET('Hygiene Data'!$H$7,0,10*ROW('Hygiene Data'!H147))),'Data Summary'!EB153="Yes"),OFFSET('Hygiene Data'!$H$7,0,10*ROW('Hygiene Data'!H147)),NA())</f>
        <v>#N/A</v>
      </c>
      <c r="BN153" s="513" t="e">
        <f ca="1">+IF(AND(ISNUMBER(OFFSET('Hygiene Data'!$H$9,0,10*ROW('Hygiene Data'!H147))),'Data Summary'!EC153="Yes"),OFFSET('Hygiene Data'!$H$9,0,10*ROW('Hygiene Data'!H147)),NA())</f>
        <v>#N/A</v>
      </c>
      <c r="BO153" s="513" t="e">
        <f ca="1">+IF(AND(ISNUMBER(OFFSET('Hygiene Data'!$I$5,0,10*ROW('Hygiene Data'!I147))),'Data Summary'!ED153="Yes"),OFFSET('Hygiene Data'!$I$5,0,10*ROW('Hygiene Data'!I147)),NA())</f>
        <v>#N/A</v>
      </c>
      <c r="BP153" s="513" t="e">
        <f ca="1">+IF(AND(ISNUMBER(OFFSET('Hygiene Data'!$I$7,0,10*ROW('Hygiene Data'!I147))),'Data Summary'!EE153="Yes"),OFFSET('Hygiene Data'!$I$7,0,10*ROW('Hygiene Data'!I147)),NA())</f>
        <v>#N/A</v>
      </c>
      <c r="BQ153" s="513" t="e">
        <f ca="1">+IF(AND(ISNUMBER(OFFSET('Hygiene Data'!$I$9,0,10*ROW('Hygiene Data'!I147))),'Data Summary'!EF153="Yes"),OFFSET('Hygiene Data'!$I$9,0,10*ROW('Hygiene Data'!I147)),NA())</f>
        <v>#N/A</v>
      </c>
    </row>
    <row r="154" spans="1:69" x14ac:dyDescent="0.25">
      <c r="A154" s="509" t="e">
        <f ca="1">+RIGHT('Data Summary'!A154,LEN('Data Summary'!A154)-9)</f>
        <v>#VALUE!</v>
      </c>
      <c r="B154" s="483" t="str">
        <f ca="1">+IF(ISTEXT('Data Summary'!B154),'Data Summary'!B154,"")</f>
        <v/>
      </c>
      <c r="C154" s="510" t="e">
        <f ca="1">+VALUE('Data Summary'!C154)</f>
        <v>#VALUE!</v>
      </c>
      <c r="D154" s="511" t="e">
        <f ca="1">+IF(AND(ISNUMBER(OFFSET('Water Data'!$D$4,0,10*ROW('Water Data'!D148))),'Data Summary'!BS154="Yes"),100-OFFSET('Water Data'!$D$4,0,10*ROW('Water Data'!D148)),NA())</f>
        <v>#N/A</v>
      </c>
      <c r="E154" s="511" t="e">
        <f ca="1">+IF(AND(ISNUMBER(OFFSET('Water Data'!$D$6,0,10*ROW('Water Data'!D148))),'Data Summary'!BT154="Yes"),OFFSET('Water Data'!$D$6,0,10*ROW('Water Data'!D148)),NA())</f>
        <v>#N/A</v>
      </c>
      <c r="F154" s="511" t="e">
        <f ca="1">+IF(AND(ISNUMBER(OFFSET('Water Data'!$D$9,0,10*ROW('Water Data'!D148))),'Data Summary'!BU154="Yes"),OFFSET('Water Data'!$D$9,0,10*ROW('Water Data'!D148)),NA())</f>
        <v>#N/A</v>
      </c>
      <c r="G154" s="511" t="e">
        <f ca="1">+IF(AND(ISNUMBER(OFFSET('Water Data'!$E$4,0,10*ROW('Water Data'!E148))),'Data Summary'!BV154="Yes"),100-OFFSET('Water Data'!$E$4,0,10*ROW('Water Data'!E148)),NA())</f>
        <v>#N/A</v>
      </c>
      <c r="H154" s="511" t="e">
        <f ca="1">+IF(AND(ISNUMBER(OFFSET('Water Data'!$E$6,0,10*ROW('Water Data'!E148))),'Data Summary'!BW154="Yes"),OFFSET('Water Data'!$E$6,0,10*ROW('Water Data'!E148)),NA())</f>
        <v>#N/A</v>
      </c>
      <c r="I154" s="511" t="e">
        <f ca="1">+IF(AND(ISNUMBER(OFFSET('Water Data'!$E$9,0,10*ROW('Water Data'!E148))),'Data Summary'!BX154="Yes"),OFFSET('Water Data'!$E$9,0,10*ROW('Water Data'!E148)),NA())</f>
        <v>#N/A</v>
      </c>
      <c r="J154" s="511" t="e">
        <f ca="1">+IF(AND(ISNUMBER(OFFSET('Water Data'!$F$4,0,10*ROW('Water Data'!F148))),'Data Summary'!BY154="Yes"),100-OFFSET('Water Data'!$F$4,0,10*ROW('Water Data'!F148)),NA())</f>
        <v>#N/A</v>
      </c>
      <c r="K154" s="511" t="e">
        <f ca="1">+IF(AND(ISNUMBER(OFFSET('Water Data'!$F$6,0,10*ROW('Water Data'!F148))),'Data Summary'!BZ154="Yes"),OFFSET('Water Data'!$F$6,0,10*ROW('Water Data'!F148)),NA())</f>
        <v>#N/A</v>
      </c>
      <c r="L154" s="511" t="e">
        <f ca="1">+IF(AND(ISNUMBER(OFFSET('Water Data'!$F$9,0,10*ROW('Water Data'!F148))),'Data Summary'!CA154="Yes"),OFFSET('Water Data'!$F$9,0,10*ROW('Water Data'!F148)),NA())</f>
        <v>#N/A</v>
      </c>
      <c r="M154" s="511" t="e">
        <f ca="1">+IF(AND(ISNUMBER(OFFSET('Water Data'!$G$4,0,10*ROW('Water Data'!G148))),'Data Summary'!CB154="Yes"),100-OFFSET('Water Data'!$G$4,0,10*ROW('Water Data'!G148)),NA())</f>
        <v>#N/A</v>
      </c>
      <c r="N154" s="511" t="e">
        <f ca="1">+IF(AND(ISNUMBER(OFFSET('Water Data'!$G$6,0,10*ROW('Water Data'!G148))),'Data Summary'!CC154="Yes"),OFFSET('Water Data'!$G$6,0,10*ROW('Water Data'!G148)),NA())</f>
        <v>#N/A</v>
      </c>
      <c r="O154" s="511" t="e">
        <f ca="1">+IF(AND(ISNUMBER(OFFSET('Water Data'!$G$9,0,10*ROW('Water Data'!G148))),'Data Summary'!CD154="Yes"),OFFSET('Water Data'!$G$9,0,10*ROW('Water Data'!G148)),NA())</f>
        <v>#N/A</v>
      </c>
      <c r="P154" s="511" t="e">
        <f ca="1">+IF(AND(ISNUMBER(OFFSET('Water Data'!$H$4,0,10*ROW('Water Data'!H148))),'Data Summary'!CE154="Yes"),100-OFFSET('Water Data'!$H$4,0,10*ROW('Water Data'!H148)),NA())</f>
        <v>#N/A</v>
      </c>
      <c r="Q154" s="511" t="e">
        <f ca="1">+IF(AND(ISNUMBER(OFFSET('Water Data'!$H$6,0,10*ROW('Water Data'!H148))),'Data Summary'!CF154="Yes"),OFFSET('Water Data'!$H$6,0,10*ROW('Water Data'!H148)),NA())</f>
        <v>#N/A</v>
      </c>
      <c r="R154" s="511" t="e">
        <f ca="1">+IF(AND(ISNUMBER(OFFSET('Water Data'!$H$9,0,10*ROW('Water Data'!H148))),'Data Summary'!CG154="Yes"),OFFSET('Water Data'!$H$9,0,10*ROW('Water Data'!H148)),NA())</f>
        <v>#N/A</v>
      </c>
      <c r="S154" s="511" t="e">
        <f ca="1">+IF(AND(ISNUMBER(OFFSET('Water Data'!$I$4,0,10*ROW('Water Data'!I148))),'Data Summary'!CH154="Yes"),100-OFFSET('Water Data'!$I$4,0,10*ROW('Water Data'!I148)),NA())</f>
        <v>#N/A</v>
      </c>
      <c r="T154" s="511" t="e">
        <f ca="1">+IF(AND(ISNUMBER(OFFSET('Water Data'!$I$6,0,10*ROW('Water Data'!I148))),'Data Summary'!CI154="Yes"),OFFSET('Water Data'!$I$6,0,10*ROW('Water Data'!I148)),NA())</f>
        <v>#N/A</v>
      </c>
      <c r="U154" s="511" t="e">
        <f ca="1">+IF(AND(ISNUMBER(OFFSET('Water Data'!$I$9,0,10*ROW('Water Data'!I148))),'Data Summary'!CJ154="Yes"),OFFSET('Water Data'!$I$9,0,10*ROW('Water Data'!I148)),NA())</f>
        <v>#N/A</v>
      </c>
      <c r="V154" s="512" t="e">
        <f ca="1">+IF(AND(ISNUMBER(OFFSET('Sanitation Data'!$D$4,0,10*ROW('Sanitation Data'!D148))),'Data Summary'!CK154="Yes"),100-OFFSET('Sanitation Data'!$D$4,0,10*ROW('Sanitation Data'!D148)),NA())</f>
        <v>#N/A</v>
      </c>
      <c r="W154" s="512" t="e">
        <f ca="1">+IF(AND(ISNUMBER(OFFSET('Sanitation Data'!$D$6,0,10*ROW('Sanitation Data'!D148))),'Data Summary'!CL154="Yes"),OFFSET('Sanitation Data'!$D$6,0,10*ROW('Sanitation Data'!D148)),NA())</f>
        <v>#N/A</v>
      </c>
      <c r="X154" s="512" t="e">
        <f ca="1">+IF(AND(ISNUMBER(OFFSET('Sanitation Data'!$D$10,0,10*ROW('Sanitation Data'!D148))),'Data Summary'!CM154="Yes"),OFFSET('Sanitation Data'!$D$10,0,10*ROW('Sanitation Data'!D148)),NA())</f>
        <v>#N/A</v>
      </c>
      <c r="Y154" s="512" t="e">
        <f ca="1">+IF(AND(ISNUMBER(OFFSET('Sanitation Data'!$D$11,0,10*ROW('Sanitation Data'!D148))),'Data Summary'!CN154="Yes"),OFFSET('Sanitation Data'!$D$11,0,10*ROW('Sanitation Data'!D148)),NA())</f>
        <v>#N/A</v>
      </c>
      <c r="Z154" s="512" t="e">
        <f ca="1">+IF(AND(ISNUMBER(OFFSET('Sanitation Data'!$D$12,0,10*ROW('Sanitation Data'!D148))),'Data Summary'!CO154="Yes"),OFFSET('Sanitation Data'!$D$12,0,10*ROW('Sanitation Data'!D148)),NA())</f>
        <v>#N/A</v>
      </c>
      <c r="AA154" s="512" t="e">
        <f ca="1">+IF(AND(ISNUMBER(OFFSET('Sanitation Data'!$E$4,0,10*ROW('Sanitation Data'!E148))),'Data Summary'!CP154="Yes"),100-OFFSET('Sanitation Data'!$E$4,0,10*ROW('Sanitation Data'!E148)),NA())</f>
        <v>#N/A</v>
      </c>
      <c r="AB154" s="512" t="e">
        <f ca="1">+IF(AND(ISNUMBER(OFFSET('Sanitation Data'!$E$6,0,10*ROW('Sanitation Data'!E148))),'Data Summary'!CQ154="Yes"),OFFSET('Sanitation Data'!$E$6,0,10*ROW('Sanitation Data'!E148)),NA())</f>
        <v>#N/A</v>
      </c>
      <c r="AC154" s="512" t="e">
        <f ca="1">+IF(AND(ISNUMBER(OFFSET('Sanitation Data'!$E$10,0,10*ROW('Sanitation Data'!E148))),'Data Summary'!CR154="Yes"),OFFSET('Sanitation Data'!$E$10,0,10*ROW('Sanitation Data'!E148)),NA())</f>
        <v>#N/A</v>
      </c>
      <c r="AD154" s="512" t="e">
        <f ca="1">+IF(AND(ISNUMBER(OFFSET('Sanitation Data'!$E$11,0,10*ROW('Sanitation Data'!E148))),'Data Summary'!CS154="Yes"),OFFSET('Sanitation Data'!$E$11,0,10*ROW('Sanitation Data'!E148)),NA())</f>
        <v>#N/A</v>
      </c>
      <c r="AE154" s="512" t="e">
        <f ca="1">+IF(AND(ISNUMBER(OFFSET('Sanitation Data'!$E$12,0,10*ROW('Sanitation Data'!E148))),'Data Summary'!CT154="Yes"),OFFSET('Sanitation Data'!$E$12,0,10*ROW('Sanitation Data'!E148)),NA())</f>
        <v>#N/A</v>
      </c>
      <c r="AF154" s="512" t="e">
        <f ca="1">+IF(AND(ISNUMBER(OFFSET('Sanitation Data'!$F$4,0,10*ROW('Sanitation Data'!F148))),'Data Summary'!CU154="Yes"),100-OFFSET('Sanitation Data'!$F$4,0,10*ROW('Sanitation Data'!F148)),NA())</f>
        <v>#N/A</v>
      </c>
      <c r="AG154" s="512" t="e">
        <f ca="1">+IF(AND(ISNUMBER(OFFSET('Sanitation Data'!$F$6,0,10*ROW('Sanitation Data'!F148))),'Data Summary'!CV154="Yes"),OFFSET('Sanitation Data'!$F$6,0,10*ROW('Sanitation Data'!F148)),NA())</f>
        <v>#N/A</v>
      </c>
      <c r="AH154" s="512" t="e">
        <f ca="1">+IF(AND(ISNUMBER(OFFSET('Sanitation Data'!$F$10,0,10*ROW('Sanitation Data'!F148))),'Data Summary'!CW154="Yes"),OFFSET('Sanitation Data'!$F$10,0,10*ROW('Sanitation Data'!F148)),NA())</f>
        <v>#N/A</v>
      </c>
      <c r="AI154" s="512" t="e">
        <f ca="1">+IF(AND(ISNUMBER(OFFSET('Sanitation Data'!$F$11,0,10*ROW('Sanitation Data'!F148))),'Data Summary'!CX154="Yes"),OFFSET('Sanitation Data'!$F$11,0,10*ROW('Sanitation Data'!F148)),NA())</f>
        <v>#N/A</v>
      </c>
      <c r="AJ154" s="512" t="e">
        <f ca="1">+IF(AND(ISNUMBER(OFFSET('Sanitation Data'!$F$12,0,10*ROW('Sanitation Data'!F148))),'Data Summary'!CY154="Yes"),OFFSET('Sanitation Data'!$F$12,0,10*ROW('Sanitation Data'!F148)),NA())</f>
        <v>#N/A</v>
      </c>
      <c r="AK154" s="512" t="e">
        <f ca="1">+IF(AND(ISNUMBER(OFFSET('Sanitation Data'!$G$4,0,10*ROW('Sanitation Data'!G148))),'Data Summary'!CZ154="Yes"),100-OFFSET('Sanitation Data'!$G$4,0,10*ROW('Sanitation Data'!G148)),NA())</f>
        <v>#N/A</v>
      </c>
      <c r="AL154" s="512" t="e">
        <f ca="1">+IF(AND(ISNUMBER(OFFSET('Sanitation Data'!$G$6,0,10*ROW('Sanitation Data'!G148))),'Data Summary'!DA154="Yes"),OFFSET('Sanitation Data'!$G$6,0,10*ROW('Sanitation Data'!G148)),NA())</f>
        <v>#N/A</v>
      </c>
      <c r="AM154" s="512" t="e">
        <f ca="1">+IF(AND(ISNUMBER(OFFSET('Sanitation Data'!$G$10,0,10*ROW('Sanitation Data'!G148))),'Data Summary'!DB154="Yes"),OFFSET('Sanitation Data'!$G$10,0,10*ROW('Sanitation Data'!G148)),NA())</f>
        <v>#N/A</v>
      </c>
      <c r="AN154" s="512" t="e">
        <f ca="1">+IF(AND(ISNUMBER(OFFSET('Sanitation Data'!$G$11,0,10*ROW('Sanitation Data'!G148))),'Data Summary'!DC154="Yes"),OFFSET('Sanitation Data'!$G$11,0,10*ROW('Sanitation Data'!G148)),NA())</f>
        <v>#N/A</v>
      </c>
      <c r="AO154" s="512" t="e">
        <f ca="1">+IF(AND(ISNUMBER(OFFSET('Sanitation Data'!$G$12,0,10*ROW('Sanitation Data'!G148))),'Data Summary'!DD154="Yes"),OFFSET('Sanitation Data'!$G$12,0,10*ROW('Sanitation Data'!G148)),NA())</f>
        <v>#N/A</v>
      </c>
      <c r="AP154" s="512" t="e">
        <f ca="1">+IF(AND(ISNUMBER(OFFSET('Sanitation Data'!$H$4,0,10*ROW('Sanitation Data'!H148))),'Data Summary'!DE154="Yes"),100-OFFSET('Sanitation Data'!$H$4,0,10*ROW('Sanitation Data'!H148)),NA())</f>
        <v>#N/A</v>
      </c>
      <c r="AQ154" s="512" t="e">
        <f ca="1">+IF(AND(ISNUMBER(OFFSET('Sanitation Data'!$H$6,0,10*ROW('Sanitation Data'!H148))),'Data Summary'!DF154="Yes"),OFFSET('Sanitation Data'!$H$6,0,10*ROW('Sanitation Data'!H148)),NA())</f>
        <v>#N/A</v>
      </c>
      <c r="AR154" s="512" t="e">
        <f ca="1">+IF(AND(ISNUMBER(OFFSET('Sanitation Data'!$H$10,0,10*ROW('Sanitation Data'!H148))),'Data Summary'!DG154="Yes"),OFFSET('Sanitation Data'!$H$10,0,10*ROW('Sanitation Data'!H148)),NA())</f>
        <v>#N/A</v>
      </c>
      <c r="AS154" s="512" t="e">
        <f ca="1">+IF(AND(ISNUMBER(OFFSET('Sanitation Data'!$H$11,0,10*ROW('Sanitation Data'!H148))),'Data Summary'!DH154="Yes"),OFFSET('Sanitation Data'!$H$11,0,10*ROW('Sanitation Data'!H148)),NA())</f>
        <v>#N/A</v>
      </c>
      <c r="AT154" s="512" t="e">
        <f ca="1">+IF(AND(ISNUMBER(OFFSET('Sanitation Data'!$H$12,0,10*ROW('Sanitation Data'!H148))),'Data Summary'!DI154="Yes"),OFFSET('Sanitation Data'!$H$12,0,10*ROW('Sanitation Data'!H148)),NA())</f>
        <v>#N/A</v>
      </c>
      <c r="AU154" s="512" t="e">
        <f ca="1">+IF(AND(ISNUMBER(OFFSET('Sanitation Data'!$I$4,0,10*ROW('Sanitation Data'!I148))),'Data Summary'!DJ154="Yes"),100-OFFSET('Sanitation Data'!$I$4,0,10*ROW('Sanitation Data'!I148)),NA())</f>
        <v>#N/A</v>
      </c>
      <c r="AV154" s="512" t="e">
        <f ca="1">+IF(AND(ISNUMBER(OFFSET('Sanitation Data'!$I$6,0,10*ROW('Sanitation Data'!I148))),'Data Summary'!DK154="Yes"),OFFSET('Sanitation Data'!$I$6,0,10*ROW('Sanitation Data'!I148)),NA())</f>
        <v>#N/A</v>
      </c>
      <c r="AW154" s="512" t="e">
        <f ca="1">+IF(AND(ISNUMBER(OFFSET('Sanitation Data'!$I$10,0,10*ROW('Sanitation Data'!I148))),'Data Summary'!DL154="Yes"),OFFSET('Sanitation Data'!$I$10,0,10*ROW('Sanitation Data'!I148)),NA())</f>
        <v>#N/A</v>
      </c>
      <c r="AX154" s="512" t="e">
        <f ca="1">+IF(AND(ISNUMBER(OFFSET('Sanitation Data'!$I$11,0,10*ROW('Sanitation Data'!I148))),'Data Summary'!DM154="Yes"),OFFSET('Sanitation Data'!$I$11,0,10*ROW('Sanitation Data'!I148)),NA())</f>
        <v>#N/A</v>
      </c>
      <c r="AY154" s="512" t="e">
        <f ca="1">+IF(AND(ISNUMBER(OFFSET('Sanitation Data'!$I$12,0,10*ROW('Sanitation Data'!I148))),'Data Summary'!DN154="Yes"),OFFSET('Sanitation Data'!$I$12,0,10*ROW('Sanitation Data'!I148)),NA())</f>
        <v>#N/A</v>
      </c>
      <c r="AZ154" s="513" t="e">
        <f ca="1">+IF(AND(ISNUMBER(OFFSET('Hygiene Data'!$D$5,0,10*ROW('Hygiene Data'!D148))),'Data Summary'!DO154="Yes"),OFFSET('Hygiene Data'!$D$5,0,10*ROW('Hygiene Data'!D148)),NA())</f>
        <v>#N/A</v>
      </c>
      <c r="BA154" s="513" t="e">
        <f ca="1">+IF(AND(ISNUMBER(OFFSET('Hygiene Data'!$D$7,0,10*ROW('Hygiene Data'!D148))),'Data Summary'!DP154="Yes"),OFFSET('Hygiene Data'!$D$7,0,10*ROW('Hygiene Data'!D148)),NA())</f>
        <v>#N/A</v>
      </c>
      <c r="BB154" s="513" t="e">
        <f ca="1">+IF(AND(ISNUMBER(OFFSET('Hygiene Data'!$D$9,0,10*ROW('Hygiene Data'!D148))),'Data Summary'!DQ154="Yes"),OFFSET('Hygiene Data'!$D$9,0,10*ROW('Hygiene Data'!D148)),NA())</f>
        <v>#N/A</v>
      </c>
      <c r="BC154" s="513" t="e">
        <f ca="1">+IF(AND(ISNUMBER(OFFSET('Hygiene Data'!$E$5,0,10*ROW('Hygiene Data'!E148))),'Data Summary'!DR154="Yes"),OFFSET('Hygiene Data'!$E$5,0,10*ROW('Hygiene Data'!E148)),NA())</f>
        <v>#N/A</v>
      </c>
      <c r="BD154" s="513" t="e">
        <f ca="1">+IF(AND(ISNUMBER(OFFSET('Hygiene Data'!$E$7,0,10*ROW('Hygiene Data'!E148))),'Data Summary'!DS154="Yes"),OFFSET('Hygiene Data'!$E$7,0,10*ROW('Hygiene Data'!E148)),NA())</f>
        <v>#N/A</v>
      </c>
      <c r="BE154" s="513" t="e">
        <f ca="1">+IF(AND(ISNUMBER(OFFSET('Hygiene Data'!$E$9,0,10*ROW('Hygiene Data'!E148))),'Data Summary'!DT154="Yes"),OFFSET('Hygiene Data'!$E$9,0,10*ROW('Hygiene Data'!E148)),NA())</f>
        <v>#N/A</v>
      </c>
      <c r="BF154" s="513" t="e">
        <f ca="1">+IF(AND(ISNUMBER(OFFSET('Hygiene Data'!$F$5,0,10*ROW('Hygiene Data'!F148))),'Data Summary'!DU154="Yes"),OFFSET('Hygiene Data'!$F$5,0,10*ROW('Hygiene Data'!F148)),NA())</f>
        <v>#N/A</v>
      </c>
      <c r="BG154" s="513" t="e">
        <f ca="1">+IF(AND(ISNUMBER(OFFSET('Hygiene Data'!$F$7,0,10*ROW('Hygiene Data'!F148))),'Data Summary'!DV154="Yes"),OFFSET('Hygiene Data'!$F$7,0,10*ROW('Hygiene Data'!F148)),NA())</f>
        <v>#N/A</v>
      </c>
      <c r="BH154" s="513" t="e">
        <f ca="1">+IF(AND(ISNUMBER(OFFSET('Hygiene Data'!$F$9,0,10*ROW('Hygiene Data'!F148))),'Data Summary'!DW154="Yes"),OFFSET('Hygiene Data'!$F$9,0,10*ROW('Hygiene Data'!F148)),NA())</f>
        <v>#N/A</v>
      </c>
      <c r="BI154" s="513" t="e">
        <f ca="1">+IF(AND(ISNUMBER(OFFSET('Hygiene Data'!$G$5,0,10*ROW('Hygiene Data'!G148))),'Data Summary'!DX154="Yes"),OFFSET('Hygiene Data'!$G$5,0,10*ROW('Hygiene Data'!G148)),NA())</f>
        <v>#N/A</v>
      </c>
      <c r="BJ154" s="513" t="e">
        <f ca="1">+IF(AND(ISNUMBER(OFFSET('Hygiene Data'!$G$7,0,10*ROW('Hygiene Data'!G148))),'Data Summary'!DY154="Yes"),OFFSET('Hygiene Data'!$G$7,0,10*ROW('Hygiene Data'!G148)),NA())</f>
        <v>#N/A</v>
      </c>
      <c r="BK154" s="513" t="e">
        <f ca="1">+IF(AND(ISNUMBER(OFFSET('Hygiene Data'!$G$9,0,10*ROW('Hygiene Data'!G148))),'Data Summary'!DZ154="Yes"),OFFSET('Hygiene Data'!$G$9,0,10*ROW('Hygiene Data'!G148)),NA())</f>
        <v>#N/A</v>
      </c>
      <c r="BL154" s="513" t="e">
        <f ca="1">+IF(AND(ISNUMBER(OFFSET('Hygiene Data'!$H$5,0,10*ROW('Hygiene Data'!H148))),'Data Summary'!EA154="Yes"),OFFSET('Hygiene Data'!$H$5,0,10*ROW('Hygiene Data'!H148)),NA())</f>
        <v>#N/A</v>
      </c>
      <c r="BM154" s="513" t="e">
        <f ca="1">+IF(AND(ISNUMBER(OFFSET('Hygiene Data'!$H$7,0,10*ROW('Hygiene Data'!H148))),'Data Summary'!EB154="Yes"),OFFSET('Hygiene Data'!$H$7,0,10*ROW('Hygiene Data'!H148)),NA())</f>
        <v>#N/A</v>
      </c>
      <c r="BN154" s="513" t="e">
        <f ca="1">+IF(AND(ISNUMBER(OFFSET('Hygiene Data'!$H$9,0,10*ROW('Hygiene Data'!H148))),'Data Summary'!EC154="Yes"),OFFSET('Hygiene Data'!$H$9,0,10*ROW('Hygiene Data'!H148)),NA())</f>
        <v>#N/A</v>
      </c>
      <c r="BO154" s="513" t="e">
        <f ca="1">+IF(AND(ISNUMBER(OFFSET('Hygiene Data'!$I$5,0,10*ROW('Hygiene Data'!I148))),'Data Summary'!ED154="Yes"),OFFSET('Hygiene Data'!$I$5,0,10*ROW('Hygiene Data'!I148)),NA())</f>
        <v>#N/A</v>
      </c>
      <c r="BP154" s="513" t="e">
        <f ca="1">+IF(AND(ISNUMBER(OFFSET('Hygiene Data'!$I$7,0,10*ROW('Hygiene Data'!I148))),'Data Summary'!EE154="Yes"),OFFSET('Hygiene Data'!$I$7,0,10*ROW('Hygiene Data'!I148)),NA())</f>
        <v>#N/A</v>
      </c>
      <c r="BQ154" s="513" t="e">
        <f ca="1">+IF(AND(ISNUMBER(OFFSET('Hygiene Data'!$I$9,0,10*ROW('Hygiene Data'!I148))),'Data Summary'!EF154="Yes"),OFFSET('Hygiene Data'!$I$9,0,10*ROW('Hygiene Data'!I148)),NA())</f>
        <v>#N/A</v>
      </c>
    </row>
    <row r="155" spans="1:69" x14ac:dyDescent="0.25">
      <c r="A155" s="509" t="e">
        <f ca="1">+RIGHT('Data Summary'!A155,LEN('Data Summary'!A155)-9)</f>
        <v>#VALUE!</v>
      </c>
      <c r="B155" s="483" t="str">
        <f ca="1">+IF(ISTEXT('Data Summary'!B155),'Data Summary'!B155,"")</f>
        <v/>
      </c>
      <c r="C155" s="510" t="e">
        <f ca="1">+VALUE('Data Summary'!C155)</f>
        <v>#VALUE!</v>
      </c>
      <c r="D155" s="511" t="e">
        <f ca="1">+IF(AND(ISNUMBER(OFFSET('Water Data'!$D$4,0,10*ROW('Water Data'!D149))),'Data Summary'!BS155="Yes"),100-OFFSET('Water Data'!$D$4,0,10*ROW('Water Data'!D149)),NA())</f>
        <v>#N/A</v>
      </c>
      <c r="E155" s="511" t="e">
        <f ca="1">+IF(AND(ISNUMBER(OFFSET('Water Data'!$D$6,0,10*ROW('Water Data'!D149))),'Data Summary'!BT155="Yes"),OFFSET('Water Data'!$D$6,0,10*ROW('Water Data'!D149)),NA())</f>
        <v>#N/A</v>
      </c>
      <c r="F155" s="511" t="e">
        <f ca="1">+IF(AND(ISNUMBER(OFFSET('Water Data'!$D$9,0,10*ROW('Water Data'!D149))),'Data Summary'!BU155="Yes"),OFFSET('Water Data'!$D$9,0,10*ROW('Water Data'!D149)),NA())</f>
        <v>#N/A</v>
      </c>
      <c r="G155" s="511" t="e">
        <f ca="1">+IF(AND(ISNUMBER(OFFSET('Water Data'!$E$4,0,10*ROW('Water Data'!E149))),'Data Summary'!BV155="Yes"),100-OFFSET('Water Data'!$E$4,0,10*ROW('Water Data'!E149)),NA())</f>
        <v>#N/A</v>
      </c>
      <c r="H155" s="511" t="e">
        <f ca="1">+IF(AND(ISNUMBER(OFFSET('Water Data'!$E$6,0,10*ROW('Water Data'!E149))),'Data Summary'!BW155="Yes"),OFFSET('Water Data'!$E$6,0,10*ROW('Water Data'!E149)),NA())</f>
        <v>#N/A</v>
      </c>
      <c r="I155" s="511" t="e">
        <f ca="1">+IF(AND(ISNUMBER(OFFSET('Water Data'!$E$9,0,10*ROW('Water Data'!E149))),'Data Summary'!BX155="Yes"),OFFSET('Water Data'!$E$9,0,10*ROW('Water Data'!E149)),NA())</f>
        <v>#N/A</v>
      </c>
      <c r="J155" s="511" t="e">
        <f ca="1">+IF(AND(ISNUMBER(OFFSET('Water Data'!$F$4,0,10*ROW('Water Data'!F149))),'Data Summary'!BY155="Yes"),100-OFFSET('Water Data'!$F$4,0,10*ROW('Water Data'!F149)),NA())</f>
        <v>#N/A</v>
      </c>
      <c r="K155" s="511" t="e">
        <f ca="1">+IF(AND(ISNUMBER(OFFSET('Water Data'!$F$6,0,10*ROW('Water Data'!F149))),'Data Summary'!BZ155="Yes"),OFFSET('Water Data'!$F$6,0,10*ROW('Water Data'!F149)),NA())</f>
        <v>#N/A</v>
      </c>
      <c r="L155" s="511" t="e">
        <f ca="1">+IF(AND(ISNUMBER(OFFSET('Water Data'!$F$9,0,10*ROW('Water Data'!F149))),'Data Summary'!CA155="Yes"),OFFSET('Water Data'!$F$9,0,10*ROW('Water Data'!F149)),NA())</f>
        <v>#N/A</v>
      </c>
      <c r="M155" s="511" t="e">
        <f ca="1">+IF(AND(ISNUMBER(OFFSET('Water Data'!$G$4,0,10*ROW('Water Data'!G149))),'Data Summary'!CB155="Yes"),100-OFFSET('Water Data'!$G$4,0,10*ROW('Water Data'!G149)),NA())</f>
        <v>#N/A</v>
      </c>
      <c r="N155" s="511" t="e">
        <f ca="1">+IF(AND(ISNUMBER(OFFSET('Water Data'!$G$6,0,10*ROW('Water Data'!G149))),'Data Summary'!CC155="Yes"),OFFSET('Water Data'!$G$6,0,10*ROW('Water Data'!G149)),NA())</f>
        <v>#N/A</v>
      </c>
      <c r="O155" s="511" t="e">
        <f ca="1">+IF(AND(ISNUMBER(OFFSET('Water Data'!$G$9,0,10*ROW('Water Data'!G149))),'Data Summary'!CD155="Yes"),OFFSET('Water Data'!$G$9,0,10*ROW('Water Data'!G149)),NA())</f>
        <v>#N/A</v>
      </c>
      <c r="P155" s="511" t="e">
        <f ca="1">+IF(AND(ISNUMBER(OFFSET('Water Data'!$H$4,0,10*ROW('Water Data'!H149))),'Data Summary'!CE155="Yes"),100-OFFSET('Water Data'!$H$4,0,10*ROW('Water Data'!H149)),NA())</f>
        <v>#N/A</v>
      </c>
      <c r="Q155" s="511" t="e">
        <f ca="1">+IF(AND(ISNUMBER(OFFSET('Water Data'!$H$6,0,10*ROW('Water Data'!H149))),'Data Summary'!CF155="Yes"),OFFSET('Water Data'!$H$6,0,10*ROW('Water Data'!H149)),NA())</f>
        <v>#N/A</v>
      </c>
      <c r="R155" s="511" t="e">
        <f ca="1">+IF(AND(ISNUMBER(OFFSET('Water Data'!$H$9,0,10*ROW('Water Data'!H149))),'Data Summary'!CG155="Yes"),OFFSET('Water Data'!$H$9,0,10*ROW('Water Data'!H149)),NA())</f>
        <v>#N/A</v>
      </c>
      <c r="S155" s="511" t="e">
        <f ca="1">+IF(AND(ISNUMBER(OFFSET('Water Data'!$I$4,0,10*ROW('Water Data'!I149))),'Data Summary'!CH155="Yes"),100-OFFSET('Water Data'!$I$4,0,10*ROW('Water Data'!I149)),NA())</f>
        <v>#N/A</v>
      </c>
      <c r="T155" s="511" t="e">
        <f ca="1">+IF(AND(ISNUMBER(OFFSET('Water Data'!$I$6,0,10*ROW('Water Data'!I149))),'Data Summary'!CI155="Yes"),OFFSET('Water Data'!$I$6,0,10*ROW('Water Data'!I149)),NA())</f>
        <v>#N/A</v>
      </c>
      <c r="U155" s="511" t="e">
        <f ca="1">+IF(AND(ISNUMBER(OFFSET('Water Data'!$I$9,0,10*ROW('Water Data'!I149))),'Data Summary'!CJ155="Yes"),OFFSET('Water Data'!$I$9,0,10*ROW('Water Data'!I149)),NA())</f>
        <v>#N/A</v>
      </c>
      <c r="V155" s="512" t="e">
        <f ca="1">+IF(AND(ISNUMBER(OFFSET('Sanitation Data'!$D$4,0,10*ROW('Sanitation Data'!D149))),'Data Summary'!CK155="Yes"),100-OFFSET('Sanitation Data'!$D$4,0,10*ROW('Sanitation Data'!D149)),NA())</f>
        <v>#N/A</v>
      </c>
      <c r="W155" s="512" t="e">
        <f ca="1">+IF(AND(ISNUMBER(OFFSET('Sanitation Data'!$D$6,0,10*ROW('Sanitation Data'!D149))),'Data Summary'!CL155="Yes"),OFFSET('Sanitation Data'!$D$6,0,10*ROW('Sanitation Data'!D149)),NA())</f>
        <v>#N/A</v>
      </c>
      <c r="X155" s="512" t="e">
        <f ca="1">+IF(AND(ISNUMBER(OFFSET('Sanitation Data'!$D$10,0,10*ROW('Sanitation Data'!D149))),'Data Summary'!CM155="Yes"),OFFSET('Sanitation Data'!$D$10,0,10*ROW('Sanitation Data'!D149)),NA())</f>
        <v>#N/A</v>
      </c>
      <c r="Y155" s="512" t="e">
        <f ca="1">+IF(AND(ISNUMBER(OFFSET('Sanitation Data'!$D$11,0,10*ROW('Sanitation Data'!D149))),'Data Summary'!CN155="Yes"),OFFSET('Sanitation Data'!$D$11,0,10*ROW('Sanitation Data'!D149)),NA())</f>
        <v>#N/A</v>
      </c>
      <c r="Z155" s="512" t="e">
        <f ca="1">+IF(AND(ISNUMBER(OFFSET('Sanitation Data'!$D$12,0,10*ROW('Sanitation Data'!D149))),'Data Summary'!CO155="Yes"),OFFSET('Sanitation Data'!$D$12,0,10*ROW('Sanitation Data'!D149)),NA())</f>
        <v>#N/A</v>
      </c>
      <c r="AA155" s="512" t="e">
        <f ca="1">+IF(AND(ISNUMBER(OFFSET('Sanitation Data'!$E$4,0,10*ROW('Sanitation Data'!E149))),'Data Summary'!CP155="Yes"),100-OFFSET('Sanitation Data'!$E$4,0,10*ROW('Sanitation Data'!E149)),NA())</f>
        <v>#N/A</v>
      </c>
      <c r="AB155" s="512" t="e">
        <f ca="1">+IF(AND(ISNUMBER(OFFSET('Sanitation Data'!$E$6,0,10*ROW('Sanitation Data'!E149))),'Data Summary'!CQ155="Yes"),OFFSET('Sanitation Data'!$E$6,0,10*ROW('Sanitation Data'!E149)),NA())</f>
        <v>#N/A</v>
      </c>
      <c r="AC155" s="512" t="e">
        <f ca="1">+IF(AND(ISNUMBER(OFFSET('Sanitation Data'!$E$10,0,10*ROW('Sanitation Data'!E149))),'Data Summary'!CR155="Yes"),OFFSET('Sanitation Data'!$E$10,0,10*ROW('Sanitation Data'!E149)),NA())</f>
        <v>#N/A</v>
      </c>
      <c r="AD155" s="512" t="e">
        <f ca="1">+IF(AND(ISNUMBER(OFFSET('Sanitation Data'!$E$11,0,10*ROW('Sanitation Data'!E149))),'Data Summary'!CS155="Yes"),OFFSET('Sanitation Data'!$E$11,0,10*ROW('Sanitation Data'!E149)),NA())</f>
        <v>#N/A</v>
      </c>
      <c r="AE155" s="512" t="e">
        <f ca="1">+IF(AND(ISNUMBER(OFFSET('Sanitation Data'!$E$12,0,10*ROW('Sanitation Data'!E149))),'Data Summary'!CT155="Yes"),OFFSET('Sanitation Data'!$E$12,0,10*ROW('Sanitation Data'!E149)),NA())</f>
        <v>#N/A</v>
      </c>
      <c r="AF155" s="512" t="e">
        <f ca="1">+IF(AND(ISNUMBER(OFFSET('Sanitation Data'!$F$4,0,10*ROW('Sanitation Data'!F149))),'Data Summary'!CU155="Yes"),100-OFFSET('Sanitation Data'!$F$4,0,10*ROW('Sanitation Data'!F149)),NA())</f>
        <v>#N/A</v>
      </c>
      <c r="AG155" s="512" t="e">
        <f ca="1">+IF(AND(ISNUMBER(OFFSET('Sanitation Data'!$F$6,0,10*ROW('Sanitation Data'!F149))),'Data Summary'!CV155="Yes"),OFFSET('Sanitation Data'!$F$6,0,10*ROW('Sanitation Data'!F149)),NA())</f>
        <v>#N/A</v>
      </c>
      <c r="AH155" s="512" t="e">
        <f ca="1">+IF(AND(ISNUMBER(OFFSET('Sanitation Data'!$F$10,0,10*ROW('Sanitation Data'!F149))),'Data Summary'!CW155="Yes"),OFFSET('Sanitation Data'!$F$10,0,10*ROW('Sanitation Data'!F149)),NA())</f>
        <v>#N/A</v>
      </c>
      <c r="AI155" s="512" t="e">
        <f ca="1">+IF(AND(ISNUMBER(OFFSET('Sanitation Data'!$F$11,0,10*ROW('Sanitation Data'!F149))),'Data Summary'!CX155="Yes"),OFFSET('Sanitation Data'!$F$11,0,10*ROW('Sanitation Data'!F149)),NA())</f>
        <v>#N/A</v>
      </c>
      <c r="AJ155" s="512" t="e">
        <f ca="1">+IF(AND(ISNUMBER(OFFSET('Sanitation Data'!$F$12,0,10*ROW('Sanitation Data'!F149))),'Data Summary'!CY155="Yes"),OFFSET('Sanitation Data'!$F$12,0,10*ROW('Sanitation Data'!F149)),NA())</f>
        <v>#N/A</v>
      </c>
      <c r="AK155" s="512" t="e">
        <f ca="1">+IF(AND(ISNUMBER(OFFSET('Sanitation Data'!$G$4,0,10*ROW('Sanitation Data'!G149))),'Data Summary'!CZ155="Yes"),100-OFFSET('Sanitation Data'!$G$4,0,10*ROW('Sanitation Data'!G149)),NA())</f>
        <v>#N/A</v>
      </c>
      <c r="AL155" s="512" t="e">
        <f ca="1">+IF(AND(ISNUMBER(OFFSET('Sanitation Data'!$G$6,0,10*ROW('Sanitation Data'!G149))),'Data Summary'!DA155="Yes"),OFFSET('Sanitation Data'!$G$6,0,10*ROW('Sanitation Data'!G149)),NA())</f>
        <v>#N/A</v>
      </c>
      <c r="AM155" s="512" t="e">
        <f ca="1">+IF(AND(ISNUMBER(OFFSET('Sanitation Data'!$G$10,0,10*ROW('Sanitation Data'!G149))),'Data Summary'!DB155="Yes"),OFFSET('Sanitation Data'!$G$10,0,10*ROW('Sanitation Data'!G149)),NA())</f>
        <v>#N/A</v>
      </c>
      <c r="AN155" s="512" t="e">
        <f ca="1">+IF(AND(ISNUMBER(OFFSET('Sanitation Data'!$G$11,0,10*ROW('Sanitation Data'!G149))),'Data Summary'!DC155="Yes"),OFFSET('Sanitation Data'!$G$11,0,10*ROW('Sanitation Data'!G149)),NA())</f>
        <v>#N/A</v>
      </c>
      <c r="AO155" s="512" t="e">
        <f ca="1">+IF(AND(ISNUMBER(OFFSET('Sanitation Data'!$G$12,0,10*ROW('Sanitation Data'!G149))),'Data Summary'!DD155="Yes"),OFFSET('Sanitation Data'!$G$12,0,10*ROW('Sanitation Data'!G149)),NA())</f>
        <v>#N/A</v>
      </c>
      <c r="AP155" s="512" t="e">
        <f ca="1">+IF(AND(ISNUMBER(OFFSET('Sanitation Data'!$H$4,0,10*ROW('Sanitation Data'!H149))),'Data Summary'!DE155="Yes"),100-OFFSET('Sanitation Data'!$H$4,0,10*ROW('Sanitation Data'!H149)),NA())</f>
        <v>#N/A</v>
      </c>
      <c r="AQ155" s="512" t="e">
        <f ca="1">+IF(AND(ISNUMBER(OFFSET('Sanitation Data'!$H$6,0,10*ROW('Sanitation Data'!H149))),'Data Summary'!DF155="Yes"),OFFSET('Sanitation Data'!$H$6,0,10*ROW('Sanitation Data'!H149)),NA())</f>
        <v>#N/A</v>
      </c>
      <c r="AR155" s="512" t="e">
        <f ca="1">+IF(AND(ISNUMBER(OFFSET('Sanitation Data'!$H$10,0,10*ROW('Sanitation Data'!H149))),'Data Summary'!DG155="Yes"),OFFSET('Sanitation Data'!$H$10,0,10*ROW('Sanitation Data'!H149)),NA())</f>
        <v>#N/A</v>
      </c>
      <c r="AS155" s="512" t="e">
        <f ca="1">+IF(AND(ISNUMBER(OFFSET('Sanitation Data'!$H$11,0,10*ROW('Sanitation Data'!H149))),'Data Summary'!DH155="Yes"),OFFSET('Sanitation Data'!$H$11,0,10*ROW('Sanitation Data'!H149)),NA())</f>
        <v>#N/A</v>
      </c>
      <c r="AT155" s="512" t="e">
        <f ca="1">+IF(AND(ISNUMBER(OFFSET('Sanitation Data'!$H$12,0,10*ROW('Sanitation Data'!H149))),'Data Summary'!DI155="Yes"),OFFSET('Sanitation Data'!$H$12,0,10*ROW('Sanitation Data'!H149)),NA())</f>
        <v>#N/A</v>
      </c>
      <c r="AU155" s="512" t="e">
        <f ca="1">+IF(AND(ISNUMBER(OFFSET('Sanitation Data'!$I$4,0,10*ROW('Sanitation Data'!I149))),'Data Summary'!DJ155="Yes"),100-OFFSET('Sanitation Data'!$I$4,0,10*ROW('Sanitation Data'!I149)),NA())</f>
        <v>#N/A</v>
      </c>
      <c r="AV155" s="512" t="e">
        <f ca="1">+IF(AND(ISNUMBER(OFFSET('Sanitation Data'!$I$6,0,10*ROW('Sanitation Data'!I149))),'Data Summary'!DK155="Yes"),OFFSET('Sanitation Data'!$I$6,0,10*ROW('Sanitation Data'!I149)),NA())</f>
        <v>#N/A</v>
      </c>
      <c r="AW155" s="512" t="e">
        <f ca="1">+IF(AND(ISNUMBER(OFFSET('Sanitation Data'!$I$10,0,10*ROW('Sanitation Data'!I149))),'Data Summary'!DL155="Yes"),OFFSET('Sanitation Data'!$I$10,0,10*ROW('Sanitation Data'!I149)),NA())</f>
        <v>#N/A</v>
      </c>
      <c r="AX155" s="512" t="e">
        <f ca="1">+IF(AND(ISNUMBER(OFFSET('Sanitation Data'!$I$11,0,10*ROW('Sanitation Data'!I149))),'Data Summary'!DM155="Yes"),OFFSET('Sanitation Data'!$I$11,0,10*ROW('Sanitation Data'!I149)),NA())</f>
        <v>#N/A</v>
      </c>
      <c r="AY155" s="512" t="e">
        <f ca="1">+IF(AND(ISNUMBER(OFFSET('Sanitation Data'!$I$12,0,10*ROW('Sanitation Data'!I149))),'Data Summary'!DN155="Yes"),OFFSET('Sanitation Data'!$I$12,0,10*ROW('Sanitation Data'!I149)),NA())</f>
        <v>#N/A</v>
      </c>
      <c r="AZ155" s="513" t="e">
        <f ca="1">+IF(AND(ISNUMBER(OFFSET('Hygiene Data'!$D$5,0,10*ROW('Hygiene Data'!D149))),'Data Summary'!DO155="Yes"),OFFSET('Hygiene Data'!$D$5,0,10*ROW('Hygiene Data'!D149)),NA())</f>
        <v>#N/A</v>
      </c>
      <c r="BA155" s="513" t="e">
        <f ca="1">+IF(AND(ISNUMBER(OFFSET('Hygiene Data'!$D$7,0,10*ROW('Hygiene Data'!D149))),'Data Summary'!DP155="Yes"),OFFSET('Hygiene Data'!$D$7,0,10*ROW('Hygiene Data'!D149)),NA())</f>
        <v>#N/A</v>
      </c>
      <c r="BB155" s="513" t="e">
        <f ca="1">+IF(AND(ISNUMBER(OFFSET('Hygiene Data'!$D$9,0,10*ROW('Hygiene Data'!D149))),'Data Summary'!DQ155="Yes"),OFFSET('Hygiene Data'!$D$9,0,10*ROW('Hygiene Data'!D149)),NA())</f>
        <v>#N/A</v>
      </c>
      <c r="BC155" s="513" t="e">
        <f ca="1">+IF(AND(ISNUMBER(OFFSET('Hygiene Data'!$E$5,0,10*ROW('Hygiene Data'!E149))),'Data Summary'!DR155="Yes"),OFFSET('Hygiene Data'!$E$5,0,10*ROW('Hygiene Data'!E149)),NA())</f>
        <v>#N/A</v>
      </c>
      <c r="BD155" s="513" t="e">
        <f ca="1">+IF(AND(ISNUMBER(OFFSET('Hygiene Data'!$E$7,0,10*ROW('Hygiene Data'!E149))),'Data Summary'!DS155="Yes"),OFFSET('Hygiene Data'!$E$7,0,10*ROW('Hygiene Data'!E149)),NA())</f>
        <v>#N/A</v>
      </c>
      <c r="BE155" s="513" t="e">
        <f ca="1">+IF(AND(ISNUMBER(OFFSET('Hygiene Data'!$E$9,0,10*ROW('Hygiene Data'!E149))),'Data Summary'!DT155="Yes"),OFFSET('Hygiene Data'!$E$9,0,10*ROW('Hygiene Data'!E149)),NA())</f>
        <v>#N/A</v>
      </c>
      <c r="BF155" s="513" t="e">
        <f ca="1">+IF(AND(ISNUMBER(OFFSET('Hygiene Data'!$F$5,0,10*ROW('Hygiene Data'!F149))),'Data Summary'!DU155="Yes"),OFFSET('Hygiene Data'!$F$5,0,10*ROW('Hygiene Data'!F149)),NA())</f>
        <v>#N/A</v>
      </c>
      <c r="BG155" s="513" t="e">
        <f ca="1">+IF(AND(ISNUMBER(OFFSET('Hygiene Data'!$F$7,0,10*ROW('Hygiene Data'!F149))),'Data Summary'!DV155="Yes"),OFFSET('Hygiene Data'!$F$7,0,10*ROW('Hygiene Data'!F149)),NA())</f>
        <v>#N/A</v>
      </c>
      <c r="BH155" s="513" t="e">
        <f ca="1">+IF(AND(ISNUMBER(OFFSET('Hygiene Data'!$F$9,0,10*ROW('Hygiene Data'!F149))),'Data Summary'!DW155="Yes"),OFFSET('Hygiene Data'!$F$9,0,10*ROW('Hygiene Data'!F149)),NA())</f>
        <v>#N/A</v>
      </c>
      <c r="BI155" s="513" t="e">
        <f ca="1">+IF(AND(ISNUMBER(OFFSET('Hygiene Data'!$G$5,0,10*ROW('Hygiene Data'!G149))),'Data Summary'!DX155="Yes"),OFFSET('Hygiene Data'!$G$5,0,10*ROW('Hygiene Data'!G149)),NA())</f>
        <v>#N/A</v>
      </c>
      <c r="BJ155" s="513" t="e">
        <f ca="1">+IF(AND(ISNUMBER(OFFSET('Hygiene Data'!$G$7,0,10*ROW('Hygiene Data'!G149))),'Data Summary'!DY155="Yes"),OFFSET('Hygiene Data'!$G$7,0,10*ROW('Hygiene Data'!G149)),NA())</f>
        <v>#N/A</v>
      </c>
      <c r="BK155" s="513" t="e">
        <f ca="1">+IF(AND(ISNUMBER(OFFSET('Hygiene Data'!$G$9,0,10*ROW('Hygiene Data'!G149))),'Data Summary'!DZ155="Yes"),OFFSET('Hygiene Data'!$G$9,0,10*ROW('Hygiene Data'!G149)),NA())</f>
        <v>#N/A</v>
      </c>
      <c r="BL155" s="513" t="e">
        <f ca="1">+IF(AND(ISNUMBER(OFFSET('Hygiene Data'!$H$5,0,10*ROW('Hygiene Data'!H149))),'Data Summary'!EA155="Yes"),OFFSET('Hygiene Data'!$H$5,0,10*ROW('Hygiene Data'!H149)),NA())</f>
        <v>#N/A</v>
      </c>
      <c r="BM155" s="513" t="e">
        <f ca="1">+IF(AND(ISNUMBER(OFFSET('Hygiene Data'!$H$7,0,10*ROW('Hygiene Data'!H149))),'Data Summary'!EB155="Yes"),OFFSET('Hygiene Data'!$H$7,0,10*ROW('Hygiene Data'!H149)),NA())</f>
        <v>#N/A</v>
      </c>
      <c r="BN155" s="513" t="e">
        <f ca="1">+IF(AND(ISNUMBER(OFFSET('Hygiene Data'!$H$9,0,10*ROW('Hygiene Data'!H149))),'Data Summary'!EC155="Yes"),OFFSET('Hygiene Data'!$H$9,0,10*ROW('Hygiene Data'!H149)),NA())</f>
        <v>#N/A</v>
      </c>
      <c r="BO155" s="513" t="e">
        <f ca="1">+IF(AND(ISNUMBER(OFFSET('Hygiene Data'!$I$5,0,10*ROW('Hygiene Data'!I149))),'Data Summary'!ED155="Yes"),OFFSET('Hygiene Data'!$I$5,0,10*ROW('Hygiene Data'!I149)),NA())</f>
        <v>#N/A</v>
      </c>
      <c r="BP155" s="513" t="e">
        <f ca="1">+IF(AND(ISNUMBER(OFFSET('Hygiene Data'!$I$7,0,10*ROW('Hygiene Data'!I149))),'Data Summary'!EE155="Yes"),OFFSET('Hygiene Data'!$I$7,0,10*ROW('Hygiene Data'!I149)),NA())</f>
        <v>#N/A</v>
      </c>
      <c r="BQ155" s="513" t="e">
        <f ca="1">+IF(AND(ISNUMBER(OFFSET('Hygiene Data'!$I$9,0,10*ROW('Hygiene Data'!I149))),'Data Summary'!EF155="Yes"),OFFSET('Hygiene Data'!$I$9,0,10*ROW('Hygiene Data'!I149)),NA())</f>
        <v>#N/A</v>
      </c>
    </row>
    <row r="156" spans="1:69" x14ac:dyDescent="0.25">
      <c r="A156" s="509" t="e">
        <f ca="1">+RIGHT('Data Summary'!A156,LEN('Data Summary'!A156)-9)</f>
        <v>#VALUE!</v>
      </c>
      <c r="B156" s="483" t="str">
        <f ca="1">+IF(ISTEXT('Data Summary'!B156),'Data Summary'!B156,"")</f>
        <v/>
      </c>
      <c r="C156" s="510" t="e">
        <f ca="1">+VALUE('Data Summary'!C156)</f>
        <v>#VALUE!</v>
      </c>
      <c r="D156" s="511" t="e">
        <f ca="1">+IF(AND(ISNUMBER(OFFSET('Water Data'!$D$4,0,10*ROW('Water Data'!D150))),'Data Summary'!BS156="Yes"),100-OFFSET('Water Data'!$D$4,0,10*ROW('Water Data'!D150)),NA())</f>
        <v>#N/A</v>
      </c>
      <c r="E156" s="511" t="e">
        <f ca="1">+IF(AND(ISNUMBER(OFFSET('Water Data'!$D$6,0,10*ROW('Water Data'!D150))),'Data Summary'!BT156="Yes"),OFFSET('Water Data'!$D$6,0,10*ROW('Water Data'!D150)),NA())</f>
        <v>#N/A</v>
      </c>
      <c r="F156" s="511" t="e">
        <f ca="1">+IF(AND(ISNUMBER(OFFSET('Water Data'!$D$9,0,10*ROW('Water Data'!D150))),'Data Summary'!BU156="Yes"),OFFSET('Water Data'!$D$9,0,10*ROW('Water Data'!D150)),NA())</f>
        <v>#N/A</v>
      </c>
      <c r="G156" s="511" t="e">
        <f ca="1">+IF(AND(ISNUMBER(OFFSET('Water Data'!$E$4,0,10*ROW('Water Data'!E150))),'Data Summary'!BV156="Yes"),100-OFFSET('Water Data'!$E$4,0,10*ROW('Water Data'!E150)),NA())</f>
        <v>#N/A</v>
      </c>
      <c r="H156" s="511" t="e">
        <f ca="1">+IF(AND(ISNUMBER(OFFSET('Water Data'!$E$6,0,10*ROW('Water Data'!E150))),'Data Summary'!BW156="Yes"),OFFSET('Water Data'!$E$6,0,10*ROW('Water Data'!E150)),NA())</f>
        <v>#N/A</v>
      </c>
      <c r="I156" s="511" t="e">
        <f ca="1">+IF(AND(ISNUMBER(OFFSET('Water Data'!$E$9,0,10*ROW('Water Data'!E150))),'Data Summary'!BX156="Yes"),OFFSET('Water Data'!$E$9,0,10*ROW('Water Data'!E150)),NA())</f>
        <v>#N/A</v>
      </c>
      <c r="J156" s="511" t="e">
        <f ca="1">+IF(AND(ISNUMBER(OFFSET('Water Data'!$F$4,0,10*ROW('Water Data'!F150))),'Data Summary'!BY156="Yes"),100-OFFSET('Water Data'!$F$4,0,10*ROW('Water Data'!F150)),NA())</f>
        <v>#N/A</v>
      </c>
      <c r="K156" s="511" t="e">
        <f ca="1">+IF(AND(ISNUMBER(OFFSET('Water Data'!$F$6,0,10*ROW('Water Data'!F150))),'Data Summary'!BZ156="Yes"),OFFSET('Water Data'!$F$6,0,10*ROW('Water Data'!F150)),NA())</f>
        <v>#N/A</v>
      </c>
      <c r="L156" s="511" t="e">
        <f ca="1">+IF(AND(ISNUMBER(OFFSET('Water Data'!$F$9,0,10*ROW('Water Data'!F150))),'Data Summary'!CA156="Yes"),OFFSET('Water Data'!$F$9,0,10*ROW('Water Data'!F150)),NA())</f>
        <v>#N/A</v>
      </c>
      <c r="M156" s="511" t="e">
        <f ca="1">+IF(AND(ISNUMBER(OFFSET('Water Data'!$G$4,0,10*ROW('Water Data'!G150))),'Data Summary'!CB156="Yes"),100-OFFSET('Water Data'!$G$4,0,10*ROW('Water Data'!G150)),NA())</f>
        <v>#N/A</v>
      </c>
      <c r="N156" s="511" t="e">
        <f ca="1">+IF(AND(ISNUMBER(OFFSET('Water Data'!$G$6,0,10*ROW('Water Data'!G150))),'Data Summary'!CC156="Yes"),OFFSET('Water Data'!$G$6,0,10*ROW('Water Data'!G150)),NA())</f>
        <v>#N/A</v>
      </c>
      <c r="O156" s="511" t="e">
        <f ca="1">+IF(AND(ISNUMBER(OFFSET('Water Data'!$G$9,0,10*ROW('Water Data'!G150))),'Data Summary'!CD156="Yes"),OFFSET('Water Data'!$G$9,0,10*ROW('Water Data'!G150)),NA())</f>
        <v>#N/A</v>
      </c>
      <c r="P156" s="511" t="e">
        <f ca="1">+IF(AND(ISNUMBER(OFFSET('Water Data'!$H$4,0,10*ROW('Water Data'!H150))),'Data Summary'!CE156="Yes"),100-OFFSET('Water Data'!$H$4,0,10*ROW('Water Data'!H150)),NA())</f>
        <v>#N/A</v>
      </c>
      <c r="Q156" s="511" t="e">
        <f ca="1">+IF(AND(ISNUMBER(OFFSET('Water Data'!$H$6,0,10*ROW('Water Data'!H150))),'Data Summary'!CF156="Yes"),OFFSET('Water Data'!$H$6,0,10*ROW('Water Data'!H150)),NA())</f>
        <v>#N/A</v>
      </c>
      <c r="R156" s="511" t="e">
        <f ca="1">+IF(AND(ISNUMBER(OFFSET('Water Data'!$H$9,0,10*ROW('Water Data'!H150))),'Data Summary'!CG156="Yes"),OFFSET('Water Data'!$H$9,0,10*ROW('Water Data'!H150)),NA())</f>
        <v>#N/A</v>
      </c>
      <c r="S156" s="511" t="e">
        <f ca="1">+IF(AND(ISNUMBER(OFFSET('Water Data'!$I$4,0,10*ROW('Water Data'!I150))),'Data Summary'!CH156="Yes"),100-OFFSET('Water Data'!$I$4,0,10*ROW('Water Data'!I150)),NA())</f>
        <v>#N/A</v>
      </c>
      <c r="T156" s="511" t="e">
        <f ca="1">+IF(AND(ISNUMBER(OFFSET('Water Data'!$I$6,0,10*ROW('Water Data'!I150))),'Data Summary'!CI156="Yes"),OFFSET('Water Data'!$I$6,0,10*ROW('Water Data'!I150)),NA())</f>
        <v>#N/A</v>
      </c>
      <c r="U156" s="511" t="e">
        <f ca="1">+IF(AND(ISNUMBER(OFFSET('Water Data'!$I$9,0,10*ROW('Water Data'!I150))),'Data Summary'!CJ156="Yes"),OFFSET('Water Data'!$I$9,0,10*ROW('Water Data'!I150)),NA())</f>
        <v>#N/A</v>
      </c>
      <c r="V156" s="512" t="e">
        <f ca="1">+IF(AND(ISNUMBER(OFFSET('Sanitation Data'!$D$4,0,10*ROW('Sanitation Data'!D150))),'Data Summary'!CK156="Yes"),100-OFFSET('Sanitation Data'!$D$4,0,10*ROW('Sanitation Data'!D150)),NA())</f>
        <v>#N/A</v>
      </c>
      <c r="W156" s="512" t="e">
        <f ca="1">+IF(AND(ISNUMBER(OFFSET('Sanitation Data'!$D$6,0,10*ROW('Sanitation Data'!D150))),'Data Summary'!CL156="Yes"),OFFSET('Sanitation Data'!$D$6,0,10*ROW('Sanitation Data'!D150)),NA())</f>
        <v>#N/A</v>
      </c>
      <c r="X156" s="512" t="e">
        <f ca="1">+IF(AND(ISNUMBER(OFFSET('Sanitation Data'!$D$10,0,10*ROW('Sanitation Data'!D150))),'Data Summary'!CM156="Yes"),OFFSET('Sanitation Data'!$D$10,0,10*ROW('Sanitation Data'!D150)),NA())</f>
        <v>#N/A</v>
      </c>
      <c r="Y156" s="512" t="e">
        <f ca="1">+IF(AND(ISNUMBER(OFFSET('Sanitation Data'!$D$11,0,10*ROW('Sanitation Data'!D150))),'Data Summary'!CN156="Yes"),OFFSET('Sanitation Data'!$D$11,0,10*ROW('Sanitation Data'!D150)),NA())</f>
        <v>#N/A</v>
      </c>
      <c r="Z156" s="512" t="e">
        <f ca="1">+IF(AND(ISNUMBER(OFFSET('Sanitation Data'!$D$12,0,10*ROW('Sanitation Data'!D150))),'Data Summary'!CO156="Yes"),OFFSET('Sanitation Data'!$D$12,0,10*ROW('Sanitation Data'!D150)),NA())</f>
        <v>#N/A</v>
      </c>
      <c r="AA156" s="512" t="e">
        <f ca="1">+IF(AND(ISNUMBER(OFFSET('Sanitation Data'!$E$4,0,10*ROW('Sanitation Data'!E150))),'Data Summary'!CP156="Yes"),100-OFFSET('Sanitation Data'!$E$4,0,10*ROW('Sanitation Data'!E150)),NA())</f>
        <v>#N/A</v>
      </c>
      <c r="AB156" s="512" t="e">
        <f ca="1">+IF(AND(ISNUMBER(OFFSET('Sanitation Data'!$E$6,0,10*ROW('Sanitation Data'!E150))),'Data Summary'!CQ156="Yes"),OFFSET('Sanitation Data'!$E$6,0,10*ROW('Sanitation Data'!E150)),NA())</f>
        <v>#N/A</v>
      </c>
      <c r="AC156" s="512" t="e">
        <f ca="1">+IF(AND(ISNUMBER(OFFSET('Sanitation Data'!$E$10,0,10*ROW('Sanitation Data'!E150))),'Data Summary'!CR156="Yes"),OFFSET('Sanitation Data'!$E$10,0,10*ROW('Sanitation Data'!E150)),NA())</f>
        <v>#N/A</v>
      </c>
      <c r="AD156" s="512" t="e">
        <f ca="1">+IF(AND(ISNUMBER(OFFSET('Sanitation Data'!$E$11,0,10*ROW('Sanitation Data'!E150))),'Data Summary'!CS156="Yes"),OFFSET('Sanitation Data'!$E$11,0,10*ROW('Sanitation Data'!E150)),NA())</f>
        <v>#N/A</v>
      </c>
      <c r="AE156" s="512" t="e">
        <f ca="1">+IF(AND(ISNUMBER(OFFSET('Sanitation Data'!$E$12,0,10*ROW('Sanitation Data'!E150))),'Data Summary'!CT156="Yes"),OFFSET('Sanitation Data'!$E$12,0,10*ROW('Sanitation Data'!E150)),NA())</f>
        <v>#N/A</v>
      </c>
      <c r="AF156" s="512" t="e">
        <f ca="1">+IF(AND(ISNUMBER(OFFSET('Sanitation Data'!$F$4,0,10*ROW('Sanitation Data'!F150))),'Data Summary'!CU156="Yes"),100-OFFSET('Sanitation Data'!$F$4,0,10*ROW('Sanitation Data'!F150)),NA())</f>
        <v>#N/A</v>
      </c>
      <c r="AG156" s="512" t="e">
        <f ca="1">+IF(AND(ISNUMBER(OFFSET('Sanitation Data'!$F$6,0,10*ROW('Sanitation Data'!F150))),'Data Summary'!CV156="Yes"),OFFSET('Sanitation Data'!$F$6,0,10*ROW('Sanitation Data'!F150)),NA())</f>
        <v>#N/A</v>
      </c>
      <c r="AH156" s="512" t="e">
        <f ca="1">+IF(AND(ISNUMBER(OFFSET('Sanitation Data'!$F$10,0,10*ROW('Sanitation Data'!F150))),'Data Summary'!CW156="Yes"),OFFSET('Sanitation Data'!$F$10,0,10*ROW('Sanitation Data'!F150)),NA())</f>
        <v>#N/A</v>
      </c>
      <c r="AI156" s="512" t="e">
        <f ca="1">+IF(AND(ISNUMBER(OFFSET('Sanitation Data'!$F$11,0,10*ROW('Sanitation Data'!F150))),'Data Summary'!CX156="Yes"),OFFSET('Sanitation Data'!$F$11,0,10*ROW('Sanitation Data'!F150)),NA())</f>
        <v>#N/A</v>
      </c>
      <c r="AJ156" s="512" t="e">
        <f ca="1">+IF(AND(ISNUMBER(OFFSET('Sanitation Data'!$F$12,0,10*ROW('Sanitation Data'!F150))),'Data Summary'!CY156="Yes"),OFFSET('Sanitation Data'!$F$12,0,10*ROW('Sanitation Data'!F150)),NA())</f>
        <v>#N/A</v>
      </c>
      <c r="AK156" s="512" t="e">
        <f ca="1">+IF(AND(ISNUMBER(OFFSET('Sanitation Data'!$G$4,0,10*ROW('Sanitation Data'!G150))),'Data Summary'!CZ156="Yes"),100-OFFSET('Sanitation Data'!$G$4,0,10*ROW('Sanitation Data'!G150)),NA())</f>
        <v>#N/A</v>
      </c>
      <c r="AL156" s="512" t="e">
        <f ca="1">+IF(AND(ISNUMBER(OFFSET('Sanitation Data'!$G$6,0,10*ROW('Sanitation Data'!G150))),'Data Summary'!DA156="Yes"),OFFSET('Sanitation Data'!$G$6,0,10*ROW('Sanitation Data'!G150)),NA())</f>
        <v>#N/A</v>
      </c>
      <c r="AM156" s="512" t="e">
        <f ca="1">+IF(AND(ISNUMBER(OFFSET('Sanitation Data'!$G$10,0,10*ROW('Sanitation Data'!G150))),'Data Summary'!DB156="Yes"),OFFSET('Sanitation Data'!$G$10,0,10*ROW('Sanitation Data'!G150)),NA())</f>
        <v>#N/A</v>
      </c>
      <c r="AN156" s="512" t="e">
        <f ca="1">+IF(AND(ISNUMBER(OFFSET('Sanitation Data'!$G$11,0,10*ROW('Sanitation Data'!G150))),'Data Summary'!DC156="Yes"),OFFSET('Sanitation Data'!$G$11,0,10*ROW('Sanitation Data'!G150)),NA())</f>
        <v>#N/A</v>
      </c>
      <c r="AO156" s="512" t="e">
        <f ca="1">+IF(AND(ISNUMBER(OFFSET('Sanitation Data'!$G$12,0,10*ROW('Sanitation Data'!G150))),'Data Summary'!DD156="Yes"),OFFSET('Sanitation Data'!$G$12,0,10*ROW('Sanitation Data'!G150)),NA())</f>
        <v>#N/A</v>
      </c>
      <c r="AP156" s="512" t="e">
        <f ca="1">+IF(AND(ISNUMBER(OFFSET('Sanitation Data'!$H$4,0,10*ROW('Sanitation Data'!H150))),'Data Summary'!DE156="Yes"),100-OFFSET('Sanitation Data'!$H$4,0,10*ROW('Sanitation Data'!H150)),NA())</f>
        <v>#N/A</v>
      </c>
      <c r="AQ156" s="512" t="e">
        <f ca="1">+IF(AND(ISNUMBER(OFFSET('Sanitation Data'!$H$6,0,10*ROW('Sanitation Data'!H150))),'Data Summary'!DF156="Yes"),OFFSET('Sanitation Data'!$H$6,0,10*ROW('Sanitation Data'!H150)),NA())</f>
        <v>#N/A</v>
      </c>
      <c r="AR156" s="512" t="e">
        <f ca="1">+IF(AND(ISNUMBER(OFFSET('Sanitation Data'!$H$10,0,10*ROW('Sanitation Data'!H150))),'Data Summary'!DG156="Yes"),OFFSET('Sanitation Data'!$H$10,0,10*ROW('Sanitation Data'!H150)),NA())</f>
        <v>#N/A</v>
      </c>
      <c r="AS156" s="512" t="e">
        <f ca="1">+IF(AND(ISNUMBER(OFFSET('Sanitation Data'!$H$11,0,10*ROW('Sanitation Data'!H150))),'Data Summary'!DH156="Yes"),OFFSET('Sanitation Data'!$H$11,0,10*ROW('Sanitation Data'!H150)),NA())</f>
        <v>#N/A</v>
      </c>
      <c r="AT156" s="512" t="e">
        <f ca="1">+IF(AND(ISNUMBER(OFFSET('Sanitation Data'!$H$12,0,10*ROW('Sanitation Data'!H150))),'Data Summary'!DI156="Yes"),OFFSET('Sanitation Data'!$H$12,0,10*ROW('Sanitation Data'!H150)),NA())</f>
        <v>#N/A</v>
      </c>
      <c r="AU156" s="512" t="e">
        <f ca="1">+IF(AND(ISNUMBER(OFFSET('Sanitation Data'!$I$4,0,10*ROW('Sanitation Data'!I150))),'Data Summary'!DJ156="Yes"),100-OFFSET('Sanitation Data'!$I$4,0,10*ROW('Sanitation Data'!I150)),NA())</f>
        <v>#N/A</v>
      </c>
      <c r="AV156" s="512" t="e">
        <f ca="1">+IF(AND(ISNUMBER(OFFSET('Sanitation Data'!$I$6,0,10*ROW('Sanitation Data'!I150))),'Data Summary'!DK156="Yes"),OFFSET('Sanitation Data'!$I$6,0,10*ROW('Sanitation Data'!I150)),NA())</f>
        <v>#N/A</v>
      </c>
      <c r="AW156" s="512" t="e">
        <f ca="1">+IF(AND(ISNUMBER(OFFSET('Sanitation Data'!$I$10,0,10*ROW('Sanitation Data'!I150))),'Data Summary'!DL156="Yes"),OFFSET('Sanitation Data'!$I$10,0,10*ROW('Sanitation Data'!I150)),NA())</f>
        <v>#N/A</v>
      </c>
      <c r="AX156" s="512" t="e">
        <f ca="1">+IF(AND(ISNUMBER(OFFSET('Sanitation Data'!$I$11,0,10*ROW('Sanitation Data'!I150))),'Data Summary'!DM156="Yes"),OFFSET('Sanitation Data'!$I$11,0,10*ROW('Sanitation Data'!I150)),NA())</f>
        <v>#N/A</v>
      </c>
      <c r="AY156" s="512" t="e">
        <f ca="1">+IF(AND(ISNUMBER(OFFSET('Sanitation Data'!$I$12,0,10*ROW('Sanitation Data'!I150))),'Data Summary'!DN156="Yes"),OFFSET('Sanitation Data'!$I$12,0,10*ROW('Sanitation Data'!I150)),NA())</f>
        <v>#N/A</v>
      </c>
      <c r="AZ156" s="513" t="e">
        <f ca="1">+IF(AND(ISNUMBER(OFFSET('Hygiene Data'!$D$5,0,10*ROW('Hygiene Data'!D150))),'Data Summary'!DO156="Yes"),OFFSET('Hygiene Data'!$D$5,0,10*ROW('Hygiene Data'!D150)),NA())</f>
        <v>#N/A</v>
      </c>
      <c r="BA156" s="513" t="e">
        <f ca="1">+IF(AND(ISNUMBER(OFFSET('Hygiene Data'!$D$7,0,10*ROW('Hygiene Data'!D150))),'Data Summary'!DP156="Yes"),OFFSET('Hygiene Data'!$D$7,0,10*ROW('Hygiene Data'!D150)),NA())</f>
        <v>#N/A</v>
      </c>
      <c r="BB156" s="513" t="e">
        <f ca="1">+IF(AND(ISNUMBER(OFFSET('Hygiene Data'!$D$9,0,10*ROW('Hygiene Data'!D150))),'Data Summary'!DQ156="Yes"),OFFSET('Hygiene Data'!$D$9,0,10*ROW('Hygiene Data'!D150)),NA())</f>
        <v>#N/A</v>
      </c>
      <c r="BC156" s="513" t="e">
        <f ca="1">+IF(AND(ISNUMBER(OFFSET('Hygiene Data'!$E$5,0,10*ROW('Hygiene Data'!E150))),'Data Summary'!DR156="Yes"),OFFSET('Hygiene Data'!$E$5,0,10*ROW('Hygiene Data'!E150)),NA())</f>
        <v>#N/A</v>
      </c>
      <c r="BD156" s="513" t="e">
        <f ca="1">+IF(AND(ISNUMBER(OFFSET('Hygiene Data'!$E$7,0,10*ROW('Hygiene Data'!E150))),'Data Summary'!DS156="Yes"),OFFSET('Hygiene Data'!$E$7,0,10*ROW('Hygiene Data'!E150)),NA())</f>
        <v>#N/A</v>
      </c>
      <c r="BE156" s="513" t="e">
        <f ca="1">+IF(AND(ISNUMBER(OFFSET('Hygiene Data'!$E$9,0,10*ROW('Hygiene Data'!E150))),'Data Summary'!DT156="Yes"),OFFSET('Hygiene Data'!$E$9,0,10*ROW('Hygiene Data'!E150)),NA())</f>
        <v>#N/A</v>
      </c>
      <c r="BF156" s="513" t="e">
        <f ca="1">+IF(AND(ISNUMBER(OFFSET('Hygiene Data'!$F$5,0,10*ROW('Hygiene Data'!F150))),'Data Summary'!DU156="Yes"),OFFSET('Hygiene Data'!$F$5,0,10*ROW('Hygiene Data'!F150)),NA())</f>
        <v>#N/A</v>
      </c>
      <c r="BG156" s="513" t="e">
        <f ca="1">+IF(AND(ISNUMBER(OFFSET('Hygiene Data'!$F$7,0,10*ROW('Hygiene Data'!F150))),'Data Summary'!DV156="Yes"),OFFSET('Hygiene Data'!$F$7,0,10*ROW('Hygiene Data'!F150)),NA())</f>
        <v>#N/A</v>
      </c>
      <c r="BH156" s="513" t="e">
        <f ca="1">+IF(AND(ISNUMBER(OFFSET('Hygiene Data'!$F$9,0,10*ROW('Hygiene Data'!F150))),'Data Summary'!DW156="Yes"),OFFSET('Hygiene Data'!$F$9,0,10*ROW('Hygiene Data'!F150)),NA())</f>
        <v>#N/A</v>
      </c>
      <c r="BI156" s="513" t="e">
        <f ca="1">+IF(AND(ISNUMBER(OFFSET('Hygiene Data'!$G$5,0,10*ROW('Hygiene Data'!G150))),'Data Summary'!DX156="Yes"),OFFSET('Hygiene Data'!$G$5,0,10*ROW('Hygiene Data'!G150)),NA())</f>
        <v>#N/A</v>
      </c>
      <c r="BJ156" s="513" t="e">
        <f ca="1">+IF(AND(ISNUMBER(OFFSET('Hygiene Data'!$G$7,0,10*ROW('Hygiene Data'!G150))),'Data Summary'!DY156="Yes"),OFFSET('Hygiene Data'!$G$7,0,10*ROW('Hygiene Data'!G150)),NA())</f>
        <v>#N/A</v>
      </c>
      <c r="BK156" s="513" t="e">
        <f ca="1">+IF(AND(ISNUMBER(OFFSET('Hygiene Data'!$G$9,0,10*ROW('Hygiene Data'!G150))),'Data Summary'!DZ156="Yes"),OFFSET('Hygiene Data'!$G$9,0,10*ROW('Hygiene Data'!G150)),NA())</f>
        <v>#N/A</v>
      </c>
      <c r="BL156" s="513" t="e">
        <f ca="1">+IF(AND(ISNUMBER(OFFSET('Hygiene Data'!$H$5,0,10*ROW('Hygiene Data'!H150))),'Data Summary'!EA156="Yes"),OFFSET('Hygiene Data'!$H$5,0,10*ROW('Hygiene Data'!H150)),NA())</f>
        <v>#N/A</v>
      </c>
      <c r="BM156" s="513" t="e">
        <f ca="1">+IF(AND(ISNUMBER(OFFSET('Hygiene Data'!$H$7,0,10*ROW('Hygiene Data'!H150))),'Data Summary'!EB156="Yes"),OFFSET('Hygiene Data'!$H$7,0,10*ROW('Hygiene Data'!H150)),NA())</f>
        <v>#N/A</v>
      </c>
      <c r="BN156" s="513" t="e">
        <f ca="1">+IF(AND(ISNUMBER(OFFSET('Hygiene Data'!$H$9,0,10*ROW('Hygiene Data'!H150))),'Data Summary'!EC156="Yes"),OFFSET('Hygiene Data'!$H$9,0,10*ROW('Hygiene Data'!H150)),NA())</f>
        <v>#N/A</v>
      </c>
      <c r="BO156" s="513" t="e">
        <f ca="1">+IF(AND(ISNUMBER(OFFSET('Hygiene Data'!$I$5,0,10*ROW('Hygiene Data'!I150))),'Data Summary'!ED156="Yes"),OFFSET('Hygiene Data'!$I$5,0,10*ROW('Hygiene Data'!I150)),NA())</f>
        <v>#N/A</v>
      </c>
      <c r="BP156" s="513" t="e">
        <f ca="1">+IF(AND(ISNUMBER(OFFSET('Hygiene Data'!$I$7,0,10*ROW('Hygiene Data'!I150))),'Data Summary'!EE156="Yes"),OFFSET('Hygiene Data'!$I$7,0,10*ROW('Hygiene Data'!I150)),NA())</f>
        <v>#N/A</v>
      </c>
      <c r="BQ156" s="513" t="e">
        <f ca="1">+IF(AND(ISNUMBER(OFFSET('Hygiene Data'!$I$9,0,10*ROW('Hygiene Data'!I150))),'Data Summary'!EF156="Yes"),OFFSET('Hygiene Data'!$I$9,0,10*ROW('Hygiene Data'!I150)),NA())</f>
        <v>#N/A</v>
      </c>
    </row>
    <row r="157" spans="1:69" x14ac:dyDescent="0.25">
      <c r="A157" s="509" t="e">
        <f ca="1">+RIGHT('Data Summary'!A157,LEN('Data Summary'!A157)-9)</f>
        <v>#VALUE!</v>
      </c>
      <c r="B157" s="483" t="str">
        <f ca="1">+IF(ISTEXT('Data Summary'!B157),'Data Summary'!B157,"")</f>
        <v/>
      </c>
      <c r="C157" s="510" t="e">
        <f ca="1">+VALUE('Data Summary'!C157)</f>
        <v>#VALUE!</v>
      </c>
      <c r="D157" s="511" t="e">
        <f ca="1">+IF(AND(ISNUMBER(OFFSET('Water Data'!$D$4,0,10*ROW('Water Data'!D151))),'Data Summary'!BS157="Yes"),100-OFFSET('Water Data'!$D$4,0,10*ROW('Water Data'!D151)),NA())</f>
        <v>#N/A</v>
      </c>
      <c r="E157" s="511" t="e">
        <f ca="1">+IF(AND(ISNUMBER(OFFSET('Water Data'!$D$6,0,10*ROW('Water Data'!D151))),'Data Summary'!BT157="Yes"),OFFSET('Water Data'!$D$6,0,10*ROW('Water Data'!D151)),NA())</f>
        <v>#N/A</v>
      </c>
      <c r="F157" s="511" t="e">
        <f ca="1">+IF(AND(ISNUMBER(OFFSET('Water Data'!$D$9,0,10*ROW('Water Data'!D151))),'Data Summary'!BU157="Yes"),OFFSET('Water Data'!$D$9,0,10*ROW('Water Data'!D151)),NA())</f>
        <v>#N/A</v>
      </c>
      <c r="G157" s="511" t="e">
        <f ca="1">+IF(AND(ISNUMBER(OFFSET('Water Data'!$E$4,0,10*ROW('Water Data'!E151))),'Data Summary'!BV157="Yes"),100-OFFSET('Water Data'!$E$4,0,10*ROW('Water Data'!E151)),NA())</f>
        <v>#N/A</v>
      </c>
      <c r="H157" s="511" t="e">
        <f ca="1">+IF(AND(ISNUMBER(OFFSET('Water Data'!$E$6,0,10*ROW('Water Data'!E151))),'Data Summary'!BW157="Yes"),OFFSET('Water Data'!$E$6,0,10*ROW('Water Data'!E151)),NA())</f>
        <v>#N/A</v>
      </c>
      <c r="I157" s="511" t="e">
        <f ca="1">+IF(AND(ISNUMBER(OFFSET('Water Data'!$E$9,0,10*ROW('Water Data'!E151))),'Data Summary'!BX157="Yes"),OFFSET('Water Data'!$E$9,0,10*ROW('Water Data'!E151)),NA())</f>
        <v>#N/A</v>
      </c>
      <c r="J157" s="511" t="e">
        <f ca="1">+IF(AND(ISNUMBER(OFFSET('Water Data'!$F$4,0,10*ROW('Water Data'!F151))),'Data Summary'!BY157="Yes"),100-OFFSET('Water Data'!$F$4,0,10*ROW('Water Data'!F151)),NA())</f>
        <v>#N/A</v>
      </c>
      <c r="K157" s="511" t="e">
        <f ca="1">+IF(AND(ISNUMBER(OFFSET('Water Data'!$F$6,0,10*ROW('Water Data'!F151))),'Data Summary'!BZ157="Yes"),OFFSET('Water Data'!$F$6,0,10*ROW('Water Data'!F151)),NA())</f>
        <v>#N/A</v>
      </c>
      <c r="L157" s="511" t="e">
        <f ca="1">+IF(AND(ISNUMBER(OFFSET('Water Data'!$F$9,0,10*ROW('Water Data'!F151))),'Data Summary'!CA157="Yes"),OFFSET('Water Data'!$F$9,0,10*ROW('Water Data'!F151)),NA())</f>
        <v>#N/A</v>
      </c>
      <c r="M157" s="511" t="e">
        <f ca="1">+IF(AND(ISNUMBER(OFFSET('Water Data'!$G$4,0,10*ROW('Water Data'!G151))),'Data Summary'!CB157="Yes"),100-OFFSET('Water Data'!$G$4,0,10*ROW('Water Data'!G151)),NA())</f>
        <v>#N/A</v>
      </c>
      <c r="N157" s="511" t="e">
        <f ca="1">+IF(AND(ISNUMBER(OFFSET('Water Data'!$G$6,0,10*ROW('Water Data'!G151))),'Data Summary'!CC157="Yes"),OFFSET('Water Data'!$G$6,0,10*ROW('Water Data'!G151)),NA())</f>
        <v>#N/A</v>
      </c>
      <c r="O157" s="511" t="e">
        <f ca="1">+IF(AND(ISNUMBER(OFFSET('Water Data'!$G$9,0,10*ROW('Water Data'!G151))),'Data Summary'!CD157="Yes"),OFFSET('Water Data'!$G$9,0,10*ROW('Water Data'!G151)),NA())</f>
        <v>#N/A</v>
      </c>
      <c r="P157" s="511" t="e">
        <f ca="1">+IF(AND(ISNUMBER(OFFSET('Water Data'!$H$4,0,10*ROW('Water Data'!H151))),'Data Summary'!CE157="Yes"),100-OFFSET('Water Data'!$H$4,0,10*ROW('Water Data'!H151)),NA())</f>
        <v>#N/A</v>
      </c>
      <c r="Q157" s="511" t="e">
        <f ca="1">+IF(AND(ISNUMBER(OFFSET('Water Data'!$H$6,0,10*ROW('Water Data'!H151))),'Data Summary'!CF157="Yes"),OFFSET('Water Data'!$H$6,0,10*ROW('Water Data'!H151)),NA())</f>
        <v>#N/A</v>
      </c>
      <c r="R157" s="511" t="e">
        <f ca="1">+IF(AND(ISNUMBER(OFFSET('Water Data'!$H$9,0,10*ROW('Water Data'!H151))),'Data Summary'!CG157="Yes"),OFFSET('Water Data'!$H$9,0,10*ROW('Water Data'!H151)),NA())</f>
        <v>#N/A</v>
      </c>
      <c r="S157" s="511" t="e">
        <f ca="1">+IF(AND(ISNUMBER(OFFSET('Water Data'!$I$4,0,10*ROW('Water Data'!I151))),'Data Summary'!CH157="Yes"),100-OFFSET('Water Data'!$I$4,0,10*ROW('Water Data'!I151)),NA())</f>
        <v>#N/A</v>
      </c>
      <c r="T157" s="511" t="e">
        <f ca="1">+IF(AND(ISNUMBER(OFFSET('Water Data'!$I$6,0,10*ROW('Water Data'!I151))),'Data Summary'!CI157="Yes"),OFFSET('Water Data'!$I$6,0,10*ROW('Water Data'!I151)),NA())</f>
        <v>#N/A</v>
      </c>
      <c r="U157" s="511" t="e">
        <f ca="1">+IF(AND(ISNUMBER(OFFSET('Water Data'!$I$9,0,10*ROW('Water Data'!I151))),'Data Summary'!CJ157="Yes"),OFFSET('Water Data'!$I$9,0,10*ROW('Water Data'!I151)),NA())</f>
        <v>#N/A</v>
      </c>
      <c r="V157" s="512" t="e">
        <f ca="1">+IF(AND(ISNUMBER(OFFSET('Sanitation Data'!$D$4,0,10*ROW('Sanitation Data'!D151))),'Data Summary'!CK157="Yes"),100-OFFSET('Sanitation Data'!$D$4,0,10*ROW('Sanitation Data'!D151)),NA())</f>
        <v>#N/A</v>
      </c>
      <c r="W157" s="512" t="e">
        <f ca="1">+IF(AND(ISNUMBER(OFFSET('Sanitation Data'!$D$6,0,10*ROW('Sanitation Data'!D151))),'Data Summary'!CL157="Yes"),OFFSET('Sanitation Data'!$D$6,0,10*ROW('Sanitation Data'!D151)),NA())</f>
        <v>#N/A</v>
      </c>
      <c r="X157" s="512" t="e">
        <f ca="1">+IF(AND(ISNUMBER(OFFSET('Sanitation Data'!$D$10,0,10*ROW('Sanitation Data'!D151))),'Data Summary'!CM157="Yes"),OFFSET('Sanitation Data'!$D$10,0,10*ROW('Sanitation Data'!D151)),NA())</f>
        <v>#N/A</v>
      </c>
      <c r="Y157" s="512" t="e">
        <f ca="1">+IF(AND(ISNUMBER(OFFSET('Sanitation Data'!$D$11,0,10*ROW('Sanitation Data'!D151))),'Data Summary'!CN157="Yes"),OFFSET('Sanitation Data'!$D$11,0,10*ROW('Sanitation Data'!D151)),NA())</f>
        <v>#N/A</v>
      </c>
      <c r="Z157" s="512" t="e">
        <f ca="1">+IF(AND(ISNUMBER(OFFSET('Sanitation Data'!$D$12,0,10*ROW('Sanitation Data'!D151))),'Data Summary'!CO157="Yes"),OFFSET('Sanitation Data'!$D$12,0,10*ROW('Sanitation Data'!D151)),NA())</f>
        <v>#N/A</v>
      </c>
      <c r="AA157" s="512" t="e">
        <f ca="1">+IF(AND(ISNUMBER(OFFSET('Sanitation Data'!$E$4,0,10*ROW('Sanitation Data'!E151))),'Data Summary'!CP157="Yes"),100-OFFSET('Sanitation Data'!$E$4,0,10*ROW('Sanitation Data'!E151)),NA())</f>
        <v>#N/A</v>
      </c>
      <c r="AB157" s="512" t="e">
        <f ca="1">+IF(AND(ISNUMBER(OFFSET('Sanitation Data'!$E$6,0,10*ROW('Sanitation Data'!E151))),'Data Summary'!CQ157="Yes"),OFFSET('Sanitation Data'!$E$6,0,10*ROW('Sanitation Data'!E151)),NA())</f>
        <v>#N/A</v>
      </c>
      <c r="AC157" s="512" t="e">
        <f ca="1">+IF(AND(ISNUMBER(OFFSET('Sanitation Data'!$E$10,0,10*ROW('Sanitation Data'!E151))),'Data Summary'!CR157="Yes"),OFFSET('Sanitation Data'!$E$10,0,10*ROW('Sanitation Data'!E151)),NA())</f>
        <v>#N/A</v>
      </c>
      <c r="AD157" s="512" t="e">
        <f ca="1">+IF(AND(ISNUMBER(OFFSET('Sanitation Data'!$E$11,0,10*ROW('Sanitation Data'!E151))),'Data Summary'!CS157="Yes"),OFFSET('Sanitation Data'!$E$11,0,10*ROW('Sanitation Data'!E151)),NA())</f>
        <v>#N/A</v>
      </c>
      <c r="AE157" s="512" t="e">
        <f ca="1">+IF(AND(ISNUMBER(OFFSET('Sanitation Data'!$E$12,0,10*ROW('Sanitation Data'!E151))),'Data Summary'!CT157="Yes"),OFFSET('Sanitation Data'!$E$12,0,10*ROW('Sanitation Data'!E151)),NA())</f>
        <v>#N/A</v>
      </c>
      <c r="AF157" s="512" t="e">
        <f ca="1">+IF(AND(ISNUMBER(OFFSET('Sanitation Data'!$F$4,0,10*ROW('Sanitation Data'!F151))),'Data Summary'!CU157="Yes"),100-OFFSET('Sanitation Data'!$F$4,0,10*ROW('Sanitation Data'!F151)),NA())</f>
        <v>#N/A</v>
      </c>
      <c r="AG157" s="512" t="e">
        <f ca="1">+IF(AND(ISNUMBER(OFFSET('Sanitation Data'!$F$6,0,10*ROW('Sanitation Data'!F151))),'Data Summary'!CV157="Yes"),OFFSET('Sanitation Data'!$F$6,0,10*ROW('Sanitation Data'!F151)),NA())</f>
        <v>#N/A</v>
      </c>
      <c r="AH157" s="512" t="e">
        <f ca="1">+IF(AND(ISNUMBER(OFFSET('Sanitation Data'!$F$10,0,10*ROW('Sanitation Data'!F151))),'Data Summary'!CW157="Yes"),OFFSET('Sanitation Data'!$F$10,0,10*ROW('Sanitation Data'!F151)),NA())</f>
        <v>#N/A</v>
      </c>
      <c r="AI157" s="512" t="e">
        <f ca="1">+IF(AND(ISNUMBER(OFFSET('Sanitation Data'!$F$11,0,10*ROW('Sanitation Data'!F151))),'Data Summary'!CX157="Yes"),OFFSET('Sanitation Data'!$F$11,0,10*ROW('Sanitation Data'!F151)),NA())</f>
        <v>#N/A</v>
      </c>
      <c r="AJ157" s="512" t="e">
        <f ca="1">+IF(AND(ISNUMBER(OFFSET('Sanitation Data'!$F$12,0,10*ROW('Sanitation Data'!F151))),'Data Summary'!CY157="Yes"),OFFSET('Sanitation Data'!$F$12,0,10*ROW('Sanitation Data'!F151)),NA())</f>
        <v>#N/A</v>
      </c>
      <c r="AK157" s="512" t="e">
        <f ca="1">+IF(AND(ISNUMBER(OFFSET('Sanitation Data'!$G$4,0,10*ROW('Sanitation Data'!G151))),'Data Summary'!CZ157="Yes"),100-OFFSET('Sanitation Data'!$G$4,0,10*ROW('Sanitation Data'!G151)),NA())</f>
        <v>#N/A</v>
      </c>
      <c r="AL157" s="512" t="e">
        <f ca="1">+IF(AND(ISNUMBER(OFFSET('Sanitation Data'!$G$6,0,10*ROW('Sanitation Data'!G151))),'Data Summary'!DA157="Yes"),OFFSET('Sanitation Data'!$G$6,0,10*ROW('Sanitation Data'!G151)),NA())</f>
        <v>#N/A</v>
      </c>
      <c r="AM157" s="512" t="e">
        <f ca="1">+IF(AND(ISNUMBER(OFFSET('Sanitation Data'!$G$10,0,10*ROW('Sanitation Data'!G151))),'Data Summary'!DB157="Yes"),OFFSET('Sanitation Data'!$G$10,0,10*ROW('Sanitation Data'!G151)),NA())</f>
        <v>#N/A</v>
      </c>
      <c r="AN157" s="512" t="e">
        <f ca="1">+IF(AND(ISNUMBER(OFFSET('Sanitation Data'!$G$11,0,10*ROW('Sanitation Data'!G151))),'Data Summary'!DC157="Yes"),OFFSET('Sanitation Data'!$G$11,0,10*ROW('Sanitation Data'!G151)),NA())</f>
        <v>#N/A</v>
      </c>
      <c r="AO157" s="512" t="e">
        <f ca="1">+IF(AND(ISNUMBER(OFFSET('Sanitation Data'!$G$12,0,10*ROW('Sanitation Data'!G151))),'Data Summary'!DD157="Yes"),OFFSET('Sanitation Data'!$G$12,0,10*ROW('Sanitation Data'!G151)),NA())</f>
        <v>#N/A</v>
      </c>
      <c r="AP157" s="512" t="e">
        <f ca="1">+IF(AND(ISNUMBER(OFFSET('Sanitation Data'!$H$4,0,10*ROW('Sanitation Data'!H151))),'Data Summary'!DE157="Yes"),100-OFFSET('Sanitation Data'!$H$4,0,10*ROW('Sanitation Data'!H151)),NA())</f>
        <v>#N/A</v>
      </c>
      <c r="AQ157" s="512" t="e">
        <f ca="1">+IF(AND(ISNUMBER(OFFSET('Sanitation Data'!$H$6,0,10*ROW('Sanitation Data'!H151))),'Data Summary'!DF157="Yes"),OFFSET('Sanitation Data'!$H$6,0,10*ROW('Sanitation Data'!H151)),NA())</f>
        <v>#N/A</v>
      </c>
      <c r="AR157" s="512" t="e">
        <f ca="1">+IF(AND(ISNUMBER(OFFSET('Sanitation Data'!$H$10,0,10*ROW('Sanitation Data'!H151))),'Data Summary'!DG157="Yes"),OFFSET('Sanitation Data'!$H$10,0,10*ROW('Sanitation Data'!H151)),NA())</f>
        <v>#N/A</v>
      </c>
      <c r="AS157" s="512" t="e">
        <f ca="1">+IF(AND(ISNUMBER(OFFSET('Sanitation Data'!$H$11,0,10*ROW('Sanitation Data'!H151))),'Data Summary'!DH157="Yes"),OFFSET('Sanitation Data'!$H$11,0,10*ROW('Sanitation Data'!H151)),NA())</f>
        <v>#N/A</v>
      </c>
      <c r="AT157" s="512" t="e">
        <f ca="1">+IF(AND(ISNUMBER(OFFSET('Sanitation Data'!$H$12,0,10*ROW('Sanitation Data'!H151))),'Data Summary'!DI157="Yes"),OFFSET('Sanitation Data'!$H$12,0,10*ROW('Sanitation Data'!H151)),NA())</f>
        <v>#N/A</v>
      </c>
      <c r="AU157" s="512" t="e">
        <f ca="1">+IF(AND(ISNUMBER(OFFSET('Sanitation Data'!$I$4,0,10*ROW('Sanitation Data'!I151))),'Data Summary'!DJ157="Yes"),100-OFFSET('Sanitation Data'!$I$4,0,10*ROW('Sanitation Data'!I151)),NA())</f>
        <v>#N/A</v>
      </c>
      <c r="AV157" s="512" t="e">
        <f ca="1">+IF(AND(ISNUMBER(OFFSET('Sanitation Data'!$I$6,0,10*ROW('Sanitation Data'!I151))),'Data Summary'!DK157="Yes"),OFFSET('Sanitation Data'!$I$6,0,10*ROW('Sanitation Data'!I151)),NA())</f>
        <v>#N/A</v>
      </c>
      <c r="AW157" s="512" t="e">
        <f ca="1">+IF(AND(ISNUMBER(OFFSET('Sanitation Data'!$I$10,0,10*ROW('Sanitation Data'!I151))),'Data Summary'!DL157="Yes"),OFFSET('Sanitation Data'!$I$10,0,10*ROW('Sanitation Data'!I151)),NA())</f>
        <v>#N/A</v>
      </c>
      <c r="AX157" s="512" t="e">
        <f ca="1">+IF(AND(ISNUMBER(OFFSET('Sanitation Data'!$I$11,0,10*ROW('Sanitation Data'!I151))),'Data Summary'!DM157="Yes"),OFFSET('Sanitation Data'!$I$11,0,10*ROW('Sanitation Data'!I151)),NA())</f>
        <v>#N/A</v>
      </c>
      <c r="AY157" s="512" t="e">
        <f ca="1">+IF(AND(ISNUMBER(OFFSET('Sanitation Data'!$I$12,0,10*ROW('Sanitation Data'!I151))),'Data Summary'!DN157="Yes"),OFFSET('Sanitation Data'!$I$12,0,10*ROW('Sanitation Data'!I151)),NA())</f>
        <v>#N/A</v>
      </c>
      <c r="AZ157" s="513" t="e">
        <f ca="1">+IF(AND(ISNUMBER(OFFSET('Hygiene Data'!$D$5,0,10*ROW('Hygiene Data'!D151))),'Data Summary'!DO157="Yes"),OFFSET('Hygiene Data'!$D$5,0,10*ROW('Hygiene Data'!D151)),NA())</f>
        <v>#N/A</v>
      </c>
      <c r="BA157" s="513" t="e">
        <f ca="1">+IF(AND(ISNUMBER(OFFSET('Hygiene Data'!$D$7,0,10*ROW('Hygiene Data'!D151))),'Data Summary'!DP157="Yes"),OFFSET('Hygiene Data'!$D$7,0,10*ROW('Hygiene Data'!D151)),NA())</f>
        <v>#N/A</v>
      </c>
      <c r="BB157" s="513" t="e">
        <f ca="1">+IF(AND(ISNUMBER(OFFSET('Hygiene Data'!$D$9,0,10*ROW('Hygiene Data'!D151))),'Data Summary'!DQ157="Yes"),OFFSET('Hygiene Data'!$D$9,0,10*ROW('Hygiene Data'!D151)),NA())</f>
        <v>#N/A</v>
      </c>
      <c r="BC157" s="513" t="e">
        <f ca="1">+IF(AND(ISNUMBER(OFFSET('Hygiene Data'!$E$5,0,10*ROW('Hygiene Data'!E151))),'Data Summary'!DR157="Yes"),OFFSET('Hygiene Data'!$E$5,0,10*ROW('Hygiene Data'!E151)),NA())</f>
        <v>#N/A</v>
      </c>
      <c r="BD157" s="513" t="e">
        <f ca="1">+IF(AND(ISNUMBER(OFFSET('Hygiene Data'!$E$7,0,10*ROW('Hygiene Data'!E151))),'Data Summary'!DS157="Yes"),OFFSET('Hygiene Data'!$E$7,0,10*ROW('Hygiene Data'!E151)),NA())</f>
        <v>#N/A</v>
      </c>
      <c r="BE157" s="513" t="e">
        <f ca="1">+IF(AND(ISNUMBER(OFFSET('Hygiene Data'!$E$9,0,10*ROW('Hygiene Data'!E151))),'Data Summary'!DT157="Yes"),OFFSET('Hygiene Data'!$E$9,0,10*ROW('Hygiene Data'!E151)),NA())</f>
        <v>#N/A</v>
      </c>
      <c r="BF157" s="513" t="e">
        <f ca="1">+IF(AND(ISNUMBER(OFFSET('Hygiene Data'!$F$5,0,10*ROW('Hygiene Data'!F151))),'Data Summary'!DU157="Yes"),OFFSET('Hygiene Data'!$F$5,0,10*ROW('Hygiene Data'!F151)),NA())</f>
        <v>#N/A</v>
      </c>
      <c r="BG157" s="513" t="e">
        <f ca="1">+IF(AND(ISNUMBER(OFFSET('Hygiene Data'!$F$7,0,10*ROW('Hygiene Data'!F151))),'Data Summary'!DV157="Yes"),OFFSET('Hygiene Data'!$F$7,0,10*ROW('Hygiene Data'!F151)),NA())</f>
        <v>#N/A</v>
      </c>
      <c r="BH157" s="513" t="e">
        <f ca="1">+IF(AND(ISNUMBER(OFFSET('Hygiene Data'!$F$9,0,10*ROW('Hygiene Data'!F151))),'Data Summary'!DW157="Yes"),OFFSET('Hygiene Data'!$F$9,0,10*ROW('Hygiene Data'!F151)),NA())</f>
        <v>#N/A</v>
      </c>
      <c r="BI157" s="513" t="e">
        <f ca="1">+IF(AND(ISNUMBER(OFFSET('Hygiene Data'!$G$5,0,10*ROW('Hygiene Data'!G151))),'Data Summary'!DX157="Yes"),OFFSET('Hygiene Data'!$G$5,0,10*ROW('Hygiene Data'!G151)),NA())</f>
        <v>#N/A</v>
      </c>
      <c r="BJ157" s="513" t="e">
        <f ca="1">+IF(AND(ISNUMBER(OFFSET('Hygiene Data'!$G$7,0,10*ROW('Hygiene Data'!G151))),'Data Summary'!DY157="Yes"),OFFSET('Hygiene Data'!$G$7,0,10*ROW('Hygiene Data'!G151)),NA())</f>
        <v>#N/A</v>
      </c>
      <c r="BK157" s="513" t="e">
        <f ca="1">+IF(AND(ISNUMBER(OFFSET('Hygiene Data'!$G$9,0,10*ROW('Hygiene Data'!G151))),'Data Summary'!DZ157="Yes"),OFFSET('Hygiene Data'!$G$9,0,10*ROW('Hygiene Data'!G151)),NA())</f>
        <v>#N/A</v>
      </c>
      <c r="BL157" s="513" t="e">
        <f ca="1">+IF(AND(ISNUMBER(OFFSET('Hygiene Data'!$H$5,0,10*ROW('Hygiene Data'!H151))),'Data Summary'!EA157="Yes"),OFFSET('Hygiene Data'!$H$5,0,10*ROW('Hygiene Data'!H151)),NA())</f>
        <v>#N/A</v>
      </c>
      <c r="BM157" s="513" t="e">
        <f ca="1">+IF(AND(ISNUMBER(OFFSET('Hygiene Data'!$H$7,0,10*ROW('Hygiene Data'!H151))),'Data Summary'!EB157="Yes"),OFFSET('Hygiene Data'!$H$7,0,10*ROW('Hygiene Data'!H151)),NA())</f>
        <v>#N/A</v>
      </c>
      <c r="BN157" s="513" t="e">
        <f ca="1">+IF(AND(ISNUMBER(OFFSET('Hygiene Data'!$H$9,0,10*ROW('Hygiene Data'!H151))),'Data Summary'!EC157="Yes"),OFFSET('Hygiene Data'!$H$9,0,10*ROW('Hygiene Data'!H151)),NA())</f>
        <v>#N/A</v>
      </c>
      <c r="BO157" s="513" t="e">
        <f ca="1">+IF(AND(ISNUMBER(OFFSET('Hygiene Data'!$I$5,0,10*ROW('Hygiene Data'!I151))),'Data Summary'!ED157="Yes"),OFFSET('Hygiene Data'!$I$5,0,10*ROW('Hygiene Data'!I151)),NA())</f>
        <v>#N/A</v>
      </c>
      <c r="BP157" s="513" t="e">
        <f ca="1">+IF(AND(ISNUMBER(OFFSET('Hygiene Data'!$I$7,0,10*ROW('Hygiene Data'!I151))),'Data Summary'!EE157="Yes"),OFFSET('Hygiene Data'!$I$7,0,10*ROW('Hygiene Data'!I151)),NA())</f>
        <v>#N/A</v>
      </c>
      <c r="BQ157" s="513" t="e">
        <f ca="1">+IF(AND(ISNUMBER(OFFSET('Hygiene Data'!$I$9,0,10*ROW('Hygiene Data'!I151))),'Data Summary'!EF157="Yes"),OFFSET('Hygiene Data'!$I$9,0,10*ROW('Hygiene Data'!I151)),NA())</f>
        <v>#N/A</v>
      </c>
    </row>
    <row r="158" spans="1:69" x14ac:dyDescent="0.25">
      <c r="A158" s="509" t="e">
        <f ca="1">+RIGHT('Data Summary'!A158,LEN('Data Summary'!A158)-9)</f>
        <v>#VALUE!</v>
      </c>
      <c r="B158" s="483" t="str">
        <f ca="1">+IF(ISTEXT('Data Summary'!B158),'Data Summary'!B158,"")</f>
        <v/>
      </c>
      <c r="C158" s="510" t="e">
        <f ca="1">+VALUE('Data Summary'!C158)</f>
        <v>#VALUE!</v>
      </c>
      <c r="D158" s="511" t="e">
        <f ca="1">+IF(AND(ISNUMBER(OFFSET('Water Data'!$D$4,0,10*ROW('Water Data'!D152))),'Data Summary'!BS158="Yes"),100-OFFSET('Water Data'!$D$4,0,10*ROW('Water Data'!D152)),NA())</f>
        <v>#N/A</v>
      </c>
      <c r="E158" s="511" t="e">
        <f ca="1">+IF(AND(ISNUMBER(OFFSET('Water Data'!$D$6,0,10*ROW('Water Data'!D152))),'Data Summary'!BT158="Yes"),OFFSET('Water Data'!$D$6,0,10*ROW('Water Data'!D152)),NA())</f>
        <v>#N/A</v>
      </c>
      <c r="F158" s="511" t="e">
        <f ca="1">+IF(AND(ISNUMBER(OFFSET('Water Data'!$D$9,0,10*ROW('Water Data'!D152))),'Data Summary'!BU158="Yes"),OFFSET('Water Data'!$D$9,0,10*ROW('Water Data'!D152)),NA())</f>
        <v>#N/A</v>
      </c>
      <c r="G158" s="511" t="e">
        <f ca="1">+IF(AND(ISNUMBER(OFFSET('Water Data'!$E$4,0,10*ROW('Water Data'!E152))),'Data Summary'!BV158="Yes"),100-OFFSET('Water Data'!$E$4,0,10*ROW('Water Data'!E152)),NA())</f>
        <v>#N/A</v>
      </c>
      <c r="H158" s="511" t="e">
        <f ca="1">+IF(AND(ISNUMBER(OFFSET('Water Data'!$E$6,0,10*ROW('Water Data'!E152))),'Data Summary'!BW158="Yes"),OFFSET('Water Data'!$E$6,0,10*ROW('Water Data'!E152)),NA())</f>
        <v>#N/A</v>
      </c>
      <c r="I158" s="511" t="e">
        <f ca="1">+IF(AND(ISNUMBER(OFFSET('Water Data'!$E$9,0,10*ROW('Water Data'!E152))),'Data Summary'!BX158="Yes"),OFFSET('Water Data'!$E$9,0,10*ROW('Water Data'!E152)),NA())</f>
        <v>#N/A</v>
      </c>
      <c r="J158" s="511" t="e">
        <f ca="1">+IF(AND(ISNUMBER(OFFSET('Water Data'!$F$4,0,10*ROW('Water Data'!F152))),'Data Summary'!BY158="Yes"),100-OFFSET('Water Data'!$F$4,0,10*ROW('Water Data'!F152)),NA())</f>
        <v>#N/A</v>
      </c>
      <c r="K158" s="511" t="e">
        <f ca="1">+IF(AND(ISNUMBER(OFFSET('Water Data'!$F$6,0,10*ROW('Water Data'!F152))),'Data Summary'!BZ158="Yes"),OFFSET('Water Data'!$F$6,0,10*ROW('Water Data'!F152)),NA())</f>
        <v>#N/A</v>
      </c>
      <c r="L158" s="511" t="e">
        <f ca="1">+IF(AND(ISNUMBER(OFFSET('Water Data'!$F$9,0,10*ROW('Water Data'!F152))),'Data Summary'!CA158="Yes"),OFFSET('Water Data'!$F$9,0,10*ROW('Water Data'!F152)),NA())</f>
        <v>#N/A</v>
      </c>
      <c r="M158" s="511" t="e">
        <f ca="1">+IF(AND(ISNUMBER(OFFSET('Water Data'!$G$4,0,10*ROW('Water Data'!G152))),'Data Summary'!CB158="Yes"),100-OFFSET('Water Data'!$G$4,0,10*ROW('Water Data'!G152)),NA())</f>
        <v>#N/A</v>
      </c>
      <c r="N158" s="511" t="e">
        <f ca="1">+IF(AND(ISNUMBER(OFFSET('Water Data'!$G$6,0,10*ROW('Water Data'!G152))),'Data Summary'!CC158="Yes"),OFFSET('Water Data'!$G$6,0,10*ROW('Water Data'!G152)),NA())</f>
        <v>#N/A</v>
      </c>
      <c r="O158" s="511" t="e">
        <f ca="1">+IF(AND(ISNUMBER(OFFSET('Water Data'!$G$9,0,10*ROW('Water Data'!G152))),'Data Summary'!CD158="Yes"),OFFSET('Water Data'!$G$9,0,10*ROW('Water Data'!G152)),NA())</f>
        <v>#N/A</v>
      </c>
      <c r="P158" s="511" t="e">
        <f ca="1">+IF(AND(ISNUMBER(OFFSET('Water Data'!$H$4,0,10*ROW('Water Data'!H152))),'Data Summary'!CE158="Yes"),100-OFFSET('Water Data'!$H$4,0,10*ROW('Water Data'!H152)),NA())</f>
        <v>#N/A</v>
      </c>
      <c r="Q158" s="511" t="e">
        <f ca="1">+IF(AND(ISNUMBER(OFFSET('Water Data'!$H$6,0,10*ROW('Water Data'!H152))),'Data Summary'!CF158="Yes"),OFFSET('Water Data'!$H$6,0,10*ROW('Water Data'!H152)),NA())</f>
        <v>#N/A</v>
      </c>
      <c r="R158" s="511" t="e">
        <f ca="1">+IF(AND(ISNUMBER(OFFSET('Water Data'!$H$9,0,10*ROW('Water Data'!H152))),'Data Summary'!CG158="Yes"),OFFSET('Water Data'!$H$9,0,10*ROW('Water Data'!H152)),NA())</f>
        <v>#N/A</v>
      </c>
      <c r="S158" s="511" t="e">
        <f ca="1">+IF(AND(ISNUMBER(OFFSET('Water Data'!$I$4,0,10*ROW('Water Data'!I152))),'Data Summary'!CH158="Yes"),100-OFFSET('Water Data'!$I$4,0,10*ROW('Water Data'!I152)),NA())</f>
        <v>#N/A</v>
      </c>
      <c r="T158" s="511" t="e">
        <f ca="1">+IF(AND(ISNUMBER(OFFSET('Water Data'!$I$6,0,10*ROW('Water Data'!I152))),'Data Summary'!CI158="Yes"),OFFSET('Water Data'!$I$6,0,10*ROW('Water Data'!I152)),NA())</f>
        <v>#N/A</v>
      </c>
      <c r="U158" s="511" t="e">
        <f ca="1">+IF(AND(ISNUMBER(OFFSET('Water Data'!$I$9,0,10*ROW('Water Data'!I152))),'Data Summary'!CJ158="Yes"),OFFSET('Water Data'!$I$9,0,10*ROW('Water Data'!I152)),NA())</f>
        <v>#N/A</v>
      </c>
      <c r="V158" s="512" t="e">
        <f ca="1">+IF(AND(ISNUMBER(OFFSET('Sanitation Data'!$D$4,0,10*ROW('Sanitation Data'!D152))),'Data Summary'!CK158="Yes"),100-OFFSET('Sanitation Data'!$D$4,0,10*ROW('Sanitation Data'!D152)),NA())</f>
        <v>#N/A</v>
      </c>
      <c r="W158" s="512" t="e">
        <f ca="1">+IF(AND(ISNUMBER(OFFSET('Sanitation Data'!$D$6,0,10*ROW('Sanitation Data'!D152))),'Data Summary'!CL158="Yes"),OFFSET('Sanitation Data'!$D$6,0,10*ROW('Sanitation Data'!D152)),NA())</f>
        <v>#N/A</v>
      </c>
      <c r="X158" s="512" t="e">
        <f ca="1">+IF(AND(ISNUMBER(OFFSET('Sanitation Data'!$D$10,0,10*ROW('Sanitation Data'!D152))),'Data Summary'!CM158="Yes"),OFFSET('Sanitation Data'!$D$10,0,10*ROW('Sanitation Data'!D152)),NA())</f>
        <v>#N/A</v>
      </c>
      <c r="Y158" s="512" t="e">
        <f ca="1">+IF(AND(ISNUMBER(OFFSET('Sanitation Data'!$D$11,0,10*ROW('Sanitation Data'!D152))),'Data Summary'!CN158="Yes"),OFFSET('Sanitation Data'!$D$11,0,10*ROW('Sanitation Data'!D152)),NA())</f>
        <v>#N/A</v>
      </c>
      <c r="Z158" s="512" t="e">
        <f ca="1">+IF(AND(ISNUMBER(OFFSET('Sanitation Data'!$D$12,0,10*ROW('Sanitation Data'!D152))),'Data Summary'!CO158="Yes"),OFFSET('Sanitation Data'!$D$12,0,10*ROW('Sanitation Data'!D152)),NA())</f>
        <v>#N/A</v>
      </c>
      <c r="AA158" s="512" t="e">
        <f ca="1">+IF(AND(ISNUMBER(OFFSET('Sanitation Data'!$E$4,0,10*ROW('Sanitation Data'!E152))),'Data Summary'!CP158="Yes"),100-OFFSET('Sanitation Data'!$E$4,0,10*ROW('Sanitation Data'!E152)),NA())</f>
        <v>#N/A</v>
      </c>
      <c r="AB158" s="512" t="e">
        <f ca="1">+IF(AND(ISNUMBER(OFFSET('Sanitation Data'!$E$6,0,10*ROW('Sanitation Data'!E152))),'Data Summary'!CQ158="Yes"),OFFSET('Sanitation Data'!$E$6,0,10*ROW('Sanitation Data'!E152)),NA())</f>
        <v>#N/A</v>
      </c>
      <c r="AC158" s="512" t="e">
        <f ca="1">+IF(AND(ISNUMBER(OFFSET('Sanitation Data'!$E$10,0,10*ROW('Sanitation Data'!E152))),'Data Summary'!CR158="Yes"),OFFSET('Sanitation Data'!$E$10,0,10*ROW('Sanitation Data'!E152)),NA())</f>
        <v>#N/A</v>
      </c>
      <c r="AD158" s="512" t="e">
        <f ca="1">+IF(AND(ISNUMBER(OFFSET('Sanitation Data'!$E$11,0,10*ROW('Sanitation Data'!E152))),'Data Summary'!CS158="Yes"),OFFSET('Sanitation Data'!$E$11,0,10*ROW('Sanitation Data'!E152)),NA())</f>
        <v>#N/A</v>
      </c>
      <c r="AE158" s="512" t="e">
        <f ca="1">+IF(AND(ISNUMBER(OFFSET('Sanitation Data'!$E$12,0,10*ROW('Sanitation Data'!E152))),'Data Summary'!CT158="Yes"),OFFSET('Sanitation Data'!$E$12,0,10*ROW('Sanitation Data'!E152)),NA())</f>
        <v>#N/A</v>
      </c>
      <c r="AF158" s="512" t="e">
        <f ca="1">+IF(AND(ISNUMBER(OFFSET('Sanitation Data'!$F$4,0,10*ROW('Sanitation Data'!F152))),'Data Summary'!CU158="Yes"),100-OFFSET('Sanitation Data'!$F$4,0,10*ROW('Sanitation Data'!F152)),NA())</f>
        <v>#N/A</v>
      </c>
      <c r="AG158" s="512" t="e">
        <f ca="1">+IF(AND(ISNUMBER(OFFSET('Sanitation Data'!$F$6,0,10*ROW('Sanitation Data'!F152))),'Data Summary'!CV158="Yes"),OFFSET('Sanitation Data'!$F$6,0,10*ROW('Sanitation Data'!F152)),NA())</f>
        <v>#N/A</v>
      </c>
      <c r="AH158" s="512" t="e">
        <f ca="1">+IF(AND(ISNUMBER(OFFSET('Sanitation Data'!$F$10,0,10*ROW('Sanitation Data'!F152))),'Data Summary'!CW158="Yes"),OFFSET('Sanitation Data'!$F$10,0,10*ROW('Sanitation Data'!F152)),NA())</f>
        <v>#N/A</v>
      </c>
      <c r="AI158" s="512" t="e">
        <f ca="1">+IF(AND(ISNUMBER(OFFSET('Sanitation Data'!$F$11,0,10*ROW('Sanitation Data'!F152))),'Data Summary'!CX158="Yes"),OFFSET('Sanitation Data'!$F$11,0,10*ROW('Sanitation Data'!F152)),NA())</f>
        <v>#N/A</v>
      </c>
      <c r="AJ158" s="512" t="e">
        <f ca="1">+IF(AND(ISNUMBER(OFFSET('Sanitation Data'!$F$12,0,10*ROW('Sanitation Data'!F152))),'Data Summary'!CY158="Yes"),OFFSET('Sanitation Data'!$F$12,0,10*ROW('Sanitation Data'!F152)),NA())</f>
        <v>#N/A</v>
      </c>
      <c r="AK158" s="512" t="e">
        <f ca="1">+IF(AND(ISNUMBER(OFFSET('Sanitation Data'!$G$4,0,10*ROW('Sanitation Data'!G152))),'Data Summary'!CZ158="Yes"),100-OFFSET('Sanitation Data'!$G$4,0,10*ROW('Sanitation Data'!G152)),NA())</f>
        <v>#N/A</v>
      </c>
      <c r="AL158" s="512" t="e">
        <f ca="1">+IF(AND(ISNUMBER(OFFSET('Sanitation Data'!$G$6,0,10*ROW('Sanitation Data'!G152))),'Data Summary'!DA158="Yes"),OFFSET('Sanitation Data'!$G$6,0,10*ROW('Sanitation Data'!G152)),NA())</f>
        <v>#N/A</v>
      </c>
      <c r="AM158" s="512" t="e">
        <f ca="1">+IF(AND(ISNUMBER(OFFSET('Sanitation Data'!$G$10,0,10*ROW('Sanitation Data'!G152))),'Data Summary'!DB158="Yes"),OFFSET('Sanitation Data'!$G$10,0,10*ROW('Sanitation Data'!G152)),NA())</f>
        <v>#N/A</v>
      </c>
      <c r="AN158" s="512" t="e">
        <f ca="1">+IF(AND(ISNUMBER(OFFSET('Sanitation Data'!$G$11,0,10*ROW('Sanitation Data'!G152))),'Data Summary'!DC158="Yes"),OFFSET('Sanitation Data'!$G$11,0,10*ROW('Sanitation Data'!G152)),NA())</f>
        <v>#N/A</v>
      </c>
      <c r="AO158" s="512" t="e">
        <f ca="1">+IF(AND(ISNUMBER(OFFSET('Sanitation Data'!$G$12,0,10*ROW('Sanitation Data'!G152))),'Data Summary'!DD158="Yes"),OFFSET('Sanitation Data'!$G$12,0,10*ROW('Sanitation Data'!G152)),NA())</f>
        <v>#N/A</v>
      </c>
      <c r="AP158" s="512" t="e">
        <f ca="1">+IF(AND(ISNUMBER(OFFSET('Sanitation Data'!$H$4,0,10*ROW('Sanitation Data'!H152))),'Data Summary'!DE158="Yes"),100-OFFSET('Sanitation Data'!$H$4,0,10*ROW('Sanitation Data'!H152)),NA())</f>
        <v>#N/A</v>
      </c>
      <c r="AQ158" s="512" t="e">
        <f ca="1">+IF(AND(ISNUMBER(OFFSET('Sanitation Data'!$H$6,0,10*ROW('Sanitation Data'!H152))),'Data Summary'!DF158="Yes"),OFFSET('Sanitation Data'!$H$6,0,10*ROW('Sanitation Data'!H152)),NA())</f>
        <v>#N/A</v>
      </c>
      <c r="AR158" s="512" t="e">
        <f ca="1">+IF(AND(ISNUMBER(OFFSET('Sanitation Data'!$H$10,0,10*ROW('Sanitation Data'!H152))),'Data Summary'!DG158="Yes"),OFFSET('Sanitation Data'!$H$10,0,10*ROW('Sanitation Data'!H152)),NA())</f>
        <v>#N/A</v>
      </c>
      <c r="AS158" s="512" t="e">
        <f ca="1">+IF(AND(ISNUMBER(OFFSET('Sanitation Data'!$H$11,0,10*ROW('Sanitation Data'!H152))),'Data Summary'!DH158="Yes"),OFFSET('Sanitation Data'!$H$11,0,10*ROW('Sanitation Data'!H152)),NA())</f>
        <v>#N/A</v>
      </c>
      <c r="AT158" s="512" t="e">
        <f ca="1">+IF(AND(ISNUMBER(OFFSET('Sanitation Data'!$H$12,0,10*ROW('Sanitation Data'!H152))),'Data Summary'!DI158="Yes"),OFFSET('Sanitation Data'!$H$12,0,10*ROW('Sanitation Data'!H152)),NA())</f>
        <v>#N/A</v>
      </c>
      <c r="AU158" s="512" t="e">
        <f ca="1">+IF(AND(ISNUMBER(OFFSET('Sanitation Data'!$I$4,0,10*ROW('Sanitation Data'!I152))),'Data Summary'!DJ158="Yes"),100-OFFSET('Sanitation Data'!$I$4,0,10*ROW('Sanitation Data'!I152)),NA())</f>
        <v>#N/A</v>
      </c>
      <c r="AV158" s="512" t="e">
        <f ca="1">+IF(AND(ISNUMBER(OFFSET('Sanitation Data'!$I$6,0,10*ROW('Sanitation Data'!I152))),'Data Summary'!DK158="Yes"),OFFSET('Sanitation Data'!$I$6,0,10*ROW('Sanitation Data'!I152)),NA())</f>
        <v>#N/A</v>
      </c>
      <c r="AW158" s="512" t="e">
        <f ca="1">+IF(AND(ISNUMBER(OFFSET('Sanitation Data'!$I$10,0,10*ROW('Sanitation Data'!I152))),'Data Summary'!DL158="Yes"),OFFSET('Sanitation Data'!$I$10,0,10*ROW('Sanitation Data'!I152)),NA())</f>
        <v>#N/A</v>
      </c>
      <c r="AX158" s="512" t="e">
        <f ca="1">+IF(AND(ISNUMBER(OFFSET('Sanitation Data'!$I$11,0,10*ROW('Sanitation Data'!I152))),'Data Summary'!DM158="Yes"),OFFSET('Sanitation Data'!$I$11,0,10*ROW('Sanitation Data'!I152)),NA())</f>
        <v>#N/A</v>
      </c>
      <c r="AY158" s="512" t="e">
        <f ca="1">+IF(AND(ISNUMBER(OFFSET('Sanitation Data'!$I$12,0,10*ROW('Sanitation Data'!I152))),'Data Summary'!DN158="Yes"),OFFSET('Sanitation Data'!$I$12,0,10*ROW('Sanitation Data'!I152)),NA())</f>
        <v>#N/A</v>
      </c>
      <c r="AZ158" s="513" t="e">
        <f ca="1">+IF(AND(ISNUMBER(OFFSET('Hygiene Data'!$D$5,0,10*ROW('Hygiene Data'!D152))),'Data Summary'!DO158="Yes"),OFFSET('Hygiene Data'!$D$5,0,10*ROW('Hygiene Data'!D152)),NA())</f>
        <v>#N/A</v>
      </c>
      <c r="BA158" s="513" t="e">
        <f ca="1">+IF(AND(ISNUMBER(OFFSET('Hygiene Data'!$D$7,0,10*ROW('Hygiene Data'!D152))),'Data Summary'!DP158="Yes"),OFFSET('Hygiene Data'!$D$7,0,10*ROW('Hygiene Data'!D152)),NA())</f>
        <v>#N/A</v>
      </c>
      <c r="BB158" s="513" t="e">
        <f ca="1">+IF(AND(ISNUMBER(OFFSET('Hygiene Data'!$D$9,0,10*ROW('Hygiene Data'!D152))),'Data Summary'!DQ158="Yes"),OFFSET('Hygiene Data'!$D$9,0,10*ROW('Hygiene Data'!D152)),NA())</f>
        <v>#N/A</v>
      </c>
      <c r="BC158" s="513" t="e">
        <f ca="1">+IF(AND(ISNUMBER(OFFSET('Hygiene Data'!$E$5,0,10*ROW('Hygiene Data'!E152))),'Data Summary'!DR158="Yes"),OFFSET('Hygiene Data'!$E$5,0,10*ROW('Hygiene Data'!E152)),NA())</f>
        <v>#N/A</v>
      </c>
      <c r="BD158" s="513" t="e">
        <f ca="1">+IF(AND(ISNUMBER(OFFSET('Hygiene Data'!$E$7,0,10*ROW('Hygiene Data'!E152))),'Data Summary'!DS158="Yes"),OFFSET('Hygiene Data'!$E$7,0,10*ROW('Hygiene Data'!E152)),NA())</f>
        <v>#N/A</v>
      </c>
      <c r="BE158" s="513" t="e">
        <f ca="1">+IF(AND(ISNUMBER(OFFSET('Hygiene Data'!$E$9,0,10*ROW('Hygiene Data'!E152))),'Data Summary'!DT158="Yes"),OFFSET('Hygiene Data'!$E$9,0,10*ROW('Hygiene Data'!E152)),NA())</f>
        <v>#N/A</v>
      </c>
      <c r="BF158" s="513" t="e">
        <f ca="1">+IF(AND(ISNUMBER(OFFSET('Hygiene Data'!$F$5,0,10*ROW('Hygiene Data'!F152))),'Data Summary'!DU158="Yes"),OFFSET('Hygiene Data'!$F$5,0,10*ROW('Hygiene Data'!F152)),NA())</f>
        <v>#N/A</v>
      </c>
      <c r="BG158" s="513" t="e">
        <f ca="1">+IF(AND(ISNUMBER(OFFSET('Hygiene Data'!$F$7,0,10*ROW('Hygiene Data'!F152))),'Data Summary'!DV158="Yes"),OFFSET('Hygiene Data'!$F$7,0,10*ROW('Hygiene Data'!F152)),NA())</f>
        <v>#N/A</v>
      </c>
      <c r="BH158" s="513" t="e">
        <f ca="1">+IF(AND(ISNUMBER(OFFSET('Hygiene Data'!$F$9,0,10*ROW('Hygiene Data'!F152))),'Data Summary'!DW158="Yes"),OFFSET('Hygiene Data'!$F$9,0,10*ROW('Hygiene Data'!F152)),NA())</f>
        <v>#N/A</v>
      </c>
      <c r="BI158" s="513" t="e">
        <f ca="1">+IF(AND(ISNUMBER(OFFSET('Hygiene Data'!$G$5,0,10*ROW('Hygiene Data'!G152))),'Data Summary'!DX158="Yes"),OFFSET('Hygiene Data'!$G$5,0,10*ROW('Hygiene Data'!G152)),NA())</f>
        <v>#N/A</v>
      </c>
      <c r="BJ158" s="513" t="e">
        <f ca="1">+IF(AND(ISNUMBER(OFFSET('Hygiene Data'!$G$7,0,10*ROW('Hygiene Data'!G152))),'Data Summary'!DY158="Yes"),OFFSET('Hygiene Data'!$G$7,0,10*ROW('Hygiene Data'!G152)),NA())</f>
        <v>#N/A</v>
      </c>
      <c r="BK158" s="513" t="e">
        <f ca="1">+IF(AND(ISNUMBER(OFFSET('Hygiene Data'!$G$9,0,10*ROW('Hygiene Data'!G152))),'Data Summary'!DZ158="Yes"),OFFSET('Hygiene Data'!$G$9,0,10*ROW('Hygiene Data'!G152)),NA())</f>
        <v>#N/A</v>
      </c>
      <c r="BL158" s="513" t="e">
        <f ca="1">+IF(AND(ISNUMBER(OFFSET('Hygiene Data'!$H$5,0,10*ROW('Hygiene Data'!H152))),'Data Summary'!EA158="Yes"),OFFSET('Hygiene Data'!$H$5,0,10*ROW('Hygiene Data'!H152)),NA())</f>
        <v>#N/A</v>
      </c>
      <c r="BM158" s="513" t="e">
        <f ca="1">+IF(AND(ISNUMBER(OFFSET('Hygiene Data'!$H$7,0,10*ROW('Hygiene Data'!H152))),'Data Summary'!EB158="Yes"),OFFSET('Hygiene Data'!$H$7,0,10*ROW('Hygiene Data'!H152)),NA())</f>
        <v>#N/A</v>
      </c>
      <c r="BN158" s="513" t="e">
        <f ca="1">+IF(AND(ISNUMBER(OFFSET('Hygiene Data'!$H$9,0,10*ROW('Hygiene Data'!H152))),'Data Summary'!EC158="Yes"),OFFSET('Hygiene Data'!$H$9,0,10*ROW('Hygiene Data'!H152)),NA())</f>
        <v>#N/A</v>
      </c>
      <c r="BO158" s="513" t="e">
        <f ca="1">+IF(AND(ISNUMBER(OFFSET('Hygiene Data'!$I$5,0,10*ROW('Hygiene Data'!I152))),'Data Summary'!ED158="Yes"),OFFSET('Hygiene Data'!$I$5,0,10*ROW('Hygiene Data'!I152)),NA())</f>
        <v>#N/A</v>
      </c>
      <c r="BP158" s="513" t="e">
        <f ca="1">+IF(AND(ISNUMBER(OFFSET('Hygiene Data'!$I$7,0,10*ROW('Hygiene Data'!I152))),'Data Summary'!EE158="Yes"),OFFSET('Hygiene Data'!$I$7,0,10*ROW('Hygiene Data'!I152)),NA())</f>
        <v>#N/A</v>
      </c>
      <c r="BQ158" s="513" t="e">
        <f ca="1">+IF(AND(ISNUMBER(OFFSET('Hygiene Data'!$I$9,0,10*ROW('Hygiene Data'!I152))),'Data Summary'!EF158="Yes"),OFFSET('Hygiene Data'!$I$9,0,10*ROW('Hygiene Data'!I152)),NA())</f>
        <v>#N/A</v>
      </c>
    </row>
    <row r="159" spans="1:69" x14ac:dyDescent="0.25">
      <c r="A159" s="509" t="e">
        <f ca="1">+RIGHT('Data Summary'!A159,LEN('Data Summary'!A159)-9)</f>
        <v>#VALUE!</v>
      </c>
      <c r="B159" s="483" t="str">
        <f ca="1">+IF(ISTEXT('Data Summary'!B159),'Data Summary'!B159,"")</f>
        <v/>
      </c>
      <c r="C159" s="510" t="e">
        <f ca="1">+VALUE('Data Summary'!C159)</f>
        <v>#VALUE!</v>
      </c>
      <c r="D159" s="511" t="e">
        <f ca="1">+IF(AND(ISNUMBER(OFFSET('Water Data'!$D$4,0,10*ROW('Water Data'!D153))),'Data Summary'!BS159="Yes"),100-OFFSET('Water Data'!$D$4,0,10*ROW('Water Data'!D153)),NA())</f>
        <v>#N/A</v>
      </c>
      <c r="E159" s="511" t="e">
        <f ca="1">+IF(AND(ISNUMBER(OFFSET('Water Data'!$D$6,0,10*ROW('Water Data'!D153))),'Data Summary'!BT159="Yes"),OFFSET('Water Data'!$D$6,0,10*ROW('Water Data'!D153)),NA())</f>
        <v>#N/A</v>
      </c>
      <c r="F159" s="511" t="e">
        <f ca="1">+IF(AND(ISNUMBER(OFFSET('Water Data'!$D$9,0,10*ROW('Water Data'!D153))),'Data Summary'!BU159="Yes"),OFFSET('Water Data'!$D$9,0,10*ROW('Water Data'!D153)),NA())</f>
        <v>#N/A</v>
      </c>
      <c r="G159" s="511" t="e">
        <f ca="1">+IF(AND(ISNUMBER(OFFSET('Water Data'!$E$4,0,10*ROW('Water Data'!E153))),'Data Summary'!BV159="Yes"),100-OFFSET('Water Data'!$E$4,0,10*ROW('Water Data'!E153)),NA())</f>
        <v>#N/A</v>
      </c>
      <c r="H159" s="511" t="e">
        <f ca="1">+IF(AND(ISNUMBER(OFFSET('Water Data'!$E$6,0,10*ROW('Water Data'!E153))),'Data Summary'!BW159="Yes"),OFFSET('Water Data'!$E$6,0,10*ROW('Water Data'!E153)),NA())</f>
        <v>#N/A</v>
      </c>
      <c r="I159" s="511" t="e">
        <f ca="1">+IF(AND(ISNUMBER(OFFSET('Water Data'!$E$9,0,10*ROW('Water Data'!E153))),'Data Summary'!BX159="Yes"),OFFSET('Water Data'!$E$9,0,10*ROW('Water Data'!E153)),NA())</f>
        <v>#N/A</v>
      </c>
      <c r="J159" s="511" t="e">
        <f ca="1">+IF(AND(ISNUMBER(OFFSET('Water Data'!$F$4,0,10*ROW('Water Data'!F153))),'Data Summary'!BY159="Yes"),100-OFFSET('Water Data'!$F$4,0,10*ROW('Water Data'!F153)),NA())</f>
        <v>#N/A</v>
      </c>
      <c r="K159" s="511" t="e">
        <f ca="1">+IF(AND(ISNUMBER(OFFSET('Water Data'!$F$6,0,10*ROW('Water Data'!F153))),'Data Summary'!BZ159="Yes"),OFFSET('Water Data'!$F$6,0,10*ROW('Water Data'!F153)),NA())</f>
        <v>#N/A</v>
      </c>
      <c r="L159" s="511" t="e">
        <f ca="1">+IF(AND(ISNUMBER(OFFSET('Water Data'!$F$9,0,10*ROW('Water Data'!F153))),'Data Summary'!CA159="Yes"),OFFSET('Water Data'!$F$9,0,10*ROW('Water Data'!F153)),NA())</f>
        <v>#N/A</v>
      </c>
      <c r="M159" s="511" t="e">
        <f ca="1">+IF(AND(ISNUMBER(OFFSET('Water Data'!$G$4,0,10*ROW('Water Data'!G153))),'Data Summary'!CB159="Yes"),100-OFFSET('Water Data'!$G$4,0,10*ROW('Water Data'!G153)),NA())</f>
        <v>#N/A</v>
      </c>
      <c r="N159" s="511" t="e">
        <f ca="1">+IF(AND(ISNUMBER(OFFSET('Water Data'!$G$6,0,10*ROW('Water Data'!G153))),'Data Summary'!CC159="Yes"),OFFSET('Water Data'!$G$6,0,10*ROW('Water Data'!G153)),NA())</f>
        <v>#N/A</v>
      </c>
      <c r="O159" s="511" t="e">
        <f ca="1">+IF(AND(ISNUMBER(OFFSET('Water Data'!$G$9,0,10*ROW('Water Data'!G153))),'Data Summary'!CD159="Yes"),OFFSET('Water Data'!$G$9,0,10*ROW('Water Data'!G153)),NA())</f>
        <v>#N/A</v>
      </c>
      <c r="P159" s="511" t="e">
        <f ca="1">+IF(AND(ISNUMBER(OFFSET('Water Data'!$H$4,0,10*ROW('Water Data'!H153))),'Data Summary'!CE159="Yes"),100-OFFSET('Water Data'!$H$4,0,10*ROW('Water Data'!H153)),NA())</f>
        <v>#N/A</v>
      </c>
      <c r="Q159" s="511" t="e">
        <f ca="1">+IF(AND(ISNUMBER(OFFSET('Water Data'!$H$6,0,10*ROW('Water Data'!H153))),'Data Summary'!CF159="Yes"),OFFSET('Water Data'!$H$6,0,10*ROW('Water Data'!H153)),NA())</f>
        <v>#N/A</v>
      </c>
      <c r="R159" s="511" t="e">
        <f ca="1">+IF(AND(ISNUMBER(OFFSET('Water Data'!$H$9,0,10*ROW('Water Data'!H153))),'Data Summary'!CG159="Yes"),OFFSET('Water Data'!$H$9,0,10*ROW('Water Data'!H153)),NA())</f>
        <v>#N/A</v>
      </c>
      <c r="S159" s="511" t="e">
        <f ca="1">+IF(AND(ISNUMBER(OFFSET('Water Data'!$I$4,0,10*ROW('Water Data'!I153))),'Data Summary'!CH159="Yes"),100-OFFSET('Water Data'!$I$4,0,10*ROW('Water Data'!I153)),NA())</f>
        <v>#N/A</v>
      </c>
      <c r="T159" s="511" t="e">
        <f ca="1">+IF(AND(ISNUMBER(OFFSET('Water Data'!$I$6,0,10*ROW('Water Data'!I153))),'Data Summary'!CI159="Yes"),OFFSET('Water Data'!$I$6,0,10*ROW('Water Data'!I153)),NA())</f>
        <v>#N/A</v>
      </c>
      <c r="U159" s="511" t="e">
        <f ca="1">+IF(AND(ISNUMBER(OFFSET('Water Data'!$I$9,0,10*ROW('Water Data'!I153))),'Data Summary'!CJ159="Yes"),OFFSET('Water Data'!$I$9,0,10*ROW('Water Data'!I153)),NA())</f>
        <v>#N/A</v>
      </c>
      <c r="V159" s="512" t="e">
        <f ca="1">+IF(AND(ISNUMBER(OFFSET('Sanitation Data'!$D$4,0,10*ROW('Sanitation Data'!D153))),'Data Summary'!CK159="Yes"),100-OFFSET('Sanitation Data'!$D$4,0,10*ROW('Sanitation Data'!D153)),NA())</f>
        <v>#N/A</v>
      </c>
      <c r="W159" s="512" t="e">
        <f ca="1">+IF(AND(ISNUMBER(OFFSET('Sanitation Data'!$D$6,0,10*ROW('Sanitation Data'!D153))),'Data Summary'!CL159="Yes"),OFFSET('Sanitation Data'!$D$6,0,10*ROW('Sanitation Data'!D153)),NA())</f>
        <v>#N/A</v>
      </c>
      <c r="X159" s="512" t="e">
        <f ca="1">+IF(AND(ISNUMBER(OFFSET('Sanitation Data'!$D$10,0,10*ROW('Sanitation Data'!D153))),'Data Summary'!CM159="Yes"),OFFSET('Sanitation Data'!$D$10,0,10*ROW('Sanitation Data'!D153)),NA())</f>
        <v>#N/A</v>
      </c>
      <c r="Y159" s="512" t="e">
        <f ca="1">+IF(AND(ISNUMBER(OFFSET('Sanitation Data'!$D$11,0,10*ROW('Sanitation Data'!D153))),'Data Summary'!CN159="Yes"),OFFSET('Sanitation Data'!$D$11,0,10*ROW('Sanitation Data'!D153)),NA())</f>
        <v>#N/A</v>
      </c>
      <c r="Z159" s="512" t="e">
        <f ca="1">+IF(AND(ISNUMBER(OFFSET('Sanitation Data'!$D$12,0,10*ROW('Sanitation Data'!D153))),'Data Summary'!CO159="Yes"),OFFSET('Sanitation Data'!$D$12,0,10*ROW('Sanitation Data'!D153)),NA())</f>
        <v>#N/A</v>
      </c>
      <c r="AA159" s="512" t="e">
        <f ca="1">+IF(AND(ISNUMBER(OFFSET('Sanitation Data'!$E$4,0,10*ROW('Sanitation Data'!E153))),'Data Summary'!CP159="Yes"),100-OFFSET('Sanitation Data'!$E$4,0,10*ROW('Sanitation Data'!E153)),NA())</f>
        <v>#N/A</v>
      </c>
      <c r="AB159" s="512" t="e">
        <f ca="1">+IF(AND(ISNUMBER(OFFSET('Sanitation Data'!$E$6,0,10*ROW('Sanitation Data'!E153))),'Data Summary'!CQ159="Yes"),OFFSET('Sanitation Data'!$E$6,0,10*ROW('Sanitation Data'!E153)),NA())</f>
        <v>#N/A</v>
      </c>
      <c r="AC159" s="512" t="e">
        <f ca="1">+IF(AND(ISNUMBER(OFFSET('Sanitation Data'!$E$10,0,10*ROW('Sanitation Data'!E153))),'Data Summary'!CR159="Yes"),OFFSET('Sanitation Data'!$E$10,0,10*ROW('Sanitation Data'!E153)),NA())</f>
        <v>#N/A</v>
      </c>
      <c r="AD159" s="512" t="e">
        <f ca="1">+IF(AND(ISNUMBER(OFFSET('Sanitation Data'!$E$11,0,10*ROW('Sanitation Data'!E153))),'Data Summary'!CS159="Yes"),OFFSET('Sanitation Data'!$E$11,0,10*ROW('Sanitation Data'!E153)),NA())</f>
        <v>#N/A</v>
      </c>
      <c r="AE159" s="512" t="e">
        <f ca="1">+IF(AND(ISNUMBER(OFFSET('Sanitation Data'!$E$12,0,10*ROW('Sanitation Data'!E153))),'Data Summary'!CT159="Yes"),OFFSET('Sanitation Data'!$E$12,0,10*ROW('Sanitation Data'!E153)),NA())</f>
        <v>#N/A</v>
      </c>
      <c r="AF159" s="512" t="e">
        <f ca="1">+IF(AND(ISNUMBER(OFFSET('Sanitation Data'!$F$4,0,10*ROW('Sanitation Data'!F153))),'Data Summary'!CU159="Yes"),100-OFFSET('Sanitation Data'!$F$4,0,10*ROW('Sanitation Data'!F153)),NA())</f>
        <v>#N/A</v>
      </c>
      <c r="AG159" s="512" t="e">
        <f ca="1">+IF(AND(ISNUMBER(OFFSET('Sanitation Data'!$F$6,0,10*ROW('Sanitation Data'!F153))),'Data Summary'!CV159="Yes"),OFFSET('Sanitation Data'!$F$6,0,10*ROW('Sanitation Data'!F153)),NA())</f>
        <v>#N/A</v>
      </c>
      <c r="AH159" s="512" t="e">
        <f ca="1">+IF(AND(ISNUMBER(OFFSET('Sanitation Data'!$F$10,0,10*ROW('Sanitation Data'!F153))),'Data Summary'!CW159="Yes"),OFFSET('Sanitation Data'!$F$10,0,10*ROW('Sanitation Data'!F153)),NA())</f>
        <v>#N/A</v>
      </c>
      <c r="AI159" s="512" t="e">
        <f ca="1">+IF(AND(ISNUMBER(OFFSET('Sanitation Data'!$F$11,0,10*ROW('Sanitation Data'!F153))),'Data Summary'!CX159="Yes"),OFFSET('Sanitation Data'!$F$11,0,10*ROW('Sanitation Data'!F153)),NA())</f>
        <v>#N/A</v>
      </c>
      <c r="AJ159" s="512" t="e">
        <f ca="1">+IF(AND(ISNUMBER(OFFSET('Sanitation Data'!$F$12,0,10*ROW('Sanitation Data'!F153))),'Data Summary'!CY159="Yes"),OFFSET('Sanitation Data'!$F$12,0,10*ROW('Sanitation Data'!F153)),NA())</f>
        <v>#N/A</v>
      </c>
      <c r="AK159" s="512" t="e">
        <f ca="1">+IF(AND(ISNUMBER(OFFSET('Sanitation Data'!$G$4,0,10*ROW('Sanitation Data'!G153))),'Data Summary'!CZ159="Yes"),100-OFFSET('Sanitation Data'!$G$4,0,10*ROW('Sanitation Data'!G153)),NA())</f>
        <v>#N/A</v>
      </c>
      <c r="AL159" s="512" t="e">
        <f ca="1">+IF(AND(ISNUMBER(OFFSET('Sanitation Data'!$G$6,0,10*ROW('Sanitation Data'!G153))),'Data Summary'!DA159="Yes"),OFFSET('Sanitation Data'!$G$6,0,10*ROW('Sanitation Data'!G153)),NA())</f>
        <v>#N/A</v>
      </c>
      <c r="AM159" s="512" t="e">
        <f ca="1">+IF(AND(ISNUMBER(OFFSET('Sanitation Data'!$G$10,0,10*ROW('Sanitation Data'!G153))),'Data Summary'!DB159="Yes"),OFFSET('Sanitation Data'!$G$10,0,10*ROW('Sanitation Data'!G153)),NA())</f>
        <v>#N/A</v>
      </c>
      <c r="AN159" s="512" t="e">
        <f ca="1">+IF(AND(ISNUMBER(OFFSET('Sanitation Data'!$G$11,0,10*ROW('Sanitation Data'!G153))),'Data Summary'!DC159="Yes"),OFFSET('Sanitation Data'!$G$11,0,10*ROW('Sanitation Data'!G153)),NA())</f>
        <v>#N/A</v>
      </c>
      <c r="AO159" s="512" t="e">
        <f ca="1">+IF(AND(ISNUMBER(OFFSET('Sanitation Data'!$G$12,0,10*ROW('Sanitation Data'!G153))),'Data Summary'!DD159="Yes"),OFFSET('Sanitation Data'!$G$12,0,10*ROW('Sanitation Data'!G153)),NA())</f>
        <v>#N/A</v>
      </c>
      <c r="AP159" s="512" t="e">
        <f ca="1">+IF(AND(ISNUMBER(OFFSET('Sanitation Data'!$H$4,0,10*ROW('Sanitation Data'!H153))),'Data Summary'!DE159="Yes"),100-OFFSET('Sanitation Data'!$H$4,0,10*ROW('Sanitation Data'!H153)),NA())</f>
        <v>#N/A</v>
      </c>
      <c r="AQ159" s="512" t="e">
        <f ca="1">+IF(AND(ISNUMBER(OFFSET('Sanitation Data'!$H$6,0,10*ROW('Sanitation Data'!H153))),'Data Summary'!DF159="Yes"),OFFSET('Sanitation Data'!$H$6,0,10*ROW('Sanitation Data'!H153)),NA())</f>
        <v>#N/A</v>
      </c>
      <c r="AR159" s="512" t="e">
        <f ca="1">+IF(AND(ISNUMBER(OFFSET('Sanitation Data'!$H$10,0,10*ROW('Sanitation Data'!H153))),'Data Summary'!DG159="Yes"),OFFSET('Sanitation Data'!$H$10,0,10*ROW('Sanitation Data'!H153)),NA())</f>
        <v>#N/A</v>
      </c>
      <c r="AS159" s="512" t="e">
        <f ca="1">+IF(AND(ISNUMBER(OFFSET('Sanitation Data'!$H$11,0,10*ROW('Sanitation Data'!H153))),'Data Summary'!DH159="Yes"),OFFSET('Sanitation Data'!$H$11,0,10*ROW('Sanitation Data'!H153)),NA())</f>
        <v>#N/A</v>
      </c>
      <c r="AT159" s="512" t="e">
        <f ca="1">+IF(AND(ISNUMBER(OFFSET('Sanitation Data'!$H$12,0,10*ROW('Sanitation Data'!H153))),'Data Summary'!DI159="Yes"),OFFSET('Sanitation Data'!$H$12,0,10*ROW('Sanitation Data'!H153)),NA())</f>
        <v>#N/A</v>
      </c>
      <c r="AU159" s="512" t="e">
        <f ca="1">+IF(AND(ISNUMBER(OFFSET('Sanitation Data'!$I$4,0,10*ROW('Sanitation Data'!I153))),'Data Summary'!DJ159="Yes"),100-OFFSET('Sanitation Data'!$I$4,0,10*ROW('Sanitation Data'!I153)),NA())</f>
        <v>#N/A</v>
      </c>
      <c r="AV159" s="512" t="e">
        <f ca="1">+IF(AND(ISNUMBER(OFFSET('Sanitation Data'!$I$6,0,10*ROW('Sanitation Data'!I153))),'Data Summary'!DK159="Yes"),OFFSET('Sanitation Data'!$I$6,0,10*ROW('Sanitation Data'!I153)),NA())</f>
        <v>#N/A</v>
      </c>
      <c r="AW159" s="512" t="e">
        <f ca="1">+IF(AND(ISNUMBER(OFFSET('Sanitation Data'!$I$10,0,10*ROW('Sanitation Data'!I153))),'Data Summary'!DL159="Yes"),OFFSET('Sanitation Data'!$I$10,0,10*ROW('Sanitation Data'!I153)),NA())</f>
        <v>#N/A</v>
      </c>
      <c r="AX159" s="512" t="e">
        <f ca="1">+IF(AND(ISNUMBER(OFFSET('Sanitation Data'!$I$11,0,10*ROW('Sanitation Data'!I153))),'Data Summary'!DM159="Yes"),OFFSET('Sanitation Data'!$I$11,0,10*ROW('Sanitation Data'!I153)),NA())</f>
        <v>#N/A</v>
      </c>
      <c r="AY159" s="512" t="e">
        <f ca="1">+IF(AND(ISNUMBER(OFFSET('Sanitation Data'!$I$12,0,10*ROW('Sanitation Data'!I153))),'Data Summary'!DN159="Yes"),OFFSET('Sanitation Data'!$I$12,0,10*ROW('Sanitation Data'!I153)),NA())</f>
        <v>#N/A</v>
      </c>
      <c r="AZ159" s="513" t="e">
        <f ca="1">+IF(AND(ISNUMBER(OFFSET('Hygiene Data'!$D$5,0,10*ROW('Hygiene Data'!D153))),'Data Summary'!DO159="Yes"),OFFSET('Hygiene Data'!$D$5,0,10*ROW('Hygiene Data'!D153)),NA())</f>
        <v>#N/A</v>
      </c>
      <c r="BA159" s="513" t="e">
        <f ca="1">+IF(AND(ISNUMBER(OFFSET('Hygiene Data'!$D$7,0,10*ROW('Hygiene Data'!D153))),'Data Summary'!DP159="Yes"),OFFSET('Hygiene Data'!$D$7,0,10*ROW('Hygiene Data'!D153)),NA())</f>
        <v>#N/A</v>
      </c>
      <c r="BB159" s="513" t="e">
        <f ca="1">+IF(AND(ISNUMBER(OFFSET('Hygiene Data'!$D$9,0,10*ROW('Hygiene Data'!D153))),'Data Summary'!DQ159="Yes"),OFFSET('Hygiene Data'!$D$9,0,10*ROW('Hygiene Data'!D153)),NA())</f>
        <v>#N/A</v>
      </c>
      <c r="BC159" s="513" t="e">
        <f ca="1">+IF(AND(ISNUMBER(OFFSET('Hygiene Data'!$E$5,0,10*ROW('Hygiene Data'!E153))),'Data Summary'!DR159="Yes"),OFFSET('Hygiene Data'!$E$5,0,10*ROW('Hygiene Data'!E153)),NA())</f>
        <v>#N/A</v>
      </c>
      <c r="BD159" s="513" t="e">
        <f ca="1">+IF(AND(ISNUMBER(OFFSET('Hygiene Data'!$E$7,0,10*ROW('Hygiene Data'!E153))),'Data Summary'!DS159="Yes"),OFFSET('Hygiene Data'!$E$7,0,10*ROW('Hygiene Data'!E153)),NA())</f>
        <v>#N/A</v>
      </c>
      <c r="BE159" s="513" t="e">
        <f ca="1">+IF(AND(ISNUMBER(OFFSET('Hygiene Data'!$E$9,0,10*ROW('Hygiene Data'!E153))),'Data Summary'!DT159="Yes"),OFFSET('Hygiene Data'!$E$9,0,10*ROW('Hygiene Data'!E153)),NA())</f>
        <v>#N/A</v>
      </c>
      <c r="BF159" s="513" t="e">
        <f ca="1">+IF(AND(ISNUMBER(OFFSET('Hygiene Data'!$F$5,0,10*ROW('Hygiene Data'!F153))),'Data Summary'!DU159="Yes"),OFFSET('Hygiene Data'!$F$5,0,10*ROW('Hygiene Data'!F153)),NA())</f>
        <v>#N/A</v>
      </c>
      <c r="BG159" s="513" t="e">
        <f ca="1">+IF(AND(ISNUMBER(OFFSET('Hygiene Data'!$F$7,0,10*ROW('Hygiene Data'!F153))),'Data Summary'!DV159="Yes"),OFFSET('Hygiene Data'!$F$7,0,10*ROW('Hygiene Data'!F153)),NA())</f>
        <v>#N/A</v>
      </c>
      <c r="BH159" s="513" t="e">
        <f ca="1">+IF(AND(ISNUMBER(OFFSET('Hygiene Data'!$F$9,0,10*ROW('Hygiene Data'!F153))),'Data Summary'!DW159="Yes"),OFFSET('Hygiene Data'!$F$9,0,10*ROW('Hygiene Data'!F153)),NA())</f>
        <v>#N/A</v>
      </c>
      <c r="BI159" s="513" t="e">
        <f ca="1">+IF(AND(ISNUMBER(OFFSET('Hygiene Data'!$G$5,0,10*ROW('Hygiene Data'!G153))),'Data Summary'!DX159="Yes"),OFFSET('Hygiene Data'!$G$5,0,10*ROW('Hygiene Data'!G153)),NA())</f>
        <v>#N/A</v>
      </c>
      <c r="BJ159" s="513" t="e">
        <f ca="1">+IF(AND(ISNUMBER(OFFSET('Hygiene Data'!$G$7,0,10*ROW('Hygiene Data'!G153))),'Data Summary'!DY159="Yes"),OFFSET('Hygiene Data'!$G$7,0,10*ROW('Hygiene Data'!G153)),NA())</f>
        <v>#N/A</v>
      </c>
      <c r="BK159" s="513" t="e">
        <f ca="1">+IF(AND(ISNUMBER(OFFSET('Hygiene Data'!$G$9,0,10*ROW('Hygiene Data'!G153))),'Data Summary'!DZ159="Yes"),OFFSET('Hygiene Data'!$G$9,0,10*ROW('Hygiene Data'!G153)),NA())</f>
        <v>#N/A</v>
      </c>
      <c r="BL159" s="513" t="e">
        <f ca="1">+IF(AND(ISNUMBER(OFFSET('Hygiene Data'!$H$5,0,10*ROW('Hygiene Data'!H153))),'Data Summary'!EA159="Yes"),OFFSET('Hygiene Data'!$H$5,0,10*ROW('Hygiene Data'!H153)),NA())</f>
        <v>#N/A</v>
      </c>
      <c r="BM159" s="513" t="e">
        <f ca="1">+IF(AND(ISNUMBER(OFFSET('Hygiene Data'!$H$7,0,10*ROW('Hygiene Data'!H153))),'Data Summary'!EB159="Yes"),OFFSET('Hygiene Data'!$H$7,0,10*ROW('Hygiene Data'!H153)),NA())</f>
        <v>#N/A</v>
      </c>
      <c r="BN159" s="513" t="e">
        <f ca="1">+IF(AND(ISNUMBER(OFFSET('Hygiene Data'!$H$9,0,10*ROW('Hygiene Data'!H153))),'Data Summary'!EC159="Yes"),OFFSET('Hygiene Data'!$H$9,0,10*ROW('Hygiene Data'!H153)),NA())</f>
        <v>#N/A</v>
      </c>
      <c r="BO159" s="513" t="e">
        <f ca="1">+IF(AND(ISNUMBER(OFFSET('Hygiene Data'!$I$5,0,10*ROW('Hygiene Data'!I153))),'Data Summary'!ED159="Yes"),OFFSET('Hygiene Data'!$I$5,0,10*ROW('Hygiene Data'!I153)),NA())</f>
        <v>#N/A</v>
      </c>
      <c r="BP159" s="513" t="e">
        <f ca="1">+IF(AND(ISNUMBER(OFFSET('Hygiene Data'!$I$7,0,10*ROW('Hygiene Data'!I153))),'Data Summary'!EE159="Yes"),OFFSET('Hygiene Data'!$I$7,0,10*ROW('Hygiene Data'!I153)),NA())</f>
        <v>#N/A</v>
      </c>
      <c r="BQ159" s="513" t="e">
        <f ca="1">+IF(AND(ISNUMBER(OFFSET('Hygiene Data'!$I$9,0,10*ROW('Hygiene Data'!I153))),'Data Summary'!EF159="Yes"),OFFSET('Hygiene Data'!$I$9,0,10*ROW('Hygiene Data'!I153)),NA())</f>
        <v>#N/A</v>
      </c>
    </row>
    <row r="160" spans="1:69" x14ac:dyDescent="0.25">
      <c r="A160" s="509" t="e">
        <f ca="1">+RIGHT('Data Summary'!A160,LEN('Data Summary'!A160)-9)</f>
        <v>#VALUE!</v>
      </c>
      <c r="B160" s="483" t="str">
        <f ca="1">+IF(ISTEXT('Data Summary'!B160),'Data Summary'!B160,"")</f>
        <v/>
      </c>
      <c r="C160" s="510" t="e">
        <f ca="1">+VALUE('Data Summary'!C160)</f>
        <v>#VALUE!</v>
      </c>
      <c r="D160" s="511" t="e">
        <f ca="1">+IF(AND(ISNUMBER(OFFSET('Water Data'!$D$4,0,10*ROW('Water Data'!D154))),'Data Summary'!BS160="Yes"),100-OFFSET('Water Data'!$D$4,0,10*ROW('Water Data'!D154)),NA())</f>
        <v>#N/A</v>
      </c>
      <c r="E160" s="511" t="e">
        <f ca="1">+IF(AND(ISNUMBER(OFFSET('Water Data'!$D$6,0,10*ROW('Water Data'!D154))),'Data Summary'!BT160="Yes"),OFFSET('Water Data'!$D$6,0,10*ROW('Water Data'!D154)),NA())</f>
        <v>#N/A</v>
      </c>
      <c r="F160" s="511" t="e">
        <f ca="1">+IF(AND(ISNUMBER(OFFSET('Water Data'!$D$9,0,10*ROW('Water Data'!D154))),'Data Summary'!BU160="Yes"),OFFSET('Water Data'!$D$9,0,10*ROW('Water Data'!D154)),NA())</f>
        <v>#N/A</v>
      </c>
      <c r="G160" s="511" t="e">
        <f ca="1">+IF(AND(ISNUMBER(OFFSET('Water Data'!$E$4,0,10*ROW('Water Data'!E154))),'Data Summary'!BV160="Yes"),100-OFFSET('Water Data'!$E$4,0,10*ROW('Water Data'!E154)),NA())</f>
        <v>#N/A</v>
      </c>
      <c r="H160" s="511" t="e">
        <f ca="1">+IF(AND(ISNUMBER(OFFSET('Water Data'!$E$6,0,10*ROW('Water Data'!E154))),'Data Summary'!BW160="Yes"),OFFSET('Water Data'!$E$6,0,10*ROW('Water Data'!E154)),NA())</f>
        <v>#N/A</v>
      </c>
      <c r="I160" s="511" t="e">
        <f ca="1">+IF(AND(ISNUMBER(OFFSET('Water Data'!$E$9,0,10*ROW('Water Data'!E154))),'Data Summary'!BX160="Yes"),OFFSET('Water Data'!$E$9,0,10*ROW('Water Data'!E154)),NA())</f>
        <v>#N/A</v>
      </c>
      <c r="J160" s="511" t="e">
        <f ca="1">+IF(AND(ISNUMBER(OFFSET('Water Data'!$F$4,0,10*ROW('Water Data'!F154))),'Data Summary'!BY160="Yes"),100-OFFSET('Water Data'!$F$4,0,10*ROW('Water Data'!F154)),NA())</f>
        <v>#N/A</v>
      </c>
      <c r="K160" s="511" t="e">
        <f ca="1">+IF(AND(ISNUMBER(OFFSET('Water Data'!$F$6,0,10*ROW('Water Data'!F154))),'Data Summary'!BZ160="Yes"),OFFSET('Water Data'!$F$6,0,10*ROW('Water Data'!F154)),NA())</f>
        <v>#N/A</v>
      </c>
      <c r="L160" s="511" t="e">
        <f ca="1">+IF(AND(ISNUMBER(OFFSET('Water Data'!$F$9,0,10*ROW('Water Data'!F154))),'Data Summary'!CA160="Yes"),OFFSET('Water Data'!$F$9,0,10*ROW('Water Data'!F154)),NA())</f>
        <v>#N/A</v>
      </c>
      <c r="M160" s="511" t="e">
        <f ca="1">+IF(AND(ISNUMBER(OFFSET('Water Data'!$G$4,0,10*ROW('Water Data'!G154))),'Data Summary'!CB160="Yes"),100-OFFSET('Water Data'!$G$4,0,10*ROW('Water Data'!G154)),NA())</f>
        <v>#N/A</v>
      </c>
      <c r="N160" s="511" t="e">
        <f ca="1">+IF(AND(ISNUMBER(OFFSET('Water Data'!$G$6,0,10*ROW('Water Data'!G154))),'Data Summary'!CC160="Yes"),OFFSET('Water Data'!$G$6,0,10*ROW('Water Data'!G154)),NA())</f>
        <v>#N/A</v>
      </c>
      <c r="O160" s="511" t="e">
        <f ca="1">+IF(AND(ISNUMBER(OFFSET('Water Data'!$G$9,0,10*ROW('Water Data'!G154))),'Data Summary'!CD160="Yes"),OFFSET('Water Data'!$G$9,0,10*ROW('Water Data'!G154)),NA())</f>
        <v>#N/A</v>
      </c>
      <c r="P160" s="511" t="e">
        <f ca="1">+IF(AND(ISNUMBER(OFFSET('Water Data'!$H$4,0,10*ROW('Water Data'!H154))),'Data Summary'!CE160="Yes"),100-OFFSET('Water Data'!$H$4,0,10*ROW('Water Data'!H154)),NA())</f>
        <v>#N/A</v>
      </c>
      <c r="Q160" s="511" t="e">
        <f ca="1">+IF(AND(ISNUMBER(OFFSET('Water Data'!$H$6,0,10*ROW('Water Data'!H154))),'Data Summary'!CF160="Yes"),OFFSET('Water Data'!$H$6,0,10*ROW('Water Data'!H154)),NA())</f>
        <v>#N/A</v>
      </c>
      <c r="R160" s="511" t="e">
        <f ca="1">+IF(AND(ISNUMBER(OFFSET('Water Data'!$H$9,0,10*ROW('Water Data'!H154))),'Data Summary'!CG160="Yes"),OFFSET('Water Data'!$H$9,0,10*ROW('Water Data'!H154)),NA())</f>
        <v>#N/A</v>
      </c>
      <c r="S160" s="511" t="e">
        <f ca="1">+IF(AND(ISNUMBER(OFFSET('Water Data'!$I$4,0,10*ROW('Water Data'!I154))),'Data Summary'!CH160="Yes"),100-OFFSET('Water Data'!$I$4,0,10*ROW('Water Data'!I154)),NA())</f>
        <v>#N/A</v>
      </c>
      <c r="T160" s="511" t="e">
        <f ca="1">+IF(AND(ISNUMBER(OFFSET('Water Data'!$I$6,0,10*ROW('Water Data'!I154))),'Data Summary'!CI160="Yes"),OFFSET('Water Data'!$I$6,0,10*ROW('Water Data'!I154)),NA())</f>
        <v>#N/A</v>
      </c>
      <c r="U160" s="511" t="e">
        <f ca="1">+IF(AND(ISNUMBER(OFFSET('Water Data'!$I$9,0,10*ROW('Water Data'!I154))),'Data Summary'!CJ160="Yes"),OFFSET('Water Data'!$I$9,0,10*ROW('Water Data'!I154)),NA())</f>
        <v>#N/A</v>
      </c>
      <c r="V160" s="512" t="e">
        <f ca="1">+IF(AND(ISNUMBER(OFFSET('Sanitation Data'!$D$4,0,10*ROW('Sanitation Data'!D154))),'Data Summary'!CK160="Yes"),100-OFFSET('Sanitation Data'!$D$4,0,10*ROW('Sanitation Data'!D154)),NA())</f>
        <v>#N/A</v>
      </c>
      <c r="W160" s="512" t="e">
        <f ca="1">+IF(AND(ISNUMBER(OFFSET('Sanitation Data'!$D$6,0,10*ROW('Sanitation Data'!D154))),'Data Summary'!CL160="Yes"),OFFSET('Sanitation Data'!$D$6,0,10*ROW('Sanitation Data'!D154)),NA())</f>
        <v>#N/A</v>
      </c>
      <c r="X160" s="512" t="e">
        <f ca="1">+IF(AND(ISNUMBER(OFFSET('Sanitation Data'!$D$10,0,10*ROW('Sanitation Data'!D154))),'Data Summary'!CM160="Yes"),OFFSET('Sanitation Data'!$D$10,0,10*ROW('Sanitation Data'!D154)),NA())</f>
        <v>#N/A</v>
      </c>
      <c r="Y160" s="512" t="e">
        <f ca="1">+IF(AND(ISNUMBER(OFFSET('Sanitation Data'!$D$11,0,10*ROW('Sanitation Data'!D154))),'Data Summary'!CN160="Yes"),OFFSET('Sanitation Data'!$D$11,0,10*ROW('Sanitation Data'!D154)),NA())</f>
        <v>#N/A</v>
      </c>
      <c r="Z160" s="512" t="e">
        <f ca="1">+IF(AND(ISNUMBER(OFFSET('Sanitation Data'!$D$12,0,10*ROW('Sanitation Data'!D154))),'Data Summary'!CO160="Yes"),OFFSET('Sanitation Data'!$D$12,0,10*ROW('Sanitation Data'!D154)),NA())</f>
        <v>#N/A</v>
      </c>
      <c r="AA160" s="512" t="e">
        <f ca="1">+IF(AND(ISNUMBER(OFFSET('Sanitation Data'!$E$4,0,10*ROW('Sanitation Data'!E154))),'Data Summary'!CP160="Yes"),100-OFFSET('Sanitation Data'!$E$4,0,10*ROW('Sanitation Data'!E154)),NA())</f>
        <v>#N/A</v>
      </c>
      <c r="AB160" s="512" t="e">
        <f ca="1">+IF(AND(ISNUMBER(OFFSET('Sanitation Data'!$E$6,0,10*ROW('Sanitation Data'!E154))),'Data Summary'!CQ160="Yes"),OFFSET('Sanitation Data'!$E$6,0,10*ROW('Sanitation Data'!E154)),NA())</f>
        <v>#N/A</v>
      </c>
      <c r="AC160" s="512" t="e">
        <f ca="1">+IF(AND(ISNUMBER(OFFSET('Sanitation Data'!$E$10,0,10*ROW('Sanitation Data'!E154))),'Data Summary'!CR160="Yes"),OFFSET('Sanitation Data'!$E$10,0,10*ROW('Sanitation Data'!E154)),NA())</f>
        <v>#N/A</v>
      </c>
      <c r="AD160" s="512" t="e">
        <f ca="1">+IF(AND(ISNUMBER(OFFSET('Sanitation Data'!$E$11,0,10*ROW('Sanitation Data'!E154))),'Data Summary'!CS160="Yes"),OFFSET('Sanitation Data'!$E$11,0,10*ROW('Sanitation Data'!E154)),NA())</f>
        <v>#N/A</v>
      </c>
      <c r="AE160" s="512" t="e">
        <f ca="1">+IF(AND(ISNUMBER(OFFSET('Sanitation Data'!$E$12,0,10*ROW('Sanitation Data'!E154))),'Data Summary'!CT160="Yes"),OFFSET('Sanitation Data'!$E$12,0,10*ROW('Sanitation Data'!E154)),NA())</f>
        <v>#N/A</v>
      </c>
      <c r="AF160" s="512" t="e">
        <f ca="1">+IF(AND(ISNUMBER(OFFSET('Sanitation Data'!$F$4,0,10*ROW('Sanitation Data'!F154))),'Data Summary'!CU160="Yes"),100-OFFSET('Sanitation Data'!$F$4,0,10*ROW('Sanitation Data'!F154)),NA())</f>
        <v>#N/A</v>
      </c>
      <c r="AG160" s="512" t="e">
        <f ca="1">+IF(AND(ISNUMBER(OFFSET('Sanitation Data'!$F$6,0,10*ROW('Sanitation Data'!F154))),'Data Summary'!CV160="Yes"),OFFSET('Sanitation Data'!$F$6,0,10*ROW('Sanitation Data'!F154)),NA())</f>
        <v>#N/A</v>
      </c>
      <c r="AH160" s="512" t="e">
        <f ca="1">+IF(AND(ISNUMBER(OFFSET('Sanitation Data'!$F$10,0,10*ROW('Sanitation Data'!F154))),'Data Summary'!CW160="Yes"),OFFSET('Sanitation Data'!$F$10,0,10*ROW('Sanitation Data'!F154)),NA())</f>
        <v>#N/A</v>
      </c>
      <c r="AI160" s="512" t="e">
        <f ca="1">+IF(AND(ISNUMBER(OFFSET('Sanitation Data'!$F$11,0,10*ROW('Sanitation Data'!F154))),'Data Summary'!CX160="Yes"),OFFSET('Sanitation Data'!$F$11,0,10*ROW('Sanitation Data'!F154)),NA())</f>
        <v>#N/A</v>
      </c>
      <c r="AJ160" s="512" t="e">
        <f ca="1">+IF(AND(ISNUMBER(OFFSET('Sanitation Data'!$F$12,0,10*ROW('Sanitation Data'!F154))),'Data Summary'!CY160="Yes"),OFFSET('Sanitation Data'!$F$12,0,10*ROW('Sanitation Data'!F154)),NA())</f>
        <v>#N/A</v>
      </c>
      <c r="AK160" s="512" t="e">
        <f ca="1">+IF(AND(ISNUMBER(OFFSET('Sanitation Data'!$G$4,0,10*ROW('Sanitation Data'!G154))),'Data Summary'!CZ160="Yes"),100-OFFSET('Sanitation Data'!$G$4,0,10*ROW('Sanitation Data'!G154)),NA())</f>
        <v>#N/A</v>
      </c>
      <c r="AL160" s="512" t="e">
        <f ca="1">+IF(AND(ISNUMBER(OFFSET('Sanitation Data'!$G$6,0,10*ROW('Sanitation Data'!G154))),'Data Summary'!DA160="Yes"),OFFSET('Sanitation Data'!$G$6,0,10*ROW('Sanitation Data'!G154)),NA())</f>
        <v>#N/A</v>
      </c>
      <c r="AM160" s="512" t="e">
        <f ca="1">+IF(AND(ISNUMBER(OFFSET('Sanitation Data'!$G$10,0,10*ROW('Sanitation Data'!G154))),'Data Summary'!DB160="Yes"),OFFSET('Sanitation Data'!$G$10,0,10*ROW('Sanitation Data'!G154)),NA())</f>
        <v>#N/A</v>
      </c>
      <c r="AN160" s="512" t="e">
        <f ca="1">+IF(AND(ISNUMBER(OFFSET('Sanitation Data'!$G$11,0,10*ROW('Sanitation Data'!G154))),'Data Summary'!DC160="Yes"),OFFSET('Sanitation Data'!$G$11,0,10*ROW('Sanitation Data'!G154)),NA())</f>
        <v>#N/A</v>
      </c>
      <c r="AO160" s="512" t="e">
        <f ca="1">+IF(AND(ISNUMBER(OFFSET('Sanitation Data'!$G$12,0,10*ROW('Sanitation Data'!G154))),'Data Summary'!DD160="Yes"),OFFSET('Sanitation Data'!$G$12,0,10*ROW('Sanitation Data'!G154)),NA())</f>
        <v>#N/A</v>
      </c>
      <c r="AP160" s="512" t="e">
        <f ca="1">+IF(AND(ISNUMBER(OFFSET('Sanitation Data'!$H$4,0,10*ROW('Sanitation Data'!H154))),'Data Summary'!DE160="Yes"),100-OFFSET('Sanitation Data'!$H$4,0,10*ROW('Sanitation Data'!H154)),NA())</f>
        <v>#N/A</v>
      </c>
      <c r="AQ160" s="512" t="e">
        <f ca="1">+IF(AND(ISNUMBER(OFFSET('Sanitation Data'!$H$6,0,10*ROW('Sanitation Data'!H154))),'Data Summary'!DF160="Yes"),OFFSET('Sanitation Data'!$H$6,0,10*ROW('Sanitation Data'!H154)),NA())</f>
        <v>#N/A</v>
      </c>
      <c r="AR160" s="512" t="e">
        <f ca="1">+IF(AND(ISNUMBER(OFFSET('Sanitation Data'!$H$10,0,10*ROW('Sanitation Data'!H154))),'Data Summary'!DG160="Yes"),OFFSET('Sanitation Data'!$H$10,0,10*ROW('Sanitation Data'!H154)),NA())</f>
        <v>#N/A</v>
      </c>
      <c r="AS160" s="512" t="e">
        <f ca="1">+IF(AND(ISNUMBER(OFFSET('Sanitation Data'!$H$11,0,10*ROW('Sanitation Data'!H154))),'Data Summary'!DH160="Yes"),OFFSET('Sanitation Data'!$H$11,0,10*ROW('Sanitation Data'!H154)),NA())</f>
        <v>#N/A</v>
      </c>
      <c r="AT160" s="512" t="e">
        <f ca="1">+IF(AND(ISNUMBER(OFFSET('Sanitation Data'!$H$12,0,10*ROW('Sanitation Data'!H154))),'Data Summary'!DI160="Yes"),OFFSET('Sanitation Data'!$H$12,0,10*ROW('Sanitation Data'!H154)),NA())</f>
        <v>#N/A</v>
      </c>
      <c r="AU160" s="512" t="e">
        <f ca="1">+IF(AND(ISNUMBER(OFFSET('Sanitation Data'!$I$4,0,10*ROW('Sanitation Data'!I154))),'Data Summary'!DJ160="Yes"),100-OFFSET('Sanitation Data'!$I$4,0,10*ROW('Sanitation Data'!I154)),NA())</f>
        <v>#N/A</v>
      </c>
      <c r="AV160" s="512" t="e">
        <f ca="1">+IF(AND(ISNUMBER(OFFSET('Sanitation Data'!$I$6,0,10*ROW('Sanitation Data'!I154))),'Data Summary'!DK160="Yes"),OFFSET('Sanitation Data'!$I$6,0,10*ROW('Sanitation Data'!I154)),NA())</f>
        <v>#N/A</v>
      </c>
      <c r="AW160" s="512" t="e">
        <f ca="1">+IF(AND(ISNUMBER(OFFSET('Sanitation Data'!$I$10,0,10*ROW('Sanitation Data'!I154))),'Data Summary'!DL160="Yes"),OFFSET('Sanitation Data'!$I$10,0,10*ROW('Sanitation Data'!I154)),NA())</f>
        <v>#N/A</v>
      </c>
      <c r="AX160" s="512" t="e">
        <f ca="1">+IF(AND(ISNUMBER(OFFSET('Sanitation Data'!$I$11,0,10*ROW('Sanitation Data'!I154))),'Data Summary'!DM160="Yes"),OFFSET('Sanitation Data'!$I$11,0,10*ROW('Sanitation Data'!I154)),NA())</f>
        <v>#N/A</v>
      </c>
      <c r="AY160" s="512" t="e">
        <f ca="1">+IF(AND(ISNUMBER(OFFSET('Sanitation Data'!$I$12,0,10*ROW('Sanitation Data'!I154))),'Data Summary'!DN160="Yes"),OFFSET('Sanitation Data'!$I$12,0,10*ROW('Sanitation Data'!I154)),NA())</f>
        <v>#N/A</v>
      </c>
      <c r="AZ160" s="513" t="e">
        <f ca="1">+IF(AND(ISNUMBER(OFFSET('Hygiene Data'!$D$5,0,10*ROW('Hygiene Data'!D154))),'Data Summary'!DO160="Yes"),OFFSET('Hygiene Data'!$D$5,0,10*ROW('Hygiene Data'!D154)),NA())</f>
        <v>#N/A</v>
      </c>
      <c r="BA160" s="513" t="e">
        <f ca="1">+IF(AND(ISNUMBER(OFFSET('Hygiene Data'!$D$7,0,10*ROW('Hygiene Data'!D154))),'Data Summary'!DP160="Yes"),OFFSET('Hygiene Data'!$D$7,0,10*ROW('Hygiene Data'!D154)),NA())</f>
        <v>#N/A</v>
      </c>
      <c r="BB160" s="513" t="e">
        <f ca="1">+IF(AND(ISNUMBER(OFFSET('Hygiene Data'!$D$9,0,10*ROW('Hygiene Data'!D154))),'Data Summary'!DQ160="Yes"),OFFSET('Hygiene Data'!$D$9,0,10*ROW('Hygiene Data'!D154)),NA())</f>
        <v>#N/A</v>
      </c>
      <c r="BC160" s="513" t="e">
        <f ca="1">+IF(AND(ISNUMBER(OFFSET('Hygiene Data'!$E$5,0,10*ROW('Hygiene Data'!E154))),'Data Summary'!DR160="Yes"),OFFSET('Hygiene Data'!$E$5,0,10*ROW('Hygiene Data'!E154)),NA())</f>
        <v>#N/A</v>
      </c>
      <c r="BD160" s="513" t="e">
        <f ca="1">+IF(AND(ISNUMBER(OFFSET('Hygiene Data'!$E$7,0,10*ROW('Hygiene Data'!E154))),'Data Summary'!DS160="Yes"),OFFSET('Hygiene Data'!$E$7,0,10*ROW('Hygiene Data'!E154)),NA())</f>
        <v>#N/A</v>
      </c>
      <c r="BE160" s="513" t="e">
        <f ca="1">+IF(AND(ISNUMBER(OFFSET('Hygiene Data'!$E$9,0,10*ROW('Hygiene Data'!E154))),'Data Summary'!DT160="Yes"),OFFSET('Hygiene Data'!$E$9,0,10*ROW('Hygiene Data'!E154)),NA())</f>
        <v>#N/A</v>
      </c>
      <c r="BF160" s="513" t="e">
        <f ca="1">+IF(AND(ISNUMBER(OFFSET('Hygiene Data'!$F$5,0,10*ROW('Hygiene Data'!F154))),'Data Summary'!DU160="Yes"),OFFSET('Hygiene Data'!$F$5,0,10*ROW('Hygiene Data'!F154)),NA())</f>
        <v>#N/A</v>
      </c>
      <c r="BG160" s="513" t="e">
        <f ca="1">+IF(AND(ISNUMBER(OFFSET('Hygiene Data'!$F$7,0,10*ROW('Hygiene Data'!F154))),'Data Summary'!DV160="Yes"),OFFSET('Hygiene Data'!$F$7,0,10*ROW('Hygiene Data'!F154)),NA())</f>
        <v>#N/A</v>
      </c>
      <c r="BH160" s="513" t="e">
        <f ca="1">+IF(AND(ISNUMBER(OFFSET('Hygiene Data'!$F$9,0,10*ROW('Hygiene Data'!F154))),'Data Summary'!DW160="Yes"),OFFSET('Hygiene Data'!$F$9,0,10*ROW('Hygiene Data'!F154)),NA())</f>
        <v>#N/A</v>
      </c>
      <c r="BI160" s="513" t="e">
        <f ca="1">+IF(AND(ISNUMBER(OFFSET('Hygiene Data'!$G$5,0,10*ROW('Hygiene Data'!G154))),'Data Summary'!DX160="Yes"),OFFSET('Hygiene Data'!$G$5,0,10*ROW('Hygiene Data'!G154)),NA())</f>
        <v>#N/A</v>
      </c>
      <c r="BJ160" s="513" t="e">
        <f ca="1">+IF(AND(ISNUMBER(OFFSET('Hygiene Data'!$G$7,0,10*ROW('Hygiene Data'!G154))),'Data Summary'!DY160="Yes"),OFFSET('Hygiene Data'!$G$7,0,10*ROW('Hygiene Data'!G154)),NA())</f>
        <v>#N/A</v>
      </c>
      <c r="BK160" s="513" t="e">
        <f ca="1">+IF(AND(ISNUMBER(OFFSET('Hygiene Data'!$G$9,0,10*ROW('Hygiene Data'!G154))),'Data Summary'!DZ160="Yes"),OFFSET('Hygiene Data'!$G$9,0,10*ROW('Hygiene Data'!G154)),NA())</f>
        <v>#N/A</v>
      </c>
      <c r="BL160" s="513" t="e">
        <f ca="1">+IF(AND(ISNUMBER(OFFSET('Hygiene Data'!$H$5,0,10*ROW('Hygiene Data'!H154))),'Data Summary'!EA160="Yes"),OFFSET('Hygiene Data'!$H$5,0,10*ROW('Hygiene Data'!H154)),NA())</f>
        <v>#N/A</v>
      </c>
      <c r="BM160" s="513" t="e">
        <f ca="1">+IF(AND(ISNUMBER(OFFSET('Hygiene Data'!$H$7,0,10*ROW('Hygiene Data'!H154))),'Data Summary'!EB160="Yes"),OFFSET('Hygiene Data'!$H$7,0,10*ROW('Hygiene Data'!H154)),NA())</f>
        <v>#N/A</v>
      </c>
      <c r="BN160" s="513" t="e">
        <f ca="1">+IF(AND(ISNUMBER(OFFSET('Hygiene Data'!$H$9,0,10*ROW('Hygiene Data'!H154))),'Data Summary'!EC160="Yes"),OFFSET('Hygiene Data'!$H$9,0,10*ROW('Hygiene Data'!H154)),NA())</f>
        <v>#N/A</v>
      </c>
      <c r="BO160" s="513" t="e">
        <f ca="1">+IF(AND(ISNUMBER(OFFSET('Hygiene Data'!$I$5,0,10*ROW('Hygiene Data'!I154))),'Data Summary'!ED160="Yes"),OFFSET('Hygiene Data'!$I$5,0,10*ROW('Hygiene Data'!I154)),NA())</f>
        <v>#N/A</v>
      </c>
      <c r="BP160" s="513" t="e">
        <f ca="1">+IF(AND(ISNUMBER(OFFSET('Hygiene Data'!$I$7,0,10*ROW('Hygiene Data'!I154))),'Data Summary'!EE160="Yes"),OFFSET('Hygiene Data'!$I$7,0,10*ROW('Hygiene Data'!I154)),NA())</f>
        <v>#N/A</v>
      </c>
      <c r="BQ160" s="513" t="e">
        <f ca="1">+IF(AND(ISNUMBER(OFFSET('Hygiene Data'!$I$9,0,10*ROW('Hygiene Data'!I154))),'Data Summary'!EF160="Yes"),OFFSET('Hygiene Data'!$I$9,0,10*ROW('Hygiene Data'!I154)),NA())</f>
        <v>#N/A</v>
      </c>
    </row>
    <row r="161" spans="1:69" x14ac:dyDescent="0.25">
      <c r="A161" s="509" t="e">
        <f ca="1">+RIGHT('Data Summary'!A161,LEN('Data Summary'!A161)-9)</f>
        <v>#VALUE!</v>
      </c>
      <c r="B161" s="483" t="str">
        <f ca="1">+IF(ISTEXT('Data Summary'!B161),'Data Summary'!B161,"")</f>
        <v/>
      </c>
      <c r="C161" s="510" t="e">
        <f ca="1">+VALUE('Data Summary'!C161)</f>
        <v>#VALUE!</v>
      </c>
      <c r="D161" s="511" t="e">
        <f ca="1">+IF(AND(ISNUMBER(OFFSET('Water Data'!$D$4,0,10*ROW('Water Data'!D155))),'Data Summary'!BS161="Yes"),100-OFFSET('Water Data'!$D$4,0,10*ROW('Water Data'!D155)),NA())</f>
        <v>#N/A</v>
      </c>
      <c r="E161" s="511" t="e">
        <f ca="1">+IF(AND(ISNUMBER(OFFSET('Water Data'!$D$6,0,10*ROW('Water Data'!D155))),'Data Summary'!BT161="Yes"),OFFSET('Water Data'!$D$6,0,10*ROW('Water Data'!D155)),NA())</f>
        <v>#N/A</v>
      </c>
      <c r="F161" s="511" t="e">
        <f ca="1">+IF(AND(ISNUMBER(OFFSET('Water Data'!$D$9,0,10*ROW('Water Data'!D155))),'Data Summary'!BU161="Yes"),OFFSET('Water Data'!$D$9,0,10*ROW('Water Data'!D155)),NA())</f>
        <v>#N/A</v>
      </c>
      <c r="G161" s="511" t="e">
        <f ca="1">+IF(AND(ISNUMBER(OFFSET('Water Data'!$E$4,0,10*ROW('Water Data'!E155))),'Data Summary'!BV161="Yes"),100-OFFSET('Water Data'!$E$4,0,10*ROW('Water Data'!E155)),NA())</f>
        <v>#N/A</v>
      </c>
      <c r="H161" s="511" t="e">
        <f ca="1">+IF(AND(ISNUMBER(OFFSET('Water Data'!$E$6,0,10*ROW('Water Data'!E155))),'Data Summary'!BW161="Yes"),OFFSET('Water Data'!$E$6,0,10*ROW('Water Data'!E155)),NA())</f>
        <v>#N/A</v>
      </c>
      <c r="I161" s="511" t="e">
        <f ca="1">+IF(AND(ISNUMBER(OFFSET('Water Data'!$E$9,0,10*ROW('Water Data'!E155))),'Data Summary'!BX161="Yes"),OFFSET('Water Data'!$E$9,0,10*ROW('Water Data'!E155)),NA())</f>
        <v>#N/A</v>
      </c>
      <c r="J161" s="511" t="e">
        <f ca="1">+IF(AND(ISNUMBER(OFFSET('Water Data'!$F$4,0,10*ROW('Water Data'!F155))),'Data Summary'!BY161="Yes"),100-OFFSET('Water Data'!$F$4,0,10*ROW('Water Data'!F155)),NA())</f>
        <v>#N/A</v>
      </c>
      <c r="K161" s="511" t="e">
        <f ca="1">+IF(AND(ISNUMBER(OFFSET('Water Data'!$F$6,0,10*ROW('Water Data'!F155))),'Data Summary'!BZ161="Yes"),OFFSET('Water Data'!$F$6,0,10*ROW('Water Data'!F155)),NA())</f>
        <v>#N/A</v>
      </c>
      <c r="L161" s="511" t="e">
        <f ca="1">+IF(AND(ISNUMBER(OFFSET('Water Data'!$F$9,0,10*ROW('Water Data'!F155))),'Data Summary'!CA161="Yes"),OFFSET('Water Data'!$F$9,0,10*ROW('Water Data'!F155)),NA())</f>
        <v>#N/A</v>
      </c>
      <c r="M161" s="511" t="e">
        <f ca="1">+IF(AND(ISNUMBER(OFFSET('Water Data'!$G$4,0,10*ROW('Water Data'!G155))),'Data Summary'!CB161="Yes"),100-OFFSET('Water Data'!$G$4,0,10*ROW('Water Data'!G155)),NA())</f>
        <v>#N/A</v>
      </c>
      <c r="N161" s="511" t="e">
        <f ca="1">+IF(AND(ISNUMBER(OFFSET('Water Data'!$G$6,0,10*ROW('Water Data'!G155))),'Data Summary'!CC161="Yes"),OFFSET('Water Data'!$G$6,0,10*ROW('Water Data'!G155)),NA())</f>
        <v>#N/A</v>
      </c>
      <c r="O161" s="511" t="e">
        <f ca="1">+IF(AND(ISNUMBER(OFFSET('Water Data'!$G$9,0,10*ROW('Water Data'!G155))),'Data Summary'!CD161="Yes"),OFFSET('Water Data'!$G$9,0,10*ROW('Water Data'!G155)),NA())</f>
        <v>#N/A</v>
      </c>
      <c r="P161" s="511" t="e">
        <f ca="1">+IF(AND(ISNUMBER(OFFSET('Water Data'!$H$4,0,10*ROW('Water Data'!H155))),'Data Summary'!CE161="Yes"),100-OFFSET('Water Data'!$H$4,0,10*ROW('Water Data'!H155)),NA())</f>
        <v>#N/A</v>
      </c>
      <c r="Q161" s="511" t="e">
        <f ca="1">+IF(AND(ISNUMBER(OFFSET('Water Data'!$H$6,0,10*ROW('Water Data'!H155))),'Data Summary'!CF161="Yes"),OFFSET('Water Data'!$H$6,0,10*ROW('Water Data'!H155)),NA())</f>
        <v>#N/A</v>
      </c>
      <c r="R161" s="511" t="e">
        <f ca="1">+IF(AND(ISNUMBER(OFFSET('Water Data'!$H$9,0,10*ROW('Water Data'!H155))),'Data Summary'!CG161="Yes"),OFFSET('Water Data'!$H$9,0,10*ROW('Water Data'!H155)),NA())</f>
        <v>#N/A</v>
      </c>
      <c r="S161" s="511" t="e">
        <f ca="1">+IF(AND(ISNUMBER(OFFSET('Water Data'!$I$4,0,10*ROW('Water Data'!I155))),'Data Summary'!CH161="Yes"),100-OFFSET('Water Data'!$I$4,0,10*ROW('Water Data'!I155)),NA())</f>
        <v>#N/A</v>
      </c>
      <c r="T161" s="511" t="e">
        <f ca="1">+IF(AND(ISNUMBER(OFFSET('Water Data'!$I$6,0,10*ROW('Water Data'!I155))),'Data Summary'!CI161="Yes"),OFFSET('Water Data'!$I$6,0,10*ROW('Water Data'!I155)),NA())</f>
        <v>#N/A</v>
      </c>
      <c r="U161" s="511" t="e">
        <f ca="1">+IF(AND(ISNUMBER(OFFSET('Water Data'!$I$9,0,10*ROW('Water Data'!I155))),'Data Summary'!CJ161="Yes"),OFFSET('Water Data'!$I$9,0,10*ROW('Water Data'!I155)),NA())</f>
        <v>#N/A</v>
      </c>
      <c r="V161" s="512" t="e">
        <f ca="1">+IF(AND(ISNUMBER(OFFSET('Sanitation Data'!$D$4,0,10*ROW('Sanitation Data'!D155))),'Data Summary'!CK161="Yes"),100-OFFSET('Sanitation Data'!$D$4,0,10*ROW('Sanitation Data'!D155)),NA())</f>
        <v>#N/A</v>
      </c>
      <c r="W161" s="512" t="e">
        <f ca="1">+IF(AND(ISNUMBER(OFFSET('Sanitation Data'!$D$6,0,10*ROW('Sanitation Data'!D155))),'Data Summary'!CL161="Yes"),OFFSET('Sanitation Data'!$D$6,0,10*ROW('Sanitation Data'!D155)),NA())</f>
        <v>#N/A</v>
      </c>
      <c r="X161" s="512" t="e">
        <f ca="1">+IF(AND(ISNUMBER(OFFSET('Sanitation Data'!$D$10,0,10*ROW('Sanitation Data'!D155))),'Data Summary'!CM161="Yes"),OFFSET('Sanitation Data'!$D$10,0,10*ROW('Sanitation Data'!D155)),NA())</f>
        <v>#N/A</v>
      </c>
      <c r="Y161" s="512" t="e">
        <f ca="1">+IF(AND(ISNUMBER(OFFSET('Sanitation Data'!$D$11,0,10*ROW('Sanitation Data'!D155))),'Data Summary'!CN161="Yes"),OFFSET('Sanitation Data'!$D$11,0,10*ROW('Sanitation Data'!D155)),NA())</f>
        <v>#N/A</v>
      </c>
      <c r="Z161" s="512" t="e">
        <f ca="1">+IF(AND(ISNUMBER(OFFSET('Sanitation Data'!$D$12,0,10*ROW('Sanitation Data'!D155))),'Data Summary'!CO161="Yes"),OFFSET('Sanitation Data'!$D$12,0,10*ROW('Sanitation Data'!D155)),NA())</f>
        <v>#N/A</v>
      </c>
      <c r="AA161" s="512" t="e">
        <f ca="1">+IF(AND(ISNUMBER(OFFSET('Sanitation Data'!$E$4,0,10*ROW('Sanitation Data'!E155))),'Data Summary'!CP161="Yes"),100-OFFSET('Sanitation Data'!$E$4,0,10*ROW('Sanitation Data'!E155)),NA())</f>
        <v>#N/A</v>
      </c>
      <c r="AB161" s="512" t="e">
        <f ca="1">+IF(AND(ISNUMBER(OFFSET('Sanitation Data'!$E$6,0,10*ROW('Sanitation Data'!E155))),'Data Summary'!CQ161="Yes"),OFFSET('Sanitation Data'!$E$6,0,10*ROW('Sanitation Data'!E155)),NA())</f>
        <v>#N/A</v>
      </c>
      <c r="AC161" s="512" t="e">
        <f ca="1">+IF(AND(ISNUMBER(OFFSET('Sanitation Data'!$E$10,0,10*ROW('Sanitation Data'!E155))),'Data Summary'!CR161="Yes"),OFFSET('Sanitation Data'!$E$10,0,10*ROW('Sanitation Data'!E155)),NA())</f>
        <v>#N/A</v>
      </c>
      <c r="AD161" s="512" t="e">
        <f ca="1">+IF(AND(ISNUMBER(OFFSET('Sanitation Data'!$E$11,0,10*ROW('Sanitation Data'!E155))),'Data Summary'!CS161="Yes"),OFFSET('Sanitation Data'!$E$11,0,10*ROW('Sanitation Data'!E155)),NA())</f>
        <v>#N/A</v>
      </c>
      <c r="AE161" s="512" t="e">
        <f ca="1">+IF(AND(ISNUMBER(OFFSET('Sanitation Data'!$E$12,0,10*ROW('Sanitation Data'!E155))),'Data Summary'!CT161="Yes"),OFFSET('Sanitation Data'!$E$12,0,10*ROW('Sanitation Data'!E155)),NA())</f>
        <v>#N/A</v>
      </c>
      <c r="AF161" s="512" t="e">
        <f ca="1">+IF(AND(ISNUMBER(OFFSET('Sanitation Data'!$F$4,0,10*ROW('Sanitation Data'!F155))),'Data Summary'!CU161="Yes"),100-OFFSET('Sanitation Data'!$F$4,0,10*ROW('Sanitation Data'!F155)),NA())</f>
        <v>#N/A</v>
      </c>
      <c r="AG161" s="512" t="e">
        <f ca="1">+IF(AND(ISNUMBER(OFFSET('Sanitation Data'!$F$6,0,10*ROW('Sanitation Data'!F155))),'Data Summary'!CV161="Yes"),OFFSET('Sanitation Data'!$F$6,0,10*ROW('Sanitation Data'!F155)),NA())</f>
        <v>#N/A</v>
      </c>
      <c r="AH161" s="512" t="e">
        <f ca="1">+IF(AND(ISNUMBER(OFFSET('Sanitation Data'!$F$10,0,10*ROW('Sanitation Data'!F155))),'Data Summary'!CW161="Yes"),OFFSET('Sanitation Data'!$F$10,0,10*ROW('Sanitation Data'!F155)),NA())</f>
        <v>#N/A</v>
      </c>
      <c r="AI161" s="512" t="e">
        <f ca="1">+IF(AND(ISNUMBER(OFFSET('Sanitation Data'!$F$11,0,10*ROW('Sanitation Data'!F155))),'Data Summary'!CX161="Yes"),OFFSET('Sanitation Data'!$F$11,0,10*ROW('Sanitation Data'!F155)),NA())</f>
        <v>#N/A</v>
      </c>
      <c r="AJ161" s="512" t="e">
        <f ca="1">+IF(AND(ISNUMBER(OFFSET('Sanitation Data'!$F$12,0,10*ROW('Sanitation Data'!F155))),'Data Summary'!CY161="Yes"),OFFSET('Sanitation Data'!$F$12,0,10*ROW('Sanitation Data'!F155)),NA())</f>
        <v>#N/A</v>
      </c>
      <c r="AK161" s="512" t="e">
        <f ca="1">+IF(AND(ISNUMBER(OFFSET('Sanitation Data'!$G$4,0,10*ROW('Sanitation Data'!G155))),'Data Summary'!CZ161="Yes"),100-OFFSET('Sanitation Data'!$G$4,0,10*ROW('Sanitation Data'!G155)),NA())</f>
        <v>#N/A</v>
      </c>
      <c r="AL161" s="512" t="e">
        <f ca="1">+IF(AND(ISNUMBER(OFFSET('Sanitation Data'!$G$6,0,10*ROW('Sanitation Data'!G155))),'Data Summary'!DA161="Yes"),OFFSET('Sanitation Data'!$G$6,0,10*ROW('Sanitation Data'!G155)),NA())</f>
        <v>#N/A</v>
      </c>
      <c r="AM161" s="512" t="e">
        <f ca="1">+IF(AND(ISNUMBER(OFFSET('Sanitation Data'!$G$10,0,10*ROW('Sanitation Data'!G155))),'Data Summary'!DB161="Yes"),OFFSET('Sanitation Data'!$G$10,0,10*ROW('Sanitation Data'!G155)),NA())</f>
        <v>#N/A</v>
      </c>
      <c r="AN161" s="512" t="e">
        <f ca="1">+IF(AND(ISNUMBER(OFFSET('Sanitation Data'!$G$11,0,10*ROW('Sanitation Data'!G155))),'Data Summary'!DC161="Yes"),OFFSET('Sanitation Data'!$G$11,0,10*ROW('Sanitation Data'!G155)),NA())</f>
        <v>#N/A</v>
      </c>
      <c r="AO161" s="512" t="e">
        <f ca="1">+IF(AND(ISNUMBER(OFFSET('Sanitation Data'!$G$12,0,10*ROW('Sanitation Data'!G155))),'Data Summary'!DD161="Yes"),OFFSET('Sanitation Data'!$G$12,0,10*ROW('Sanitation Data'!G155)),NA())</f>
        <v>#N/A</v>
      </c>
      <c r="AP161" s="512" t="e">
        <f ca="1">+IF(AND(ISNUMBER(OFFSET('Sanitation Data'!$H$4,0,10*ROW('Sanitation Data'!H155))),'Data Summary'!DE161="Yes"),100-OFFSET('Sanitation Data'!$H$4,0,10*ROW('Sanitation Data'!H155)),NA())</f>
        <v>#N/A</v>
      </c>
      <c r="AQ161" s="512" t="e">
        <f ca="1">+IF(AND(ISNUMBER(OFFSET('Sanitation Data'!$H$6,0,10*ROW('Sanitation Data'!H155))),'Data Summary'!DF161="Yes"),OFFSET('Sanitation Data'!$H$6,0,10*ROW('Sanitation Data'!H155)),NA())</f>
        <v>#N/A</v>
      </c>
      <c r="AR161" s="512" t="e">
        <f ca="1">+IF(AND(ISNUMBER(OFFSET('Sanitation Data'!$H$10,0,10*ROW('Sanitation Data'!H155))),'Data Summary'!DG161="Yes"),OFFSET('Sanitation Data'!$H$10,0,10*ROW('Sanitation Data'!H155)),NA())</f>
        <v>#N/A</v>
      </c>
      <c r="AS161" s="512" t="e">
        <f ca="1">+IF(AND(ISNUMBER(OFFSET('Sanitation Data'!$H$11,0,10*ROW('Sanitation Data'!H155))),'Data Summary'!DH161="Yes"),OFFSET('Sanitation Data'!$H$11,0,10*ROW('Sanitation Data'!H155)),NA())</f>
        <v>#N/A</v>
      </c>
      <c r="AT161" s="512" t="e">
        <f ca="1">+IF(AND(ISNUMBER(OFFSET('Sanitation Data'!$H$12,0,10*ROW('Sanitation Data'!H155))),'Data Summary'!DI161="Yes"),OFFSET('Sanitation Data'!$H$12,0,10*ROW('Sanitation Data'!H155)),NA())</f>
        <v>#N/A</v>
      </c>
      <c r="AU161" s="512" t="e">
        <f ca="1">+IF(AND(ISNUMBER(OFFSET('Sanitation Data'!$I$4,0,10*ROW('Sanitation Data'!I155))),'Data Summary'!DJ161="Yes"),100-OFFSET('Sanitation Data'!$I$4,0,10*ROW('Sanitation Data'!I155)),NA())</f>
        <v>#N/A</v>
      </c>
      <c r="AV161" s="512" t="e">
        <f ca="1">+IF(AND(ISNUMBER(OFFSET('Sanitation Data'!$I$6,0,10*ROW('Sanitation Data'!I155))),'Data Summary'!DK161="Yes"),OFFSET('Sanitation Data'!$I$6,0,10*ROW('Sanitation Data'!I155)),NA())</f>
        <v>#N/A</v>
      </c>
      <c r="AW161" s="512" t="e">
        <f ca="1">+IF(AND(ISNUMBER(OFFSET('Sanitation Data'!$I$10,0,10*ROW('Sanitation Data'!I155))),'Data Summary'!DL161="Yes"),OFFSET('Sanitation Data'!$I$10,0,10*ROW('Sanitation Data'!I155)),NA())</f>
        <v>#N/A</v>
      </c>
      <c r="AX161" s="512" t="e">
        <f ca="1">+IF(AND(ISNUMBER(OFFSET('Sanitation Data'!$I$11,0,10*ROW('Sanitation Data'!I155))),'Data Summary'!DM161="Yes"),OFFSET('Sanitation Data'!$I$11,0,10*ROW('Sanitation Data'!I155)),NA())</f>
        <v>#N/A</v>
      </c>
      <c r="AY161" s="512" t="e">
        <f ca="1">+IF(AND(ISNUMBER(OFFSET('Sanitation Data'!$I$12,0,10*ROW('Sanitation Data'!I155))),'Data Summary'!DN161="Yes"),OFFSET('Sanitation Data'!$I$12,0,10*ROW('Sanitation Data'!I155)),NA())</f>
        <v>#N/A</v>
      </c>
      <c r="AZ161" s="513" t="e">
        <f ca="1">+IF(AND(ISNUMBER(OFFSET('Hygiene Data'!$D$5,0,10*ROW('Hygiene Data'!D155))),'Data Summary'!DO161="Yes"),OFFSET('Hygiene Data'!$D$5,0,10*ROW('Hygiene Data'!D155)),NA())</f>
        <v>#N/A</v>
      </c>
      <c r="BA161" s="513" t="e">
        <f ca="1">+IF(AND(ISNUMBER(OFFSET('Hygiene Data'!$D$7,0,10*ROW('Hygiene Data'!D155))),'Data Summary'!DP161="Yes"),OFFSET('Hygiene Data'!$D$7,0,10*ROW('Hygiene Data'!D155)),NA())</f>
        <v>#N/A</v>
      </c>
      <c r="BB161" s="513" t="e">
        <f ca="1">+IF(AND(ISNUMBER(OFFSET('Hygiene Data'!$D$9,0,10*ROW('Hygiene Data'!D155))),'Data Summary'!DQ161="Yes"),OFFSET('Hygiene Data'!$D$9,0,10*ROW('Hygiene Data'!D155)),NA())</f>
        <v>#N/A</v>
      </c>
      <c r="BC161" s="513" t="e">
        <f ca="1">+IF(AND(ISNUMBER(OFFSET('Hygiene Data'!$E$5,0,10*ROW('Hygiene Data'!E155))),'Data Summary'!DR161="Yes"),OFFSET('Hygiene Data'!$E$5,0,10*ROW('Hygiene Data'!E155)),NA())</f>
        <v>#N/A</v>
      </c>
      <c r="BD161" s="513" t="e">
        <f ca="1">+IF(AND(ISNUMBER(OFFSET('Hygiene Data'!$E$7,0,10*ROW('Hygiene Data'!E155))),'Data Summary'!DS161="Yes"),OFFSET('Hygiene Data'!$E$7,0,10*ROW('Hygiene Data'!E155)),NA())</f>
        <v>#N/A</v>
      </c>
      <c r="BE161" s="513" t="e">
        <f ca="1">+IF(AND(ISNUMBER(OFFSET('Hygiene Data'!$E$9,0,10*ROW('Hygiene Data'!E155))),'Data Summary'!DT161="Yes"),OFFSET('Hygiene Data'!$E$9,0,10*ROW('Hygiene Data'!E155)),NA())</f>
        <v>#N/A</v>
      </c>
      <c r="BF161" s="513" t="e">
        <f ca="1">+IF(AND(ISNUMBER(OFFSET('Hygiene Data'!$F$5,0,10*ROW('Hygiene Data'!F155))),'Data Summary'!DU161="Yes"),OFFSET('Hygiene Data'!$F$5,0,10*ROW('Hygiene Data'!F155)),NA())</f>
        <v>#N/A</v>
      </c>
      <c r="BG161" s="513" t="e">
        <f ca="1">+IF(AND(ISNUMBER(OFFSET('Hygiene Data'!$F$7,0,10*ROW('Hygiene Data'!F155))),'Data Summary'!DV161="Yes"),OFFSET('Hygiene Data'!$F$7,0,10*ROW('Hygiene Data'!F155)),NA())</f>
        <v>#N/A</v>
      </c>
      <c r="BH161" s="513" t="e">
        <f ca="1">+IF(AND(ISNUMBER(OFFSET('Hygiene Data'!$F$9,0,10*ROW('Hygiene Data'!F155))),'Data Summary'!DW161="Yes"),OFFSET('Hygiene Data'!$F$9,0,10*ROW('Hygiene Data'!F155)),NA())</f>
        <v>#N/A</v>
      </c>
      <c r="BI161" s="513" t="e">
        <f ca="1">+IF(AND(ISNUMBER(OFFSET('Hygiene Data'!$G$5,0,10*ROW('Hygiene Data'!G155))),'Data Summary'!DX161="Yes"),OFFSET('Hygiene Data'!$G$5,0,10*ROW('Hygiene Data'!G155)),NA())</f>
        <v>#N/A</v>
      </c>
      <c r="BJ161" s="513" t="e">
        <f ca="1">+IF(AND(ISNUMBER(OFFSET('Hygiene Data'!$G$7,0,10*ROW('Hygiene Data'!G155))),'Data Summary'!DY161="Yes"),OFFSET('Hygiene Data'!$G$7,0,10*ROW('Hygiene Data'!G155)),NA())</f>
        <v>#N/A</v>
      </c>
      <c r="BK161" s="513" t="e">
        <f ca="1">+IF(AND(ISNUMBER(OFFSET('Hygiene Data'!$G$9,0,10*ROW('Hygiene Data'!G155))),'Data Summary'!DZ161="Yes"),OFFSET('Hygiene Data'!$G$9,0,10*ROW('Hygiene Data'!G155)),NA())</f>
        <v>#N/A</v>
      </c>
      <c r="BL161" s="513" t="e">
        <f ca="1">+IF(AND(ISNUMBER(OFFSET('Hygiene Data'!$H$5,0,10*ROW('Hygiene Data'!H155))),'Data Summary'!EA161="Yes"),OFFSET('Hygiene Data'!$H$5,0,10*ROW('Hygiene Data'!H155)),NA())</f>
        <v>#N/A</v>
      </c>
      <c r="BM161" s="513" t="e">
        <f ca="1">+IF(AND(ISNUMBER(OFFSET('Hygiene Data'!$H$7,0,10*ROW('Hygiene Data'!H155))),'Data Summary'!EB161="Yes"),OFFSET('Hygiene Data'!$H$7,0,10*ROW('Hygiene Data'!H155)),NA())</f>
        <v>#N/A</v>
      </c>
      <c r="BN161" s="513" t="e">
        <f ca="1">+IF(AND(ISNUMBER(OFFSET('Hygiene Data'!$H$9,0,10*ROW('Hygiene Data'!H155))),'Data Summary'!EC161="Yes"),OFFSET('Hygiene Data'!$H$9,0,10*ROW('Hygiene Data'!H155)),NA())</f>
        <v>#N/A</v>
      </c>
      <c r="BO161" s="513" t="e">
        <f ca="1">+IF(AND(ISNUMBER(OFFSET('Hygiene Data'!$I$5,0,10*ROW('Hygiene Data'!I155))),'Data Summary'!ED161="Yes"),OFFSET('Hygiene Data'!$I$5,0,10*ROW('Hygiene Data'!I155)),NA())</f>
        <v>#N/A</v>
      </c>
      <c r="BP161" s="513" t="e">
        <f ca="1">+IF(AND(ISNUMBER(OFFSET('Hygiene Data'!$I$7,0,10*ROW('Hygiene Data'!I155))),'Data Summary'!EE161="Yes"),OFFSET('Hygiene Data'!$I$7,0,10*ROW('Hygiene Data'!I155)),NA())</f>
        <v>#N/A</v>
      </c>
      <c r="BQ161" s="513" t="e">
        <f ca="1">+IF(AND(ISNUMBER(OFFSET('Hygiene Data'!$I$9,0,10*ROW('Hygiene Data'!I155))),'Data Summary'!EF161="Yes"),OFFSET('Hygiene Data'!$I$9,0,10*ROW('Hygiene Data'!I155)),NA())</f>
        <v>#N/A</v>
      </c>
    </row>
    <row r="162" spans="1:69" x14ac:dyDescent="0.25">
      <c r="A162" s="509" t="e">
        <f ca="1">+RIGHT('Data Summary'!A162,LEN('Data Summary'!A162)-9)</f>
        <v>#VALUE!</v>
      </c>
      <c r="B162" s="483" t="str">
        <f ca="1">+IF(ISTEXT('Data Summary'!B162),'Data Summary'!B162,"")</f>
        <v/>
      </c>
      <c r="C162" s="510" t="e">
        <f ca="1">+VALUE('Data Summary'!C162)</f>
        <v>#VALUE!</v>
      </c>
      <c r="D162" s="511" t="e">
        <f ca="1">+IF(AND(ISNUMBER(OFFSET('Water Data'!$D$4,0,10*ROW('Water Data'!D156))),'Data Summary'!BS162="Yes"),100-OFFSET('Water Data'!$D$4,0,10*ROW('Water Data'!D156)),NA())</f>
        <v>#N/A</v>
      </c>
      <c r="E162" s="511" t="e">
        <f ca="1">+IF(AND(ISNUMBER(OFFSET('Water Data'!$D$6,0,10*ROW('Water Data'!D156))),'Data Summary'!BT162="Yes"),OFFSET('Water Data'!$D$6,0,10*ROW('Water Data'!D156)),NA())</f>
        <v>#N/A</v>
      </c>
      <c r="F162" s="511" t="e">
        <f ca="1">+IF(AND(ISNUMBER(OFFSET('Water Data'!$D$9,0,10*ROW('Water Data'!D156))),'Data Summary'!BU162="Yes"),OFFSET('Water Data'!$D$9,0,10*ROW('Water Data'!D156)),NA())</f>
        <v>#N/A</v>
      </c>
      <c r="G162" s="511" t="e">
        <f ca="1">+IF(AND(ISNUMBER(OFFSET('Water Data'!$E$4,0,10*ROW('Water Data'!E156))),'Data Summary'!BV162="Yes"),100-OFFSET('Water Data'!$E$4,0,10*ROW('Water Data'!E156)),NA())</f>
        <v>#N/A</v>
      </c>
      <c r="H162" s="511" t="e">
        <f ca="1">+IF(AND(ISNUMBER(OFFSET('Water Data'!$E$6,0,10*ROW('Water Data'!E156))),'Data Summary'!BW162="Yes"),OFFSET('Water Data'!$E$6,0,10*ROW('Water Data'!E156)),NA())</f>
        <v>#N/A</v>
      </c>
      <c r="I162" s="511" t="e">
        <f ca="1">+IF(AND(ISNUMBER(OFFSET('Water Data'!$E$9,0,10*ROW('Water Data'!E156))),'Data Summary'!BX162="Yes"),OFFSET('Water Data'!$E$9,0,10*ROW('Water Data'!E156)),NA())</f>
        <v>#N/A</v>
      </c>
      <c r="J162" s="511" t="e">
        <f ca="1">+IF(AND(ISNUMBER(OFFSET('Water Data'!$F$4,0,10*ROW('Water Data'!F156))),'Data Summary'!BY162="Yes"),100-OFFSET('Water Data'!$F$4,0,10*ROW('Water Data'!F156)),NA())</f>
        <v>#N/A</v>
      </c>
      <c r="K162" s="511" t="e">
        <f ca="1">+IF(AND(ISNUMBER(OFFSET('Water Data'!$F$6,0,10*ROW('Water Data'!F156))),'Data Summary'!BZ162="Yes"),OFFSET('Water Data'!$F$6,0,10*ROW('Water Data'!F156)),NA())</f>
        <v>#N/A</v>
      </c>
      <c r="L162" s="511" t="e">
        <f ca="1">+IF(AND(ISNUMBER(OFFSET('Water Data'!$F$9,0,10*ROW('Water Data'!F156))),'Data Summary'!CA162="Yes"),OFFSET('Water Data'!$F$9,0,10*ROW('Water Data'!F156)),NA())</f>
        <v>#N/A</v>
      </c>
      <c r="M162" s="511" t="e">
        <f ca="1">+IF(AND(ISNUMBER(OFFSET('Water Data'!$G$4,0,10*ROW('Water Data'!G156))),'Data Summary'!CB162="Yes"),100-OFFSET('Water Data'!$G$4,0,10*ROW('Water Data'!G156)),NA())</f>
        <v>#N/A</v>
      </c>
      <c r="N162" s="511" t="e">
        <f ca="1">+IF(AND(ISNUMBER(OFFSET('Water Data'!$G$6,0,10*ROW('Water Data'!G156))),'Data Summary'!CC162="Yes"),OFFSET('Water Data'!$G$6,0,10*ROW('Water Data'!G156)),NA())</f>
        <v>#N/A</v>
      </c>
      <c r="O162" s="511" t="e">
        <f ca="1">+IF(AND(ISNUMBER(OFFSET('Water Data'!$G$9,0,10*ROW('Water Data'!G156))),'Data Summary'!CD162="Yes"),OFFSET('Water Data'!$G$9,0,10*ROW('Water Data'!G156)),NA())</f>
        <v>#N/A</v>
      </c>
      <c r="P162" s="511" t="e">
        <f ca="1">+IF(AND(ISNUMBER(OFFSET('Water Data'!$H$4,0,10*ROW('Water Data'!H156))),'Data Summary'!CE162="Yes"),100-OFFSET('Water Data'!$H$4,0,10*ROW('Water Data'!H156)),NA())</f>
        <v>#N/A</v>
      </c>
      <c r="Q162" s="511" t="e">
        <f ca="1">+IF(AND(ISNUMBER(OFFSET('Water Data'!$H$6,0,10*ROW('Water Data'!H156))),'Data Summary'!CF162="Yes"),OFFSET('Water Data'!$H$6,0,10*ROW('Water Data'!H156)),NA())</f>
        <v>#N/A</v>
      </c>
      <c r="R162" s="511" t="e">
        <f ca="1">+IF(AND(ISNUMBER(OFFSET('Water Data'!$H$9,0,10*ROW('Water Data'!H156))),'Data Summary'!CG162="Yes"),OFFSET('Water Data'!$H$9,0,10*ROW('Water Data'!H156)),NA())</f>
        <v>#N/A</v>
      </c>
      <c r="S162" s="511" t="e">
        <f ca="1">+IF(AND(ISNUMBER(OFFSET('Water Data'!$I$4,0,10*ROW('Water Data'!I156))),'Data Summary'!CH162="Yes"),100-OFFSET('Water Data'!$I$4,0,10*ROW('Water Data'!I156)),NA())</f>
        <v>#N/A</v>
      </c>
      <c r="T162" s="511" t="e">
        <f ca="1">+IF(AND(ISNUMBER(OFFSET('Water Data'!$I$6,0,10*ROW('Water Data'!I156))),'Data Summary'!CI162="Yes"),OFFSET('Water Data'!$I$6,0,10*ROW('Water Data'!I156)),NA())</f>
        <v>#N/A</v>
      </c>
      <c r="U162" s="511" t="e">
        <f ca="1">+IF(AND(ISNUMBER(OFFSET('Water Data'!$I$9,0,10*ROW('Water Data'!I156))),'Data Summary'!CJ162="Yes"),OFFSET('Water Data'!$I$9,0,10*ROW('Water Data'!I156)),NA())</f>
        <v>#N/A</v>
      </c>
      <c r="V162" s="512" t="e">
        <f ca="1">+IF(AND(ISNUMBER(OFFSET('Sanitation Data'!$D$4,0,10*ROW('Sanitation Data'!D156))),'Data Summary'!CK162="Yes"),100-OFFSET('Sanitation Data'!$D$4,0,10*ROW('Sanitation Data'!D156)),NA())</f>
        <v>#N/A</v>
      </c>
      <c r="W162" s="512" t="e">
        <f ca="1">+IF(AND(ISNUMBER(OFFSET('Sanitation Data'!$D$6,0,10*ROW('Sanitation Data'!D156))),'Data Summary'!CL162="Yes"),OFFSET('Sanitation Data'!$D$6,0,10*ROW('Sanitation Data'!D156)),NA())</f>
        <v>#N/A</v>
      </c>
      <c r="X162" s="512" t="e">
        <f ca="1">+IF(AND(ISNUMBER(OFFSET('Sanitation Data'!$D$10,0,10*ROW('Sanitation Data'!D156))),'Data Summary'!CM162="Yes"),OFFSET('Sanitation Data'!$D$10,0,10*ROW('Sanitation Data'!D156)),NA())</f>
        <v>#N/A</v>
      </c>
      <c r="Y162" s="512" t="e">
        <f ca="1">+IF(AND(ISNUMBER(OFFSET('Sanitation Data'!$D$11,0,10*ROW('Sanitation Data'!D156))),'Data Summary'!CN162="Yes"),OFFSET('Sanitation Data'!$D$11,0,10*ROW('Sanitation Data'!D156)),NA())</f>
        <v>#N/A</v>
      </c>
      <c r="Z162" s="512" t="e">
        <f ca="1">+IF(AND(ISNUMBER(OFFSET('Sanitation Data'!$D$12,0,10*ROW('Sanitation Data'!D156))),'Data Summary'!CO162="Yes"),OFFSET('Sanitation Data'!$D$12,0,10*ROW('Sanitation Data'!D156)),NA())</f>
        <v>#N/A</v>
      </c>
      <c r="AA162" s="512" t="e">
        <f ca="1">+IF(AND(ISNUMBER(OFFSET('Sanitation Data'!$E$4,0,10*ROW('Sanitation Data'!E156))),'Data Summary'!CP162="Yes"),100-OFFSET('Sanitation Data'!$E$4,0,10*ROW('Sanitation Data'!E156)),NA())</f>
        <v>#N/A</v>
      </c>
      <c r="AB162" s="512" t="e">
        <f ca="1">+IF(AND(ISNUMBER(OFFSET('Sanitation Data'!$E$6,0,10*ROW('Sanitation Data'!E156))),'Data Summary'!CQ162="Yes"),OFFSET('Sanitation Data'!$E$6,0,10*ROW('Sanitation Data'!E156)),NA())</f>
        <v>#N/A</v>
      </c>
      <c r="AC162" s="512" t="e">
        <f ca="1">+IF(AND(ISNUMBER(OFFSET('Sanitation Data'!$E$10,0,10*ROW('Sanitation Data'!E156))),'Data Summary'!CR162="Yes"),OFFSET('Sanitation Data'!$E$10,0,10*ROW('Sanitation Data'!E156)),NA())</f>
        <v>#N/A</v>
      </c>
      <c r="AD162" s="512" t="e">
        <f ca="1">+IF(AND(ISNUMBER(OFFSET('Sanitation Data'!$E$11,0,10*ROW('Sanitation Data'!E156))),'Data Summary'!CS162="Yes"),OFFSET('Sanitation Data'!$E$11,0,10*ROW('Sanitation Data'!E156)),NA())</f>
        <v>#N/A</v>
      </c>
      <c r="AE162" s="512" t="e">
        <f ca="1">+IF(AND(ISNUMBER(OFFSET('Sanitation Data'!$E$12,0,10*ROW('Sanitation Data'!E156))),'Data Summary'!CT162="Yes"),OFFSET('Sanitation Data'!$E$12,0,10*ROW('Sanitation Data'!E156)),NA())</f>
        <v>#N/A</v>
      </c>
      <c r="AF162" s="512" t="e">
        <f ca="1">+IF(AND(ISNUMBER(OFFSET('Sanitation Data'!$F$4,0,10*ROW('Sanitation Data'!F156))),'Data Summary'!CU162="Yes"),100-OFFSET('Sanitation Data'!$F$4,0,10*ROW('Sanitation Data'!F156)),NA())</f>
        <v>#N/A</v>
      </c>
      <c r="AG162" s="512" t="e">
        <f ca="1">+IF(AND(ISNUMBER(OFFSET('Sanitation Data'!$F$6,0,10*ROW('Sanitation Data'!F156))),'Data Summary'!CV162="Yes"),OFFSET('Sanitation Data'!$F$6,0,10*ROW('Sanitation Data'!F156)),NA())</f>
        <v>#N/A</v>
      </c>
      <c r="AH162" s="512" t="e">
        <f ca="1">+IF(AND(ISNUMBER(OFFSET('Sanitation Data'!$F$10,0,10*ROW('Sanitation Data'!F156))),'Data Summary'!CW162="Yes"),OFFSET('Sanitation Data'!$F$10,0,10*ROW('Sanitation Data'!F156)),NA())</f>
        <v>#N/A</v>
      </c>
      <c r="AI162" s="512" t="e">
        <f ca="1">+IF(AND(ISNUMBER(OFFSET('Sanitation Data'!$F$11,0,10*ROW('Sanitation Data'!F156))),'Data Summary'!CX162="Yes"),OFFSET('Sanitation Data'!$F$11,0,10*ROW('Sanitation Data'!F156)),NA())</f>
        <v>#N/A</v>
      </c>
      <c r="AJ162" s="512" t="e">
        <f ca="1">+IF(AND(ISNUMBER(OFFSET('Sanitation Data'!$F$12,0,10*ROW('Sanitation Data'!F156))),'Data Summary'!CY162="Yes"),OFFSET('Sanitation Data'!$F$12,0,10*ROW('Sanitation Data'!F156)),NA())</f>
        <v>#N/A</v>
      </c>
      <c r="AK162" s="512" t="e">
        <f ca="1">+IF(AND(ISNUMBER(OFFSET('Sanitation Data'!$G$4,0,10*ROW('Sanitation Data'!G156))),'Data Summary'!CZ162="Yes"),100-OFFSET('Sanitation Data'!$G$4,0,10*ROW('Sanitation Data'!G156)),NA())</f>
        <v>#N/A</v>
      </c>
      <c r="AL162" s="512" t="e">
        <f ca="1">+IF(AND(ISNUMBER(OFFSET('Sanitation Data'!$G$6,0,10*ROW('Sanitation Data'!G156))),'Data Summary'!DA162="Yes"),OFFSET('Sanitation Data'!$G$6,0,10*ROW('Sanitation Data'!G156)),NA())</f>
        <v>#N/A</v>
      </c>
      <c r="AM162" s="512" t="e">
        <f ca="1">+IF(AND(ISNUMBER(OFFSET('Sanitation Data'!$G$10,0,10*ROW('Sanitation Data'!G156))),'Data Summary'!DB162="Yes"),OFFSET('Sanitation Data'!$G$10,0,10*ROW('Sanitation Data'!G156)),NA())</f>
        <v>#N/A</v>
      </c>
      <c r="AN162" s="512" t="e">
        <f ca="1">+IF(AND(ISNUMBER(OFFSET('Sanitation Data'!$G$11,0,10*ROW('Sanitation Data'!G156))),'Data Summary'!DC162="Yes"),OFFSET('Sanitation Data'!$G$11,0,10*ROW('Sanitation Data'!G156)),NA())</f>
        <v>#N/A</v>
      </c>
      <c r="AO162" s="512" t="e">
        <f ca="1">+IF(AND(ISNUMBER(OFFSET('Sanitation Data'!$G$12,0,10*ROW('Sanitation Data'!G156))),'Data Summary'!DD162="Yes"),OFFSET('Sanitation Data'!$G$12,0,10*ROW('Sanitation Data'!G156)),NA())</f>
        <v>#N/A</v>
      </c>
      <c r="AP162" s="512" t="e">
        <f ca="1">+IF(AND(ISNUMBER(OFFSET('Sanitation Data'!$H$4,0,10*ROW('Sanitation Data'!H156))),'Data Summary'!DE162="Yes"),100-OFFSET('Sanitation Data'!$H$4,0,10*ROW('Sanitation Data'!H156)),NA())</f>
        <v>#N/A</v>
      </c>
      <c r="AQ162" s="512" t="e">
        <f ca="1">+IF(AND(ISNUMBER(OFFSET('Sanitation Data'!$H$6,0,10*ROW('Sanitation Data'!H156))),'Data Summary'!DF162="Yes"),OFFSET('Sanitation Data'!$H$6,0,10*ROW('Sanitation Data'!H156)),NA())</f>
        <v>#N/A</v>
      </c>
      <c r="AR162" s="512" t="e">
        <f ca="1">+IF(AND(ISNUMBER(OFFSET('Sanitation Data'!$H$10,0,10*ROW('Sanitation Data'!H156))),'Data Summary'!DG162="Yes"),OFFSET('Sanitation Data'!$H$10,0,10*ROW('Sanitation Data'!H156)),NA())</f>
        <v>#N/A</v>
      </c>
      <c r="AS162" s="512" t="e">
        <f ca="1">+IF(AND(ISNUMBER(OFFSET('Sanitation Data'!$H$11,0,10*ROW('Sanitation Data'!H156))),'Data Summary'!DH162="Yes"),OFFSET('Sanitation Data'!$H$11,0,10*ROW('Sanitation Data'!H156)),NA())</f>
        <v>#N/A</v>
      </c>
      <c r="AT162" s="512" t="e">
        <f ca="1">+IF(AND(ISNUMBER(OFFSET('Sanitation Data'!$H$12,0,10*ROW('Sanitation Data'!H156))),'Data Summary'!DI162="Yes"),OFFSET('Sanitation Data'!$H$12,0,10*ROW('Sanitation Data'!H156)),NA())</f>
        <v>#N/A</v>
      </c>
      <c r="AU162" s="512" t="e">
        <f ca="1">+IF(AND(ISNUMBER(OFFSET('Sanitation Data'!$I$4,0,10*ROW('Sanitation Data'!I156))),'Data Summary'!DJ162="Yes"),100-OFFSET('Sanitation Data'!$I$4,0,10*ROW('Sanitation Data'!I156)),NA())</f>
        <v>#N/A</v>
      </c>
      <c r="AV162" s="512" t="e">
        <f ca="1">+IF(AND(ISNUMBER(OFFSET('Sanitation Data'!$I$6,0,10*ROW('Sanitation Data'!I156))),'Data Summary'!DK162="Yes"),OFFSET('Sanitation Data'!$I$6,0,10*ROW('Sanitation Data'!I156)),NA())</f>
        <v>#N/A</v>
      </c>
      <c r="AW162" s="512" t="e">
        <f ca="1">+IF(AND(ISNUMBER(OFFSET('Sanitation Data'!$I$10,0,10*ROW('Sanitation Data'!I156))),'Data Summary'!DL162="Yes"),OFFSET('Sanitation Data'!$I$10,0,10*ROW('Sanitation Data'!I156)),NA())</f>
        <v>#N/A</v>
      </c>
      <c r="AX162" s="512" t="e">
        <f ca="1">+IF(AND(ISNUMBER(OFFSET('Sanitation Data'!$I$11,0,10*ROW('Sanitation Data'!I156))),'Data Summary'!DM162="Yes"),OFFSET('Sanitation Data'!$I$11,0,10*ROW('Sanitation Data'!I156)),NA())</f>
        <v>#N/A</v>
      </c>
      <c r="AY162" s="512" t="e">
        <f ca="1">+IF(AND(ISNUMBER(OFFSET('Sanitation Data'!$I$12,0,10*ROW('Sanitation Data'!I156))),'Data Summary'!DN162="Yes"),OFFSET('Sanitation Data'!$I$12,0,10*ROW('Sanitation Data'!I156)),NA())</f>
        <v>#N/A</v>
      </c>
      <c r="AZ162" s="513" t="e">
        <f ca="1">+IF(AND(ISNUMBER(OFFSET('Hygiene Data'!$D$5,0,10*ROW('Hygiene Data'!D156))),'Data Summary'!DO162="Yes"),OFFSET('Hygiene Data'!$D$5,0,10*ROW('Hygiene Data'!D156)),NA())</f>
        <v>#N/A</v>
      </c>
      <c r="BA162" s="513" t="e">
        <f ca="1">+IF(AND(ISNUMBER(OFFSET('Hygiene Data'!$D$7,0,10*ROW('Hygiene Data'!D156))),'Data Summary'!DP162="Yes"),OFFSET('Hygiene Data'!$D$7,0,10*ROW('Hygiene Data'!D156)),NA())</f>
        <v>#N/A</v>
      </c>
      <c r="BB162" s="513" t="e">
        <f ca="1">+IF(AND(ISNUMBER(OFFSET('Hygiene Data'!$D$9,0,10*ROW('Hygiene Data'!D156))),'Data Summary'!DQ162="Yes"),OFFSET('Hygiene Data'!$D$9,0,10*ROW('Hygiene Data'!D156)),NA())</f>
        <v>#N/A</v>
      </c>
      <c r="BC162" s="513" t="e">
        <f ca="1">+IF(AND(ISNUMBER(OFFSET('Hygiene Data'!$E$5,0,10*ROW('Hygiene Data'!E156))),'Data Summary'!DR162="Yes"),OFFSET('Hygiene Data'!$E$5,0,10*ROW('Hygiene Data'!E156)),NA())</f>
        <v>#N/A</v>
      </c>
      <c r="BD162" s="513" t="e">
        <f ca="1">+IF(AND(ISNUMBER(OFFSET('Hygiene Data'!$E$7,0,10*ROW('Hygiene Data'!E156))),'Data Summary'!DS162="Yes"),OFFSET('Hygiene Data'!$E$7,0,10*ROW('Hygiene Data'!E156)),NA())</f>
        <v>#N/A</v>
      </c>
      <c r="BE162" s="513" t="e">
        <f ca="1">+IF(AND(ISNUMBER(OFFSET('Hygiene Data'!$E$9,0,10*ROW('Hygiene Data'!E156))),'Data Summary'!DT162="Yes"),OFFSET('Hygiene Data'!$E$9,0,10*ROW('Hygiene Data'!E156)),NA())</f>
        <v>#N/A</v>
      </c>
      <c r="BF162" s="513" t="e">
        <f ca="1">+IF(AND(ISNUMBER(OFFSET('Hygiene Data'!$F$5,0,10*ROW('Hygiene Data'!F156))),'Data Summary'!DU162="Yes"),OFFSET('Hygiene Data'!$F$5,0,10*ROW('Hygiene Data'!F156)),NA())</f>
        <v>#N/A</v>
      </c>
      <c r="BG162" s="513" t="e">
        <f ca="1">+IF(AND(ISNUMBER(OFFSET('Hygiene Data'!$F$7,0,10*ROW('Hygiene Data'!F156))),'Data Summary'!DV162="Yes"),OFFSET('Hygiene Data'!$F$7,0,10*ROW('Hygiene Data'!F156)),NA())</f>
        <v>#N/A</v>
      </c>
      <c r="BH162" s="513" t="e">
        <f ca="1">+IF(AND(ISNUMBER(OFFSET('Hygiene Data'!$F$9,0,10*ROW('Hygiene Data'!F156))),'Data Summary'!DW162="Yes"),OFFSET('Hygiene Data'!$F$9,0,10*ROW('Hygiene Data'!F156)),NA())</f>
        <v>#N/A</v>
      </c>
      <c r="BI162" s="513" t="e">
        <f ca="1">+IF(AND(ISNUMBER(OFFSET('Hygiene Data'!$G$5,0,10*ROW('Hygiene Data'!G156))),'Data Summary'!DX162="Yes"),OFFSET('Hygiene Data'!$G$5,0,10*ROW('Hygiene Data'!G156)),NA())</f>
        <v>#N/A</v>
      </c>
      <c r="BJ162" s="513" t="e">
        <f ca="1">+IF(AND(ISNUMBER(OFFSET('Hygiene Data'!$G$7,0,10*ROW('Hygiene Data'!G156))),'Data Summary'!DY162="Yes"),OFFSET('Hygiene Data'!$G$7,0,10*ROW('Hygiene Data'!G156)),NA())</f>
        <v>#N/A</v>
      </c>
      <c r="BK162" s="513" t="e">
        <f ca="1">+IF(AND(ISNUMBER(OFFSET('Hygiene Data'!$G$9,0,10*ROW('Hygiene Data'!G156))),'Data Summary'!DZ162="Yes"),OFFSET('Hygiene Data'!$G$9,0,10*ROW('Hygiene Data'!G156)),NA())</f>
        <v>#N/A</v>
      </c>
      <c r="BL162" s="513" t="e">
        <f ca="1">+IF(AND(ISNUMBER(OFFSET('Hygiene Data'!$H$5,0,10*ROW('Hygiene Data'!H156))),'Data Summary'!EA162="Yes"),OFFSET('Hygiene Data'!$H$5,0,10*ROW('Hygiene Data'!H156)),NA())</f>
        <v>#N/A</v>
      </c>
      <c r="BM162" s="513" t="e">
        <f ca="1">+IF(AND(ISNUMBER(OFFSET('Hygiene Data'!$H$7,0,10*ROW('Hygiene Data'!H156))),'Data Summary'!EB162="Yes"),OFFSET('Hygiene Data'!$H$7,0,10*ROW('Hygiene Data'!H156)),NA())</f>
        <v>#N/A</v>
      </c>
      <c r="BN162" s="513" t="e">
        <f ca="1">+IF(AND(ISNUMBER(OFFSET('Hygiene Data'!$H$9,0,10*ROW('Hygiene Data'!H156))),'Data Summary'!EC162="Yes"),OFFSET('Hygiene Data'!$H$9,0,10*ROW('Hygiene Data'!H156)),NA())</f>
        <v>#N/A</v>
      </c>
      <c r="BO162" s="513" t="e">
        <f ca="1">+IF(AND(ISNUMBER(OFFSET('Hygiene Data'!$I$5,0,10*ROW('Hygiene Data'!I156))),'Data Summary'!ED162="Yes"),OFFSET('Hygiene Data'!$I$5,0,10*ROW('Hygiene Data'!I156)),NA())</f>
        <v>#N/A</v>
      </c>
      <c r="BP162" s="513" t="e">
        <f ca="1">+IF(AND(ISNUMBER(OFFSET('Hygiene Data'!$I$7,0,10*ROW('Hygiene Data'!I156))),'Data Summary'!EE162="Yes"),OFFSET('Hygiene Data'!$I$7,0,10*ROW('Hygiene Data'!I156)),NA())</f>
        <v>#N/A</v>
      </c>
      <c r="BQ162" s="513" t="e">
        <f ca="1">+IF(AND(ISNUMBER(OFFSET('Hygiene Data'!$I$9,0,10*ROW('Hygiene Data'!I156))),'Data Summary'!EF162="Yes"),OFFSET('Hygiene Data'!$I$9,0,10*ROW('Hygiene Data'!I156)),NA())</f>
        <v>#N/A</v>
      </c>
    </row>
    <row r="163" spans="1:69" x14ac:dyDescent="0.25">
      <c r="A163" s="509" t="e">
        <f ca="1">+RIGHT('Data Summary'!A163,LEN('Data Summary'!A163)-9)</f>
        <v>#VALUE!</v>
      </c>
      <c r="B163" s="483" t="str">
        <f ca="1">+IF(ISTEXT('Data Summary'!B163),'Data Summary'!B163,"")</f>
        <v/>
      </c>
      <c r="C163" s="510" t="e">
        <f ca="1">+VALUE('Data Summary'!C163)</f>
        <v>#VALUE!</v>
      </c>
      <c r="D163" s="511" t="e">
        <f ca="1">+IF(AND(ISNUMBER(OFFSET('Water Data'!$D$4,0,10*ROW('Water Data'!D157))),'Data Summary'!BS163="Yes"),100-OFFSET('Water Data'!$D$4,0,10*ROW('Water Data'!D157)),NA())</f>
        <v>#N/A</v>
      </c>
      <c r="E163" s="511" t="e">
        <f ca="1">+IF(AND(ISNUMBER(OFFSET('Water Data'!$D$6,0,10*ROW('Water Data'!D157))),'Data Summary'!BT163="Yes"),OFFSET('Water Data'!$D$6,0,10*ROW('Water Data'!D157)),NA())</f>
        <v>#N/A</v>
      </c>
      <c r="F163" s="511" t="e">
        <f ca="1">+IF(AND(ISNUMBER(OFFSET('Water Data'!$D$9,0,10*ROW('Water Data'!D157))),'Data Summary'!BU163="Yes"),OFFSET('Water Data'!$D$9,0,10*ROW('Water Data'!D157)),NA())</f>
        <v>#N/A</v>
      </c>
      <c r="G163" s="511" t="e">
        <f ca="1">+IF(AND(ISNUMBER(OFFSET('Water Data'!$E$4,0,10*ROW('Water Data'!E157))),'Data Summary'!BV163="Yes"),100-OFFSET('Water Data'!$E$4,0,10*ROW('Water Data'!E157)),NA())</f>
        <v>#N/A</v>
      </c>
      <c r="H163" s="511" t="e">
        <f ca="1">+IF(AND(ISNUMBER(OFFSET('Water Data'!$E$6,0,10*ROW('Water Data'!E157))),'Data Summary'!BW163="Yes"),OFFSET('Water Data'!$E$6,0,10*ROW('Water Data'!E157)),NA())</f>
        <v>#N/A</v>
      </c>
      <c r="I163" s="511" t="e">
        <f ca="1">+IF(AND(ISNUMBER(OFFSET('Water Data'!$E$9,0,10*ROW('Water Data'!E157))),'Data Summary'!BX163="Yes"),OFFSET('Water Data'!$E$9,0,10*ROW('Water Data'!E157)),NA())</f>
        <v>#N/A</v>
      </c>
      <c r="J163" s="511" t="e">
        <f ca="1">+IF(AND(ISNUMBER(OFFSET('Water Data'!$F$4,0,10*ROW('Water Data'!F157))),'Data Summary'!BY163="Yes"),100-OFFSET('Water Data'!$F$4,0,10*ROW('Water Data'!F157)),NA())</f>
        <v>#N/A</v>
      </c>
      <c r="K163" s="511" t="e">
        <f ca="1">+IF(AND(ISNUMBER(OFFSET('Water Data'!$F$6,0,10*ROW('Water Data'!F157))),'Data Summary'!BZ163="Yes"),OFFSET('Water Data'!$F$6,0,10*ROW('Water Data'!F157)),NA())</f>
        <v>#N/A</v>
      </c>
      <c r="L163" s="511" t="e">
        <f ca="1">+IF(AND(ISNUMBER(OFFSET('Water Data'!$F$9,0,10*ROW('Water Data'!F157))),'Data Summary'!CA163="Yes"),OFFSET('Water Data'!$F$9,0,10*ROW('Water Data'!F157)),NA())</f>
        <v>#N/A</v>
      </c>
      <c r="M163" s="511" t="e">
        <f ca="1">+IF(AND(ISNUMBER(OFFSET('Water Data'!$G$4,0,10*ROW('Water Data'!G157))),'Data Summary'!CB163="Yes"),100-OFFSET('Water Data'!$G$4,0,10*ROW('Water Data'!G157)),NA())</f>
        <v>#N/A</v>
      </c>
      <c r="N163" s="511" t="e">
        <f ca="1">+IF(AND(ISNUMBER(OFFSET('Water Data'!$G$6,0,10*ROW('Water Data'!G157))),'Data Summary'!CC163="Yes"),OFFSET('Water Data'!$G$6,0,10*ROW('Water Data'!G157)),NA())</f>
        <v>#N/A</v>
      </c>
      <c r="O163" s="511" t="e">
        <f ca="1">+IF(AND(ISNUMBER(OFFSET('Water Data'!$G$9,0,10*ROW('Water Data'!G157))),'Data Summary'!CD163="Yes"),OFFSET('Water Data'!$G$9,0,10*ROW('Water Data'!G157)),NA())</f>
        <v>#N/A</v>
      </c>
      <c r="P163" s="511" t="e">
        <f ca="1">+IF(AND(ISNUMBER(OFFSET('Water Data'!$H$4,0,10*ROW('Water Data'!H157))),'Data Summary'!CE163="Yes"),100-OFFSET('Water Data'!$H$4,0,10*ROW('Water Data'!H157)),NA())</f>
        <v>#N/A</v>
      </c>
      <c r="Q163" s="511" t="e">
        <f ca="1">+IF(AND(ISNUMBER(OFFSET('Water Data'!$H$6,0,10*ROW('Water Data'!H157))),'Data Summary'!CF163="Yes"),OFFSET('Water Data'!$H$6,0,10*ROW('Water Data'!H157)),NA())</f>
        <v>#N/A</v>
      </c>
      <c r="R163" s="511" t="e">
        <f ca="1">+IF(AND(ISNUMBER(OFFSET('Water Data'!$H$9,0,10*ROW('Water Data'!H157))),'Data Summary'!CG163="Yes"),OFFSET('Water Data'!$H$9,0,10*ROW('Water Data'!H157)),NA())</f>
        <v>#N/A</v>
      </c>
      <c r="S163" s="511" t="e">
        <f ca="1">+IF(AND(ISNUMBER(OFFSET('Water Data'!$I$4,0,10*ROW('Water Data'!I157))),'Data Summary'!CH163="Yes"),100-OFFSET('Water Data'!$I$4,0,10*ROW('Water Data'!I157)),NA())</f>
        <v>#N/A</v>
      </c>
      <c r="T163" s="511" t="e">
        <f ca="1">+IF(AND(ISNUMBER(OFFSET('Water Data'!$I$6,0,10*ROW('Water Data'!I157))),'Data Summary'!CI163="Yes"),OFFSET('Water Data'!$I$6,0,10*ROW('Water Data'!I157)),NA())</f>
        <v>#N/A</v>
      </c>
      <c r="U163" s="511" t="e">
        <f ca="1">+IF(AND(ISNUMBER(OFFSET('Water Data'!$I$9,0,10*ROW('Water Data'!I157))),'Data Summary'!CJ163="Yes"),OFFSET('Water Data'!$I$9,0,10*ROW('Water Data'!I157)),NA())</f>
        <v>#N/A</v>
      </c>
      <c r="V163" s="512" t="e">
        <f ca="1">+IF(AND(ISNUMBER(OFFSET('Sanitation Data'!$D$4,0,10*ROW('Sanitation Data'!D157))),'Data Summary'!CK163="Yes"),100-OFFSET('Sanitation Data'!$D$4,0,10*ROW('Sanitation Data'!D157)),NA())</f>
        <v>#N/A</v>
      </c>
      <c r="W163" s="512" t="e">
        <f ca="1">+IF(AND(ISNUMBER(OFFSET('Sanitation Data'!$D$6,0,10*ROW('Sanitation Data'!D157))),'Data Summary'!CL163="Yes"),OFFSET('Sanitation Data'!$D$6,0,10*ROW('Sanitation Data'!D157)),NA())</f>
        <v>#N/A</v>
      </c>
      <c r="X163" s="512" t="e">
        <f ca="1">+IF(AND(ISNUMBER(OFFSET('Sanitation Data'!$D$10,0,10*ROW('Sanitation Data'!D157))),'Data Summary'!CM163="Yes"),OFFSET('Sanitation Data'!$D$10,0,10*ROW('Sanitation Data'!D157)),NA())</f>
        <v>#N/A</v>
      </c>
      <c r="Y163" s="512" t="e">
        <f ca="1">+IF(AND(ISNUMBER(OFFSET('Sanitation Data'!$D$11,0,10*ROW('Sanitation Data'!D157))),'Data Summary'!CN163="Yes"),OFFSET('Sanitation Data'!$D$11,0,10*ROW('Sanitation Data'!D157)),NA())</f>
        <v>#N/A</v>
      </c>
      <c r="Z163" s="512" t="e">
        <f ca="1">+IF(AND(ISNUMBER(OFFSET('Sanitation Data'!$D$12,0,10*ROW('Sanitation Data'!D157))),'Data Summary'!CO163="Yes"),OFFSET('Sanitation Data'!$D$12,0,10*ROW('Sanitation Data'!D157)),NA())</f>
        <v>#N/A</v>
      </c>
      <c r="AA163" s="512" t="e">
        <f ca="1">+IF(AND(ISNUMBER(OFFSET('Sanitation Data'!$E$4,0,10*ROW('Sanitation Data'!E157))),'Data Summary'!CP163="Yes"),100-OFFSET('Sanitation Data'!$E$4,0,10*ROW('Sanitation Data'!E157)),NA())</f>
        <v>#N/A</v>
      </c>
      <c r="AB163" s="512" t="e">
        <f ca="1">+IF(AND(ISNUMBER(OFFSET('Sanitation Data'!$E$6,0,10*ROW('Sanitation Data'!E157))),'Data Summary'!CQ163="Yes"),OFFSET('Sanitation Data'!$E$6,0,10*ROW('Sanitation Data'!E157)),NA())</f>
        <v>#N/A</v>
      </c>
      <c r="AC163" s="512" t="e">
        <f ca="1">+IF(AND(ISNUMBER(OFFSET('Sanitation Data'!$E$10,0,10*ROW('Sanitation Data'!E157))),'Data Summary'!CR163="Yes"),OFFSET('Sanitation Data'!$E$10,0,10*ROW('Sanitation Data'!E157)),NA())</f>
        <v>#N/A</v>
      </c>
      <c r="AD163" s="512" t="e">
        <f ca="1">+IF(AND(ISNUMBER(OFFSET('Sanitation Data'!$E$11,0,10*ROW('Sanitation Data'!E157))),'Data Summary'!CS163="Yes"),OFFSET('Sanitation Data'!$E$11,0,10*ROW('Sanitation Data'!E157)),NA())</f>
        <v>#N/A</v>
      </c>
      <c r="AE163" s="512" t="e">
        <f ca="1">+IF(AND(ISNUMBER(OFFSET('Sanitation Data'!$E$12,0,10*ROW('Sanitation Data'!E157))),'Data Summary'!CT163="Yes"),OFFSET('Sanitation Data'!$E$12,0,10*ROW('Sanitation Data'!E157)),NA())</f>
        <v>#N/A</v>
      </c>
      <c r="AF163" s="512" t="e">
        <f ca="1">+IF(AND(ISNUMBER(OFFSET('Sanitation Data'!$F$4,0,10*ROW('Sanitation Data'!F157))),'Data Summary'!CU163="Yes"),100-OFFSET('Sanitation Data'!$F$4,0,10*ROW('Sanitation Data'!F157)),NA())</f>
        <v>#N/A</v>
      </c>
      <c r="AG163" s="512" t="e">
        <f ca="1">+IF(AND(ISNUMBER(OFFSET('Sanitation Data'!$F$6,0,10*ROW('Sanitation Data'!F157))),'Data Summary'!CV163="Yes"),OFFSET('Sanitation Data'!$F$6,0,10*ROW('Sanitation Data'!F157)),NA())</f>
        <v>#N/A</v>
      </c>
      <c r="AH163" s="512" t="e">
        <f ca="1">+IF(AND(ISNUMBER(OFFSET('Sanitation Data'!$F$10,0,10*ROW('Sanitation Data'!F157))),'Data Summary'!CW163="Yes"),OFFSET('Sanitation Data'!$F$10,0,10*ROW('Sanitation Data'!F157)),NA())</f>
        <v>#N/A</v>
      </c>
      <c r="AI163" s="512" t="e">
        <f ca="1">+IF(AND(ISNUMBER(OFFSET('Sanitation Data'!$F$11,0,10*ROW('Sanitation Data'!F157))),'Data Summary'!CX163="Yes"),OFFSET('Sanitation Data'!$F$11,0,10*ROW('Sanitation Data'!F157)),NA())</f>
        <v>#N/A</v>
      </c>
      <c r="AJ163" s="512" t="e">
        <f ca="1">+IF(AND(ISNUMBER(OFFSET('Sanitation Data'!$F$12,0,10*ROW('Sanitation Data'!F157))),'Data Summary'!CY163="Yes"),OFFSET('Sanitation Data'!$F$12,0,10*ROW('Sanitation Data'!F157)),NA())</f>
        <v>#N/A</v>
      </c>
      <c r="AK163" s="512" t="e">
        <f ca="1">+IF(AND(ISNUMBER(OFFSET('Sanitation Data'!$G$4,0,10*ROW('Sanitation Data'!G157))),'Data Summary'!CZ163="Yes"),100-OFFSET('Sanitation Data'!$G$4,0,10*ROW('Sanitation Data'!G157)),NA())</f>
        <v>#N/A</v>
      </c>
      <c r="AL163" s="512" t="e">
        <f ca="1">+IF(AND(ISNUMBER(OFFSET('Sanitation Data'!$G$6,0,10*ROW('Sanitation Data'!G157))),'Data Summary'!DA163="Yes"),OFFSET('Sanitation Data'!$G$6,0,10*ROW('Sanitation Data'!G157)),NA())</f>
        <v>#N/A</v>
      </c>
      <c r="AM163" s="512" t="e">
        <f ca="1">+IF(AND(ISNUMBER(OFFSET('Sanitation Data'!$G$10,0,10*ROW('Sanitation Data'!G157))),'Data Summary'!DB163="Yes"),OFFSET('Sanitation Data'!$G$10,0,10*ROW('Sanitation Data'!G157)),NA())</f>
        <v>#N/A</v>
      </c>
      <c r="AN163" s="512" t="e">
        <f ca="1">+IF(AND(ISNUMBER(OFFSET('Sanitation Data'!$G$11,0,10*ROW('Sanitation Data'!G157))),'Data Summary'!DC163="Yes"),OFFSET('Sanitation Data'!$G$11,0,10*ROW('Sanitation Data'!G157)),NA())</f>
        <v>#N/A</v>
      </c>
      <c r="AO163" s="512" t="e">
        <f ca="1">+IF(AND(ISNUMBER(OFFSET('Sanitation Data'!$G$12,0,10*ROW('Sanitation Data'!G157))),'Data Summary'!DD163="Yes"),OFFSET('Sanitation Data'!$G$12,0,10*ROW('Sanitation Data'!G157)),NA())</f>
        <v>#N/A</v>
      </c>
      <c r="AP163" s="512" t="e">
        <f ca="1">+IF(AND(ISNUMBER(OFFSET('Sanitation Data'!$H$4,0,10*ROW('Sanitation Data'!H157))),'Data Summary'!DE163="Yes"),100-OFFSET('Sanitation Data'!$H$4,0,10*ROW('Sanitation Data'!H157)),NA())</f>
        <v>#N/A</v>
      </c>
      <c r="AQ163" s="512" t="e">
        <f ca="1">+IF(AND(ISNUMBER(OFFSET('Sanitation Data'!$H$6,0,10*ROW('Sanitation Data'!H157))),'Data Summary'!DF163="Yes"),OFFSET('Sanitation Data'!$H$6,0,10*ROW('Sanitation Data'!H157)),NA())</f>
        <v>#N/A</v>
      </c>
      <c r="AR163" s="512" t="e">
        <f ca="1">+IF(AND(ISNUMBER(OFFSET('Sanitation Data'!$H$10,0,10*ROW('Sanitation Data'!H157))),'Data Summary'!DG163="Yes"),OFFSET('Sanitation Data'!$H$10,0,10*ROW('Sanitation Data'!H157)),NA())</f>
        <v>#N/A</v>
      </c>
      <c r="AS163" s="512" t="e">
        <f ca="1">+IF(AND(ISNUMBER(OFFSET('Sanitation Data'!$H$11,0,10*ROW('Sanitation Data'!H157))),'Data Summary'!DH163="Yes"),OFFSET('Sanitation Data'!$H$11,0,10*ROW('Sanitation Data'!H157)),NA())</f>
        <v>#N/A</v>
      </c>
      <c r="AT163" s="512" t="e">
        <f ca="1">+IF(AND(ISNUMBER(OFFSET('Sanitation Data'!$H$12,0,10*ROW('Sanitation Data'!H157))),'Data Summary'!DI163="Yes"),OFFSET('Sanitation Data'!$H$12,0,10*ROW('Sanitation Data'!H157)),NA())</f>
        <v>#N/A</v>
      </c>
      <c r="AU163" s="512" t="e">
        <f ca="1">+IF(AND(ISNUMBER(OFFSET('Sanitation Data'!$I$4,0,10*ROW('Sanitation Data'!I157))),'Data Summary'!DJ163="Yes"),100-OFFSET('Sanitation Data'!$I$4,0,10*ROW('Sanitation Data'!I157)),NA())</f>
        <v>#N/A</v>
      </c>
      <c r="AV163" s="512" t="e">
        <f ca="1">+IF(AND(ISNUMBER(OFFSET('Sanitation Data'!$I$6,0,10*ROW('Sanitation Data'!I157))),'Data Summary'!DK163="Yes"),OFFSET('Sanitation Data'!$I$6,0,10*ROW('Sanitation Data'!I157)),NA())</f>
        <v>#N/A</v>
      </c>
      <c r="AW163" s="512" t="e">
        <f ca="1">+IF(AND(ISNUMBER(OFFSET('Sanitation Data'!$I$10,0,10*ROW('Sanitation Data'!I157))),'Data Summary'!DL163="Yes"),OFFSET('Sanitation Data'!$I$10,0,10*ROW('Sanitation Data'!I157)),NA())</f>
        <v>#N/A</v>
      </c>
      <c r="AX163" s="512" t="e">
        <f ca="1">+IF(AND(ISNUMBER(OFFSET('Sanitation Data'!$I$11,0,10*ROW('Sanitation Data'!I157))),'Data Summary'!DM163="Yes"),OFFSET('Sanitation Data'!$I$11,0,10*ROW('Sanitation Data'!I157)),NA())</f>
        <v>#N/A</v>
      </c>
      <c r="AY163" s="512" t="e">
        <f ca="1">+IF(AND(ISNUMBER(OFFSET('Sanitation Data'!$I$12,0,10*ROW('Sanitation Data'!I157))),'Data Summary'!DN163="Yes"),OFFSET('Sanitation Data'!$I$12,0,10*ROW('Sanitation Data'!I157)),NA())</f>
        <v>#N/A</v>
      </c>
      <c r="AZ163" s="513" t="e">
        <f ca="1">+IF(AND(ISNUMBER(OFFSET('Hygiene Data'!$D$5,0,10*ROW('Hygiene Data'!D157))),'Data Summary'!DO163="Yes"),OFFSET('Hygiene Data'!$D$5,0,10*ROW('Hygiene Data'!D157)),NA())</f>
        <v>#N/A</v>
      </c>
      <c r="BA163" s="513" t="e">
        <f ca="1">+IF(AND(ISNUMBER(OFFSET('Hygiene Data'!$D$7,0,10*ROW('Hygiene Data'!D157))),'Data Summary'!DP163="Yes"),OFFSET('Hygiene Data'!$D$7,0,10*ROW('Hygiene Data'!D157)),NA())</f>
        <v>#N/A</v>
      </c>
      <c r="BB163" s="513" t="e">
        <f ca="1">+IF(AND(ISNUMBER(OFFSET('Hygiene Data'!$D$9,0,10*ROW('Hygiene Data'!D157))),'Data Summary'!DQ163="Yes"),OFFSET('Hygiene Data'!$D$9,0,10*ROW('Hygiene Data'!D157)),NA())</f>
        <v>#N/A</v>
      </c>
      <c r="BC163" s="513" t="e">
        <f ca="1">+IF(AND(ISNUMBER(OFFSET('Hygiene Data'!$E$5,0,10*ROW('Hygiene Data'!E157))),'Data Summary'!DR163="Yes"),OFFSET('Hygiene Data'!$E$5,0,10*ROW('Hygiene Data'!E157)),NA())</f>
        <v>#N/A</v>
      </c>
      <c r="BD163" s="513" t="e">
        <f ca="1">+IF(AND(ISNUMBER(OFFSET('Hygiene Data'!$E$7,0,10*ROW('Hygiene Data'!E157))),'Data Summary'!DS163="Yes"),OFFSET('Hygiene Data'!$E$7,0,10*ROW('Hygiene Data'!E157)),NA())</f>
        <v>#N/A</v>
      </c>
      <c r="BE163" s="513" t="e">
        <f ca="1">+IF(AND(ISNUMBER(OFFSET('Hygiene Data'!$E$9,0,10*ROW('Hygiene Data'!E157))),'Data Summary'!DT163="Yes"),OFFSET('Hygiene Data'!$E$9,0,10*ROW('Hygiene Data'!E157)),NA())</f>
        <v>#N/A</v>
      </c>
      <c r="BF163" s="513" t="e">
        <f ca="1">+IF(AND(ISNUMBER(OFFSET('Hygiene Data'!$F$5,0,10*ROW('Hygiene Data'!F157))),'Data Summary'!DU163="Yes"),OFFSET('Hygiene Data'!$F$5,0,10*ROW('Hygiene Data'!F157)),NA())</f>
        <v>#N/A</v>
      </c>
      <c r="BG163" s="513" t="e">
        <f ca="1">+IF(AND(ISNUMBER(OFFSET('Hygiene Data'!$F$7,0,10*ROW('Hygiene Data'!F157))),'Data Summary'!DV163="Yes"),OFFSET('Hygiene Data'!$F$7,0,10*ROW('Hygiene Data'!F157)),NA())</f>
        <v>#N/A</v>
      </c>
      <c r="BH163" s="513" t="e">
        <f ca="1">+IF(AND(ISNUMBER(OFFSET('Hygiene Data'!$F$9,0,10*ROW('Hygiene Data'!F157))),'Data Summary'!DW163="Yes"),OFFSET('Hygiene Data'!$F$9,0,10*ROW('Hygiene Data'!F157)),NA())</f>
        <v>#N/A</v>
      </c>
      <c r="BI163" s="513" t="e">
        <f ca="1">+IF(AND(ISNUMBER(OFFSET('Hygiene Data'!$G$5,0,10*ROW('Hygiene Data'!G157))),'Data Summary'!DX163="Yes"),OFFSET('Hygiene Data'!$G$5,0,10*ROW('Hygiene Data'!G157)),NA())</f>
        <v>#N/A</v>
      </c>
      <c r="BJ163" s="513" t="e">
        <f ca="1">+IF(AND(ISNUMBER(OFFSET('Hygiene Data'!$G$7,0,10*ROW('Hygiene Data'!G157))),'Data Summary'!DY163="Yes"),OFFSET('Hygiene Data'!$G$7,0,10*ROW('Hygiene Data'!G157)),NA())</f>
        <v>#N/A</v>
      </c>
      <c r="BK163" s="513" t="e">
        <f ca="1">+IF(AND(ISNUMBER(OFFSET('Hygiene Data'!$G$9,0,10*ROW('Hygiene Data'!G157))),'Data Summary'!DZ163="Yes"),OFFSET('Hygiene Data'!$G$9,0,10*ROW('Hygiene Data'!G157)),NA())</f>
        <v>#N/A</v>
      </c>
      <c r="BL163" s="513" t="e">
        <f ca="1">+IF(AND(ISNUMBER(OFFSET('Hygiene Data'!$H$5,0,10*ROW('Hygiene Data'!H157))),'Data Summary'!EA163="Yes"),OFFSET('Hygiene Data'!$H$5,0,10*ROW('Hygiene Data'!H157)),NA())</f>
        <v>#N/A</v>
      </c>
      <c r="BM163" s="513" t="e">
        <f ca="1">+IF(AND(ISNUMBER(OFFSET('Hygiene Data'!$H$7,0,10*ROW('Hygiene Data'!H157))),'Data Summary'!EB163="Yes"),OFFSET('Hygiene Data'!$H$7,0,10*ROW('Hygiene Data'!H157)),NA())</f>
        <v>#N/A</v>
      </c>
      <c r="BN163" s="513" t="e">
        <f ca="1">+IF(AND(ISNUMBER(OFFSET('Hygiene Data'!$H$9,0,10*ROW('Hygiene Data'!H157))),'Data Summary'!EC163="Yes"),OFFSET('Hygiene Data'!$H$9,0,10*ROW('Hygiene Data'!H157)),NA())</f>
        <v>#N/A</v>
      </c>
      <c r="BO163" s="513" t="e">
        <f ca="1">+IF(AND(ISNUMBER(OFFSET('Hygiene Data'!$I$5,0,10*ROW('Hygiene Data'!I157))),'Data Summary'!ED163="Yes"),OFFSET('Hygiene Data'!$I$5,0,10*ROW('Hygiene Data'!I157)),NA())</f>
        <v>#N/A</v>
      </c>
      <c r="BP163" s="513" t="e">
        <f ca="1">+IF(AND(ISNUMBER(OFFSET('Hygiene Data'!$I$7,0,10*ROW('Hygiene Data'!I157))),'Data Summary'!EE163="Yes"),OFFSET('Hygiene Data'!$I$7,0,10*ROW('Hygiene Data'!I157)),NA())</f>
        <v>#N/A</v>
      </c>
      <c r="BQ163" s="513" t="e">
        <f ca="1">+IF(AND(ISNUMBER(OFFSET('Hygiene Data'!$I$9,0,10*ROW('Hygiene Data'!I157))),'Data Summary'!EF163="Yes"),OFFSET('Hygiene Data'!$I$9,0,10*ROW('Hygiene Data'!I157)),NA())</f>
        <v>#N/A</v>
      </c>
    </row>
    <row r="164" spans="1:69" x14ac:dyDescent="0.25">
      <c r="A164" s="509" t="e">
        <f ca="1">+RIGHT('Data Summary'!A164,LEN('Data Summary'!A164)-9)</f>
        <v>#VALUE!</v>
      </c>
      <c r="B164" s="483" t="str">
        <f ca="1">+IF(ISTEXT('Data Summary'!B164),'Data Summary'!B164,"")</f>
        <v/>
      </c>
      <c r="C164" s="510" t="e">
        <f ca="1">+VALUE('Data Summary'!C164)</f>
        <v>#VALUE!</v>
      </c>
      <c r="D164" s="511" t="e">
        <f ca="1">+IF(AND(ISNUMBER(OFFSET('Water Data'!$D$4,0,10*ROW('Water Data'!D158))),'Data Summary'!BS164="Yes"),100-OFFSET('Water Data'!$D$4,0,10*ROW('Water Data'!D158)),NA())</f>
        <v>#N/A</v>
      </c>
      <c r="E164" s="511" t="e">
        <f ca="1">+IF(AND(ISNUMBER(OFFSET('Water Data'!$D$6,0,10*ROW('Water Data'!D158))),'Data Summary'!BT164="Yes"),OFFSET('Water Data'!$D$6,0,10*ROW('Water Data'!D158)),NA())</f>
        <v>#N/A</v>
      </c>
      <c r="F164" s="511" t="e">
        <f ca="1">+IF(AND(ISNUMBER(OFFSET('Water Data'!$D$9,0,10*ROW('Water Data'!D158))),'Data Summary'!BU164="Yes"),OFFSET('Water Data'!$D$9,0,10*ROW('Water Data'!D158)),NA())</f>
        <v>#N/A</v>
      </c>
      <c r="G164" s="511" t="e">
        <f ca="1">+IF(AND(ISNUMBER(OFFSET('Water Data'!$E$4,0,10*ROW('Water Data'!E158))),'Data Summary'!BV164="Yes"),100-OFFSET('Water Data'!$E$4,0,10*ROW('Water Data'!E158)),NA())</f>
        <v>#N/A</v>
      </c>
      <c r="H164" s="511" t="e">
        <f ca="1">+IF(AND(ISNUMBER(OFFSET('Water Data'!$E$6,0,10*ROW('Water Data'!E158))),'Data Summary'!BW164="Yes"),OFFSET('Water Data'!$E$6,0,10*ROW('Water Data'!E158)),NA())</f>
        <v>#N/A</v>
      </c>
      <c r="I164" s="511" t="e">
        <f ca="1">+IF(AND(ISNUMBER(OFFSET('Water Data'!$E$9,0,10*ROW('Water Data'!E158))),'Data Summary'!BX164="Yes"),OFFSET('Water Data'!$E$9,0,10*ROW('Water Data'!E158)),NA())</f>
        <v>#N/A</v>
      </c>
      <c r="J164" s="511" t="e">
        <f ca="1">+IF(AND(ISNUMBER(OFFSET('Water Data'!$F$4,0,10*ROW('Water Data'!F158))),'Data Summary'!BY164="Yes"),100-OFFSET('Water Data'!$F$4,0,10*ROW('Water Data'!F158)),NA())</f>
        <v>#N/A</v>
      </c>
      <c r="K164" s="511" t="e">
        <f ca="1">+IF(AND(ISNUMBER(OFFSET('Water Data'!$F$6,0,10*ROW('Water Data'!F158))),'Data Summary'!BZ164="Yes"),OFFSET('Water Data'!$F$6,0,10*ROW('Water Data'!F158)),NA())</f>
        <v>#N/A</v>
      </c>
      <c r="L164" s="511" t="e">
        <f ca="1">+IF(AND(ISNUMBER(OFFSET('Water Data'!$F$9,0,10*ROW('Water Data'!F158))),'Data Summary'!CA164="Yes"),OFFSET('Water Data'!$F$9,0,10*ROW('Water Data'!F158)),NA())</f>
        <v>#N/A</v>
      </c>
      <c r="M164" s="511" t="e">
        <f ca="1">+IF(AND(ISNUMBER(OFFSET('Water Data'!$G$4,0,10*ROW('Water Data'!G158))),'Data Summary'!CB164="Yes"),100-OFFSET('Water Data'!$G$4,0,10*ROW('Water Data'!G158)),NA())</f>
        <v>#N/A</v>
      </c>
      <c r="N164" s="511" t="e">
        <f ca="1">+IF(AND(ISNUMBER(OFFSET('Water Data'!$G$6,0,10*ROW('Water Data'!G158))),'Data Summary'!CC164="Yes"),OFFSET('Water Data'!$G$6,0,10*ROW('Water Data'!G158)),NA())</f>
        <v>#N/A</v>
      </c>
      <c r="O164" s="511" t="e">
        <f ca="1">+IF(AND(ISNUMBER(OFFSET('Water Data'!$G$9,0,10*ROW('Water Data'!G158))),'Data Summary'!CD164="Yes"),OFFSET('Water Data'!$G$9,0,10*ROW('Water Data'!G158)),NA())</f>
        <v>#N/A</v>
      </c>
      <c r="P164" s="511" t="e">
        <f ca="1">+IF(AND(ISNUMBER(OFFSET('Water Data'!$H$4,0,10*ROW('Water Data'!H158))),'Data Summary'!CE164="Yes"),100-OFFSET('Water Data'!$H$4,0,10*ROW('Water Data'!H158)),NA())</f>
        <v>#N/A</v>
      </c>
      <c r="Q164" s="511" t="e">
        <f ca="1">+IF(AND(ISNUMBER(OFFSET('Water Data'!$H$6,0,10*ROW('Water Data'!H158))),'Data Summary'!CF164="Yes"),OFFSET('Water Data'!$H$6,0,10*ROW('Water Data'!H158)),NA())</f>
        <v>#N/A</v>
      </c>
      <c r="R164" s="511" t="e">
        <f ca="1">+IF(AND(ISNUMBER(OFFSET('Water Data'!$H$9,0,10*ROW('Water Data'!H158))),'Data Summary'!CG164="Yes"),OFFSET('Water Data'!$H$9,0,10*ROW('Water Data'!H158)),NA())</f>
        <v>#N/A</v>
      </c>
      <c r="S164" s="511" t="e">
        <f ca="1">+IF(AND(ISNUMBER(OFFSET('Water Data'!$I$4,0,10*ROW('Water Data'!I158))),'Data Summary'!CH164="Yes"),100-OFFSET('Water Data'!$I$4,0,10*ROW('Water Data'!I158)),NA())</f>
        <v>#N/A</v>
      </c>
      <c r="T164" s="511" t="e">
        <f ca="1">+IF(AND(ISNUMBER(OFFSET('Water Data'!$I$6,0,10*ROW('Water Data'!I158))),'Data Summary'!CI164="Yes"),OFFSET('Water Data'!$I$6,0,10*ROW('Water Data'!I158)),NA())</f>
        <v>#N/A</v>
      </c>
      <c r="U164" s="511" t="e">
        <f ca="1">+IF(AND(ISNUMBER(OFFSET('Water Data'!$I$9,0,10*ROW('Water Data'!I158))),'Data Summary'!CJ164="Yes"),OFFSET('Water Data'!$I$9,0,10*ROW('Water Data'!I158)),NA())</f>
        <v>#N/A</v>
      </c>
      <c r="V164" s="512" t="e">
        <f ca="1">+IF(AND(ISNUMBER(OFFSET('Sanitation Data'!$D$4,0,10*ROW('Sanitation Data'!D158))),'Data Summary'!CK164="Yes"),100-OFFSET('Sanitation Data'!$D$4,0,10*ROW('Sanitation Data'!D158)),NA())</f>
        <v>#N/A</v>
      </c>
      <c r="W164" s="512" t="e">
        <f ca="1">+IF(AND(ISNUMBER(OFFSET('Sanitation Data'!$D$6,0,10*ROW('Sanitation Data'!D158))),'Data Summary'!CL164="Yes"),OFFSET('Sanitation Data'!$D$6,0,10*ROW('Sanitation Data'!D158)),NA())</f>
        <v>#N/A</v>
      </c>
      <c r="X164" s="512" t="e">
        <f ca="1">+IF(AND(ISNUMBER(OFFSET('Sanitation Data'!$D$10,0,10*ROW('Sanitation Data'!D158))),'Data Summary'!CM164="Yes"),OFFSET('Sanitation Data'!$D$10,0,10*ROW('Sanitation Data'!D158)),NA())</f>
        <v>#N/A</v>
      </c>
      <c r="Y164" s="512" t="e">
        <f ca="1">+IF(AND(ISNUMBER(OFFSET('Sanitation Data'!$D$11,0,10*ROW('Sanitation Data'!D158))),'Data Summary'!CN164="Yes"),OFFSET('Sanitation Data'!$D$11,0,10*ROW('Sanitation Data'!D158)),NA())</f>
        <v>#N/A</v>
      </c>
      <c r="Z164" s="512" t="e">
        <f ca="1">+IF(AND(ISNUMBER(OFFSET('Sanitation Data'!$D$12,0,10*ROW('Sanitation Data'!D158))),'Data Summary'!CO164="Yes"),OFFSET('Sanitation Data'!$D$12,0,10*ROW('Sanitation Data'!D158)),NA())</f>
        <v>#N/A</v>
      </c>
      <c r="AA164" s="512" t="e">
        <f ca="1">+IF(AND(ISNUMBER(OFFSET('Sanitation Data'!$E$4,0,10*ROW('Sanitation Data'!E158))),'Data Summary'!CP164="Yes"),100-OFFSET('Sanitation Data'!$E$4,0,10*ROW('Sanitation Data'!E158)),NA())</f>
        <v>#N/A</v>
      </c>
      <c r="AB164" s="512" t="e">
        <f ca="1">+IF(AND(ISNUMBER(OFFSET('Sanitation Data'!$E$6,0,10*ROW('Sanitation Data'!E158))),'Data Summary'!CQ164="Yes"),OFFSET('Sanitation Data'!$E$6,0,10*ROW('Sanitation Data'!E158)),NA())</f>
        <v>#N/A</v>
      </c>
      <c r="AC164" s="512" t="e">
        <f ca="1">+IF(AND(ISNUMBER(OFFSET('Sanitation Data'!$E$10,0,10*ROW('Sanitation Data'!E158))),'Data Summary'!CR164="Yes"),OFFSET('Sanitation Data'!$E$10,0,10*ROW('Sanitation Data'!E158)),NA())</f>
        <v>#N/A</v>
      </c>
      <c r="AD164" s="512" t="e">
        <f ca="1">+IF(AND(ISNUMBER(OFFSET('Sanitation Data'!$E$11,0,10*ROW('Sanitation Data'!E158))),'Data Summary'!CS164="Yes"),OFFSET('Sanitation Data'!$E$11,0,10*ROW('Sanitation Data'!E158)),NA())</f>
        <v>#N/A</v>
      </c>
      <c r="AE164" s="512" t="e">
        <f ca="1">+IF(AND(ISNUMBER(OFFSET('Sanitation Data'!$E$12,0,10*ROW('Sanitation Data'!E158))),'Data Summary'!CT164="Yes"),OFFSET('Sanitation Data'!$E$12,0,10*ROW('Sanitation Data'!E158)),NA())</f>
        <v>#N/A</v>
      </c>
      <c r="AF164" s="512" t="e">
        <f ca="1">+IF(AND(ISNUMBER(OFFSET('Sanitation Data'!$F$4,0,10*ROW('Sanitation Data'!F158))),'Data Summary'!CU164="Yes"),100-OFFSET('Sanitation Data'!$F$4,0,10*ROW('Sanitation Data'!F158)),NA())</f>
        <v>#N/A</v>
      </c>
      <c r="AG164" s="512" t="e">
        <f ca="1">+IF(AND(ISNUMBER(OFFSET('Sanitation Data'!$F$6,0,10*ROW('Sanitation Data'!F158))),'Data Summary'!CV164="Yes"),OFFSET('Sanitation Data'!$F$6,0,10*ROW('Sanitation Data'!F158)),NA())</f>
        <v>#N/A</v>
      </c>
      <c r="AH164" s="512" t="e">
        <f ca="1">+IF(AND(ISNUMBER(OFFSET('Sanitation Data'!$F$10,0,10*ROW('Sanitation Data'!F158))),'Data Summary'!CW164="Yes"),OFFSET('Sanitation Data'!$F$10,0,10*ROW('Sanitation Data'!F158)),NA())</f>
        <v>#N/A</v>
      </c>
      <c r="AI164" s="512" t="e">
        <f ca="1">+IF(AND(ISNUMBER(OFFSET('Sanitation Data'!$F$11,0,10*ROW('Sanitation Data'!F158))),'Data Summary'!CX164="Yes"),OFFSET('Sanitation Data'!$F$11,0,10*ROW('Sanitation Data'!F158)),NA())</f>
        <v>#N/A</v>
      </c>
      <c r="AJ164" s="512" t="e">
        <f ca="1">+IF(AND(ISNUMBER(OFFSET('Sanitation Data'!$F$12,0,10*ROW('Sanitation Data'!F158))),'Data Summary'!CY164="Yes"),OFFSET('Sanitation Data'!$F$12,0,10*ROW('Sanitation Data'!F158)),NA())</f>
        <v>#N/A</v>
      </c>
      <c r="AK164" s="512" t="e">
        <f ca="1">+IF(AND(ISNUMBER(OFFSET('Sanitation Data'!$G$4,0,10*ROW('Sanitation Data'!G158))),'Data Summary'!CZ164="Yes"),100-OFFSET('Sanitation Data'!$G$4,0,10*ROW('Sanitation Data'!G158)),NA())</f>
        <v>#N/A</v>
      </c>
      <c r="AL164" s="512" t="e">
        <f ca="1">+IF(AND(ISNUMBER(OFFSET('Sanitation Data'!$G$6,0,10*ROW('Sanitation Data'!G158))),'Data Summary'!DA164="Yes"),OFFSET('Sanitation Data'!$G$6,0,10*ROW('Sanitation Data'!G158)),NA())</f>
        <v>#N/A</v>
      </c>
      <c r="AM164" s="512" t="e">
        <f ca="1">+IF(AND(ISNUMBER(OFFSET('Sanitation Data'!$G$10,0,10*ROW('Sanitation Data'!G158))),'Data Summary'!DB164="Yes"),OFFSET('Sanitation Data'!$G$10,0,10*ROW('Sanitation Data'!G158)),NA())</f>
        <v>#N/A</v>
      </c>
      <c r="AN164" s="512" t="e">
        <f ca="1">+IF(AND(ISNUMBER(OFFSET('Sanitation Data'!$G$11,0,10*ROW('Sanitation Data'!G158))),'Data Summary'!DC164="Yes"),OFFSET('Sanitation Data'!$G$11,0,10*ROW('Sanitation Data'!G158)),NA())</f>
        <v>#N/A</v>
      </c>
      <c r="AO164" s="512" t="e">
        <f ca="1">+IF(AND(ISNUMBER(OFFSET('Sanitation Data'!$G$12,0,10*ROW('Sanitation Data'!G158))),'Data Summary'!DD164="Yes"),OFFSET('Sanitation Data'!$G$12,0,10*ROW('Sanitation Data'!G158)),NA())</f>
        <v>#N/A</v>
      </c>
      <c r="AP164" s="512" t="e">
        <f ca="1">+IF(AND(ISNUMBER(OFFSET('Sanitation Data'!$H$4,0,10*ROW('Sanitation Data'!H158))),'Data Summary'!DE164="Yes"),100-OFFSET('Sanitation Data'!$H$4,0,10*ROW('Sanitation Data'!H158)),NA())</f>
        <v>#N/A</v>
      </c>
      <c r="AQ164" s="512" t="e">
        <f ca="1">+IF(AND(ISNUMBER(OFFSET('Sanitation Data'!$H$6,0,10*ROW('Sanitation Data'!H158))),'Data Summary'!DF164="Yes"),OFFSET('Sanitation Data'!$H$6,0,10*ROW('Sanitation Data'!H158)),NA())</f>
        <v>#N/A</v>
      </c>
      <c r="AR164" s="512" t="e">
        <f ca="1">+IF(AND(ISNUMBER(OFFSET('Sanitation Data'!$H$10,0,10*ROW('Sanitation Data'!H158))),'Data Summary'!DG164="Yes"),OFFSET('Sanitation Data'!$H$10,0,10*ROW('Sanitation Data'!H158)),NA())</f>
        <v>#N/A</v>
      </c>
      <c r="AS164" s="512" t="e">
        <f ca="1">+IF(AND(ISNUMBER(OFFSET('Sanitation Data'!$H$11,0,10*ROW('Sanitation Data'!H158))),'Data Summary'!DH164="Yes"),OFFSET('Sanitation Data'!$H$11,0,10*ROW('Sanitation Data'!H158)),NA())</f>
        <v>#N/A</v>
      </c>
      <c r="AT164" s="512" t="e">
        <f ca="1">+IF(AND(ISNUMBER(OFFSET('Sanitation Data'!$H$12,0,10*ROW('Sanitation Data'!H158))),'Data Summary'!DI164="Yes"),OFFSET('Sanitation Data'!$H$12,0,10*ROW('Sanitation Data'!H158)),NA())</f>
        <v>#N/A</v>
      </c>
      <c r="AU164" s="512" t="e">
        <f ca="1">+IF(AND(ISNUMBER(OFFSET('Sanitation Data'!$I$4,0,10*ROW('Sanitation Data'!I158))),'Data Summary'!DJ164="Yes"),100-OFFSET('Sanitation Data'!$I$4,0,10*ROW('Sanitation Data'!I158)),NA())</f>
        <v>#N/A</v>
      </c>
      <c r="AV164" s="512" t="e">
        <f ca="1">+IF(AND(ISNUMBER(OFFSET('Sanitation Data'!$I$6,0,10*ROW('Sanitation Data'!I158))),'Data Summary'!DK164="Yes"),OFFSET('Sanitation Data'!$I$6,0,10*ROW('Sanitation Data'!I158)),NA())</f>
        <v>#N/A</v>
      </c>
      <c r="AW164" s="512" t="e">
        <f ca="1">+IF(AND(ISNUMBER(OFFSET('Sanitation Data'!$I$10,0,10*ROW('Sanitation Data'!I158))),'Data Summary'!DL164="Yes"),OFFSET('Sanitation Data'!$I$10,0,10*ROW('Sanitation Data'!I158)),NA())</f>
        <v>#N/A</v>
      </c>
      <c r="AX164" s="512" t="e">
        <f ca="1">+IF(AND(ISNUMBER(OFFSET('Sanitation Data'!$I$11,0,10*ROW('Sanitation Data'!I158))),'Data Summary'!DM164="Yes"),OFFSET('Sanitation Data'!$I$11,0,10*ROW('Sanitation Data'!I158)),NA())</f>
        <v>#N/A</v>
      </c>
      <c r="AY164" s="512" t="e">
        <f ca="1">+IF(AND(ISNUMBER(OFFSET('Sanitation Data'!$I$12,0,10*ROW('Sanitation Data'!I158))),'Data Summary'!DN164="Yes"),OFFSET('Sanitation Data'!$I$12,0,10*ROW('Sanitation Data'!I158)),NA())</f>
        <v>#N/A</v>
      </c>
      <c r="AZ164" s="513" t="e">
        <f ca="1">+IF(AND(ISNUMBER(OFFSET('Hygiene Data'!$D$5,0,10*ROW('Hygiene Data'!D158))),'Data Summary'!DO164="Yes"),OFFSET('Hygiene Data'!$D$5,0,10*ROW('Hygiene Data'!D158)),NA())</f>
        <v>#N/A</v>
      </c>
      <c r="BA164" s="513" t="e">
        <f ca="1">+IF(AND(ISNUMBER(OFFSET('Hygiene Data'!$D$7,0,10*ROW('Hygiene Data'!D158))),'Data Summary'!DP164="Yes"),OFFSET('Hygiene Data'!$D$7,0,10*ROW('Hygiene Data'!D158)),NA())</f>
        <v>#N/A</v>
      </c>
      <c r="BB164" s="513" t="e">
        <f ca="1">+IF(AND(ISNUMBER(OFFSET('Hygiene Data'!$D$9,0,10*ROW('Hygiene Data'!D158))),'Data Summary'!DQ164="Yes"),OFFSET('Hygiene Data'!$D$9,0,10*ROW('Hygiene Data'!D158)),NA())</f>
        <v>#N/A</v>
      </c>
      <c r="BC164" s="513" t="e">
        <f ca="1">+IF(AND(ISNUMBER(OFFSET('Hygiene Data'!$E$5,0,10*ROW('Hygiene Data'!E158))),'Data Summary'!DR164="Yes"),OFFSET('Hygiene Data'!$E$5,0,10*ROW('Hygiene Data'!E158)),NA())</f>
        <v>#N/A</v>
      </c>
      <c r="BD164" s="513" t="e">
        <f ca="1">+IF(AND(ISNUMBER(OFFSET('Hygiene Data'!$E$7,0,10*ROW('Hygiene Data'!E158))),'Data Summary'!DS164="Yes"),OFFSET('Hygiene Data'!$E$7,0,10*ROW('Hygiene Data'!E158)),NA())</f>
        <v>#N/A</v>
      </c>
      <c r="BE164" s="513" t="e">
        <f ca="1">+IF(AND(ISNUMBER(OFFSET('Hygiene Data'!$E$9,0,10*ROW('Hygiene Data'!E158))),'Data Summary'!DT164="Yes"),OFFSET('Hygiene Data'!$E$9,0,10*ROW('Hygiene Data'!E158)),NA())</f>
        <v>#N/A</v>
      </c>
      <c r="BF164" s="513" t="e">
        <f ca="1">+IF(AND(ISNUMBER(OFFSET('Hygiene Data'!$F$5,0,10*ROW('Hygiene Data'!F158))),'Data Summary'!DU164="Yes"),OFFSET('Hygiene Data'!$F$5,0,10*ROW('Hygiene Data'!F158)),NA())</f>
        <v>#N/A</v>
      </c>
      <c r="BG164" s="513" t="e">
        <f ca="1">+IF(AND(ISNUMBER(OFFSET('Hygiene Data'!$F$7,0,10*ROW('Hygiene Data'!F158))),'Data Summary'!DV164="Yes"),OFFSET('Hygiene Data'!$F$7,0,10*ROW('Hygiene Data'!F158)),NA())</f>
        <v>#N/A</v>
      </c>
      <c r="BH164" s="513" t="e">
        <f ca="1">+IF(AND(ISNUMBER(OFFSET('Hygiene Data'!$F$9,0,10*ROW('Hygiene Data'!F158))),'Data Summary'!DW164="Yes"),OFFSET('Hygiene Data'!$F$9,0,10*ROW('Hygiene Data'!F158)),NA())</f>
        <v>#N/A</v>
      </c>
      <c r="BI164" s="513" t="e">
        <f ca="1">+IF(AND(ISNUMBER(OFFSET('Hygiene Data'!$G$5,0,10*ROW('Hygiene Data'!G158))),'Data Summary'!DX164="Yes"),OFFSET('Hygiene Data'!$G$5,0,10*ROW('Hygiene Data'!G158)),NA())</f>
        <v>#N/A</v>
      </c>
      <c r="BJ164" s="513" t="e">
        <f ca="1">+IF(AND(ISNUMBER(OFFSET('Hygiene Data'!$G$7,0,10*ROW('Hygiene Data'!G158))),'Data Summary'!DY164="Yes"),OFFSET('Hygiene Data'!$G$7,0,10*ROW('Hygiene Data'!G158)),NA())</f>
        <v>#N/A</v>
      </c>
      <c r="BK164" s="513" t="e">
        <f ca="1">+IF(AND(ISNUMBER(OFFSET('Hygiene Data'!$G$9,0,10*ROW('Hygiene Data'!G158))),'Data Summary'!DZ164="Yes"),OFFSET('Hygiene Data'!$G$9,0,10*ROW('Hygiene Data'!G158)),NA())</f>
        <v>#N/A</v>
      </c>
      <c r="BL164" s="513" t="e">
        <f ca="1">+IF(AND(ISNUMBER(OFFSET('Hygiene Data'!$H$5,0,10*ROW('Hygiene Data'!H158))),'Data Summary'!EA164="Yes"),OFFSET('Hygiene Data'!$H$5,0,10*ROW('Hygiene Data'!H158)),NA())</f>
        <v>#N/A</v>
      </c>
      <c r="BM164" s="513" t="e">
        <f ca="1">+IF(AND(ISNUMBER(OFFSET('Hygiene Data'!$H$7,0,10*ROW('Hygiene Data'!H158))),'Data Summary'!EB164="Yes"),OFFSET('Hygiene Data'!$H$7,0,10*ROW('Hygiene Data'!H158)),NA())</f>
        <v>#N/A</v>
      </c>
      <c r="BN164" s="513" t="e">
        <f ca="1">+IF(AND(ISNUMBER(OFFSET('Hygiene Data'!$H$9,0,10*ROW('Hygiene Data'!H158))),'Data Summary'!EC164="Yes"),OFFSET('Hygiene Data'!$H$9,0,10*ROW('Hygiene Data'!H158)),NA())</f>
        <v>#N/A</v>
      </c>
      <c r="BO164" s="513" t="e">
        <f ca="1">+IF(AND(ISNUMBER(OFFSET('Hygiene Data'!$I$5,0,10*ROW('Hygiene Data'!I158))),'Data Summary'!ED164="Yes"),OFFSET('Hygiene Data'!$I$5,0,10*ROW('Hygiene Data'!I158)),NA())</f>
        <v>#N/A</v>
      </c>
      <c r="BP164" s="513" t="e">
        <f ca="1">+IF(AND(ISNUMBER(OFFSET('Hygiene Data'!$I$7,0,10*ROW('Hygiene Data'!I158))),'Data Summary'!EE164="Yes"),OFFSET('Hygiene Data'!$I$7,0,10*ROW('Hygiene Data'!I158)),NA())</f>
        <v>#N/A</v>
      </c>
      <c r="BQ164" s="513" t="e">
        <f ca="1">+IF(AND(ISNUMBER(OFFSET('Hygiene Data'!$I$9,0,10*ROW('Hygiene Data'!I158))),'Data Summary'!EF164="Yes"),OFFSET('Hygiene Data'!$I$9,0,10*ROW('Hygiene Data'!I158)),NA())</f>
        <v>#N/A</v>
      </c>
    </row>
    <row r="165" spans="1:69" x14ac:dyDescent="0.25">
      <c r="A165" s="509" t="e">
        <f ca="1">+RIGHT('Data Summary'!A165,LEN('Data Summary'!A165)-9)</f>
        <v>#VALUE!</v>
      </c>
      <c r="B165" s="483" t="str">
        <f ca="1">+IF(ISTEXT('Data Summary'!B165),'Data Summary'!B165,"")</f>
        <v/>
      </c>
      <c r="C165" s="510" t="e">
        <f ca="1">+VALUE('Data Summary'!C165)</f>
        <v>#VALUE!</v>
      </c>
      <c r="D165" s="511" t="e">
        <f ca="1">+IF(AND(ISNUMBER(OFFSET('Water Data'!$D$4,0,10*ROW('Water Data'!D159))),'Data Summary'!BS165="Yes"),100-OFFSET('Water Data'!$D$4,0,10*ROW('Water Data'!D159)),NA())</f>
        <v>#N/A</v>
      </c>
      <c r="E165" s="511" t="e">
        <f ca="1">+IF(AND(ISNUMBER(OFFSET('Water Data'!$D$6,0,10*ROW('Water Data'!D159))),'Data Summary'!BT165="Yes"),OFFSET('Water Data'!$D$6,0,10*ROW('Water Data'!D159)),NA())</f>
        <v>#N/A</v>
      </c>
      <c r="F165" s="511" t="e">
        <f ca="1">+IF(AND(ISNUMBER(OFFSET('Water Data'!$D$9,0,10*ROW('Water Data'!D159))),'Data Summary'!BU165="Yes"),OFFSET('Water Data'!$D$9,0,10*ROW('Water Data'!D159)),NA())</f>
        <v>#N/A</v>
      </c>
      <c r="G165" s="511" t="e">
        <f ca="1">+IF(AND(ISNUMBER(OFFSET('Water Data'!$E$4,0,10*ROW('Water Data'!E159))),'Data Summary'!BV165="Yes"),100-OFFSET('Water Data'!$E$4,0,10*ROW('Water Data'!E159)),NA())</f>
        <v>#N/A</v>
      </c>
      <c r="H165" s="511" t="e">
        <f ca="1">+IF(AND(ISNUMBER(OFFSET('Water Data'!$E$6,0,10*ROW('Water Data'!E159))),'Data Summary'!BW165="Yes"),OFFSET('Water Data'!$E$6,0,10*ROW('Water Data'!E159)),NA())</f>
        <v>#N/A</v>
      </c>
      <c r="I165" s="511" t="e">
        <f ca="1">+IF(AND(ISNUMBER(OFFSET('Water Data'!$E$9,0,10*ROW('Water Data'!E159))),'Data Summary'!BX165="Yes"),OFFSET('Water Data'!$E$9,0,10*ROW('Water Data'!E159)),NA())</f>
        <v>#N/A</v>
      </c>
      <c r="J165" s="511" t="e">
        <f ca="1">+IF(AND(ISNUMBER(OFFSET('Water Data'!$F$4,0,10*ROW('Water Data'!F159))),'Data Summary'!BY165="Yes"),100-OFFSET('Water Data'!$F$4,0,10*ROW('Water Data'!F159)),NA())</f>
        <v>#N/A</v>
      </c>
      <c r="K165" s="511" t="e">
        <f ca="1">+IF(AND(ISNUMBER(OFFSET('Water Data'!$F$6,0,10*ROW('Water Data'!F159))),'Data Summary'!BZ165="Yes"),OFFSET('Water Data'!$F$6,0,10*ROW('Water Data'!F159)),NA())</f>
        <v>#N/A</v>
      </c>
      <c r="L165" s="511" t="e">
        <f ca="1">+IF(AND(ISNUMBER(OFFSET('Water Data'!$F$9,0,10*ROW('Water Data'!F159))),'Data Summary'!CA165="Yes"),OFFSET('Water Data'!$F$9,0,10*ROW('Water Data'!F159)),NA())</f>
        <v>#N/A</v>
      </c>
      <c r="M165" s="511" t="e">
        <f ca="1">+IF(AND(ISNUMBER(OFFSET('Water Data'!$G$4,0,10*ROW('Water Data'!G159))),'Data Summary'!CB165="Yes"),100-OFFSET('Water Data'!$G$4,0,10*ROW('Water Data'!G159)),NA())</f>
        <v>#N/A</v>
      </c>
      <c r="N165" s="511" t="e">
        <f ca="1">+IF(AND(ISNUMBER(OFFSET('Water Data'!$G$6,0,10*ROW('Water Data'!G159))),'Data Summary'!CC165="Yes"),OFFSET('Water Data'!$G$6,0,10*ROW('Water Data'!G159)),NA())</f>
        <v>#N/A</v>
      </c>
      <c r="O165" s="511" t="e">
        <f ca="1">+IF(AND(ISNUMBER(OFFSET('Water Data'!$G$9,0,10*ROW('Water Data'!G159))),'Data Summary'!CD165="Yes"),OFFSET('Water Data'!$G$9,0,10*ROW('Water Data'!G159)),NA())</f>
        <v>#N/A</v>
      </c>
      <c r="P165" s="511" t="e">
        <f ca="1">+IF(AND(ISNUMBER(OFFSET('Water Data'!$H$4,0,10*ROW('Water Data'!H159))),'Data Summary'!CE165="Yes"),100-OFFSET('Water Data'!$H$4,0,10*ROW('Water Data'!H159)),NA())</f>
        <v>#N/A</v>
      </c>
      <c r="Q165" s="511" t="e">
        <f ca="1">+IF(AND(ISNUMBER(OFFSET('Water Data'!$H$6,0,10*ROW('Water Data'!H159))),'Data Summary'!CF165="Yes"),OFFSET('Water Data'!$H$6,0,10*ROW('Water Data'!H159)),NA())</f>
        <v>#N/A</v>
      </c>
      <c r="R165" s="511" t="e">
        <f ca="1">+IF(AND(ISNUMBER(OFFSET('Water Data'!$H$9,0,10*ROW('Water Data'!H159))),'Data Summary'!CG165="Yes"),OFFSET('Water Data'!$H$9,0,10*ROW('Water Data'!H159)),NA())</f>
        <v>#N/A</v>
      </c>
      <c r="S165" s="511" t="e">
        <f ca="1">+IF(AND(ISNUMBER(OFFSET('Water Data'!$I$4,0,10*ROW('Water Data'!I159))),'Data Summary'!CH165="Yes"),100-OFFSET('Water Data'!$I$4,0,10*ROW('Water Data'!I159)),NA())</f>
        <v>#N/A</v>
      </c>
      <c r="T165" s="511" t="e">
        <f ca="1">+IF(AND(ISNUMBER(OFFSET('Water Data'!$I$6,0,10*ROW('Water Data'!I159))),'Data Summary'!CI165="Yes"),OFFSET('Water Data'!$I$6,0,10*ROW('Water Data'!I159)),NA())</f>
        <v>#N/A</v>
      </c>
      <c r="U165" s="511" t="e">
        <f ca="1">+IF(AND(ISNUMBER(OFFSET('Water Data'!$I$9,0,10*ROW('Water Data'!I159))),'Data Summary'!CJ165="Yes"),OFFSET('Water Data'!$I$9,0,10*ROW('Water Data'!I159)),NA())</f>
        <v>#N/A</v>
      </c>
      <c r="V165" s="512" t="e">
        <f ca="1">+IF(AND(ISNUMBER(OFFSET('Sanitation Data'!$D$4,0,10*ROW('Sanitation Data'!D159))),'Data Summary'!CK165="Yes"),100-OFFSET('Sanitation Data'!$D$4,0,10*ROW('Sanitation Data'!D159)),NA())</f>
        <v>#N/A</v>
      </c>
      <c r="W165" s="512" t="e">
        <f ca="1">+IF(AND(ISNUMBER(OFFSET('Sanitation Data'!$D$6,0,10*ROW('Sanitation Data'!D159))),'Data Summary'!CL165="Yes"),OFFSET('Sanitation Data'!$D$6,0,10*ROW('Sanitation Data'!D159)),NA())</f>
        <v>#N/A</v>
      </c>
      <c r="X165" s="512" t="e">
        <f ca="1">+IF(AND(ISNUMBER(OFFSET('Sanitation Data'!$D$10,0,10*ROW('Sanitation Data'!D159))),'Data Summary'!CM165="Yes"),OFFSET('Sanitation Data'!$D$10,0,10*ROW('Sanitation Data'!D159)),NA())</f>
        <v>#N/A</v>
      </c>
      <c r="Y165" s="512" t="e">
        <f ca="1">+IF(AND(ISNUMBER(OFFSET('Sanitation Data'!$D$11,0,10*ROW('Sanitation Data'!D159))),'Data Summary'!CN165="Yes"),OFFSET('Sanitation Data'!$D$11,0,10*ROW('Sanitation Data'!D159)),NA())</f>
        <v>#N/A</v>
      </c>
      <c r="Z165" s="512" t="e">
        <f ca="1">+IF(AND(ISNUMBER(OFFSET('Sanitation Data'!$D$12,0,10*ROW('Sanitation Data'!D159))),'Data Summary'!CO165="Yes"),OFFSET('Sanitation Data'!$D$12,0,10*ROW('Sanitation Data'!D159)),NA())</f>
        <v>#N/A</v>
      </c>
      <c r="AA165" s="512" t="e">
        <f ca="1">+IF(AND(ISNUMBER(OFFSET('Sanitation Data'!$E$4,0,10*ROW('Sanitation Data'!E159))),'Data Summary'!CP165="Yes"),100-OFFSET('Sanitation Data'!$E$4,0,10*ROW('Sanitation Data'!E159)),NA())</f>
        <v>#N/A</v>
      </c>
      <c r="AB165" s="512" t="e">
        <f ca="1">+IF(AND(ISNUMBER(OFFSET('Sanitation Data'!$E$6,0,10*ROW('Sanitation Data'!E159))),'Data Summary'!CQ165="Yes"),OFFSET('Sanitation Data'!$E$6,0,10*ROW('Sanitation Data'!E159)),NA())</f>
        <v>#N/A</v>
      </c>
      <c r="AC165" s="512" t="e">
        <f ca="1">+IF(AND(ISNUMBER(OFFSET('Sanitation Data'!$E$10,0,10*ROW('Sanitation Data'!E159))),'Data Summary'!CR165="Yes"),OFFSET('Sanitation Data'!$E$10,0,10*ROW('Sanitation Data'!E159)),NA())</f>
        <v>#N/A</v>
      </c>
      <c r="AD165" s="512" t="e">
        <f ca="1">+IF(AND(ISNUMBER(OFFSET('Sanitation Data'!$E$11,0,10*ROW('Sanitation Data'!E159))),'Data Summary'!CS165="Yes"),OFFSET('Sanitation Data'!$E$11,0,10*ROW('Sanitation Data'!E159)),NA())</f>
        <v>#N/A</v>
      </c>
      <c r="AE165" s="512" t="e">
        <f ca="1">+IF(AND(ISNUMBER(OFFSET('Sanitation Data'!$E$12,0,10*ROW('Sanitation Data'!E159))),'Data Summary'!CT165="Yes"),OFFSET('Sanitation Data'!$E$12,0,10*ROW('Sanitation Data'!E159)),NA())</f>
        <v>#N/A</v>
      </c>
      <c r="AF165" s="512" t="e">
        <f ca="1">+IF(AND(ISNUMBER(OFFSET('Sanitation Data'!$F$4,0,10*ROW('Sanitation Data'!F159))),'Data Summary'!CU165="Yes"),100-OFFSET('Sanitation Data'!$F$4,0,10*ROW('Sanitation Data'!F159)),NA())</f>
        <v>#N/A</v>
      </c>
      <c r="AG165" s="512" t="e">
        <f ca="1">+IF(AND(ISNUMBER(OFFSET('Sanitation Data'!$F$6,0,10*ROW('Sanitation Data'!F159))),'Data Summary'!CV165="Yes"),OFFSET('Sanitation Data'!$F$6,0,10*ROW('Sanitation Data'!F159)),NA())</f>
        <v>#N/A</v>
      </c>
      <c r="AH165" s="512" t="e">
        <f ca="1">+IF(AND(ISNUMBER(OFFSET('Sanitation Data'!$F$10,0,10*ROW('Sanitation Data'!F159))),'Data Summary'!CW165="Yes"),OFFSET('Sanitation Data'!$F$10,0,10*ROW('Sanitation Data'!F159)),NA())</f>
        <v>#N/A</v>
      </c>
      <c r="AI165" s="512" t="e">
        <f ca="1">+IF(AND(ISNUMBER(OFFSET('Sanitation Data'!$F$11,0,10*ROW('Sanitation Data'!F159))),'Data Summary'!CX165="Yes"),OFFSET('Sanitation Data'!$F$11,0,10*ROW('Sanitation Data'!F159)),NA())</f>
        <v>#N/A</v>
      </c>
      <c r="AJ165" s="512" t="e">
        <f ca="1">+IF(AND(ISNUMBER(OFFSET('Sanitation Data'!$F$12,0,10*ROW('Sanitation Data'!F159))),'Data Summary'!CY165="Yes"),OFFSET('Sanitation Data'!$F$12,0,10*ROW('Sanitation Data'!F159)),NA())</f>
        <v>#N/A</v>
      </c>
      <c r="AK165" s="512" t="e">
        <f ca="1">+IF(AND(ISNUMBER(OFFSET('Sanitation Data'!$G$4,0,10*ROW('Sanitation Data'!G159))),'Data Summary'!CZ165="Yes"),100-OFFSET('Sanitation Data'!$G$4,0,10*ROW('Sanitation Data'!G159)),NA())</f>
        <v>#N/A</v>
      </c>
      <c r="AL165" s="512" t="e">
        <f ca="1">+IF(AND(ISNUMBER(OFFSET('Sanitation Data'!$G$6,0,10*ROW('Sanitation Data'!G159))),'Data Summary'!DA165="Yes"),OFFSET('Sanitation Data'!$G$6,0,10*ROW('Sanitation Data'!G159)),NA())</f>
        <v>#N/A</v>
      </c>
      <c r="AM165" s="512" t="e">
        <f ca="1">+IF(AND(ISNUMBER(OFFSET('Sanitation Data'!$G$10,0,10*ROW('Sanitation Data'!G159))),'Data Summary'!DB165="Yes"),OFFSET('Sanitation Data'!$G$10,0,10*ROW('Sanitation Data'!G159)),NA())</f>
        <v>#N/A</v>
      </c>
      <c r="AN165" s="512" t="e">
        <f ca="1">+IF(AND(ISNUMBER(OFFSET('Sanitation Data'!$G$11,0,10*ROW('Sanitation Data'!G159))),'Data Summary'!DC165="Yes"),OFFSET('Sanitation Data'!$G$11,0,10*ROW('Sanitation Data'!G159)),NA())</f>
        <v>#N/A</v>
      </c>
      <c r="AO165" s="512" t="e">
        <f ca="1">+IF(AND(ISNUMBER(OFFSET('Sanitation Data'!$G$12,0,10*ROW('Sanitation Data'!G159))),'Data Summary'!DD165="Yes"),OFFSET('Sanitation Data'!$G$12,0,10*ROW('Sanitation Data'!G159)),NA())</f>
        <v>#N/A</v>
      </c>
      <c r="AP165" s="512" t="e">
        <f ca="1">+IF(AND(ISNUMBER(OFFSET('Sanitation Data'!$H$4,0,10*ROW('Sanitation Data'!H159))),'Data Summary'!DE165="Yes"),100-OFFSET('Sanitation Data'!$H$4,0,10*ROW('Sanitation Data'!H159)),NA())</f>
        <v>#N/A</v>
      </c>
      <c r="AQ165" s="512" t="e">
        <f ca="1">+IF(AND(ISNUMBER(OFFSET('Sanitation Data'!$H$6,0,10*ROW('Sanitation Data'!H159))),'Data Summary'!DF165="Yes"),OFFSET('Sanitation Data'!$H$6,0,10*ROW('Sanitation Data'!H159)),NA())</f>
        <v>#N/A</v>
      </c>
      <c r="AR165" s="512" t="e">
        <f ca="1">+IF(AND(ISNUMBER(OFFSET('Sanitation Data'!$H$10,0,10*ROW('Sanitation Data'!H159))),'Data Summary'!DG165="Yes"),OFFSET('Sanitation Data'!$H$10,0,10*ROW('Sanitation Data'!H159)),NA())</f>
        <v>#N/A</v>
      </c>
      <c r="AS165" s="512" t="e">
        <f ca="1">+IF(AND(ISNUMBER(OFFSET('Sanitation Data'!$H$11,0,10*ROW('Sanitation Data'!H159))),'Data Summary'!DH165="Yes"),OFFSET('Sanitation Data'!$H$11,0,10*ROW('Sanitation Data'!H159)),NA())</f>
        <v>#N/A</v>
      </c>
      <c r="AT165" s="512" t="e">
        <f ca="1">+IF(AND(ISNUMBER(OFFSET('Sanitation Data'!$H$12,0,10*ROW('Sanitation Data'!H159))),'Data Summary'!DI165="Yes"),OFFSET('Sanitation Data'!$H$12,0,10*ROW('Sanitation Data'!H159)),NA())</f>
        <v>#N/A</v>
      </c>
      <c r="AU165" s="512" t="e">
        <f ca="1">+IF(AND(ISNUMBER(OFFSET('Sanitation Data'!$I$4,0,10*ROW('Sanitation Data'!I159))),'Data Summary'!DJ165="Yes"),100-OFFSET('Sanitation Data'!$I$4,0,10*ROW('Sanitation Data'!I159)),NA())</f>
        <v>#N/A</v>
      </c>
      <c r="AV165" s="512" t="e">
        <f ca="1">+IF(AND(ISNUMBER(OFFSET('Sanitation Data'!$I$6,0,10*ROW('Sanitation Data'!I159))),'Data Summary'!DK165="Yes"),OFFSET('Sanitation Data'!$I$6,0,10*ROW('Sanitation Data'!I159)),NA())</f>
        <v>#N/A</v>
      </c>
      <c r="AW165" s="512" t="e">
        <f ca="1">+IF(AND(ISNUMBER(OFFSET('Sanitation Data'!$I$10,0,10*ROW('Sanitation Data'!I159))),'Data Summary'!DL165="Yes"),OFFSET('Sanitation Data'!$I$10,0,10*ROW('Sanitation Data'!I159)),NA())</f>
        <v>#N/A</v>
      </c>
      <c r="AX165" s="512" t="e">
        <f ca="1">+IF(AND(ISNUMBER(OFFSET('Sanitation Data'!$I$11,0,10*ROW('Sanitation Data'!I159))),'Data Summary'!DM165="Yes"),OFFSET('Sanitation Data'!$I$11,0,10*ROW('Sanitation Data'!I159)),NA())</f>
        <v>#N/A</v>
      </c>
      <c r="AY165" s="512" t="e">
        <f ca="1">+IF(AND(ISNUMBER(OFFSET('Sanitation Data'!$I$12,0,10*ROW('Sanitation Data'!I159))),'Data Summary'!DN165="Yes"),OFFSET('Sanitation Data'!$I$12,0,10*ROW('Sanitation Data'!I159)),NA())</f>
        <v>#N/A</v>
      </c>
      <c r="AZ165" s="513" t="e">
        <f ca="1">+IF(AND(ISNUMBER(OFFSET('Hygiene Data'!$D$5,0,10*ROW('Hygiene Data'!D159))),'Data Summary'!DO165="Yes"),OFFSET('Hygiene Data'!$D$5,0,10*ROW('Hygiene Data'!D159)),NA())</f>
        <v>#N/A</v>
      </c>
      <c r="BA165" s="513" t="e">
        <f ca="1">+IF(AND(ISNUMBER(OFFSET('Hygiene Data'!$D$7,0,10*ROW('Hygiene Data'!D159))),'Data Summary'!DP165="Yes"),OFFSET('Hygiene Data'!$D$7,0,10*ROW('Hygiene Data'!D159)),NA())</f>
        <v>#N/A</v>
      </c>
      <c r="BB165" s="513" t="e">
        <f ca="1">+IF(AND(ISNUMBER(OFFSET('Hygiene Data'!$D$9,0,10*ROW('Hygiene Data'!D159))),'Data Summary'!DQ165="Yes"),OFFSET('Hygiene Data'!$D$9,0,10*ROW('Hygiene Data'!D159)),NA())</f>
        <v>#N/A</v>
      </c>
      <c r="BC165" s="513" t="e">
        <f ca="1">+IF(AND(ISNUMBER(OFFSET('Hygiene Data'!$E$5,0,10*ROW('Hygiene Data'!E159))),'Data Summary'!DR165="Yes"),OFFSET('Hygiene Data'!$E$5,0,10*ROW('Hygiene Data'!E159)),NA())</f>
        <v>#N/A</v>
      </c>
      <c r="BD165" s="513" t="e">
        <f ca="1">+IF(AND(ISNUMBER(OFFSET('Hygiene Data'!$E$7,0,10*ROW('Hygiene Data'!E159))),'Data Summary'!DS165="Yes"),OFFSET('Hygiene Data'!$E$7,0,10*ROW('Hygiene Data'!E159)),NA())</f>
        <v>#N/A</v>
      </c>
      <c r="BE165" s="513" t="e">
        <f ca="1">+IF(AND(ISNUMBER(OFFSET('Hygiene Data'!$E$9,0,10*ROW('Hygiene Data'!E159))),'Data Summary'!DT165="Yes"),OFFSET('Hygiene Data'!$E$9,0,10*ROW('Hygiene Data'!E159)),NA())</f>
        <v>#N/A</v>
      </c>
      <c r="BF165" s="513" t="e">
        <f ca="1">+IF(AND(ISNUMBER(OFFSET('Hygiene Data'!$F$5,0,10*ROW('Hygiene Data'!F159))),'Data Summary'!DU165="Yes"),OFFSET('Hygiene Data'!$F$5,0,10*ROW('Hygiene Data'!F159)),NA())</f>
        <v>#N/A</v>
      </c>
      <c r="BG165" s="513" t="e">
        <f ca="1">+IF(AND(ISNUMBER(OFFSET('Hygiene Data'!$F$7,0,10*ROW('Hygiene Data'!F159))),'Data Summary'!DV165="Yes"),OFFSET('Hygiene Data'!$F$7,0,10*ROW('Hygiene Data'!F159)),NA())</f>
        <v>#N/A</v>
      </c>
      <c r="BH165" s="513" t="e">
        <f ca="1">+IF(AND(ISNUMBER(OFFSET('Hygiene Data'!$F$9,0,10*ROW('Hygiene Data'!F159))),'Data Summary'!DW165="Yes"),OFFSET('Hygiene Data'!$F$9,0,10*ROW('Hygiene Data'!F159)),NA())</f>
        <v>#N/A</v>
      </c>
      <c r="BI165" s="513" t="e">
        <f ca="1">+IF(AND(ISNUMBER(OFFSET('Hygiene Data'!$G$5,0,10*ROW('Hygiene Data'!G159))),'Data Summary'!DX165="Yes"),OFFSET('Hygiene Data'!$G$5,0,10*ROW('Hygiene Data'!G159)),NA())</f>
        <v>#N/A</v>
      </c>
      <c r="BJ165" s="513" t="e">
        <f ca="1">+IF(AND(ISNUMBER(OFFSET('Hygiene Data'!$G$7,0,10*ROW('Hygiene Data'!G159))),'Data Summary'!DY165="Yes"),OFFSET('Hygiene Data'!$G$7,0,10*ROW('Hygiene Data'!G159)),NA())</f>
        <v>#N/A</v>
      </c>
      <c r="BK165" s="513" t="e">
        <f ca="1">+IF(AND(ISNUMBER(OFFSET('Hygiene Data'!$G$9,0,10*ROW('Hygiene Data'!G159))),'Data Summary'!DZ165="Yes"),OFFSET('Hygiene Data'!$G$9,0,10*ROW('Hygiene Data'!G159)),NA())</f>
        <v>#N/A</v>
      </c>
      <c r="BL165" s="513" t="e">
        <f ca="1">+IF(AND(ISNUMBER(OFFSET('Hygiene Data'!$H$5,0,10*ROW('Hygiene Data'!H159))),'Data Summary'!EA165="Yes"),OFFSET('Hygiene Data'!$H$5,0,10*ROW('Hygiene Data'!H159)),NA())</f>
        <v>#N/A</v>
      </c>
      <c r="BM165" s="513" t="e">
        <f ca="1">+IF(AND(ISNUMBER(OFFSET('Hygiene Data'!$H$7,0,10*ROW('Hygiene Data'!H159))),'Data Summary'!EB165="Yes"),OFFSET('Hygiene Data'!$H$7,0,10*ROW('Hygiene Data'!H159)),NA())</f>
        <v>#N/A</v>
      </c>
      <c r="BN165" s="513" t="e">
        <f ca="1">+IF(AND(ISNUMBER(OFFSET('Hygiene Data'!$H$9,0,10*ROW('Hygiene Data'!H159))),'Data Summary'!EC165="Yes"),OFFSET('Hygiene Data'!$H$9,0,10*ROW('Hygiene Data'!H159)),NA())</f>
        <v>#N/A</v>
      </c>
      <c r="BO165" s="513" t="e">
        <f ca="1">+IF(AND(ISNUMBER(OFFSET('Hygiene Data'!$I$5,0,10*ROW('Hygiene Data'!I159))),'Data Summary'!ED165="Yes"),OFFSET('Hygiene Data'!$I$5,0,10*ROW('Hygiene Data'!I159)),NA())</f>
        <v>#N/A</v>
      </c>
      <c r="BP165" s="513" t="e">
        <f ca="1">+IF(AND(ISNUMBER(OFFSET('Hygiene Data'!$I$7,0,10*ROW('Hygiene Data'!I159))),'Data Summary'!EE165="Yes"),OFFSET('Hygiene Data'!$I$7,0,10*ROW('Hygiene Data'!I159)),NA())</f>
        <v>#N/A</v>
      </c>
      <c r="BQ165" s="513" t="e">
        <f ca="1">+IF(AND(ISNUMBER(OFFSET('Hygiene Data'!$I$9,0,10*ROW('Hygiene Data'!I159))),'Data Summary'!EF165="Yes"),OFFSET('Hygiene Data'!$I$9,0,10*ROW('Hygiene Data'!I159)),NA())</f>
        <v>#N/A</v>
      </c>
    </row>
    <row r="166" spans="1:69" x14ac:dyDescent="0.25">
      <c r="A166" s="509" t="e">
        <f ca="1">+RIGHT('Data Summary'!A166,LEN('Data Summary'!A166)-9)</f>
        <v>#VALUE!</v>
      </c>
      <c r="B166" s="483" t="str">
        <f ca="1">+IF(ISTEXT('Data Summary'!B166),'Data Summary'!B166,"")</f>
        <v/>
      </c>
      <c r="C166" s="510" t="e">
        <f ca="1">+VALUE('Data Summary'!C166)</f>
        <v>#VALUE!</v>
      </c>
      <c r="D166" s="511" t="e">
        <f ca="1">+IF(AND(ISNUMBER(OFFSET('Water Data'!$D$4,0,10*ROW('Water Data'!D160))),'Data Summary'!BS166="Yes"),100-OFFSET('Water Data'!$D$4,0,10*ROW('Water Data'!D160)),NA())</f>
        <v>#N/A</v>
      </c>
      <c r="E166" s="511" t="e">
        <f ca="1">+IF(AND(ISNUMBER(OFFSET('Water Data'!$D$6,0,10*ROW('Water Data'!D160))),'Data Summary'!BT166="Yes"),OFFSET('Water Data'!$D$6,0,10*ROW('Water Data'!D160)),NA())</f>
        <v>#N/A</v>
      </c>
      <c r="F166" s="511" t="e">
        <f ca="1">+IF(AND(ISNUMBER(OFFSET('Water Data'!$D$9,0,10*ROW('Water Data'!D160))),'Data Summary'!BU166="Yes"),OFFSET('Water Data'!$D$9,0,10*ROW('Water Data'!D160)),NA())</f>
        <v>#N/A</v>
      </c>
      <c r="G166" s="511" t="e">
        <f ca="1">+IF(AND(ISNUMBER(OFFSET('Water Data'!$E$4,0,10*ROW('Water Data'!E160))),'Data Summary'!BV166="Yes"),100-OFFSET('Water Data'!$E$4,0,10*ROW('Water Data'!E160)),NA())</f>
        <v>#N/A</v>
      </c>
      <c r="H166" s="511" t="e">
        <f ca="1">+IF(AND(ISNUMBER(OFFSET('Water Data'!$E$6,0,10*ROW('Water Data'!E160))),'Data Summary'!BW166="Yes"),OFFSET('Water Data'!$E$6,0,10*ROW('Water Data'!E160)),NA())</f>
        <v>#N/A</v>
      </c>
      <c r="I166" s="511" t="e">
        <f ca="1">+IF(AND(ISNUMBER(OFFSET('Water Data'!$E$9,0,10*ROW('Water Data'!E160))),'Data Summary'!BX166="Yes"),OFFSET('Water Data'!$E$9,0,10*ROW('Water Data'!E160)),NA())</f>
        <v>#N/A</v>
      </c>
      <c r="J166" s="511" t="e">
        <f ca="1">+IF(AND(ISNUMBER(OFFSET('Water Data'!$F$4,0,10*ROW('Water Data'!F160))),'Data Summary'!BY166="Yes"),100-OFFSET('Water Data'!$F$4,0,10*ROW('Water Data'!F160)),NA())</f>
        <v>#N/A</v>
      </c>
      <c r="K166" s="511" t="e">
        <f ca="1">+IF(AND(ISNUMBER(OFFSET('Water Data'!$F$6,0,10*ROW('Water Data'!F160))),'Data Summary'!BZ166="Yes"),OFFSET('Water Data'!$F$6,0,10*ROW('Water Data'!F160)),NA())</f>
        <v>#N/A</v>
      </c>
      <c r="L166" s="511" t="e">
        <f ca="1">+IF(AND(ISNUMBER(OFFSET('Water Data'!$F$9,0,10*ROW('Water Data'!F160))),'Data Summary'!CA166="Yes"),OFFSET('Water Data'!$F$9,0,10*ROW('Water Data'!F160)),NA())</f>
        <v>#N/A</v>
      </c>
      <c r="M166" s="511" t="e">
        <f ca="1">+IF(AND(ISNUMBER(OFFSET('Water Data'!$G$4,0,10*ROW('Water Data'!G160))),'Data Summary'!CB166="Yes"),100-OFFSET('Water Data'!$G$4,0,10*ROW('Water Data'!G160)),NA())</f>
        <v>#N/A</v>
      </c>
      <c r="N166" s="511" t="e">
        <f ca="1">+IF(AND(ISNUMBER(OFFSET('Water Data'!$G$6,0,10*ROW('Water Data'!G160))),'Data Summary'!CC166="Yes"),OFFSET('Water Data'!$G$6,0,10*ROW('Water Data'!G160)),NA())</f>
        <v>#N/A</v>
      </c>
      <c r="O166" s="511" t="e">
        <f ca="1">+IF(AND(ISNUMBER(OFFSET('Water Data'!$G$9,0,10*ROW('Water Data'!G160))),'Data Summary'!CD166="Yes"),OFFSET('Water Data'!$G$9,0,10*ROW('Water Data'!G160)),NA())</f>
        <v>#N/A</v>
      </c>
      <c r="P166" s="511" t="e">
        <f ca="1">+IF(AND(ISNUMBER(OFFSET('Water Data'!$H$4,0,10*ROW('Water Data'!H160))),'Data Summary'!CE166="Yes"),100-OFFSET('Water Data'!$H$4,0,10*ROW('Water Data'!H160)),NA())</f>
        <v>#N/A</v>
      </c>
      <c r="Q166" s="511" t="e">
        <f ca="1">+IF(AND(ISNUMBER(OFFSET('Water Data'!$H$6,0,10*ROW('Water Data'!H160))),'Data Summary'!CF166="Yes"),OFFSET('Water Data'!$H$6,0,10*ROW('Water Data'!H160)),NA())</f>
        <v>#N/A</v>
      </c>
      <c r="R166" s="511" t="e">
        <f ca="1">+IF(AND(ISNUMBER(OFFSET('Water Data'!$H$9,0,10*ROW('Water Data'!H160))),'Data Summary'!CG166="Yes"),OFFSET('Water Data'!$H$9,0,10*ROW('Water Data'!H160)),NA())</f>
        <v>#N/A</v>
      </c>
      <c r="S166" s="511" t="e">
        <f ca="1">+IF(AND(ISNUMBER(OFFSET('Water Data'!$I$4,0,10*ROW('Water Data'!I160))),'Data Summary'!CH166="Yes"),100-OFFSET('Water Data'!$I$4,0,10*ROW('Water Data'!I160)),NA())</f>
        <v>#N/A</v>
      </c>
      <c r="T166" s="511" t="e">
        <f ca="1">+IF(AND(ISNUMBER(OFFSET('Water Data'!$I$6,0,10*ROW('Water Data'!I160))),'Data Summary'!CI166="Yes"),OFFSET('Water Data'!$I$6,0,10*ROW('Water Data'!I160)),NA())</f>
        <v>#N/A</v>
      </c>
      <c r="U166" s="511" t="e">
        <f ca="1">+IF(AND(ISNUMBER(OFFSET('Water Data'!$I$9,0,10*ROW('Water Data'!I160))),'Data Summary'!CJ166="Yes"),OFFSET('Water Data'!$I$9,0,10*ROW('Water Data'!I160)),NA())</f>
        <v>#N/A</v>
      </c>
      <c r="V166" s="512" t="e">
        <f ca="1">+IF(AND(ISNUMBER(OFFSET('Sanitation Data'!$D$4,0,10*ROW('Sanitation Data'!D160))),'Data Summary'!CK166="Yes"),100-OFFSET('Sanitation Data'!$D$4,0,10*ROW('Sanitation Data'!D160)),NA())</f>
        <v>#N/A</v>
      </c>
      <c r="W166" s="512" t="e">
        <f ca="1">+IF(AND(ISNUMBER(OFFSET('Sanitation Data'!$D$6,0,10*ROW('Sanitation Data'!D160))),'Data Summary'!CL166="Yes"),OFFSET('Sanitation Data'!$D$6,0,10*ROW('Sanitation Data'!D160)),NA())</f>
        <v>#N/A</v>
      </c>
      <c r="X166" s="512" t="e">
        <f ca="1">+IF(AND(ISNUMBER(OFFSET('Sanitation Data'!$D$10,0,10*ROW('Sanitation Data'!D160))),'Data Summary'!CM166="Yes"),OFFSET('Sanitation Data'!$D$10,0,10*ROW('Sanitation Data'!D160)),NA())</f>
        <v>#N/A</v>
      </c>
      <c r="Y166" s="512" t="e">
        <f ca="1">+IF(AND(ISNUMBER(OFFSET('Sanitation Data'!$D$11,0,10*ROW('Sanitation Data'!D160))),'Data Summary'!CN166="Yes"),OFFSET('Sanitation Data'!$D$11,0,10*ROW('Sanitation Data'!D160)),NA())</f>
        <v>#N/A</v>
      </c>
      <c r="Z166" s="512" t="e">
        <f ca="1">+IF(AND(ISNUMBER(OFFSET('Sanitation Data'!$D$12,0,10*ROW('Sanitation Data'!D160))),'Data Summary'!CO166="Yes"),OFFSET('Sanitation Data'!$D$12,0,10*ROW('Sanitation Data'!D160)),NA())</f>
        <v>#N/A</v>
      </c>
      <c r="AA166" s="512" t="e">
        <f ca="1">+IF(AND(ISNUMBER(OFFSET('Sanitation Data'!$E$4,0,10*ROW('Sanitation Data'!E160))),'Data Summary'!CP166="Yes"),100-OFFSET('Sanitation Data'!$E$4,0,10*ROW('Sanitation Data'!E160)),NA())</f>
        <v>#N/A</v>
      </c>
      <c r="AB166" s="512" t="e">
        <f ca="1">+IF(AND(ISNUMBER(OFFSET('Sanitation Data'!$E$6,0,10*ROW('Sanitation Data'!E160))),'Data Summary'!CQ166="Yes"),OFFSET('Sanitation Data'!$E$6,0,10*ROW('Sanitation Data'!E160)),NA())</f>
        <v>#N/A</v>
      </c>
      <c r="AC166" s="512" t="e">
        <f ca="1">+IF(AND(ISNUMBER(OFFSET('Sanitation Data'!$E$10,0,10*ROW('Sanitation Data'!E160))),'Data Summary'!CR166="Yes"),OFFSET('Sanitation Data'!$E$10,0,10*ROW('Sanitation Data'!E160)),NA())</f>
        <v>#N/A</v>
      </c>
      <c r="AD166" s="512" t="e">
        <f ca="1">+IF(AND(ISNUMBER(OFFSET('Sanitation Data'!$E$11,0,10*ROW('Sanitation Data'!E160))),'Data Summary'!CS166="Yes"),OFFSET('Sanitation Data'!$E$11,0,10*ROW('Sanitation Data'!E160)),NA())</f>
        <v>#N/A</v>
      </c>
      <c r="AE166" s="512" t="e">
        <f ca="1">+IF(AND(ISNUMBER(OFFSET('Sanitation Data'!$E$12,0,10*ROW('Sanitation Data'!E160))),'Data Summary'!CT166="Yes"),OFFSET('Sanitation Data'!$E$12,0,10*ROW('Sanitation Data'!E160)),NA())</f>
        <v>#N/A</v>
      </c>
      <c r="AF166" s="512" t="e">
        <f ca="1">+IF(AND(ISNUMBER(OFFSET('Sanitation Data'!$F$4,0,10*ROW('Sanitation Data'!F160))),'Data Summary'!CU166="Yes"),100-OFFSET('Sanitation Data'!$F$4,0,10*ROW('Sanitation Data'!F160)),NA())</f>
        <v>#N/A</v>
      </c>
      <c r="AG166" s="512" t="e">
        <f ca="1">+IF(AND(ISNUMBER(OFFSET('Sanitation Data'!$F$6,0,10*ROW('Sanitation Data'!F160))),'Data Summary'!CV166="Yes"),OFFSET('Sanitation Data'!$F$6,0,10*ROW('Sanitation Data'!F160)),NA())</f>
        <v>#N/A</v>
      </c>
      <c r="AH166" s="512" t="e">
        <f ca="1">+IF(AND(ISNUMBER(OFFSET('Sanitation Data'!$F$10,0,10*ROW('Sanitation Data'!F160))),'Data Summary'!CW166="Yes"),OFFSET('Sanitation Data'!$F$10,0,10*ROW('Sanitation Data'!F160)),NA())</f>
        <v>#N/A</v>
      </c>
      <c r="AI166" s="512" t="e">
        <f ca="1">+IF(AND(ISNUMBER(OFFSET('Sanitation Data'!$F$11,0,10*ROW('Sanitation Data'!F160))),'Data Summary'!CX166="Yes"),OFFSET('Sanitation Data'!$F$11,0,10*ROW('Sanitation Data'!F160)),NA())</f>
        <v>#N/A</v>
      </c>
      <c r="AJ166" s="512" t="e">
        <f ca="1">+IF(AND(ISNUMBER(OFFSET('Sanitation Data'!$F$12,0,10*ROW('Sanitation Data'!F160))),'Data Summary'!CY166="Yes"),OFFSET('Sanitation Data'!$F$12,0,10*ROW('Sanitation Data'!F160)),NA())</f>
        <v>#N/A</v>
      </c>
      <c r="AK166" s="512" t="e">
        <f ca="1">+IF(AND(ISNUMBER(OFFSET('Sanitation Data'!$G$4,0,10*ROW('Sanitation Data'!G160))),'Data Summary'!CZ166="Yes"),100-OFFSET('Sanitation Data'!$G$4,0,10*ROW('Sanitation Data'!G160)),NA())</f>
        <v>#N/A</v>
      </c>
      <c r="AL166" s="512" t="e">
        <f ca="1">+IF(AND(ISNUMBER(OFFSET('Sanitation Data'!$G$6,0,10*ROW('Sanitation Data'!G160))),'Data Summary'!DA166="Yes"),OFFSET('Sanitation Data'!$G$6,0,10*ROW('Sanitation Data'!G160)),NA())</f>
        <v>#N/A</v>
      </c>
      <c r="AM166" s="512" t="e">
        <f ca="1">+IF(AND(ISNUMBER(OFFSET('Sanitation Data'!$G$10,0,10*ROW('Sanitation Data'!G160))),'Data Summary'!DB166="Yes"),OFFSET('Sanitation Data'!$G$10,0,10*ROW('Sanitation Data'!G160)),NA())</f>
        <v>#N/A</v>
      </c>
      <c r="AN166" s="512" t="e">
        <f ca="1">+IF(AND(ISNUMBER(OFFSET('Sanitation Data'!$G$11,0,10*ROW('Sanitation Data'!G160))),'Data Summary'!DC166="Yes"),OFFSET('Sanitation Data'!$G$11,0,10*ROW('Sanitation Data'!G160)),NA())</f>
        <v>#N/A</v>
      </c>
      <c r="AO166" s="512" t="e">
        <f ca="1">+IF(AND(ISNUMBER(OFFSET('Sanitation Data'!$G$12,0,10*ROW('Sanitation Data'!G160))),'Data Summary'!DD166="Yes"),OFFSET('Sanitation Data'!$G$12,0,10*ROW('Sanitation Data'!G160)),NA())</f>
        <v>#N/A</v>
      </c>
      <c r="AP166" s="512" t="e">
        <f ca="1">+IF(AND(ISNUMBER(OFFSET('Sanitation Data'!$H$4,0,10*ROW('Sanitation Data'!H160))),'Data Summary'!DE166="Yes"),100-OFFSET('Sanitation Data'!$H$4,0,10*ROW('Sanitation Data'!H160)),NA())</f>
        <v>#N/A</v>
      </c>
      <c r="AQ166" s="512" t="e">
        <f ca="1">+IF(AND(ISNUMBER(OFFSET('Sanitation Data'!$H$6,0,10*ROW('Sanitation Data'!H160))),'Data Summary'!DF166="Yes"),OFFSET('Sanitation Data'!$H$6,0,10*ROW('Sanitation Data'!H160)),NA())</f>
        <v>#N/A</v>
      </c>
      <c r="AR166" s="512" t="e">
        <f ca="1">+IF(AND(ISNUMBER(OFFSET('Sanitation Data'!$H$10,0,10*ROW('Sanitation Data'!H160))),'Data Summary'!DG166="Yes"),OFFSET('Sanitation Data'!$H$10,0,10*ROW('Sanitation Data'!H160)),NA())</f>
        <v>#N/A</v>
      </c>
      <c r="AS166" s="512" t="e">
        <f ca="1">+IF(AND(ISNUMBER(OFFSET('Sanitation Data'!$H$11,0,10*ROW('Sanitation Data'!H160))),'Data Summary'!DH166="Yes"),OFFSET('Sanitation Data'!$H$11,0,10*ROW('Sanitation Data'!H160)),NA())</f>
        <v>#N/A</v>
      </c>
      <c r="AT166" s="512" t="e">
        <f ca="1">+IF(AND(ISNUMBER(OFFSET('Sanitation Data'!$H$12,0,10*ROW('Sanitation Data'!H160))),'Data Summary'!DI166="Yes"),OFFSET('Sanitation Data'!$H$12,0,10*ROW('Sanitation Data'!H160)),NA())</f>
        <v>#N/A</v>
      </c>
      <c r="AU166" s="512" t="e">
        <f ca="1">+IF(AND(ISNUMBER(OFFSET('Sanitation Data'!$I$4,0,10*ROW('Sanitation Data'!I160))),'Data Summary'!DJ166="Yes"),100-OFFSET('Sanitation Data'!$I$4,0,10*ROW('Sanitation Data'!I160)),NA())</f>
        <v>#N/A</v>
      </c>
      <c r="AV166" s="512" t="e">
        <f ca="1">+IF(AND(ISNUMBER(OFFSET('Sanitation Data'!$I$6,0,10*ROW('Sanitation Data'!I160))),'Data Summary'!DK166="Yes"),OFFSET('Sanitation Data'!$I$6,0,10*ROW('Sanitation Data'!I160)),NA())</f>
        <v>#N/A</v>
      </c>
      <c r="AW166" s="512" t="e">
        <f ca="1">+IF(AND(ISNUMBER(OFFSET('Sanitation Data'!$I$10,0,10*ROW('Sanitation Data'!I160))),'Data Summary'!DL166="Yes"),OFFSET('Sanitation Data'!$I$10,0,10*ROW('Sanitation Data'!I160)),NA())</f>
        <v>#N/A</v>
      </c>
      <c r="AX166" s="512" t="e">
        <f ca="1">+IF(AND(ISNUMBER(OFFSET('Sanitation Data'!$I$11,0,10*ROW('Sanitation Data'!I160))),'Data Summary'!DM166="Yes"),OFFSET('Sanitation Data'!$I$11,0,10*ROW('Sanitation Data'!I160)),NA())</f>
        <v>#N/A</v>
      </c>
      <c r="AY166" s="512" t="e">
        <f ca="1">+IF(AND(ISNUMBER(OFFSET('Sanitation Data'!$I$12,0,10*ROW('Sanitation Data'!I160))),'Data Summary'!DN166="Yes"),OFFSET('Sanitation Data'!$I$12,0,10*ROW('Sanitation Data'!I160)),NA())</f>
        <v>#N/A</v>
      </c>
      <c r="AZ166" s="513" t="e">
        <f ca="1">+IF(AND(ISNUMBER(OFFSET('Hygiene Data'!$D$5,0,10*ROW('Hygiene Data'!D160))),'Data Summary'!DO166="Yes"),OFFSET('Hygiene Data'!$D$5,0,10*ROW('Hygiene Data'!D160)),NA())</f>
        <v>#N/A</v>
      </c>
      <c r="BA166" s="513" t="e">
        <f ca="1">+IF(AND(ISNUMBER(OFFSET('Hygiene Data'!$D$7,0,10*ROW('Hygiene Data'!D160))),'Data Summary'!DP166="Yes"),OFFSET('Hygiene Data'!$D$7,0,10*ROW('Hygiene Data'!D160)),NA())</f>
        <v>#N/A</v>
      </c>
      <c r="BB166" s="513" t="e">
        <f ca="1">+IF(AND(ISNUMBER(OFFSET('Hygiene Data'!$D$9,0,10*ROW('Hygiene Data'!D160))),'Data Summary'!DQ166="Yes"),OFFSET('Hygiene Data'!$D$9,0,10*ROW('Hygiene Data'!D160)),NA())</f>
        <v>#N/A</v>
      </c>
      <c r="BC166" s="513" t="e">
        <f ca="1">+IF(AND(ISNUMBER(OFFSET('Hygiene Data'!$E$5,0,10*ROW('Hygiene Data'!E160))),'Data Summary'!DR166="Yes"),OFFSET('Hygiene Data'!$E$5,0,10*ROW('Hygiene Data'!E160)),NA())</f>
        <v>#N/A</v>
      </c>
      <c r="BD166" s="513" t="e">
        <f ca="1">+IF(AND(ISNUMBER(OFFSET('Hygiene Data'!$E$7,0,10*ROW('Hygiene Data'!E160))),'Data Summary'!DS166="Yes"),OFFSET('Hygiene Data'!$E$7,0,10*ROW('Hygiene Data'!E160)),NA())</f>
        <v>#N/A</v>
      </c>
      <c r="BE166" s="513" t="e">
        <f ca="1">+IF(AND(ISNUMBER(OFFSET('Hygiene Data'!$E$9,0,10*ROW('Hygiene Data'!E160))),'Data Summary'!DT166="Yes"),OFFSET('Hygiene Data'!$E$9,0,10*ROW('Hygiene Data'!E160)),NA())</f>
        <v>#N/A</v>
      </c>
      <c r="BF166" s="513" t="e">
        <f ca="1">+IF(AND(ISNUMBER(OFFSET('Hygiene Data'!$F$5,0,10*ROW('Hygiene Data'!F160))),'Data Summary'!DU166="Yes"),OFFSET('Hygiene Data'!$F$5,0,10*ROW('Hygiene Data'!F160)),NA())</f>
        <v>#N/A</v>
      </c>
      <c r="BG166" s="513" t="e">
        <f ca="1">+IF(AND(ISNUMBER(OFFSET('Hygiene Data'!$F$7,0,10*ROW('Hygiene Data'!F160))),'Data Summary'!DV166="Yes"),OFFSET('Hygiene Data'!$F$7,0,10*ROW('Hygiene Data'!F160)),NA())</f>
        <v>#N/A</v>
      </c>
      <c r="BH166" s="513" t="e">
        <f ca="1">+IF(AND(ISNUMBER(OFFSET('Hygiene Data'!$F$9,0,10*ROW('Hygiene Data'!F160))),'Data Summary'!DW166="Yes"),OFFSET('Hygiene Data'!$F$9,0,10*ROW('Hygiene Data'!F160)),NA())</f>
        <v>#N/A</v>
      </c>
      <c r="BI166" s="513" t="e">
        <f ca="1">+IF(AND(ISNUMBER(OFFSET('Hygiene Data'!$G$5,0,10*ROW('Hygiene Data'!G160))),'Data Summary'!DX166="Yes"),OFFSET('Hygiene Data'!$G$5,0,10*ROW('Hygiene Data'!G160)),NA())</f>
        <v>#N/A</v>
      </c>
      <c r="BJ166" s="513" t="e">
        <f ca="1">+IF(AND(ISNUMBER(OFFSET('Hygiene Data'!$G$7,0,10*ROW('Hygiene Data'!G160))),'Data Summary'!DY166="Yes"),OFFSET('Hygiene Data'!$G$7,0,10*ROW('Hygiene Data'!G160)),NA())</f>
        <v>#N/A</v>
      </c>
      <c r="BK166" s="513" t="e">
        <f ca="1">+IF(AND(ISNUMBER(OFFSET('Hygiene Data'!$G$9,0,10*ROW('Hygiene Data'!G160))),'Data Summary'!DZ166="Yes"),OFFSET('Hygiene Data'!$G$9,0,10*ROW('Hygiene Data'!G160)),NA())</f>
        <v>#N/A</v>
      </c>
      <c r="BL166" s="513" t="e">
        <f ca="1">+IF(AND(ISNUMBER(OFFSET('Hygiene Data'!$H$5,0,10*ROW('Hygiene Data'!H160))),'Data Summary'!EA166="Yes"),OFFSET('Hygiene Data'!$H$5,0,10*ROW('Hygiene Data'!H160)),NA())</f>
        <v>#N/A</v>
      </c>
      <c r="BM166" s="513" t="e">
        <f ca="1">+IF(AND(ISNUMBER(OFFSET('Hygiene Data'!$H$7,0,10*ROW('Hygiene Data'!H160))),'Data Summary'!EB166="Yes"),OFFSET('Hygiene Data'!$H$7,0,10*ROW('Hygiene Data'!H160)),NA())</f>
        <v>#N/A</v>
      </c>
      <c r="BN166" s="513" t="e">
        <f ca="1">+IF(AND(ISNUMBER(OFFSET('Hygiene Data'!$H$9,0,10*ROW('Hygiene Data'!H160))),'Data Summary'!EC166="Yes"),OFFSET('Hygiene Data'!$H$9,0,10*ROW('Hygiene Data'!H160)),NA())</f>
        <v>#N/A</v>
      </c>
      <c r="BO166" s="513" t="e">
        <f ca="1">+IF(AND(ISNUMBER(OFFSET('Hygiene Data'!$I$5,0,10*ROW('Hygiene Data'!I160))),'Data Summary'!ED166="Yes"),OFFSET('Hygiene Data'!$I$5,0,10*ROW('Hygiene Data'!I160)),NA())</f>
        <v>#N/A</v>
      </c>
      <c r="BP166" s="513" t="e">
        <f ca="1">+IF(AND(ISNUMBER(OFFSET('Hygiene Data'!$I$7,0,10*ROW('Hygiene Data'!I160))),'Data Summary'!EE166="Yes"),OFFSET('Hygiene Data'!$I$7,0,10*ROW('Hygiene Data'!I160)),NA())</f>
        <v>#N/A</v>
      </c>
      <c r="BQ166" s="513" t="e">
        <f ca="1">+IF(AND(ISNUMBER(OFFSET('Hygiene Data'!$I$9,0,10*ROW('Hygiene Data'!I160))),'Data Summary'!EF166="Yes"),OFFSET('Hygiene Data'!$I$9,0,10*ROW('Hygiene Data'!I160)),NA())</f>
        <v>#N/A</v>
      </c>
    </row>
    <row r="167" spans="1:69" x14ac:dyDescent="0.25">
      <c r="A167" s="509" t="e">
        <f ca="1">+RIGHT('Data Summary'!A167,LEN('Data Summary'!A167)-9)</f>
        <v>#VALUE!</v>
      </c>
      <c r="B167" s="483" t="str">
        <f ca="1">+IF(ISTEXT('Data Summary'!B167),'Data Summary'!B167,"")</f>
        <v/>
      </c>
      <c r="C167" s="510" t="e">
        <f ca="1">+VALUE('Data Summary'!C167)</f>
        <v>#VALUE!</v>
      </c>
      <c r="D167" s="511" t="e">
        <f ca="1">+IF(AND(ISNUMBER(OFFSET('Water Data'!$D$4,0,10*ROW('Water Data'!D161))),'Data Summary'!BS167="Yes"),100-OFFSET('Water Data'!$D$4,0,10*ROW('Water Data'!D161)),NA())</f>
        <v>#N/A</v>
      </c>
      <c r="E167" s="511" t="e">
        <f ca="1">+IF(AND(ISNUMBER(OFFSET('Water Data'!$D$6,0,10*ROW('Water Data'!D161))),'Data Summary'!BT167="Yes"),OFFSET('Water Data'!$D$6,0,10*ROW('Water Data'!D161)),NA())</f>
        <v>#N/A</v>
      </c>
      <c r="F167" s="511" t="e">
        <f ca="1">+IF(AND(ISNUMBER(OFFSET('Water Data'!$D$9,0,10*ROW('Water Data'!D161))),'Data Summary'!BU167="Yes"),OFFSET('Water Data'!$D$9,0,10*ROW('Water Data'!D161)),NA())</f>
        <v>#N/A</v>
      </c>
      <c r="G167" s="511" t="e">
        <f ca="1">+IF(AND(ISNUMBER(OFFSET('Water Data'!$E$4,0,10*ROW('Water Data'!E161))),'Data Summary'!BV167="Yes"),100-OFFSET('Water Data'!$E$4,0,10*ROW('Water Data'!E161)),NA())</f>
        <v>#N/A</v>
      </c>
      <c r="H167" s="511" t="e">
        <f ca="1">+IF(AND(ISNUMBER(OFFSET('Water Data'!$E$6,0,10*ROW('Water Data'!E161))),'Data Summary'!BW167="Yes"),OFFSET('Water Data'!$E$6,0,10*ROW('Water Data'!E161)),NA())</f>
        <v>#N/A</v>
      </c>
      <c r="I167" s="511" t="e">
        <f ca="1">+IF(AND(ISNUMBER(OFFSET('Water Data'!$E$9,0,10*ROW('Water Data'!E161))),'Data Summary'!BX167="Yes"),OFFSET('Water Data'!$E$9,0,10*ROW('Water Data'!E161)),NA())</f>
        <v>#N/A</v>
      </c>
      <c r="J167" s="511" t="e">
        <f ca="1">+IF(AND(ISNUMBER(OFFSET('Water Data'!$F$4,0,10*ROW('Water Data'!F161))),'Data Summary'!BY167="Yes"),100-OFFSET('Water Data'!$F$4,0,10*ROW('Water Data'!F161)),NA())</f>
        <v>#N/A</v>
      </c>
      <c r="K167" s="511" t="e">
        <f ca="1">+IF(AND(ISNUMBER(OFFSET('Water Data'!$F$6,0,10*ROW('Water Data'!F161))),'Data Summary'!BZ167="Yes"),OFFSET('Water Data'!$F$6,0,10*ROW('Water Data'!F161)),NA())</f>
        <v>#N/A</v>
      </c>
      <c r="L167" s="511" t="e">
        <f ca="1">+IF(AND(ISNUMBER(OFFSET('Water Data'!$F$9,0,10*ROW('Water Data'!F161))),'Data Summary'!CA167="Yes"),OFFSET('Water Data'!$F$9,0,10*ROW('Water Data'!F161)),NA())</f>
        <v>#N/A</v>
      </c>
      <c r="M167" s="511" t="e">
        <f ca="1">+IF(AND(ISNUMBER(OFFSET('Water Data'!$G$4,0,10*ROW('Water Data'!G161))),'Data Summary'!CB167="Yes"),100-OFFSET('Water Data'!$G$4,0,10*ROW('Water Data'!G161)),NA())</f>
        <v>#N/A</v>
      </c>
      <c r="N167" s="511" t="e">
        <f ca="1">+IF(AND(ISNUMBER(OFFSET('Water Data'!$G$6,0,10*ROW('Water Data'!G161))),'Data Summary'!CC167="Yes"),OFFSET('Water Data'!$G$6,0,10*ROW('Water Data'!G161)),NA())</f>
        <v>#N/A</v>
      </c>
      <c r="O167" s="511" t="e">
        <f ca="1">+IF(AND(ISNUMBER(OFFSET('Water Data'!$G$9,0,10*ROW('Water Data'!G161))),'Data Summary'!CD167="Yes"),OFFSET('Water Data'!$G$9,0,10*ROW('Water Data'!G161)),NA())</f>
        <v>#N/A</v>
      </c>
      <c r="P167" s="511" t="e">
        <f ca="1">+IF(AND(ISNUMBER(OFFSET('Water Data'!$H$4,0,10*ROW('Water Data'!H161))),'Data Summary'!CE167="Yes"),100-OFFSET('Water Data'!$H$4,0,10*ROW('Water Data'!H161)),NA())</f>
        <v>#N/A</v>
      </c>
      <c r="Q167" s="511" t="e">
        <f ca="1">+IF(AND(ISNUMBER(OFFSET('Water Data'!$H$6,0,10*ROW('Water Data'!H161))),'Data Summary'!CF167="Yes"),OFFSET('Water Data'!$H$6,0,10*ROW('Water Data'!H161)),NA())</f>
        <v>#N/A</v>
      </c>
      <c r="R167" s="511" t="e">
        <f ca="1">+IF(AND(ISNUMBER(OFFSET('Water Data'!$H$9,0,10*ROW('Water Data'!H161))),'Data Summary'!CG167="Yes"),OFFSET('Water Data'!$H$9,0,10*ROW('Water Data'!H161)),NA())</f>
        <v>#N/A</v>
      </c>
      <c r="S167" s="511" t="e">
        <f ca="1">+IF(AND(ISNUMBER(OFFSET('Water Data'!$I$4,0,10*ROW('Water Data'!I161))),'Data Summary'!CH167="Yes"),100-OFFSET('Water Data'!$I$4,0,10*ROW('Water Data'!I161)),NA())</f>
        <v>#N/A</v>
      </c>
      <c r="T167" s="511" t="e">
        <f ca="1">+IF(AND(ISNUMBER(OFFSET('Water Data'!$I$6,0,10*ROW('Water Data'!I161))),'Data Summary'!CI167="Yes"),OFFSET('Water Data'!$I$6,0,10*ROW('Water Data'!I161)),NA())</f>
        <v>#N/A</v>
      </c>
      <c r="U167" s="511" t="e">
        <f ca="1">+IF(AND(ISNUMBER(OFFSET('Water Data'!$I$9,0,10*ROW('Water Data'!I161))),'Data Summary'!CJ167="Yes"),OFFSET('Water Data'!$I$9,0,10*ROW('Water Data'!I161)),NA())</f>
        <v>#N/A</v>
      </c>
      <c r="V167" s="512" t="e">
        <f ca="1">+IF(AND(ISNUMBER(OFFSET('Sanitation Data'!$D$4,0,10*ROW('Sanitation Data'!D161))),'Data Summary'!CK167="Yes"),100-OFFSET('Sanitation Data'!$D$4,0,10*ROW('Sanitation Data'!D161)),NA())</f>
        <v>#N/A</v>
      </c>
      <c r="W167" s="512" t="e">
        <f ca="1">+IF(AND(ISNUMBER(OFFSET('Sanitation Data'!$D$6,0,10*ROW('Sanitation Data'!D161))),'Data Summary'!CL167="Yes"),OFFSET('Sanitation Data'!$D$6,0,10*ROW('Sanitation Data'!D161)),NA())</f>
        <v>#N/A</v>
      </c>
      <c r="X167" s="512" t="e">
        <f ca="1">+IF(AND(ISNUMBER(OFFSET('Sanitation Data'!$D$10,0,10*ROW('Sanitation Data'!D161))),'Data Summary'!CM167="Yes"),OFFSET('Sanitation Data'!$D$10,0,10*ROW('Sanitation Data'!D161)),NA())</f>
        <v>#N/A</v>
      </c>
      <c r="Y167" s="512" t="e">
        <f ca="1">+IF(AND(ISNUMBER(OFFSET('Sanitation Data'!$D$11,0,10*ROW('Sanitation Data'!D161))),'Data Summary'!CN167="Yes"),OFFSET('Sanitation Data'!$D$11,0,10*ROW('Sanitation Data'!D161)),NA())</f>
        <v>#N/A</v>
      </c>
      <c r="Z167" s="512" t="e">
        <f ca="1">+IF(AND(ISNUMBER(OFFSET('Sanitation Data'!$D$12,0,10*ROW('Sanitation Data'!D161))),'Data Summary'!CO167="Yes"),OFFSET('Sanitation Data'!$D$12,0,10*ROW('Sanitation Data'!D161)),NA())</f>
        <v>#N/A</v>
      </c>
      <c r="AA167" s="512" t="e">
        <f ca="1">+IF(AND(ISNUMBER(OFFSET('Sanitation Data'!$E$4,0,10*ROW('Sanitation Data'!E161))),'Data Summary'!CP167="Yes"),100-OFFSET('Sanitation Data'!$E$4,0,10*ROW('Sanitation Data'!E161)),NA())</f>
        <v>#N/A</v>
      </c>
      <c r="AB167" s="512" t="e">
        <f ca="1">+IF(AND(ISNUMBER(OFFSET('Sanitation Data'!$E$6,0,10*ROW('Sanitation Data'!E161))),'Data Summary'!CQ167="Yes"),OFFSET('Sanitation Data'!$E$6,0,10*ROW('Sanitation Data'!E161)),NA())</f>
        <v>#N/A</v>
      </c>
      <c r="AC167" s="512" t="e">
        <f ca="1">+IF(AND(ISNUMBER(OFFSET('Sanitation Data'!$E$10,0,10*ROW('Sanitation Data'!E161))),'Data Summary'!CR167="Yes"),OFFSET('Sanitation Data'!$E$10,0,10*ROW('Sanitation Data'!E161)),NA())</f>
        <v>#N/A</v>
      </c>
      <c r="AD167" s="512" t="e">
        <f ca="1">+IF(AND(ISNUMBER(OFFSET('Sanitation Data'!$E$11,0,10*ROW('Sanitation Data'!E161))),'Data Summary'!CS167="Yes"),OFFSET('Sanitation Data'!$E$11,0,10*ROW('Sanitation Data'!E161)),NA())</f>
        <v>#N/A</v>
      </c>
      <c r="AE167" s="512" t="e">
        <f ca="1">+IF(AND(ISNUMBER(OFFSET('Sanitation Data'!$E$12,0,10*ROW('Sanitation Data'!E161))),'Data Summary'!CT167="Yes"),OFFSET('Sanitation Data'!$E$12,0,10*ROW('Sanitation Data'!E161)),NA())</f>
        <v>#N/A</v>
      </c>
      <c r="AF167" s="512" t="e">
        <f ca="1">+IF(AND(ISNUMBER(OFFSET('Sanitation Data'!$F$4,0,10*ROW('Sanitation Data'!F161))),'Data Summary'!CU167="Yes"),100-OFFSET('Sanitation Data'!$F$4,0,10*ROW('Sanitation Data'!F161)),NA())</f>
        <v>#N/A</v>
      </c>
      <c r="AG167" s="512" t="e">
        <f ca="1">+IF(AND(ISNUMBER(OFFSET('Sanitation Data'!$F$6,0,10*ROW('Sanitation Data'!F161))),'Data Summary'!CV167="Yes"),OFFSET('Sanitation Data'!$F$6,0,10*ROW('Sanitation Data'!F161)),NA())</f>
        <v>#N/A</v>
      </c>
      <c r="AH167" s="512" t="e">
        <f ca="1">+IF(AND(ISNUMBER(OFFSET('Sanitation Data'!$F$10,0,10*ROW('Sanitation Data'!F161))),'Data Summary'!CW167="Yes"),OFFSET('Sanitation Data'!$F$10,0,10*ROW('Sanitation Data'!F161)),NA())</f>
        <v>#N/A</v>
      </c>
      <c r="AI167" s="512" t="e">
        <f ca="1">+IF(AND(ISNUMBER(OFFSET('Sanitation Data'!$F$11,0,10*ROW('Sanitation Data'!F161))),'Data Summary'!CX167="Yes"),OFFSET('Sanitation Data'!$F$11,0,10*ROW('Sanitation Data'!F161)),NA())</f>
        <v>#N/A</v>
      </c>
      <c r="AJ167" s="512" t="e">
        <f ca="1">+IF(AND(ISNUMBER(OFFSET('Sanitation Data'!$F$12,0,10*ROW('Sanitation Data'!F161))),'Data Summary'!CY167="Yes"),OFFSET('Sanitation Data'!$F$12,0,10*ROW('Sanitation Data'!F161)),NA())</f>
        <v>#N/A</v>
      </c>
      <c r="AK167" s="512" t="e">
        <f ca="1">+IF(AND(ISNUMBER(OFFSET('Sanitation Data'!$G$4,0,10*ROW('Sanitation Data'!G161))),'Data Summary'!CZ167="Yes"),100-OFFSET('Sanitation Data'!$G$4,0,10*ROW('Sanitation Data'!G161)),NA())</f>
        <v>#N/A</v>
      </c>
      <c r="AL167" s="512" t="e">
        <f ca="1">+IF(AND(ISNUMBER(OFFSET('Sanitation Data'!$G$6,0,10*ROW('Sanitation Data'!G161))),'Data Summary'!DA167="Yes"),OFFSET('Sanitation Data'!$G$6,0,10*ROW('Sanitation Data'!G161)),NA())</f>
        <v>#N/A</v>
      </c>
      <c r="AM167" s="512" t="e">
        <f ca="1">+IF(AND(ISNUMBER(OFFSET('Sanitation Data'!$G$10,0,10*ROW('Sanitation Data'!G161))),'Data Summary'!DB167="Yes"),OFFSET('Sanitation Data'!$G$10,0,10*ROW('Sanitation Data'!G161)),NA())</f>
        <v>#N/A</v>
      </c>
      <c r="AN167" s="512" t="e">
        <f ca="1">+IF(AND(ISNUMBER(OFFSET('Sanitation Data'!$G$11,0,10*ROW('Sanitation Data'!G161))),'Data Summary'!DC167="Yes"),OFFSET('Sanitation Data'!$G$11,0,10*ROW('Sanitation Data'!G161)),NA())</f>
        <v>#N/A</v>
      </c>
      <c r="AO167" s="512" t="e">
        <f ca="1">+IF(AND(ISNUMBER(OFFSET('Sanitation Data'!$G$12,0,10*ROW('Sanitation Data'!G161))),'Data Summary'!DD167="Yes"),OFFSET('Sanitation Data'!$G$12,0,10*ROW('Sanitation Data'!G161)),NA())</f>
        <v>#N/A</v>
      </c>
      <c r="AP167" s="512" t="e">
        <f ca="1">+IF(AND(ISNUMBER(OFFSET('Sanitation Data'!$H$4,0,10*ROW('Sanitation Data'!H161))),'Data Summary'!DE167="Yes"),100-OFFSET('Sanitation Data'!$H$4,0,10*ROW('Sanitation Data'!H161)),NA())</f>
        <v>#N/A</v>
      </c>
      <c r="AQ167" s="512" t="e">
        <f ca="1">+IF(AND(ISNUMBER(OFFSET('Sanitation Data'!$H$6,0,10*ROW('Sanitation Data'!H161))),'Data Summary'!DF167="Yes"),OFFSET('Sanitation Data'!$H$6,0,10*ROW('Sanitation Data'!H161)),NA())</f>
        <v>#N/A</v>
      </c>
      <c r="AR167" s="512" t="e">
        <f ca="1">+IF(AND(ISNUMBER(OFFSET('Sanitation Data'!$H$10,0,10*ROW('Sanitation Data'!H161))),'Data Summary'!DG167="Yes"),OFFSET('Sanitation Data'!$H$10,0,10*ROW('Sanitation Data'!H161)),NA())</f>
        <v>#N/A</v>
      </c>
      <c r="AS167" s="512" t="e">
        <f ca="1">+IF(AND(ISNUMBER(OFFSET('Sanitation Data'!$H$11,0,10*ROW('Sanitation Data'!H161))),'Data Summary'!DH167="Yes"),OFFSET('Sanitation Data'!$H$11,0,10*ROW('Sanitation Data'!H161)),NA())</f>
        <v>#N/A</v>
      </c>
      <c r="AT167" s="512" t="e">
        <f ca="1">+IF(AND(ISNUMBER(OFFSET('Sanitation Data'!$H$12,0,10*ROW('Sanitation Data'!H161))),'Data Summary'!DI167="Yes"),OFFSET('Sanitation Data'!$H$12,0,10*ROW('Sanitation Data'!H161)),NA())</f>
        <v>#N/A</v>
      </c>
      <c r="AU167" s="512" t="e">
        <f ca="1">+IF(AND(ISNUMBER(OFFSET('Sanitation Data'!$I$4,0,10*ROW('Sanitation Data'!I161))),'Data Summary'!DJ167="Yes"),100-OFFSET('Sanitation Data'!$I$4,0,10*ROW('Sanitation Data'!I161)),NA())</f>
        <v>#N/A</v>
      </c>
      <c r="AV167" s="512" t="e">
        <f ca="1">+IF(AND(ISNUMBER(OFFSET('Sanitation Data'!$I$6,0,10*ROW('Sanitation Data'!I161))),'Data Summary'!DK167="Yes"),OFFSET('Sanitation Data'!$I$6,0,10*ROW('Sanitation Data'!I161)),NA())</f>
        <v>#N/A</v>
      </c>
      <c r="AW167" s="512" t="e">
        <f ca="1">+IF(AND(ISNUMBER(OFFSET('Sanitation Data'!$I$10,0,10*ROW('Sanitation Data'!I161))),'Data Summary'!DL167="Yes"),OFFSET('Sanitation Data'!$I$10,0,10*ROW('Sanitation Data'!I161)),NA())</f>
        <v>#N/A</v>
      </c>
      <c r="AX167" s="512" t="e">
        <f ca="1">+IF(AND(ISNUMBER(OFFSET('Sanitation Data'!$I$11,0,10*ROW('Sanitation Data'!I161))),'Data Summary'!DM167="Yes"),OFFSET('Sanitation Data'!$I$11,0,10*ROW('Sanitation Data'!I161)),NA())</f>
        <v>#N/A</v>
      </c>
      <c r="AY167" s="512" t="e">
        <f ca="1">+IF(AND(ISNUMBER(OFFSET('Sanitation Data'!$I$12,0,10*ROW('Sanitation Data'!I161))),'Data Summary'!DN167="Yes"),OFFSET('Sanitation Data'!$I$12,0,10*ROW('Sanitation Data'!I161)),NA())</f>
        <v>#N/A</v>
      </c>
      <c r="AZ167" s="513" t="e">
        <f ca="1">+IF(AND(ISNUMBER(OFFSET('Hygiene Data'!$D$5,0,10*ROW('Hygiene Data'!D161))),'Data Summary'!DO167="Yes"),OFFSET('Hygiene Data'!$D$5,0,10*ROW('Hygiene Data'!D161)),NA())</f>
        <v>#N/A</v>
      </c>
      <c r="BA167" s="513" t="e">
        <f ca="1">+IF(AND(ISNUMBER(OFFSET('Hygiene Data'!$D$7,0,10*ROW('Hygiene Data'!D161))),'Data Summary'!DP167="Yes"),OFFSET('Hygiene Data'!$D$7,0,10*ROW('Hygiene Data'!D161)),NA())</f>
        <v>#N/A</v>
      </c>
      <c r="BB167" s="513" t="e">
        <f ca="1">+IF(AND(ISNUMBER(OFFSET('Hygiene Data'!$D$9,0,10*ROW('Hygiene Data'!D161))),'Data Summary'!DQ167="Yes"),OFFSET('Hygiene Data'!$D$9,0,10*ROW('Hygiene Data'!D161)),NA())</f>
        <v>#N/A</v>
      </c>
      <c r="BC167" s="513" t="e">
        <f ca="1">+IF(AND(ISNUMBER(OFFSET('Hygiene Data'!$E$5,0,10*ROW('Hygiene Data'!E161))),'Data Summary'!DR167="Yes"),OFFSET('Hygiene Data'!$E$5,0,10*ROW('Hygiene Data'!E161)),NA())</f>
        <v>#N/A</v>
      </c>
      <c r="BD167" s="513" t="e">
        <f ca="1">+IF(AND(ISNUMBER(OFFSET('Hygiene Data'!$E$7,0,10*ROW('Hygiene Data'!E161))),'Data Summary'!DS167="Yes"),OFFSET('Hygiene Data'!$E$7,0,10*ROW('Hygiene Data'!E161)),NA())</f>
        <v>#N/A</v>
      </c>
      <c r="BE167" s="513" t="e">
        <f ca="1">+IF(AND(ISNUMBER(OFFSET('Hygiene Data'!$E$9,0,10*ROW('Hygiene Data'!E161))),'Data Summary'!DT167="Yes"),OFFSET('Hygiene Data'!$E$9,0,10*ROW('Hygiene Data'!E161)),NA())</f>
        <v>#N/A</v>
      </c>
      <c r="BF167" s="513" t="e">
        <f ca="1">+IF(AND(ISNUMBER(OFFSET('Hygiene Data'!$F$5,0,10*ROW('Hygiene Data'!F161))),'Data Summary'!DU167="Yes"),OFFSET('Hygiene Data'!$F$5,0,10*ROW('Hygiene Data'!F161)),NA())</f>
        <v>#N/A</v>
      </c>
      <c r="BG167" s="513" t="e">
        <f ca="1">+IF(AND(ISNUMBER(OFFSET('Hygiene Data'!$F$7,0,10*ROW('Hygiene Data'!F161))),'Data Summary'!DV167="Yes"),OFFSET('Hygiene Data'!$F$7,0,10*ROW('Hygiene Data'!F161)),NA())</f>
        <v>#N/A</v>
      </c>
      <c r="BH167" s="513" t="e">
        <f ca="1">+IF(AND(ISNUMBER(OFFSET('Hygiene Data'!$F$9,0,10*ROW('Hygiene Data'!F161))),'Data Summary'!DW167="Yes"),OFFSET('Hygiene Data'!$F$9,0,10*ROW('Hygiene Data'!F161)),NA())</f>
        <v>#N/A</v>
      </c>
      <c r="BI167" s="513" t="e">
        <f ca="1">+IF(AND(ISNUMBER(OFFSET('Hygiene Data'!$G$5,0,10*ROW('Hygiene Data'!G161))),'Data Summary'!DX167="Yes"),OFFSET('Hygiene Data'!$G$5,0,10*ROW('Hygiene Data'!G161)),NA())</f>
        <v>#N/A</v>
      </c>
      <c r="BJ167" s="513" t="e">
        <f ca="1">+IF(AND(ISNUMBER(OFFSET('Hygiene Data'!$G$7,0,10*ROW('Hygiene Data'!G161))),'Data Summary'!DY167="Yes"),OFFSET('Hygiene Data'!$G$7,0,10*ROW('Hygiene Data'!G161)),NA())</f>
        <v>#N/A</v>
      </c>
      <c r="BK167" s="513" t="e">
        <f ca="1">+IF(AND(ISNUMBER(OFFSET('Hygiene Data'!$G$9,0,10*ROW('Hygiene Data'!G161))),'Data Summary'!DZ167="Yes"),OFFSET('Hygiene Data'!$G$9,0,10*ROW('Hygiene Data'!G161)),NA())</f>
        <v>#N/A</v>
      </c>
      <c r="BL167" s="513" t="e">
        <f ca="1">+IF(AND(ISNUMBER(OFFSET('Hygiene Data'!$H$5,0,10*ROW('Hygiene Data'!H161))),'Data Summary'!EA167="Yes"),OFFSET('Hygiene Data'!$H$5,0,10*ROW('Hygiene Data'!H161)),NA())</f>
        <v>#N/A</v>
      </c>
      <c r="BM167" s="513" t="e">
        <f ca="1">+IF(AND(ISNUMBER(OFFSET('Hygiene Data'!$H$7,0,10*ROW('Hygiene Data'!H161))),'Data Summary'!EB167="Yes"),OFFSET('Hygiene Data'!$H$7,0,10*ROW('Hygiene Data'!H161)),NA())</f>
        <v>#N/A</v>
      </c>
      <c r="BN167" s="513" t="e">
        <f ca="1">+IF(AND(ISNUMBER(OFFSET('Hygiene Data'!$H$9,0,10*ROW('Hygiene Data'!H161))),'Data Summary'!EC167="Yes"),OFFSET('Hygiene Data'!$H$9,0,10*ROW('Hygiene Data'!H161)),NA())</f>
        <v>#N/A</v>
      </c>
      <c r="BO167" s="513" t="e">
        <f ca="1">+IF(AND(ISNUMBER(OFFSET('Hygiene Data'!$I$5,0,10*ROW('Hygiene Data'!I161))),'Data Summary'!ED167="Yes"),OFFSET('Hygiene Data'!$I$5,0,10*ROW('Hygiene Data'!I161)),NA())</f>
        <v>#N/A</v>
      </c>
      <c r="BP167" s="513" t="e">
        <f ca="1">+IF(AND(ISNUMBER(OFFSET('Hygiene Data'!$I$7,0,10*ROW('Hygiene Data'!I161))),'Data Summary'!EE167="Yes"),OFFSET('Hygiene Data'!$I$7,0,10*ROW('Hygiene Data'!I161)),NA())</f>
        <v>#N/A</v>
      </c>
      <c r="BQ167" s="513" t="e">
        <f ca="1">+IF(AND(ISNUMBER(OFFSET('Hygiene Data'!$I$9,0,10*ROW('Hygiene Data'!I161))),'Data Summary'!EF167="Yes"),OFFSET('Hygiene Data'!$I$9,0,10*ROW('Hygiene Data'!I161)),NA())</f>
        <v>#N/A</v>
      </c>
    </row>
    <row r="168" spans="1:69" x14ac:dyDescent="0.25">
      <c r="A168" s="509" t="e">
        <f ca="1">+RIGHT('Data Summary'!A168,LEN('Data Summary'!A168)-9)</f>
        <v>#VALUE!</v>
      </c>
      <c r="B168" s="483" t="str">
        <f ca="1">+IF(ISTEXT('Data Summary'!B168),'Data Summary'!B168,"")</f>
        <v/>
      </c>
      <c r="C168" s="510" t="e">
        <f ca="1">+VALUE('Data Summary'!C168)</f>
        <v>#VALUE!</v>
      </c>
      <c r="D168" s="511" t="e">
        <f ca="1">+IF(AND(ISNUMBER(OFFSET('Water Data'!$D$4,0,10*ROW('Water Data'!D162))),'Data Summary'!BS168="Yes"),100-OFFSET('Water Data'!$D$4,0,10*ROW('Water Data'!D162)),NA())</f>
        <v>#N/A</v>
      </c>
      <c r="E168" s="511" t="e">
        <f ca="1">+IF(AND(ISNUMBER(OFFSET('Water Data'!$D$6,0,10*ROW('Water Data'!D162))),'Data Summary'!BT168="Yes"),OFFSET('Water Data'!$D$6,0,10*ROW('Water Data'!D162)),NA())</f>
        <v>#N/A</v>
      </c>
      <c r="F168" s="511" t="e">
        <f ca="1">+IF(AND(ISNUMBER(OFFSET('Water Data'!$D$9,0,10*ROW('Water Data'!D162))),'Data Summary'!BU168="Yes"),OFFSET('Water Data'!$D$9,0,10*ROW('Water Data'!D162)),NA())</f>
        <v>#N/A</v>
      </c>
      <c r="G168" s="511" t="e">
        <f ca="1">+IF(AND(ISNUMBER(OFFSET('Water Data'!$E$4,0,10*ROW('Water Data'!E162))),'Data Summary'!BV168="Yes"),100-OFFSET('Water Data'!$E$4,0,10*ROW('Water Data'!E162)),NA())</f>
        <v>#N/A</v>
      </c>
      <c r="H168" s="511" t="e">
        <f ca="1">+IF(AND(ISNUMBER(OFFSET('Water Data'!$E$6,0,10*ROW('Water Data'!E162))),'Data Summary'!BW168="Yes"),OFFSET('Water Data'!$E$6,0,10*ROW('Water Data'!E162)),NA())</f>
        <v>#N/A</v>
      </c>
      <c r="I168" s="511" t="e">
        <f ca="1">+IF(AND(ISNUMBER(OFFSET('Water Data'!$E$9,0,10*ROW('Water Data'!E162))),'Data Summary'!BX168="Yes"),OFFSET('Water Data'!$E$9,0,10*ROW('Water Data'!E162)),NA())</f>
        <v>#N/A</v>
      </c>
      <c r="J168" s="511" t="e">
        <f ca="1">+IF(AND(ISNUMBER(OFFSET('Water Data'!$F$4,0,10*ROW('Water Data'!F162))),'Data Summary'!BY168="Yes"),100-OFFSET('Water Data'!$F$4,0,10*ROW('Water Data'!F162)),NA())</f>
        <v>#N/A</v>
      </c>
      <c r="K168" s="511" t="e">
        <f ca="1">+IF(AND(ISNUMBER(OFFSET('Water Data'!$F$6,0,10*ROW('Water Data'!F162))),'Data Summary'!BZ168="Yes"),OFFSET('Water Data'!$F$6,0,10*ROW('Water Data'!F162)),NA())</f>
        <v>#N/A</v>
      </c>
      <c r="L168" s="511" t="e">
        <f ca="1">+IF(AND(ISNUMBER(OFFSET('Water Data'!$F$9,0,10*ROW('Water Data'!F162))),'Data Summary'!CA168="Yes"),OFFSET('Water Data'!$F$9,0,10*ROW('Water Data'!F162)),NA())</f>
        <v>#N/A</v>
      </c>
      <c r="M168" s="511" t="e">
        <f ca="1">+IF(AND(ISNUMBER(OFFSET('Water Data'!$G$4,0,10*ROW('Water Data'!G162))),'Data Summary'!CB168="Yes"),100-OFFSET('Water Data'!$G$4,0,10*ROW('Water Data'!G162)),NA())</f>
        <v>#N/A</v>
      </c>
      <c r="N168" s="511" t="e">
        <f ca="1">+IF(AND(ISNUMBER(OFFSET('Water Data'!$G$6,0,10*ROW('Water Data'!G162))),'Data Summary'!CC168="Yes"),OFFSET('Water Data'!$G$6,0,10*ROW('Water Data'!G162)),NA())</f>
        <v>#N/A</v>
      </c>
      <c r="O168" s="511" t="e">
        <f ca="1">+IF(AND(ISNUMBER(OFFSET('Water Data'!$G$9,0,10*ROW('Water Data'!G162))),'Data Summary'!CD168="Yes"),OFFSET('Water Data'!$G$9,0,10*ROW('Water Data'!G162)),NA())</f>
        <v>#N/A</v>
      </c>
      <c r="P168" s="511" t="e">
        <f ca="1">+IF(AND(ISNUMBER(OFFSET('Water Data'!$H$4,0,10*ROW('Water Data'!H162))),'Data Summary'!CE168="Yes"),100-OFFSET('Water Data'!$H$4,0,10*ROW('Water Data'!H162)),NA())</f>
        <v>#N/A</v>
      </c>
      <c r="Q168" s="511" t="e">
        <f ca="1">+IF(AND(ISNUMBER(OFFSET('Water Data'!$H$6,0,10*ROW('Water Data'!H162))),'Data Summary'!CF168="Yes"),OFFSET('Water Data'!$H$6,0,10*ROW('Water Data'!H162)),NA())</f>
        <v>#N/A</v>
      </c>
      <c r="R168" s="511" t="e">
        <f ca="1">+IF(AND(ISNUMBER(OFFSET('Water Data'!$H$9,0,10*ROW('Water Data'!H162))),'Data Summary'!CG168="Yes"),OFFSET('Water Data'!$H$9,0,10*ROW('Water Data'!H162)),NA())</f>
        <v>#N/A</v>
      </c>
      <c r="S168" s="511" t="e">
        <f ca="1">+IF(AND(ISNUMBER(OFFSET('Water Data'!$I$4,0,10*ROW('Water Data'!I162))),'Data Summary'!CH168="Yes"),100-OFFSET('Water Data'!$I$4,0,10*ROW('Water Data'!I162)),NA())</f>
        <v>#N/A</v>
      </c>
      <c r="T168" s="511" t="e">
        <f ca="1">+IF(AND(ISNUMBER(OFFSET('Water Data'!$I$6,0,10*ROW('Water Data'!I162))),'Data Summary'!CI168="Yes"),OFFSET('Water Data'!$I$6,0,10*ROW('Water Data'!I162)),NA())</f>
        <v>#N/A</v>
      </c>
      <c r="U168" s="511" t="e">
        <f ca="1">+IF(AND(ISNUMBER(OFFSET('Water Data'!$I$9,0,10*ROW('Water Data'!I162))),'Data Summary'!CJ168="Yes"),OFFSET('Water Data'!$I$9,0,10*ROW('Water Data'!I162)),NA())</f>
        <v>#N/A</v>
      </c>
      <c r="V168" s="512" t="e">
        <f ca="1">+IF(AND(ISNUMBER(OFFSET('Sanitation Data'!$D$4,0,10*ROW('Sanitation Data'!D162))),'Data Summary'!CK168="Yes"),100-OFFSET('Sanitation Data'!$D$4,0,10*ROW('Sanitation Data'!D162)),NA())</f>
        <v>#N/A</v>
      </c>
      <c r="W168" s="512" t="e">
        <f ca="1">+IF(AND(ISNUMBER(OFFSET('Sanitation Data'!$D$6,0,10*ROW('Sanitation Data'!D162))),'Data Summary'!CL168="Yes"),OFFSET('Sanitation Data'!$D$6,0,10*ROW('Sanitation Data'!D162)),NA())</f>
        <v>#N/A</v>
      </c>
      <c r="X168" s="512" t="e">
        <f ca="1">+IF(AND(ISNUMBER(OFFSET('Sanitation Data'!$D$10,0,10*ROW('Sanitation Data'!D162))),'Data Summary'!CM168="Yes"),OFFSET('Sanitation Data'!$D$10,0,10*ROW('Sanitation Data'!D162)),NA())</f>
        <v>#N/A</v>
      </c>
      <c r="Y168" s="512" t="e">
        <f ca="1">+IF(AND(ISNUMBER(OFFSET('Sanitation Data'!$D$11,0,10*ROW('Sanitation Data'!D162))),'Data Summary'!CN168="Yes"),OFFSET('Sanitation Data'!$D$11,0,10*ROW('Sanitation Data'!D162)),NA())</f>
        <v>#N/A</v>
      </c>
      <c r="Z168" s="512" t="e">
        <f ca="1">+IF(AND(ISNUMBER(OFFSET('Sanitation Data'!$D$12,0,10*ROW('Sanitation Data'!D162))),'Data Summary'!CO168="Yes"),OFFSET('Sanitation Data'!$D$12,0,10*ROW('Sanitation Data'!D162)),NA())</f>
        <v>#N/A</v>
      </c>
      <c r="AA168" s="512" t="e">
        <f ca="1">+IF(AND(ISNUMBER(OFFSET('Sanitation Data'!$E$4,0,10*ROW('Sanitation Data'!E162))),'Data Summary'!CP168="Yes"),100-OFFSET('Sanitation Data'!$E$4,0,10*ROW('Sanitation Data'!E162)),NA())</f>
        <v>#N/A</v>
      </c>
      <c r="AB168" s="512" t="e">
        <f ca="1">+IF(AND(ISNUMBER(OFFSET('Sanitation Data'!$E$6,0,10*ROW('Sanitation Data'!E162))),'Data Summary'!CQ168="Yes"),OFFSET('Sanitation Data'!$E$6,0,10*ROW('Sanitation Data'!E162)),NA())</f>
        <v>#N/A</v>
      </c>
      <c r="AC168" s="512" t="e">
        <f ca="1">+IF(AND(ISNUMBER(OFFSET('Sanitation Data'!$E$10,0,10*ROW('Sanitation Data'!E162))),'Data Summary'!CR168="Yes"),OFFSET('Sanitation Data'!$E$10,0,10*ROW('Sanitation Data'!E162)),NA())</f>
        <v>#N/A</v>
      </c>
      <c r="AD168" s="512" t="e">
        <f ca="1">+IF(AND(ISNUMBER(OFFSET('Sanitation Data'!$E$11,0,10*ROW('Sanitation Data'!E162))),'Data Summary'!CS168="Yes"),OFFSET('Sanitation Data'!$E$11,0,10*ROW('Sanitation Data'!E162)),NA())</f>
        <v>#N/A</v>
      </c>
      <c r="AE168" s="512" t="e">
        <f ca="1">+IF(AND(ISNUMBER(OFFSET('Sanitation Data'!$E$12,0,10*ROW('Sanitation Data'!E162))),'Data Summary'!CT168="Yes"),OFFSET('Sanitation Data'!$E$12,0,10*ROW('Sanitation Data'!E162)),NA())</f>
        <v>#N/A</v>
      </c>
      <c r="AF168" s="512" t="e">
        <f ca="1">+IF(AND(ISNUMBER(OFFSET('Sanitation Data'!$F$4,0,10*ROW('Sanitation Data'!F162))),'Data Summary'!CU168="Yes"),100-OFFSET('Sanitation Data'!$F$4,0,10*ROW('Sanitation Data'!F162)),NA())</f>
        <v>#N/A</v>
      </c>
      <c r="AG168" s="512" t="e">
        <f ca="1">+IF(AND(ISNUMBER(OFFSET('Sanitation Data'!$F$6,0,10*ROW('Sanitation Data'!F162))),'Data Summary'!CV168="Yes"),OFFSET('Sanitation Data'!$F$6,0,10*ROW('Sanitation Data'!F162)),NA())</f>
        <v>#N/A</v>
      </c>
      <c r="AH168" s="512" t="e">
        <f ca="1">+IF(AND(ISNUMBER(OFFSET('Sanitation Data'!$F$10,0,10*ROW('Sanitation Data'!F162))),'Data Summary'!CW168="Yes"),OFFSET('Sanitation Data'!$F$10,0,10*ROW('Sanitation Data'!F162)),NA())</f>
        <v>#N/A</v>
      </c>
      <c r="AI168" s="512" t="e">
        <f ca="1">+IF(AND(ISNUMBER(OFFSET('Sanitation Data'!$F$11,0,10*ROW('Sanitation Data'!F162))),'Data Summary'!CX168="Yes"),OFFSET('Sanitation Data'!$F$11,0,10*ROW('Sanitation Data'!F162)),NA())</f>
        <v>#N/A</v>
      </c>
      <c r="AJ168" s="512" t="e">
        <f ca="1">+IF(AND(ISNUMBER(OFFSET('Sanitation Data'!$F$12,0,10*ROW('Sanitation Data'!F162))),'Data Summary'!CY168="Yes"),OFFSET('Sanitation Data'!$F$12,0,10*ROW('Sanitation Data'!F162)),NA())</f>
        <v>#N/A</v>
      </c>
      <c r="AK168" s="512" t="e">
        <f ca="1">+IF(AND(ISNUMBER(OFFSET('Sanitation Data'!$G$4,0,10*ROW('Sanitation Data'!G162))),'Data Summary'!CZ168="Yes"),100-OFFSET('Sanitation Data'!$G$4,0,10*ROW('Sanitation Data'!G162)),NA())</f>
        <v>#N/A</v>
      </c>
      <c r="AL168" s="512" t="e">
        <f ca="1">+IF(AND(ISNUMBER(OFFSET('Sanitation Data'!$G$6,0,10*ROW('Sanitation Data'!G162))),'Data Summary'!DA168="Yes"),OFFSET('Sanitation Data'!$G$6,0,10*ROW('Sanitation Data'!G162)),NA())</f>
        <v>#N/A</v>
      </c>
      <c r="AM168" s="512" t="e">
        <f ca="1">+IF(AND(ISNUMBER(OFFSET('Sanitation Data'!$G$10,0,10*ROW('Sanitation Data'!G162))),'Data Summary'!DB168="Yes"),OFFSET('Sanitation Data'!$G$10,0,10*ROW('Sanitation Data'!G162)),NA())</f>
        <v>#N/A</v>
      </c>
      <c r="AN168" s="512" t="e">
        <f ca="1">+IF(AND(ISNUMBER(OFFSET('Sanitation Data'!$G$11,0,10*ROW('Sanitation Data'!G162))),'Data Summary'!DC168="Yes"),OFFSET('Sanitation Data'!$G$11,0,10*ROW('Sanitation Data'!G162)),NA())</f>
        <v>#N/A</v>
      </c>
      <c r="AO168" s="512" t="e">
        <f ca="1">+IF(AND(ISNUMBER(OFFSET('Sanitation Data'!$G$12,0,10*ROW('Sanitation Data'!G162))),'Data Summary'!DD168="Yes"),OFFSET('Sanitation Data'!$G$12,0,10*ROW('Sanitation Data'!G162)),NA())</f>
        <v>#N/A</v>
      </c>
      <c r="AP168" s="512" t="e">
        <f ca="1">+IF(AND(ISNUMBER(OFFSET('Sanitation Data'!$H$4,0,10*ROW('Sanitation Data'!H162))),'Data Summary'!DE168="Yes"),100-OFFSET('Sanitation Data'!$H$4,0,10*ROW('Sanitation Data'!H162)),NA())</f>
        <v>#N/A</v>
      </c>
      <c r="AQ168" s="512" t="e">
        <f ca="1">+IF(AND(ISNUMBER(OFFSET('Sanitation Data'!$H$6,0,10*ROW('Sanitation Data'!H162))),'Data Summary'!DF168="Yes"),OFFSET('Sanitation Data'!$H$6,0,10*ROW('Sanitation Data'!H162)),NA())</f>
        <v>#N/A</v>
      </c>
      <c r="AR168" s="512" t="e">
        <f ca="1">+IF(AND(ISNUMBER(OFFSET('Sanitation Data'!$H$10,0,10*ROW('Sanitation Data'!H162))),'Data Summary'!DG168="Yes"),OFFSET('Sanitation Data'!$H$10,0,10*ROW('Sanitation Data'!H162)),NA())</f>
        <v>#N/A</v>
      </c>
      <c r="AS168" s="512" t="e">
        <f ca="1">+IF(AND(ISNUMBER(OFFSET('Sanitation Data'!$H$11,0,10*ROW('Sanitation Data'!H162))),'Data Summary'!DH168="Yes"),OFFSET('Sanitation Data'!$H$11,0,10*ROW('Sanitation Data'!H162)),NA())</f>
        <v>#N/A</v>
      </c>
      <c r="AT168" s="512" t="e">
        <f ca="1">+IF(AND(ISNUMBER(OFFSET('Sanitation Data'!$H$12,0,10*ROW('Sanitation Data'!H162))),'Data Summary'!DI168="Yes"),OFFSET('Sanitation Data'!$H$12,0,10*ROW('Sanitation Data'!H162)),NA())</f>
        <v>#N/A</v>
      </c>
      <c r="AU168" s="512" t="e">
        <f ca="1">+IF(AND(ISNUMBER(OFFSET('Sanitation Data'!$I$4,0,10*ROW('Sanitation Data'!I162))),'Data Summary'!DJ168="Yes"),100-OFFSET('Sanitation Data'!$I$4,0,10*ROW('Sanitation Data'!I162)),NA())</f>
        <v>#N/A</v>
      </c>
      <c r="AV168" s="512" t="e">
        <f ca="1">+IF(AND(ISNUMBER(OFFSET('Sanitation Data'!$I$6,0,10*ROW('Sanitation Data'!I162))),'Data Summary'!DK168="Yes"),OFFSET('Sanitation Data'!$I$6,0,10*ROW('Sanitation Data'!I162)),NA())</f>
        <v>#N/A</v>
      </c>
      <c r="AW168" s="512" t="e">
        <f ca="1">+IF(AND(ISNUMBER(OFFSET('Sanitation Data'!$I$10,0,10*ROW('Sanitation Data'!I162))),'Data Summary'!DL168="Yes"),OFFSET('Sanitation Data'!$I$10,0,10*ROW('Sanitation Data'!I162)),NA())</f>
        <v>#N/A</v>
      </c>
      <c r="AX168" s="512" t="e">
        <f ca="1">+IF(AND(ISNUMBER(OFFSET('Sanitation Data'!$I$11,0,10*ROW('Sanitation Data'!I162))),'Data Summary'!DM168="Yes"),OFFSET('Sanitation Data'!$I$11,0,10*ROW('Sanitation Data'!I162)),NA())</f>
        <v>#N/A</v>
      </c>
      <c r="AY168" s="512" t="e">
        <f ca="1">+IF(AND(ISNUMBER(OFFSET('Sanitation Data'!$I$12,0,10*ROW('Sanitation Data'!I162))),'Data Summary'!DN168="Yes"),OFFSET('Sanitation Data'!$I$12,0,10*ROW('Sanitation Data'!I162)),NA())</f>
        <v>#N/A</v>
      </c>
      <c r="AZ168" s="513" t="e">
        <f ca="1">+IF(AND(ISNUMBER(OFFSET('Hygiene Data'!$D$5,0,10*ROW('Hygiene Data'!D162))),'Data Summary'!DO168="Yes"),OFFSET('Hygiene Data'!$D$5,0,10*ROW('Hygiene Data'!D162)),NA())</f>
        <v>#N/A</v>
      </c>
      <c r="BA168" s="513" t="e">
        <f ca="1">+IF(AND(ISNUMBER(OFFSET('Hygiene Data'!$D$7,0,10*ROW('Hygiene Data'!D162))),'Data Summary'!DP168="Yes"),OFFSET('Hygiene Data'!$D$7,0,10*ROW('Hygiene Data'!D162)),NA())</f>
        <v>#N/A</v>
      </c>
      <c r="BB168" s="513" t="e">
        <f ca="1">+IF(AND(ISNUMBER(OFFSET('Hygiene Data'!$D$9,0,10*ROW('Hygiene Data'!D162))),'Data Summary'!DQ168="Yes"),OFFSET('Hygiene Data'!$D$9,0,10*ROW('Hygiene Data'!D162)),NA())</f>
        <v>#N/A</v>
      </c>
      <c r="BC168" s="513" t="e">
        <f ca="1">+IF(AND(ISNUMBER(OFFSET('Hygiene Data'!$E$5,0,10*ROW('Hygiene Data'!E162))),'Data Summary'!DR168="Yes"),OFFSET('Hygiene Data'!$E$5,0,10*ROW('Hygiene Data'!E162)),NA())</f>
        <v>#N/A</v>
      </c>
      <c r="BD168" s="513" t="e">
        <f ca="1">+IF(AND(ISNUMBER(OFFSET('Hygiene Data'!$E$7,0,10*ROW('Hygiene Data'!E162))),'Data Summary'!DS168="Yes"),OFFSET('Hygiene Data'!$E$7,0,10*ROW('Hygiene Data'!E162)),NA())</f>
        <v>#N/A</v>
      </c>
      <c r="BE168" s="513" t="e">
        <f ca="1">+IF(AND(ISNUMBER(OFFSET('Hygiene Data'!$E$9,0,10*ROW('Hygiene Data'!E162))),'Data Summary'!DT168="Yes"),OFFSET('Hygiene Data'!$E$9,0,10*ROW('Hygiene Data'!E162)),NA())</f>
        <v>#N/A</v>
      </c>
      <c r="BF168" s="513" t="e">
        <f ca="1">+IF(AND(ISNUMBER(OFFSET('Hygiene Data'!$F$5,0,10*ROW('Hygiene Data'!F162))),'Data Summary'!DU168="Yes"),OFFSET('Hygiene Data'!$F$5,0,10*ROW('Hygiene Data'!F162)),NA())</f>
        <v>#N/A</v>
      </c>
      <c r="BG168" s="513" t="e">
        <f ca="1">+IF(AND(ISNUMBER(OFFSET('Hygiene Data'!$F$7,0,10*ROW('Hygiene Data'!F162))),'Data Summary'!DV168="Yes"),OFFSET('Hygiene Data'!$F$7,0,10*ROW('Hygiene Data'!F162)),NA())</f>
        <v>#N/A</v>
      </c>
      <c r="BH168" s="513" t="e">
        <f ca="1">+IF(AND(ISNUMBER(OFFSET('Hygiene Data'!$F$9,0,10*ROW('Hygiene Data'!F162))),'Data Summary'!DW168="Yes"),OFFSET('Hygiene Data'!$F$9,0,10*ROW('Hygiene Data'!F162)),NA())</f>
        <v>#N/A</v>
      </c>
      <c r="BI168" s="513" t="e">
        <f ca="1">+IF(AND(ISNUMBER(OFFSET('Hygiene Data'!$G$5,0,10*ROW('Hygiene Data'!G162))),'Data Summary'!DX168="Yes"),OFFSET('Hygiene Data'!$G$5,0,10*ROW('Hygiene Data'!G162)),NA())</f>
        <v>#N/A</v>
      </c>
      <c r="BJ168" s="513" t="e">
        <f ca="1">+IF(AND(ISNUMBER(OFFSET('Hygiene Data'!$G$7,0,10*ROW('Hygiene Data'!G162))),'Data Summary'!DY168="Yes"),OFFSET('Hygiene Data'!$G$7,0,10*ROW('Hygiene Data'!G162)),NA())</f>
        <v>#N/A</v>
      </c>
      <c r="BK168" s="513" t="e">
        <f ca="1">+IF(AND(ISNUMBER(OFFSET('Hygiene Data'!$G$9,0,10*ROW('Hygiene Data'!G162))),'Data Summary'!DZ168="Yes"),OFFSET('Hygiene Data'!$G$9,0,10*ROW('Hygiene Data'!G162)),NA())</f>
        <v>#N/A</v>
      </c>
      <c r="BL168" s="513" t="e">
        <f ca="1">+IF(AND(ISNUMBER(OFFSET('Hygiene Data'!$H$5,0,10*ROW('Hygiene Data'!H162))),'Data Summary'!EA168="Yes"),OFFSET('Hygiene Data'!$H$5,0,10*ROW('Hygiene Data'!H162)),NA())</f>
        <v>#N/A</v>
      </c>
      <c r="BM168" s="513" t="e">
        <f ca="1">+IF(AND(ISNUMBER(OFFSET('Hygiene Data'!$H$7,0,10*ROW('Hygiene Data'!H162))),'Data Summary'!EB168="Yes"),OFFSET('Hygiene Data'!$H$7,0,10*ROW('Hygiene Data'!H162)),NA())</f>
        <v>#N/A</v>
      </c>
      <c r="BN168" s="513" t="e">
        <f ca="1">+IF(AND(ISNUMBER(OFFSET('Hygiene Data'!$H$9,0,10*ROW('Hygiene Data'!H162))),'Data Summary'!EC168="Yes"),OFFSET('Hygiene Data'!$H$9,0,10*ROW('Hygiene Data'!H162)),NA())</f>
        <v>#N/A</v>
      </c>
      <c r="BO168" s="513" t="e">
        <f ca="1">+IF(AND(ISNUMBER(OFFSET('Hygiene Data'!$I$5,0,10*ROW('Hygiene Data'!I162))),'Data Summary'!ED168="Yes"),OFFSET('Hygiene Data'!$I$5,0,10*ROW('Hygiene Data'!I162)),NA())</f>
        <v>#N/A</v>
      </c>
      <c r="BP168" s="513" t="e">
        <f ca="1">+IF(AND(ISNUMBER(OFFSET('Hygiene Data'!$I$7,0,10*ROW('Hygiene Data'!I162))),'Data Summary'!EE168="Yes"),OFFSET('Hygiene Data'!$I$7,0,10*ROW('Hygiene Data'!I162)),NA())</f>
        <v>#N/A</v>
      </c>
      <c r="BQ168" s="513" t="e">
        <f ca="1">+IF(AND(ISNUMBER(OFFSET('Hygiene Data'!$I$9,0,10*ROW('Hygiene Data'!I162))),'Data Summary'!EF168="Yes"),OFFSET('Hygiene Data'!$I$9,0,10*ROW('Hygiene Data'!I162)),NA())</f>
        <v>#N/A</v>
      </c>
    </row>
    <row r="169" spans="1:69" x14ac:dyDescent="0.25">
      <c r="A169" s="509" t="e">
        <f ca="1">+RIGHT('Data Summary'!A169,LEN('Data Summary'!A169)-9)</f>
        <v>#VALUE!</v>
      </c>
      <c r="B169" s="483" t="str">
        <f ca="1">+IF(ISTEXT('Data Summary'!B169),'Data Summary'!B169,"")</f>
        <v/>
      </c>
      <c r="C169" s="510" t="e">
        <f ca="1">+VALUE('Data Summary'!C169)</f>
        <v>#VALUE!</v>
      </c>
      <c r="D169" s="511" t="e">
        <f ca="1">+IF(AND(ISNUMBER(OFFSET('Water Data'!$D$4,0,10*ROW('Water Data'!D163))),'Data Summary'!BS169="Yes"),100-OFFSET('Water Data'!$D$4,0,10*ROW('Water Data'!D163)),NA())</f>
        <v>#N/A</v>
      </c>
      <c r="E169" s="511" t="e">
        <f ca="1">+IF(AND(ISNUMBER(OFFSET('Water Data'!$D$6,0,10*ROW('Water Data'!D163))),'Data Summary'!BT169="Yes"),OFFSET('Water Data'!$D$6,0,10*ROW('Water Data'!D163)),NA())</f>
        <v>#N/A</v>
      </c>
      <c r="F169" s="511" t="e">
        <f ca="1">+IF(AND(ISNUMBER(OFFSET('Water Data'!$D$9,0,10*ROW('Water Data'!D163))),'Data Summary'!BU169="Yes"),OFFSET('Water Data'!$D$9,0,10*ROW('Water Data'!D163)),NA())</f>
        <v>#N/A</v>
      </c>
      <c r="G169" s="511" t="e">
        <f ca="1">+IF(AND(ISNUMBER(OFFSET('Water Data'!$E$4,0,10*ROW('Water Data'!E163))),'Data Summary'!BV169="Yes"),100-OFFSET('Water Data'!$E$4,0,10*ROW('Water Data'!E163)),NA())</f>
        <v>#N/A</v>
      </c>
      <c r="H169" s="511" t="e">
        <f ca="1">+IF(AND(ISNUMBER(OFFSET('Water Data'!$E$6,0,10*ROW('Water Data'!E163))),'Data Summary'!BW169="Yes"),OFFSET('Water Data'!$E$6,0,10*ROW('Water Data'!E163)),NA())</f>
        <v>#N/A</v>
      </c>
      <c r="I169" s="511" t="e">
        <f ca="1">+IF(AND(ISNUMBER(OFFSET('Water Data'!$E$9,0,10*ROW('Water Data'!E163))),'Data Summary'!BX169="Yes"),OFFSET('Water Data'!$E$9,0,10*ROW('Water Data'!E163)),NA())</f>
        <v>#N/A</v>
      </c>
      <c r="J169" s="511" t="e">
        <f ca="1">+IF(AND(ISNUMBER(OFFSET('Water Data'!$F$4,0,10*ROW('Water Data'!F163))),'Data Summary'!BY169="Yes"),100-OFFSET('Water Data'!$F$4,0,10*ROW('Water Data'!F163)),NA())</f>
        <v>#N/A</v>
      </c>
      <c r="K169" s="511" t="e">
        <f ca="1">+IF(AND(ISNUMBER(OFFSET('Water Data'!$F$6,0,10*ROW('Water Data'!F163))),'Data Summary'!BZ169="Yes"),OFFSET('Water Data'!$F$6,0,10*ROW('Water Data'!F163)),NA())</f>
        <v>#N/A</v>
      </c>
      <c r="L169" s="511" t="e">
        <f ca="1">+IF(AND(ISNUMBER(OFFSET('Water Data'!$F$9,0,10*ROW('Water Data'!F163))),'Data Summary'!CA169="Yes"),OFFSET('Water Data'!$F$9,0,10*ROW('Water Data'!F163)),NA())</f>
        <v>#N/A</v>
      </c>
      <c r="M169" s="511" t="e">
        <f ca="1">+IF(AND(ISNUMBER(OFFSET('Water Data'!$G$4,0,10*ROW('Water Data'!G163))),'Data Summary'!CB169="Yes"),100-OFFSET('Water Data'!$G$4,0,10*ROW('Water Data'!G163)),NA())</f>
        <v>#N/A</v>
      </c>
      <c r="N169" s="511" t="e">
        <f ca="1">+IF(AND(ISNUMBER(OFFSET('Water Data'!$G$6,0,10*ROW('Water Data'!G163))),'Data Summary'!CC169="Yes"),OFFSET('Water Data'!$G$6,0,10*ROW('Water Data'!G163)),NA())</f>
        <v>#N/A</v>
      </c>
      <c r="O169" s="511" t="e">
        <f ca="1">+IF(AND(ISNUMBER(OFFSET('Water Data'!$G$9,0,10*ROW('Water Data'!G163))),'Data Summary'!CD169="Yes"),OFFSET('Water Data'!$G$9,0,10*ROW('Water Data'!G163)),NA())</f>
        <v>#N/A</v>
      </c>
      <c r="P169" s="511" t="e">
        <f ca="1">+IF(AND(ISNUMBER(OFFSET('Water Data'!$H$4,0,10*ROW('Water Data'!H163))),'Data Summary'!CE169="Yes"),100-OFFSET('Water Data'!$H$4,0,10*ROW('Water Data'!H163)),NA())</f>
        <v>#N/A</v>
      </c>
      <c r="Q169" s="511" t="e">
        <f ca="1">+IF(AND(ISNUMBER(OFFSET('Water Data'!$H$6,0,10*ROW('Water Data'!H163))),'Data Summary'!CF169="Yes"),OFFSET('Water Data'!$H$6,0,10*ROW('Water Data'!H163)),NA())</f>
        <v>#N/A</v>
      </c>
      <c r="R169" s="511" t="e">
        <f ca="1">+IF(AND(ISNUMBER(OFFSET('Water Data'!$H$9,0,10*ROW('Water Data'!H163))),'Data Summary'!CG169="Yes"),OFFSET('Water Data'!$H$9,0,10*ROW('Water Data'!H163)),NA())</f>
        <v>#N/A</v>
      </c>
      <c r="S169" s="511" t="e">
        <f ca="1">+IF(AND(ISNUMBER(OFFSET('Water Data'!$I$4,0,10*ROW('Water Data'!I163))),'Data Summary'!CH169="Yes"),100-OFFSET('Water Data'!$I$4,0,10*ROW('Water Data'!I163)),NA())</f>
        <v>#N/A</v>
      </c>
      <c r="T169" s="511" t="e">
        <f ca="1">+IF(AND(ISNUMBER(OFFSET('Water Data'!$I$6,0,10*ROW('Water Data'!I163))),'Data Summary'!CI169="Yes"),OFFSET('Water Data'!$I$6,0,10*ROW('Water Data'!I163)),NA())</f>
        <v>#N/A</v>
      </c>
      <c r="U169" s="511" t="e">
        <f ca="1">+IF(AND(ISNUMBER(OFFSET('Water Data'!$I$9,0,10*ROW('Water Data'!I163))),'Data Summary'!CJ169="Yes"),OFFSET('Water Data'!$I$9,0,10*ROW('Water Data'!I163)),NA())</f>
        <v>#N/A</v>
      </c>
      <c r="V169" s="512" t="e">
        <f ca="1">+IF(AND(ISNUMBER(OFFSET('Sanitation Data'!$D$4,0,10*ROW('Sanitation Data'!D163))),'Data Summary'!CK169="Yes"),100-OFFSET('Sanitation Data'!$D$4,0,10*ROW('Sanitation Data'!D163)),NA())</f>
        <v>#N/A</v>
      </c>
      <c r="W169" s="512" t="e">
        <f ca="1">+IF(AND(ISNUMBER(OFFSET('Sanitation Data'!$D$6,0,10*ROW('Sanitation Data'!D163))),'Data Summary'!CL169="Yes"),OFFSET('Sanitation Data'!$D$6,0,10*ROW('Sanitation Data'!D163)),NA())</f>
        <v>#N/A</v>
      </c>
      <c r="X169" s="512" t="e">
        <f ca="1">+IF(AND(ISNUMBER(OFFSET('Sanitation Data'!$D$10,0,10*ROW('Sanitation Data'!D163))),'Data Summary'!CM169="Yes"),OFFSET('Sanitation Data'!$D$10,0,10*ROW('Sanitation Data'!D163)),NA())</f>
        <v>#N/A</v>
      </c>
      <c r="Y169" s="512" t="e">
        <f ca="1">+IF(AND(ISNUMBER(OFFSET('Sanitation Data'!$D$11,0,10*ROW('Sanitation Data'!D163))),'Data Summary'!CN169="Yes"),OFFSET('Sanitation Data'!$D$11,0,10*ROW('Sanitation Data'!D163)),NA())</f>
        <v>#N/A</v>
      </c>
      <c r="Z169" s="512" t="e">
        <f ca="1">+IF(AND(ISNUMBER(OFFSET('Sanitation Data'!$D$12,0,10*ROW('Sanitation Data'!D163))),'Data Summary'!CO169="Yes"),OFFSET('Sanitation Data'!$D$12,0,10*ROW('Sanitation Data'!D163)),NA())</f>
        <v>#N/A</v>
      </c>
      <c r="AA169" s="512" t="e">
        <f ca="1">+IF(AND(ISNUMBER(OFFSET('Sanitation Data'!$E$4,0,10*ROW('Sanitation Data'!E163))),'Data Summary'!CP169="Yes"),100-OFFSET('Sanitation Data'!$E$4,0,10*ROW('Sanitation Data'!E163)),NA())</f>
        <v>#N/A</v>
      </c>
      <c r="AB169" s="512" t="e">
        <f ca="1">+IF(AND(ISNUMBER(OFFSET('Sanitation Data'!$E$6,0,10*ROW('Sanitation Data'!E163))),'Data Summary'!CQ169="Yes"),OFFSET('Sanitation Data'!$E$6,0,10*ROW('Sanitation Data'!E163)),NA())</f>
        <v>#N/A</v>
      </c>
      <c r="AC169" s="512" t="e">
        <f ca="1">+IF(AND(ISNUMBER(OFFSET('Sanitation Data'!$E$10,0,10*ROW('Sanitation Data'!E163))),'Data Summary'!CR169="Yes"),OFFSET('Sanitation Data'!$E$10,0,10*ROW('Sanitation Data'!E163)),NA())</f>
        <v>#N/A</v>
      </c>
      <c r="AD169" s="512" t="e">
        <f ca="1">+IF(AND(ISNUMBER(OFFSET('Sanitation Data'!$E$11,0,10*ROW('Sanitation Data'!E163))),'Data Summary'!CS169="Yes"),OFFSET('Sanitation Data'!$E$11,0,10*ROW('Sanitation Data'!E163)),NA())</f>
        <v>#N/A</v>
      </c>
      <c r="AE169" s="512" t="e">
        <f ca="1">+IF(AND(ISNUMBER(OFFSET('Sanitation Data'!$E$12,0,10*ROW('Sanitation Data'!E163))),'Data Summary'!CT169="Yes"),OFFSET('Sanitation Data'!$E$12,0,10*ROW('Sanitation Data'!E163)),NA())</f>
        <v>#N/A</v>
      </c>
      <c r="AF169" s="512" t="e">
        <f ca="1">+IF(AND(ISNUMBER(OFFSET('Sanitation Data'!$F$4,0,10*ROW('Sanitation Data'!F163))),'Data Summary'!CU169="Yes"),100-OFFSET('Sanitation Data'!$F$4,0,10*ROW('Sanitation Data'!F163)),NA())</f>
        <v>#N/A</v>
      </c>
      <c r="AG169" s="512" t="e">
        <f ca="1">+IF(AND(ISNUMBER(OFFSET('Sanitation Data'!$F$6,0,10*ROW('Sanitation Data'!F163))),'Data Summary'!CV169="Yes"),OFFSET('Sanitation Data'!$F$6,0,10*ROW('Sanitation Data'!F163)),NA())</f>
        <v>#N/A</v>
      </c>
      <c r="AH169" s="512" t="e">
        <f ca="1">+IF(AND(ISNUMBER(OFFSET('Sanitation Data'!$F$10,0,10*ROW('Sanitation Data'!F163))),'Data Summary'!CW169="Yes"),OFFSET('Sanitation Data'!$F$10,0,10*ROW('Sanitation Data'!F163)),NA())</f>
        <v>#N/A</v>
      </c>
      <c r="AI169" s="512" t="e">
        <f ca="1">+IF(AND(ISNUMBER(OFFSET('Sanitation Data'!$F$11,0,10*ROW('Sanitation Data'!F163))),'Data Summary'!CX169="Yes"),OFFSET('Sanitation Data'!$F$11,0,10*ROW('Sanitation Data'!F163)),NA())</f>
        <v>#N/A</v>
      </c>
      <c r="AJ169" s="512" t="e">
        <f ca="1">+IF(AND(ISNUMBER(OFFSET('Sanitation Data'!$F$12,0,10*ROW('Sanitation Data'!F163))),'Data Summary'!CY169="Yes"),OFFSET('Sanitation Data'!$F$12,0,10*ROW('Sanitation Data'!F163)),NA())</f>
        <v>#N/A</v>
      </c>
      <c r="AK169" s="512" t="e">
        <f ca="1">+IF(AND(ISNUMBER(OFFSET('Sanitation Data'!$G$4,0,10*ROW('Sanitation Data'!G163))),'Data Summary'!CZ169="Yes"),100-OFFSET('Sanitation Data'!$G$4,0,10*ROW('Sanitation Data'!G163)),NA())</f>
        <v>#N/A</v>
      </c>
      <c r="AL169" s="512" t="e">
        <f ca="1">+IF(AND(ISNUMBER(OFFSET('Sanitation Data'!$G$6,0,10*ROW('Sanitation Data'!G163))),'Data Summary'!DA169="Yes"),OFFSET('Sanitation Data'!$G$6,0,10*ROW('Sanitation Data'!G163)),NA())</f>
        <v>#N/A</v>
      </c>
      <c r="AM169" s="512" t="e">
        <f ca="1">+IF(AND(ISNUMBER(OFFSET('Sanitation Data'!$G$10,0,10*ROW('Sanitation Data'!G163))),'Data Summary'!DB169="Yes"),OFFSET('Sanitation Data'!$G$10,0,10*ROW('Sanitation Data'!G163)),NA())</f>
        <v>#N/A</v>
      </c>
      <c r="AN169" s="512" t="e">
        <f ca="1">+IF(AND(ISNUMBER(OFFSET('Sanitation Data'!$G$11,0,10*ROW('Sanitation Data'!G163))),'Data Summary'!DC169="Yes"),OFFSET('Sanitation Data'!$G$11,0,10*ROW('Sanitation Data'!G163)),NA())</f>
        <v>#N/A</v>
      </c>
      <c r="AO169" s="512" t="e">
        <f ca="1">+IF(AND(ISNUMBER(OFFSET('Sanitation Data'!$G$12,0,10*ROW('Sanitation Data'!G163))),'Data Summary'!DD169="Yes"),OFFSET('Sanitation Data'!$G$12,0,10*ROW('Sanitation Data'!G163)),NA())</f>
        <v>#N/A</v>
      </c>
      <c r="AP169" s="512" t="e">
        <f ca="1">+IF(AND(ISNUMBER(OFFSET('Sanitation Data'!$H$4,0,10*ROW('Sanitation Data'!H163))),'Data Summary'!DE169="Yes"),100-OFFSET('Sanitation Data'!$H$4,0,10*ROW('Sanitation Data'!H163)),NA())</f>
        <v>#N/A</v>
      </c>
      <c r="AQ169" s="512" t="e">
        <f ca="1">+IF(AND(ISNUMBER(OFFSET('Sanitation Data'!$H$6,0,10*ROW('Sanitation Data'!H163))),'Data Summary'!DF169="Yes"),OFFSET('Sanitation Data'!$H$6,0,10*ROW('Sanitation Data'!H163)),NA())</f>
        <v>#N/A</v>
      </c>
      <c r="AR169" s="512" t="e">
        <f ca="1">+IF(AND(ISNUMBER(OFFSET('Sanitation Data'!$H$10,0,10*ROW('Sanitation Data'!H163))),'Data Summary'!DG169="Yes"),OFFSET('Sanitation Data'!$H$10,0,10*ROW('Sanitation Data'!H163)),NA())</f>
        <v>#N/A</v>
      </c>
      <c r="AS169" s="512" t="e">
        <f ca="1">+IF(AND(ISNUMBER(OFFSET('Sanitation Data'!$H$11,0,10*ROW('Sanitation Data'!H163))),'Data Summary'!DH169="Yes"),OFFSET('Sanitation Data'!$H$11,0,10*ROW('Sanitation Data'!H163)),NA())</f>
        <v>#N/A</v>
      </c>
      <c r="AT169" s="512" t="e">
        <f ca="1">+IF(AND(ISNUMBER(OFFSET('Sanitation Data'!$H$12,0,10*ROW('Sanitation Data'!H163))),'Data Summary'!DI169="Yes"),OFFSET('Sanitation Data'!$H$12,0,10*ROW('Sanitation Data'!H163)),NA())</f>
        <v>#N/A</v>
      </c>
      <c r="AU169" s="512" t="e">
        <f ca="1">+IF(AND(ISNUMBER(OFFSET('Sanitation Data'!$I$4,0,10*ROW('Sanitation Data'!I163))),'Data Summary'!DJ169="Yes"),100-OFFSET('Sanitation Data'!$I$4,0,10*ROW('Sanitation Data'!I163)),NA())</f>
        <v>#N/A</v>
      </c>
      <c r="AV169" s="512" t="e">
        <f ca="1">+IF(AND(ISNUMBER(OFFSET('Sanitation Data'!$I$6,0,10*ROW('Sanitation Data'!I163))),'Data Summary'!DK169="Yes"),OFFSET('Sanitation Data'!$I$6,0,10*ROW('Sanitation Data'!I163)),NA())</f>
        <v>#N/A</v>
      </c>
      <c r="AW169" s="512" t="e">
        <f ca="1">+IF(AND(ISNUMBER(OFFSET('Sanitation Data'!$I$10,0,10*ROW('Sanitation Data'!I163))),'Data Summary'!DL169="Yes"),OFFSET('Sanitation Data'!$I$10,0,10*ROW('Sanitation Data'!I163)),NA())</f>
        <v>#N/A</v>
      </c>
      <c r="AX169" s="512" t="e">
        <f ca="1">+IF(AND(ISNUMBER(OFFSET('Sanitation Data'!$I$11,0,10*ROW('Sanitation Data'!I163))),'Data Summary'!DM169="Yes"),OFFSET('Sanitation Data'!$I$11,0,10*ROW('Sanitation Data'!I163)),NA())</f>
        <v>#N/A</v>
      </c>
      <c r="AY169" s="512" t="e">
        <f ca="1">+IF(AND(ISNUMBER(OFFSET('Sanitation Data'!$I$12,0,10*ROW('Sanitation Data'!I163))),'Data Summary'!DN169="Yes"),OFFSET('Sanitation Data'!$I$12,0,10*ROW('Sanitation Data'!I163)),NA())</f>
        <v>#N/A</v>
      </c>
      <c r="AZ169" s="513" t="e">
        <f ca="1">+IF(AND(ISNUMBER(OFFSET('Hygiene Data'!$D$5,0,10*ROW('Hygiene Data'!D163))),'Data Summary'!DO169="Yes"),OFFSET('Hygiene Data'!$D$5,0,10*ROW('Hygiene Data'!D163)),NA())</f>
        <v>#N/A</v>
      </c>
      <c r="BA169" s="513" t="e">
        <f ca="1">+IF(AND(ISNUMBER(OFFSET('Hygiene Data'!$D$7,0,10*ROW('Hygiene Data'!D163))),'Data Summary'!DP169="Yes"),OFFSET('Hygiene Data'!$D$7,0,10*ROW('Hygiene Data'!D163)),NA())</f>
        <v>#N/A</v>
      </c>
      <c r="BB169" s="513" t="e">
        <f ca="1">+IF(AND(ISNUMBER(OFFSET('Hygiene Data'!$D$9,0,10*ROW('Hygiene Data'!D163))),'Data Summary'!DQ169="Yes"),OFFSET('Hygiene Data'!$D$9,0,10*ROW('Hygiene Data'!D163)),NA())</f>
        <v>#N/A</v>
      </c>
      <c r="BC169" s="513" t="e">
        <f ca="1">+IF(AND(ISNUMBER(OFFSET('Hygiene Data'!$E$5,0,10*ROW('Hygiene Data'!E163))),'Data Summary'!DR169="Yes"),OFFSET('Hygiene Data'!$E$5,0,10*ROW('Hygiene Data'!E163)),NA())</f>
        <v>#N/A</v>
      </c>
      <c r="BD169" s="513" t="e">
        <f ca="1">+IF(AND(ISNUMBER(OFFSET('Hygiene Data'!$E$7,0,10*ROW('Hygiene Data'!E163))),'Data Summary'!DS169="Yes"),OFFSET('Hygiene Data'!$E$7,0,10*ROW('Hygiene Data'!E163)),NA())</f>
        <v>#N/A</v>
      </c>
      <c r="BE169" s="513" t="e">
        <f ca="1">+IF(AND(ISNUMBER(OFFSET('Hygiene Data'!$E$9,0,10*ROW('Hygiene Data'!E163))),'Data Summary'!DT169="Yes"),OFFSET('Hygiene Data'!$E$9,0,10*ROW('Hygiene Data'!E163)),NA())</f>
        <v>#N/A</v>
      </c>
      <c r="BF169" s="513" t="e">
        <f ca="1">+IF(AND(ISNUMBER(OFFSET('Hygiene Data'!$F$5,0,10*ROW('Hygiene Data'!F163))),'Data Summary'!DU169="Yes"),OFFSET('Hygiene Data'!$F$5,0,10*ROW('Hygiene Data'!F163)),NA())</f>
        <v>#N/A</v>
      </c>
      <c r="BG169" s="513" t="e">
        <f ca="1">+IF(AND(ISNUMBER(OFFSET('Hygiene Data'!$F$7,0,10*ROW('Hygiene Data'!F163))),'Data Summary'!DV169="Yes"),OFFSET('Hygiene Data'!$F$7,0,10*ROW('Hygiene Data'!F163)),NA())</f>
        <v>#N/A</v>
      </c>
      <c r="BH169" s="513" t="e">
        <f ca="1">+IF(AND(ISNUMBER(OFFSET('Hygiene Data'!$F$9,0,10*ROW('Hygiene Data'!F163))),'Data Summary'!DW169="Yes"),OFFSET('Hygiene Data'!$F$9,0,10*ROW('Hygiene Data'!F163)),NA())</f>
        <v>#N/A</v>
      </c>
      <c r="BI169" s="513" t="e">
        <f ca="1">+IF(AND(ISNUMBER(OFFSET('Hygiene Data'!$G$5,0,10*ROW('Hygiene Data'!G163))),'Data Summary'!DX169="Yes"),OFFSET('Hygiene Data'!$G$5,0,10*ROW('Hygiene Data'!G163)),NA())</f>
        <v>#N/A</v>
      </c>
      <c r="BJ169" s="513" t="e">
        <f ca="1">+IF(AND(ISNUMBER(OFFSET('Hygiene Data'!$G$7,0,10*ROW('Hygiene Data'!G163))),'Data Summary'!DY169="Yes"),OFFSET('Hygiene Data'!$G$7,0,10*ROW('Hygiene Data'!G163)),NA())</f>
        <v>#N/A</v>
      </c>
      <c r="BK169" s="513" t="e">
        <f ca="1">+IF(AND(ISNUMBER(OFFSET('Hygiene Data'!$G$9,0,10*ROW('Hygiene Data'!G163))),'Data Summary'!DZ169="Yes"),OFFSET('Hygiene Data'!$G$9,0,10*ROW('Hygiene Data'!G163)),NA())</f>
        <v>#N/A</v>
      </c>
      <c r="BL169" s="513" t="e">
        <f ca="1">+IF(AND(ISNUMBER(OFFSET('Hygiene Data'!$H$5,0,10*ROW('Hygiene Data'!H163))),'Data Summary'!EA169="Yes"),OFFSET('Hygiene Data'!$H$5,0,10*ROW('Hygiene Data'!H163)),NA())</f>
        <v>#N/A</v>
      </c>
      <c r="BM169" s="513" t="e">
        <f ca="1">+IF(AND(ISNUMBER(OFFSET('Hygiene Data'!$H$7,0,10*ROW('Hygiene Data'!H163))),'Data Summary'!EB169="Yes"),OFFSET('Hygiene Data'!$H$7,0,10*ROW('Hygiene Data'!H163)),NA())</f>
        <v>#N/A</v>
      </c>
      <c r="BN169" s="513" t="e">
        <f ca="1">+IF(AND(ISNUMBER(OFFSET('Hygiene Data'!$H$9,0,10*ROW('Hygiene Data'!H163))),'Data Summary'!EC169="Yes"),OFFSET('Hygiene Data'!$H$9,0,10*ROW('Hygiene Data'!H163)),NA())</f>
        <v>#N/A</v>
      </c>
      <c r="BO169" s="513" t="e">
        <f ca="1">+IF(AND(ISNUMBER(OFFSET('Hygiene Data'!$I$5,0,10*ROW('Hygiene Data'!I163))),'Data Summary'!ED169="Yes"),OFFSET('Hygiene Data'!$I$5,0,10*ROW('Hygiene Data'!I163)),NA())</f>
        <v>#N/A</v>
      </c>
      <c r="BP169" s="513" t="e">
        <f ca="1">+IF(AND(ISNUMBER(OFFSET('Hygiene Data'!$I$7,0,10*ROW('Hygiene Data'!I163))),'Data Summary'!EE169="Yes"),OFFSET('Hygiene Data'!$I$7,0,10*ROW('Hygiene Data'!I163)),NA())</f>
        <v>#N/A</v>
      </c>
      <c r="BQ169" s="513" t="e">
        <f ca="1">+IF(AND(ISNUMBER(OFFSET('Hygiene Data'!$I$9,0,10*ROW('Hygiene Data'!I163))),'Data Summary'!EF169="Yes"),OFFSET('Hygiene Data'!$I$9,0,10*ROW('Hygiene Data'!I163)),NA())</f>
        <v>#N/A</v>
      </c>
    </row>
    <row r="170" spans="1:69" x14ac:dyDescent="0.25">
      <c r="A170" s="509" t="e">
        <f ca="1">+RIGHT('Data Summary'!A170,LEN('Data Summary'!A170)-9)</f>
        <v>#VALUE!</v>
      </c>
      <c r="B170" s="483" t="str">
        <f ca="1">+IF(ISTEXT('Data Summary'!B170),'Data Summary'!B170,"")</f>
        <v/>
      </c>
      <c r="C170" s="510" t="e">
        <f ca="1">+VALUE('Data Summary'!C170)</f>
        <v>#VALUE!</v>
      </c>
      <c r="D170" s="511" t="e">
        <f ca="1">+IF(AND(ISNUMBER(OFFSET('Water Data'!$D$4,0,10*ROW('Water Data'!D164))),'Data Summary'!BS170="Yes"),100-OFFSET('Water Data'!$D$4,0,10*ROW('Water Data'!D164)),NA())</f>
        <v>#N/A</v>
      </c>
      <c r="E170" s="511" t="e">
        <f ca="1">+IF(AND(ISNUMBER(OFFSET('Water Data'!$D$6,0,10*ROW('Water Data'!D164))),'Data Summary'!BT170="Yes"),OFFSET('Water Data'!$D$6,0,10*ROW('Water Data'!D164)),NA())</f>
        <v>#N/A</v>
      </c>
      <c r="F170" s="511" t="e">
        <f ca="1">+IF(AND(ISNUMBER(OFFSET('Water Data'!$D$9,0,10*ROW('Water Data'!D164))),'Data Summary'!BU170="Yes"),OFFSET('Water Data'!$D$9,0,10*ROW('Water Data'!D164)),NA())</f>
        <v>#N/A</v>
      </c>
      <c r="G170" s="511" t="e">
        <f ca="1">+IF(AND(ISNUMBER(OFFSET('Water Data'!$E$4,0,10*ROW('Water Data'!E164))),'Data Summary'!BV170="Yes"),100-OFFSET('Water Data'!$E$4,0,10*ROW('Water Data'!E164)),NA())</f>
        <v>#N/A</v>
      </c>
      <c r="H170" s="511" t="e">
        <f ca="1">+IF(AND(ISNUMBER(OFFSET('Water Data'!$E$6,0,10*ROW('Water Data'!E164))),'Data Summary'!BW170="Yes"),OFFSET('Water Data'!$E$6,0,10*ROW('Water Data'!E164)),NA())</f>
        <v>#N/A</v>
      </c>
      <c r="I170" s="511" t="e">
        <f ca="1">+IF(AND(ISNUMBER(OFFSET('Water Data'!$E$9,0,10*ROW('Water Data'!E164))),'Data Summary'!BX170="Yes"),OFFSET('Water Data'!$E$9,0,10*ROW('Water Data'!E164)),NA())</f>
        <v>#N/A</v>
      </c>
      <c r="J170" s="511" t="e">
        <f ca="1">+IF(AND(ISNUMBER(OFFSET('Water Data'!$F$4,0,10*ROW('Water Data'!F164))),'Data Summary'!BY170="Yes"),100-OFFSET('Water Data'!$F$4,0,10*ROW('Water Data'!F164)),NA())</f>
        <v>#N/A</v>
      </c>
      <c r="K170" s="511" t="e">
        <f ca="1">+IF(AND(ISNUMBER(OFFSET('Water Data'!$F$6,0,10*ROW('Water Data'!F164))),'Data Summary'!BZ170="Yes"),OFFSET('Water Data'!$F$6,0,10*ROW('Water Data'!F164)),NA())</f>
        <v>#N/A</v>
      </c>
      <c r="L170" s="511" t="e">
        <f ca="1">+IF(AND(ISNUMBER(OFFSET('Water Data'!$F$9,0,10*ROW('Water Data'!F164))),'Data Summary'!CA170="Yes"),OFFSET('Water Data'!$F$9,0,10*ROW('Water Data'!F164)),NA())</f>
        <v>#N/A</v>
      </c>
      <c r="M170" s="511" t="e">
        <f ca="1">+IF(AND(ISNUMBER(OFFSET('Water Data'!$G$4,0,10*ROW('Water Data'!G164))),'Data Summary'!CB170="Yes"),100-OFFSET('Water Data'!$G$4,0,10*ROW('Water Data'!G164)),NA())</f>
        <v>#N/A</v>
      </c>
      <c r="N170" s="511" t="e">
        <f ca="1">+IF(AND(ISNUMBER(OFFSET('Water Data'!$G$6,0,10*ROW('Water Data'!G164))),'Data Summary'!CC170="Yes"),OFFSET('Water Data'!$G$6,0,10*ROW('Water Data'!G164)),NA())</f>
        <v>#N/A</v>
      </c>
      <c r="O170" s="511" t="e">
        <f ca="1">+IF(AND(ISNUMBER(OFFSET('Water Data'!$G$9,0,10*ROW('Water Data'!G164))),'Data Summary'!CD170="Yes"),OFFSET('Water Data'!$G$9,0,10*ROW('Water Data'!G164)),NA())</f>
        <v>#N/A</v>
      </c>
      <c r="P170" s="511" t="e">
        <f ca="1">+IF(AND(ISNUMBER(OFFSET('Water Data'!$H$4,0,10*ROW('Water Data'!H164))),'Data Summary'!CE170="Yes"),100-OFFSET('Water Data'!$H$4,0,10*ROW('Water Data'!H164)),NA())</f>
        <v>#N/A</v>
      </c>
      <c r="Q170" s="511" t="e">
        <f ca="1">+IF(AND(ISNUMBER(OFFSET('Water Data'!$H$6,0,10*ROW('Water Data'!H164))),'Data Summary'!CF170="Yes"),OFFSET('Water Data'!$H$6,0,10*ROW('Water Data'!H164)),NA())</f>
        <v>#N/A</v>
      </c>
      <c r="R170" s="511" t="e">
        <f ca="1">+IF(AND(ISNUMBER(OFFSET('Water Data'!$H$9,0,10*ROW('Water Data'!H164))),'Data Summary'!CG170="Yes"),OFFSET('Water Data'!$H$9,0,10*ROW('Water Data'!H164)),NA())</f>
        <v>#N/A</v>
      </c>
      <c r="S170" s="511" t="e">
        <f ca="1">+IF(AND(ISNUMBER(OFFSET('Water Data'!$I$4,0,10*ROW('Water Data'!I164))),'Data Summary'!CH170="Yes"),100-OFFSET('Water Data'!$I$4,0,10*ROW('Water Data'!I164)),NA())</f>
        <v>#N/A</v>
      </c>
      <c r="T170" s="511" t="e">
        <f ca="1">+IF(AND(ISNUMBER(OFFSET('Water Data'!$I$6,0,10*ROW('Water Data'!I164))),'Data Summary'!CI170="Yes"),OFFSET('Water Data'!$I$6,0,10*ROW('Water Data'!I164)),NA())</f>
        <v>#N/A</v>
      </c>
      <c r="U170" s="511" t="e">
        <f ca="1">+IF(AND(ISNUMBER(OFFSET('Water Data'!$I$9,0,10*ROW('Water Data'!I164))),'Data Summary'!CJ170="Yes"),OFFSET('Water Data'!$I$9,0,10*ROW('Water Data'!I164)),NA())</f>
        <v>#N/A</v>
      </c>
      <c r="V170" s="512" t="e">
        <f ca="1">+IF(AND(ISNUMBER(OFFSET('Sanitation Data'!$D$4,0,10*ROW('Sanitation Data'!D164))),'Data Summary'!CK170="Yes"),100-OFFSET('Sanitation Data'!$D$4,0,10*ROW('Sanitation Data'!D164)),NA())</f>
        <v>#N/A</v>
      </c>
      <c r="W170" s="512" t="e">
        <f ca="1">+IF(AND(ISNUMBER(OFFSET('Sanitation Data'!$D$6,0,10*ROW('Sanitation Data'!D164))),'Data Summary'!CL170="Yes"),OFFSET('Sanitation Data'!$D$6,0,10*ROW('Sanitation Data'!D164)),NA())</f>
        <v>#N/A</v>
      </c>
      <c r="X170" s="512" t="e">
        <f ca="1">+IF(AND(ISNUMBER(OFFSET('Sanitation Data'!$D$10,0,10*ROW('Sanitation Data'!D164))),'Data Summary'!CM170="Yes"),OFFSET('Sanitation Data'!$D$10,0,10*ROW('Sanitation Data'!D164)),NA())</f>
        <v>#N/A</v>
      </c>
      <c r="Y170" s="512" t="e">
        <f ca="1">+IF(AND(ISNUMBER(OFFSET('Sanitation Data'!$D$11,0,10*ROW('Sanitation Data'!D164))),'Data Summary'!CN170="Yes"),OFFSET('Sanitation Data'!$D$11,0,10*ROW('Sanitation Data'!D164)),NA())</f>
        <v>#N/A</v>
      </c>
      <c r="Z170" s="512" t="e">
        <f ca="1">+IF(AND(ISNUMBER(OFFSET('Sanitation Data'!$D$12,0,10*ROW('Sanitation Data'!D164))),'Data Summary'!CO170="Yes"),OFFSET('Sanitation Data'!$D$12,0,10*ROW('Sanitation Data'!D164)),NA())</f>
        <v>#N/A</v>
      </c>
      <c r="AA170" s="512" t="e">
        <f ca="1">+IF(AND(ISNUMBER(OFFSET('Sanitation Data'!$E$4,0,10*ROW('Sanitation Data'!E164))),'Data Summary'!CP170="Yes"),100-OFFSET('Sanitation Data'!$E$4,0,10*ROW('Sanitation Data'!E164)),NA())</f>
        <v>#N/A</v>
      </c>
      <c r="AB170" s="512" t="e">
        <f ca="1">+IF(AND(ISNUMBER(OFFSET('Sanitation Data'!$E$6,0,10*ROW('Sanitation Data'!E164))),'Data Summary'!CQ170="Yes"),OFFSET('Sanitation Data'!$E$6,0,10*ROW('Sanitation Data'!E164)),NA())</f>
        <v>#N/A</v>
      </c>
      <c r="AC170" s="512" t="e">
        <f ca="1">+IF(AND(ISNUMBER(OFFSET('Sanitation Data'!$E$10,0,10*ROW('Sanitation Data'!E164))),'Data Summary'!CR170="Yes"),OFFSET('Sanitation Data'!$E$10,0,10*ROW('Sanitation Data'!E164)),NA())</f>
        <v>#N/A</v>
      </c>
      <c r="AD170" s="512" t="e">
        <f ca="1">+IF(AND(ISNUMBER(OFFSET('Sanitation Data'!$E$11,0,10*ROW('Sanitation Data'!E164))),'Data Summary'!CS170="Yes"),OFFSET('Sanitation Data'!$E$11,0,10*ROW('Sanitation Data'!E164)),NA())</f>
        <v>#N/A</v>
      </c>
      <c r="AE170" s="512" t="e">
        <f ca="1">+IF(AND(ISNUMBER(OFFSET('Sanitation Data'!$E$12,0,10*ROW('Sanitation Data'!E164))),'Data Summary'!CT170="Yes"),OFFSET('Sanitation Data'!$E$12,0,10*ROW('Sanitation Data'!E164)),NA())</f>
        <v>#N/A</v>
      </c>
      <c r="AF170" s="512" t="e">
        <f ca="1">+IF(AND(ISNUMBER(OFFSET('Sanitation Data'!$F$4,0,10*ROW('Sanitation Data'!F164))),'Data Summary'!CU170="Yes"),100-OFFSET('Sanitation Data'!$F$4,0,10*ROW('Sanitation Data'!F164)),NA())</f>
        <v>#N/A</v>
      </c>
      <c r="AG170" s="512" t="e">
        <f ca="1">+IF(AND(ISNUMBER(OFFSET('Sanitation Data'!$F$6,0,10*ROW('Sanitation Data'!F164))),'Data Summary'!CV170="Yes"),OFFSET('Sanitation Data'!$F$6,0,10*ROW('Sanitation Data'!F164)),NA())</f>
        <v>#N/A</v>
      </c>
      <c r="AH170" s="512" t="e">
        <f ca="1">+IF(AND(ISNUMBER(OFFSET('Sanitation Data'!$F$10,0,10*ROW('Sanitation Data'!F164))),'Data Summary'!CW170="Yes"),OFFSET('Sanitation Data'!$F$10,0,10*ROW('Sanitation Data'!F164)),NA())</f>
        <v>#N/A</v>
      </c>
      <c r="AI170" s="512" t="e">
        <f ca="1">+IF(AND(ISNUMBER(OFFSET('Sanitation Data'!$F$11,0,10*ROW('Sanitation Data'!F164))),'Data Summary'!CX170="Yes"),OFFSET('Sanitation Data'!$F$11,0,10*ROW('Sanitation Data'!F164)),NA())</f>
        <v>#N/A</v>
      </c>
      <c r="AJ170" s="512" t="e">
        <f ca="1">+IF(AND(ISNUMBER(OFFSET('Sanitation Data'!$F$12,0,10*ROW('Sanitation Data'!F164))),'Data Summary'!CY170="Yes"),OFFSET('Sanitation Data'!$F$12,0,10*ROW('Sanitation Data'!F164)),NA())</f>
        <v>#N/A</v>
      </c>
      <c r="AK170" s="512" t="e">
        <f ca="1">+IF(AND(ISNUMBER(OFFSET('Sanitation Data'!$G$4,0,10*ROW('Sanitation Data'!G164))),'Data Summary'!CZ170="Yes"),100-OFFSET('Sanitation Data'!$G$4,0,10*ROW('Sanitation Data'!G164)),NA())</f>
        <v>#N/A</v>
      </c>
      <c r="AL170" s="512" t="e">
        <f ca="1">+IF(AND(ISNUMBER(OFFSET('Sanitation Data'!$G$6,0,10*ROW('Sanitation Data'!G164))),'Data Summary'!DA170="Yes"),OFFSET('Sanitation Data'!$G$6,0,10*ROW('Sanitation Data'!G164)),NA())</f>
        <v>#N/A</v>
      </c>
      <c r="AM170" s="512" t="e">
        <f ca="1">+IF(AND(ISNUMBER(OFFSET('Sanitation Data'!$G$10,0,10*ROW('Sanitation Data'!G164))),'Data Summary'!DB170="Yes"),OFFSET('Sanitation Data'!$G$10,0,10*ROW('Sanitation Data'!G164)),NA())</f>
        <v>#N/A</v>
      </c>
      <c r="AN170" s="512" t="e">
        <f ca="1">+IF(AND(ISNUMBER(OFFSET('Sanitation Data'!$G$11,0,10*ROW('Sanitation Data'!G164))),'Data Summary'!DC170="Yes"),OFFSET('Sanitation Data'!$G$11,0,10*ROW('Sanitation Data'!G164)),NA())</f>
        <v>#N/A</v>
      </c>
      <c r="AO170" s="512" t="e">
        <f ca="1">+IF(AND(ISNUMBER(OFFSET('Sanitation Data'!$G$12,0,10*ROW('Sanitation Data'!G164))),'Data Summary'!DD170="Yes"),OFFSET('Sanitation Data'!$G$12,0,10*ROW('Sanitation Data'!G164)),NA())</f>
        <v>#N/A</v>
      </c>
      <c r="AP170" s="512" t="e">
        <f ca="1">+IF(AND(ISNUMBER(OFFSET('Sanitation Data'!$H$4,0,10*ROW('Sanitation Data'!H164))),'Data Summary'!DE170="Yes"),100-OFFSET('Sanitation Data'!$H$4,0,10*ROW('Sanitation Data'!H164)),NA())</f>
        <v>#N/A</v>
      </c>
      <c r="AQ170" s="512" t="e">
        <f ca="1">+IF(AND(ISNUMBER(OFFSET('Sanitation Data'!$H$6,0,10*ROW('Sanitation Data'!H164))),'Data Summary'!DF170="Yes"),OFFSET('Sanitation Data'!$H$6,0,10*ROW('Sanitation Data'!H164)),NA())</f>
        <v>#N/A</v>
      </c>
      <c r="AR170" s="512" t="e">
        <f ca="1">+IF(AND(ISNUMBER(OFFSET('Sanitation Data'!$H$10,0,10*ROW('Sanitation Data'!H164))),'Data Summary'!DG170="Yes"),OFFSET('Sanitation Data'!$H$10,0,10*ROW('Sanitation Data'!H164)),NA())</f>
        <v>#N/A</v>
      </c>
      <c r="AS170" s="512" t="e">
        <f ca="1">+IF(AND(ISNUMBER(OFFSET('Sanitation Data'!$H$11,0,10*ROW('Sanitation Data'!H164))),'Data Summary'!DH170="Yes"),OFFSET('Sanitation Data'!$H$11,0,10*ROW('Sanitation Data'!H164)),NA())</f>
        <v>#N/A</v>
      </c>
      <c r="AT170" s="512" t="e">
        <f ca="1">+IF(AND(ISNUMBER(OFFSET('Sanitation Data'!$H$12,0,10*ROW('Sanitation Data'!H164))),'Data Summary'!DI170="Yes"),OFFSET('Sanitation Data'!$H$12,0,10*ROW('Sanitation Data'!H164)),NA())</f>
        <v>#N/A</v>
      </c>
      <c r="AU170" s="512" t="e">
        <f ca="1">+IF(AND(ISNUMBER(OFFSET('Sanitation Data'!$I$4,0,10*ROW('Sanitation Data'!I164))),'Data Summary'!DJ170="Yes"),100-OFFSET('Sanitation Data'!$I$4,0,10*ROW('Sanitation Data'!I164)),NA())</f>
        <v>#N/A</v>
      </c>
      <c r="AV170" s="512" t="e">
        <f ca="1">+IF(AND(ISNUMBER(OFFSET('Sanitation Data'!$I$6,0,10*ROW('Sanitation Data'!I164))),'Data Summary'!DK170="Yes"),OFFSET('Sanitation Data'!$I$6,0,10*ROW('Sanitation Data'!I164)),NA())</f>
        <v>#N/A</v>
      </c>
      <c r="AW170" s="512" t="e">
        <f ca="1">+IF(AND(ISNUMBER(OFFSET('Sanitation Data'!$I$10,0,10*ROW('Sanitation Data'!I164))),'Data Summary'!DL170="Yes"),OFFSET('Sanitation Data'!$I$10,0,10*ROW('Sanitation Data'!I164)),NA())</f>
        <v>#N/A</v>
      </c>
      <c r="AX170" s="512" t="e">
        <f ca="1">+IF(AND(ISNUMBER(OFFSET('Sanitation Data'!$I$11,0,10*ROW('Sanitation Data'!I164))),'Data Summary'!DM170="Yes"),OFFSET('Sanitation Data'!$I$11,0,10*ROW('Sanitation Data'!I164)),NA())</f>
        <v>#N/A</v>
      </c>
      <c r="AY170" s="512" t="e">
        <f ca="1">+IF(AND(ISNUMBER(OFFSET('Sanitation Data'!$I$12,0,10*ROW('Sanitation Data'!I164))),'Data Summary'!DN170="Yes"),OFFSET('Sanitation Data'!$I$12,0,10*ROW('Sanitation Data'!I164)),NA())</f>
        <v>#N/A</v>
      </c>
      <c r="AZ170" s="513" t="e">
        <f ca="1">+IF(AND(ISNUMBER(OFFSET('Hygiene Data'!$D$5,0,10*ROW('Hygiene Data'!D164))),'Data Summary'!DO170="Yes"),OFFSET('Hygiene Data'!$D$5,0,10*ROW('Hygiene Data'!D164)),NA())</f>
        <v>#N/A</v>
      </c>
      <c r="BA170" s="513" t="e">
        <f ca="1">+IF(AND(ISNUMBER(OFFSET('Hygiene Data'!$D$7,0,10*ROW('Hygiene Data'!D164))),'Data Summary'!DP170="Yes"),OFFSET('Hygiene Data'!$D$7,0,10*ROW('Hygiene Data'!D164)),NA())</f>
        <v>#N/A</v>
      </c>
      <c r="BB170" s="513" t="e">
        <f ca="1">+IF(AND(ISNUMBER(OFFSET('Hygiene Data'!$D$9,0,10*ROW('Hygiene Data'!D164))),'Data Summary'!DQ170="Yes"),OFFSET('Hygiene Data'!$D$9,0,10*ROW('Hygiene Data'!D164)),NA())</f>
        <v>#N/A</v>
      </c>
      <c r="BC170" s="513" t="e">
        <f ca="1">+IF(AND(ISNUMBER(OFFSET('Hygiene Data'!$E$5,0,10*ROW('Hygiene Data'!E164))),'Data Summary'!DR170="Yes"),OFFSET('Hygiene Data'!$E$5,0,10*ROW('Hygiene Data'!E164)),NA())</f>
        <v>#N/A</v>
      </c>
      <c r="BD170" s="513" t="e">
        <f ca="1">+IF(AND(ISNUMBER(OFFSET('Hygiene Data'!$E$7,0,10*ROW('Hygiene Data'!E164))),'Data Summary'!DS170="Yes"),OFFSET('Hygiene Data'!$E$7,0,10*ROW('Hygiene Data'!E164)),NA())</f>
        <v>#N/A</v>
      </c>
      <c r="BE170" s="513" t="e">
        <f ca="1">+IF(AND(ISNUMBER(OFFSET('Hygiene Data'!$E$9,0,10*ROW('Hygiene Data'!E164))),'Data Summary'!DT170="Yes"),OFFSET('Hygiene Data'!$E$9,0,10*ROW('Hygiene Data'!E164)),NA())</f>
        <v>#N/A</v>
      </c>
      <c r="BF170" s="513" t="e">
        <f ca="1">+IF(AND(ISNUMBER(OFFSET('Hygiene Data'!$F$5,0,10*ROW('Hygiene Data'!F164))),'Data Summary'!DU170="Yes"),OFFSET('Hygiene Data'!$F$5,0,10*ROW('Hygiene Data'!F164)),NA())</f>
        <v>#N/A</v>
      </c>
      <c r="BG170" s="513" t="e">
        <f ca="1">+IF(AND(ISNUMBER(OFFSET('Hygiene Data'!$F$7,0,10*ROW('Hygiene Data'!F164))),'Data Summary'!DV170="Yes"),OFFSET('Hygiene Data'!$F$7,0,10*ROW('Hygiene Data'!F164)),NA())</f>
        <v>#N/A</v>
      </c>
      <c r="BH170" s="513" t="e">
        <f ca="1">+IF(AND(ISNUMBER(OFFSET('Hygiene Data'!$F$9,0,10*ROW('Hygiene Data'!F164))),'Data Summary'!DW170="Yes"),OFFSET('Hygiene Data'!$F$9,0,10*ROW('Hygiene Data'!F164)),NA())</f>
        <v>#N/A</v>
      </c>
      <c r="BI170" s="513" t="e">
        <f ca="1">+IF(AND(ISNUMBER(OFFSET('Hygiene Data'!$G$5,0,10*ROW('Hygiene Data'!G164))),'Data Summary'!DX170="Yes"),OFFSET('Hygiene Data'!$G$5,0,10*ROW('Hygiene Data'!G164)),NA())</f>
        <v>#N/A</v>
      </c>
      <c r="BJ170" s="513" t="e">
        <f ca="1">+IF(AND(ISNUMBER(OFFSET('Hygiene Data'!$G$7,0,10*ROW('Hygiene Data'!G164))),'Data Summary'!DY170="Yes"),OFFSET('Hygiene Data'!$G$7,0,10*ROW('Hygiene Data'!G164)),NA())</f>
        <v>#N/A</v>
      </c>
      <c r="BK170" s="513" t="e">
        <f ca="1">+IF(AND(ISNUMBER(OFFSET('Hygiene Data'!$G$9,0,10*ROW('Hygiene Data'!G164))),'Data Summary'!DZ170="Yes"),OFFSET('Hygiene Data'!$G$9,0,10*ROW('Hygiene Data'!G164)),NA())</f>
        <v>#N/A</v>
      </c>
      <c r="BL170" s="513" t="e">
        <f ca="1">+IF(AND(ISNUMBER(OFFSET('Hygiene Data'!$H$5,0,10*ROW('Hygiene Data'!H164))),'Data Summary'!EA170="Yes"),OFFSET('Hygiene Data'!$H$5,0,10*ROW('Hygiene Data'!H164)),NA())</f>
        <v>#N/A</v>
      </c>
      <c r="BM170" s="513" t="e">
        <f ca="1">+IF(AND(ISNUMBER(OFFSET('Hygiene Data'!$H$7,0,10*ROW('Hygiene Data'!H164))),'Data Summary'!EB170="Yes"),OFFSET('Hygiene Data'!$H$7,0,10*ROW('Hygiene Data'!H164)),NA())</f>
        <v>#N/A</v>
      </c>
      <c r="BN170" s="513" t="e">
        <f ca="1">+IF(AND(ISNUMBER(OFFSET('Hygiene Data'!$H$9,0,10*ROW('Hygiene Data'!H164))),'Data Summary'!EC170="Yes"),OFFSET('Hygiene Data'!$H$9,0,10*ROW('Hygiene Data'!H164)),NA())</f>
        <v>#N/A</v>
      </c>
      <c r="BO170" s="513" t="e">
        <f ca="1">+IF(AND(ISNUMBER(OFFSET('Hygiene Data'!$I$5,0,10*ROW('Hygiene Data'!I164))),'Data Summary'!ED170="Yes"),OFFSET('Hygiene Data'!$I$5,0,10*ROW('Hygiene Data'!I164)),NA())</f>
        <v>#N/A</v>
      </c>
      <c r="BP170" s="513" t="e">
        <f ca="1">+IF(AND(ISNUMBER(OFFSET('Hygiene Data'!$I$7,0,10*ROW('Hygiene Data'!I164))),'Data Summary'!EE170="Yes"),OFFSET('Hygiene Data'!$I$7,0,10*ROW('Hygiene Data'!I164)),NA())</f>
        <v>#N/A</v>
      </c>
      <c r="BQ170" s="513" t="e">
        <f ca="1">+IF(AND(ISNUMBER(OFFSET('Hygiene Data'!$I$9,0,10*ROW('Hygiene Data'!I164))),'Data Summary'!EF170="Yes"),OFFSET('Hygiene Data'!$I$9,0,10*ROW('Hygiene Data'!I164)),NA())</f>
        <v>#N/A</v>
      </c>
    </row>
    <row r="171" spans="1:69" x14ac:dyDescent="0.25">
      <c r="A171" s="509" t="e">
        <f ca="1">+RIGHT('Data Summary'!A171,LEN('Data Summary'!A171)-9)</f>
        <v>#VALUE!</v>
      </c>
      <c r="B171" s="483" t="str">
        <f ca="1">+IF(ISTEXT('Data Summary'!B171),'Data Summary'!B171,"")</f>
        <v/>
      </c>
      <c r="C171" s="510" t="e">
        <f ca="1">+VALUE('Data Summary'!C171)</f>
        <v>#VALUE!</v>
      </c>
      <c r="D171" s="511" t="e">
        <f ca="1">+IF(AND(ISNUMBER(OFFSET('Water Data'!$D$4,0,10*ROW('Water Data'!D165))),'Data Summary'!BS171="Yes"),100-OFFSET('Water Data'!$D$4,0,10*ROW('Water Data'!D165)),NA())</f>
        <v>#N/A</v>
      </c>
      <c r="E171" s="511" t="e">
        <f ca="1">+IF(AND(ISNUMBER(OFFSET('Water Data'!$D$6,0,10*ROW('Water Data'!D165))),'Data Summary'!BT171="Yes"),OFFSET('Water Data'!$D$6,0,10*ROW('Water Data'!D165)),NA())</f>
        <v>#N/A</v>
      </c>
      <c r="F171" s="511" t="e">
        <f ca="1">+IF(AND(ISNUMBER(OFFSET('Water Data'!$D$9,0,10*ROW('Water Data'!D165))),'Data Summary'!BU171="Yes"),OFFSET('Water Data'!$D$9,0,10*ROW('Water Data'!D165)),NA())</f>
        <v>#N/A</v>
      </c>
      <c r="G171" s="511" t="e">
        <f ca="1">+IF(AND(ISNUMBER(OFFSET('Water Data'!$E$4,0,10*ROW('Water Data'!E165))),'Data Summary'!BV171="Yes"),100-OFFSET('Water Data'!$E$4,0,10*ROW('Water Data'!E165)),NA())</f>
        <v>#N/A</v>
      </c>
      <c r="H171" s="511" t="e">
        <f ca="1">+IF(AND(ISNUMBER(OFFSET('Water Data'!$E$6,0,10*ROW('Water Data'!E165))),'Data Summary'!BW171="Yes"),OFFSET('Water Data'!$E$6,0,10*ROW('Water Data'!E165)),NA())</f>
        <v>#N/A</v>
      </c>
      <c r="I171" s="511" t="e">
        <f ca="1">+IF(AND(ISNUMBER(OFFSET('Water Data'!$E$9,0,10*ROW('Water Data'!E165))),'Data Summary'!BX171="Yes"),OFFSET('Water Data'!$E$9,0,10*ROW('Water Data'!E165)),NA())</f>
        <v>#N/A</v>
      </c>
      <c r="J171" s="511" t="e">
        <f ca="1">+IF(AND(ISNUMBER(OFFSET('Water Data'!$F$4,0,10*ROW('Water Data'!F165))),'Data Summary'!BY171="Yes"),100-OFFSET('Water Data'!$F$4,0,10*ROW('Water Data'!F165)),NA())</f>
        <v>#N/A</v>
      </c>
      <c r="K171" s="511" t="e">
        <f ca="1">+IF(AND(ISNUMBER(OFFSET('Water Data'!$F$6,0,10*ROW('Water Data'!F165))),'Data Summary'!BZ171="Yes"),OFFSET('Water Data'!$F$6,0,10*ROW('Water Data'!F165)),NA())</f>
        <v>#N/A</v>
      </c>
      <c r="L171" s="511" t="e">
        <f ca="1">+IF(AND(ISNUMBER(OFFSET('Water Data'!$F$9,0,10*ROW('Water Data'!F165))),'Data Summary'!CA171="Yes"),OFFSET('Water Data'!$F$9,0,10*ROW('Water Data'!F165)),NA())</f>
        <v>#N/A</v>
      </c>
      <c r="M171" s="511" t="e">
        <f ca="1">+IF(AND(ISNUMBER(OFFSET('Water Data'!$G$4,0,10*ROW('Water Data'!G165))),'Data Summary'!CB171="Yes"),100-OFFSET('Water Data'!$G$4,0,10*ROW('Water Data'!G165)),NA())</f>
        <v>#N/A</v>
      </c>
      <c r="N171" s="511" t="e">
        <f ca="1">+IF(AND(ISNUMBER(OFFSET('Water Data'!$G$6,0,10*ROW('Water Data'!G165))),'Data Summary'!CC171="Yes"),OFFSET('Water Data'!$G$6,0,10*ROW('Water Data'!G165)),NA())</f>
        <v>#N/A</v>
      </c>
      <c r="O171" s="511" t="e">
        <f ca="1">+IF(AND(ISNUMBER(OFFSET('Water Data'!$G$9,0,10*ROW('Water Data'!G165))),'Data Summary'!CD171="Yes"),OFFSET('Water Data'!$G$9,0,10*ROW('Water Data'!G165)),NA())</f>
        <v>#N/A</v>
      </c>
      <c r="P171" s="511" t="e">
        <f ca="1">+IF(AND(ISNUMBER(OFFSET('Water Data'!$H$4,0,10*ROW('Water Data'!H165))),'Data Summary'!CE171="Yes"),100-OFFSET('Water Data'!$H$4,0,10*ROW('Water Data'!H165)),NA())</f>
        <v>#N/A</v>
      </c>
      <c r="Q171" s="511" t="e">
        <f ca="1">+IF(AND(ISNUMBER(OFFSET('Water Data'!$H$6,0,10*ROW('Water Data'!H165))),'Data Summary'!CF171="Yes"),OFFSET('Water Data'!$H$6,0,10*ROW('Water Data'!H165)),NA())</f>
        <v>#N/A</v>
      </c>
      <c r="R171" s="511" t="e">
        <f ca="1">+IF(AND(ISNUMBER(OFFSET('Water Data'!$H$9,0,10*ROW('Water Data'!H165))),'Data Summary'!CG171="Yes"),OFFSET('Water Data'!$H$9,0,10*ROW('Water Data'!H165)),NA())</f>
        <v>#N/A</v>
      </c>
      <c r="S171" s="511" t="e">
        <f ca="1">+IF(AND(ISNUMBER(OFFSET('Water Data'!$I$4,0,10*ROW('Water Data'!I165))),'Data Summary'!CH171="Yes"),100-OFFSET('Water Data'!$I$4,0,10*ROW('Water Data'!I165)),NA())</f>
        <v>#N/A</v>
      </c>
      <c r="T171" s="511" t="e">
        <f ca="1">+IF(AND(ISNUMBER(OFFSET('Water Data'!$I$6,0,10*ROW('Water Data'!I165))),'Data Summary'!CI171="Yes"),OFFSET('Water Data'!$I$6,0,10*ROW('Water Data'!I165)),NA())</f>
        <v>#N/A</v>
      </c>
      <c r="U171" s="511" t="e">
        <f ca="1">+IF(AND(ISNUMBER(OFFSET('Water Data'!$I$9,0,10*ROW('Water Data'!I165))),'Data Summary'!CJ171="Yes"),OFFSET('Water Data'!$I$9,0,10*ROW('Water Data'!I165)),NA())</f>
        <v>#N/A</v>
      </c>
      <c r="V171" s="512" t="e">
        <f ca="1">+IF(AND(ISNUMBER(OFFSET('Sanitation Data'!$D$4,0,10*ROW('Sanitation Data'!D165))),'Data Summary'!CK171="Yes"),100-OFFSET('Sanitation Data'!$D$4,0,10*ROW('Sanitation Data'!D165)),NA())</f>
        <v>#N/A</v>
      </c>
      <c r="W171" s="512" t="e">
        <f ca="1">+IF(AND(ISNUMBER(OFFSET('Sanitation Data'!$D$6,0,10*ROW('Sanitation Data'!D165))),'Data Summary'!CL171="Yes"),OFFSET('Sanitation Data'!$D$6,0,10*ROW('Sanitation Data'!D165)),NA())</f>
        <v>#N/A</v>
      </c>
      <c r="X171" s="512" t="e">
        <f ca="1">+IF(AND(ISNUMBER(OFFSET('Sanitation Data'!$D$10,0,10*ROW('Sanitation Data'!D165))),'Data Summary'!CM171="Yes"),OFFSET('Sanitation Data'!$D$10,0,10*ROW('Sanitation Data'!D165)),NA())</f>
        <v>#N/A</v>
      </c>
      <c r="Y171" s="512" t="e">
        <f ca="1">+IF(AND(ISNUMBER(OFFSET('Sanitation Data'!$D$11,0,10*ROW('Sanitation Data'!D165))),'Data Summary'!CN171="Yes"),OFFSET('Sanitation Data'!$D$11,0,10*ROW('Sanitation Data'!D165)),NA())</f>
        <v>#N/A</v>
      </c>
      <c r="Z171" s="512" t="e">
        <f ca="1">+IF(AND(ISNUMBER(OFFSET('Sanitation Data'!$D$12,0,10*ROW('Sanitation Data'!D165))),'Data Summary'!CO171="Yes"),OFFSET('Sanitation Data'!$D$12,0,10*ROW('Sanitation Data'!D165)),NA())</f>
        <v>#N/A</v>
      </c>
      <c r="AA171" s="512" t="e">
        <f ca="1">+IF(AND(ISNUMBER(OFFSET('Sanitation Data'!$E$4,0,10*ROW('Sanitation Data'!E165))),'Data Summary'!CP171="Yes"),100-OFFSET('Sanitation Data'!$E$4,0,10*ROW('Sanitation Data'!E165)),NA())</f>
        <v>#N/A</v>
      </c>
      <c r="AB171" s="512" t="e">
        <f ca="1">+IF(AND(ISNUMBER(OFFSET('Sanitation Data'!$E$6,0,10*ROW('Sanitation Data'!E165))),'Data Summary'!CQ171="Yes"),OFFSET('Sanitation Data'!$E$6,0,10*ROW('Sanitation Data'!E165)),NA())</f>
        <v>#N/A</v>
      </c>
      <c r="AC171" s="512" t="e">
        <f ca="1">+IF(AND(ISNUMBER(OFFSET('Sanitation Data'!$E$10,0,10*ROW('Sanitation Data'!E165))),'Data Summary'!CR171="Yes"),OFFSET('Sanitation Data'!$E$10,0,10*ROW('Sanitation Data'!E165)),NA())</f>
        <v>#N/A</v>
      </c>
      <c r="AD171" s="512" t="e">
        <f ca="1">+IF(AND(ISNUMBER(OFFSET('Sanitation Data'!$E$11,0,10*ROW('Sanitation Data'!E165))),'Data Summary'!CS171="Yes"),OFFSET('Sanitation Data'!$E$11,0,10*ROW('Sanitation Data'!E165)),NA())</f>
        <v>#N/A</v>
      </c>
      <c r="AE171" s="512" t="e">
        <f ca="1">+IF(AND(ISNUMBER(OFFSET('Sanitation Data'!$E$12,0,10*ROW('Sanitation Data'!E165))),'Data Summary'!CT171="Yes"),OFFSET('Sanitation Data'!$E$12,0,10*ROW('Sanitation Data'!E165)),NA())</f>
        <v>#N/A</v>
      </c>
      <c r="AF171" s="512" t="e">
        <f ca="1">+IF(AND(ISNUMBER(OFFSET('Sanitation Data'!$F$4,0,10*ROW('Sanitation Data'!F165))),'Data Summary'!CU171="Yes"),100-OFFSET('Sanitation Data'!$F$4,0,10*ROW('Sanitation Data'!F165)),NA())</f>
        <v>#N/A</v>
      </c>
      <c r="AG171" s="512" t="e">
        <f ca="1">+IF(AND(ISNUMBER(OFFSET('Sanitation Data'!$F$6,0,10*ROW('Sanitation Data'!F165))),'Data Summary'!CV171="Yes"),OFFSET('Sanitation Data'!$F$6,0,10*ROW('Sanitation Data'!F165)),NA())</f>
        <v>#N/A</v>
      </c>
      <c r="AH171" s="512" t="e">
        <f ca="1">+IF(AND(ISNUMBER(OFFSET('Sanitation Data'!$F$10,0,10*ROW('Sanitation Data'!F165))),'Data Summary'!CW171="Yes"),OFFSET('Sanitation Data'!$F$10,0,10*ROW('Sanitation Data'!F165)),NA())</f>
        <v>#N/A</v>
      </c>
      <c r="AI171" s="512" t="e">
        <f ca="1">+IF(AND(ISNUMBER(OFFSET('Sanitation Data'!$F$11,0,10*ROW('Sanitation Data'!F165))),'Data Summary'!CX171="Yes"),OFFSET('Sanitation Data'!$F$11,0,10*ROW('Sanitation Data'!F165)),NA())</f>
        <v>#N/A</v>
      </c>
      <c r="AJ171" s="512" t="e">
        <f ca="1">+IF(AND(ISNUMBER(OFFSET('Sanitation Data'!$F$12,0,10*ROW('Sanitation Data'!F165))),'Data Summary'!CY171="Yes"),OFFSET('Sanitation Data'!$F$12,0,10*ROW('Sanitation Data'!F165)),NA())</f>
        <v>#N/A</v>
      </c>
      <c r="AK171" s="512" t="e">
        <f ca="1">+IF(AND(ISNUMBER(OFFSET('Sanitation Data'!$G$4,0,10*ROW('Sanitation Data'!G165))),'Data Summary'!CZ171="Yes"),100-OFFSET('Sanitation Data'!$G$4,0,10*ROW('Sanitation Data'!G165)),NA())</f>
        <v>#N/A</v>
      </c>
      <c r="AL171" s="512" t="e">
        <f ca="1">+IF(AND(ISNUMBER(OFFSET('Sanitation Data'!$G$6,0,10*ROW('Sanitation Data'!G165))),'Data Summary'!DA171="Yes"),OFFSET('Sanitation Data'!$G$6,0,10*ROW('Sanitation Data'!G165)),NA())</f>
        <v>#N/A</v>
      </c>
      <c r="AM171" s="512" t="e">
        <f ca="1">+IF(AND(ISNUMBER(OFFSET('Sanitation Data'!$G$10,0,10*ROW('Sanitation Data'!G165))),'Data Summary'!DB171="Yes"),OFFSET('Sanitation Data'!$G$10,0,10*ROW('Sanitation Data'!G165)),NA())</f>
        <v>#N/A</v>
      </c>
      <c r="AN171" s="512" t="e">
        <f ca="1">+IF(AND(ISNUMBER(OFFSET('Sanitation Data'!$G$11,0,10*ROW('Sanitation Data'!G165))),'Data Summary'!DC171="Yes"),OFFSET('Sanitation Data'!$G$11,0,10*ROW('Sanitation Data'!G165)),NA())</f>
        <v>#N/A</v>
      </c>
      <c r="AO171" s="512" t="e">
        <f ca="1">+IF(AND(ISNUMBER(OFFSET('Sanitation Data'!$G$12,0,10*ROW('Sanitation Data'!G165))),'Data Summary'!DD171="Yes"),OFFSET('Sanitation Data'!$G$12,0,10*ROW('Sanitation Data'!G165)),NA())</f>
        <v>#N/A</v>
      </c>
      <c r="AP171" s="512" t="e">
        <f ca="1">+IF(AND(ISNUMBER(OFFSET('Sanitation Data'!$H$4,0,10*ROW('Sanitation Data'!H165))),'Data Summary'!DE171="Yes"),100-OFFSET('Sanitation Data'!$H$4,0,10*ROW('Sanitation Data'!H165)),NA())</f>
        <v>#N/A</v>
      </c>
      <c r="AQ171" s="512" t="e">
        <f ca="1">+IF(AND(ISNUMBER(OFFSET('Sanitation Data'!$H$6,0,10*ROW('Sanitation Data'!H165))),'Data Summary'!DF171="Yes"),OFFSET('Sanitation Data'!$H$6,0,10*ROW('Sanitation Data'!H165)),NA())</f>
        <v>#N/A</v>
      </c>
      <c r="AR171" s="512" t="e">
        <f ca="1">+IF(AND(ISNUMBER(OFFSET('Sanitation Data'!$H$10,0,10*ROW('Sanitation Data'!H165))),'Data Summary'!DG171="Yes"),OFFSET('Sanitation Data'!$H$10,0,10*ROW('Sanitation Data'!H165)),NA())</f>
        <v>#N/A</v>
      </c>
      <c r="AS171" s="512" t="e">
        <f ca="1">+IF(AND(ISNUMBER(OFFSET('Sanitation Data'!$H$11,0,10*ROW('Sanitation Data'!H165))),'Data Summary'!DH171="Yes"),OFFSET('Sanitation Data'!$H$11,0,10*ROW('Sanitation Data'!H165)),NA())</f>
        <v>#N/A</v>
      </c>
      <c r="AT171" s="512" t="e">
        <f ca="1">+IF(AND(ISNUMBER(OFFSET('Sanitation Data'!$H$12,0,10*ROW('Sanitation Data'!H165))),'Data Summary'!DI171="Yes"),OFFSET('Sanitation Data'!$H$12,0,10*ROW('Sanitation Data'!H165)),NA())</f>
        <v>#N/A</v>
      </c>
      <c r="AU171" s="512" t="e">
        <f ca="1">+IF(AND(ISNUMBER(OFFSET('Sanitation Data'!$I$4,0,10*ROW('Sanitation Data'!I165))),'Data Summary'!DJ171="Yes"),100-OFFSET('Sanitation Data'!$I$4,0,10*ROW('Sanitation Data'!I165)),NA())</f>
        <v>#N/A</v>
      </c>
      <c r="AV171" s="512" t="e">
        <f ca="1">+IF(AND(ISNUMBER(OFFSET('Sanitation Data'!$I$6,0,10*ROW('Sanitation Data'!I165))),'Data Summary'!DK171="Yes"),OFFSET('Sanitation Data'!$I$6,0,10*ROW('Sanitation Data'!I165)),NA())</f>
        <v>#N/A</v>
      </c>
      <c r="AW171" s="512" t="e">
        <f ca="1">+IF(AND(ISNUMBER(OFFSET('Sanitation Data'!$I$10,0,10*ROW('Sanitation Data'!I165))),'Data Summary'!DL171="Yes"),OFFSET('Sanitation Data'!$I$10,0,10*ROW('Sanitation Data'!I165)),NA())</f>
        <v>#N/A</v>
      </c>
      <c r="AX171" s="512" t="e">
        <f ca="1">+IF(AND(ISNUMBER(OFFSET('Sanitation Data'!$I$11,0,10*ROW('Sanitation Data'!I165))),'Data Summary'!DM171="Yes"),OFFSET('Sanitation Data'!$I$11,0,10*ROW('Sanitation Data'!I165)),NA())</f>
        <v>#N/A</v>
      </c>
      <c r="AY171" s="512" t="e">
        <f ca="1">+IF(AND(ISNUMBER(OFFSET('Sanitation Data'!$I$12,0,10*ROW('Sanitation Data'!I165))),'Data Summary'!DN171="Yes"),OFFSET('Sanitation Data'!$I$12,0,10*ROW('Sanitation Data'!I165)),NA())</f>
        <v>#N/A</v>
      </c>
      <c r="AZ171" s="513" t="e">
        <f ca="1">+IF(AND(ISNUMBER(OFFSET('Hygiene Data'!$D$5,0,10*ROW('Hygiene Data'!D165))),'Data Summary'!DO171="Yes"),OFFSET('Hygiene Data'!$D$5,0,10*ROW('Hygiene Data'!D165)),NA())</f>
        <v>#N/A</v>
      </c>
      <c r="BA171" s="513" t="e">
        <f ca="1">+IF(AND(ISNUMBER(OFFSET('Hygiene Data'!$D$7,0,10*ROW('Hygiene Data'!D165))),'Data Summary'!DP171="Yes"),OFFSET('Hygiene Data'!$D$7,0,10*ROW('Hygiene Data'!D165)),NA())</f>
        <v>#N/A</v>
      </c>
      <c r="BB171" s="513" t="e">
        <f ca="1">+IF(AND(ISNUMBER(OFFSET('Hygiene Data'!$D$9,0,10*ROW('Hygiene Data'!D165))),'Data Summary'!DQ171="Yes"),OFFSET('Hygiene Data'!$D$9,0,10*ROW('Hygiene Data'!D165)),NA())</f>
        <v>#N/A</v>
      </c>
      <c r="BC171" s="513" t="e">
        <f ca="1">+IF(AND(ISNUMBER(OFFSET('Hygiene Data'!$E$5,0,10*ROW('Hygiene Data'!E165))),'Data Summary'!DR171="Yes"),OFFSET('Hygiene Data'!$E$5,0,10*ROW('Hygiene Data'!E165)),NA())</f>
        <v>#N/A</v>
      </c>
      <c r="BD171" s="513" t="e">
        <f ca="1">+IF(AND(ISNUMBER(OFFSET('Hygiene Data'!$E$7,0,10*ROW('Hygiene Data'!E165))),'Data Summary'!DS171="Yes"),OFFSET('Hygiene Data'!$E$7,0,10*ROW('Hygiene Data'!E165)),NA())</f>
        <v>#N/A</v>
      </c>
      <c r="BE171" s="513" t="e">
        <f ca="1">+IF(AND(ISNUMBER(OFFSET('Hygiene Data'!$E$9,0,10*ROW('Hygiene Data'!E165))),'Data Summary'!DT171="Yes"),OFFSET('Hygiene Data'!$E$9,0,10*ROW('Hygiene Data'!E165)),NA())</f>
        <v>#N/A</v>
      </c>
      <c r="BF171" s="513" t="e">
        <f ca="1">+IF(AND(ISNUMBER(OFFSET('Hygiene Data'!$F$5,0,10*ROW('Hygiene Data'!F165))),'Data Summary'!DU171="Yes"),OFFSET('Hygiene Data'!$F$5,0,10*ROW('Hygiene Data'!F165)),NA())</f>
        <v>#N/A</v>
      </c>
      <c r="BG171" s="513" t="e">
        <f ca="1">+IF(AND(ISNUMBER(OFFSET('Hygiene Data'!$F$7,0,10*ROW('Hygiene Data'!F165))),'Data Summary'!DV171="Yes"),OFFSET('Hygiene Data'!$F$7,0,10*ROW('Hygiene Data'!F165)),NA())</f>
        <v>#N/A</v>
      </c>
      <c r="BH171" s="513" t="e">
        <f ca="1">+IF(AND(ISNUMBER(OFFSET('Hygiene Data'!$F$9,0,10*ROW('Hygiene Data'!F165))),'Data Summary'!DW171="Yes"),OFFSET('Hygiene Data'!$F$9,0,10*ROW('Hygiene Data'!F165)),NA())</f>
        <v>#N/A</v>
      </c>
      <c r="BI171" s="513" t="e">
        <f ca="1">+IF(AND(ISNUMBER(OFFSET('Hygiene Data'!$G$5,0,10*ROW('Hygiene Data'!G165))),'Data Summary'!DX171="Yes"),OFFSET('Hygiene Data'!$G$5,0,10*ROW('Hygiene Data'!G165)),NA())</f>
        <v>#N/A</v>
      </c>
      <c r="BJ171" s="513" t="e">
        <f ca="1">+IF(AND(ISNUMBER(OFFSET('Hygiene Data'!$G$7,0,10*ROW('Hygiene Data'!G165))),'Data Summary'!DY171="Yes"),OFFSET('Hygiene Data'!$G$7,0,10*ROW('Hygiene Data'!G165)),NA())</f>
        <v>#N/A</v>
      </c>
      <c r="BK171" s="513" t="e">
        <f ca="1">+IF(AND(ISNUMBER(OFFSET('Hygiene Data'!$G$9,0,10*ROW('Hygiene Data'!G165))),'Data Summary'!DZ171="Yes"),OFFSET('Hygiene Data'!$G$9,0,10*ROW('Hygiene Data'!G165)),NA())</f>
        <v>#N/A</v>
      </c>
      <c r="BL171" s="513" t="e">
        <f ca="1">+IF(AND(ISNUMBER(OFFSET('Hygiene Data'!$H$5,0,10*ROW('Hygiene Data'!H165))),'Data Summary'!EA171="Yes"),OFFSET('Hygiene Data'!$H$5,0,10*ROW('Hygiene Data'!H165)),NA())</f>
        <v>#N/A</v>
      </c>
      <c r="BM171" s="513" t="e">
        <f ca="1">+IF(AND(ISNUMBER(OFFSET('Hygiene Data'!$H$7,0,10*ROW('Hygiene Data'!H165))),'Data Summary'!EB171="Yes"),OFFSET('Hygiene Data'!$H$7,0,10*ROW('Hygiene Data'!H165)),NA())</f>
        <v>#N/A</v>
      </c>
      <c r="BN171" s="513" t="e">
        <f ca="1">+IF(AND(ISNUMBER(OFFSET('Hygiene Data'!$H$9,0,10*ROW('Hygiene Data'!H165))),'Data Summary'!EC171="Yes"),OFFSET('Hygiene Data'!$H$9,0,10*ROW('Hygiene Data'!H165)),NA())</f>
        <v>#N/A</v>
      </c>
      <c r="BO171" s="513" t="e">
        <f ca="1">+IF(AND(ISNUMBER(OFFSET('Hygiene Data'!$I$5,0,10*ROW('Hygiene Data'!I165))),'Data Summary'!ED171="Yes"),OFFSET('Hygiene Data'!$I$5,0,10*ROW('Hygiene Data'!I165)),NA())</f>
        <v>#N/A</v>
      </c>
      <c r="BP171" s="513" t="e">
        <f ca="1">+IF(AND(ISNUMBER(OFFSET('Hygiene Data'!$I$7,0,10*ROW('Hygiene Data'!I165))),'Data Summary'!EE171="Yes"),OFFSET('Hygiene Data'!$I$7,0,10*ROW('Hygiene Data'!I165)),NA())</f>
        <v>#N/A</v>
      </c>
      <c r="BQ171" s="513" t="e">
        <f ca="1">+IF(AND(ISNUMBER(OFFSET('Hygiene Data'!$I$9,0,10*ROW('Hygiene Data'!I165))),'Data Summary'!EF171="Yes"),OFFSET('Hygiene Data'!$I$9,0,10*ROW('Hygiene Data'!I165)),NA())</f>
        <v>#N/A</v>
      </c>
    </row>
    <row r="172" spans="1:69" x14ac:dyDescent="0.25">
      <c r="A172" s="509" t="e">
        <f ca="1">+RIGHT('Data Summary'!A172,LEN('Data Summary'!A172)-9)</f>
        <v>#VALUE!</v>
      </c>
      <c r="B172" s="483" t="str">
        <f ca="1">+IF(ISTEXT('Data Summary'!B172),'Data Summary'!B172,"")</f>
        <v/>
      </c>
      <c r="C172" s="510" t="e">
        <f ca="1">+VALUE('Data Summary'!C172)</f>
        <v>#VALUE!</v>
      </c>
      <c r="D172" s="511" t="e">
        <f ca="1">+IF(AND(ISNUMBER(OFFSET('Water Data'!$D$4,0,10*ROW('Water Data'!D166))),'Data Summary'!BS172="Yes"),100-OFFSET('Water Data'!$D$4,0,10*ROW('Water Data'!D166)),NA())</f>
        <v>#N/A</v>
      </c>
      <c r="E172" s="511" t="e">
        <f ca="1">+IF(AND(ISNUMBER(OFFSET('Water Data'!$D$6,0,10*ROW('Water Data'!D166))),'Data Summary'!BT172="Yes"),OFFSET('Water Data'!$D$6,0,10*ROW('Water Data'!D166)),NA())</f>
        <v>#N/A</v>
      </c>
      <c r="F172" s="511" t="e">
        <f ca="1">+IF(AND(ISNUMBER(OFFSET('Water Data'!$D$9,0,10*ROW('Water Data'!D166))),'Data Summary'!BU172="Yes"),OFFSET('Water Data'!$D$9,0,10*ROW('Water Data'!D166)),NA())</f>
        <v>#N/A</v>
      </c>
      <c r="G172" s="511" t="e">
        <f ca="1">+IF(AND(ISNUMBER(OFFSET('Water Data'!$E$4,0,10*ROW('Water Data'!E166))),'Data Summary'!BV172="Yes"),100-OFFSET('Water Data'!$E$4,0,10*ROW('Water Data'!E166)),NA())</f>
        <v>#N/A</v>
      </c>
      <c r="H172" s="511" t="e">
        <f ca="1">+IF(AND(ISNUMBER(OFFSET('Water Data'!$E$6,0,10*ROW('Water Data'!E166))),'Data Summary'!BW172="Yes"),OFFSET('Water Data'!$E$6,0,10*ROW('Water Data'!E166)),NA())</f>
        <v>#N/A</v>
      </c>
      <c r="I172" s="511" t="e">
        <f ca="1">+IF(AND(ISNUMBER(OFFSET('Water Data'!$E$9,0,10*ROW('Water Data'!E166))),'Data Summary'!BX172="Yes"),OFFSET('Water Data'!$E$9,0,10*ROW('Water Data'!E166)),NA())</f>
        <v>#N/A</v>
      </c>
      <c r="J172" s="511" t="e">
        <f ca="1">+IF(AND(ISNUMBER(OFFSET('Water Data'!$F$4,0,10*ROW('Water Data'!F166))),'Data Summary'!BY172="Yes"),100-OFFSET('Water Data'!$F$4,0,10*ROW('Water Data'!F166)),NA())</f>
        <v>#N/A</v>
      </c>
      <c r="K172" s="511" t="e">
        <f ca="1">+IF(AND(ISNUMBER(OFFSET('Water Data'!$F$6,0,10*ROW('Water Data'!F166))),'Data Summary'!BZ172="Yes"),OFFSET('Water Data'!$F$6,0,10*ROW('Water Data'!F166)),NA())</f>
        <v>#N/A</v>
      </c>
      <c r="L172" s="511" t="e">
        <f ca="1">+IF(AND(ISNUMBER(OFFSET('Water Data'!$F$9,0,10*ROW('Water Data'!F166))),'Data Summary'!CA172="Yes"),OFFSET('Water Data'!$F$9,0,10*ROW('Water Data'!F166)),NA())</f>
        <v>#N/A</v>
      </c>
      <c r="M172" s="511" t="e">
        <f ca="1">+IF(AND(ISNUMBER(OFFSET('Water Data'!$G$4,0,10*ROW('Water Data'!G166))),'Data Summary'!CB172="Yes"),100-OFFSET('Water Data'!$G$4,0,10*ROW('Water Data'!G166)),NA())</f>
        <v>#N/A</v>
      </c>
      <c r="N172" s="511" t="e">
        <f ca="1">+IF(AND(ISNUMBER(OFFSET('Water Data'!$G$6,0,10*ROW('Water Data'!G166))),'Data Summary'!CC172="Yes"),OFFSET('Water Data'!$G$6,0,10*ROW('Water Data'!G166)),NA())</f>
        <v>#N/A</v>
      </c>
      <c r="O172" s="511" t="e">
        <f ca="1">+IF(AND(ISNUMBER(OFFSET('Water Data'!$G$9,0,10*ROW('Water Data'!G166))),'Data Summary'!CD172="Yes"),OFFSET('Water Data'!$G$9,0,10*ROW('Water Data'!G166)),NA())</f>
        <v>#N/A</v>
      </c>
      <c r="P172" s="511" t="e">
        <f ca="1">+IF(AND(ISNUMBER(OFFSET('Water Data'!$H$4,0,10*ROW('Water Data'!H166))),'Data Summary'!CE172="Yes"),100-OFFSET('Water Data'!$H$4,0,10*ROW('Water Data'!H166)),NA())</f>
        <v>#N/A</v>
      </c>
      <c r="Q172" s="511" t="e">
        <f ca="1">+IF(AND(ISNUMBER(OFFSET('Water Data'!$H$6,0,10*ROW('Water Data'!H166))),'Data Summary'!CF172="Yes"),OFFSET('Water Data'!$H$6,0,10*ROW('Water Data'!H166)),NA())</f>
        <v>#N/A</v>
      </c>
      <c r="R172" s="511" t="e">
        <f ca="1">+IF(AND(ISNUMBER(OFFSET('Water Data'!$H$9,0,10*ROW('Water Data'!H166))),'Data Summary'!CG172="Yes"),OFFSET('Water Data'!$H$9,0,10*ROW('Water Data'!H166)),NA())</f>
        <v>#N/A</v>
      </c>
      <c r="S172" s="511" t="e">
        <f ca="1">+IF(AND(ISNUMBER(OFFSET('Water Data'!$I$4,0,10*ROW('Water Data'!I166))),'Data Summary'!CH172="Yes"),100-OFFSET('Water Data'!$I$4,0,10*ROW('Water Data'!I166)),NA())</f>
        <v>#N/A</v>
      </c>
      <c r="T172" s="511" t="e">
        <f ca="1">+IF(AND(ISNUMBER(OFFSET('Water Data'!$I$6,0,10*ROW('Water Data'!I166))),'Data Summary'!CI172="Yes"),OFFSET('Water Data'!$I$6,0,10*ROW('Water Data'!I166)),NA())</f>
        <v>#N/A</v>
      </c>
      <c r="U172" s="511" t="e">
        <f ca="1">+IF(AND(ISNUMBER(OFFSET('Water Data'!$I$9,0,10*ROW('Water Data'!I166))),'Data Summary'!CJ172="Yes"),OFFSET('Water Data'!$I$9,0,10*ROW('Water Data'!I166)),NA())</f>
        <v>#N/A</v>
      </c>
      <c r="V172" s="512" t="e">
        <f ca="1">+IF(AND(ISNUMBER(OFFSET('Sanitation Data'!$D$4,0,10*ROW('Sanitation Data'!D166))),'Data Summary'!CK172="Yes"),100-OFFSET('Sanitation Data'!$D$4,0,10*ROW('Sanitation Data'!D166)),NA())</f>
        <v>#N/A</v>
      </c>
      <c r="W172" s="512" t="e">
        <f ca="1">+IF(AND(ISNUMBER(OFFSET('Sanitation Data'!$D$6,0,10*ROW('Sanitation Data'!D166))),'Data Summary'!CL172="Yes"),OFFSET('Sanitation Data'!$D$6,0,10*ROW('Sanitation Data'!D166)),NA())</f>
        <v>#N/A</v>
      </c>
      <c r="X172" s="512" t="e">
        <f ca="1">+IF(AND(ISNUMBER(OFFSET('Sanitation Data'!$D$10,0,10*ROW('Sanitation Data'!D166))),'Data Summary'!CM172="Yes"),OFFSET('Sanitation Data'!$D$10,0,10*ROW('Sanitation Data'!D166)),NA())</f>
        <v>#N/A</v>
      </c>
      <c r="Y172" s="512" t="e">
        <f ca="1">+IF(AND(ISNUMBER(OFFSET('Sanitation Data'!$D$11,0,10*ROW('Sanitation Data'!D166))),'Data Summary'!CN172="Yes"),OFFSET('Sanitation Data'!$D$11,0,10*ROW('Sanitation Data'!D166)),NA())</f>
        <v>#N/A</v>
      </c>
      <c r="Z172" s="512" t="e">
        <f ca="1">+IF(AND(ISNUMBER(OFFSET('Sanitation Data'!$D$12,0,10*ROW('Sanitation Data'!D166))),'Data Summary'!CO172="Yes"),OFFSET('Sanitation Data'!$D$12,0,10*ROW('Sanitation Data'!D166)),NA())</f>
        <v>#N/A</v>
      </c>
      <c r="AA172" s="512" t="e">
        <f ca="1">+IF(AND(ISNUMBER(OFFSET('Sanitation Data'!$E$4,0,10*ROW('Sanitation Data'!E166))),'Data Summary'!CP172="Yes"),100-OFFSET('Sanitation Data'!$E$4,0,10*ROW('Sanitation Data'!E166)),NA())</f>
        <v>#N/A</v>
      </c>
      <c r="AB172" s="512" t="e">
        <f ca="1">+IF(AND(ISNUMBER(OFFSET('Sanitation Data'!$E$6,0,10*ROW('Sanitation Data'!E166))),'Data Summary'!CQ172="Yes"),OFFSET('Sanitation Data'!$E$6,0,10*ROW('Sanitation Data'!E166)),NA())</f>
        <v>#N/A</v>
      </c>
      <c r="AC172" s="512" t="e">
        <f ca="1">+IF(AND(ISNUMBER(OFFSET('Sanitation Data'!$E$10,0,10*ROW('Sanitation Data'!E166))),'Data Summary'!CR172="Yes"),OFFSET('Sanitation Data'!$E$10,0,10*ROW('Sanitation Data'!E166)),NA())</f>
        <v>#N/A</v>
      </c>
      <c r="AD172" s="512" t="e">
        <f ca="1">+IF(AND(ISNUMBER(OFFSET('Sanitation Data'!$E$11,0,10*ROW('Sanitation Data'!E166))),'Data Summary'!CS172="Yes"),OFFSET('Sanitation Data'!$E$11,0,10*ROW('Sanitation Data'!E166)),NA())</f>
        <v>#N/A</v>
      </c>
      <c r="AE172" s="512" t="e">
        <f ca="1">+IF(AND(ISNUMBER(OFFSET('Sanitation Data'!$E$12,0,10*ROW('Sanitation Data'!E166))),'Data Summary'!CT172="Yes"),OFFSET('Sanitation Data'!$E$12,0,10*ROW('Sanitation Data'!E166)),NA())</f>
        <v>#N/A</v>
      </c>
      <c r="AF172" s="512" t="e">
        <f ca="1">+IF(AND(ISNUMBER(OFFSET('Sanitation Data'!$F$4,0,10*ROW('Sanitation Data'!F166))),'Data Summary'!CU172="Yes"),100-OFFSET('Sanitation Data'!$F$4,0,10*ROW('Sanitation Data'!F166)),NA())</f>
        <v>#N/A</v>
      </c>
      <c r="AG172" s="512" t="e">
        <f ca="1">+IF(AND(ISNUMBER(OFFSET('Sanitation Data'!$F$6,0,10*ROW('Sanitation Data'!F166))),'Data Summary'!CV172="Yes"),OFFSET('Sanitation Data'!$F$6,0,10*ROW('Sanitation Data'!F166)),NA())</f>
        <v>#N/A</v>
      </c>
      <c r="AH172" s="512" t="e">
        <f ca="1">+IF(AND(ISNUMBER(OFFSET('Sanitation Data'!$F$10,0,10*ROW('Sanitation Data'!F166))),'Data Summary'!CW172="Yes"),OFFSET('Sanitation Data'!$F$10,0,10*ROW('Sanitation Data'!F166)),NA())</f>
        <v>#N/A</v>
      </c>
      <c r="AI172" s="512" t="e">
        <f ca="1">+IF(AND(ISNUMBER(OFFSET('Sanitation Data'!$F$11,0,10*ROW('Sanitation Data'!F166))),'Data Summary'!CX172="Yes"),OFFSET('Sanitation Data'!$F$11,0,10*ROW('Sanitation Data'!F166)),NA())</f>
        <v>#N/A</v>
      </c>
      <c r="AJ172" s="512" t="e">
        <f ca="1">+IF(AND(ISNUMBER(OFFSET('Sanitation Data'!$F$12,0,10*ROW('Sanitation Data'!F166))),'Data Summary'!CY172="Yes"),OFFSET('Sanitation Data'!$F$12,0,10*ROW('Sanitation Data'!F166)),NA())</f>
        <v>#N/A</v>
      </c>
      <c r="AK172" s="512" t="e">
        <f ca="1">+IF(AND(ISNUMBER(OFFSET('Sanitation Data'!$G$4,0,10*ROW('Sanitation Data'!G166))),'Data Summary'!CZ172="Yes"),100-OFFSET('Sanitation Data'!$G$4,0,10*ROW('Sanitation Data'!G166)),NA())</f>
        <v>#N/A</v>
      </c>
      <c r="AL172" s="512" t="e">
        <f ca="1">+IF(AND(ISNUMBER(OFFSET('Sanitation Data'!$G$6,0,10*ROW('Sanitation Data'!G166))),'Data Summary'!DA172="Yes"),OFFSET('Sanitation Data'!$G$6,0,10*ROW('Sanitation Data'!G166)),NA())</f>
        <v>#N/A</v>
      </c>
      <c r="AM172" s="512" t="e">
        <f ca="1">+IF(AND(ISNUMBER(OFFSET('Sanitation Data'!$G$10,0,10*ROW('Sanitation Data'!G166))),'Data Summary'!DB172="Yes"),OFFSET('Sanitation Data'!$G$10,0,10*ROW('Sanitation Data'!G166)),NA())</f>
        <v>#N/A</v>
      </c>
      <c r="AN172" s="512" t="e">
        <f ca="1">+IF(AND(ISNUMBER(OFFSET('Sanitation Data'!$G$11,0,10*ROW('Sanitation Data'!G166))),'Data Summary'!DC172="Yes"),OFFSET('Sanitation Data'!$G$11,0,10*ROW('Sanitation Data'!G166)),NA())</f>
        <v>#N/A</v>
      </c>
      <c r="AO172" s="512" t="e">
        <f ca="1">+IF(AND(ISNUMBER(OFFSET('Sanitation Data'!$G$12,0,10*ROW('Sanitation Data'!G166))),'Data Summary'!DD172="Yes"),OFFSET('Sanitation Data'!$G$12,0,10*ROW('Sanitation Data'!G166)),NA())</f>
        <v>#N/A</v>
      </c>
      <c r="AP172" s="512" t="e">
        <f ca="1">+IF(AND(ISNUMBER(OFFSET('Sanitation Data'!$H$4,0,10*ROW('Sanitation Data'!H166))),'Data Summary'!DE172="Yes"),100-OFFSET('Sanitation Data'!$H$4,0,10*ROW('Sanitation Data'!H166)),NA())</f>
        <v>#N/A</v>
      </c>
      <c r="AQ172" s="512" t="e">
        <f ca="1">+IF(AND(ISNUMBER(OFFSET('Sanitation Data'!$H$6,0,10*ROW('Sanitation Data'!H166))),'Data Summary'!DF172="Yes"),OFFSET('Sanitation Data'!$H$6,0,10*ROW('Sanitation Data'!H166)),NA())</f>
        <v>#N/A</v>
      </c>
      <c r="AR172" s="512" t="e">
        <f ca="1">+IF(AND(ISNUMBER(OFFSET('Sanitation Data'!$H$10,0,10*ROW('Sanitation Data'!H166))),'Data Summary'!DG172="Yes"),OFFSET('Sanitation Data'!$H$10,0,10*ROW('Sanitation Data'!H166)),NA())</f>
        <v>#N/A</v>
      </c>
      <c r="AS172" s="512" t="e">
        <f ca="1">+IF(AND(ISNUMBER(OFFSET('Sanitation Data'!$H$11,0,10*ROW('Sanitation Data'!H166))),'Data Summary'!DH172="Yes"),OFFSET('Sanitation Data'!$H$11,0,10*ROW('Sanitation Data'!H166)),NA())</f>
        <v>#N/A</v>
      </c>
      <c r="AT172" s="512" t="e">
        <f ca="1">+IF(AND(ISNUMBER(OFFSET('Sanitation Data'!$H$12,0,10*ROW('Sanitation Data'!H166))),'Data Summary'!DI172="Yes"),OFFSET('Sanitation Data'!$H$12,0,10*ROW('Sanitation Data'!H166)),NA())</f>
        <v>#N/A</v>
      </c>
      <c r="AU172" s="512" t="e">
        <f ca="1">+IF(AND(ISNUMBER(OFFSET('Sanitation Data'!$I$4,0,10*ROW('Sanitation Data'!I166))),'Data Summary'!DJ172="Yes"),100-OFFSET('Sanitation Data'!$I$4,0,10*ROW('Sanitation Data'!I166)),NA())</f>
        <v>#N/A</v>
      </c>
      <c r="AV172" s="512" t="e">
        <f ca="1">+IF(AND(ISNUMBER(OFFSET('Sanitation Data'!$I$6,0,10*ROW('Sanitation Data'!I166))),'Data Summary'!DK172="Yes"),OFFSET('Sanitation Data'!$I$6,0,10*ROW('Sanitation Data'!I166)),NA())</f>
        <v>#N/A</v>
      </c>
      <c r="AW172" s="512" t="e">
        <f ca="1">+IF(AND(ISNUMBER(OFFSET('Sanitation Data'!$I$10,0,10*ROW('Sanitation Data'!I166))),'Data Summary'!DL172="Yes"),OFFSET('Sanitation Data'!$I$10,0,10*ROW('Sanitation Data'!I166)),NA())</f>
        <v>#N/A</v>
      </c>
      <c r="AX172" s="512" t="e">
        <f ca="1">+IF(AND(ISNUMBER(OFFSET('Sanitation Data'!$I$11,0,10*ROW('Sanitation Data'!I166))),'Data Summary'!DM172="Yes"),OFFSET('Sanitation Data'!$I$11,0,10*ROW('Sanitation Data'!I166)),NA())</f>
        <v>#N/A</v>
      </c>
      <c r="AY172" s="512" t="e">
        <f ca="1">+IF(AND(ISNUMBER(OFFSET('Sanitation Data'!$I$12,0,10*ROW('Sanitation Data'!I166))),'Data Summary'!DN172="Yes"),OFFSET('Sanitation Data'!$I$12,0,10*ROW('Sanitation Data'!I166)),NA())</f>
        <v>#N/A</v>
      </c>
      <c r="AZ172" s="513" t="e">
        <f ca="1">+IF(AND(ISNUMBER(OFFSET('Hygiene Data'!$D$5,0,10*ROW('Hygiene Data'!D166))),'Data Summary'!DO172="Yes"),OFFSET('Hygiene Data'!$D$5,0,10*ROW('Hygiene Data'!D166)),NA())</f>
        <v>#N/A</v>
      </c>
      <c r="BA172" s="513" t="e">
        <f ca="1">+IF(AND(ISNUMBER(OFFSET('Hygiene Data'!$D$7,0,10*ROW('Hygiene Data'!D166))),'Data Summary'!DP172="Yes"),OFFSET('Hygiene Data'!$D$7,0,10*ROW('Hygiene Data'!D166)),NA())</f>
        <v>#N/A</v>
      </c>
      <c r="BB172" s="513" t="e">
        <f ca="1">+IF(AND(ISNUMBER(OFFSET('Hygiene Data'!$D$9,0,10*ROW('Hygiene Data'!D166))),'Data Summary'!DQ172="Yes"),OFFSET('Hygiene Data'!$D$9,0,10*ROW('Hygiene Data'!D166)),NA())</f>
        <v>#N/A</v>
      </c>
      <c r="BC172" s="513" t="e">
        <f ca="1">+IF(AND(ISNUMBER(OFFSET('Hygiene Data'!$E$5,0,10*ROW('Hygiene Data'!E166))),'Data Summary'!DR172="Yes"),OFFSET('Hygiene Data'!$E$5,0,10*ROW('Hygiene Data'!E166)),NA())</f>
        <v>#N/A</v>
      </c>
      <c r="BD172" s="513" t="e">
        <f ca="1">+IF(AND(ISNUMBER(OFFSET('Hygiene Data'!$E$7,0,10*ROW('Hygiene Data'!E166))),'Data Summary'!DS172="Yes"),OFFSET('Hygiene Data'!$E$7,0,10*ROW('Hygiene Data'!E166)),NA())</f>
        <v>#N/A</v>
      </c>
      <c r="BE172" s="513" t="e">
        <f ca="1">+IF(AND(ISNUMBER(OFFSET('Hygiene Data'!$E$9,0,10*ROW('Hygiene Data'!E166))),'Data Summary'!DT172="Yes"),OFFSET('Hygiene Data'!$E$9,0,10*ROW('Hygiene Data'!E166)),NA())</f>
        <v>#N/A</v>
      </c>
      <c r="BF172" s="513" t="e">
        <f ca="1">+IF(AND(ISNUMBER(OFFSET('Hygiene Data'!$F$5,0,10*ROW('Hygiene Data'!F166))),'Data Summary'!DU172="Yes"),OFFSET('Hygiene Data'!$F$5,0,10*ROW('Hygiene Data'!F166)),NA())</f>
        <v>#N/A</v>
      </c>
      <c r="BG172" s="513" t="e">
        <f ca="1">+IF(AND(ISNUMBER(OFFSET('Hygiene Data'!$F$7,0,10*ROW('Hygiene Data'!F166))),'Data Summary'!DV172="Yes"),OFFSET('Hygiene Data'!$F$7,0,10*ROW('Hygiene Data'!F166)),NA())</f>
        <v>#N/A</v>
      </c>
      <c r="BH172" s="513" t="e">
        <f ca="1">+IF(AND(ISNUMBER(OFFSET('Hygiene Data'!$F$9,0,10*ROW('Hygiene Data'!F166))),'Data Summary'!DW172="Yes"),OFFSET('Hygiene Data'!$F$9,0,10*ROW('Hygiene Data'!F166)),NA())</f>
        <v>#N/A</v>
      </c>
      <c r="BI172" s="513" t="e">
        <f ca="1">+IF(AND(ISNUMBER(OFFSET('Hygiene Data'!$G$5,0,10*ROW('Hygiene Data'!G166))),'Data Summary'!DX172="Yes"),OFFSET('Hygiene Data'!$G$5,0,10*ROW('Hygiene Data'!G166)),NA())</f>
        <v>#N/A</v>
      </c>
      <c r="BJ172" s="513" t="e">
        <f ca="1">+IF(AND(ISNUMBER(OFFSET('Hygiene Data'!$G$7,0,10*ROW('Hygiene Data'!G166))),'Data Summary'!DY172="Yes"),OFFSET('Hygiene Data'!$G$7,0,10*ROW('Hygiene Data'!G166)),NA())</f>
        <v>#N/A</v>
      </c>
      <c r="BK172" s="513" t="e">
        <f ca="1">+IF(AND(ISNUMBER(OFFSET('Hygiene Data'!$G$9,0,10*ROW('Hygiene Data'!G166))),'Data Summary'!DZ172="Yes"),OFFSET('Hygiene Data'!$G$9,0,10*ROW('Hygiene Data'!G166)),NA())</f>
        <v>#N/A</v>
      </c>
      <c r="BL172" s="513" t="e">
        <f ca="1">+IF(AND(ISNUMBER(OFFSET('Hygiene Data'!$H$5,0,10*ROW('Hygiene Data'!H166))),'Data Summary'!EA172="Yes"),OFFSET('Hygiene Data'!$H$5,0,10*ROW('Hygiene Data'!H166)),NA())</f>
        <v>#N/A</v>
      </c>
      <c r="BM172" s="513" t="e">
        <f ca="1">+IF(AND(ISNUMBER(OFFSET('Hygiene Data'!$H$7,0,10*ROW('Hygiene Data'!H166))),'Data Summary'!EB172="Yes"),OFFSET('Hygiene Data'!$H$7,0,10*ROW('Hygiene Data'!H166)),NA())</f>
        <v>#N/A</v>
      </c>
      <c r="BN172" s="513" t="e">
        <f ca="1">+IF(AND(ISNUMBER(OFFSET('Hygiene Data'!$H$9,0,10*ROW('Hygiene Data'!H166))),'Data Summary'!EC172="Yes"),OFFSET('Hygiene Data'!$H$9,0,10*ROW('Hygiene Data'!H166)),NA())</f>
        <v>#N/A</v>
      </c>
      <c r="BO172" s="513" t="e">
        <f ca="1">+IF(AND(ISNUMBER(OFFSET('Hygiene Data'!$I$5,0,10*ROW('Hygiene Data'!I166))),'Data Summary'!ED172="Yes"),OFFSET('Hygiene Data'!$I$5,0,10*ROW('Hygiene Data'!I166)),NA())</f>
        <v>#N/A</v>
      </c>
      <c r="BP172" s="513" t="e">
        <f ca="1">+IF(AND(ISNUMBER(OFFSET('Hygiene Data'!$I$7,0,10*ROW('Hygiene Data'!I166))),'Data Summary'!EE172="Yes"),OFFSET('Hygiene Data'!$I$7,0,10*ROW('Hygiene Data'!I166)),NA())</f>
        <v>#N/A</v>
      </c>
      <c r="BQ172" s="513" t="e">
        <f ca="1">+IF(AND(ISNUMBER(OFFSET('Hygiene Data'!$I$9,0,10*ROW('Hygiene Data'!I166))),'Data Summary'!EF172="Yes"),OFFSET('Hygiene Data'!$I$9,0,10*ROW('Hygiene Data'!I166)),NA())</f>
        <v>#N/A</v>
      </c>
    </row>
    <row r="173" spans="1:69" x14ac:dyDescent="0.25">
      <c r="A173" s="509" t="e">
        <f ca="1">+RIGHT('Data Summary'!A173,LEN('Data Summary'!A173)-9)</f>
        <v>#VALUE!</v>
      </c>
      <c r="B173" s="483" t="str">
        <f ca="1">+IF(ISTEXT('Data Summary'!B173),'Data Summary'!B173,"")</f>
        <v/>
      </c>
      <c r="C173" s="510" t="e">
        <f ca="1">+VALUE('Data Summary'!C173)</f>
        <v>#VALUE!</v>
      </c>
      <c r="D173" s="511" t="e">
        <f ca="1">+IF(AND(ISNUMBER(OFFSET('Water Data'!$D$4,0,10*ROW('Water Data'!D167))),'Data Summary'!BS173="Yes"),100-OFFSET('Water Data'!$D$4,0,10*ROW('Water Data'!D167)),NA())</f>
        <v>#N/A</v>
      </c>
      <c r="E173" s="511" t="e">
        <f ca="1">+IF(AND(ISNUMBER(OFFSET('Water Data'!$D$6,0,10*ROW('Water Data'!D167))),'Data Summary'!BT173="Yes"),OFFSET('Water Data'!$D$6,0,10*ROW('Water Data'!D167)),NA())</f>
        <v>#N/A</v>
      </c>
      <c r="F173" s="511" t="e">
        <f ca="1">+IF(AND(ISNUMBER(OFFSET('Water Data'!$D$9,0,10*ROW('Water Data'!D167))),'Data Summary'!BU173="Yes"),OFFSET('Water Data'!$D$9,0,10*ROW('Water Data'!D167)),NA())</f>
        <v>#N/A</v>
      </c>
      <c r="G173" s="511" t="e">
        <f ca="1">+IF(AND(ISNUMBER(OFFSET('Water Data'!$E$4,0,10*ROW('Water Data'!E167))),'Data Summary'!BV173="Yes"),100-OFFSET('Water Data'!$E$4,0,10*ROW('Water Data'!E167)),NA())</f>
        <v>#N/A</v>
      </c>
      <c r="H173" s="511" t="e">
        <f ca="1">+IF(AND(ISNUMBER(OFFSET('Water Data'!$E$6,0,10*ROW('Water Data'!E167))),'Data Summary'!BW173="Yes"),OFFSET('Water Data'!$E$6,0,10*ROW('Water Data'!E167)),NA())</f>
        <v>#N/A</v>
      </c>
      <c r="I173" s="511" t="e">
        <f ca="1">+IF(AND(ISNUMBER(OFFSET('Water Data'!$E$9,0,10*ROW('Water Data'!E167))),'Data Summary'!BX173="Yes"),OFFSET('Water Data'!$E$9,0,10*ROW('Water Data'!E167)),NA())</f>
        <v>#N/A</v>
      </c>
      <c r="J173" s="511" t="e">
        <f ca="1">+IF(AND(ISNUMBER(OFFSET('Water Data'!$F$4,0,10*ROW('Water Data'!F167))),'Data Summary'!BY173="Yes"),100-OFFSET('Water Data'!$F$4,0,10*ROW('Water Data'!F167)),NA())</f>
        <v>#N/A</v>
      </c>
      <c r="K173" s="511" t="e">
        <f ca="1">+IF(AND(ISNUMBER(OFFSET('Water Data'!$F$6,0,10*ROW('Water Data'!F167))),'Data Summary'!BZ173="Yes"),OFFSET('Water Data'!$F$6,0,10*ROW('Water Data'!F167)),NA())</f>
        <v>#N/A</v>
      </c>
      <c r="L173" s="511" t="e">
        <f ca="1">+IF(AND(ISNUMBER(OFFSET('Water Data'!$F$9,0,10*ROW('Water Data'!F167))),'Data Summary'!CA173="Yes"),OFFSET('Water Data'!$F$9,0,10*ROW('Water Data'!F167)),NA())</f>
        <v>#N/A</v>
      </c>
      <c r="M173" s="511" t="e">
        <f ca="1">+IF(AND(ISNUMBER(OFFSET('Water Data'!$G$4,0,10*ROW('Water Data'!G167))),'Data Summary'!CB173="Yes"),100-OFFSET('Water Data'!$G$4,0,10*ROW('Water Data'!G167)),NA())</f>
        <v>#N/A</v>
      </c>
      <c r="N173" s="511" t="e">
        <f ca="1">+IF(AND(ISNUMBER(OFFSET('Water Data'!$G$6,0,10*ROW('Water Data'!G167))),'Data Summary'!CC173="Yes"),OFFSET('Water Data'!$G$6,0,10*ROW('Water Data'!G167)),NA())</f>
        <v>#N/A</v>
      </c>
      <c r="O173" s="511" t="e">
        <f ca="1">+IF(AND(ISNUMBER(OFFSET('Water Data'!$G$9,0,10*ROW('Water Data'!G167))),'Data Summary'!CD173="Yes"),OFFSET('Water Data'!$G$9,0,10*ROW('Water Data'!G167)),NA())</f>
        <v>#N/A</v>
      </c>
      <c r="P173" s="511" t="e">
        <f ca="1">+IF(AND(ISNUMBER(OFFSET('Water Data'!$H$4,0,10*ROW('Water Data'!H167))),'Data Summary'!CE173="Yes"),100-OFFSET('Water Data'!$H$4,0,10*ROW('Water Data'!H167)),NA())</f>
        <v>#N/A</v>
      </c>
      <c r="Q173" s="511" t="e">
        <f ca="1">+IF(AND(ISNUMBER(OFFSET('Water Data'!$H$6,0,10*ROW('Water Data'!H167))),'Data Summary'!CF173="Yes"),OFFSET('Water Data'!$H$6,0,10*ROW('Water Data'!H167)),NA())</f>
        <v>#N/A</v>
      </c>
      <c r="R173" s="511" t="e">
        <f ca="1">+IF(AND(ISNUMBER(OFFSET('Water Data'!$H$9,0,10*ROW('Water Data'!H167))),'Data Summary'!CG173="Yes"),OFFSET('Water Data'!$H$9,0,10*ROW('Water Data'!H167)),NA())</f>
        <v>#N/A</v>
      </c>
      <c r="S173" s="511" t="e">
        <f ca="1">+IF(AND(ISNUMBER(OFFSET('Water Data'!$I$4,0,10*ROW('Water Data'!I167))),'Data Summary'!CH173="Yes"),100-OFFSET('Water Data'!$I$4,0,10*ROW('Water Data'!I167)),NA())</f>
        <v>#N/A</v>
      </c>
      <c r="T173" s="511" t="e">
        <f ca="1">+IF(AND(ISNUMBER(OFFSET('Water Data'!$I$6,0,10*ROW('Water Data'!I167))),'Data Summary'!CI173="Yes"),OFFSET('Water Data'!$I$6,0,10*ROW('Water Data'!I167)),NA())</f>
        <v>#N/A</v>
      </c>
      <c r="U173" s="511" t="e">
        <f ca="1">+IF(AND(ISNUMBER(OFFSET('Water Data'!$I$9,0,10*ROW('Water Data'!I167))),'Data Summary'!CJ173="Yes"),OFFSET('Water Data'!$I$9,0,10*ROW('Water Data'!I167)),NA())</f>
        <v>#N/A</v>
      </c>
      <c r="V173" s="512" t="e">
        <f ca="1">+IF(AND(ISNUMBER(OFFSET('Sanitation Data'!$D$4,0,10*ROW('Sanitation Data'!D167))),'Data Summary'!CK173="Yes"),100-OFFSET('Sanitation Data'!$D$4,0,10*ROW('Sanitation Data'!D167)),NA())</f>
        <v>#N/A</v>
      </c>
      <c r="W173" s="512" t="e">
        <f ca="1">+IF(AND(ISNUMBER(OFFSET('Sanitation Data'!$D$6,0,10*ROW('Sanitation Data'!D167))),'Data Summary'!CL173="Yes"),OFFSET('Sanitation Data'!$D$6,0,10*ROW('Sanitation Data'!D167)),NA())</f>
        <v>#N/A</v>
      </c>
      <c r="X173" s="512" t="e">
        <f ca="1">+IF(AND(ISNUMBER(OFFSET('Sanitation Data'!$D$10,0,10*ROW('Sanitation Data'!D167))),'Data Summary'!CM173="Yes"),OFFSET('Sanitation Data'!$D$10,0,10*ROW('Sanitation Data'!D167)),NA())</f>
        <v>#N/A</v>
      </c>
      <c r="Y173" s="512" t="e">
        <f ca="1">+IF(AND(ISNUMBER(OFFSET('Sanitation Data'!$D$11,0,10*ROW('Sanitation Data'!D167))),'Data Summary'!CN173="Yes"),OFFSET('Sanitation Data'!$D$11,0,10*ROW('Sanitation Data'!D167)),NA())</f>
        <v>#N/A</v>
      </c>
      <c r="Z173" s="512" t="e">
        <f ca="1">+IF(AND(ISNUMBER(OFFSET('Sanitation Data'!$D$12,0,10*ROW('Sanitation Data'!D167))),'Data Summary'!CO173="Yes"),OFFSET('Sanitation Data'!$D$12,0,10*ROW('Sanitation Data'!D167)),NA())</f>
        <v>#N/A</v>
      </c>
      <c r="AA173" s="512" t="e">
        <f ca="1">+IF(AND(ISNUMBER(OFFSET('Sanitation Data'!$E$4,0,10*ROW('Sanitation Data'!E167))),'Data Summary'!CP173="Yes"),100-OFFSET('Sanitation Data'!$E$4,0,10*ROW('Sanitation Data'!E167)),NA())</f>
        <v>#N/A</v>
      </c>
      <c r="AB173" s="512" t="e">
        <f ca="1">+IF(AND(ISNUMBER(OFFSET('Sanitation Data'!$E$6,0,10*ROW('Sanitation Data'!E167))),'Data Summary'!CQ173="Yes"),OFFSET('Sanitation Data'!$E$6,0,10*ROW('Sanitation Data'!E167)),NA())</f>
        <v>#N/A</v>
      </c>
      <c r="AC173" s="512" t="e">
        <f ca="1">+IF(AND(ISNUMBER(OFFSET('Sanitation Data'!$E$10,0,10*ROW('Sanitation Data'!E167))),'Data Summary'!CR173="Yes"),OFFSET('Sanitation Data'!$E$10,0,10*ROW('Sanitation Data'!E167)),NA())</f>
        <v>#N/A</v>
      </c>
      <c r="AD173" s="512" t="e">
        <f ca="1">+IF(AND(ISNUMBER(OFFSET('Sanitation Data'!$E$11,0,10*ROW('Sanitation Data'!E167))),'Data Summary'!CS173="Yes"),OFFSET('Sanitation Data'!$E$11,0,10*ROW('Sanitation Data'!E167)),NA())</f>
        <v>#N/A</v>
      </c>
      <c r="AE173" s="512" t="e">
        <f ca="1">+IF(AND(ISNUMBER(OFFSET('Sanitation Data'!$E$12,0,10*ROW('Sanitation Data'!E167))),'Data Summary'!CT173="Yes"),OFFSET('Sanitation Data'!$E$12,0,10*ROW('Sanitation Data'!E167)),NA())</f>
        <v>#N/A</v>
      </c>
      <c r="AF173" s="512" t="e">
        <f ca="1">+IF(AND(ISNUMBER(OFFSET('Sanitation Data'!$F$4,0,10*ROW('Sanitation Data'!F167))),'Data Summary'!CU173="Yes"),100-OFFSET('Sanitation Data'!$F$4,0,10*ROW('Sanitation Data'!F167)),NA())</f>
        <v>#N/A</v>
      </c>
      <c r="AG173" s="512" t="e">
        <f ca="1">+IF(AND(ISNUMBER(OFFSET('Sanitation Data'!$F$6,0,10*ROW('Sanitation Data'!F167))),'Data Summary'!CV173="Yes"),OFFSET('Sanitation Data'!$F$6,0,10*ROW('Sanitation Data'!F167)),NA())</f>
        <v>#N/A</v>
      </c>
      <c r="AH173" s="512" t="e">
        <f ca="1">+IF(AND(ISNUMBER(OFFSET('Sanitation Data'!$F$10,0,10*ROW('Sanitation Data'!F167))),'Data Summary'!CW173="Yes"),OFFSET('Sanitation Data'!$F$10,0,10*ROW('Sanitation Data'!F167)),NA())</f>
        <v>#N/A</v>
      </c>
      <c r="AI173" s="512" t="e">
        <f ca="1">+IF(AND(ISNUMBER(OFFSET('Sanitation Data'!$F$11,0,10*ROW('Sanitation Data'!F167))),'Data Summary'!CX173="Yes"),OFFSET('Sanitation Data'!$F$11,0,10*ROW('Sanitation Data'!F167)),NA())</f>
        <v>#N/A</v>
      </c>
      <c r="AJ173" s="512" t="e">
        <f ca="1">+IF(AND(ISNUMBER(OFFSET('Sanitation Data'!$F$12,0,10*ROW('Sanitation Data'!F167))),'Data Summary'!CY173="Yes"),OFFSET('Sanitation Data'!$F$12,0,10*ROW('Sanitation Data'!F167)),NA())</f>
        <v>#N/A</v>
      </c>
      <c r="AK173" s="512" t="e">
        <f ca="1">+IF(AND(ISNUMBER(OFFSET('Sanitation Data'!$G$4,0,10*ROW('Sanitation Data'!G167))),'Data Summary'!CZ173="Yes"),100-OFFSET('Sanitation Data'!$G$4,0,10*ROW('Sanitation Data'!G167)),NA())</f>
        <v>#N/A</v>
      </c>
      <c r="AL173" s="512" t="e">
        <f ca="1">+IF(AND(ISNUMBER(OFFSET('Sanitation Data'!$G$6,0,10*ROW('Sanitation Data'!G167))),'Data Summary'!DA173="Yes"),OFFSET('Sanitation Data'!$G$6,0,10*ROW('Sanitation Data'!G167)),NA())</f>
        <v>#N/A</v>
      </c>
      <c r="AM173" s="512" t="e">
        <f ca="1">+IF(AND(ISNUMBER(OFFSET('Sanitation Data'!$G$10,0,10*ROW('Sanitation Data'!G167))),'Data Summary'!DB173="Yes"),OFFSET('Sanitation Data'!$G$10,0,10*ROW('Sanitation Data'!G167)),NA())</f>
        <v>#N/A</v>
      </c>
      <c r="AN173" s="512" t="e">
        <f ca="1">+IF(AND(ISNUMBER(OFFSET('Sanitation Data'!$G$11,0,10*ROW('Sanitation Data'!G167))),'Data Summary'!DC173="Yes"),OFFSET('Sanitation Data'!$G$11,0,10*ROW('Sanitation Data'!G167)),NA())</f>
        <v>#N/A</v>
      </c>
      <c r="AO173" s="512" t="e">
        <f ca="1">+IF(AND(ISNUMBER(OFFSET('Sanitation Data'!$G$12,0,10*ROW('Sanitation Data'!G167))),'Data Summary'!DD173="Yes"),OFFSET('Sanitation Data'!$G$12,0,10*ROW('Sanitation Data'!G167)),NA())</f>
        <v>#N/A</v>
      </c>
      <c r="AP173" s="512" t="e">
        <f ca="1">+IF(AND(ISNUMBER(OFFSET('Sanitation Data'!$H$4,0,10*ROW('Sanitation Data'!H167))),'Data Summary'!DE173="Yes"),100-OFFSET('Sanitation Data'!$H$4,0,10*ROW('Sanitation Data'!H167)),NA())</f>
        <v>#N/A</v>
      </c>
      <c r="AQ173" s="512" t="e">
        <f ca="1">+IF(AND(ISNUMBER(OFFSET('Sanitation Data'!$H$6,0,10*ROW('Sanitation Data'!H167))),'Data Summary'!DF173="Yes"),OFFSET('Sanitation Data'!$H$6,0,10*ROW('Sanitation Data'!H167)),NA())</f>
        <v>#N/A</v>
      </c>
      <c r="AR173" s="512" t="e">
        <f ca="1">+IF(AND(ISNUMBER(OFFSET('Sanitation Data'!$H$10,0,10*ROW('Sanitation Data'!H167))),'Data Summary'!DG173="Yes"),OFFSET('Sanitation Data'!$H$10,0,10*ROW('Sanitation Data'!H167)),NA())</f>
        <v>#N/A</v>
      </c>
      <c r="AS173" s="512" t="e">
        <f ca="1">+IF(AND(ISNUMBER(OFFSET('Sanitation Data'!$H$11,0,10*ROW('Sanitation Data'!H167))),'Data Summary'!DH173="Yes"),OFFSET('Sanitation Data'!$H$11,0,10*ROW('Sanitation Data'!H167)),NA())</f>
        <v>#N/A</v>
      </c>
      <c r="AT173" s="512" t="e">
        <f ca="1">+IF(AND(ISNUMBER(OFFSET('Sanitation Data'!$H$12,0,10*ROW('Sanitation Data'!H167))),'Data Summary'!DI173="Yes"),OFFSET('Sanitation Data'!$H$12,0,10*ROW('Sanitation Data'!H167)),NA())</f>
        <v>#N/A</v>
      </c>
      <c r="AU173" s="512" t="e">
        <f ca="1">+IF(AND(ISNUMBER(OFFSET('Sanitation Data'!$I$4,0,10*ROW('Sanitation Data'!I167))),'Data Summary'!DJ173="Yes"),100-OFFSET('Sanitation Data'!$I$4,0,10*ROW('Sanitation Data'!I167)),NA())</f>
        <v>#N/A</v>
      </c>
      <c r="AV173" s="512" t="e">
        <f ca="1">+IF(AND(ISNUMBER(OFFSET('Sanitation Data'!$I$6,0,10*ROW('Sanitation Data'!I167))),'Data Summary'!DK173="Yes"),OFFSET('Sanitation Data'!$I$6,0,10*ROW('Sanitation Data'!I167)),NA())</f>
        <v>#N/A</v>
      </c>
      <c r="AW173" s="512" t="e">
        <f ca="1">+IF(AND(ISNUMBER(OFFSET('Sanitation Data'!$I$10,0,10*ROW('Sanitation Data'!I167))),'Data Summary'!DL173="Yes"),OFFSET('Sanitation Data'!$I$10,0,10*ROW('Sanitation Data'!I167)),NA())</f>
        <v>#N/A</v>
      </c>
      <c r="AX173" s="512" t="e">
        <f ca="1">+IF(AND(ISNUMBER(OFFSET('Sanitation Data'!$I$11,0,10*ROW('Sanitation Data'!I167))),'Data Summary'!DM173="Yes"),OFFSET('Sanitation Data'!$I$11,0,10*ROW('Sanitation Data'!I167)),NA())</f>
        <v>#N/A</v>
      </c>
      <c r="AY173" s="512" t="e">
        <f ca="1">+IF(AND(ISNUMBER(OFFSET('Sanitation Data'!$I$12,0,10*ROW('Sanitation Data'!I167))),'Data Summary'!DN173="Yes"),OFFSET('Sanitation Data'!$I$12,0,10*ROW('Sanitation Data'!I167)),NA())</f>
        <v>#N/A</v>
      </c>
      <c r="AZ173" s="513" t="e">
        <f ca="1">+IF(AND(ISNUMBER(OFFSET('Hygiene Data'!$D$5,0,10*ROW('Hygiene Data'!D167))),'Data Summary'!DO173="Yes"),OFFSET('Hygiene Data'!$D$5,0,10*ROW('Hygiene Data'!D167)),NA())</f>
        <v>#N/A</v>
      </c>
      <c r="BA173" s="513" t="e">
        <f ca="1">+IF(AND(ISNUMBER(OFFSET('Hygiene Data'!$D$7,0,10*ROW('Hygiene Data'!D167))),'Data Summary'!DP173="Yes"),OFFSET('Hygiene Data'!$D$7,0,10*ROW('Hygiene Data'!D167)),NA())</f>
        <v>#N/A</v>
      </c>
      <c r="BB173" s="513" t="e">
        <f ca="1">+IF(AND(ISNUMBER(OFFSET('Hygiene Data'!$D$9,0,10*ROW('Hygiene Data'!D167))),'Data Summary'!DQ173="Yes"),OFFSET('Hygiene Data'!$D$9,0,10*ROW('Hygiene Data'!D167)),NA())</f>
        <v>#N/A</v>
      </c>
      <c r="BC173" s="513" t="e">
        <f ca="1">+IF(AND(ISNUMBER(OFFSET('Hygiene Data'!$E$5,0,10*ROW('Hygiene Data'!E167))),'Data Summary'!DR173="Yes"),OFFSET('Hygiene Data'!$E$5,0,10*ROW('Hygiene Data'!E167)),NA())</f>
        <v>#N/A</v>
      </c>
      <c r="BD173" s="513" t="e">
        <f ca="1">+IF(AND(ISNUMBER(OFFSET('Hygiene Data'!$E$7,0,10*ROW('Hygiene Data'!E167))),'Data Summary'!DS173="Yes"),OFFSET('Hygiene Data'!$E$7,0,10*ROW('Hygiene Data'!E167)),NA())</f>
        <v>#N/A</v>
      </c>
      <c r="BE173" s="513" t="e">
        <f ca="1">+IF(AND(ISNUMBER(OFFSET('Hygiene Data'!$E$9,0,10*ROW('Hygiene Data'!E167))),'Data Summary'!DT173="Yes"),OFFSET('Hygiene Data'!$E$9,0,10*ROW('Hygiene Data'!E167)),NA())</f>
        <v>#N/A</v>
      </c>
      <c r="BF173" s="513" t="e">
        <f ca="1">+IF(AND(ISNUMBER(OFFSET('Hygiene Data'!$F$5,0,10*ROW('Hygiene Data'!F167))),'Data Summary'!DU173="Yes"),OFFSET('Hygiene Data'!$F$5,0,10*ROW('Hygiene Data'!F167)),NA())</f>
        <v>#N/A</v>
      </c>
      <c r="BG173" s="513" t="e">
        <f ca="1">+IF(AND(ISNUMBER(OFFSET('Hygiene Data'!$F$7,0,10*ROW('Hygiene Data'!F167))),'Data Summary'!DV173="Yes"),OFFSET('Hygiene Data'!$F$7,0,10*ROW('Hygiene Data'!F167)),NA())</f>
        <v>#N/A</v>
      </c>
      <c r="BH173" s="513" t="e">
        <f ca="1">+IF(AND(ISNUMBER(OFFSET('Hygiene Data'!$F$9,0,10*ROW('Hygiene Data'!F167))),'Data Summary'!DW173="Yes"),OFFSET('Hygiene Data'!$F$9,0,10*ROW('Hygiene Data'!F167)),NA())</f>
        <v>#N/A</v>
      </c>
      <c r="BI173" s="513" t="e">
        <f ca="1">+IF(AND(ISNUMBER(OFFSET('Hygiene Data'!$G$5,0,10*ROW('Hygiene Data'!G167))),'Data Summary'!DX173="Yes"),OFFSET('Hygiene Data'!$G$5,0,10*ROW('Hygiene Data'!G167)),NA())</f>
        <v>#N/A</v>
      </c>
      <c r="BJ173" s="513" t="e">
        <f ca="1">+IF(AND(ISNUMBER(OFFSET('Hygiene Data'!$G$7,0,10*ROW('Hygiene Data'!G167))),'Data Summary'!DY173="Yes"),OFFSET('Hygiene Data'!$G$7,0,10*ROW('Hygiene Data'!G167)),NA())</f>
        <v>#N/A</v>
      </c>
      <c r="BK173" s="513" t="e">
        <f ca="1">+IF(AND(ISNUMBER(OFFSET('Hygiene Data'!$G$9,0,10*ROW('Hygiene Data'!G167))),'Data Summary'!DZ173="Yes"),OFFSET('Hygiene Data'!$G$9,0,10*ROW('Hygiene Data'!G167)),NA())</f>
        <v>#N/A</v>
      </c>
      <c r="BL173" s="513" t="e">
        <f ca="1">+IF(AND(ISNUMBER(OFFSET('Hygiene Data'!$H$5,0,10*ROW('Hygiene Data'!H167))),'Data Summary'!EA173="Yes"),OFFSET('Hygiene Data'!$H$5,0,10*ROW('Hygiene Data'!H167)),NA())</f>
        <v>#N/A</v>
      </c>
      <c r="BM173" s="513" t="e">
        <f ca="1">+IF(AND(ISNUMBER(OFFSET('Hygiene Data'!$H$7,0,10*ROW('Hygiene Data'!H167))),'Data Summary'!EB173="Yes"),OFFSET('Hygiene Data'!$H$7,0,10*ROW('Hygiene Data'!H167)),NA())</f>
        <v>#N/A</v>
      </c>
      <c r="BN173" s="513" t="e">
        <f ca="1">+IF(AND(ISNUMBER(OFFSET('Hygiene Data'!$H$9,0,10*ROW('Hygiene Data'!H167))),'Data Summary'!EC173="Yes"),OFFSET('Hygiene Data'!$H$9,0,10*ROW('Hygiene Data'!H167)),NA())</f>
        <v>#N/A</v>
      </c>
      <c r="BO173" s="513" t="e">
        <f ca="1">+IF(AND(ISNUMBER(OFFSET('Hygiene Data'!$I$5,0,10*ROW('Hygiene Data'!I167))),'Data Summary'!ED173="Yes"),OFFSET('Hygiene Data'!$I$5,0,10*ROW('Hygiene Data'!I167)),NA())</f>
        <v>#N/A</v>
      </c>
      <c r="BP173" s="513" t="e">
        <f ca="1">+IF(AND(ISNUMBER(OFFSET('Hygiene Data'!$I$7,0,10*ROW('Hygiene Data'!I167))),'Data Summary'!EE173="Yes"),OFFSET('Hygiene Data'!$I$7,0,10*ROW('Hygiene Data'!I167)),NA())</f>
        <v>#N/A</v>
      </c>
      <c r="BQ173" s="513" t="e">
        <f ca="1">+IF(AND(ISNUMBER(OFFSET('Hygiene Data'!$I$9,0,10*ROW('Hygiene Data'!I167))),'Data Summary'!EF173="Yes"),OFFSET('Hygiene Data'!$I$9,0,10*ROW('Hygiene Data'!I167)),NA())</f>
        <v>#N/A</v>
      </c>
    </row>
    <row r="174" spans="1:69" x14ac:dyDescent="0.25">
      <c r="A174" s="509" t="e">
        <f ca="1">+RIGHT('Data Summary'!A174,LEN('Data Summary'!A174)-9)</f>
        <v>#VALUE!</v>
      </c>
      <c r="B174" s="483" t="str">
        <f ca="1">+IF(ISTEXT('Data Summary'!B174),'Data Summary'!B174,"")</f>
        <v/>
      </c>
      <c r="C174" s="510" t="e">
        <f ca="1">+VALUE('Data Summary'!C174)</f>
        <v>#VALUE!</v>
      </c>
      <c r="D174" s="511" t="e">
        <f ca="1">+IF(AND(ISNUMBER(OFFSET('Water Data'!$D$4,0,10*ROW('Water Data'!D168))),'Data Summary'!BS174="Yes"),100-OFFSET('Water Data'!$D$4,0,10*ROW('Water Data'!D168)),NA())</f>
        <v>#N/A</v>
      </c>
      <c r="E174" s="511" t="e">
        <f ca="1">+IF(AND(ISNUMBER(OFFSET('Water Data'!$D$6,0,10*ROW('Water Data'!D168))),'Data Summary'!BT174="Yes"),OFFSET('Water Data'!$D$6,0,10*ROW('Water Data'!D168)),NA())</f>
        <v>#N/A</v>
      </c>
      <c r="F174" s="511" t="e">
        <f ca="1">+IF(AND(ISNUMBER(OFFSET('Water Data'!$D$9,0,10*ROW('Water Data'!D168))),'Data Summary'!BU174="Yes"),OFFSET('Water Data'!$D$9,0,10*ROW('Water Data'!D168)),NA())</f>
        <v>#N/A</v>
      </c>
      <c r="G174" s="511" t="e">
        <f ca="1">+IF(AND(ISNUMBER(OFFSET('Water Data'!$E$4,0,10*ROW('Water Data'!E168))),'Data Summary'!BV174="Yes"),100-OFFSET('Water Data'!$E$4,0,10*ROW('Water Data'!E168)),NA())</f>
        <v>#N/A</v>
      </c>
      <c r="H174" s="511" t="e">
        <f ca="1">+IF(AND(ISNUMBER(OFFSET('Water Data'!$E$6,0,10*ROW('Water Data'!E168))),'Data Summary'!BW174="Yes"),OFFSET('Water Data'!$E$6,0,10*ROW('Water Data'!E168)),NA())</f>
        <v>#N/A</v>
      </c>
      <c r="I174" s="511" t="e">
        <f ca="1">+IF(AND(ISNUMBER(OFFSET('Water Data'!$E$9,0,10*ROW('Water Data'!E168))),'Data Summary'!BX174="Yes"),OFFSET('Water Data'!$E$9,0,10*ROW('Water Data'!E168)),NA())</f>
        <v>#N/A</v>
      </c>
      <c r="J174" s="511" t="e">
        <f ca="1">+IF(AND(ISNUMBER(OFFSET('Water Data'!$F$4,0,10*ROW('Water Data'!F168))),'Data Summary'!BY174="Yes"),100-OFFSET('Water Data'!$F$4,0,10*ROW('Water Data'!F168)),NA())</f>
        <v>#N/A</v>
      </c>
      <c r="K174" s="511" t="e">
        <f ca="1">+IF(AND(ISNUMBER(OFFSET('Water Data'!$F$6,0,10*ROW('Water Data'!F168))),'Data Summary'!BZ174="Yes"),OFFSET('Water Data'!$F$6,0,10*ROW('Water Data'!F168)),NA())</f>
        <v>#N/A</v>
      </c>
      <c r="L174" s="511" t="e">
        <f ca="1">+IF(AND(ISNUMBER(OFFSET('Water Data'!$F$9,0,10*ROW('Water Data'!F168))),'Data Summary'!CA174="Yes"),OFFSET('Water Data'!$F$9,0,10*ROW('Water Data'!F168)),NA())</f>
        <v>#N/A</v>
      </c>
      <c r="M174" s="511" t="e">
        <f ca="1">+IF(AND(ISNUMBER(OFFSET('Water Data'!$G$4,0,10*ROW('Water Data'!G168))),'Data Summary'!CB174="Yes"),100-OFFSET('Water Data'!$G$4,0,10*ROW('Water Data'!G168)),NA())</f>
        <v>#N/A</v>
      </c>
      <c r="N174" s="511" t="e">
        <f ca="1">+IF(AND(ISNUMBER(OFFSET('Water Data'!$G$6,0,10*ROW('Water Data'!G168))),'Data Summary'!CC174="Yes"),OFFSET('Water Data'!$G$6,0,10*ROW('Water Data'!G168)),NA())</f>
        <v>#N/A</v>
      </c>
      <c r="O174" s="511" t="e">
        <f ca="1">+IF(AND(ISNUMBER(OFFSET('Water Data'!$G$9,0,10*ROW('Water Data'!G168))),'Data Summary'!CD174="Yes"),OFFSET('Water Data'!$G$9,0,10*ROW('Water Data'!G168)),NA())</f>
        <v>#N/A</v>
      </c>
      <c r="P174" s="511" t="e">
        <f ca="1">+IF(AND(ISNUMBER(OFFSET('Water Data'!$H$4,0,10*ROW('Water Data'!H168))),'Data Summary'!CE174="Yes"),100-OFFSET('Water Data'!$H$4,0,10*ROW('Water Data'!H168)),NA())</f>
        <v>#N/A</v>
      </c>
      <c r="Q174" s="511" t="e">
        <f ca="1">+IF(AND(ISNUMBER(OFFSET('Water Data'!$H$6,0,10*ROW('Water Data'!H168))),'Data Summary'!CF174="Yes"),OFFSET('Water Data'!$H$6,0,10*ROW('Water Data'!H168)),NA())</f>
        <v>#N/A</v>
      </c>
      <c r="R174" s="511" t="e">
        <f ca="1">+IF(AND(ISNUMBER(OFFSET('Water Data'!$H$9,0,10*ROW('Water Data'!H168))),'Data Summary'!CG174="Yes"),OFFSET('Water Data'!$H$9,0,10*ROW('Water Data'!H168)),NA())</f>
        <v>#N/A</v>
      </c>
      <c r="S174" s="511" t="e">
        <f ca="1">+IF(AND(ISNUMBER(OFFSET('Water Data'!$I$4,0,10*ROW('Water Data'!I168))),'Data Summary'!CH174="Yes"),100-OFFSET('Water Data'!$I$4,0,10*ROW('Water Data'!I168)),NA())</f>
        <v>#N/A</v>
      </c>
      <c r="T174" s="511" t="e">
        <f ca="1">+IF(AND(ISNUMBER(OFFSET('Water Data'!$I$6,0,10*ROW('Water Data'!I168))),'Data Summary'!CI174="Yes"),OFFSET('Water Data'!$I$6,0,10*ROW('Water Data'!I168)),NA())</f>
        <v>#N/A</v>
      </c>
      <c r="U174" s="511" t="e">
        <f ca="1">+IF(AND(ISNUMBER(OFFSET('Water Data'!$I$9,0,10*ROW('Water Data'!I168))),'Data Summary'!CJ174="Yes"),OFFSET('Water Data'!$I$9,0,10*ROW('Water Data'!I168)),NA())</f>
        <v>#N/A</v>
      </c>
      <c r="V174" s="512" t="e">
        <f ca="1">+IF(AND(ISNUMBER(OFFSET('Sanitation Data'!$D$4,0,10*ROW('Sanitation Data'!D168))),'Data Summary'!CK174="Yes"),100-OFFSET('Sanitation Data'!$D$4,0,10*ROW('Sanitation Data'!D168)),NA())</f>
        <v>#N/A</v>
      </c>
      <c r="W174" s="512" t="e">
        <f ca="1">+IF(AND(ISNUMBER(OFFSET('Sanitation Data'!$D$6,0,10*ROW('Sanitation Data'!D168))),'Data Summary'!CL174="Yes"),OFFSET('Sanitation Data'!$D$6,0,10*ROW('Sanitation Data'!D168)),NA())</f>
        <v>#N/A</v>
      </c>
      <c r="X174" s="512" t="e">
        <f ca="1">+IF(AND(ISNUMBER(OFFSET('Sanitation Data'!$D$10,0,10*ROW('Sanitation Data'!D168))),'Data Summary'!CM174="Yes"),OFFSET('Sanitation Data'!$D$10,0,10*ROW('Sanitation Data'!D168)),NA())</f>
        <v>#N/A</v>
      </c>
      <c r="Y174" s="512" t="e">
        <f ca="1">+IF(AND(ISNUMBER(OFFSET('Sanitation Data'!$D$11,0,10*ROW('Sanitation Data'!D168))),'Data Summary'!CN174="Yes"),OFFSET('Sanitation Data'!$D$11,0,10*ROW('Sanitation Data'!D168)),NA())</f>
        <v>#N/A</v>
      </c>
      <c r="Z174" s="512" t="e">
        <f ca="1">+IF(AND(ISNUMBER(OFFSET('Sanitation Data'!$D$12,0,10*ROW('Sanitation Data'!D168))),'Data Summary'!CO174="Yes"),OFFSET('Sanitation Data'!$D$12,0,10*ROW('Sanitation Data'!D168)),NA())</f>
        <v>#N/A</v>
      </c>
      <c r="AA174" s="512" t="e">
        <f ca="1">+IF(AND(ISNUMBER(OFFSET('Sanitation Data'!$E$4,0,10*ROW('Sanitation Data'!E168))),'Data Summary'!CP174="Yes"),100-OFFSET('Sanitation Data'!$E$4,0,10*ROW('Sanitation Data'!E168)),NA())</f>
        <v>#N/A</v>
      </c>
      <c r="AB174" s="512" t="e">
        <f ca="1">+IF(AND(ISNUMBER(OFFSET('Sanitation Data'!$E$6,0,10*ROW('Sanitation Data'!E168))),'Data Summary'!CQ174="Yes"),OFFSET('Sanitation Data'!$E$6,0,10*ROW('Sanitation Data'!E168)),NA())</f>
        <v>#N/A</v>
      </c>
      <c r="AC174" s="512" t="e">
        <f ca="1">+IF(AND(ISNUMBER(OFFSET('Sanitation Data'!$E$10,0,10*ROW('Sanitation Data'!E168))),'Data Summary'!CR174="Yes"),OFFSET('Sanitation Data'!$E$10,0,10*ROW('Sanitation Data'!E168)),NA())</f>
        <v>#N/A</v>
      </c>
      <c r="AD174" s="512" t="e">
        <f ca="1">+IF(AND(ISNUMBER(OFFSET('Sanitation Data'!$E$11,0,10*ROW('Sanitation Data'!E168))),'Data Summary'!CS174="Yes"),OFFSET('Sanitation Data'!$E$11,0,10*ROW('Sanitation Data'!E168)),NA())</f>
        <v>#N/A</v>
      </c>
      <c r="AE174" s="512" t="e">
        <f ca="1">+IF(AND(ISNUMBER(OFFSET('Sanitation Data'!$E$12,0,10*ROW('Sanitation Data'!E168))),'Data Summary'!CT174="Yes"),OFFSET('Sanitation Data'!$E$12,0,10*ROW('Sanitation Data'!E168)),NA())</f>
        <v>#N/A</v>
      </c>
      <c r="AF174" s="512" t="e">
        <f ca="1">+IF(AND(ISNUMBER(OFFSET('Sanitation Data'!$F$4,0,10*ROW('Sanitation Data'!F168))),'Data Summary'!CU174="Yes"),100-OFFSET('Sanitation Data'!$F$4,0,10*ROW('Sanitation Data'!F168)),NA())</f>
        <v>#N/A</v>
      </c>
      <c r="AG174" s="512" t="e">
        <f ca="1">+IF(AND(ISNUMBER(OFFSET('Sanitation Data'!$F$6,0,10*ROW('Sanitation Data'!F168))),'Data Summary'!CV174="Yes"),OFFSET('Sanitation Data'!$F$6,0,10*ROW('Sanitation Data'!F168)),NA())</f>
        <v>#N/A</v>
      </c>
      <c r="AH174" s="512" t="e">
        <f ca="1">+IF(AND(ISNUMBER(OFFSET('Sanitation Data'!$F$10,0,10*ROW('Sanitation Data'!F168))),'Data Summary'!CW174="Yes"),OFFSET('Sanitation Data'!$F$10,0,10*ROW('Sanitation Data'!F168)),NA())</f>
        <v>#N/A</v>
      </c>
      <c r="AI174" s="512" t="e">
        <f ca="1">+IF(AND(ISNUMBER(OFFSET('Sanitation Data'!$F$11,0,10*ROW('Sanitation Data'!F168))),'Data Summary'!CX174="Yes"),OFFSET('Sanitation Data'!$F$11,0,10*ROW('Sanitation Data'!F168)),NA())</f>
        <v>#N/A</v>
      </c>
      <c r="AJ174" s="512" t="e">
        <f ca="1">+IF(AND(ISNUMBER(OFFSET('Sanitation Data'!$F$12,0,10*ROW('Sanitation Data'!F168))),'Data Summary'!CY174="Yes"),OFFSET('Sanitation Data'!$F$12,0,10*ROW('Sanitation Data'!F168)),NA())</f>
        <v>#N/A</v>
      </c>
      <c r="AK174" s="512" t="e">
        <f ca="1">+IF(AND(ISNUMBER(OFFSET('Sanitation Data'!$G$4,0,10*ROW('Sanitation Data'!G168))),'Data Summary'!CZ174="Yes"),100-OFFSET('Sanitation Data'!$G$4,0,10*ROW('Sanitation Data'!G168)),NA())</f>
        <v>#N/A</v>
      </c>
      <c r="AL174" s="512" t="e">
        <f ca="1">+IF(AND(ISNUMBER(OFFSET('Sanitation Data'!$G$6,0,10*ROW('Sanitation Data'!G168))),'Data Summary'!DA174="Yes"),OFFSET('Sanitation Data'!$G$6,0,10*ROW('Sanitation Data'!G168)),NA())</f>
        <v>#N/A</v>
      </c>
      <c r="AM174" s="512" t="e">
        <f ca="1">+IF(AND(ISNUMBER(OFFSET('Sanitation Data'!$G$10,0,10*ROW('Sanitation Data'!G168))),'Data Summary'!DB174="Yes"),OFFSET('Sanitation Data'!$G$10,0,10*ROW('Sanitation Data'!G168)),NA())</f>
        <v>#N/A</v>
      </c>
      <c r="AN174" s="512" t="e">
        <f ca="1">+IF(AND(ISNUMBER(OFFSET('Sanitation Data'!$G$11,0,10*ROW('Sanitation Data'!G168))),'Data Summary'!DC174="Yes"),OFFSET('Sanitation Data'!$G$11,0,10*ROW('Sanitation Data'!G168)),NA())</f>
        <v>#N/A</v>
      </c>
      <c r="AO174" s="512" t="e">
        <f ca="1">+IF(AND(ISNUMBER(OFFSET('Sanitation Data'!$G$12,0,10*ROW('Sanitation Data'!G168))),'Data Summary'!DD174="Yes"),OFFSET('Sanitation Data'!$G$12,0,10*ROW('Sanitation Data'!G168)),NA())</f>
        <v>#N/A</v>
      </c>
      <c r="AP174" s="512" t="e">
        <f ca="1">+IF(AND(ISNUMBER(OFFSET('Sanitation Data'!$H$4,0,10*ROW('Sanitation Data'!H168))),'Data Summary'!DE174="Yes"),100-OFFSET('Sanitation Data'!$H$4,0,10*ROW('Sanitation Data'!H168)),NA())</f>
        <v>#N/A</v>
      </c>
      <c r="AQ174" s="512" t="e">
        <f ca="1">+IF(AND(ISNUMBER(OFFSET('Sanitation Data'!$H$6,0,10*ROW('Sanitation Data'!H168))),'Data Summary'!DF174="Yes"),OFFSET('Sanitation Data'!$H$6,0,10*ROW('Sanitation Data'!H168)),NA())</f>
        <v>#N/A</v>
      </c>
      <c r="AR174" s="512" t="e">
        <f ca="1">+IF(AND(ISNUMBER(OFFSET('Sanitation Data'!$H$10,0,10*ROW('Sanitation Data'!H168))),'Data Summary'!DG174="Yes"),OFFSET('Sanitation Data'!$H$10,0,10*ROW('Sanitation Data'!H168)),NA())</f>
        <v>#N/A</v>
      </c>
      <c r="AS174" s="512" t="e">
        <f ca="1">+IF(AND(ISNUMBER(OFFSET('Sanitation Data'!$H$11,0,10*ROW('Sanitation Data'!H168))),'Data Summary'!DH174="Yes"),OFFSET('Sanitation Data'!$H$11,0,10*ROW('Sanitation Data'!H168)),NA())</f>
        <v>#N/A</v>
      </c>
      <c r="AT174" s="512" t="e">
        <f ca="1">+IF(AND(ISNUMBER(OFFSET('Sanitation Data'!$H$12,0,10*ROW('Sanitation Data'!H168))),'Data Summary'!DI174="Yes"),OFFSET('Sanitation Data'!$H$12,0,10*ROW('Sanitation Data'!H168)),NA())</f>
        <v>#N/A</v>
      </c>
      <c r="AU174" s="512" t="e">
        <f ca="1">+IF(AND(ISNUMBER(OFFSET('Sanitation Data'!$I$4,0,10*ROW('Sanitation Data'!I168))),'Data Summary'!DJ174="Yes"),100-OFFSET('Sanitation Data'!$I$4,0,10*ROW('Sanitation Data'!I168)),NA())</f>
        <v>#N/A</v>
      </c>
      <c r="AV174" s="512" t="e">
        <f ca="1">+IF(AND(ISNUMBER(OFFSET('Sanitation Data'!$I$6,0,10*ROW('Sanitation Data'!I168))),'Data Summary'!DK174="Yes"),OFFSET('Sanitation Data'!$I$6,0,10*ROW('Sanitation Data'!I168)),NA())</f>
        <v>#N/A</v>
      </c>
      <c r="AW174" s="512" t="e">
        <f ca="1">+IF(AND(ISNUMBER(OFFSET('Sanitation Data'!$I$10,0,10*ROW('Sanitation Data'!I168))),'Data Summary'!DL174="Yes"),OFFSET('Sanitation Data'!$I$10,0,10*ROW('Sanitation Data'!I168)),NA())</f>
        <v>#N/A</v>
      </c>
      <c r="AX174" s="512" t="e">
        <f ca="1">+IF(AND(ISNUMBER(OFFSET('Sanitation Data'!$I$11,0,10*ROW('Sanitation Data'!I168))),'Data Summary'!DM174="Yes"),OFFSET('Sanitation Data'!$I$11,0,10*ROW('Sanitation Data'!I168)),NA())</f>
        <v>#N/A</v>
      </c>
      <c r="AY174" s="512" t="e">
        <f ca="1">+IF(AND(ISNUMBER(OFFSET('Sanitation Data'!$I$12,0,10*ROW('Sanitation Data'!I168))),'Data Summary'!DN174="Yes"),OFFSET('Sanitation Data'!$I$12,0,10*ROW('Sanitation Data'!I168)),NA())</f>
        <v>#N/A</v>
      </c>
      <c r="AZ174" s="513" t="e">
        <f ca="1">+IF(AND(ISNUMBER(OFFSET('Hygiene Data'!$D$5,0,10*ROW('Hygiene Data'!D168))),'Data Summary'!DO174="Yes"),OFFSET('Hygiene Data'!$D$5,0,10*ROW('Hygiene Data'!D168)),NA())</f>
        <v>#N/A</v>
      </c>
      <c r="BA174" s="513" t="e">
        <f ca="1">+IF(AND(ISNUMBER(OFFSET('Hygiene Data'!$D$7,0,10*ROW('Hygiene Data'!D168))),'Data Summary'!DP174="Yes"),OFFSET('Hygiene Data'!$D$7,0,10*ROW('Hygiene Data'!D168)),NA())</f>
        <v>#N/A</v>
      </c>
      <c r="BB174" s="513" t="e">
        <f ca="1">+IF(AND(ISNUMBER(OFFSET('Hygiene Data'!$D$9,0,10*ROW('Hygiene Data'!D168))),'Data Summary'!DQ174="Yes"),OFFSET('Hygiene Data'!$D$9,0,10*ROW('Hygiene Data'!D168)),NA())</f>
        <v>#N/A</v>
      </c>
      <c r="BC174" s="513" t="e">
        <f ca="1">+IF(AND(ISNUMBER(OFFSET('Hygiene Data'!$E$5,0,10*ROW('Hygiene Data'!E168))),'Data Summary'!DR174="Yes"),OFFSET('Hygiene Data'!$E$5,0,10*ROW('Hygiene Data'!E168)),NA())</f>
        <v>#N/A</v>
      </c>
      <c r="BD174" s="513" t="e">
        <f ca="1">+IF(AND(ISNUMBER(OFFSET('Hygiene Data'!$E$7,0,10*ROW('Hygiene Data'!E168))),'Data Summary'!DS174="Yes"),OFFSET('Hygiene Data'!$E$7,0,10*ROW('Hygiene Data'!E168)),NA())</f>
        <v>#N/A</v>
      </c>
      <c r="BE174" s="513" t="e">
        <f ca="1">+IF(AND(ISNUMBER(OFFSET('Hygiene Data'!$E$9,0,10*ROW('Hygiene Data'!E168))),'Data Summary'!DT174="Yes"),OFFSET('Hygiene Data'!$E$9,0,10*ROW('Hygiene Data'!E168)),NA())</f>
        <v>#N/A</v>
      </c>
      <c r="BF174" s="513" t="e">
        <f ca="1">+IF(AND(ISNUMBER(OFFSET('Hygiene Data'!$F$5,0,10*ROW('Hygiene Data'!F168))),'Data Summary'!DU174="Yes"),OFFSET('Hygiene Data'!$F$5,0,10*ROW('Hygiene Data'!F168)),NA())</f>
        <v>#N/A</v>
      </c>
      <c r="BG174" s="513" t="e">
        <f ca="1">+IF(AND(ISNUMBER(OFFSET('Hygiene Data'!$F$7,0,10*ROW('Hygiene Data'!F168))),'Data Summary'!DV174="Yes"),OFFSET('Hygiene Data'!$F$7,0,10*ROW('Hygiene Data'!F168)),NA())</f>
        <v>#N/A</v>
      </c>
      <c r="BH174" s="513" t="e">
        <f ca="1">+IF(AND(ISNUMBER(OFFSET('Hygiene Data'!$F$9,0,10*ROW('Hygiene Data'!F168))),'Data Summary'!DW174="Yes"),OFFSET('Hygiene Data'!$F$9,0,10*ROW('Hygiene Data'!F168)),NA())</f>
        <v>#N/A</v>
      </c>
      <c r="BI174" s="513" t="e">
        <f ca="1">+IF(AND(ISNUMBER(OFFSET('Hygiene Data'!$G$5,0,10*ROW('Hygiene Data'!G168))),'Data Summary'!DX174="Yes"),OFFSET('Hygiene Data'!$G$5,0,10*ROW('Hygiene Data'!G168)),NA())</f>
        <v>#N/A</v>
      </c>
      <c r="BJ174" s="513" t="e">
        <f ca="1">+IF(AND(ISNUMBER(OFFSET('Hygiene Data'!$G$7,0,10*ROW('Hygiene Data'!G168))),'Data Summary'!DY174="Yes"),OFFSET('Hygiene Data'!$G$7,0,10*ROW('Hygiene Data'!G168)),NA())</f>
        <v>#N/A</v>
      </c>
      <c r="BK174" s="513" t="e">
        <f ca="1">+IF(AND(ISNUMBER(OFFSET('Hygiene Data'!$G$9,0,10*ROW('Hygiene Data'!G168))),'Data Summary'!DZ174="Yes"),OFFSET('Hygiene Data'!$G$9,0,10*ROW('Hygiene Data'!G168)),NA())</f>
        <v>#N/A</v>
      </c>
      <c r="BL174" s="513" t="e">
        <f ca="1">+IF(AND(ISNUMBER(OFFSET('Hygiene Data'!$H$5,0,10*ROW('Hygiene Data'!H168))),'Data Summary'!EA174="Yes"),OFFSET('Hygiene Data'!$H$5,0,10*ROW('Hygiene Data'!H168)),NA())</f>
        <v>#N/A</v>
      </c>
      <c r="BM174" s="513" t="e">
        <f ca="1">+IF(AND(ISNUMBER(OFFSET('Hygiene Data'!$H$7,0,10*ROW('Hygiene Data'!H168))),'Data Summary'!EB174="Yes"),OFFSET('Hygiene Data'!$H$7,0,10*ROW('Hygiene Data'!H168)),NA())</f>
        <v>#N/A</v>
      </c>
      <c r="BN174" s="513" t="e">
        <f ca="1">+IF(AND(ISNUMBER(OFFSET('Hygiene Data'!$H$9,0,10*ROW('Hygiene Data'!H168))),'Data Summary'!EC174="Yes"),OFFSET('Hygiene Data'!$H$9,0,10*ROW('Hygiene Data'!H168)),NA())</f>
        <v>#N/A</v>
      </c>
      <c r="BO174" s="513" t="e">
        <f ca="1">+IF(AND(ISNUMBER(OFFSET('Hygiene Data'!$I$5,0,10*ROW('Hygiene Data'!I168))),'Data Summary'!ED174="Yes"),OFFSET('Hygiene Data'!$I$5,0,10*ROW('Hygiene Data'!I168)),NA())</f>
        <v>#N/A</v>
      </c>
      <c r="BP174" s="513" t="e">
        <f ca="1">+IF(AND(ISNUMBER(OFFSET('Hygiene Data'!$I$7,0,10*ROW('Hygiene Data'!I168))),'Data Summary'!EE174="Yes"),OFFSET('Hygiene Data'!$I$7,0,10*ROW('Hygiene Data'!I168)),NA())</f>
        <v>#N/A</v>
      </c>
      <c r="BQ174" s="513" t="e">
        <f ca="1">+IF(AND(ISNUMBER(OFFSET('Hygiene Data'!$I$9,0,10*ROW('Hygiene Data'!I168))),'Data Summary'!EF174="Yes"),OFFSET('Hygiene Data'!$I$9,0,10*ROW('Hygiene Data'!I168)),NA())</f>
        <v>#N/A</v>
      </c>
    </row>
    <row r="175" spans="1:69" x14ac:dyDescent="0.25">
      <c r="A175" s="509" t="e">
        <f ca="1">+RIGHT('Data Summary'!A175,LEN('Data Summary'!A175)-9)</f>
        <v>#VALUE!</v>
      </c>
      <c r="B175" s="483" t="str">
        <f ca="1">+IF(ISTEXT('Data Summary'!B175),'Data Summary'!B175,"")</f>
        <v/>
      </c>
      <c r="C175" s="510" t="e">
        <f ca="1">+VALUE('Data Summary'!C175)</f>
        <v>#VALUE!</v>
      </c>
      <c r="D175" s="511" t="e">
        <f ca="1">+IF(AND(ISNUMBER(OFFSET('Water Data'!$D$4,0,10*ROW('Water Data'!D169))),'Data Summary'!BS175="Yes"),100-OFFSET('Water Data'!$D$4,0,10*ROW('Water Data'!D169)),NA())</f>
        <v>#N/A</v>
      </c>
      <c r="E175" s="511" t="e">
        <f ca="1">+IF(AND(ISNUMBER(OFFSET('Water Data'!$D$6,0,10*ROW('Water Data'!D169))),'Data Summary'!BT175="Yes"),OFFSET('Water Data'!$D$6,0,10*ROW('Water Data'!D169)),NA())</f>
        <v>#N/A</v>
      </c>
      <c r="F175" s="511" t="e">
        <f ca="1">+IF(AND(ISNUMBER(OFFSET('Water Data'!$D$9,0,10*ROW('Water Data'!D169))),'Data Summary'!BU175="Yes"),OFFSET('Water Data'!$D$9,0,10*ROW('Water Data'!D169)),NA())</f>
        <v>#N/A</v>
      </c>
      <c r="G175" s="511" t="e">
        <f ca="1">+IF(AND(ISNUMBER(OFFSET('Water Data'!$E$4,0,10*ROW('Water Data'!E169))),'Data Summary'!BV175="Yes"),100-OFFSET('Water Data'!$E$4,0,10*ROW('Water Data'!E169)),NA())</f>
        <v>#N/A</v>
      </c>
      <c r="H175" s="511" t="e">
        <f ca="1">+IF(AND(ISNUMBER(OFFSET('Water Data'!$E$6,0,10*ROW('Water Data'!E169))),'Data Summary'!BW175="Yes"),OFFSET('Water Data'!$E$6,0,10*ROW('Water Data'!E169)),NA())</f>
        <v>#N/A</v>
      </c>
      <c r="I175" s="511" t="e">
        <f ca="1">+IF(AND(ISNUMBER(OFFSET('Water Data'!$E$9,0,10*ROW('Water Data'!E169))),'Data Summary'!BX175="Yes"),OFFSET('Water Data'!$E$9,0,10*ROW('Water Data'!E169)),NA())</f>
        <v>#N/A</v>
      </c>
      <c r="J175" s="511" t="e">
        <f ca="1">+IF(AND(ISNUMBER(OFFSET('Water Data'!$F$4,0,10*ROW('Water Data'!F169))),'Data Summary'!BY175="Yes"),100-OFFSET('Water Data'!$F$4,0,10*ROW('Water Data'!F169)),NA())</f>
        <v>#N/A</v>
      </c>
      <c r="K175" s="511" t="e">
        <f ca="1">+IF(AND(ISNUMBER(OFFSET('Water Data'!$F$6,0,10*ROW('Water Data'!F169))),'Data Summary'!BZ175="Yes"),OFFSET('Water Data'!$F$6,0,10*ROW('Water Data'!F169)),NA())</f>
        <v>#N/A</v>
      </c>
      <c r="L175" s="511" t="e">
        <f ca="1">+IF(AND(ISNUMBER(OFFSET('Water Data'!$F$9,0,10*ROW('Water Data'!F169))),'Data Summary'!CA175="Yes"),OFFSET('Water Data'!$F$9,0,10*ROW('Water Data'!F169)),NA())</f>
        <v>#N/A</v>
      </c>
      <c r="M175" s="511" t="e">
        <f ca="1">+IF(AND(ISNUMBER(OFFSET('Water Data'!$G$4,0,10*ROW('Water Data'!G169))),'Data Summary'!CB175="Yes"),100-OFFSET('Water Data'!$G$4,0,10*ROW('Water Data'!G169)),NA())</f>
        <v>#N/A</v>
      </c>
      <c r="N175" s="511" t="e">
        <f ca="1">+IF(AND(ISNUMBER(OFFSET('Water Data'!$G$6,0,10*ROW('Water Data'!G169))),'Data Summary'!CC175="Yes"),OFFSET('Water Data'!$G$6,0,10*ROW('Water Data'!G169)),NA())</f>
        <v>#N/A</v>
      </c>
      <c r="O175" s="511" t="e">
        <f ca="1">+IF(AND(ISNUMBER(OFFSET('Water Data'!$G$9,0,10*ROW('Water Data'!G169))),'Data Summary'!CD175="Yes"),OFFSET('Water Data'!$G$9,0,10*ROW('Water Data'!G169)),NA())</f>
        <v>#N/A</v>
      </c>
      <c r="P175" s="511" t="e">
        <f ca="1">+IF(AND(ISNUMBER(OFFSET('Water Data'!$H$4,0,10*ROW('Water Data'!H169))),'Data Summary'!CE175="Yes"),100-OFFSET('Water Data'!$H$4,0,10*ROW('Water Data'!H169)),NA())</f>
        <v>#N/A</v>
      </c>
      <c r="Q175" s="511" t="e">
        <f ca="1">+IF(AND(ISNUMBER(OFFSET('Water Data'!$H$6,0,10*ROW('Water Data'!H169))),'Data Summary'!CF175="Yes"),OFFSET('Water Data'!$H$6,0,10*ROW('Water Data'!H169)),NA())</f>
        <v>#N/A</v>
      </c>
      <c r="R175" s="511" t="e">
        <f ca="1">+IF(AND(ISNUMBER(OFFSET('Water Data'!$H$9,0,10*ROW('Water Data'!H169))),'Data Summary'!CG175="Yes"),OFFSET('Water Data'!$H$9,0,10*ROW('Water Data'!H169)),NA())</f>
        <v>#N/A</v>
      </c>
      <c r="S175" s="511" t="e">
        <f ca="1">+IF(AND(ISNUMBER(OFFSET('Water Data'!$I$4,0,10*ROW('Water Data'!I169))),'Data Summary'!CH175="Yes"),100-OFFSET('Water Data'!$I$4,0,10*ROW('Water Data'!I169)),NA())</f>
        <v>#N/A</v>
      </c>
      <c r="T175" s="511" t="e">
        <f ca="1">+IF(AND(ISNUMBER(OFFSET('Water Data'!$I$6,0,10*ROW('Water Data'!I169))),'Data Summary'!CI175="Yes"),OFFSET('Water Data'!$I$6,0,10*ROW('Water Data'!I169)),NA())</f>
        <v>#N/A</v>
      </c>
      <c r="U175" s="511" t="e">
        <f ca="1">+IF(AND(ISNUMBER(OFFSET('Water Data'!$I$9,0,10*ROW('Water Data'!I169))),'Data Summary'!CJ175="Yes"),OFFSET('Water Data'!$I$9,0,10*ROW('Water Data'!I169)),NA())</f>
        <v>#N/A</v>
      </c>
      <c r="V175" s="512" t="e">
        <f ca="1">+IF(AND(ISNUMBER(OFFSET('Sanitation Data'!$D$4,0,10*ROW('Sanitation Data'!D169))),'Data Summary'!CK175="Yes"),100-OFFSET('Sanitation Data'!$D$4,0,10*ROW('Sanitation Data'!D169)),NA())</f>
        <v>#N/A</v>
      </c>
      <c r="W175" s="512" t="e">
        <f ca="1">+IF(AND(ISNUMBER(OFFSET('Sanitation Data'!$D$6,0,10*ROW('Sanitation Data'!D169))),'Data Summary'!CL175="Yes"),OFFSET('Sanitation Data'!$D$6,0,10*ROW('Sanitation Data'!D169)),NA())</f>
        <v>#N/A</v>
      </c>
      <c r="X175" s="512" t="e">
        <f ca="1">+IF(AND(ISNUMBER(OFFSET('Sanitation Data'!$D$10,0,10*ROW('Sanitation Data'!D169))),'Data Summary'!CM175="Yes"),OFFSET('Sanitation Data'!$D$10,0,10*ROW('Sanitation Data'!D169)),NA())</f>
        <v>#N/A</v>
      </c>
      <c r="Y175" s="512" t="e">
        <f ca="1">+IF(AND(ISNUMBER(OFFSET('Sanitation Data'!$D$11,0,10*ROW('Sanitation Data'!D169))),'Data Summary'!CN175="Yes"),OFFSET('Sanitation Data'!$D$11,0,10*ROW('Sanitation Data'!D169)),NA())</f>
        <v>#N/A</v>
      </c>
      <c r="Z175" s="512" t="e">
        <f ca="1">+IF(AND(ISNUMBER(OFFSET('Sanitation Data'!$D$12,0,10*ROW('Sanitation Data'!D169))),'Data Summary'!CO175="Yes"),OFFSET('Sanitation Data'!$D$12,0,10*ROW('Sanitation Data'!D169)),NA())</f>
        <v>#N/A</v>
      </c>
      <c r="AA175" s="512" t="e">
        <f ca="1">+IF(AND(ISNUMBER(OFFSET('Sanitation Data'!$E$4,0,10*ROW('Sanitation Data'!E169))),'Data Summary'!CP175="Yes"),100-OFFSET('Sanitation Data'!$E$4,0,10*ROW('Sanitation Data'!E169)),NA())</f>
        <v>#N/A</v>
      </c>
      <c r="AB175" s="512" t="e">
        <f ca="1">+IF(AND(ISNUMBER(OFFSET('Sanitation Data'!$E$6,0,10*ROW('Sanitation Data'!E169))),'Data Summary'!CQ175="Yes"),OFFSET('Sanitation Data'!$E$6,0,10*ROW('Sanitation Data'!E169)),NA())</f>
        <v>#N/A</v>
      </c>
      <c r="AC175" s="512" t="e">
        <f ca="1">+IF(AND(ISNUMBER(OFFSET('Sanitation Data'!$E$10,0,10*ROW('Sanitation Data'!E169))),'Data Summary'!CR175="Yes"),OFFSET('Sanitation Data'!$E$10,0,10*ROW('Sanitation Data'!E169)),NA())</f>
        <v>#N/A</v>
      </c>
      <c r="AD175" s="512" t="e">
        <f ca="1">+IF(AND(ISNUMBER(OFFSET('Sanitation Data'!$E$11,0,10*ROW('Sanitation Data'!E169))),'Data Summary'!CS175="Yes"),OFFSET('Sanitation Data'!$E$11,0,10*ROW('Sanitation Data'!E169)),NA())</f>
        <v>#N/A</v>
      </c>
      <c r="AE175" s="512" t="e">
        <f ca="1">+IF(AND(ISNUMBER(OFFSET('Sanitation Data'!$E$12,0,10*ROW('Sanitation Data'!E169))),'Data Summary'!CT175="Yes"),OFFSET('Sanitation Data'!$E$12,0,10*ROW('Sanitation Data'!E169)),NA())</f>
        <v>#N/A</v>
      </c>
      <c r="AF175" s="512" t="e">
        <f ca="1">+IF(AND(ISNUMBER(OFFSET('Sanitation Data'!$F$4,0,10*ROW('Sanitation Data'!F169))),'Data Summary'!CU175="Yes"),100-OFFSET('Sanitation Data'!$F$4,0,10*ROW('Sanitation Data'!F169)),NA())</f>
        <v>#N/A</v>
      </c>
      <c r="AG175" s="512" t="e">
        <f ca="1">+IF(AND(ISNUMBER(OFFSET('Sanitation Data'!$F$6,0,10*ROW('Sanitation Data'!F169))),'Data Summary'!CV175="Yes"),OFFSET('Sanitation Data'!$F$6,0,10*ROW('Sanitation Data'!F169)),NA())</f>
        <v>#N/A</v>
      </c>
      <c r="AH175" s="512" t="e">
        <f ca="1">+IF(AND(ISNUMBER(OFFSET('Sanitation Data'!$F$10,0,10*ROW('Sanitation Data'!F169))),'Data Summary'!CW175="Yes"),OFFSET('Sanitation Data'!$F$10,0,10*ROW('Sanitation Data'!F169)),NA())</f>
        <v>#N/A</v>
      </c>
      <c r="AI175" s="512" t="e">
        <f ca="1">+IF(AND(ISNUMBER(OFFSET('Sanitation Data'!$F$11,0,10*ROW('Sanitation Data'!F169))),'Data Summary'!CX175="Yes"),OFFSET('Sanitation Data'!$F$11,0,10*ROW('Sanitation Data'!F169)),NA())</f>
        <v>#N/A</v>
      </c>
      <c r="AJ175" s="512" t="e">
        <f ca="1">+IF(AND(ISNUMBER(OFFSET('Sanitation Data'!$F$12,0,10*ROW('Sanitation Data'!F169))),'Data Summary'!CY175="Yes"),OFFSET('Sanitation Data'!$F$12,0,10*ROW('Sanitation Data'!F169)),NA())</f>
        <v>#N/A</v>
      </c>
      <c r="AK175" s="512" t="e">
        <f ca="1">+IF(AND(ISNUMBER(OFFSET('Sanitation Data'!$G$4,0,10*ROW('Sanitation Data'!G169))),'Data Summary'!CZ175="Yes"),100-OFFSET('Sanitation Data'!$G$4,0,10*ROW('Sanitation Data'!G169)),NA())</f>
        <v>#N/A</v>
      </c>
      <c r="AL175" s="512" t="e">
        <f ca="1">+IF(AND(ISNUMBER(OFFSET('Sanitation Data'!$G$6,0,10*ROW('Sanitation Data'!G169))),'Data Summary'!DA175="Yes"),OFFSET('Sanitation Data'!$G$6,0,10*ROW('Sanitation Data'!G169)),NA())</f>
        <v>#N/A</v>
      </c>
      <c r="AM175" s="512" t="e">
        <f ca="1">+IF(AND(ISNUMBER(OFFSET('Sanitation Data'!$G$10,0,10*ROW('Sanitation Data'!G169))),'Data Summary'!DB175="Yes"),OFFSET('Sanitation Data'!$G$10,0,10*ROW('Sanitation Data'!G169)),NA())</f>
        <v>#N/A</v>
      </c>
      <c r="AN175" s="512" t="e">
        <f ca="1">+IF(AND(ISNUMBER(OFFSET('Sanitation Data'!$G$11,0,10*ROW('Sanitation Data'!G169))),'Data Summary'!DC175="Yes"),OFFSET('Sanitation Data'!$G$11,0,10*ROW('Sanitation Data'!G169)),NA())</f>
        <v>#N/A</v>
      </c>
      <c r="AO175" s="512" t="e">
        <f ca="1">+IF(AND(ISNUMBER(OFFSET('Sanitation Data'!$G$12,0,10*ROW('Sanitation Data'!G169))),'Data Summary'!DD175="Yes"),OFFSET('Sanitation Data'!$G$12,0,10*ROW('Sanitation Data'!G169)),NA())</f>
        <v>#N/A</v>
      </c>
      <c r="AP175" s="512" t="e">
        <f ca="1">+IF(AND(ISNUMBER(OFFSET('Sanitation Data'!$H$4,0,10*ROW('Sanitation Data'!H169))),'Data Summary'!DE175="Yes"),100-OFFSET('Sanitation Data'!$H$4,0,10*ROW('Sanitation Data'!H169)),NA())</f>
        <v>#N/A</v>
      </c>
      <c r="AQ175" s="512" t="e">
        <f ca="1">+IF(AND(ISNUMBER(OFFSET('Sanitation Data'!$H$6,0,10*ROW('Sanitation Data'!H169))),'Data Summary'!DF175="Yes"),OFFSET('Sanitation Data'!$H$6,0,10*ROW('Sanitation Data'!H169)),NA())</f>
        <v>#N/A</v>
      </c>
      <c r="AR175" s="512" t="e">
        <f ca="1">+IF(AND(ISNUMBER(OFFSET('Sanitation Data'!$H$10,0,10*ROW('Sanitation Data'!H169))),'Data Summary'!DG175="Yes"),OFFSET('Sanitation Data'!$H$10,0,10*ROW('Sanitation Data'!H169)),NA())</f>
        <v>#N/A</v>
      </c>
      <c r="AS175" s="512" t="e">
        <f ca="1">+IF(AND(ISNUMBER(OFFSET('Sanitation Data'!$H$11,0,10*ROW('Sanitation Data'!H169))),'Data Summary'!DH175="Yes"),OFFSET('Sanitation Data'!$H$11,0,10*ROW('Sanitation Data'!H169)),NA())</f>
        <v>#N/A</v>
      </c>
      <c r="AT175" s="512" t="e">
        <f ca="1">+IF(AND(ISNUMBER(OFFSET('Sanitation Data'!$H$12,0,10*ROW('Sanitation Data'!H169))),'Data Summary'!DI175="Yes"),OFFSET('Sanitation Data'!$H$12,0,10*ROW('Sanitation Data'!H169)),NA())</f>
        <v>#N/A</v>
      </c>
      <c r="AU175" s="512" t="e">
        <f ca="1">+IF(AND(ISNUMBER(OFFSET('Sanitation Data'!$I$4,0,10*ROW('Sanitation Data'!I169))),'Data Summary'!DJ175="Yes"),100-OFFSET('Sanitation Data'!$I$4,0,10*ROW('Sanitation Data'!I169)),NA())</f>
        <v>#N/A</v>
      </c>
      <c r="AV175" s="512" t="e">
        <f ca="1">+IF(AND(ISNUMBER(OFFSET('Sanitation Data'!$I$6,0,10*ROW('Sanitation Data'!I169))),'Data Summary'!DK175="Yes"),OFFSET('Sanitation Data'!$I$6,0,10*ROW('Sanitation Data'!I169)),NA())</f>
        <v>#N/A</v>
      </c>
      <c r="AW175" s="512" t="e">
        <f ca="1">+IF(AND(ISNUMBER(OFFSET('Sanitation Data'!$I$10,0,10*ROW('Sanitation Data'!I169))),'Data Summary'!DL175="Yes"),OFFSET('Sanitation Data'!$I$10,0,10*ROW('Sanitation Data'!I169)),NA())</f>
        <v>#N/A</v>
      </c>
      <c r="AX175" s="512" t="e">
        <f ca="1">+IF(AND(ISNUMBER(OFFSET('Sanitation Data'!$I$11,0,10*ROW('Sanitation Data'!I169))),'Data Summary'!DM175="Yes"),OFFSET('Sanitation Data'!$I$11,0,10*ROW('Sanitation Data'!I169)),NA())</f>
        <v>#N/A</v>
      </c>
      <c r="AY175" s="512" t="e">
        <f ca="1">+IF(AND(ISNUMBER(OFFSET('Sanitation Data'!$I$12,0,10*ROW('Sanitation Data'!I169))),'Data Summary'!DN175="Yes"),OFFSET('Sanitation Data'!$I$12,0,10*ROW('Sanitation Data'!I169)),NA())</f>
        <v>#N/A</v>
      </c>
      <c r="AZ175" s="513" t="e">
        <f ca="1">+IF(AND(ISNUMBER(OFFSET('Hygiene Data'!$D$5,0,10*ROW('Hygiene Data'!D169))),'Data Summary'!DO175="Yes"),OFFSET('Hygiene Data'!$D$5,0,10*ROW('Hygiene Data'!D169)),NA())</f>
        <v>#N/A</v>
      </c>
      <c r="BA175" s="513" t="e">
        <f ca="1">+IF(AND(ISNUMBER(OFFSET('Hygiene Data'!$D$7,0,10*ROW('Hygiene Data'!D169))),'Data Summary'!DP175="Yes"),OFFSET('Hygiene Data'!$D$7,0,10*ROW('Hygiene Data'!D169)),NA())</f>
        <v>#N/A</v>
      </c>
      <c r="BB175" s="513" t="e">
        <f ca="1">+IF(AND(ISNUMBER(OFFSET('Hygiene Data'!$D$9,0,10*ROW('Hygiene Data'!D169))),'Data Summary'!DQ175="Yes"),OFFSET('Hygiene Data'!$D$9,0,10*ROW('Hygiene Data'!D169)),NA())</f>
        <v>#N/A</v>
      </c>
      <c r="BC175" s="513" t="e">
        <f ca="1">+IF(AND(ISNUMBER(OFFSET('Hygiene Data'!$E$5,0,10*ROW('Hygiene Data'!E169))),'Data Summary'!DR175="Yes"),OFFSET('Hygiene Data'!$E$5,0,10*ROW('Hygiene Data'!E169)),NA())</f>
        <v>#N/A</v>
      </c>
      <c r="BD175" s="513" t="e">
        <f ca="1">+IF(AND(ISNUMBER(OFFSET('Hygiene Data'!$E$7,0,10*ROW('Hygiene Data'!E169))),'Data Summary'!DS175="Yes"),OFFSET('Hygiene Data'!$E$7,0,10*ROW('Hygiene Data'!E169)),NA())</f>
        <v>#N/A</v>
      </c>
      <c r="BE175" s="513" t="e">
        <f ca="1">+IF(AND(ISNUMBER(OFFSET('Hygiene Data'!$E$9,0,10*ROW('Hygiene Data'!E169))),'Data Summary'!DT175="Yes"),OFFSET('Hygiene Data'!$E$9,0,10*ROW('Hygiene Data'!E169)),NA())</f>
        <v>#N/A</v>
      </c>
      <c r="BF175" s="513" t="e">
        <f ca="1">+IF(AND(ISNUMBER(OFFSET('Hygiene Data'!$F$5,0,10*ROW('Hygiene Data'!F169))),'Data Summary'!DU175="Yes"),OFFSET('Hygiene Data'!$F$5,0,10*ROW('Hygiene Data'!F169)),NA())</f>
        <v>#N/A</v>
      </c>
      <c r="BG175" s="513" t="e">
        <f ca="1">+IF(AND(ISNUMBER(OFFSET('Hygiene Data'!$F$7,0,10*ROW('Hygiene Data'!F169))),'Data Summary'!DV175="Yes"),OFFSET('Hygiene Data'!$F$7,0,10*ROW('Hygiene Data'!F169)),NA())</f>
        <v>#N/A</v>
      </c>
      <c r="BH175" s="513" t="e">
        <f ca="1">+IF(AND(ISNUMBER(OFFSET('Hygiene Data'!$F$9,0,10*ROW('Hygiene Data'!F169))),'Data Summary'!DW175="Yes"),OFFSET('Hygiene Data'!$F$9,0,10*ROW('Hygiene Data'!F169)),NA())</f>
        <v>#N/A</v>
      </c>
      <c r="BI175" s="513" t="e">
        <f ca="1">+IF(AND(ISNUMBER(OFFSET('Hygiene Data'!$G$5,0,10*ROW('Hygiene Data'!G169))),'Data Summary'!DX175="Yes"),OFFSET('Hygiene Data'!$G$5,0,10*ROW('Hygiene Data'!G169)),NA())</f>
        <v>#N/A</v>
      </c>
      <c r="BJ175" s="513" t="e">
        <f ca="1">+IF(AND(ISNUMBER(OFFSET('Hygiene Data'!$G$7,0,10*ROW('Hygiene Data'!G169))),'Data Summary'!DY175="Yes"),OFFSET('Hygiene Data'!$G$7,0,10*ROW('Hygiene Data'!G169)),NA())</f>
        <v>#N/A</v>
      </c>
      <c r="BK175" s="513" t="e">
        <f ca="1">+IF(AND(ISNUMBER(OFFSET('Hygiene Data'!$G$9,0,10*ROW('Hygiene Data'!G169))),'Data Summary'!DZ175="Yes"),OFFSET('Hygiene Data'!$G$9,0,10*ROW('Hygiene Data'!G169)),NA())</f>
        <v>#N/A</v>
      </c>
      <c r="BL175" s="513" t="e">
        <f ca="1">+IF(AND(ISNUMBER(OFFSET('Hygiene Data'!$H$5,0,10*ROW('Hygiene Data'!H169))),'Data Summary'!EA175="Yes"),OFFSET('Hygiene Data'!$H$5,0,10*ROW('Hygiene Data'!H169)),NA())</f>
        <v>#N/A</v>
      </c>
      <c r="BM175" s="513" t="e">
        <f ca="1">+IF(AND(ISNUMBER(OFFSET('Hygiene Data'!$H$7,0,10*ROW('Hygiene Data'!H169))),'Data Summary'!EB175="Yes"),OFFSET('Hygiene Data'!$H$7,0,10*ROW('Hygiene Data'!H169)),NA())</f>
        <v>#N/A</v>
      </c>
      <c r="BN175" s="513" t="e">
        <f ca="1">+IF(AND(ISNUMBER(OFFSET('Hygiene Data'!$H$9,0,10*ROW('Hygiene Data'!H169))),'Data Summary'!EC175="Yes"),OFFSET('Hygiene Data'!$H$9,0,10*ROW('Hygiene Data'!H169)),NA())</f>
        <v>#N/A</v>
      </c>
      <c r="BO175" s="513" t="e">
        <f ca="1">+IF(AND(ISNUMBER(OFFSET('Hygiene Data'!$I$5,0,10*ROW('Hygiene Data'!I169))),'Data Summary'!ED175="Yes"),OFFSET('Hygiene Data'!$I$5,0,10*ROW('Hygiene Data'!I169)),NA())</f>
        <v>#N/A</v>
      </c>
      <c r="BP175" s="513" t="e">
        <f ca="1">+IF(AND(ISNUMBER(OFFSET('Hygiene Data'!$I$7,0,10*ROW('Hygiene Data'!I169))),'Data Summary'!EE175="Yes"),OFFSET('Hygiene Data'!$I$7,0,10*ROW('Hygiene Data'!I169)),NA())</f>
        <v>#N/A</v>
      </c>
      <c r="BQ175" s="513" t="e">
        <f ca="1">+IF(AND(ISNUMBER(OFFSET('Hygiene Data'!$I$9,0,10*ROW('Hygiene Data'!I169))),'Data Summary'!EF175="Yes"),OFFSET('Hygiene Data'!$I$9,0,10*ROW('Hygiene Data'!I169)),NA())</f>
        <v>#N/A</v>
      </c>
    </row>
    <row r="176" spans="1:69" x14ac:dyDescent="0.25">
      <c r="A176" s="509" t="e">
        <f ca="1">+RIGHT('Data Summary'!A176,LEN('Data Summary'!A176)-9)</f>
        <v>#VALUE!</v>
      </c>
      <c r="B176" s="483" t="str">
        <f ca="1">+IF(ISTEXT('Data Summary'!B176),'Data Summary'!B176,"")</f>
        <v/>
      </c>
      <c r="C176" s="510" t="e">
        <f ca="1">+VALUE('Data Summary'!C176)</f>
        <v>#VALUE!</v>
      </c>
      <c r="D176" s="511" t="e">
        <f ca="1">+IF(AND(ISNUMBER(OFFSET('Water Data'!$D$4,0,10*ROW('Water Data'!D170))),'Data Summary'!BS176="Yes"),100-OFFSET('Water Data'!$D$4,0,10*ROW('Water Data'!D170)),NA())</f>
        <v>#N/A</v>
      </c>
      <c r="E176" s="511" t="e">
        <f ca="1">+IF(AND(ISNUMBER(OFFSET('Water Data'!$D$6,0,10*ROW('Water Data'!D170))),'Data Summary'!BT176="Yes"),OFFSET('Water Data'!$D$6,0,10*ROW('Water Data'!D170)),NA())</f>
        <v>#N/A</v>
      </c>
      <c r="F176" s="511" t="e">
        <f ca="1">+IF(AND(ISNUMBER(OFFSET('Water Data'!$D$9,0,10*ROW('Water Data'!D170))),'Data Summary'!BU176="Yes"),OFFSET('Water Data'!$D$9,0,10*ROW('Water Data'!D170)),NA())</f>
        <v>#N/A</v>
      </c>
      <c r="G176" s="511" t="e">
        <f ca="1">+IF(AND(ISNUMBER(OFFSET('Water Data'!$E$4,0,10*ROW('Water Data'!E170))),'Data Summary'!BV176="Yes"),100-OFFSET('Water Data'!$E$4,0,10*ROW('Water Data'!E170)),NA())</f>
        <v>#N/A</v>
      </c>
      <c r="H176" s="511" t="e">
        <f ca="1">+IF(AND(ISNUMBER(OFFSET('Water Data'!$E$6,0,10*ROW('Water Data'!E170))),'Data Summary'!BW176="Yes"),OFFSET('Water Data'!$E$6,0,10*ROW('Water Data'!E170)),NA())</f>
        <v>#N/A</v>
      </c>
      <c r="I176" s="511" t="e">
        <f ca="1">+IF(AND(ISNUMBER(OFFSET('Water Data'!$E$9,0,10*ROW('Water Data'!E170))),'Data Summary'!BX176="Yes"),OFFSET('Water Data'!$E$9,0,10*ROW('Water Data'!E170)),NA())</f>
        <v>#N/A</v>
      </c>
      <c r="J176" s="511" t="e">
        <f ca="1">+IF(AND(ISNUMBER(OFFSET('Water Data'!$F$4,0,10*ROW('Water Data'!F170))),'Data Summary'!BY176="Yes"),100-OFFSET('Water Data'!$F$4,0,10*ROW('Water Data'!F170)),NA())</f>
        <v>#N/A</v>
      </c>
      <c r="K176" s="511" t="e">
        <f ca="1">+IF(AND(ISNUMBER(OFFSET('Water Data'!$F$6,0,10*ROW('Water Data'!F170))),'Data Summary'!BZ176="Yes"),OFFSET('Water Data'!$F$6,0,10*ROW('Water Data'!F170)),NA())</f>
        <v>#N/A</v>
      </c>
      <c r="L176" s="511" t="e">
        <f ca="1">+IF(AND(ISNUMBER(OFFSET('Water Data'!$F$9,0,10*ROW('Water Data'!F170))),'Data Summary'!CA176="Yes"),OFFSET('Water Data'!$F$9,0,10*ROW('Water Data'!F170)),NA())</f>
        <v>#N/A</v>
      </c>
      <c r="M176" s="511" t="e">
        <f ca="1">+IF(AND(ISNUMBER(OFFSET('Water Data'!$G$4,0,10*ROW('Water Data'!G170))),'Data Summary'!CB176="Yes"),100-OFFSET('Water Data'!$G$4,0,10*ROW('Water Data'!G170)),NA())</f>
        <v>#N/A</v>
      </c>
      <c r="N176" s="511" t="e">
        <f ca="1">+IF(AND(ISNUMBER(OFFSET('Water Data'!$G$6,0,10*ROW('Water Data'!G170))),'Data Summary'!CC176="Yes"),OFFSET('Water Data'!$G$6,0,10*ROW('Water Data'!G170)),NA())</f>
        <v>#N/A</v>
      </c>
      <c r="O176" s="511" t="e">
        <f ca="1">+IF(AND(ISNUMBER(OFFSET('Water Data'!$G$9,0,10*ROW('Water Data'!G170))),'Data Summary'!CD176="Yes"),OFFSET('Water Data'!$G$9,0,10*ROW('Water Data'!G170)),NA())</f>
        <v>#N/A</v>
      </c>
      <c r="P176" s="511" t="e">
        <f ca="1">+IF(AND(ISNUMBER(OFFSET('Water Data'!$H$4,0,10*ROW('Water Data'!H170))),'Data Summary'!CE176="Yes"),100-OFFSET('Water Data'!$H$4,0,10*ROW('Water Data'!H170)),NA())</f>
        <v>#N/A</v>
      </c>
      <c r="Q176" s="511" t="e">
        <f ca="1">+IF(AND(ISNUMBER(OFFSET('Water Data'!$H$6,0,10*ROW('Water Data'!H170))),'Data Summary'!CF176="Yes"),OFFSET('Water Data'!$H$6,0,10*ROW('Water Data'!H170)),NA())</f>
        <v>#N/A</v>
      </c>
      <c r="R176" s="511" t="e">
        <f ca="1">+IF(AND(ISNUMBER(OFFSET('Water Data'!$H$9,0,10*ROW('Water Data'!H170))),'Data Summary'!CG176="Yes"),OFFSET('Water Data'!$H$9,0,10*ROW('Water Data'!H170)),NA())</f>
        <v>#N/A</v>
      </c>
      <c r="S176" s="511" t="e">
        <f ca="1">+IF(AND(ISNUMBER(OFFSET('Water Data'!$I$4,0,10*ROW('Water Data'!I170))),'Data Summary'!CH176="Yes"),100-OFFSET('Water Data'!$I$4,0,10*ROW('Water Data'!I170)),NA())</f>
        <v>#N/A</v>
      </c>
      <c r="T176" s="511" t="e">
        <f ca="1">+IF(AND(ISNUMBER(OFFSET('Water Data'!$I$6,0,10*ROW('Water Data'!I170))),'Data Summary'!CI176="Yes"),OFFSET('Water Data'!$I$6,0,10*ROW('Water Data'!I170)),NA())</f>
        <v>#N/A</v>
      </c>
      <c r="U176" s="511" t="e">
        <f ca="1">+IF(AND(ISNUMBER(OFFSET('Water Data'!$I$9,0,10*ROW('Water Data'!I170))),'Data Summary'!CJ176="Yes"),OFFSET('Water Data'!$I$9,0,10*ROW('Water Data'!I170)),NA())</f>
        <v>#N/A</v>
      </c>
      <c r="V176" s="512" t="e">
        <f ca="1">+IF(AND(ISNUMBER(OFFSET('Sanitation Data'!$D$4,0,10*ROW('Sanitation Data'!D170))),'Data Summary'!CK176="Yes"),100-OFFSET('Sanitation Data'!$D$4,0,10*ROW('Sanitation Data'!D170)),NA())</f>
        <v>#N/A</v>
      </c>
      <c r="W176" s="512" t="e">
        <f ca="1">+IF(AND(ISNUMBER(OFFSET('Sanitation Data'!$D$6,0,10*ROW('Sanitation Data'!D170))),'Data Summary'!CL176="Yes"),OFFSET('Sanitation Data'!$D$6,0,10*ROW('Sanitation Data'!D170)),NA())</f>
        <v>#N/A</v>
      </c>
      <c r="X176" s="512" t="e">
        <f ca="1">+IF(AND(ISNUMBER(OFFSET('Sanitation Data'!$D$10,0,10*ROW('Sanitation Data'!D170))),'Data Summary'!CM176="Yes"),OFFSET('Sanitation Data'!$D$10,0,10*ROW('Sanitation Data'!D170)),NA())</f>
        <v>#N/A</v>
      </c>
      <c r="Y176" s="512" t="e">
        <f ca="1">+IF(AND(ISNUMBER(OFFSET('Sanitation Data'!$D$11,0,10*ROW('Sanitation Data'!D170))),'Data Summary'!CN176="Yes"),OFFSET('Sanitation Data'!$D$11,0,10*ROW('Sanitation Data'!D170)),NA())</f>
        <v>#N/A</v>
      </c>
      <c r="Z176" s="512" t="e">
        <f ca="1">+IF(AND(ISNUMBER(OFFSET('Sanitation Data'!$D$12,0,10*ROW('Sanitation Data'!D170))),'Data Summary'!CO176="Yes"),OFFSET('Sanitation Data'!$D$12,0,10*ROW('Sanitation Data'!D170)),NA())</f>
        <v>#N/A</v>
      </c>
      <c r="AA176" s="512" t="e">
        <f ca="1">+IF(AND(ISNUMBER(OFFSET('Sanitation Data'!$E$4,0,10*ROW('Sanitation Data'!E170))),'Data Summary'!CP176="Yes"),100-OFFSET('Sanitation Data'!$E$4,0,10*ROW('Sanitation Data'!E170)),NA())</f>
        <v>#N/A</v>
      </c>
      <c r="AB176" s="512" t="e">
        <f ca="1">+IF(AND(ISNUMBER(OFFSET('Sanitation Data'!$E$6,0,10*ROW('Sanitation Data'!E170))),'Data Summary'!CQ176="Yes"),OFFSET('Sanitation Data'!$E$6,0,10*ROW('Sanitation Data'!E170)),NA())</f>
        <v>#N/A</v>
      </c>
      <c r="AC176" s="512" t="e">
        <f ca="1">+IF(AND(ISNUMBER(OFFSET('Sanitation Data'!$E$10,0,10*ROW('Sanitation Data'!E170))),'Data Summary'!CR176="Yes"),OFFSET('Sanitation Data'!$E$10,0,10*ROW('Sanitation Data'!E170)),NA())</f>
        <v>#N/A</v>
      </c>
      <c r="AD176" s="512" t="e">
        <f ca="1">+IF(AND(ISNUMBER(OFFSET('Sanitation Data'!$E$11,0,10*ROW('Sanitation Data'!E170))),'Data Summary'!CS176="Yes"),OFFSET('Sanitation Data'!$E$11,0,10*ROW('Sanitation Data'!E170)),NA())</f>
        <v>#N/A</v>
      </c>
      <c r="AE176" s="512" t="e">
        <f ca="1">+IF(AND(ISNUMBER(OFFSET('Sanitation Data'!$E$12,0,10*ROW('Sanitation Data'!E170))),'Data Summary'!CT176="Yes"),OFFSET('Sanitation Data'!$E$12,0,10*ROW('Sanitation Data'!E170)),NA())</f>
        <v>#N/A</v>
      </c>
      <c r="AF176" s="512" t="e">
        <f ca="1">+IF(AND(ISNUMBER(OFFSET('Sanitation Data'!$F$4,0,10*ROW('Sanitation Data'!F170))),'Data Summary'!CU176="Yes"),100-OFFSET('Sanitation Data'!$F$4,0,10*ROW('Sanitation Data'!F170)),NA())</f>
        <v>#N/A</v>
      </c>
      <c r="AG176" s="512" t="e">
        <f ca="1">+IF(AND(ISNUMBER(OFFSET('Sanitation Data'!$F$6,0,10*ROW('Sanitation Data'!F170))),'Data Summary'!CV176="Yes"),OFFSET('Sanitation Data'!$F$6,0,10*ROW('Sanitation Data'!F170)),NA())</f>
        <v>#N/A</v>
      </c>
      <c r="AH176" s="512" t="e">
        <f ca="1">+IF(AND(ISNUMBER(OFFSET('Sanitation Data'!$F$10,0,10*ROW('Sanitation Data'!F170))),'Data Summary'!CW176="Yes"),OFFSET('Sanitation Data'!$F$10,0,10*ROW('Sanitation Data'!F170)),NA())</f>
        <v>#N/A</v>
      </c>
      <c r="AI176" s="512" t="e">
        <f ca="1">+IF(AND(ISNUMBER(OFFSET('Sanitation Data'!$F$11,0,10*ROW('Sanitation Data'!F170))),'Data Summary'!CX176="Yes"),OFFSET('Sanitation Data'!$F$11,0,10*ROW('Sanitation Data'!F170)),NA())</f>
        <v>#N/A</v>
      </c>
      <c r="AJ176" s="512" t="e">
        <f ca="1">+IF(AND(ISNUMBER(OFFSET('Sanitation Data'!$F$12,0,10*ROW('Sanitation Data'!F170))),'Data Summary'!CY176="Yes"),OFFSET('Sanitation Data'!$F$12,0,10*ROW('Sanitation Data'!F170)),NA())</f>
        <v>#N/A</v>
      </c>
      <c r="AK176" s="512" t="e">
        <f ca="1">+IF(AND(ISNUMBER(OFFSET('Sanitation Data'!$G$4,0,10*ROW('Sanitation Data'!G170))),'Data Summary'!CZ176="Yes"),100-OFFSET('Sanitation Data'!$G$4,0,10*ROW('Sanitation Data'!G170)),NA())</f>
        <v>#N/A</v>
      </c>
      <c r="AL176" s="512" t="e">
        <f ca="1">+IF(AND(ISNUMBER(OFFSET('Sanitation Data'!$G$6,0,10*ROW('Sanitation Data'!G170))),'Data Summary'!DA176="Yes"),OFFSET('Sanitation Data'!$G$6,0,10*ROW('Sanitation Data'!G170)),NA())</f>
        <v>#N/A</v>
      </c>
      <c r="AM176" s="512" t="e">
        <f ca="1">+IF(AND(ISNUMBER(OFFSET('Sanitation Data'!$G$10,0,10*ROW('Sanitation Data'!G170))),'Data Summary'!DB176="Yes"),OFFSET('Sanitation Data'!$G$10,0,10*ROW('Sanitation Data'!G170)),NA())</f>
        <v>#N/A</v>
      </c>
      <c r="AN176" s="512" t="e">
        <f ca="1">+IF(AND(ISNUMBER(OFFSET('Sanitation Data'!$G$11,0,10*ROW('Sanitation Data'!G170))),'Data Summary'!DC176="Yes"),OFFSET('Sanitation Data'!$G$11,0,10*ROW('Sanitation Data'!G170)),NA())</f>
        <v>#N/A</v>
      </c>
      <c r="AO176" s="512" t="e">
        <f ca="1">+IF(AND(ISNUMBER(OFFSET('Sanitation Data'!$G$12,0,10*ROW('Sanitation Data'!G170))),'Data Summary'!DD176="Yes"),OFFSET('Sanitation Data'!$G$12,0,10*ROW('Sanitation Data'!G170)),NA())</f>
        <v>#N/A</v>
      </c>
      <c r="AP176" s="512" t="e">
        <f ca="1">+IF(AND(ISNUMBER(OFFSET('Sanitation Data'!$H$4,0,10*ROW('Sanitation Data'!H170))),'Data Summary'!DE176="Yes"),100-OFFSET('Sanitation Data'!$H$4,0,10*ROW('Sanitation Data'!H170)),NA())</f>
        <v>#N/A</v>
      </c>
      <c r="AQ176" s="512" t="e">
        <f ca="1">+IF(AND(ISNUMBER(OFFSET('Sanitation Data'!$H$6,0,10*ROW('Sanitation Data'!H170))),'Data Summary'!DF176="Yes"),OFFSET('Sanitation Data'!$H$6,0,10*ROW('Sanitation Data'!H170)),NA())</f>
        <v>#N/A</v>
      </c>
      <c r="AR176" s="512" t="e">
        <f ca="1">+IF(AND(ISNUMBER(OFFSET('Sanitation Data'!$H$10,0,10*ROW('Sanitation Data'!H170))),'Data Summary'!DG176="Yes"),OFFSET('Sanitation Data'!$H$10,0,10*ROW('Sanitation Data'!H170)),NA())</f>
        <v>#N/A</v>
      </c>
      <c r="AS176" s="512" t="e">
        <f ca="1">+IF(AND(ISNUMBER(OFFSET('Sanitation Data'!$H$11,0,10*ROW('Sanitation Data'!H170))),'Data Summary'!DH176="Yes"),OFFSET('Sanitation Data'!$H$11,0,10*ROW('Sanitation Data'!H170)),NA())</f>
        <v>#N/A</v>
      </c>
      <c r="AT176" s="512" t="e">
        <f ca="1">+IF(AND(ISNUMBER(OFFSET('Sanitation Data'!$H$12,0,10*ROW('Sanitation Data'!H170))),'Data Summary'!DI176="Yes"),OFFSET('Sanitation Data'!$H$12,0,10*ROW('Sanitation Data'!H170)),NA())</f>
        <v>#N/A</v>
      </c>
      <c r="AU176" s="512" t="e">
        <f ca="1">+IF(AND(ISNUMBER(OFFSET('Sanitation Data'!$I$4,0,10*ROW('Sanitation Data'!I170))),'Data Summary'!DJ176="Yes"),100-OFFSET('Sanitation Data'!$I$4,0,10*ROW('Sanitation Data'!I170)),NA())</f>
        <v>#N/A</v>
      </c>
      <c r="AV176" s="512" t="e">
        <f ca="1">+IF(AND(ISNUMBER(OFFSET('Sanitation Data'!$I$6,0,10*ROW('Sanitation Data'!I170))),'Data Summary'!DK176="Yes"),OFFSET('Sanitation Data'!$I$6,0,10*ROW('Sanitation Data'!I170)),NA())</f>
        <v>#N/A</v>
      </c>
      <c r="AW176" s="512" t="e">
        <f ca="1">+IF(AND(ISNUMBER(OFFSET('Sanitation Data'!$I$10,0,10*ROW('Sanitation Data'!I170))),'Data Summary'!DL176="Yes"),OFFSET('Sanitation Data'!$I$10,0,10*ROW('Sanitation Data'!I170)),NA())</f>
        <v>#N/A</v>
      </c>
      <c r="AX176" s="512" t="e">
        <f ca="1">+IF(AND(ISNUMBER(OFFSET('Sanitation Data'!$I$11,0,10*ROW('Sanitation Data'!I170))),'Data Summary'!DM176="Yes"),OFFSET('Sanitation Data'!$I$11,0,10*ROW('Sanitation Data'!I170)),NA())</f>
        <v>#N/A</v>
      </c>
      <c r="AY176" s="512" t="e">
        <f ca="1">+IF(AND(ISNUMBER(OFFSET('Sanitation Data'!$I$12,0,10*ROW('Sanitation Data'!I170))),'Data Summary'!DN176="Yes"),OFFSET('Sanitation Data'!$I$12,0,10*ROW('Sanitation Data'!I170)),NA())</f>
        <v>#N/A</v>
      </c>
      <c r="AZ176" s="513" t="e">
        <f ca="1">+IF(AND(ISNUMBER(OFFSET('Hygiene Data'!$D$5,0,10*ROW('Hygiene Data'!D170))),'Data Summary'!DO176="Yes"),OFFSET('Hygiene Data'!$D$5,0,10*ROW('Hygiene Data'!D170)),NA())</f>
        <v>#N/A</v>
      </c>
      <c r="BA176" s="513" t="e">
        <f ca="1">+IF(AND(ISNUMBER(OFFSET('Hygiene Data'!$D$7,0,10*ROW('Hygiene Data'!D170))),'Data Summary'!DP176="Yes"),OFFSET('Hygiene Data'!$D$7,0,10*ROW('Hygiene Data'!D170)),NA())</f>
        <v>#N/A</v>
      </c>
      <c r="BB176" s="513" t="e">
        <f ca="1">+IF(AND(ISNUMBER(OFFSET('Hygiene Data'!$D$9,0,10*ROW('Hygiene Data'!D170))),'Data Summary'!DQ176="Yes"),OFFSET('Hygiene Data'!$D$9,0,10*ROW('Hygiene Data'!D170)),NA())</f>
        <v>#N/A</v>
      </c>
      <c r="BC176" s="513" t="e">
        <f ca="1">+IF(AND(ISNUMBER(OFFSET('Hygiene Data'!$E$5,0,10*ROW('Hygiene Data'!E170))),'Data Summary'!DR176="Yes"),OFFSET('Hygiene Data'!$E$5,0,10*ROW('Hygiene Data'!E170)),NA())</f>
        <v>#N/A</v>
      </c>
      <c r="BD176" s="513" t="e">
        <f ca="1">+IF(AND(ISNUMBER(OFFSET('Hygiene Data'!$E$7,0,10*ROW('Hygiene Data'!E170))),'Data Summary'!DS176="Yes"),OFFSET('Hygiene Data'!$E$7,0,10*ROW('Hygiene Data'!E170)),NA())</f>
        <v>#N/A</v>
      </c>
      <c r="BE176" s="513" t="e">
        <f ca="1">+IF(AND(ISNUMBER(OFFSET('Hygiene Data'!$E$9,0,10*ROW('Hygiene Data'!E170))),'Data Summary'!DT176="Yes"),OFFSET('Hygiene Data'!$E$9,0,10*ROW('Hygiene Data'!E170)),NA())</f>
        <v>#N/A</v>
      </c>
      <c r="BF176" s="513" t="e">
        <f ca="1">+IF(AND(ISNUMBER(OFFSET('Hygiene Data'!$F$5,0,10*ROW('Hygiene Data'!F170))),'Data Summary'!DU176="Yes"),OFFSET('Hygiene Data'!$F$5,0,10*ROW('Hygiene Data'!F170)),NA())</f>
        <v>#N/A</v>
      </c>
      <c r="BG176" s="513" t="e">
        <f ca="1">+IF(AND(ISNUMBER(OFFSET('Hygiene Data'!$F$7,0,10*ROW('Hygiene Data'!F170))),'Data Summary'!DV176="Yes"),OFFSET('Hygiene Data'!$F$7,0,10*ROW('Hygiene Data'!F170)),NA())</f>
        <v>#N/A</v>
      </c>
      <c r="BH176" s="513" t="e">
        <f ca="1">+IF(AND(ISNUMBER(OFFSET('Hygiene Data'!$F$9,0,10*ROW('Hygiene Data'!F170))),'Data Summary'!DW176="Yes"),OFFSET('Hygiene Data'!$F$9,0,10*ROW('Hygiene Data'!F170)),NA())</f>
        <v>#N/A</v>
      </c>
      <c r="BI176" s="513" t="e">
        <f ca="1">+IF(AND(ISNUMBER(OFFSET('Hygiene Data'!$G$5,0,10*ROW('Hygiene Data'!G170))),'Data Summary'!DX176="Yes"),OFFSET('Hygiene Data'!$G$5,0,10*ROW('Hygiene Data'!G170)),NA())</f>
        <v>#N/A</v>
      </c>
      <c r="BJ176" s="513" t="e">
        <f ca="1">+IF(AND(ISNUMBER(OFFSET('Hygiene Data'!$G$7,0,10*ROW('Hygiene Data'!G170))),'Data Summary'!DY176="Yes"),OFFSET('Hygiene Data'!$G$7,0,10*ROW('Hygiene Data'!G170)),NA())</f>
        <v>#N/A</v>
      </c>
      <c r="BK176" s="513" t="e">
        <f ca="1">+IF(AND(ISNUMBER(OFFSET('Hygiene Data'!$G$9,0,10*ROW('Hygiene Data'!G170))),'Data Summary'!DZ176="Yes"),OFFSET('Hygiene Data'!$G$9,0,10*ROW('Hygiene Data'!G170)),NA())</f>
        <v>#N/A</v>
      </c>
      <c r="BL176" s="513" t="e">
        <f ca="1">+IF(AND(ISNUMBER(OFFSET('Hygiene Data'!$H$5,0,10*ROW('Hygiene Data'!H170))),'Data Summary'!EA176="Yes"),OFFSET('Hygiene Data'!$H$5,0,10*ROW('Hygiene Data'!H170)),NA())</f>
        <v>#N/A</v>
      </c>
      <c r="BM176" s="513" t="e">
        <f ca="1">+IF(AND(ISNUMBER(OFFSET('Hygiene Data'!$H$7,0,10*ROW('Hygiene Data'!H170))),'Data Summary'!EB176="Yes"),OFFSET('Hygiene Data'!$H$7,0,10*ROW('Hygiene Data'!H170)),NA())</f>
        <v>#N/A</v>
      </c>
      <c r="BN176" s="513" t="e">
        <f ca="1">+IF(AND(ISNUMBER(OFFSET('Hygiene Data'!$H$9,0,10*ROW('Hygiene Data'!H170))),'Data Summary'!EC176="Yes"),OFFSET('Hygiene Data'!$H$9,0,10*ROW('Hygiene Data'!H170)),NA())</f>
        <v>#N/A</v>
      </c>
      <c r="BO176" s="513" t="e">
        <f ca="1">+IF(AND(ISNUMBER(OFFSET('Hygiene Data'!$I$5,0,10*ROW('Hygiene Data'!I170))),'Data Summary'!ED176="Yes"),OFFSET('Hygiene Data'!$I$5,0,10*ROW('Hygiene Data'!I170)),NA())</f>
        <v>#N/A</v>
      </c>
      <c r="BP176" s="513" t="e">
        <f ca="1">+IF(AND(ISNUMBER(OFFSET('Hygiene Data'!$I$7,0,10*ROW('Hygiene Data'!I170))),'Data Summary'!EE176="Yes"),OFFSET('Hygiene Data'!$I$7,0,10*ROW('Hygiene Data'!I170)),NA())</f>
        <v>#N/A</v>
      </c>
      <c r="BQ176" s="513" t="e">
        <f ca="1">+IF(AND(ISNUMBER(OFFSET('Hygiene Data'!$I$9,0,10*ROW('Hygiene Data'!I170))),'Data Summary'!EF176="Yes"),OFFSET('Hygiene Data'!$I$9,0,10*ROW('Hygiene Data'!I170)),NA())</f>
        <v>#N/A</v>
      </c>
    </row>
    <row r="177" spans="1:69" x14ac:dyDescent="0.25">
      <c r="A177" s="509" t="e">
        <f ca="1">+RIGHT('Data Summary'!A177,LEN('Data Summary'!A177)-9)</f>
        <v>#VALUE!</v>
      </c>
      <c r="B177" s="483" t="str">
        <f ca="1">+IF(ISTEXT('Data Summary'!B177),'Data Summary'!B177,"")</f>
        <v/>
      </c>
      <c r="C177" s="510" t="e">
        <f ca="1">+VALUE('Data Summary'!C177)</f>
        <v>#VALUE!</v>
      </c>
      <c r="D177" s="511" t="e">
        <f ca="1">+IF(AND(ISNUMBER(OFFSET('Water Data'!$D$4,0,10*ROW('Water Data'!D171))),'Data Summary'!BS177="Yes"),100-OFFSET('Water Data'!$D$4,0,10*ROW('Water Data'!D171)),NA())</f>
        <v>#N/A</v>
      </c>
      <c r="E177" s="511" t="e">
        <f ca="1">+IF(AND(ISNUMBER(OFFSET('Water Data'!$D$6,0,10*ROW('Water Data'!D171))),'Data Summary'!BT177="Yes"),OFFSET('Water Data'!$D$6,0,10*ROW('Water Data'!D171)),NA())</f>
        <v>#N/A</v>
      </c>
      <c r="F177" s="511" t="e">
        <f ca="1">+IF(AND(ISNUMBER(OFFSET('Water Data'!$D$9,0,10*ROW('Water Data'!D171))),'Data Summary'!BU177="Yes"),OFFSET('Water Data'!$D$9,0,10*ROW('Water Data'!D171)),NA())</f>
        <v>#N/A</v>
      </c>
      <c r="G177" s="511" t="e">
        <f ca="1">+IF(AND(ISNUMBER(OFFSET('Water Data'!$E$4,0,10*ROW('Water Data'!E171))),'Data Summary'!BV177="Yes"),100-OFFSET('Water Data'!$E$4,0,10*ROW('Water Data'!E171)),NA())</f>
        <v>#N/A</v>
      </c>
      <c r="H177" s="511" t="e">
        <f ca="1">+IF(AND(ISNUMBER(OFFSET('Water Data'!$E$6,0,10*ROW('Water Data'!E171))),'Data Summary'!BW177="Yes"),OFFSET('Water Data'!$E$6,0,10*ROW('Water Data'!E171)),NA())</f>
        <v>#N/A</v>
      </c>
      <c r="I177" s="511" t="e">
        <f ca="1">+IF(AND(ISNUMBER(OFFSET('Water Data'!$E$9,0,10*ROW('Water Data'!E171))),'Data Summary'!BX177="Yes"),OFFSET('Water Data'!$E$9,0,10*ROW('Water Data'!E171)),NA())</f>
        <v>#N/A</v>
      </c>
      <c r="J177" s="511" t="e">
        <f ca="1">+IF(AND(ISNUMBER(OFFSET('Water Data'!$F$4,0,10*ROW('Water Data'!F171))),'Data Summary'!BY177="Yes"),100-OFFSET('Water Data'!$F$4,0,10*ROW('Water Data'!F171)),NA())</f>
        <v>#N/A</v>
      </c>
      <c r="K177" s="511" t="e">
        <f ca="1">+IF(AND(ISNUMBER(OFFSET('Water Data'!$F$6,0,10*ROW('Water Data'!F171))),'Data Summary'!BZ177="Yes"),OFFSET('Water Data'!$F$6,0,10*ROW('Water Data'!F171)),NA())</f>
        <v>#N/A</v>
      </c>
      <c r="L177" s="511" t="e">
        <f ca="1">+IF(AND(ISNUMBER(OFFSET('Water Data'!$F$9,0,10*ROW('Water Data'!F171))),'Data Summary'!CA177="Yes"),OFFSET('Water Data'!$F$9,0,10*ROW('Water Data'!F171)),NA())</f>
        <v>#N/A</v>
      </c>
      <c r="M177" s="511" t="e">
        <f ca="1">+IF(AND(ISNUMBER(OFFSET('Water Data'!$G$4,0,10*ROW('Water Data'!G171))),'Data Summary'!CB177="Yes"),100-OFFSET('Water Data'!$G$4,0,10*ROW('Water Data'!G171)),NA())</f>
        <v>#N/A</v>
      </c>
      <c r="N177" s="511" t="e">
        <f ca="1">+IF(AND(ISNUMBER(OFFSET('Water Data'!$G$6,0,10*ROW('Water Data'!G171))),'Data Summary'!CC177="Yes"),OFFSET('Water Data'!$G$6,0,10*ROW('Water Data'!G171)),NA())</f>
        <v>#N/A</v>
      </c>
      <c r="O177" s="511" t="e">
        <f ca="1">+IF(AND(ISNUMBER(OFFSET('Water Data'!$G$9,0,10*ROW('Water Data'!G171))),'Data Summary'!CD177="Yes"),OFFSET('Water Data'!$G$9,0,10*ROW('Water Data'!G171)),NA())</f>
        <v>#N/A</v>
      </c>
      <c r="P177" s="511" t="e">
        <f ca="1">+IF(AND(ISNUMBER(OFFSET('Water Data'!$H$4,0,10*ROW('Water Data'!H171))),'Data Summary'!CE177="Yes"),100-OFFSET('Water Data'!$H$4,0,10*ROW('Water Data'!H171)),NA())</f>
        <v>#N/A</v>
      </c>
      <c r="Q177" s="511" t="e">
        <f ca="1">+IF(AND(ISNUMBER(OFFSET('Water Data'!$H$6,0,10*ROW('Water Data'!H171))),'Data Summary'!CF177="Yes"),OFFSET('Water Data'!$H$6,0,10*ROW('Water Data'!H171)),NA())</f>
        <v>#N/A</v>
      </c>
      <c r="R177" s="511" t="e">
        <f ca="1">+IF(AND(ISNUMBER(OFFSET('Water Data'!$H$9,0,10*ROW('Water Data'!H171))),'Data Summary'!CG177="Yes"),OFFSET('Water Data'!$H$9,0,10*ROW('Water Data'!H171)),NA())</f>
        <v>#N/A</v>
      </c>
      <c r="S177" s="511" t="e">
        <f ca="1">+IF(AND(ISNUMBER(OFFSET('Water Data'!$I$4,0,10*ROW('Water Data'!I171))),'Data Summary'!CH177="Yes"),100-OFFSET('Water Data'!$I$4,0,10*ROW('Water Data'!I171)),NA())</f>
        <v>#N/A</v>
      </c>
      <c r="T177" s="511" t="e">
        <f ca="1">+IF(AND(ISNUMBER(OFFSET('Water Data'!$I$6,0,10*ROW('Water Data'!I171))),'Data Summary'!CI177="Yes"),OFFSET('Water Data'!$I$6,0,10*ROW('Water Data'!I171)),NA())</f>
        <v>#N/A</v>
      </c>
      <c r="U177" s="511" t="e">
        <f ca="1">+IF(AND(ISNUMBER(OFFSET('Water Data'!$I$9,0,10*ROW('Water Data'!I171))),'Data Summary'!CJ177="Yes"),OFFSET('Water Data'!$I$9,0,10*ROW('Water Data'!I171)),NA())</f>
        <v>#N/A</v>
      </c>
      <c r="V177" s="512" t="e">
        <f ca="1">+IF(AND(ISNUMBER(OFFSET('Sanitation Data'!$D$4,0,10*ROW('Sanitation Data'!D171))),'Data Summary'!CK177="Yes"),100-OFFSET('Sanitation Data'!$D$4,0,10*ROW('Sanitation Data'!D171)),NA())</f>
        <v>#N/A</v>
      </c>
      <c r="W177" s="512" t="e">
        <f ca="1">+IF(AND(ISNUMBER(OFFSET('Sanitation Data'!$D$6,0,10*ROW('Sanitation Data'!D171))),'Data Summary'!CL177="Yes"),OFFSET('Sanitation Data'!$D$6,0,10*ROW('Sanitation Data'!D171)),NA())</f>
        <v>#N/A</v>
      </c>
      <c r="X177" s="512" t="e">
        <f ca="1">+IF(AND(ISNUMBER(OFFSET('Sanitation Data'!$D$10,0,10*ROW('Sanitation Data'!D171))),'Data Summary'!CM177="Yes"),OFFSET('Sanitation Data'!$D$10,0,10*ROW('Sanitation Data'!D171)),NA())</f>
        <v>#N/A</v>
      </c>
      <c r="Y177" s="512" t="e">
        <f ca="1">+IF(AND(ISNUMBER(OFFSET('Sanitation Data'!$D$11,0,10*ROW('Sanitation Data'!D171))),'Data Summary'!CN177="Yes"),OFFSET('Sanitation Data'!$D$11,0,10*ROW('Sanitation Data'!D171)),NA())</f>
        <v>#N/A</v>
      </c>
      <c r="Z177" s="512" t="e">
        <f ca="1">+IF(AND(ISNUMBER(OFFSET('Sanitation Data'!$D$12,0,10*ROW('Sanitation Data'!D171))),'Data Summary'!CO177="Yes"),OFFSET('Sanitation Data'!$D$12,0,10*ROW('Sanitation Data'!D171)),NA())</f>
        <v>#N/A</v>
      </c>
      <c r="AA177" s="512" t="e">
        <f ca="1">+IF(AND(ISNUMBER(OFFSET('Sanitation Data'!$E$4,0,10*ROW('Sanitation Data'!E171))),'Data Summary'!CP177="Yes"),100-OFFSET('Sanitation Data'!$E$4,0,10*ROW('Sanitation Data'!E171)),NA())</f>
        <v>#N/A</v>
      </c>
      <c r="AB177" s="512" t="e">
        <f ca="1">+IF(AND(ISNUMBER(OFFSET('Sanitation Data'!$E$6,0,10*ROW('Sanitation Data'!E171))),'Data Summary'!CQ177="Yes"),OFFSET('Sanitation Data'!$E$6,0,10*ROW('Sanitation Data'!E171)),NA())</f>
        <v>#N/A</v>
      </c>
      <c r="AC177" s="512" t="e">
        <f ca="1">+IF(AND(ISNUMBER(OFFSET('Sanitation Data'!$E$10,0,10*ROW('Sanitation Data'!E171))),'Data Summary'!CR177="Yes"),OFFSET('Sanitation Data'!$E$10,0,10*ROW('Sanitation Data'!E171)),NA())</f>
        <v>#N/A</v>
      </c>
      <c r="AD177" s="512" t="e">
        <f ca="1">+IF(AND(ISNUMBER(OFFSET('Sanitation Data'!$E$11,0,10*ROW('Sanitation Data'!E171))),'Data Summary'!CS177="Yes"),OFFSET('Sanitation Data'!$E$11,0,10*ROW('Sanitation Data'!E171)),NA())</f>
        <v>#N/A</v>
      </c>
      <c r="AE177" s="512" t="e">
        <f ca="1">+IF(AND(ISNUMBER(OFFSET('Sanitation Data'!$E$12,0,10*ROW('Sanitation Data'!E171))),'Data Summary'!CT177="Yes"),OFFSET('Sanitation Data'!$E$12,0,10*ROW('Sanitation Data'!E171)),NA())</f>
        <v>#N/A</v>
      </c>
      <c r="AF177" s="512" t="e">
        <f ca="1">+IF(AND(ISNUMBER(OFFSET('Sanitation Data'!$F$4,0,10*ROW('Sanitation Data'!F171))),'Data Summary'!CU177="Yes"),100-OFFSET('Sanitation Data'!$F$4,0,10*ROW('Sanitation Data'!F171)),NA())</f>
        <v>#N/A</v>
      </c>
      <c r="AG177" s="512" t="e">
        <f ca="1">+IF(AND(ISNUMBER(OFFSET('Sanitation Data'!$F$6,0,10*ROW('Sanitation Data'!F171))),'Data Summary'!CV177="Yes"),OFFSET('Sanitation Data'!$F$6,0,10*ROW('Sanitation Data'!F171)),NA())</f>
        <v>#N/A</v>
      </c>
      <c r="AH177" s="512" t="e">
        <f ca="1">+IF(AND(ISNUMBER(OFFSET('Sanitation Data'!$F$10,0,10*ROW('Sanitation Data'!F171))),'Data Summary'!CW177="Yes"),OFFSET('Sanitation Data'!$F$10,0,10*ROW('Sanitation Data'!F171)),NA())</f>
        <v>#N/A</v>
      </c>
      <c r="AI177" s="512" t="e">
        <f ca="1">+IF(AND(ISNUMBER(OFFSET('Sanitation Data'!$F$11,0,10*ROW('Sanitation Data'!F171))),'Data Summary'!CX177="Yes"),OFFSET('Sanitation Data'!$F$11,0,10*ROW('Sanitation Data'!F171)),NA())</f>
        <v>#N/A</v>
      </c>
      <c r="AJ177" s="512" t="e">
        <f ca="1">+IF(AND(ISNUMBER(OFFSET('Sanitation Data'!$F$12,0,10*ROW('Sanitation Data'!F171))),'Data Summary'!CY177="Yes"),OFFSET('Sanitation Data'!$F$12,0,10*ROW('Sanitation Data'!F171)),NA())</f>
        <v>#N/A</v>
      </c>
      <c r="AK177" s="512" t="e">
        <f ca="1">+IF(AND(ISNUMBER(OFFSET('Sanitation Data'!$G$4,0,10*ROW('Sanitation Data'!G171))),'Data Summary'!CZ177="Yes"),100-OFFSET('Sanitation Data'!$G$4,0,10*ROW('Sanitation Data'!G171)),NA())</f>
        <v>#N/A</v>
      </c>
      <c r="AL177" s="512" t="e">
        <f ca="1">+IF(AND(ISNUMBER(OFFSET('Sanitation Data'!$G$6,0,10*ROW('Sanitation Data'!G171))),'Data Summary'!DA177="Yes"),OFFSET('Sanitation Data'!$G$6,0,10*ROW('Sanitation Data'!G171)),NA())</f>
        <v>#N/A</v>
      </c>
      <c r="AM177" s="512" t="e">
        <f ca="1">+IF(AND(ISNUMBER(OFFSET('Sanitation Data'!$G$10,0,10*ROW('Sanitation Data'!G171))),'Data Summary'!DB177="Yes"),OFFSET('Sanitation Data'!$G$10,0,10*ROW('Sanitation Data'!G171)),NA())</f>
        <v>#N/A</v>
      </c>
      <c r="AN177" s="512" t="e">
        <f ca="1">+IF(AND(ISNUMBER(OFFSET('Sanitation Data'!$G$11,0,10*ROW('Sanitation Data'!G171))),'Data Summary'!DC177="Yes"),OFFSET('Sanitation Data'!$G$11,0,10*ROW('Sanitation Data'!G171)),NA())</f>
        <v>#N/A</v>
      </c>
      <c r="AO177" s="512" t="e">
        <f ca="1">+IF(AND(ISNUMBER(OFFSET('Sanitation Data'!$G$12,0,10*ROW('Sanitation Data'!G171))),'Data Summary'!DD177="Yes"),OFFSET('Sanitation Data'!$G$12,0,10*ROW('Sanitation Data'!G171)),NA())</f>
        <v>#N/A</v>
      </c>
      <c r="AP177" s="512" t="e">
        <f ca="1">+IF(AND(ISNUMBER(OFFSET('Sanitation Data'!$H$4,0,10*ROW('Sanitation Data'!H171))),'Data Summary'!DE177="Yes"),100-OFFSET('Sanitation Data'!$H$4,0,10*ROW('Sanitation Data'!H171)),NA())</f>
        <v>#N/A</v>
      </c>
      <c r="AQ177" s="512" t="e">
        <f ca="1">+IF(AND(ISNUMBER(OFFSET('Sanitation Data'!$H$6,0,10*ROW('Sanitation Data'!H171))),'Data Summary'!DF177="Yes"),OFFSET('Sanitation Data'!$H$6,0,10*ROW('Sanitation Data'!H171)),NA())</f>
        <v>#N/A</v>
      </c>
      <c r="AR177" s="512" t="e">
        <f ca="1">+IF(AND(ISNUMBER(OFFSET('Sanitation Data'!$H$10,0,10*ROW('Sanitation Data'!H171))),'Data Summary'!DG177="Yes"),OFFSET('Sanitation Data'!$H$10,0,10*ROW('Sanitation Data'!H171)),NA())</f>
        <v>#N/A</v>
      </c>
      <c r="AS177" s="512" t="e">
        <f ca="1">+IF(AND(ISNUMBER(OFFSET('Sanitation Data'!$H$11,0,10*ROW('Sanitation Data'!H171))),'Data Summary'!DH177="Yes"),OFFSET('Sanitation Data'!$H$11,0,10*ROW('Sanitation Data'!H171)),NA())</f>
        <v>#N/A</v>
      </c>
      <c r="AT177" s="512" t="e">
        <f ca="1">+IF(AND(ISNUMBER(OFFSET('Sanitation Data'!$H$12,0,10*ROW('Sanitation Data'!H171))),'Data Summary'!DI177="Yes"),OFFSET('Sanitation Data'!$H$12,0,10*ROW('Sanitation Data'!H171)),NA())</f>
        <v>#N/A</v>
      </c>
      <c r="AU177" s="512" t="e">
        <f ca="1">+IF(AND(ISNUMBER(OFFSET('Sanitation Data'!$I$4,0,10*ROW('Sanitation Data'!I171))),'Data Summary'!DJ177="Yes"),100-OFFSET('Sanitation Data'!$I$4,0,10*ROW('Sanitation Data'!I171)),NA())</f>
        <v>#N/A</v>
      </c>
      <c r="AV177" s="512" t="e">
        <f ca="1">+IF(AND(ISNUMBER(OFFSET('Sanitation Data'!$I$6,0,10*ROW('Sanitation Data'!I171))),'Data Summary'!DK177="Yes"),OFFSET('Sanitation Data'!$I$6,0,10*ROW('Sanitation Data'!I171)),NA())</f>
        <v>#N/A</v>
      </c>
      <c r="AW177" s="512" t="e">
        <f ca="1">+IF(AND(ISNUMBER(OFFSET('Sanitation Data'!$I$10,0,10*ROW('Sanitation Data'!I171))),'Data Summary'!DL177="Yes"),OFFSET('Sanitation Data'!$I$10,0,10*ROW('Sanitation Data'!I171)),NA())</f>
        <v>#N/A</v>
      </c>
      <c r="AX177" s="512" t="e">
        <f ca="1">+IF(AND(ISNUMBER(OFFSET('Sanitation Data'!$I$11,0,10*ROW('Sanitation Data'!I171))),'Data Summary'!DM177="Yes"),OFFSET('Sanitation Data'!$I$11,0,10*ROW('Sanitation Data'!I171)),NA())</f>
        <v>#N/A</v>
      </c>
      <c r="AY177" s="512" t="e">
        <f ca="1">+IF(AND(ISNUMBER(OFFSET('Sanitation Data'!$I$12,0,10*ROW('Sanitation Data'!I171))),'Data Summary'!DN177="Yes"),OFFSET('Sanitation Data'!$I$12,0,10*ROW('Sanitation Data'!I171)),NA())</f>
        <v>#N/A</v>
      </c>
      <c r="AZ177" s="513" t="e">
        <f ca="1">+IF(AND(ISNUMBER(OFFSET('Hygiene Data'!$D$5,0,10*ROW('Hygiene Data'!D171))),'Data Summary'!DO177="Yes"),OFFSET('Hygiene Data'!$D$5,0,10*ROW('Hygiene Data'!D171)),NA())</f>
        <v>#N/A</v>
      </c>
      <c r="BA177" s="513" t="e">
        <f ca="1">+IF(AND(ISNUMBER(OFFSET('Hygiene Data'!$D$7,0,10*ROW('Hygiene Data'!D171))),'Data Summary'!DP177="Yes"),OFFSET('Hygiene Data'!$D$7,0,10*ROW('Hygiene Data'!D171)),NA())</f>
        <v>#N/A</v>
      </c>
      <c r="BB177" s="513" t="e">
        <f ca="1">+IF(AND(ISNUMBER(OFFSET('Hygiene Data'!$D$9,0,10*ROW('Hygiene Data'!D171))),'Data Summary'!DQ177="Yes"),OFFSET('Hygiene Data'!$D$9,0,10*ROW('Hygiene Data'!D171)),NA())</f>
        <v>#N/A</v>
      </c>
      <c r="BC177" s="513" t="e">
        <f ca="1">+IF(AND(ISNUMBER(OFFSET('Hygiene Data'!$E$5,0,10*ROW('Hygiene Data'!E171))),'Data Summary'!DR177="Yes"),OFFSET('Hygiene Data'!$E$5,0,10*ROW('Hygiene Data'!E171)),NA())</f>
        <v>#N/A</v>
      </c>
      <c r="BD177" s="513" t="e">
        <f ca="1">+IF(AND(ISNUMBER(OFFSET('Hygiene Data'!$E$7,0,10*ROW('Hygiene Data'!E171))),'Data Summary'!DS177="Yes"),OFFSET('Hygiene Data'!$E$7,0,10*ROW('Hygiene Data'!E171)),NA())</f>
        <v>#N/A</v>
      </c>
      <c r="BE177" s="513" t="e">
        <f ca="1">+IF(AND(ISNUMBER(OFFSET('Hygiene Data'!$E$9,0,10*ROW('Hygiene Data'!E171))),'Data Summary'!DT177="Yes"),OFFSET('Hygiene Data'!$E$9,0,10*ROW('Hygiene Data'!E171)),NA())</f>
        <v>#N/A</v>
      </c>
      <c r="BF177" s="513" t="e">
        <f ca="1">+IF(AND(ISNUMBER(OFFSET('Hygiene Data'!$F$5,0,10*ROW('Hygiene Data'!F171))),'Data Summary'!DU177="Yes"),OFFSET('Hygiene Data'!$F$5,0,10*ROW('Hygiene Data'!F171)),NA())</f>
        <v>#N/A</v>
      </c>
      <c r="BG177" s="513" t="e">
        <f ca="1">+IF(AND(ISNUMBER(OFFSET('Hygiene Data'!$F$7,0,10*ROW('Hygiene Data'!F171))),'Data Summary'!DV177="Yes"),OFFSET('Hygiene Data'!$F$7,0,10*ROW('Hygiene Data'!F171)),NA())</f>
        <v>#N/A</v>
      </c>
      <c r="BH177" s="513" t="e">
        <f ca="1">+IF(AND(ISNUMBER(OFFSET('Hygiene Data'!$F$9,0,10*ROW('Hygiene Data'!F171))),'Data Summary'!DW177="Yes"),OFFSET('Hygiene Data'!$F$9,0,10*ROW('Hygiene Data'!F171)),NA())</f>
        <v>#N/A</v>
      </c>
      <c r="BI177" s="513" t="e">
        <f ca="1">+IF(AND(ISNUMBER(OFFSET('Hygiene Data'!$G$5,0,10*ROW('Hygiene Data'!G171))),'Data Summary'!DX177="Yes"),OFFSET('Hygiene Data'!$G$5,0,10*ROW('Hygiene Data'!G171)),NA())</f>
        <v>#N/A</v>
      </c>
      <c r="BJ177" s="513" t="e">
        <f ca="1">+IF(AND(ISNUMBER(OFFSET('Hygiene Data'!$G$7,0,10*ROW('Hygiene Data'!G171))),'Data Summary'!DY177="Yes"),OFFSET('Hygiene Data'!$G$7,0,10*ROW('Hygiene Data'!G171)),NA())</f>
        <v>#N/A</v>
      </c>
      <c r="BK177" s="513" t="e">
        <f ca="1">+IF(AND(ISNUMBER(OFFSET('Hygiene Data'!$G$9,0,10*ROW('Hygiene Data'!G171))),'Data Summary'!DZ177="Yes"),OFFSET('Hygiene Data'!$G$9,0,10*ROW('Hygiene Data'!G171)),NA())</f>
        <v>#N/A</v>
      </c>
      <c r="BL177" s="513" t="e">
        <f ca="1">+IF(AND(ISNUMBER(OFFSET('Hygiene Data'!$H$5,0,10*ROW('Hygiene Data'!H171))),'Data Summary'!EA177="Yes"),OFFSET('Hygiene Data'!$H$5,0,10*ROW('Hygiene Data'!H171)),NA())</f>
        <v>#N/A</v>
      </c>
      <c r="BM177" s="513" t="e">
        <f ca="1">+IF(AND(ISNUMBER(OFFSET('Hygiene Data'!$H$7,0,10*ROW('Hygiene Data'!H171))),'Data Summary'!EB177="Yes"),OFFSET('Hygiene Data'!$H$7,0,10*ROW('Hygiene Data'!H171)),NA())</f>
        <v>#N/A</v>
      </c>
      <c r="BN177" s="513" t="e">
        <f ca="1">+IF(AND(ISNUMBER(OFFSET('Hygiene Data'!$H$9,0,10*ROW('Hygiene Data'!H171))),'Data Summary'!EC177="Yes"),OFFSET('Hygiene Data'!$H$9,0,10*ROW('Hygiene Data'!H171)),NA())</f>
        <v>#N/A</v>
      </c>
      <c r="BO177" s="513" t="e">
        <f ca="1">+IF(AND(ISNUMBER(OFFSET('Hygiene Data'!$I$5,0,10*ROW('Hygiene Data'!I171))),'Data Summary'!ED177="Yes"),OFFSET('Hygiene Data'!$I$5,0,10*ROW('Hygiene Data'!I171)),NA())</f>
        <v>#N/A</v>
      </c>
      <c r="BP177" s="513" t="e">
        <f ca="1">+IF(AND(ISNUMBER(OFFSET('Hygiene Data'!$I$7,0,10*ROW('Hygiene Data'!I171))),'Data Summary'!EE177="Yes"),OFFSET('Hygiene Data'!$I$7,0,10*ROW('Hygiene Data'!I171)),NA())</f>
        <v>#N/A</v>
      </c>
      <c r="BQ177" s="513" t="e">
        <f ca="1">+IF(AND(ISNUMBER(OFFSET('Hygiene Data'!$I$9,0,10*ROW('Hygiene Data'!I171))),'Data Summary'!EF177="Yes"),OFFSET('Hygiene Data'!$I$9,0,10*ROW('Hygiene Data'!I171)),NA())</f>
        <v>#N/A</v>
      </c>
    </row>
    <row r="178" spans="1:69" x14ac:dyDescent="0.25">
      <c r="A178" s="509" t="e">
        <f ca="1">+RIGHT('Data Summary'!A178,LEN('Data Summary'!A178)-9)</f>
        <v>#VALUE!</v>
      </c>
      <c r="B178" s="483" t="str">
        <f ca="1">+IF(ISTEXT('Data Summary'!B178),'Data Summary'!B178,"")</f>
        <v/>
      </c>
      <c r="C178" s="510" t="e">
        <f ca="1">+VALUE('Data Summary'!C178)</f>
        <v>#VALUE!</v>
      </c>
      <c r="D178" s="511" t="e">
        <f ca="1">+IF(AND(ISNUMBER(OFFSET('Water Data'!$D$4,0,10*ROW('Water Data'!D172))),'Data Summary'!BS178="Yes"),100-OFFSET('Water Data'!$D$4,0,10*ROW('Water Data'!D172)),NA())</f>
        <v>#N/A</v>
      </c>
      <c r="E178" s="511" t="e">
        <f ca="1">+IF(AND(ISNUMBER(OFFSET('Water Data'!$D$6,0,10*ROW('Water Data'!D172))),'Data Summary'!BT178="Yes"),OFFSET('Water Data'!$D$6,0,10*ROW('Water Data'!D172)),NA())</f>
        <v>#N/A</v>
      </c>
      <c r="F178" s="511" t="e">
        <f ca="1">+IF(AND(ISNUMBER(OFFSET('Water Data'!$D$9,0,10*ROW('Water Data'!D172))),'Data Summary'!BU178="Yes"),OFFSET('Water Data'!$D$9,0,10*ROW('Water Data'!D172)),NA())</f>
        <v>#N/A</v>
      </c>
      <c r="G178" s="511" t="e">
        <f ca="1">+IF(AND(ISNUMBER(OFFSET('Water Data'!$E$4,0,10*ROW('Water Data'!E172))),'Data Summary'!BV178="Yes"),100-OFFSET('Water Data'!$E$4,0,10*ROW('Water Data'!E172)),NA())</f>
        <v>#N/A</v>
      </c>
      <c r="H178" s="511" t="e">
        <f ca="1">+IF(AND(ISNUMBER(OFFSET('Water Data'!$E$6,0,10*ROW('Water Data'!E172))),'Data Summary'!BW178="Yes"),OFFSET('Water Data'!$E$6,0,10*ROW('Water Data'!E172)),NA())</f>
        <v>#N/A</v>
      </c>
      <c r="I178" s="511" t="e">
        <f ca="1">+IF(AND(ISNUMBER(OFFSET('Water Data'!$E$9,0,10*ROW('Water Data'!E172))),'Data Summary'!BX178="Yes"),OFFSET('Water Data'!$E$9,0,10*ROW('Water Data'!E172)),NA())</f>
        <v>#N/A</v>
      </c>
      <c r="J178" s="511" t="e">
        <f ca="1">+IF(AND(ISNUMBER(OFFSET('Water Data'!$F$4,0,10*ROW('Water Data'!F172))),'Data Summary'!BY178="Yes"),100-OFFSET('Water Data'!$F$4,0,10*ROW('Water Data'!F172)),NA())</f>
        <v>#N/A</v>
      </c>
      <c r="K178" s="511" t="e">
        <f ca="1">+IF(AND(ISNUMBER(OFFSET('Water Data'!$F$6,0,10*ROW('Water Data'!F172))),'Data Summary'!BZ178="Yes"),OFFSET('Water Data'!$F$6,0,10*ROW('Water Data'!F172)),NA())</f>
        <v>#N/A</v>
      </c>
      <c r="L178" s="511" t="e">
        <f ca="1">+IF(AND(ISNUMBER(OFFSET('Water Data'!$F$9,0,10*ROW('Water Data'!F172))),'Data Summary'!CA178="Yes"),OFFSET('Water Data'!$F$9,0,10*ROW('Water Data'!F172)),NA())</f>
        <v>#N/A</v>
      </c>
      <c r="M178" s="511" t="e">
        <f ca="1">+IF(AND(ISNUMBER(OFFSET('Water Data'!$G$4,0,10*ROW('Water Data'!G172))),'Data Summary'!CB178="Yes"),100-OFFSET('Water Data'!$G$4,0,10*ROW('Water Data'!G172)),NA())</f>
        <v>#N/A</v>
      </c>
      <c r="N178" s="511" t="e">
        <f ca="1">+IF(AND(ISNUMBER(OFFSET('Water Data'!$G$6,0,10*ROW('Water Data'!G172))),'Data Summary'!CC178="Yes"),OFFSET('Water Data'!$G$6,0,10*ROW('Water Data'!G172)),NA())</f>
        <v>#N/A</v>
      </c>
      <c r="O178" s="511" t="e">
        <f ca="1">+IF(AND(ISNUMBER(OFFSET('Water Data'!$G$9,0,10*ROW('Water Data'!G172))),'Data Summary'!CD178="Yes"),OFFSET('Water Data'!$G$9,0,10*ROW('Water Data'!G172)),NA())</f>
        <v>#N/A</v>
      </c>
      <c r="P178" s="511" t="e">
        <f ca="1">+IF(AND(ISNUMBER(OFFSET('Water Data'!$H$4,0,10*ROW('Water Data'!H172))),'Data Summary'!CE178="Yes"),100-OFFSET('Water Data'!$H$4,0,10*ROW('Water Data'!H172)),NA())</f>
        <v>#N/A</v>
      </c>
      <c r="Q178" s="511" t="e">
        <f ca="1">+IF(AND(ISNUMBER(OFFSET('Water Data'!$H$6,0,10*ROW('Water Data'!H172))),'Data Summary'!CF178="Yes"),OFFSET('Water Data'!$H$6,0,10*ROW('Water Data'!H172)),NA())</f>
        <v>#N/A</v>
      </c>
      <c r="R178" s="511" t="e">
        <f ca="1">+IF(AND(ISNUMBER(OFFSET('Water Data'!$H$9,0,10*ROW('Water Data'!H172))),'Data Summary'!CG178="Yes"),OFFSET('Water Data'!$H$9,0,10*ROW('Water Data'!H172)),NA())</f>
        <v>#N/A</v>
      </c>
      <c r="S178" s="511" t="e">
        <f ca="1">+IF(AND(ISNUMBER(OFFSET('Water Data'!$I$4,0,10*ROW('Water Data'!I172))),'Data Summary'!CH178="Yes"),100-OFFSET('Water Data'!$I$4,0,10*ROW('Water Data'!I172)),NA())</f>
        <v>#N/A</v>
      </c>
      <c r="T178" s="511" t="e">
        <f ca="1">+IF(AND(ISNUMBER(OFFSET('Water Data'!$I$6,0,10*ROW('Water Data'!I172))),'Data Summary'!CI178="Yes"),OFFSET('Water Data'!$I$6,0,10*ROW('Water Data'!I172)),NA())</f>
        <v>#N/A</v>
      </c>
      <c r="U178" s="511" t="e">
        <f ca="1">+IF(AND(ISNUMBER(OFFSET('Water Data'!$I$9,0,10*ROW('Water Data'!I172))),'Data Summary'!CJ178="Yes"),OFFSET('Water Data'!$I$9,0,10*ROW('Water Data'!I172)),NA())</f>
        <v>#N/A</v>
      </c>
      <c r="V178" s="512" t="e">
        <f ca="1">+IF(AND(ISNUMBER(OFFSET('Sanitation Data'!$D$4,0,10*ROW('Sanitation Data'!D172))),'Data Summary'!CK178="Yes"),100-OFFSET('Sanitation Data'!$D$4,0,10*ROW('Sanitation Data'!D172)),NA())</f>
        <v>#N/A</v>
      </c>
      <c r="W178" s="512" t="e">
        <f ca="1">+IF(AND(ISNUMBER(OFFSET('Sanitation Data'!$D$6,0,10*ROW('Sanitation Data'!D172))),'Data Summary'!CL178="Yes"),OFFSET('Sanitation Data'!$D$6,0,10*ROW('Sanitation Data'!D172)),NA())</f>
        <v>#N/A</v>
      </c>
      <c r="X178" s="512" t="e">
        <f ca="1">+IF(AND(ISNUMBER(OFFSET('Sanitation Data'!$D$10,0,10*ROW('Sanitation Data'!D172))),'Data Summary'!CM178="Yes"),OFFSET('Sanitation Data'!$D$10,0,10*ROW('Sanitation Data'!D172)),NA())</f>
        <v>#N/A</v>
      </c>
      <c r="Y178" s="512" t="e">
        <f ca="1">+IF(AND(ISNUMBER(OFFSET('Sanitation Data'!$D$11,0,10*ROW('Sanitation Data'!D172))),'Data Summary'!CN178="Yes"),OFFSET('Sanitation Data'!$D$11,0,10*ROW('Sanitation Data'!D172)),NA())</f>
        <v>#N/A</v>
      </c>
      <c r="Z178" s="512" t="e">
        <f ca="1">+IF(AND(ISNUMBER(OFFSET('Sanitation Data'!$D$12,0,10*ROW('Sanitation Data'!D172))),'Data Summary'!CO178="Yes"),OFFSET('Sanitation Data'!$D$12,0,10*ROW('Sanitation Data'!D172)),NA())</f>
        <v>#N/A</v>
      </c>
      <c r="AA178" s="512" t="e">
        <f ca="1">+IF(AND(ISNUMBER(OFFSET('Sanitation Data'!$E$4,0,10*ROW('Sanitation Data'!E172))),'Data Summary'!CP178="Yes"),100-OFFSET('Sanitation Data'!$E$4,0,10*ROW('Sanitation Data'!E172)),NA())</f>
        <v>#N/A</v>
      </c>
      <c r="AB178" s="512" t="e">
        <f ca="1">+IF(AND(ISNUMBER(OFFSET('Sanitation Data'!$E$6,0,10*ROW('Sanitation Data'!E172))),'Data Summary'!CQ178="Yes"),OFFSET('Sanitation Data'!$E$6,0,10*ROW('Sanitation Data'!E172)),NA())</f>
        <v>#N/A</v>
      </c>
      <c r="AC178" s="512" t="e">
        <f ca="1">+IF(AND(ISNUMBER(OFFSET('Sanitation Data'!$E$10,0,10*ROW('Sanitation Data'!E172))),'Data Summary'!CR178="Yes"),OFFSET('Sanitation Data'!$E$10,0,10*ROW('Sanitation Data'!E172)),NA())</f>
        <v>#N/A</v>
      </c>
      <c r="AD178" s="512" t="e">
        <f ca="1">+IF(AND(ISNUMBER(OFFSET('Sanitation Data'!$E$11,0,10*ROW('Sanitation Data'!E172))),'Data Summary'!CS178="Yes"),OFFSET('Sanitation Data'!$E$11,0,10*ROW('Sanitation Data'!E172)),NA())</f>
        <v>#N/A</v>
      </c>
      <c r="AE178" s="512" t="e">
        <f ca="1">+IF(AND(ISNUMBER(OFFSET('Sanitation Data'!$E$12,0,10*ROW('Sanitation Data'!E172))),'Data Summary'!CT178="Yes"),OFFSET('Sanitation Data'!$E$12,0,10*ROW('Sanitation Data'!E172)),NA())</f>
        <v>#N/A</v>
      </c>
      <c r="AF178" s="512" t="e">
        <f ca="1">+IF(AND(ISNUMBER(OFFSET('Sanitation Data'!$F$4,0,10*ROW('Sanitation Data'!F172))),'Data Summary'!CU178="Yes"),100-OFFSET('Sanitation Data'!$F$4,0,10*ROW('Sanitation Data'!F172)),NA())</f>
        <v>#N/A</v>
      </c>
      <c r="AG178" s="512" t="e">
        <f ca="1">+IF(AND(ISNUMBER(OFFSET('Sanitation Data'!$F$6,0,10*ROW('Sanitation Data'!F172))),'Data Summary'!CV178="Yes"),OFFSET('Sanitation Data'!$F$6,0,10*ROW('Sanitation Data'!F172)),NA())</f>
        <v>#N/A</v>
      </c>
      <c r="AH178" s="512" t="e">
        <f ca="1">+IF(AND(ISNUMBER(OFFSET('Sanitation Data'!$F$10,0,10*ROW('Sanitation Data'!F172))),'Data Summary'!CW178="Yes"),OFFSET('Sanitation Data'!$F$10,0,10*ROW('Sanitation Data'!F172)),NA())</f>
        <v>#N/A</v>
      </c>
      <c r="AI178" s="512" t="e">
        <f ca="1">+IF(AND(ISNUMBER(OFFSET('Sanitation Data'!$F$11,0,10*ROW('Sanitation Data'!F172))),'Data Summary'!CX178="Yes"),OFFSET('Sanitation Data'!$F$11,0,10*ROW('Sanitation Data'!F172)),NA())</f>
        <v>#N/A</v>
      </c>
      <c r="AJ178" s="512" t="e">
        <f ca="1">+IF(AND(ISNUMBER(OFFSET('Sanitation Data'!$F$12,0,10*ROW('Sanitation Data'!F172))),'Data Summary'!CY178="Yes"),OFFSET('Sanitation Data'!$F$12,0,10*ROW('Sanitation Data'!F172)),NA())</f>
        <v>#N/A</v>
      </c>
      <c r="AK178" s="512" t="e">
        <f ca="1">+IF(AND(ISNUMBER(OFFSET('Sanitation Data'!$G$4,0,10*ROW('Sanitation Data'!G172))),'Data Summary'!CZ178="Yes"),100-OFFSET('Sanitation Data'!$G$4,0,10*ROW('Sanitation Data'!G172)),NA())</f>
        <v>#N/A</v>
      </c>
      <c r="AL178" s="512" t="e">
        <f ca="1">+IF(AND(ISNUMBER(OFFSET('Sanitation Data'!$G$6,0,10*ROW('Sanitation Data'!G172))),'Data Summary'!DA178="Yes"),OFFSET('Sanitation Data'!$G$6,0,10*ROW('Sanitation Data'!G172)),NA())</f>
        <v>#N/A</v>
      </c>
      <c r="AM178" s="512" t="e">
        <f ca="1">+IF(AND(ISNUMBER(OFFSET('Sanitation Data'!$G$10,0,10*ROW('Sanitation Data'!G172))),'Data Summary'!DB178="Yes"),OFFSET('Sanitation Data'!$G$10,0,10*ROW('Sanitation Data'!G172)),NA())</f>
        <v>#N/A</v>
      </c>
      <c r="AN178" s="512" t="e">
        <f ca="1">+IF(AND(ISNUMBER(OFFSET('Sanitation Data'!$G$11,0,10*ROW('Sanitation Data'!G172))),'Data Summary'!DC178="Yes"),OFFSET('Sanitation Data'!$G$11,0,10*ROW('Sanitation Data'!G172)),NA())</f>
        <v>#N/A</v>
      </c>
      <c r="AO178" s="512" t="e">
        <f ca="1">+IF(AND(ISNUMBER(OFFSET('Sanitation Data'!$G$12,0,10*ROW('Sanitation Data'!G172))),'Data Summary'!DD178="Yes"),OFFSET('Sanitation Data'!$G$12,0,10*ROW('Sanitation Data'!G172)),NA())</f>
        <v>#N/A</v>
      </c>
      <c r="AP178" s="512" t="e">
        <f ca="1">+IF(AND(ISNUMBER(OFFSET('Sanitation Data'!$H$4,0,10*ROW('Sanitation Data'!H172))),'Data Summary'!DE178="Yes"),100-OFFSET('Sanitation Data'!$H$4,0,10*ROW('Sanitation Data'!H172)),NA())</f>
        <v>#N/A</v>
      </c>
      <c r="AQ178" s="512" t="e">
        <f ca="1">+IF(AND(ISNUMBER(OFFSET('Sanitation Data'!$H$6,0,10*ROW('Sanitation Data'!H172))),'Data Summary'!DF178="Yes"),OFFSET('Sanitation Data'!$H$6,0,10*ROW('Sanitation Data'!H172)),NA())</f>
        <v>#N/A</v>
      </c>
      <c r="AR178" s="512" t="e">
        <f ca="1">+IF(AND(ISNUMBER(OFFSET('Sanitation Data'!$H$10,0,10*ROW('Sanitation Data'!H172))),'Data Summary'!DG178="Yes"),OFFSET('Sanitation Data'!$H$10,0,10*ROW('Sanitation Data'!H172)),NA())</f>
        <v>#N/A</v>
      </c>
      <c r="AS178" s="512" t="e">
        <f ca="1">+IF(AND(ISNUMBER(OFFSET('Sanitation Data'!$H$11,0,10*ROW('Sanitation Data'!H172))),'Data Summary'!DH178="Yes"),OFFSET('Sanitation Data'!$H$11,0,10*ROW('Sanitation Data'!H172)),NA())</f>
        <v>#N/A</v>
      </c>
      <c r="AT178" s="512" t="e">
        <f ca="1">+IF(AND(ISNUMBER(OFFSET('Sanitation Data'!$H$12,0,10*ROW('Sanitation Data'!H172))),'Data Summary'!DI178="Yes"),OFFSET('Sanitation Data'!$H$12,0,10*ROW('Sanitation Data'!H172)),NA())</f>
        <v>#N/A</v>
      </c>
      <c r="AU178" s="512" t="e">
        <f ca="1">+IF(AND(ISNUMBER(OFFSET('Sanitation Data'!$I$4,0,10*ROW('Sanitation Data'!I172))),'Data Summary'!DJ178="Yes"),100-OFFSET('Sanitation Data'!$I$4,0,10*ROW('Sanitation Data'!I172)),NA())</f>
        <v>#N/A</v>
      </c>
      <c r="AV178" s="512" t="e">
        <f ca="1">+IF(AND(ISNUMBER(OFFSET('Sanitation Data'!$I$6,0,10*ROW('Sanitation Data'!I172))),'Data Summary'!DK178="Yes"),OFFSET('Sanitation Data'!$I$6,0,10*ROW('Sanitation Data'!I172)),NA())</f>
        <v>#N/A</v>
      </c>
      <c r="AW178" s="512" t="e">
        <f ca="1">+IF(AND(ISNUMBER(OFFSET('Sanitation Data'!$I$10,0,10*ROW('Sanitation Data'!I172))),'Data Summary'!DL178="Yes"),OFFSET('Sanitation Data'!$I$10,0,10*ROW('Sanitation Data'!I172)),NA())</f>
        <v>#N/A</v>
      </c>
      <c r="AX178" s="512" t="e">
        <f ca="1">+IF(AND(ISNUMBER(OFFSET('Sanitation Data'!$I$11,0,10*ROW('Sanitation Data'!I172))),'Data Summary'!DM178="Yes"),OFFSET('Sanitation Data'!$I$11,0,10*ROW('Sanitation Data'!I172)),NA())</f>
        <v>#N/A</v>
      </c>
      <c r="AY178" s="512" t="e">
        <f ca="1">+IF(AND(ISNUMBER(OFFSET('Sanitation Data'!$I$12,0,10*ROW('Sanitation Data'!I172))),'Data Summary'!DN178="Yes"),OFFSET('Sanitation Data'!$I$12,0,10*ROW('Sanitation Data'!I172)),NA())</f>
        <v>#N/A</v>
      </c>
      <c r="AZ178" s="513" t="e">
        <f ca="1">+IF(AND(ISNUMBER(OFFSET('Hygiene Data'!$D$5,0,10*ROW('Hygiene Data'!D172))),'Data Summary'!DO178="Yes"),OFFSET('Hygiene Data'!$D$5,0,10*ROW('Hygiene Data'!D172)),NA())</f>
        <v>#N/A</v>
      </c>
      <c r="BA178" s="513" t="e">
        <f ca="1">+IF(AND(ISNUMBER(OFFSET('Hygiene Data'!$D$7,0,10*ROW('Hygiene Data'!D172))),'Data Summary'!DP178="Yes"),OFFSET('Hygiene Data'!$D$7,0,10*ROW('Hygiene Data'!D172)),NA())</f>
        <v>#N/A</v>
      </c>
      <c r="BB178" s="513" t="e">
        <f ca="1">+IF(AND(ISNUMBER(OFFSET('Hygiene Data'!$D$9,0,10*ROW('Hygiene Data'!D172))),'Data Summary'!DQ178="Yes"),OFFSET('Hygiene Data'!$D$9,0,10*ROW('Hygiene Data'!D172)),NA())</f>
        <v>#N/A</v>
      </c>
      <c r="BC178" s="513" t="e">
        <f ca="1">+IF(AND(ISNUMBER(OFFSET('Hygiene Data'!$E$5,0,10*ROW('Hygiene Data'!E172))),'Data Summary'!DR178="Yes"),OFFSET('Hygiene Data'!$E$5,0,10*ROW('Hygiene Data'!E172)),NA())</f>
        <v>#N/A</v>
      </c>
      <c r="BD178" s="513" t="e">
        <f ca="1">+IF(AND(ISNUMBER(OFFSET('Hygiene Data'!$E$7,0,10*ROW('Hygiene Data'!E172))),'Data Summary'!DS178="Yes"),OFFSET('Hygiene Data'!$E$7,0,10*ROW('Hygiene Data'!E172)),NA())</f>
        <v>#N/A</v>
      </c>
      <c r="BE178" s="513" t="e">
        <f ca="1">+IF(AND(ISNUMBER(OFFSET('Hygiene Data'!$E$9,0,10*ROW('Hygiene Data'!E172))),'Data Summary'!DT178="Yes"),OFFSET('Hygiene Data'!$E$9,0,10*ROW('Hygiene Data'!E172)),NA())</f>
        <v>#N/A</v>
      </c>
      <c r="BF178" s="513" t="e">
        <f ca="1">+IF(AND(ISNUMBER(OFFSET('Hygiene Data'!$F$5,0,10*ROW('Hygiene Data'!F172))),'Data Summary'!DU178="Yes"),OFFSET('Hygiene Data'!$F$5,0,10*ROW('Hygiene Data'!F172)),NA())</f>
        <v>#N/A</v>
      </c>
      <c r="BG178" s="513" t="e">
        <f ca="1">+IF(AND(ISNUMBER(OFFSET('Hygiene Data'!$F$7,0,10*ROW('Hygiene Data'!F172))),'Data Summary'!DV178="Yes"),OFFSET('Hygiene Data'!$F$7,0,10*ROW('Hygiene Data'!F172)),NA())</f>
        <v>#N/A</v>
      </c>
      <c r="BH178" s="513" t="e">
        <f ca="1">+IF(AND(ISNUMBER(OFFSET('Hygiene Data'!$F$9,0,10*ROW('Hygiene Data'!F172))),'Data Summary'!DW178="Yes"),OFFSET('Hygiene Data'!$F$9,0,10*ROW('Hygiene Data'!F172)),NA())</f>
        <v>#N/A</v>
      </c>
      <c r="BI178" s="513" t="e">
        <f ca="1">+IF(AND(ISNUMBER(OFFSET('Hygiene Data'!$G$5,0,10*ROW('Hygiene Data'!G172))),'Data Summary'!DX178="Yes"),OFFSET('Hygiene Data'!$G$5,0,10*ROW('Hygiene Data'!G172)),NA())</f>
        <v>#N/A</v>
      </c>
      <c r="BJ178" s="513" t="e">
        <f ca="1">+IF(AND(ISNUMBER(OFFSET('Hygiene Data'!$G$7,0,10*ROW('Hygiene Data'!G172))),'Data Summary'!DY178="Yes"),OFFSET('Hygiene Data'!$G$7,0,10*ROW('Hygiene Data'!G172)),NA())</f>
        <v>#N/A</v>
      </c>
      <c r="BK178" s="513" t="e">
        <f ca="1">+IF(AND(ISNUMBER(OFFSET('Hygiene Data'!$G$9,0,10*ROW('Hygiene Data'!G172))),'Data Summary'!DZ178="Yes"),OFFSET('Hygiene Data'!$G$9,0,10*ROW('Hygiene Data'!G172)),NA())</f>
        <v>#N/A</v>
      </c>
      <c r="BL178" s="513" t="e">
        <f ca="1">+IF(AND(ISNUMBER(OFFSET('Hygiene Data'!$H$5,0,10*ROW('Hygiene Data'!H172))),'Data Summary'!EA178="Yes"),OFFSET('Hygiene Data'!$H$5,0,10*ROW('Hygiene Data'!H172)),NA())</f>
        <v>#N/A</v>
      </c>
      <c r="BM178" s="513" t="e">
        <f ca="1">+IF(AND(ISNUMBER(OFFSET('Hygiene Data'!$H$7,0,10*ROW('Hygiene Data'!H172))),'Data Summary'!EB178="Yes"),OFFSET('Hygiene Data'!$H$7,0,10*ROW('Hygiene Data'!H172)),NA())</f>
        <v>#N/A</v>
      </c>
      <c r="BN178" s="513" t="e">
        <f ca="1">+IF(AND(ISNUMBER(OFFSET('Hygiene Data'!$H$9,0,10*ROW('Hygiene Data'!H172))),'Data Summary'!EC178="Yes"),OFFSET('Hygiene Data'!$H$9,0,10*ROW('Hygiene Data'!H172)),NA())</f>
        <v>#N/A</v>
      </c>
      <c r="BO178" s="513" t="e">
        <f ca="1">+IF(AND(ISNUMBER(OFFSET('Hygiene Data'!$I$5,0,10*ROW('Hygiene Data'!I172))),'Data Summary'!ED178="Yes"),OFFSET('Hygiene Data'!$I$5,0,10*ROW('Hygiene Data'!I172)),NA())</f>
        <v>#N/A</v>
      </c>
      <c r="BP178" s="513" t="e">
        <f ca="1">+IF(AND(ISNUMBER(OFFSET('Hygiene Data'!$I$7,0,10*ROW('Hygiene Data'!I172))),'Data Summary'!EE178="Yes"),OFFSET('Hygiene Data'!$I$7,0,10*ROW('Hygiene Data'!I172)),NA())</f>
        <v>#N/A</v>
      </c>
      <c r="BQ178" s="513" t="e">
        <f ca="1">+IF(AND(ISNUMBER(OFFSET('Hygiene Data'!$I$9,0,10*ROW('Hygiene Data'!I172))),'Data Summary'!EF178="Yes"),OFFSET('Hygiene Data'!$I$9,0,10*ROW('Hygiene Data'!I172)),NA())</f>
        <v>#N/A</v>
      </c>
    </row>
    <row r="179" spans="1:69" x14ac:dyDescent="0.25">
      <c r="A179" s="509" t="e">
        <f ca="1">+RIGHT('Data Summary'!A179,LEN('Data Summary'!A179)-9)</f>
        <v>#VALUE!</v>
      </c>
      <c r="B179" s="483" t="str">
        <f ca="1">+IF(ISTEXT('Data Summary'!B179),'Data Summary'!B179,"")</f>
        <v/>
      </c>
      <c r="C179" s="510" t="e">
        <f ca="1">+VALUE('Data Summary'!C179)</f>
        <v>#VALUE!</v>
      </c>
      <c r="D179" s="511" t="e">
        <f ca="1">+IF(AND(ISNUMBER(OFFSET('Water Data'!$D$4,0,10*ROW('Water Data'!D173))),'Data Summary'!BS179="Yes"),100-OFFSET('Water Data'!$D$4,0,10*ROW('Water Data'!D173)),NA())</f>
        <v>#N/A</v>
      </c>
      <c r="E179" s="511" t="e">
        <f ca="1">+IF(AND(ISNUMBER(OFFSET('Water Data'!$D$6,0,10*ROW('Water Data'!D173))),'Data Summary'!BT179="Yes"),OFFSET('Water Data'!$D$6,0,10*ROW('Water Data'!D173)),NA())</f>
        <v>#N/A</v>
      </c>
      <c r="F179" s="511" t="e">
        <f ca="1">+IF(AND(ISNUMBER(OFFSET('Water Data'!$D$9,0,10*ROW('Water Data'!D173))),'Data Summary'!BU179="Yes"),OFFSET('Water Data'!$D$9,0,10*ROW('Water Data'!D173)),NA())</f>
        <v>#N/A</v>
      </c>
      <c r="G179" s="511" t="e">
        <f ca="1">+IF(AND(ISNUMBER(OFFSET('Water Data'!$E$4,0,10*ROW('Water Data'!E173))),'Data Summary'!BV179="Yes"),100-OFFSET('Water Data'!$E$4,0,10*ROW('Water Data'!E173)),NA())</f>
        <v>#N/A</v>
      </c>
      <c r="H179" s="511" t="e">
        <f ca="1">+IF(AND(ISNUMBER(OFFSET('Water Data'!$E$6,0,10*ROW('Water Data'!E173))),'Data Summary'!BW179="Yes"),OFFSET('Water Data'!$E$6,0,10*ROW('Water Data'!E173)),NA())</f>
        <v>#N/A</v>
      </c>
      <c r="I179" s="511" t="e">
        <f ca="1">+IF(AND(ISNUMBER(OFFSET('Water Data'!$E$9,0,10*ROW('Water Data'!E173))),'Data Summary'!BX179="Yes"),OFFSET('Water Data'!$E$9,0,10*ROW('Water Data'!E173)),NA())</f>
        <v>#N/A</v>
      </c>
      <c r="J179" s="511" t="e">
        <f ca="1">+IF(AND(ISNUMBER(OFFSET('Water Data'!$F$4,0,10*ROW('Water Data'!F173))),'Data Summary'!BY179="Yes"),100-OFFSET('Water Data'!$F$4,0,10*ROW('Water Data'!F173)),NA())</f>
        <v>#N/A</v>
      </c>
      <c r="K179" s="511" t="e">
        <f ca="1">+IF(AND(ISNUMBER(OFFSET('Water Data'!$F$6,0,10*ROW('Water Data'!F173))),'Data Summary'!BZ179="Yes"),OFFSET('Water Data'!$F$6,0,10*ROW('Water Data'!F173)),NA())</f>
        <v>#N/A</v>
      </c>
      <c r="L179" s="511" t="e">
        <f ca="1">+IF(AND(ISNUMBER(OFFSET('Water Data'!$F$9,0,10*ROW('Water Data'!F173))),'Data Summary'!CA179="Yes"),OFFSET('Water Data'!$F$9,0,10*ROW('Water Data'!F173)),NA())</f>
        <v>#N/A</v>
      </c>
      <c r="M179" s="511" t="e">
        <f ca="1">+IF(AND(ISNUMBER(OFFSET('Water Data'!$G$4,0,10*ROW('Water Data'!G173))),'Data Summary'!CB179="Yes"),100-OFFSET('Water Data'!$G$4,0,10*ROW('Water Data'!G173)),NA())</f>
        <v>#N/A</v>
      </c>
      <c r="N179" s="511" t="e">
        <f ca="1">+IF(AND(ISNUMBER(OFFSET('Water Data'!$G$6,0,10*ROW('Water Data'!G173))),'Data Summary'!CC179="Yes"),OFFSET('Water Data'!$G$6,0,10*ROW('Water Data'!G173)),NA())</f>
        <v>#N/A</v>
      </c>
      <c r="O179" s="511" t="e">
        <f ca="1">+IF(AND(ISNUMBER(OFFSET('Water Data'!$G$9,0,10*ROW('Water Data'!G173))),'Data Summary'!CD179="Yes"),OFFSET('Water Data'!$G$9,0,10*ROW('Water Data'!G173)),NA())</f>
        <v>#N/A</v>
      </c>
      <c r="P179" s="511" t="e">
        <f ca="1">+IF(AND(ISNUMBER(OFFSET('Water Data'!$H$4,0,10*ROW('Water Data'!H173))),'Data Summary'!CE179="Yes"),100-OFFSET('Water Data'!$H$4,0,10*ROW('Water Data'!H173)),NA())</f>
        <v>#N/A</v>
      </c>
      <c r="Q179" s="511" t="e">
        <f ca="1">+IF(AND(ISNUMBER(OFFSET('Water Data'!$H$6,0,10*ROW('Water Data'!H173))),'Data Summary'!CF179="Yes"),OFFSET('Water Data'!$H$6,0,10*ROW('Water Data'!H173)),NA())</f>
        <v>#N/A</v>
      </c>
      <c r="R179" s="511" t="e">
        <f ca="1">+IF(AND(ISNUMBER(OFFSET('Water Data'!$H$9,0,10*ROW('Water Data'!H173))),'Data Summary'!CG179="Yes"),OFFSET('Water Data'!$H$9,0,10*ROW('Water Data'!H173)),NA())</f>
        <v>#N/A</v>
      </c>
      <c r="S179" s="511" t="e">
        <f ca="1">+IF(AND(ISNUMBER(OFFSET('Water Data'!$I$4,0,10*ROW('Water Data'!I173))),'Data Summary'!CH179="Yes"),100-OFFSET('Water Data'!$I$4,0,10*ROW('Water Data'!I173)),NA())</f>
        <v>#N/A</v>
      </c>
      <c r="T179" s="511" t="e">
        <f ca="1">+IF(AND(ISNUMBER(OFFSET('Water Data'!$I$6,0,10*ROW('Water Data'!I173))),'Data Summary'!CI179="Yes"),OFFSET('Water Data'!$I$6,0,10*ROW('Water Data'!I173)),NA())</f>
        <v>#N/A</v>
      </c>
      <c r="U179" s="511" t="e">
        <f ca="1">+IF(AND(ISNUMBER(OFFSET('Water Data'!$I$9,0,10*ROW('Water Data'!I173))),'Data Summary'!CJ179="Yes"),OFFSET('Water Data'!$I$9,0,10*ROW('Water Data'!I173)),NA())</f>
        <v>#N/A</v>
      </c>
      <c r="V179" s="512" t="e">
        <f ca="1">+IF(AND(ISNUMBER(OFFSET('Sanitation Data'!$D$4,0,10*ROW('Sanitation Data'!D173))),'Data Summary'!CK179="Yes"),100-OFFSET('Sanitation Data'!$D$4,0,10*ROW('Sanitation Data'!D173)),NA())</f>
        <v>#N/A</v>
      </c>
      <c r="W179" s="512" t="e">
        <f ca="1">+IF(AND(ISNUMBER(OFFSET('Sanitation Data'!$D$6,0,10*ROW('Sanitation Data'!D173))),'Data Summary'!CL179="Yes"),OFFSET('Sanitation Data'!$D$6,0,10*ROW('Sanitation Data'!D173)),NA())</f>
        <v>#N/A</v>
      </c>
      <c r="X179" s="512" t="e">
        <f ca="1">+IF(AND(ISNUMBER(OFFSET('Sanitation Data'!$D$10,0,10*ROW('Sanitation Data'!D173))),'Data Summary'!CM179="Yes"),OFFSET('Sanitation Data'!$D$10,0,10*ROW('Sanitation Data'!D173)),NA())</f>
        <v>#N/A</v>
      </c>
      <c r="Y179" s="512" t="e">
        <f ca="1">+IF(AND(ISNUMBER(OFFSET('Sanitation Data'!$D$11,0,10*ROW('Sanitation Data'!D173))),'Data Summary'!CN179="Yes"),OFFSET('Sanitation Data'!$D$11,0,10*ROW('Sanitation Data'!D173)),NA())</f>
        <v>#N/A</v>
      </c>
      <c r="Z179" s="512" t="e">
        <f ca="1">+IF(AND(ISNUMBER(OFFSET('Sanitation Data'!$D$12,0,10*ROW('Sanitation Data'!D173))),'Data Summary'!CO179="Yes"),OFFSET('Sanitation Data'!$D$12,0,10*ROW('Sanitation Data'!D173)),NA())</f>
        <v>#N/A</v>
      </c>
      <c r="AA179" s="512" t="e">
        <f ca="1">+IF(AND(ISNUMBER(OFFSET('Sanitation Data'!$E$4,0,10*ROW('Sanitation Data'!E173))),'Data Summary'!CP179="Yes"),100-OFFSET('Sanitation Data'!$E$4,0,10*ROW('Sanitation Data'!E173)),NA())</f>
        <v>#N/A</v>
      </c>
      <c r="AB179" s="512" t="e">
        <f ca="1">+IF(AND(ISNUMBER(OFFSET('Sanitation Data'!$E$6,0,10*ROW('Sanitation Data'!E173))),'Data Summary'!CQ179="Yes"),OFFSET('Sanitation Data'!$E$6,0,10*ROW('Sanitation Data'!E173)),NA())</f>
        <v>#N/A</v>
      </c>
      <c r="AC179" s="512" t="e">
        <f ca="1">+IF(AND(ISNUMBER(OFFSET('Sanitation Data'!$E$10,0,10*ROW('Sanitation Data'!E173))),'Data Summary'!CR179="Yes"),OFFSET('Sanitation Data'!$E$10,0,10*ROW('Sanitation Data'!E173)),NA())</f>
        <v>#N/A</v>
      </c>
      <c r="AD179" s="512" t="e">
        <f ca="1">+IF(AND(ISNUMBER(OFFSET('Sanitation Data'!$E$11,0,10*ROW('Sanitation Data'!E173))),'Data Summary'!CS179="Yes"),OFFSET('Sanitation Data'!$E$11,0,10*ROW('Sanitation Data'!E173)),NA())</f>
        <v>#N/A</v>
      </c>
      <c r="AE179" s="512" t="e">
        <f ca="1">+IF(AND(ISNUMBER(OFFSET('Sanitation Data'!$E$12,0,10*ROW('Sanitation Data'!E173))),'Data Summary'!CT179="Yes"),OFFSET('Sanitation Data'!$E$12,0,10*ROW('Sanitation Data'!E173)),NA())</f>
        <v>#N/A</v>
      </c>
      <c r="AF179" s="512" t="e">
        <f ca="1">+IF(AND(ISNUMBER(OFFSET('Sanitation Data'!$F$4,0,10*ROW('Sanitation Data'!F173))),'Data Summary'!CU179="Yes"),100-OFFSET('Sanitation Data'!$F$4,0,10*ROW('Sanitation Data'!F173)),NA())</f>
        <v>#N/A</v>
      </c>
      <c r="AG179" s="512" t="e">
        <f ca="1">+IF(AND(ISNUMBER(OFFSET('Sanitation Data'!$F$6,0,10*ROW('Sanitation Data'!F173))),'Data Summary'!CV179="Yes"),OFFSET('Sanitation Data'!$F$6,0,10*ROW('Sanitation Data'!F173)),NA())</f>
        <v>#N/A</v>
      </c>
      <c r="AH179" s="512" t="e">
        <f ca="1">+IF(AND(ISNUMBER(OFFSET('Sanitation Data'!$F$10,0,10*ROW('Sanitation Data'!F173))),'Data Summary'!CW179="Yes"),OFFSET('Sanitation Data'!$F$10,0,10*ROW('Sanitation Data'!F173)),NA())</f>
        <v>#N/A</v>
      </c>
      <c r="AI179" s="512" t="e">
        <f ca="1">+IF(AND(ISNUMBER(OFFSET('Sanitation Data'!$F$11,0,10*ROW('Sanitation Data'!F173))),'Data Summary'!CX179="Yes"),OFFSET('Sanitation Data'!$F$11,0,10*ROW('Sanitation Data'!F173)),NA())</f>
        <v>#N/A</v>
      </c>
      <c r="AJ179" s="512" t="e">
        <f ca="1">+IF(AND(ISNUMBER(OFFSET('Sanitation Data'!$F$12,0,10*ROW('Sanitation Data'!F173))),'Data Summary'!CY179="Yes"),OFFSET('Sanitation Data'!$F$12,0,10*ROW('Sanitation Data'!F173)),NA())</f>
        <v>#N/A</v>
      </c>
      <c r="AK179" s="512" t="e">
        <f ca="1">+IF(AND(ISNUMBER(OFFSET('Sanitation Data'!$G$4,0,10*ROW('Sanitation Data'!G173))),'Data Summary'!CZ179="Yes"),100-OFFSET('Sanitation Data'!$G$4,0,10*ROW('Sanitation Data'!G173)),NA())</f>
        <v>#N/A</v>
      </c>
      <c r="AL179" s="512" t="e">
        <f ca="1">+IF(AND(ISNUMBER(OFFSET('Sanitation Data'!$G$6,0,10*ROW('Sanitation Data'!G173))),'Data Summary'!DA179="Yes"),OFFSET('Sanitation Data'!$G$6,0,10*ROW('Sanitation Data'!G173)),NA())</f>
        <v>#N/A</v>
      </c>
      <c r="AM179" s="512" t="e">
        <f ca="1">+IF(AND(ISNUMBER(OFFSET('Sanitation Data'!$G$10,0,10*ROW('Sanitation Data'!G173))),'Data Summary'!DB179="Yes"),OFFSET('Sanitation Data'!$G$10,0,10*ROW('Sanitation Data'!G173)),NA())</f>
        <v>#N/A</v>
      </c>
      <c r="AN179" s="512" t="e">
        <f ca="1">+IF(AND(ISNUMBER(OFFSET('Sanitation Data'!$G$11,0,10*ROW('Sanitation Data'!G173))),'Data Summary'!DC179="Yes"),OFFSET('Sanitation Data'!$G$11,0,10*ROW('Sanitation Data'!G173)),NA())</f>
        <v>#N/A</v>
      </c>
      <c r="AO179" s="512" t="e">
        <f ca="1">+IF(AND(ISNUMBER(OFFSET('Sanitation Data'!$G$12,0,10*ROW('Sanitation Data'!G173))),'Data Summary'!DD179="Yes"),OFFSET('Sanitation Data'!$G$12,0,10*ROW('Sanitation Data'!G173)),NA())</f>
        <v>#N/A</v>
      </c>
      <c r="AP179" s="512" t="e">
        <f ca="1">+IF(AND(ISNUMBER(OFFSET('Sanitation Data'!$H$4,0,10*ROW('Sanitation Data'!H173))),'Data Summary'!DE179="Yes"),100-OFFSET('Sanitation Data'!$H$4,0,10*ROW('Sanitation Data'!H173)),NA())</f>
        <v>#N/A</v>
      </c>
      <c r="AQ179" s="512" t="e">
        <f ca="1">+IF(AND(ISNUMBER(OFFSET('Sanitation Data'!$H$6,0,10*ROW('Sanitation Data'!H173))),'Data Summary'!DF179="Yes"),OFFSET('Sanitation Data'!$H$6,0,10*ROW('Sanitation Data'!H173)),NA())</f>
        <v>#N/A</v>
      </c>
      <c r="AR179" s="512" t="e">
        <f ca="1">+IF(AND(ISNUMBER(OFFSET('Sanitation Data'!$H$10,0,10*ROW('Sanitation Data'!H173))),'Data Summary'!DG179="Yes"),OFFSET('Sanitation Data'!$H$10,0,10*ROW('Sanitation Data'!H173)),NA())</f>
        <v>#N/A</v>
      </c>
      <c r="AS179" s="512" t="e">
        <f ca="1">+IF(AND(ISNUMBER(OFFSET('Sanitation Data'!$H$11,0,10*ROW('Sanitation Data'!H173))),'Data Summary'!DH179="Yes"),OFFSET('Sanitation Data'!$H$11,0,10*ROW('Sanitation Data'!H173)),NA())</f>
        <v>#N/A</v>
      </c>
      <c r="AT179" s="512" t="e">
        <f ca="1">+IF(AND(ISNUMBER(OFFSET('Sanitation Data'!$H$12,0,10*ROW('Sanitation Data'!H173))),'Data Summary'!DI179="Yes"),OFFSET('Sanitation Data'!$H$12,0,10*ROW('Sanitation Data'!H173)),NA())</f>
        <v>#N/A</v>
      </c>
      <c r="AU179" s="512" t="e">
        <f ca="1">+IF(AND(ISNUMBER(OFFSET('Sanitation Data'!$I$4,0,10*ROW('Sanitation Data'!I173))),'Data Summary'!DJ179="Yes"),100-OFFSET('Sanitation Data'!$I$4,0,10*ROW('Sanitation Data'!I173)),NA())</f>
        <v>#N/A</v>
      </c>
      <c r="AV179" s="512" t="e">
        <f ca="1">+IF(AND(ISNUMBER(OFFSET('Sanitation Data'!$I$6,0,10*ROW('Sanitation Data'!I173))),'Data Summary'!DK179="Yes"),OFFSET('Sanitation Data'!$I$6,0,10*ROW('Sanitation Data'!I173)),NA())</f>
        <v>#N/A</v>
      </c>
      <c r="AW179" s="512" t="e">
        <f ca="1">+IF(AND(ISNUMBER(OFFSET('Sanitation Data'!$I$10,0,10*ROW('Sanitation Data'!I173))),'Data Summary'!DL179="Yes"),OFFSET('Sanitation Data'!$I$10,0,10*ROW('Sanitation Data'!I173)),NA())</f>
        <v>#N/A</v>
      </c>
      <c r="AX179" s="512" t="e">
        <f ca="1">+IF(AND(ISNUMBER(OFFSET('Sanitation Data'!$I$11,0,10*ROW('Sanitation Data'!I173))),'Data Summary'!DM179="Yes"),OFFSET('Sanitation Data'!$I$11,0,10*ROW('Sanitation Data'!I173)),NA())</f>
        <v>#N/A</v>
      </c>
      <c r="AY179" s="512" t="e">
        <f ca="1">+IF(AND(ISNUMBER(OFFSET('Sanitation Data'!$I$12,0,10*ROW('Sanitation Data'!I173))),'Data Summary'!DN179="Yes"),OFFSET('Sanitation Data'!$I$12,0,10*ROW('Sanitation Data'!I173)),NA())</f>
        <v>#N/A</v>
      </c>
      <c r="AZ179" s="513" t="e">
        <f ca="1">+IF(AND(ISNUMBER(OFFSET('Hygiene Data'!$D$5,0,10*ROW('Hygiene Data'!D173))),'Data Summary'!DO179="Yes"),OFFSET('Hygiene Data'!$D$5,0,10*ROW('Hygiene Data'!D173)),NA())</f>
        <v>#N/A</v>
      </c>
      <c r="BA179" s="513" t="e">
        <f ca="1">+IF(AND(ISNUMBER(OFFSET('Hygiene Data'!$D$7,0,10*ROW('Hygiene Data'!D173))),'Data Summary'!DP179="Yes"),OFFSET('Hygiene Data'!$D$7,0,10*ROW('Hygiene Data'!D173)),NA())</f>
        <v>#N/A</v>
      </c>
      <c r="BB179" s="513" t="e">
        <f ca="1">+IF(AND(ISNUMBER(OFFSET('Hygiene Data'!$D$9,0,10*ROW('Hygiene Data'!D173))),'Data Summary'!DQ179="Yes"),OFFSET('Hygiene Data'!$D$9,0,10*ROW('Hygiene Data'!D173)),NA())</f>
        <v>#N/A</v>
      </c>
      <c r="BC179" s="513" t="e">
        <f ca="1">+IF(AND(ISNUMBER(OFFSET('Hygiene Data'!$E$5,0,10*ROW('Hygiene Data'!E173))),'Data Summary'!DR179="Yes"),OFFSET('Hygiene Data'!$E$5,0,10*ROW('Hygiene Data'!E173)),NA())</f>
        <v>#N/A</v>
      </c>
      <c r="BD179" s="513" t="e">
        <f ca="1">+IF(AND(ISNUMBER(OFFSET('Hygiene Data'!$E$7,0,10*ROW('Hygiene Data'!E173))),'Data Summary'!DS179="Yes"),OFFSET('Hygiene Data'!$E$7,0,10*ROW('Hygiene Data'!E173)),NA())</f>
        <v>#N/A</v>
      </c>
      <c r="BE179" s="513" t="e">
        <f ca="1">+IF(AND(ISNUMBER(OFFSET('Hygiene Data'!$E$9,0,10*ROW('Hygiene Data'!E173))),'Data Summary'!DT179="Yes"),OFFSET('Hygiene Data'!$E$9,0,10*ROW('Hygiene Data'!E173)),NA())</f>
        <v>#N/A</v>
      </c>
      <c r="BF179" s="513" t="e">
        <f ca="1">+IF(AND(ISNUMBER(OFFSET('Hygiene Data'!$F$5,0,10*ROW('Hygiene Data'!F173))),'Data Summary'!DU179="Yes"),OFFSET('Hygiene Data'!$F$5,0,10*ROW('Hygiene Data'!F173)),NA())</f>
        <v>#N/A</v>
      </c>
      <c r="BG179" s="513" t="e">
        <f ca="1">+IF(AND(ISNUMBER(OFFSET('Hygiene Data'!$F$7,0,10*ROW('Hygiene Data'!F173))),'Data Summary'!DV179="Yes"),OFFSET('Hygiene Data'!$F$7,0,10*ROW('Hygiene Data'!F173)),NA())</f>
        <v>#N/A</v>
      </c>
      <c r="BH179" s="513" t="e">
        <f ca="1">+IF(AND(ISNUMBER(OFFSET('Hygiene Data'!$F$9,0,10*ROW('Hygiene Data'!F173))),'Data Summary'!DW179="Yes"),OFFSET('Hygiene Data'!$F$9,0,10*ROW('Hygiene Data'!F173)),NA())</f>
        <v>#N/A</v>
      </c>
      <c r="BI179" s="513" t="e">
        <f ca="1">+IF(AND(ISNUMBER(OFFSET('Hygiene Data'!$G$5,0,10*ROW('Hygiene Data'!G173))),'Data Summary'!DX179="Yes"),OFFSET('Hygiene Data'!$G$5,0,10*ROW('Hygiene Data'!G173)),NA())</f>
        <v>#N/A</v>
      </c>
      <c r="BJ179" s="513" t="e">
        <f ca="1">+IF(AND(ISNUMBER(OFFSET('Hygiene Data'!$G$7,0,10*ROW('Hygiene Data'!G173))),'Data Summary'!DY179="Yes"),OFFSET('Hygiene Data'!$G$7,0,10*ROW('Hygiene Data'!G173)),NA())</f>
        <v>#N/A</v>
      </c>
      <c r="BK179" s="513" t="e">
        <f ca="1">+IF(AND(ISNUMBER(OFFSET('Hygiene Data'!$G$9,0,10*ROW('Hygiene Data'!G173))),'Data Summary'!DZ179="Yes"),OFFSET('Hygiene Data'!$G$9,0,10*ROW('Hygiene Data'!G173)),NA())</f>
        <v>#N/A</v>
      </c>
      <c r="BL179" s="513" t="e">
        <f ca="1">+IF(AND(ISNUMBER(OFFSET('Hygiene Data'!$H$5,0,10*ROW('Hygiene Data'!H173))),'Data Summary'!EA179="Yes"),OFFSET('Hygiene Data'!$H$5,0,10*ROW('Hygiene Data'!H173)),NA())</f>
        <v>#N/A</v>
      </c>
      <c r="BM179" s="513" t="e">
        <f ca="1">+IF(AND(ISNUMBER(OFFSET('Hygiene Data'!$H$7,0,10*ROW('Hygiene Data'!H173))),'Data Summary'!EB179="Yes"),OFFSET('Hygiene Data'!$H$7,0,10*ROW('Hygiene Data'!H173)),NA())</f>
        <v>#N/A</v>
      </c>
      <c r="BN179" s="513" t="e">
        <f ca="1">+IF(AND(ISNUMBER(OFFSET('Hygiene Data'!$H$9,0,10*ROW('Hygiene Data'!H173))),'Data Summary'!EC179="Yes"),OFFSET('Hygiene Data'!$H$9,0,10*ROW('Hygiene Data'!H173)),NA())</f>
        <v>#N/A</v>
      </c>
      <c r="BO179" s="513" t="e">
        <f ca="1">+IF(AND(ISNUMBER(OFFSET('Hygiene Data'!$I$5,0,10*ROW('Hygiene Data'!I173))),'Data Summary'!ED179="Yes"),OFFSET('Hygiene Data'!$I$5,0,10*ROW('Hygiene Data'!I173)),NA())</f>
        <v>#N/A</v>
      </c>
      <c r="BP179" s="513" t="e">
        <f ca="1">+IF(AND(ISNUMBER(OFFSET('Hygiene Data'!$I$7,0,10*ROW('Hygiene Data'!I173))),'Data Summary'!EE179="Yes"),OFFSET('Hygiene Data'!$I$7,0,10*ROW('Hygiene Data'!I173)),NA())</f>
        <v>#N/A</v>
      </c>
      <c r="BQ179" s="513" t="e">
        <f ca="1">+IF(AND(ISNUMBER(OFFSET('Hygiene Data'!$I$9,0,10*ROW('Hygiene Data'!I173))),'Data Summary'!EF179="Yes"),OFFSET('Hygiene Data'!$I$9,0,10*ROW('Hygiene Data'!I173)),NA())</f>
        <v>#N/A</v>
      </c>
    </row>
    <row r="180" spans="1:69" x14ac:dyDescent="0.25">
      <c r="A180" s="509" t="e">
        <f ca="1">+RIGHT('Data Summary'!A180,LEN('Data Summary'!A180)-9)</f>
        <v>#VALUE!</v>
      </c>
      <c r="B180" s="483" t="str">
        <f ca="1">+IF(ISTEXT('Data Summary'!B180),'Data Summary'!B180,"")</f>
        <v/>
      </c>
      <c r="C180" s="510" t="e">
        <f ca="1">+VALUE('Data Summary'!C180)</f>
        <v>#VALUE!</v>
      </c>
      <c r="D180" s="511" t="e">
        <f ca="1">+IF(AND(ISNUMBER(OFFSET('Water Data'!$D$4,0,10*ROW('Water Data'!D174))),'Data Summary'!BS180="Yes"),100-OFFSET('Water Data'!$D$4,0,10*ROW('Water Data'!D174)),NA())</f>
        <v>#N/A</v>
      </c>
      <c r="E180" s="511" t="e">
        <f ca="1">+IF(AND(ISNUMBER(OFFSET('Water Data'!$D$6,0,10*ROW('Water Data'!D174))),'Data Summary'!BT180="Yes"),OFFSET('Water Data'!$D$6,0,10*ROW('Water Data'!D174)),NA())</f>
        <v>#N/A</v>
      </c>
      <c r="F180" s="511" t="e">
        <f ca="1">+IF(AND(ISNUMBER(OFFSET('Water Data'!$D$9,0,10*ROW('Water Data'!D174))),'Data Summary'!BU180="Yes"),OFFSET('Water Data'!$D$9,0,10*ROW('Water Data'!D174)),NA())</f>
        <v>#N/A</v>
      </c>
      <c r="G180" s="511" t="e">
        <f ca="1">+IF(AND(ISNUMBER(OFFSET('Water Data'!$E$4,0,10*ROW('Water Data'!E174))),'Data Summary'!BV180="Yes"),100-OFFSET('Water Data'!$E$4,0,10*ROW('Water Data'!E174)),NA())</f>
        <v>#N/A</v>
      </c>
      <c r="H180" s="511" t="e">
        <f ca="1">+IF(AND(ISNUMBER(OFFSET('Water Data'!$E$6,0,10*ROW('Water Data'!E174))),'Data Summary'!BW180="Yes"),OFFSET('Water Data'!$E$6,0,10*ROW('Water Data'!E174)),NA())</f>
        <v>#N/A</v>
      </c>
      <c r="I180" s="511" t="e">
        <f ca="1">+IF(AND(ISNUMBER(OFFSET('Water Data'!$E$9,0,10*ROW('Water Data'!E174))),'Data Summary'!BX180="Yes"),OFFSET('Water Data'!$E$9,0,10*ROW('Water Data'!E174)),NA())</f>
        <v>#N/A</v>
      </c>
      <c r="J180" s="511" t="e">
        <f ca="1">+IF(AND(ISNUMBER(OFFSET('Water Data'!$F$4,0,10*ROW('Water Data'!F174))),'Data Summary'!BY180="Yes"),100-OFFSET('Water Data'!$F$4,0,10*ROW('Water Data'!F174)),NA())</f>
        <v>#N/A</v>
      </c>
      <c r="K180" s="511" t="e">
        <f ca="1">+IF(AND(ISNUMBER(OFFSET('Water Data'!$F$6,0,10*ROW('Water Data'!F174))),'Data Summary'!BZ180="Yes"),OFFSET('Water Data'!$F$6,0,10*ROW('Water Data'!F174)),NA())</f>
        <v>#N/A</v>
      </c>
      <c r="L180" s="511" t="e">
        <f ca="1">+IF(AND(ISNUMBER(OFFSET('Water Data'!$F$9,0,10*ROW('Water Data'!F174))),'Data Summary'!CA180="Yes"),OFFSET('Water Data'!$F$9,0,10*ROW('Water Data'!F174)),NA())</f>
        <v>#N/A</v>
      </c>
      <c r="M180" s="511" t="e">
        <f ca="1">+IF(AND(ISNUMBER(OFFSET('Water Data'!$G$4,0,10*ROW('Water Data'!G174))),'Data Summary'!CB180="Yes"),100-OFFSET('Water Data'!$G$4,0,10*ROW('Water Data'!G174)),NA())</f>
        <v>#N/A</v>
      </c>
      <c r="N180" s="511" t="e">
        <f ca="1">+IF(AND(ISNUMBER(OFFSET('Water Data'!$G$6,0,10*ROW('Water Data'!G174))),'Data Summary'!CC180="Yes"),OFFSET('Water Data'!$G$6,0,10*ROW('Water Data'!G174)),NA())</f>
        <v>#N/A</v>
      </c>
      <c r="O180" s="511" t="e">
        <f ca="1">+IF(AND(ISNUMBER(OFFSET('Water Data'!$G$9,0,10*ROW('Water Data'!G174))),'Data Summary'!CD180="Yes"),OFFSET('Water Data'!$G$9,0,10*ROW('Water Data'!G174)),NA())</f>
        <v>#N/A</v>
      </c>
      <c r="P180" s="511" t="e">
        <f ca="1">+IF(AND(ISNUMBER(OFFSET('Water Data'!$H$4,0,10*ROW('Water Data'!H174))),'Data Summary'!CE180="Yes"),100-OFFSET('Water Data'!$H$4,0,10*ROW('Water Data'!H174)),NA())</f>
        <v>#N/A</v>
      </c>
      <c r="Q180" s="511" t="e">
        <f ca="1">+IF(AND(ISNUMBER(OFFSET('Water Data'!$H$6,0,10*ROW('Water Data'!H174))),'Data Summary'!CF180="Yes"),OFFSET('Water Data'!$H$6,0,10*ROW('Water Data'!H174)),NA())</f>
        <v>#N/A</v>
      </c>
      <c r="R180" s="511" t="e">
        <f ca="1">+IF(AND(ISNUMBER(OFFSET('Water Data'!$H$9,0,10*ROW('Water Data'!H174))),'Data Summary'!CG180="Yes"),OFFSET('Water Data'!$H$9,0,10*ROW('Water Data'!H174)),NA())</f>
        <v>#N/A</v>
      </c>
      <c r="S180" s="511" t="e">
        <f ca="1">+IF(AND(ISNUMBER(OFFSET('Water Data'!$I$4,0,10*ROW('Water Data'!I174))),'Data Summary'!CH180="Yes"),100-OFFSET('Water Data'!$I$4,0,10*ROW('Water Data'!I174)),NA())</f>
        <v>#N/A</v>
      </c>
      <c r="T180" s="511" t="e">
        <f ca="1">+IF(AND(ISNUMBER(OFFSET('Water Data'!$I$6,0,10*ROW('Water Data'!I174))),'Data Summary'!CI180="Yes"),OFFSET('Water Data'!$I$6,0,10*ROW('Water Data'!I174)),NA())</f>
        <v>#N/A</v>
      </c>
      <c r="U180" s="511" t="e">
        <f ca="1">+IF(AND(ISNUMBER(OFFSET('Water Data'!$I$9,0,10*ROW('Water Data'!I174))),'Data Summary'!CJ180="Yes"),OFFSET('Water Data'!$I$9,0,10*ROW('Water Data'!I174)),NA())</f>
        <v>#N/A</v>
      </c>
      <c r="V180" s="512" t="e">
        <f ca="1">+IF(AND(ISNUMBER(OFFSET('Sanitation Data'!$D$4,0,10*ROW('Sanitation Data'!D174))),'Data Summary'!CK180="Yes"),100-OFFSET('Sanitation Data'!$D$4,0,10*ROW('Sanitation Data'!D174)),NA())</f>
        <v>#N/A</v>
      </c>
      <c r="W180" s="512" t="e">
        <f ca="1">+IF(AND(ISNUMBER(OFFSET('Sanitation Data'!$D$6,0,10*ROW('Sanitation Data'!D174))),'Data Summary'!CL180="Yes"),OFFSET('Sanitation Data'!$D$6,0,10*ROW('Sanitation Data'!D174)),NA())</f>
        <v>#N/A</v>
      </c>
      <c r="X180" s="512" t="e">
        <f ca="1">+IF(AND(ISNUMBER(OFFSET('Sanitation Data'!$D$10,0,10*ROW('Sanitation Data'!D174))),'Data Summary'!CM180="Yes"),OFFSET('Sanitation Data'!$D$10,0,10*ROW('Sanitation Data'!D174)),NA())</f>
        <v>#N/A</v>
      </c>
      <c r="Y180" s="512" t="e">
        <f ca="1">+IF(AND(ISNUMBER(OFFSET('Sanitation Data'!$D$11,0,10*ROW('Sanitation Data'!D174))),'Data Summary'!CN180="Yes"),OFFSET('Sanitation Data'!$D$11,0,10*ROW('Sanitation Data'!D174)),NA())</f>
        <v>#N/A</v>
      </c>
      <c r="Z180" s="512" t="e">
        <f ca="1">+IF(AND(ISNUMBER(OFFSET('Sanitation Data'!$D$12,0,10*ROW('Sanitation Data'!D174))),'Data Summary'!CO180="Yes"),OFFSET('Sanitation Data'!$D$12,0,10*ROW('Sanitation Data'!D174)),NA())</f>
        <v>#N/A</v>
      </c>
      <c r="AA180" s="512" t="e">
        <f ca="1">+IF(AND(ISNUMBER(OFFSET('Sanitation Data'!$E$4,0,10*ROW('Sanitation Data'!E174))),'Data Summary'!CP180="Yes"),100-OFFSET('Sanitation Data'!$E$4,0,10*ROW('Sanitation Data'!E174)),NA())</f>
        <v>#N/A</v>
      </c>
      <c r="AB180" s="512" t="e">
        <f ca="1">+IF(AND(ISNUMBER(OFFSET('Sanitation Data'!$E$6,0,10*ROW('Sanitation Data'!E174))),'Data Summary'!CQ180="Yes"),OFFSET('Sanitation Data'!$E$6,0,10*ROW('Sanitation Data'!E174)),NA())</f>
        <v>#N/A</v>
      </c>
      <c r="AC180" s="512" t="e">
        <f ca="1">+IF(AND(ISNUMBER(OFFSET('Sanitation Data'!$E$10,0,10*ROW('Sanitation Data'!E174))),'Data Summary'!CR180="Yes"),OFFSET('Sanitation Data'!$E$10,0,10*ROW('Sanitation Data'!E174)),NA())</f>
        <v>#N/A</v>
      </c>
      <c r="AD180" s="512" t="e">
        <f ca="1">+IF(AND(ISNUMBER(OFFSET('Sanitation Data'!$E$11,0,10*ROW('Sanitation Data'!E174))),'Data Summary'!CS180="Yes"),OFFSET('Sanitation Data'!$E$11,0,10*ROW('Sanitation Data'!E174)),NA())</f>
        <v>#N/A</v>
      </c>
      <c r="AE180" s="512" t="e">
        <f ca="1">+IF(AND(ISNUMBER(OFFSET('Sanitation Data'!$E$12,0,10*ROW('Sanitation Data'!E174))),'Data Summary'!CT180="Yes"),OFFSET('Sanitation Data'!$E$12,0,10*ROW('Sanitation Data'!E174)),NA())</f>
        <v>#N/A</v>
      </c>
      <c r="AF180" s="512" t="e">
        <f ca="1">+IF(AND(ISNUMBER(OFFSET('Sanitation Data'!$F$4,0,10*ROW('Sanitation Data'!F174))),'Data Summary'!CU180="Yes"),100-OFFSET('Sanitation Data'!$F$4,0,10*ROW('Sanitation Data'!F174)),NA())</f>
        <v>#N/A</v>
      </c>
      <c r="AG180" s="512" t="e">
        <f ca="1">+IF(AND(ISNUMBER(OFFSET('Sanitation Data'!$F$6,0,10*ROW('Sanitation Data'!F174))),'Data Summary'!CV180="Yes"),OFFSET('Sanitation Data'!$F$6,0,10*ROW('Sanitation Data'!F174)),NA())</f>
        <v>#N/A</v>
      </c>
      <c r="AH180" s="512" t="e">
        <f ca="1">+IF(AND(ISNUMBER(OFFSET('Sanitation Data'!$F$10,0,10*ROW('Sanitation Data'!F174))),'Data Summary'!CW180="Yes"),OFFSET('Sanitation Data'!$F$10,0,10*ROW('Sanitation Data'!F174)),NA())</f>
        <v>#N/A</v>
      </c>
      <c r="AI180" s="512" t="e">
        <f ca="1">+IF(AND(ISNUMBER(OFFSET('Sanitation Data'!$F$11,0,10*ROW('Sanitation Data'!F174))),'Data Summary'!CX180="Yes"),OFFSET('Sanitation Data'!$F$11,0,10*ROW('Sanitation Data'!F174)),NA())</f>
        <v>#N/A</v>
      </c>
      <c r="AJ180" s="512" t="e">
        <f ca="1">+IF(AND(ISNUMBER(OFFSET('Sanitation Data'!$F$12,0,10*ROW('Sanitation Data'!F174))),'Data Summary'!CY180="Yes"),OFFSET('Sanitation Data'!$F$12,0,10*ROW('Sanitation Data'!F174)),NA())</f>
        <v>#N/A</v>
      </c>
      <c r="AK180" s="512" t="e">
        <f ca="1">+IF(AND(ISNUMBER(OFFSET('Sanitation Data'!$G$4,0,10*ROW('Sanitation Data'!G174))),'Data Summary'!CZ180="Yes"),100-OFFSET('Sanitation Data'!$G$4,0,10*ROW('Sanitation Data'!G174)),NA())</f>
        <v>#N/A</v>
      </c>
      <c r="AL180" s="512" t="e">
        <f ca="1">+IF(AND(ISNUMBER(OFFSET('Sanitation Data'!$G$6,0,10*ROW('Sanitation Data'!G174))),'Data Summary'!DA180="Yes"),OFFSET('Sanitation Data'!$G$6,0,10*ROW('Sanitation Data'!G174)),NA())</f>
        <v>#N/A</v>
      </c>
      <c r="AM180" s="512" t="e">
        <f ca="1">+IF(AND(ISNUMBER(OFFSET('Sanitation Data'!$G$10,0,10*ROW('Sanitation Data'!G174))),'Data Summary'!DB180="Yes"),OFFSET('Sanitation Data'!$G$10,0,10*ROW('Sanitation Data'!G174)),NA())</f>
        <v>#N/A</v>
      </c>
      <c r="AN180" s="512" t="e">
        <f ca="1">+IF(AND(ISNUMBER(OFFSET('Sanitation Data'!$G$11,0,10*ROW('Sanitation Data'!G174))),'Data Summary'!DC180="Yes"),OFFSET('Sanitation Data'!$G$11,0,10*ROW('Sanitation Data'!G174)),NA())</f>
        <v>#N/A</v>
      </c>
      <c r="AO180" s="512" t="e">
        <f ca="1">+IF(AND(ISNUMBER(OFFSET('Sanitation Data'!$G$12,0,10*ROW('Sanitation Data'!G174))),'Data Summary'!DD180="Yes"),OFFSET('Sanitation Data'!$G$12,0,10*ROW('Sanitation Data'!G174)),NA())</f>
        <v>#N/A</v>
      </c>
      <c r="AP180" s="512" t="e">
        <f ca="1">+IF(AND(ISNUMBER(OFFSET('Sanitation Data'!$H$4,0,10*ROW('Sanitation Data'!H174))),'Data Summary'!DE180="Yes"),100-OFFSET('Sanitation Data'!$H$4,0,10*ROW('Sanitation Data'!H174)),NA())</f>
        <v>#N/A</v>
      </c>
      <c r="AQ180" s="512" t="e">
        <f ca="1">+IF(AND(ISNUMBER(OFFSET('Sanitation Data'!$H$6,0,10*ROW('Sanitation Data'!H174))),'Data Summary'!DF180="Yes"),OFFSET('Sanitation Data'!$H$6,0,10*ROW('Sanitation Data'!H174)),NA())</f>
        <v>#N/A</v>
      </c>
      <c r="AR180" s="512" t="e">
        <f ca="1">+IF(AND(ISNUMBER(OFFSET('Sanitation Data'!$H$10,0,10*ROW('Sanitation Data'!H174))),'Data Summary'!DG180="Yes"),OFFSET('Sanitation Data'!$H$10,0,10*ROW('Sanitation Data'!H174)),NA())</f>
        <v>#N/A</v>
      </c>
      <c r="AS180" s="512" t="e">
        <f ca="1">+IF(AND(ISNUMBER(OFFSET('Sanitation Data'!$H$11,0,10*ROW('Sanitation Data'!H174))),'Data Summary'!DH180="Yes"),OFFSET('Sanitation Data'!$H$11,0,10*ROW('Sanitation Data'!H174)),NA())</f>
        <v>#N/A</v>
      </c>
      <c r="AT180" s="512" t="e">
        <f ca="1">+IF(AND(ISNUMBER(OFFSET('Sanitation Data'!$H$12,0,10*ROW('Sanitation Data'!H174))),'Data Summary'!DI180="Yes"),OFFSET('Sanitation Data'!$H$12,0,10*ROW('Sanitation Data'!H174)),NA())</f>
        <v>#N/A</v>
      </c>
      <c r="AU180" s="512" t="e">
        <f ca="1">+IF(AND(ISNUMBER(OFFSET('Sanitation Data'!$I$4,0,10*ROW('Sanitation Data'!I174))),'Data Summary'!DJ180="Yes"),100-OFFSET('Sanitation Data'!$I$4,0,10*ROW('Sanitation Data'!I174)),NA())</f>
        <v>#N/A</v>
      </c>
      <c r="AV180" s="512" t="e">
        <f ca="1">+IF(AND(ISNUMBER(OFFSET('Sanitation Data'!$I$6,0,10*ROW('Sanitation Data'!I174))),'Data Summary'!DK180="Yes"),OFFSET('Sanitation Data'!$I$6,0,10*ROW('Sanitation Data'!I174)),NA())</f>
        <v>#N/A</v>
      </c>
      <c r="AW180" s="512" t="e">
        <f ca="1">+IF(AND(ISNUMBER(OFFSET('Sanitation Data'!$I$10,0,10*ROW('Sanitation Data'!I174))),'Data Summary'!DL180="Yes"),OFFSET('Sanitation Data'!$I$10,0,10*ROW('Sanitation Data'!I174)),NA())</f>
        <v>#N/A</v>
      </c>
      <c r="AX180" s="512" t="e">
        <f ca="1">+IF(AND(ISNUMBER(OFFSET('Sanitation Data'!$I$11,0,10*ROW('Sanitation Data'!I174))),'Data Summary'!DM180="Yes"),OFFSET('Sanitation Data'!$I$11,0,10*ROW('Sanitation Data'!I174)),NA())</f>
        <v>#N/A</v>
      </c>
      <c r="AY180" s="512" t="e">
        <f ca="1">+IF(AND(ISNUMBER(OFFSET('Sanitation Data'!$I$12,0,10*ROW('Sanitation Data'!I174))),'Data Summary'!DN180="Yes"),OFFSET('Sanitation Data'!$I$12,0,10*ROW('Sanitation Data'!I174)),NA())</f>
        <v>#N/A</v>
      </c>
      <c r="AZ180" s="513" t="e">
        <f ca="1">+IF(AND(ISNUMBER(OFFSET('Hygiene Data'!$D$5,0,10*ROW('Hygiene Data'!D174))),'Data Summary'!DO180="Yes"),OFFSET('Hygiene Data'!$D$5,0,10*ROW('Hygiene Data'!D174)),NA())</f>
        <v>#N/A</v>
      </c>
      <c r="BA180" s="513" t="e">
        <f ca="1">+IF(AND(ISNUMBER(OFFSET('Hygiene Data'!$D$7,0,10*ROW('Hygiene Data'!D174))),'Data Summary'!DP180="Yes"),OFFSET('Hygiene Data'!$D$7,0,10*ROW('Hygiene Data'!D174)),NA())</f>
        <v>#N/A</v>
      </c>
      <c r="BB180" s="513" t="e">
        <f ca="1">+IF(AND(ISNUMBER(OFFSET('Hygiene Data'!$D$9,0,10*ROW('Hygiene Data'!D174))),'Data Summary'!DQ180="Yes"),OFFSET('Hygiene Data'!$D$9,0,10*ROW('Hygiene Data'!D174)),NA())</f>
        <v>#N/A</v>
      </c>
      <c r="BC180" s="513" t="e">
        <f ca="1">+IF(AND(ISNUMBER(OFFSET('Hygiene Data'!$E$5,0,10*ROW('Hygiene Data'!E174))),'Data Summary'!DR180="Yes"),OFFSET('Hygiene Data'!$E$5,0,10*ROW('Hygiene Data'!E174)),NA())</f>
        <v>#N/A</v>
      </c>
      <c r="BD180" s="513" t="e">
        <f ca="1">+IF(AND(ISNUMBER(OFFSET('Hygiene Data'!$E$7,0,10*ROW('Hygiene Data'!E174))),'Data Summary'!DS180="Yes"),OFFSET('Hygiene Data'!$E$7,0,10*ROW('Hygiene Data'!E174)),NA())</f>
        <v>#N/A</v>
      </c>
      <c r="BE180" s="513" t="e">
        <f ca="1">+IF(AND(ISNUMBER(OFFSET('Hygiene Data'!$E$9,0,10*ROW('Hygiene Data'!E174))),'Data Summary'!DT180="Yes"),OFFSET('Hygiene Data'!$E$9,0,10*ROW('Hygiene Data'!E174)),NA())</f>
        <v>#N/A</v>
      </c>
      <c r="BF180" s="513" t="e">
        <f ca="1">+IF(AND(ISNUMBER(OFFSET('Hygiene Data'!$F$5,0,10*ROW('Hygiene Data'!F174))),'Data Summary'!DU180="Yes"),OFFSET('Hygiene Data'!$F$5,0,10*ROW('Hygiene Data'!F174)),NA())</f>
        <v>#N/A</v>
      </c>
      <c r="BG180" s="513" t="e">
        <f ca="1">+IF(AND(ISNUMBER(OFFSET('Hygiene Data'!$F$7,0,10*ROW('Hygiene Data'!F174))),'Data Summary'!DV180="Yes"),OFFSET('Hygiene Data'!$F$7,0,10*ROW('Hygiene Data'!F174)),NA())</f>
        <v>#N/A</v>
      </c>
      <c r="BH180" s="513" t="e">
        <f ca="1">+IF(AND(ISNUMBER(OFFSET('Hygiene Data'!$F$9,0,10*ROW('Hygiene Data'!F174))),'Data Summary'!DW180="Yes"),OFFSET('Hygiene Data'!$F$9,0,10*ROW('Hygiene Data'!F174)),NA())</f>
        <v>#N/A</v>
      </c>
      <c r="BI180" s="513" t="e">
        <f ca="1">+IF(AND(ISNUMBER(OFFSET('Hygiene Data'!$G$5,0,10*ROW('Hygiene Data'!G174))),'Data Summary'!DX180="Yes"),OFFSET('Hygiene Data'!$G$5,0,10*ROW('Hygiene Data'!G174)),NA())</f>
        <v>#N/A</v>
      </c>
      <c r="BJ180" s="513" t="e">
        <f ca="1">+IF(AND(ISNUMBER(OFFSET('Hygiene Data'!$G$7,0,10*ROW('Hygiene Data'!G174))),'Data Summary'!DY180="Yes"),OFFSET('Hygiene Data'!$G$7,0,10*ROW('Hygiene Data'!G174)),NA())</f>
        <v>#N/A</v>
      </c>
      <c r="BK180" s="513" t="e">
        <f ca="1">+IF(AND(ISNUMBER(OFFSET('Hygiene Data'!$G$9,0,10*ROW('Hygiene Data'!G174))),'Data Summary'!DZ180="Yes"),OFFSET('Hygiene Data'!$G$9,0,10*ROW('Hygiene Data'!G174)),NA())</f>
        <v>#N/A</v>
      </c>
      <c r="BL180" s="513" t="e">
        <f ca="1">+IF(AND(ISNUMBER(OFFSET('Hygiene Data'!$H$5,0,10*ROW('Hygiene Data'!H174))),'Data Summary'!EA180="Yes"),OFFSET('Hygiene Data'!$H$5,0,10*ROW('Hygiene Data'!H174)),NA())</f>
        <v>#N/A</v>
      </c>
      <c r="BM180" s="513" t="e">
        <f ca="1">+IF(AND(ISNUMBER(OFFSET('Hygiene Data'!$H$7,0,10*ROW('Hygiene Data'!H174))),'Data Summary'!EB180="Yes"),OFFSET('Hygiene Data'!$H$7,0,10*ROW('Hygiene Data'!H174)),NA())</f>
        <v>#N/A</v>
      </c>
      <c r="BN180" s="513" t="e">
        <f ca="1">+IF(AND(ISNUMBER(OFFSET('Hygiene Data'!$H$9,0,10*ROW('Hygiene Data'!H174))),'Data Summary'!EC180="Yes"),OFFSET('Hygiene Data'!$H$9,0,10*ROW('Hygiene Data'!H174)),NA())</f>
        <v>#N/A</v>
      </c>
      <c r="BO180" s="513" t="e">
        <f ca="1">+IF(AND(ISNUMBER(OFFSET('Hygiene Data'!$I$5,0,10*ROW('Hygiene Data'!I174))),'Data Summary'!ED180="Yes"),OFFSET('Hygiene Data'!$I$5,0,10*ROW('Hygiene Data'!I174)),NA())</f>
        <v>#N/A</v>
      </c>
      <c r="BP180" s="513" t="e">
        <f ca="1">+IF(AND(ISNUMBER(OFFSET('Hygiene Data'!$I$7,0,10*ROW('Hygiene Data'!I174))),'Data Summary'!EE180="Yes"),OFFSET('Hygiene Data'!$I$7,0,10*ROW('Hygiene Data'!I174)),NA())</f>
        <v>#N/A</v>
      </c>
      <c r="BQ180" s="513" t="e">
        <f ca="1">+IF(AND(ISNUMBER(OFFSET('Hygiene Data'!$I$9,0,10*ROW('Hygiene Data'!I174))),'Data Summary'!EF180="Yes"),OFFSET('Hygiene Data'!$I$9,0,10*ROW('Hygiene Data'!I174)),NA())</f>
        <v>#N/A</v>
      </c>
    </row>
    <row r="181" spans="1:69" x14ac:dyDescent="0.25">
      <c r="A181" s="509" t="e">
        <f ca="1">+RIGHT('Data Summary'!A181,LEN('Data Summary'!A181)-9)</f>
        <v>#VALUE!</v>
      </c>
      <c r="B181" s="483" t="str">
        <f ca="1">+IF(ISTEXT('Data Summary'!B181),'Data Summary'!B181,"")</f>
        <v/>
      </c>
      <c r="C181" s="510" t="e">
        <f ca="1">+VALUE('Data Summary'!C181)</f>
        <v>#VALUE!</v>
      </c>
      <c r="D181" s="511" t="e">
        <f ca="1">+IF(AND(ISNUMBER(OFFSET('Water Data'!$D$4,0,10*ROW('Water Data'!D175))),'Data Summary'!BS181="Yes"),100-OFFSET('Water Data'!$D$4,0,10*ROW('Water Data'!D175)),NA())</f>
        <v>#N/A</v>
      </c>
      <c r="E181" s="511" t="e">
        <f ca="1">+IF(AND(ISNUMBER(OFFSET('Water Data'!$D$6,0,10*ROW('Water Data'!D175))),'Data Summary'!BT181="Yes"),OFFSET('Water Data'!$D$6,0,10*ROW('Water Data'!D175)),NA())</f>
        <v>#N/A</v>
      </c>
      <c r="F181" s="511" t="e">
        <f ca="1">+IF(AND(ISNUMBER(OFFSET('Water Data'!$D$9,0,10*ROW('Water Data'!D175))),'Data Summary'!BU181="Yes"),OFFSET('Water Data'!$D$9,0,10*ROW('Water Data'!D175)),NA())</f>
        <v>#N/A</v>
      </c>
      <c r="G181" s="511" t="e">
        <f ca="1">+IF(AND(ISNUMBER(OFFSET('Water Data'!$E$4,0,10*ROW('Water Data'!E175))),'Data Summary'!BV181="Yes"),100-OFFSET('Water Data'!$E$4,0,10*ROW('Water Data'!E175)),NA())</f>
        <v>#N/A</v>
      </c>
      <c r="H181" s="511" t="e">
        <f ca="1">+IF(AND(ISNUMBER(OFFSET('Water Data'!$E$6,0,10*ROW('Water Data'!E175))),'Data Summary'!BW181="Yes"),OFFSET('Water Data'!$E$6,0,10*ROW('Water Data'!E175)),NA())</f>
        <v>#N/A</v>
      </c>
      <c r="I181" s="511" t="e">
        <f ca="1">+IF(AND(ISNUMBER(OFFSET('Water Data'!$E$9,0,10*ROW('Water Data'!E175))),'Data Summary'!BX181="Yes"),OFFSET('Water Data'!$E$9,0,10*ROW('Water Data'!E175)),NA())</f>
        <v>#N/A</v>
      </c>
      <c r="J181" s="511" t="e">
        <f ca="1">+IF(AND(ISNUMBER(OFFSET('Water Data'!$F$4,0,10*ROW('Water Data'!F175))),'Data Summary'!BY181="Yes"),100-OFFSET('Water Data'!$F$4,0,10*ROW('Water Data'!F175)),NA())</f>
        <v>#N/A</v>
      </c>
      <c r="K181" s="511" t="e">
        <f ca="1">+IF(AND(ISNUMBER(OFFSET('Water Data'!$F$6,0,10*ROW('Water Data'!F175))),'Data Summary'!BZ181="Yes"),OFFSET('Water Data'!$F$6,0,10*ROW('Water Data'!F175)),NA())</f>
        <v>#N/A</v>
      </c>
      <c r="L181" s="511" t="e">
        <f ca="1">+IF(AND(ISNUMBER(OFFSET('Water Data'!$F$9,0,10*ROW('Water Data'!F175))),'Data Summary'!CA181="Yes"),OFFSET('Water Data'!$F$9,0,10*ROW('Water Data'!F175)),NA())</f>
        <v>#N/A</v>
      </c>
      <c r="M181" s="511" t="e">
        <f ca="1">+IF(AND(ISNUMBER(OFFSET('Water Data'!$G$4,0,10*ROW('Water Data'!G175))),'Data Summary'!CB181="Yes"),100-OFFSET('Water Data'!$G$4,0,10*ROW('Water Data'!G175)),NA())</f>
        <v>#N/A</v>
      </c>
      <c r="N181" s="511" t="e">
        <f ca="1">+IF(AND(ISNUMBER(OFFSET('Water Data'!$G$6,0,10*ROW('Water Data'!G175))),'Data Summary'!CC181="Yes"),OFFSET('Water Data'!$G$6,0,10*ROW('Water Data'!G175)),NA())</f>
        <v>#N/A</v>
      </c>
      <c r="O181" s="511" t="e">
        <f ca="1">+IF(AND(ISNUMBER(OFFSET('Water Data'!$G$9,0,10*ROW('Water Data'!G175))),'Data Summary'!CD181="Yes"),OFFSET('Water Data'!$G$9,0,10*ROW('Water Data'!G175)),NA())</f>
        <v>#N/A</v>
      </c>
      <c r="P181" s="511" t="e">
        <f ca="1">+IF(AND(ISNUMBER(OFFSET('Water Data'!$H$4,0,10*ROW('Water Data'!H175))),'Data Summary'!CE181="Yes"),100-OFFSET('Water Data'!$H$4,0,10*ROW('Water Data'!H175)),NA())</f>
        <v>#N/A</v>
      </c>
      <c r="Q181" s="511" t="e">
        <f ca="1">+IF(AND(ISNUMBER(OFFSET('Water Data'!$H$6,0,10*ROW('Water Data'!H175))),'Data Summary'!CF181="Yes"),OFFSET('Water Data'!$H$6,0,10*ROW('Water Data'!H175)),NA())</f>
        <v>#N/A</v>
      </c>
      <c r="R181" s="511" t="e">
        <f ca="1">+IF(AND(ISNUMBER(OFFSET('Water Data'!$H$9,0,10*ROW('Water Data'!H175))),'Data Summary'!CG181="Yes"),OFFSET('Water Data'!$H$9,0,10*ROW('Water Data'!H175)),NA())</f>
        <v>#N/A</v>
      </c>
      <c r="S181" s="511" t="e">
        <f ca="1">+IF(AND(ISNUMBER(OFFSET('Water Data'!$I$4,0,10*ROW('Water Data'!I175))),'Data Summary'!CH181="Yes"),100-OFFSET('Water Data'!$I$4,0,10*ROW('Water Data'!I175)),NA())</f>
        <v>#N/A</v>
      </c>
      <c r="T181" s="511" t="e">
        <f ca="1">+IF(AND(ISNUMBER(OFFSET('Water Data'!$I$6,0,10*ROW('Water Data'!I175))),'Data Summary'!CI181="Yes"),OFFSET('Water Data'!$I$6,0,10*ROW('Water Data'!I175)),NA())</f>
        <v>#N/A</v>
      </c>
      <c r="U181" s="511" t="e">
        <f ca="1">+IF(AND(ISNUMBER(OFFSET('Water Data'!$I$9,0,10*ROW('Water Data'!I175))),'Data Summary'!CJ181="Yes"),OFFSET('Water Data'!$I$9,0,10*ROW('Water Data'!I175)),NA())</f>
        <v>#N/A</v>
      </c>
      <c r="V181" s="512" t="e">
        <f ca="1">+IF(AND(ISNUMBER(OFFSET('Sanitation Data'!$D$4,0,10*ROW('Sanitation Data'!D175))),'Data Summary'!CK181="Yes"),100-OFFSET('Sanitation Data'!$D$4,0,10*ROW('Sanitation Data'!D175)),NA())</f>
        <v>#N/A</v>
      </c>
      <c r="W181" s="512" t="e">
        <f ca="1">+IF(AND(ISNUMBER(OFFSET('Sanitation Data'!$D$6,0,10*ROW('Sanitation Data'!D175))),'Data Summary'!CL181="Yes"),OFFSET('Sanitation Data'!$D$6,0,10*ROW('Sanitation Data'!D175)),NA())</f>
        <v>#N/A</v>
      </c>
      <c r="X181" s="512" t="e">
        <f ca="1">+IF(AND(ISNUMBER(OFFSET('Sanitation Data'!$D$10,0,10*ROW('Sanitation Data'!D175))),'Data Summary'!CM181="Yes"),OFFSET('Sanitation Data'!$D$10,0,10*ROW('Sanitation Data'!D175)),NA())</f>
        <v>#N/A</v>
      </c>
      <c r="Y181" s="512" t="e">
        <f ca="1">+IF(AND(ISNUMBER(OFFSET('Sanitation Data'!$D$11,0,10*ROW('Sanitation Data'!D175))),'Data Summary'!CN181="Yes"),OFFSET('Sanitation Data'!$D$11,0,10*ROW('Sanitation Data'!D175)),NA())</f>
        <v>#N/A</v>
      </c>
      <c r="Z181" s="512" t="e">
        <f ca="1">+IF(AND(ISNUMBER(OFFSET('Sanitation Data'!$D$12,0,10*ROW('Sanitation Data'!D175))),'Data Summary'!CO181="Yes"),OFFSET('Sanitation Data'!$D$12,0,10*ROW('Sanitation Data'!D175)),NA())</f>
        <v>#N/A</v>
      </c>
      <c r="AA181" s="512" t="e">
        <f ca="1">+IF(AND(ISNUMBER(OFFSET('Sanitation Data'!$E$4,0,10*ROW('Sanitation Data'!E175))),'Data Summary'!CP181="Yes"),100-OFFSET('Sanitation Data'!$E$4,0,10*ROW('Sanitation Data'!E175)),NA())</f>
        <v>#N/A</v>
      </c>
      <c r="AB181" s="512" t="e">
        <f ca="1">+IF(AND(ISNUMBER(OFFSET('Sanitation Data'!$E$6,0,10*ROW('Sanitation Data'!E175))),'Data Summary'!CQ181="Yes"),OFFSET('Sanitation Data'!$E$6,0,10*ROW('Sanitation Data'!E175)),NA())</f>
        <v>#N/A</v>
      </c>
      <c r="AC181" s="512" t="e">
        <f ca="1">+IF(AND(ISNUMBER(OFFSET('Sanitation Data'!$E$10,0,10*ROW('Sanitation Data'!E175))),'Data Summary'!CR181="Yes"),OFFSET('Sanitation Data'!$E$10,0,10*ROW('Sanitation Data'!E175)),NA())</f>
        <v>#N/A</v>
      </c>
      <c r="AD181" s="512" t="e">
        <f ca="1">+IF(AND(ISNUMBER(OFFSET('Sanitation Data'!$E$11,0,10*ROW('Sanitation Data'!E175))),'Data Summary'!CS181="Yes"),OFFSET('Sanitation Data'!$E$11,0,10*ROW('Sanitation Data'!E175)),NA())</f>
        <v>#N/A</v>
      </c>
      <c r="AE181" s="512" t="e">
        <f ca="1">+IF(AND(ISNUMBER(OFFSET('Sanitation Data'!$E$12,0,10*ROW('Sanitation Data'!E175))),'Data Summary'!CT181="Yes"),OFFSET('Sanitation Data'!$E$12,0,10*ROW('Sanitation Data'!E175)),NA())</f>
        <v>#N/A</v>
      </c>
      <c r="AF181" s="512" t="e">
        <f ca="1">+IF(AND(ISNUMBER(OFFSET('Sanitation Data'!$F$4,0,10*ROW('Sanitation Data'!F175))),'Data Summary'!CU181="Yes"),100-OFFSET('Sanitation Data'!$F$4,0,10*ROW('Sanitation Data'!F175)),NA())</f>
        <v>#N/A</v>
      </c>
      <c r="AG181" s="512" t="e">
        <f ca="1">+IF(AND(ISNUMBER(OFFSET('Sanitation Data'!$F$6,0,10*ROW('Sanitation Data'!F175))),'Data Summary'!CV181="Yes"),OFFSET('Sanitation Data'!$F$6,0,10*ROW('Sanitation Data'!F175)),NA())</f>
        <v>#N/A</v>
      </c>
      <c r="AH181" s="512" t="e">
        <f ca="1">+IF(AND(ISNUMBER(OFFSET('Sanitation Data'!$F$10,0,10*ROW('Sanitation Data'!F175))),'Data Summary'!CW181="Yes"),OFFSET('Sanitation Data'!$F$10,0,10*ROW('Sanitation Data'!F175)),NA())</f>
        <v>#N/A</v>
      </c>
      <c r="AI181" s="512" t="e">
        <f ca="1">+IF(AND(ISNUMBER(OFFSET('Sanitation Data'!$F$11,0,10*ROW('Sanitation Data'!F175))),'Data Summary'!CX181="Yes"),OFFSET('Sanitation Data'!$F$11,0,10*ROW('Sanitation Data'!F175)),NA())</f>
        <v>#N/A</v>
      </c>
      <c r="AJ181" s="512" t="e">
        <f ca="1">+IF(AND(ISNUMBER(OFFSET('Sanitation Data'!$F$12,0,10*ROW('Sanitation Data'!F175))),'Data Summary'!CY181="Yes"),OFFSET('Sanitation Data'!$F$12,0,10*ROW('Sanitation Data'!F175)),NA())</f>
        <v>#N/A</v>
      </c>
      <c r="AK181" s="512" t="e">
        <f ca="1">+IF(AND(ISNUMBER(OFFSET('Sanitation Data'!$G$4,0,10*ROW('Sanitation Data'!G175))),'Data Summary'!CZ181="Yes"),100-OFFSET('Sanitation Data'!$G$4,0,10*ROW('Sanitation Data'!G175)),NA())</f>
        <v>#N/A</v>
      </c>
      <c r="AL181" s="512" t="e">
        <f ca="1">+IF(AND(ISNUMBER(OFFSET('Sanitation Data'!$G$6,0,10*ROW('Sanitation Data'!G175))),'Data Summary'!DA181="Yes"),OFFSET('Sanitation Data'!$G$6,0,10*ROW('Sanitation Data'!G175)),NA())</f>
        <v>#N/A</v>
      </c>
      <c r="AM181" s="512" t="e">
        <f ca="1">+IF(AND(ISNUMBER(OFFSET('Sanitation Data'!$G$10,0,10*ROW('Sanitation Data'!G175))),'Data Summary'!DB181="Yes"),OFFSET('Sanitation Data'!$G$10,0,10*ROW('Sanitation Data'!G175)),NA())</f>
        <v>#N/A</v>
      </c>
      <c r="AN181" s="512" t="e">
        <f ca="1">+IF(AND(ISNUMBER(OFFSET('Sanitation Data'!$G$11,0,10*ROW('Sanitation Data'!G175))),'Data Summary'!DC181="Yes"),OFFSET('Sanitation Data'!$G$11,0,10*ROW('Sanitation Data'!G175)),NA())</f>
        <v>#N/A</v>
      </c>
      <c r="AO181" s="512" t="e">
        <f ca="1">+IF(AND(ISNUMBER(OFFSET('Sanitation Data'!$G$12,0,10*ROW('Sanitation Data'!G175))),'Data Summary'!DD181="Yes"),OFFSET('Sanitation Data'!$G$12,0,10*ROW('Sanitation Data'!G175)),NA())</f>
        <v>#N/A</v>
      </c>
      <c r="AP181" s="512" t="e">
        <f ca="1">+IF(AND(ISNUMBER(OFFSET('Sanitation Data'!$H$4,0,10*ROW('Sanitation Data'!H175))),'Data Summary'!DE181="Yes"),100-OFFSET('Sanitation Data'!$H$4,0,10*ROW('Sanitation Data'!H175)),NA())</f>
        <v>#N/A</v>
      </c>
      <c r="AQ181" s="512" t="e">
        <f ca="1">+IF(AND(ISNUMBER(OFFSET('Sanitation Data'!$H$6,0,10*ROW('Sanitation Data'!H175))),'Data Summary'!DF181="Yes"),OFFSET('Sanitation Data'!$H$6,0,10*ROW('Sanitation Data'!H175)),NA())</f>
        <v>#N/A</v>
      </c>
      <c r="AR181" s="512" t="e">
        <f ca="1">+IF(AND(ISNUMBER(OFFSET('Sanitation Data'!$H$10,0,10*ROW('Sanitation Data'!H175))),'Data Summary'!DG181="Yes"),OFFSET('Sanitation Data'!$H$10,0,10*ROW('Sanitation Data'!H175)),NA())</f>
        <v>#N/A</v>
      </c>
      <c r="AS181" s="512" t="e">
        <f ca="1">+IF(AND(ISNUMBER(OFFSET('Sanitation Data'!$H$11,0,10*ROW('Sanitation Data'!H175))),'Data Summary'!DH181="Yes"),OFFSET('Sanitation Data'!$H$11,0,10*ROW('Sanitation Data'!H175)),NA())</f>
        <v>#N/A</v>
      </c>
      <c r="AT181" s="512" t="e">
        <f ca="1">+IF(AND(ISNUMBER(OFFSET('Sanitation Data'!$H$12,0,10*ROW('Sanitation Data'!H175))),'Data Summary'!DI181="Yes"),OFFSET('Sanitation Data'!$H$12,0,10*ROW('Sanitation Data'!H175)),NA())</f>
        <v>#N/A</v>
      </c>
      <c r="AU181" s="512" t="e">
        <f ca="1">+IF(AND(ISNUMBER(OFFSET('Sanitation Data'!$I$4,0,10*ROW('Sanitation Data'!I175))),'Data Summary'!DJ181="Yes"),100-OFFSET('Sanitation Data'!$I$4,0,10*ROW('Sanitation Data'!I175)),NA())</f>
        <v>#N/A</v>
      </c>
      <c r="AV181" s="512" t="e">
        <f ca="1">+IF(AND(ISNUMBER(OFFSET('Sanitation Data'!$I$6,0,10*ROW('Sanitation Data'!I175))),'Data Summary'!DK181="Yes"),OFFSET('Sanitation Data'!$I$6,0,10*ROW('Sanitation Data'!I175)),NA())</f>
        <v>#N/A</v>
      </c>
      <c r="AW181" s="512" t="e">
        <f ca="1">+IF(AND(ISNUMBER(OFFSET('Sanitation Data'!$I$10,0,10*ROW('Sanitation Data'!I175))),'Data Summary'!DL181="Yes"),OFFSET('Sanitation Data'!$I$10,0,10*ROW('Sanitation Data'!I175)),NA())</f>
        <v>#N/A</v>
      </c>
      <c r="AX181" s="512" t="e">
        <f ca="1">+IF(AND(ISNUMBER(OFFSET('Sanitation Data'!$I$11,0,10*ROW('Sanitation Data'!I175))),'Data Summary'!DM181="Yes"),OFFSET('Sanitation Data'!$I$11,0,10*ROW('Sanitation Data'!I175)),NA())</f>
        <v>#N/A</v>
      </c>
      <c r="AY181" s="512" t="e">
        <f ca="1">+IF(AND(ISNUMBER(OFFSET('Sanitation Data'!$I$12,0,10*ROW('Sanitation Data'!I175))),'Data Summary'!DN181="Yes"),OFFSET('Sanitation Data'!$I$12,0,10*ROW('Sanitation Data'!I175)),NA())</f>
        <v>#N/A</v>
      </c>
      <c r="AZ181" s="513" t="e">
        <f ca="1">+IF(AND(ISNUMBER(OFFSET('Hygiene Data'!$D$5,0,10*ROW('Hygiene Data'!D175))),'Data Summary'!DO181="Yes"),OFFSET('Hygiene Data'!$D$5,0,10*ROW('Hygiene Data'!D175)),NA())</f>
        <v>#N/A</v>
      </c>
      <c r="BA181" s="513" t="e">
        <f ca="1">+IF(AND(ISNUMBER(OFFSET('Hygiene Data'!$D$7,0,10*ROW('Hygiene Data'!D175))),'Data Summary'!DP181="Yes"),OFFSET('Hygiene Data'!$D$7,0,10*ROW('Hygiene Data'!D175)),NA())</f>
        <v>#N/A</v>
      </c>
      <c r="BB181" s="513" t="e">
        <f ca="1">+IF(AND(ISNUMBER(OFFSET('Hygiene Data'!$D$9,0,10*ROW('Hygiene Data'!D175))),'Data Summary'!DQ181="Yes"),OFFSET('Hygiene Data'!$D$9,0,10*ROW('Hygiene Data'!D175)),NA())</f>
        <v>#N/A</v>
      </c>
      <c r="BC181" s="513" t="e">
        <f ca="1">+IF(AND(ISNUMBER(OFFSET('Hygiene Data'!$E$5,0,10*ROW('Hygiene Data'!E175))),'Data Summary'!DR181="Yes"),OFFSET('Hygiene Data'!$E$5,0,10*ROW('Hygiene Data'!E175)),NA())</f>
        <v>#N/A</v>
      </c>
      <c r="BD181" s="513" t="e">
        <f ca="1">+IF(AND(ISNUMBER(OFFSET('Hygiene Data'!$E$7,0,10*ROW('Hygiene Data'!E175))),'Data Summary'!DS181="Yes"),OFFSET('Hygiene Data'!$E$7,0,10*ROW('Hygiene Data'!E175)),NA())</f>
        <v>#N/A</v>
      </c>
      <c r="BE181" s="513" t="e">
        <f ca="1">+IF(AND(ISNUMBER(OFFSET('Hygiene Data'!$E$9,0,10*ROW('Hygiene Data'!E175))),'Data Summary'!DT181="Yes"),OFFSET('Hygiene Data'!$E$9,0,10*ROW('Hygiene Data'!E175)),NA())</f>
        <v>#N/A</v>
      </c>
      <c r="BF181" s="513" t="e">
        <f ca="1">+IF(AND(ISNUMBER(OFFSET('Hygiene Data'!$F$5,0,10*ROW('Hygiene Data'!F175))),'Data Summary'!DU181="Yes"),OFFSET('Hygiene Data'!$F$5,0,10*ROW('Hygiene Data'!F175)),NA())</f>
        <v>#N/A</v>
      </c>
      <c r="BG181" s="513" t="e">
        <f ca="1">+IF(AND(ISNUMBER(OFFSET('Hygiene Data'!$F$7,0,10*ROW('Hygiene Data'!F175))),'Data Summary'!DV181="Yes"),OFFSET('Hygiene Data'!$F$7,0,10*ROW('Hygiene Data'!F175)),NA())</f>
        <v>#N/A</v>
      </c>
      <c r="BH181" s="513" t="e">
        <f ca="1">+IF(AND(ISNUMBER(OFFSET('Hygiene Data'!$F$9,0,10*ROW('Hygiene Data'!F175))),'Data Summary'!DW181="Yes"),OFFSET('Hygiene Data'!$F$9,0,10*ROW('Hygiene Data'!F175)),NA())</f>
        <v>#N/A</v>
      </c>
      <c r="BI181" s="513" t="e">
        <f ca="1">+IF(AND(ISNUMBER(OFFSET('Hygiene Data'!$G$5,0,10*ROW('Hygiene Data'!G175))),'Data Summary'!DX181="Yes"),OFFSET('Hygiene Data'!$G$5,0,10*ROW('Hygiene Data'!G175)),NA())</f>
        <v>#N/A</v>
      </c>
      <c r="BJ181" s="513" t="e">
        <f ca="1">+IF(AND(ISNUMBER(OFFSET('Hygiene Data'!$G$7,0,10*ROW('Hygiene Data'!G175))),'Data Summary'!DY181="Yes"),OFFSET('Hygiene Data'!$G$7,0,10*ROW('Hygiene Data'!G175)),NA())</f>
        <v>#N/A</v>
      </c>
      <c r="BK181" s="513" t="e">
        <f ca="1">+IF(AND(ISNUMBER(OFFSET('Hygiene Data'!$G$9,0,10*ROW('Hygiene Data'!G175))),'Data Summary'!DZ181="Yes"),OFFSET('Hygiene Data'!$G$9,0,10*ROW('Hygiene Data'!G175)),NA())</f>
        <v>#N/A</v>
      </c>
      <c r="BL181" s="513" t="e">
        <f ca="1">+IF(AND(ISNUMBER(OFFSET('Hygiene Data'!$H$5,0,10*ROW('Hygiene Data'!H175))),'Data Summary'!EA181="Yes"),OFFSET('Hygiene Data'!$H$5,0,10*ROW('Hygiene Data'!H175)),NA())</f>
        <v>#N/A</v>
      </c>
      <c r="BM181" s="513" t="e">
        <f ca="1">+IF(AND(ISNUMBER(OFFSET('Hygiene Data'!$H$7,0,10*ROW('Hygiene Data'!H175))),'Data Summary'!EB181="Yes"),OFFSET('Hygiene Data'!$H$7,0,10*ROW('Hygiene Data'!H175)),NA())</f>
        <v>#N/A</v>
      </c>
      <c r="BN181" s="513" t="e">
        <f ca="1">+IF(AND(ISNUMBER(OFFSET('Hygiene Data'!$H$9,0,10*ROW('Hygiene Data'!H175))),'Data Summary'!EC181="Yes"),OFFSET('Hygiene Data'!$H$9,0,10*ROW('Hygiene Data'!H175)),NA())</f>
        <v>#N/A</v>
      </c>
      <c r="BO181" s="513" t="e">
        <f ca="1">+IF(AND(ISNUMBER(OFFSET('Hygiene Data'!$I$5,0,10*ROW('Hygiene Data'!I175))),'Data Summary'!ED181="Yes"),OFFSET('Hygiene Data'!$I$5,0,10*ROW('Hygiene Data'!I175)),NA())</f>
        <v>#N/A</v>
      </c>
      <c r="BP181" s="513" t="e">
        <f ca="1">+IF(AND(ISNUMBER(OFFSET('Hygiene Data'!$I$7,0,10*ROW('Hygiene Data'!I175))),'Data Summary'!EE181="Yes"),OFFSET('Hygiene Data'!$I$7,0,10*ROW('Hygiene Data'!I175)),NA())</f>
        <v>#N/A</v>
      </c>
      <c r="BQ181" s="513" t="e">
        <f ca="1">+IF(AND(ISNUMBER(OFFSET('Hygiene Data'!$I$9,0,10*ROW('Hygiene Data'!I175))),'Data Summary'!EF181="Yes"),OFFSET('Hygiene Data'!$I$9,0,10*ROW('Hygiene Data'!I175)),NA())</f>
        <v>#N/A</v>
      </c>
    </row>
    <row r="182" spans="1:69" x14ac:dyDescent="0.25">
      <c r="A182" s="509" t="e">
        <f ca="1">+RIGHT('Data Summary'!A182,LEN('Data Summary'!A182)-9)</f>
        <v>#VALUE!</v>
      </c>
      <c r="B182" s="483" t="str">
        <f ca="1">+IF(ISTEXT('Data Summary'!B182),'Data Summary'!B182,"")</f>
        <v/>
      </c>
      <c r="C182" s="510" t="e">
        <f ca="1">+VALUE('Data Summary'!C182)</f>
        <v>#VALUE!</v>
      </c>
      <c r="D182" s="511" t="e">
        <f ca="1">+IF(AND(ISNUMBER(OFFSET('Water Data'!$D$4,0,10*ROW('Water Data'!D176))),'Data Summary'!BS182="Yes"),100-OFFSET('Water Data'!$D$4,0,10*ROW('Water Data'!D176)),NA())</f>
        <v>#N/A</v>
      </c>
      <c r="E182" s="511" t="e">
        <f ca="1">+IF(AND(ISNUMBER(OFFSET('Water Data'!$D$6,0,10*ROW('Water Data'!D176))),'Data Summary'!BT182="Yes"),OFFSET('Water Data'!$D$6,0,10*ROW('Water Data'!D176)),NA())</f>
        <v>#N/A</v>
      </c>
      <c r="F182" s="511" t="e">
        <f ca="1">+IF(AND(ISNUMBER(OFFSET('Water Data'!$D$9,0,10*ROW('Water Data'!D176))),'Data Summary'!BU182="Yes"),OFFSET('Water Data'!$D$9,0,10*ROW('Water Data'!D176)),NA())</f>
        <v>#N/A</v>
      </c>
      <c r="G182" s="511" t="e">
        <f ca="1">+IF(AND(ISNUMBER(OFFSET('Water Data'!$E$4,0,10*ROW('Water Data'!E176))),'Data Summary'!BV182="Yes"),100-OFFSET('Water Data'!$E$4,0,10*ROW('Water Data'!E176)),NA())</f>
        <v>#N/A</v>
      </c>
      <c r="H182" s="511" t="e">
        <f ca="1">+IF(AND(ISNUMBER(OFFSET('Water Data'!$E$6,0,10*ROW('Water Data'!E176))),'Data Summary'!BW182="Yes"),OFFSET('Water Data'!$E$6,0,10*ROW('Water Data'!E176)),NA())</f>
        <v>#N/A</v>
      </c>
      <c r="I182" s="511" t="e">
        <f ca="1">+IF(AND(ISNUMBER(OFFSET('Water Data'!$E$9,0,10*ROW('Water Data'!E176))),'Data Summary'!BX182="Yes"),OFFSET('Water Data'!$E$9,0,10*ROW('Water Data'!E176)),NA())</f>
        <v>#N/A</v>
      </c>
      <c r="J182" s="511" t="e">
        <f ca="1">+IF(AND(ISNUMBER(OFFSET('Water Data'!$F$4,0,10*ROW('Water Data'!F176))),'Data Summary'!BY182="Yes"),100-OFFSET('Water Data'!$F$4,0,10*ROW('Water Data'!F176)),NA())</f>
        <v>#N/A</v>
      </c>
      <c r="K182" s="511" t="e">
        <f ca="1">+IF(AND(ISNUMBER(OFFSET('Water Data'!$F$6,0,10*ROW('Water Data'!F176))),'Data Summary'!BZ182="Yes"),OFFSET('Water Data'!$F$6,0,10*ROW('Water Data'!F176)),NA())</f>
        <v>#N/A</v>
      </c>
      <c r="L182" s="511" t="e">
        <f ca="1">+IF(AND(ISNUMBER(OFFSET('Water Data'!$F$9,0,10*ROW('Water Data'!F176))),'Data Summary'!CA182="Yes"),OFFSET('Water Data'!$F$9,0,10*ROW('Water Data'!F176)),NA())</f>
        <v>#N/A</v>
      </c>
      <c r="M182" s="511" t="e">
        <f ca="1">+IF(AND(ISNUMBER(OFFSET('Water Data'!$G$4,0,10*ROW('Water Data'!G176))),'Data Summary'!CB182="Yes"),100-OFFSET('Water Data'!$G$4,0,10*ROW('Water Data'!G176)),NA())</f>
        <v>#N/A</v>
      </c>
      <c r="N182" s="511" t="e">
        <f ca="1">+IF(AND(ISNUMBER(OFFSET('Water Data'!$G$6,0,10*ROW('Water Data'!G176))),'Data Summary'!CC182="Yes"),OFFSET('Water Data'!$G$6,0,10*ROW('Water Data'!G176)),NA())</f>
        <v>#N/A</v>
      </c>
      <c r="O182" s="511" t="e">
        <f ca="1">+IF(AND(ISNUMBER(OFFSET('Water Data'!$G$9,0,10*ROW('Water Data'!G176))),'Data Summary'!CD182="Yes"),OFFSET('Water Data'!$G$9,0,10*ROW('Water Data'!G176)),NA())</f>
        <v>#N/A</v>
      </c>
      <c r="P182" s="511" t="e">
        <f ca="1">+IF(AND(ISNUMBER(OFFSET('Water Data'!$H$4,0,10*ROW('Water Data'!H176))),'Data Summary'!CE182="Yes"),100-OFFSET('Water Data'!$H$4,0,10*ROW('Water Data'!H176)),NA())</f>
        <v>#N/A</v>
      </c>
      <c r="Q182" s="511" t="e">
        <f ca="1">+IF(AND(ISNUMBER(OFFSET('Water Data'!$H$6,0,10*ROW('Water Data'!H176))),'Data Summary'!CF182="Yes"),OFFSET('Water Data'!$H$6,0,10*ROW('Water Data'!H176)),NA())</f>
        <v>#N/A</v>
      </c>
      <c r="R182" s="511" t="e">
        <f ca="1">+IF(AND(ISNUMBER(OFFSET('Water Data'!$H$9,0,10*ROW('Water Data'!H176))),'Data Summary'!CG182="Yes"),OFFSET('Water Data'!$H$9,0,10*ROW('Water Data'!H176)),NA())</f>
        <v>#N/A</v>
      </c>
      <c r="S182" s="511" t="e">
        <f ca="1">+IF(AND(ISNUMBER(OFFSET('Water Data'!$I$4,0,10*ROW('Water Data'!I176))),'Data Summary'!CH182="Yes"),100-OFFSET('Water Data'!$I$4,0,10*ROW('Water Data'!I176)),NA())</f>
        <v>#N/A</v>
      </c>
      <c r="T182" s="511" t="e">
        <f ca="1">+IF(AND(ISNUMBER(OFFSET('Water Data'!$I$6,0,10*ROW('Water Data'!I176))),'Data Summary'!CI182="Yes"),OFFSET('Water Data'!$I$6,0,10*ROW('Water Data'!I176)),NA())</f>
        <v>#N/A</v>
      </c>
      <c r="U182" s="511" t="e">
        <f ca="1">+IF(AND(ISNUMBER(OFFSET('Water Data'!$I$9,0,10*ROW('Water Data'!I176))),'Data Summary'!CJ182="Yes"),OFFSET('Water Data'!$I$9,0,10*ROW('Water Data'!I176)),NA())</f>
        <v>#N/A</v>
      </c>
      <c r="V182" s="512" t="e">
        <f ca="1">+IF(AND(ISNUMBER(OFFSET('Sanitation Data'!$D$4,0,10*ROW('Sanitation Data'!D176))),'Data Summary'!CK182="Yes"),100-OFFSET('Sanitation Data'!$D$4,0,10*ROW('Sanitation Data'!D176)),NA())</f>
        <v>#N/A</v>
      </c>
      <c r="W182" s="512" t="e">
        <f ca="1">+IF(AND(ISNUMBER(OFFSET('Sanitation Data'!$D$6,0,10*ROW('Sanitation Data'!D176))),'Data Summary'!CL182="Yes"),OFFSET('Sanitation Data'!$D$6,0,10*ROW('Sanitation Data'!D176)),NA())</f>
        <v>#N/A</v>
      </c>
      <c r="X182" s="512" t="e">
        <f ca="1">+IF(AND(ISNUMBER(OFFSET('Sanitation Data'!$D$10,0,10*ROW('Sanitation Data'!D176))),'Data Summary'!CM182="Yes"),OFFSET('Sanitation Data'!$D$10,0,10*ROW('Sanitation Data'!D176)),NA())</f>
        <v>#N/A</v>
      </c>
      <c r="Y182" s="512" t="e">
        <f ca="1">+IF(AND(ISNUMBER(OFFSET('Sanitation Data'!$D$11,0,10*ROW('Sanitation Data'!D176))),'Data Summary'!CN182="Yes"),OFFSET('Sanitation Data'!$D$11,0,10*ROW('Sanitation Data'!D176)),NA())</f>
        <v>#N/A</v>
      </c>
      <c r="Z182" s="512" t="e">
        <f ca="1">+IF(AND(ISNUMBER(OFFSET('Sanitation Data'!$D$12,0,10*ROW('Sanitation Data'!D176))),'Data Summary'!CO182="Yes"),OFFSET('Sanitation Data'!$D$12,0,10*ROW('Sanitation Data'!D176)),NA())</f>
        <v>#N/A</v>
      </c>
      <c r="AA182" s="512" t="e">
        <f ca="1">+IF(AND(ISNUMBER(OFFSET('Sanitation Data'!$E$4,0,10*ROW('Sanitation Data'!E176))),'Data Summary'!CP182="Yes"),100-OFFSET('Sanitation Data'!$E$4,0,10*ROW('Sanitation Data'!E176)),NA())</f>
        <v>#N/A</v>
      </c>
      <c r="AB182" s="512" t="e">
        <f ca="1">+IF(AND(ISNUMBER(OFFSET('Sanitation Data'!$E$6,0,10*ROW('Sanitation Data'!E176))),'Data Summary'!CQ182="Yes"),OFFSET('Sanitation Data'!$E$6,0,10*ROW('Sanitation Data'!E176)),NA())</f>
        <v>#N/A</v>
      </c>
      <c r="AC182" s="512" t="e">
        <f ca="1">+IF(AND(ISNUMBER(OFFSET('Sanitation Data'!$E$10,0,10*ROW('Sanitation Data'!E176))),'Data Summary'!CR182="Yes"),OFFSET('Sanitation Data'!$E$10,0,10*ROW('Sanitation Data'!E176)),NA())</f>
        <v>#N/A</v>
      </c>
      <c r="AD182" s="512" t="e">
        <f ca="1">+IF(AND(ISNUMBER(OFFSET('Sanitation Data'!$E$11,0,10*ROW('Sanitation Data'!E176))),'Data Summary'!CS182="Yes"),OFFSET('Sanitation Data'!$E$11,0,10*ROW('Sanitation Data'!E176)),NA())</f>
        <v>#N/A</v>
      </c>
      <c r="AE182" s="512" t="e">
        <f ca="1">+IF(AND(ISNUMBER(OFFSET('Sanitation Data'!$E$12,0,10*ROW('Sanitation Data'!E176))),'Data Summary'!CT182="Yes"),OFFSET('Sanitation Data'!$E$12,0,10*ROW('Sanitation Data'!E176)),NA())</f>
        <v>#N/A</v>
      </c>
      <c r="AF182" s="512" t="e">
        <f ca="1">+IF(AND(ISNUMBER(OFFSET('Sanitation Data'!$F$4,0,10*ROW('Sanitation Data'!F176))),'Data Summary'!CU182="Yes"),100-OFFSET('Sanitation Data'!$F$4,0,10*ROW('Sanitation Data'!F176)),NA())</f>
        <v>#N/A</v>
      </c>
      <c r="AG182" s="512" t="e">
        <f ca="1">+IF(AND(ISNUMBER(OFFSET('Sanitation Data'!$F$6,0,10*ROW('Sanitation Data'!F176))),'Data Summary'!CV182="Yes"),OFFSET('Sanitation Data'!$F$6,0,10*ROW('Sanitation Data'!F176)),NA())</f>
        <v>#N/A</v>
      </c>
      <c r="AH182" s="512" t="e">
        <f ca="1">+IF(AND(ISNUMBER(OFFSET('Sanitation Data'!$F$10,0,10*ROW('Sanitation Data'!F176))),'Data Summary'!CW182="Yes"),OFFSET('Sanitation Data'!$F$10,0,10*ROW('Sanitation Data'!F176)),NA())</f>
        <v>#N/A</v>
      </c>
      <c r="AI182" s="512" t="e">
        <f ca="1">+IF(AND(ISNUMBER(OFFSET('Sanitation Data'!$F$11,0,10*ROW('Sanitation Data'!F176))),'Data Summary'!CX182="Yes"),OFFSET('Sanitation Data'!$F$11,0,10*ROW('Sanitation Data'!F176)),NA())</f>
        <v>#N/A</v>
      </c>
      <c r="AJ182" s="512" t="e">
        <f ca="1">+IF(AND(ISNUMBER(OFFSET('Sanitation Data'!$F$12,0,10*ROW('Sanitation Data'!F176))),'Data Summary'!CY182="Yes"),OFFSET('Sanitation Data'!$F$12,0,10*ROW('Sanitation Data'!F176)),NA())</f>
        <v>#N/A</v>
      </c>
      <c r="AK182" s="512" t="e">
        <f ca="1">+IF(AND(ISNUMBER(OFFSET('Sanitation Data'!$G$4,0,10*ROW('Sanitation Data'!G176))),'Data Summary'!CZ182="Yes"),100-OFFSET('Sanitation Data'!$G$4,0,10*ROW('Sanitation Data'!G176)),NA())</f>
        <v>#N/A</v>
      </c>
      <c r="AL182" s="512" t="e">
        <f ca="1">+IF(AND(ISNUMBER(OFFSET('Sanitation Data'!$G$6,0,10*ROW('Sanitation Data'!G176))),'Data Summary'!DA182="Yes"),OFFSET('Sanitation Data'!$G$6,0,10*ROW('Sanitation Data'!G176)),NA())</f>
        <v>#N/A</v>
      </c>
      <c r="AM182" s="512" t="e">
        <f ca="1">+IF(AND(ISNUMBER(OFFSET('Sanitation Data'!$G$10,0,10*ROW('Sanitation Data'!G176))),'Data Summary'!DB182="Yes"),OFFSET('Sanitation Data'!$G$10,0,10*ROW('Sanitation Data'!G176)),NA())</f>
        <v>#N/A</v>
      </c>
      <c r="AN182" s="512" t="e">
        <f ca="1">+IF(AND(ISNUMBER(OFFSET('Sanitation Data'!$G$11,0,10*ROW('Sanitation Data'!G176))),'Data Summary'!DC182="Yes"),OFFSET('Sanitation Data'!$G$11,0,10*ROW('Sanitation Data'!G176)),NA())</f>
        <v>#N/A</v>
      </c>
      <c r="AO182" s="512" t="e">
        <f ca="1">+IF(AND(ISNUMBER(OFFSET('Sanitation Data'!$G$12,0,10*ROW('Sanitation Data'!G176))),'Data Summary'!DD182="Yes"),OFFSET('Sanitation Data'!$G$12,0,10*ROW('Sanitation Data'!G176)),NA())</f>
        <v>#N/A</v>
      </c>
      <c r="AP182" s="512" t="e">
        <f ca="1">+IF(AND(ISNUMBER(OFFSET('Sanitation Data'!$H$4,0,10*ROW('Sanitation Data'!H176))),'Data Summary'!DE182="Yes"),100-OFFSET('Sanitation Data'!$H$4,0,10*ROW('Sanitation Data'!H176)),NA())</f>
        <v>#N/A</v>
      </c>
      <c r="AQ182" s="512" t="e">
        <f ca="1">+IF(AND(ISNUMBER(OFFSET('Sanitation Data'!$H$6,0,10*ROW('Sanitation Data'!H176))),'Data Summary'!DF182="Yes"),OFFSET('Sanitation Data'!$H$6,0,10*ROW('Sanitation Data'!H176)),NA())</f>
        <v>#N/A</v>
      </c>
      <c r="AR182" s="512" t="e">
        <f ca="1">+IF(AND(ISNUMBER(OFFSET('Sanitation Data'!$H$10,0,10*ROW('Sanitation Data'!H176))),'Data Summary'!DG182="Yes"),OFFSET('Sanitation Data'!$H$10,0,10*ROW('Sanitation Data'!H176)),NA())</f>
        <v>#N/A</v>
      </c>
      <c r="AS182" s="512" t="e">
        <f ca="1">+IF(AND(ISNUMBER(OFFSET('Sanitation Data'!$H$11,0,10*ROW('Sanitation Data'!H176))),'Data Summary'!DH182="Yes"),OFFSET('Sanitation Data'!$H$11,0,10*ROW('Sanitation Data'!H176)),NA())</f>
        <v>#N/A</v>
      </c>
      <c r="AT182" s="512" t="e">
        <f ca="1">+IF(AND(ISNUMBER(OFFSET('Sanitation Data'!$H$12,0,10*ROW('Sanitation Data'!H176))),'Data Summary'!DI182="Yes"),OFFSET('Sanitation Data'!$H$12,0,10*ROW('Sanitation Data'!H176)),NA())</f>
        <v>#N/A</v>
      </c>
      <c r="AU182" s="512" t="e">
        <f ca="1">+IF(AND(ISNUMBER(OFFSET('Sanitation Data'!$I$4,0,10*ROW('Sanitation Data'!I176))),'Data Summary'!DJ182="Yes"),100-OFFSET('Sanitation Data'!$I$4,0,10*ROW('Sanitation Data'!I176)),NA())</f>
        <v>#N/A</v>
      </c>
      <c r="AV182" s="512" t="e">
        <f ca="1">+IF(AND(ISNUMBER(OFFSET('Sanitation Data'!$I$6,0,10*ROW('Sanitation Data'!I176))),'Data Summary'!DK182="Yes"),OFFSET('Sanitation Data'!$I$6,0,10*ROW('Sanitation Data'!I176)),NA())</f>
        <v>#N/A</v>
      </c>
      <c r="AW182" s="512" t="e">
        <f ca="1">+IF(AND(ISNUMBER(OFFSET('Sanitation Data'!$I$10,0,10*ROW('Sanitation Data'!I176))),'Data Summary'!DL182="Yes"),OFFSET('Sanitation Data'!$I$10,0,10*ROW('Sanitation Data'!I176)),NA())</f>
        <v>#N/A</v>
      </c>
      <c r="AX182" s="512" t="e">
        <f ca="1">+IF(AND(ISNUMBER(OFFSET('Sanitation Data'!$I$11,0,10*ROW('Sanitation Data'!I176))),'Data Summary'!DM182="Yes"),OFFSET('Sanitation Data'!$I$11,0,10*ROW('Sanitation Data'!I176)),NA())</f>
        <v>#N/A</v>
      </c>
      <c r="AY182" s="512" t="e">
        <f ca="1">+IF(AND(ISNUMBER(OFFSET('Sanitation Data'!$I$12,0,10*ROW('Sanitation Data'!I176))),'Data Summary'!DN182="Yes"),OFFSET('Sanitation Data'!$I$12,0,10*ROW('Sanitation Data'!I176)),NA())</f>
        <v>#N/A</v>
      </c>
      <c r="AZ182" s="513" t="e">
        <f ca="1">+IF(AND(ISNUMBER(OFFSET('Hygiene Data'!$D$5,0,10*ROW('Hygiene Data'!D176))),'Data Summary'!DO182="Yes"),OFFSET('Hygiene Data'!$D$5,0,10*ROW('Hygiene Data'!D176)),NA())</f>
        <v>#N/A</v>
      </c>
      <c r="BA182" s="513" t="e">
        <f ca="1">+IF(AND(ISNUMBER(OFFSET('Hygiene Data'!$D$7,0,10*ROW('Hygiene Data'!D176))),'Data Summary'!DP182="Yes"),OFFSET('Hygiene Data'!$D$7,0,10*ROW('Hygiene Data'!D176)),NA())</f>
        <v>#N/A</v>
      </c>
      <c r="BB182" s="513" t="e">
        <f ca="1">+IF(AND(ISNUMBER(OFFSET('Hygiene Data'!$D$9,0,10*ROW('Hygiene Data'!D176))),'Data Summary'!DQ182="Yes"),OFFSET('Hygiene Data'!$D$9,0,10*ROW('Hygiene Data'!D176)),NA())</f>
        <v>#N/A</v>
      </c>
      <c r="BC182" s="513" t="e">
        <f ca="1">+IF(AND(ISNUMBER(OFFSET('Hygiene Data'!$E$5,0,10*ROW('Hygiene Data'!E176))),'Data Summary'!DR182="Yes"),OFFSET('Hygiene Data'!$E$5,0,10*ROW('Hygiene Data'!E176)),NA())</f>
        <v>#N/A</v>
      </c>
      <c r="BD182" s="513" t="e">
        <f ca="1">+IF(AND(ISNUMBER(OFFSET('Hygiene Data'!$E$7,0,10*ROW('Hygiene Data'!E176))),'Data Summary'!DS182="Yes"),OFFSET('Hygiene Data'!$E$7,0,10*ROW('Hygiene Data'!E176)),NA())</f>
        <v>#N/A</v>
      </c>
      <c r="BE182" s="513" t="e">
        <f ca="1">+IF(AND(ISNUMBER(OFFSET('Hygiene Data'!$E$9,0,10*ROW('Hygiene Data'!E176))),'Data Summary'!DT182="Yes"),OFFSET('Hygiene Data'!$E$9,0,10*ROW('Hygiene Data'!E176)),NA())</f>
        <v>#N/A</v>
      </c>
      <c r="BF182" s="513" t="e">
        <f ca="1">+IF(AND(ISNUMBER(OFFSET('Hygiene Data'!$F$5,0,10*ROW('Hygiene Data'!F176))),'Data Summary'!DU182="Yes"),OFFSET('Hygiene Data'!$F$5,0,10*ROW('Hygiene Data'!F176)),NA())</f>
        <v>#N/A</v>
      </c>
      <c r="BG182" s="513" t="e">
        <f ca="1">+IF(AND(ISNUMBER(OFFSET('Hygiene Data'!$F$7,0,10*ROW('Hygiene Data'!F176))),'Data Summary'!DV182="Yes"),OFFSET('Hygiene Data'!$F$7,0,10*ROW('Hygiene Data'!F176)),NA())</f>
        <v>#N/A</v>
      </c>
      <c r="BH182" s="513" t="e">
        <f ca="1">+IF(AND(ISNUMBER(OFFSET('Hygiene Data'!$F$9,0,10*ROW('Hygiene Data'!F176))),'Data Summary'!DW182="Yes"),OFFSET('Hygiene Data'!$F$9,0,10*ROW('Hygiene Data'!F176)),NA())</f>
        <v>#N/A</v>
      </c>
      <c r="BI182" s="513" t="e">
        <f ca="1">+IF(AND(ISNUMBER(OFFSET('Hygiene Data'!$G$5,0,10*ROW('Hygiene Data'!G176))),'Data Summary'!DX182="Yes"),OFFSET('Hygiene Data'!$G$5,0,10*ROW('Hygiene Data'!G176)),NA())</f>
        <v>#N/A</v>
      </c>
      <c r="BJ182" s="513" t="e">
        <f ca="1">+IF(AND(ISNUMBER(OFFSET('Hygiene Data'!$G$7,0,10*ROW('Hygiene Data'!G176))),'Data Summary'!DY182="Yes"),OFFSET('Hygiene Data'!$G$7,0,10*ROW('Hygiene Data'!G176)),NA())</f>
        <v>#N/A</v>
      </c>
      <c r="BK182" s="513" t="e">
        <f ca="1">+IF(AND(ISNUMBER(OFFSET('Hygiene Data'!$G$9,0,10*ROW('Hygiene Data'!G176))),'Data Summary'!DZ182="Yes"),OFFSET('Hygiene Data'!$G$9,0,10*ROW('Hygiene Data'!G176)),NA())</f>
        <v>#N/A</v>
      </c>
      <c r="BL182" s="513" t="e">
        <f ca="1">+IF(AND(ISNUMBER(OFFSET('Hygiene Data'!$H$5,0,10*ROW('Hygiene Data'!H176))),'Data Summary'!EA182="Yes"),OFFSET('Hygiene Data'!$H$5,0,10*ROW('Hygiene Data'!H176)),NA())</f>
        <v>#N/A</v>
      </c>
      <c r="BM182" s="513" t="e">
        <f ca="1">+IF(AND(ISNUMBER(OFFSET('Hygiene Data'!$H$7,0,10*ROW('Hygiene Data'!H176))),'Data Summary'!EB182="Yes"),OFFSET('Hygiene Data'!$H$7,0,10*ROW('Hygiene Data'!H176)),NA())</f>
        <v>#N/A</v>
      </c>
      <c r="BN182" s="513" t="e">
        <f ca="1">+IF(AND(ISNUMBER(OFFSET('Hygiene Data'!$H$9,0,10*ROW('Hygiene Data'!H176))),'Data Summary'!EC182="Yes"),OFFSET('Hygiene Data'!$H$9,0,10*ROW('Hygiene Data'!H176)),NA())</f>
        <v>#N/A</v>
      </c>
      <c r="BO182" s="513" t="e">
        <f ca="1">+IF(AND(ISNUMBER(OFFSET('Hygiene Data'!$I$5,0,10*ROW('Hygiene Data'!I176))),'Data Summary'!ED182="Yes"),OFFSET('Hygiene Data'!$I$5,0,10*ROW('Hygiene Data'!I176)),NA())</f>
        <v>#N/A</v>
      </c>
      <c r="BP182" s="513" t="e">
        <f ca="1">+IF(AND(ISNUMBER(OFFSET('Hygiene Data'!$I$7,0,10*ROW('Hygiene Data'!I176))),'Data Summary'!EE182="Yes"),OFFSET('Hygiene Data'!$I$7,0,10*ROW('Hygiene Data'!I176)),NA())</f>
        <v>#N/A</v>
      </c>
      <c r="BQ182" s="513" t="e">
        <f ca="1">+IF(AND(ISNUMBER(OFFSET('Hygiene Data'!$I$9,0,10*ROW('Hygiene Data'!I176))),'Data Summary'!EF182="Yes"),OFFSET('Hygiene Data'!$I$9,0,10*ROW('Hygiene Data'!I176)),NA())</f>
        <v>#N/A</v>
      </c>
    </row>
    <row r="183" spans="1:69" x14ac:dyDescent="0.25">
      <c r="A183" s="509" t="e">
        <f ca="1">+RIGHT('Data Summary'!A183,LEN('Data Summary'!A183)-9)</f>
        <v>#VALUE!</v>
      </c>
      <c r="B183" s="483" t="str">
        <f ca="1">+IF(ISTEXT('Data Summary'!B183),'Data Summary'!B183,"")</f>
        <v/>
      </c>
      <c r="C183" s="510" t="e">
        <f ca="1">+VALUE('Data Summary'!C183)</f>
        <v>#VALUE!</v>
      </c>
      <c r="D183" s="511" t="e">
        <f ca="1">+IF(AND(ISNUMBER(OFFSET('Water Data'!$D$4,0,10*ROW('Water Data'!D177))),'Data Summary'!BS183="Yes"),100-OFFSET('Water Data'!$D$4,0,10*ROW('Water Data'!D177)),NA())</f>
        <v>#N/A</v>
      </c>
      <c r="E183" s="511" t="e">
        <f ca="1">+IF(AND(ISNUMBER(OFFSET('Water Data'!$D$6,0,10*ROW('Water Data'!D177))),'Data Summary'!BT183="Yes"),OFFSET('Water Data'!$D$6,0,10*ROW('Water Data'!D177)),NA())</f>
        <v>#N/A</v>
      </c>
      <c r="F183" s="511" t="e">
        <f ca="1">+IF(AND(ISNUMBER(OFFSET('Water Data'!$D$9,0,10*ROW('Water Data'!D177))),'Data Summary'!BU183="Yes"),OFFSET('Water Data'!$D$9,0,10*ROW('Water Data'!D177)),NA())</f>
        <v>#N/A</v>
      </c>
      <c r="G183" s="511" t="e">
        <f ca="1">+IF(AND(ISNUMBER(OFFSET('Water Data'!$E$4,0,10*ROW('Water Data'!E177))),'Data Summary'!BV183="Yes"),100-OFFSET('Water Data'!$E$4,0,10*ROW('Water Data'!E177)),NA())</f>
        <v>#N/A</v>
      </c>
      <c r="H183" s="511" t="e">
        <f ca="1">+IF(AND(ISNUMBER(OFFSET('Water Data'!$E$6,0,10*ROW('Water Data'!E177))),'Data Summary'!BW183="Yes"),OFFSET('Water Data'!$E$6,0,10*ROW('Water Data'!E177)),NA())</f>
        <v>#N/A</v>
      </c>
      <c r="I183" s="511" t="e">
        <f ca="1">+IF(AND(ISNUMBER(OFFSET('Water Data'!$E$9,0,10*ROW('Water Data'!E177))),'Data Summary'!BX183="Yes"),OFFSET('Water Data'!$E$9,0,10*ROW('Water Data'!E177)),NA())</f>
        <v>#N/A</v>
      </c>
      <c r="J183" s="511" t="e">
        <f ca="1">+IF(AND(ISNUMBER(OFFSET('Water Data'!$F$4,0,10*ROW('Water Data'!F177))),'Data Summary'!BY183="Yes"),100-OFFSET('Water Data'!$F$4,0,10*ROW('Water Data'!F177)),NA())</f>
        <v>#N/A</v>
      </c>
      <c r="K183" s="511" t="e">
        <f ca="1">+IF(AND(ISNUMBER(OFFSET('Water Data'!$F$6,0,10*ROW('Water Data'!F177))),'Data Summary'!BZ183="Yes"),OFFSET('Water Data'!$F$6,0,10*ROW('Water Data'!F177)),NA())</f>
        <v>#N/A</v>
      </c>
      <c r="L183" s="511" t="e">
        <f ca="1">+IF(AND(ISNUMBER(OFFSET('Water Data'!$F$9,0,10*ROW('Water Data'!F177))),'Data Summary'!CA183="Yes"),OFFSET('Water Data'!$F$9,0,10*ROW('Water Data'!F177)),NA())</f>
        <v>#N/A</v>
      </c>
      <c r="M183" s="511" t="e">
        <f ca="1">+IF(AND(ISNUMBER(OFFSET('Water Data'!$G$4,0,10*ROW('Water Data'!G177))),'Data Summary'!CB183="Yes"),100-OFFSET('Water Data'!$G$4,0,10*ROW('Water Data'!G177)),NA())</f>
        <v>#N/A</v>
      </c>
      <c r="N183" s="511" t="e">
        <f ca="1">+IF(AND(ISNUMBER(OFFSET('Water Data'!$G$6,0,10*ROW('Water Data'!G177))),'Data Summary'!CC183="Yes"),OFFSET('Water Data'!$G$6,0,10*ROW('Water Data'!G177)),NA())</f>
        <v>#N/A</v>
      </c>
      <c r="O183" s="511" t="e">
        <f ca="1">+IF(AND(ISNUMBER(OFFSET('Water Data'!$G$9,0,10*ROW('Water Data'!G177))),'Data Summary'!CD183="Yes"),OFFSET('Water Data'!$G$9,0,10*ROW('Water Data'!G177)),NA())</f>
        <v>#N/A</v>
      </c>
      <c r="P183" s="511" t="e">
        <f ca="1">+IF(AND(ISNUMBER(OFFSET('Water Data'!$H$4,0,10*ROW('Water Data'!H177))),'Data Summary'!CE183="Yes"),100-OFFSET('Water Data'!$H$4,0,10*ROW('Water Data'!H177)),NA())</f>
        <v>#N/A</v>
      </c>
      <c r="Q183" s="511" t="e">
        <f ca="1">+IF(AND(ISNUMBER(OFFSET('Water Data'!$H$6,0,10*ROW('Water Data'!H177))),'Data Summary'!CF183="Yes"),OFFSET('Water Data'!$H$6,0,10*ROW('Water Data'!H177)),NA())</f>
        <v>#N/A</v>
      </c>
      <c r="R183" s="511" t="e">
        <f ca="1">+IF(AND(ISNUMBER(OFFSET('Water Data'!$H$9,0,10*ROW('Water Data'!H177))),'Data Summary'!CG183="Yes"),OFFSET('Water Data'!$H$9,0,10*ROW('Water Data'!H177)),NA())</f>
        <v>#N/A</v>
      </c>
      <c r="S183" s="511" t="e">
        <f ca="1">+IF(AND(ISNUMBER(OFFSET('Water Data'!$I$4,0,10*ROW('Water Data'!I177))),'Data Summary'!CH183="Yes"),100-OFFSET('Water Data'!$I$4,0,10*ROW('Water Data'!I177)),NA())</f>
        <v>#N/A</v>
      </c>
      <c r="T183" s="511" t="e">
        <f ca="1">+IF(AND(ISNUMBER(OFFSET('Water Data'!$I$6,0,10*ROW('Water Data'!I177))),'Data Summary'!CI183="Yes"),OFFSET('Water Data'!$I$6,0,10*ROW('Water Data'!I177)),NA())</f>
        <v>#N/A</v>
      </c>
      <c r="U183" s="511" t="e">
        <f ca="1">+IF(AND(ISNUMBER(OFFSET('Water Data'!$I$9,0,10*ROW('Water Data'!I177))),'Data Summary'!CJ183="Yes"),OFFSET('Water Data'!$I$9,0,10*ROW('Water Data'!I177)),NA())</f>
        <v>#N/A</v>
      </c>
      <c r="V183" s="512" t="e">
        <f ca="1">+IF(AND(ISNUMBER(OFFSET('Sanitation Data'!$D$4,0,10*ROW('Sanitation Data'!D177))),'Data Summary'!CK183="Yes"),100-OFFSET('Sanitation Data'!$D$4,0,10*ROW('Sanitation Data'!D177)),NA())</f>
        <v>#N/A</v>
      </c>
      <c r="W183" s="512" t="e">
        <f ca="1">+IF(AND(ISNUMBER(OFFSET('Sanitation Data'!$D$6,0,10*ROW('Sanitation Data'!D177))),'Data Summary'!CL183="Yes"),OFFSET('Sanitation Data'!$D$6,0,10*ROW('Sanitation Data'!D177)),NA())</f>
        <v>#N/A</v>
      </c>
      <c r="X183" s="512" t="e">
        <f ca="1">+IF(AND(ISNUMBER(OFFSET('Sanitation Data'!$D$10,0,10*ROW('Sanitation Data'!D177))),'Data Summary'!CM183="Yes"),OFFSET('Sanitation Data'!$D$10,0,10*ROW('Sanitation Data'!D177)),NA())</f>
        <v>#N/A</v>
      </c>
      <c r="Y183" s="512" t="e">
        <f ca="1">+IF(AND(ISNUMBER(OFFSET('Sanitation Data'!$D$11,0,10*ROW('Sanitation Data'!D177))),'Data Summary'!CN183="Yes"),OFFSET('Sanitation Data'!$D$11,0,10*ROW('Sanitation Data'!D177)),NA())</f>
        <v>#N/A</v>
      </c>
      <c r="Z183" s="512" t="e">
        <f ca="1">+IF(AND(ISNUMBER(OFFSET('Sanitation Data'!$D$12,0,10*ROW('Sanitation Data'!D177))),'Data Summary'!CO183="Yes"),OFFSET('Sanitation Data'!$D$12,0,10*ROW('Sanitation Data'!D177)),NA())</f>
        <v>#N/A</v>
      </c>
      <c r="AA183" s="512" t="e">
        <f ca="1">+IF(AND(ISNUMBER(OFFSET('Sanitation Data'!$E$4,0,10*ROW('Sanitation Data'!E177))),'Data Summary'!CP183="Yes"),100-OFFSET('Sanitation Data'!$E$4,0,10*ROW('Sanitation Data'!E177)),NA())</f>
        <v>#N/A</v>
      </c>
      <c r="AB183" s="512" t="e">
        <f ca="1">+IF(AND(ISNUMBER(OFFSET('Sanitation Data'!$E$6,0,10*ROW('Sanitation Data'!E177))),'Data Summary'!CQ183="Yes"),OFFSET('Sanitation Data'!$E$6,0,10*ROW('Sanitation Data'!E177)),NA())</f>
        <v>#N/A</v>
      </c>
      <c r="AC183" s="512" t="e">
        <f ca="1">+IF(AND(ISNUMBER(OFFSET('Sanitation Data'!$E$10,0,10*ROW('Sanitation Data'!E177))),'Data Summary'!CR183="Yes"),OFFSET('Sanitation Data'!$E$10,0,10*ROW('Sanitation Data'!E177)),NA())</f>
        <v>#N/A</v>
      </c>
      <c r="AD183" s="512" t="e">
        <f ca="1">+IF(AND(ISNUMBER(OFFSET('Sanitation Data'!$E$11,0,10*ROW('Sanitation Data'!E177))),'Data Summary'!CS183="Yes"),OFFSET('Sanitation Data'!$E$11,0,10*ROW('Sanitation Data'!E177)),NA())</f>
        <v>#N/A</v>
      </c>
      <c r="AE183" s="512" t="e">
        <f ca="1">+IF(AND(ISNUMBER(OFFSET('Sanitation Data'!$E$12,0,10*ROW('Sanitation Data'!E177))),'Data Summary'!CT183="Yes"),OFFSET('Sanitation Data'!$E$12,0,10*ROW('Sanitation Data'!E177)),NA())</f>
        <v>#N/A</v>
      </c>
      <c r="AF183" s="512" t="e">
        <f ca="1">+IF(AND(ISNUMBER(OFFSET('Sanitation Data'!$F$4,0,10*ROW('Sanitation Data'!F177))),'Data Summary'!CU183="Yes"),100-OFFSET('Sanitation Data'!$F$4,0,10*ROW('Sanitation Data'!F177)),NA())</f>
        <v>#N/A</v>
      </c>
      <c r="AG183" s="512" t="e">
        <f ca="1">+IF(AND(ISNUMBER(OFFSET('Sanitation Data'!$F$6,0,10*ROW('Sanitation Data'!F177))),'Data Summary'!CV183="Yes"),OFFSET('Sanitation Data'!$F$6,0,10*ROW('Sanitation Data'!F177)),NA())</f>
        <v>#N/A</v>
      </c>
      <c r="AH183" s="512" t="e">
        <f ca="1">+IF(AND(ISNUMBER(OFFSET('Sanitation Data'!$F$10,0,10*ROW('Sanitation Data'!F177))),'Data Summary'!CW183="Yes"),OFFSET('Sanitation Data'!$F$10,0,10*ROW('Sanitation Data'!F177)),NA())</f>
        <v>#N/A</v>
      </c>
      <c r="AI183" s="512" t="e">
        <f ca="1">+IF(AND(ISNUMBER(OFFSET('Sanitation Data'!$F$11,0,10*ROW('Sanitation Data'!F177))),'Data Summary'!CX183="Yes"),OFFSET('Sanitation Data'!$F$11,0,10*ROW('Sanitation Data'!F177)),NA())</f>
        <v>#N/A</v>
      </c>
      <c r="AJ183" s="512" t="e">
        <f ca="1">+IF(AND(ISNUMBER(OFFSET('Sanitation Data'!$F$12,0,10*ROW('Sanitation Data'!F177))),'Data Summary'!CY183="Yes"),OFFSET('Sanitation Data'!$F$12,0,10*ROW('Sanitation Data'!F177)),NA())</f>
        <v>#N/A</v>
      </c>
      <c r="AK183" s="512" t="e">
        <f ca="1">+IF(AND(ISNUMBER(OFFSET('Sanitation Data'!$G$4,0,10*ROW('Sanitation Data'!G177))),'Data Summary'!CZ183="Yes"),100-OFFSET('Sanitation Data'!$G$4,0,10*ROW('Sanitation Data'!G177)),NA())</f>
        <v>#N/A</v>
      </c>
      <c r="AL183" s="512" t="e">
        <f ca="1">+IF(AND(ISNUMBER(OFFSET('Sanitation Data'!$G$6,0,10*ROW('Sanitation Data'!G177))),'Data Summary'!DA183="Yes"),OFFSET('Sanitation Data'!$G$6,0,10*ROW('Sanitation Data'!G177)),NA())</f>
        <v>#N/A</v>
      </c>
      <c r="AM183" s="512" t="e">
        <f ca="1">+IF(AND(ISNUMBER(OFFSET('Sanitation Data'!$G$10,0,10*ROW('Sanitation Data'!G177))),'Data Summary'!DB183="Yes"),OFFSET('Sanitation Data'!$G$10,0,10*ROW('Sanitation Data'!G177)),NA())</f>
        <v>#N/A</v>
      </c>
      <c r="AN183" s="512" t="e">
        <f ca="1">+IF(AND(ISNUMBER(OFFSET('Sanitation Data'!$G$11,0,10*ROW('Sanitation Data'!G177))),'Data Summary'!DC183="Yes"),OFFSET('Sanitation Data'!$G$11,0,10*ROW('Sanitation Data'!G177)),NA())</f>
        <v>#N/A</v>
      </c>
      <c r="AO183" s="512" t="e">
        <f ca="1">+IF(AND(ISNUMBER(OFFSET('Sanitation Data'!$G$12,0,10*ROW('Sanitation Data'!G177))),'Data Summary'!DD183="Yes"),OFFSET('Sanitation Data'!$G$12,0,10*ROW('Sanitation Data'!G177)),NA())</f>
        <v>#N/A</v>
      </c>
      <c r="AP183" s="512" t="e">
        <f ca="1">+IF(AND(ISNUMBER(OFFSET('Sanitation Data'!$H$4,0,10*ROW('Sanitation Data'!H177))),'Data Summary'!DE183="Yes"),100-OFFSET('Sanitation Data'!$H$4,0,10*ROW('Sanitation Data'!H177)),NA())</f>
        <v>#N/A</v>
      </c>
      <c r="AQ183" s="512" t="e">
        <f ca="1">+IF(AND(ISNUMBER(OFFSET('Sanitation Data'!$H$6,0,10*ROW('Sanitation Data'!H177))),'Data Summary'!DF183="Yes"),OFFSET('Sanitation Data'!$H$6,0,10*ROW('Sanitation Data'!H177)),NA())</f>
        <v>#N/A</v>
      </c>
      <c r="AR183" s="512" t="e">
        <f ca="1">+IF(AND(ISNUMBER(OFFSET('Sanitation Data'!$H$10,0,10*ROW('Sanitation Data'!H177))),'Data Summary'!DG183="Yes"),OFFSET('Sanitation Data'!$H$10,0,10*ROW('Sanitation Data'!H177)),NA())</f>
        <v>#N/A</v>
      </c>
      <c r="AS183" s="512" t="e">
        <f ca="1">+IF(AND(ISNUMBER(OFFSET('Sanitation Data'!$H$11,0,10*ROW('Sanitation Data'!H177))),'Data Summary'!DH183="Yes"),OFFSET('Sanitation Data'!$H$11,0,10*ROW('Sanitation Data'!H177)),NA())</f>
        <v>#N/A</v>
      </c>
      <c r="AT183" s="512" t="e">
        <f ca="1">+IF(AND(ISNUMBER(OFFSET('Sanitation Data'!$H$12,0,10*ROW('Sanitation Data'!H177))),'Data Summary'!DI183="Yes"),OFFSET('Sanitation Data'!$H$12,0,10*ROW('Sanitation Data'!H177)),NA())</f>
        <v>#N/A</v>
      </c>
      <c r="AU183" s="512" t="e">
        <f ca="1">+IF(AND(ISNUMBER(OFFSET('Sanitation Data'!$I$4,0,10*ROW('Sanitation Data'!I177))),'Data Summary'!DJ183="Yes"),100-OFFSET('Sanitation Data'!$I$4,0,10*ROW('Sanitation Data'!I177)),NA())</f>
        <v>#N/A</v>
      </c>
      <c r="AV183" s="512" t="e">
        <f ca="1">+IF(AND(ISNUMBER(OFFSET('Sanitation Data'!$I$6,0,10*ROW('Sanitation Data'!I177))),'Data Summary'!DK183="Yes"),OFFSET('Sanitation Data'!$I$6,0,10*ROW('Sanitation Data'!I177)),NA())</f>
        <v>#N/A</v>
      </c>
      <c r="AW183" s="512" t="e">
        <f ca="1">+IF(AND(ISNUMBER(OFFSET('Sanitation Data'!$I$10,0,10*ROW('Sanitation Data'!I177))),'Data Summary'!DL183="Yes"),OFFSET('Sanitation Data'!$I$10,0,10*ROW('Sanitation Data'!I177)),NA())</f>
        <v>#N/A</v>
      </c>
      <c r="AX183" s="512" t="e">
        <f ca="1">+IF(AND(ISNUMBER(OFFSET('Sanitation Data'!$I$11,0,10*ROW('Sanitation Data'!I177))),'Data Summary'!DM183="Yes"),OFFSET('Sanitation Data'!$I$11,0,10*ROW('Sanitation Data'!I177)),NA())</f>
        <v>#N/A</v>
      </c>
      <c r="AY183" s="512" t="e">
        <f ca="1">+IF(AND(ISNUMBER(OFFSET('Sanitation Data'!$I$12,0,10*ROW('Sanitation Data'!I177))),'Data Summary'!DN183="Yes"),OFFSET('Sanitation Data'!$I$12,0,10*ROW('Sanitation Data'!I177)),NA())</f>
        <v>#N/A</v>
      </c>
      <c r="AZ183" s="513" t="e">
        <f ca="1">+IF(AND(ISNUMBER(OFFSET('Hygiene Data'!$D$5,0,10*ROW('Hygiene Data'!D177))),'Data Summary'!DO183="Yes"),OFFSET('Hygiene Data'!$D$5,0,10*ROW('Hygiene Data'!D177)),NA())</f>
        <v>#N/A</v>
      </c>
      <c r="BA183" s="513" t="e">
        <f ca="1">+IF(AND(ISNUMBER(OFFSET('Hygiene Data'!$D$7,0,10*ROW('Hygiene Data'!D177))),'Data Summary'!DP183="Yes"),OFFSET('Hygiene Data'!$D$7,0,10*ROW('Hygiene Data'!D177)),NA())</f>
        <v>#N/A</v>
      </c>
      <c r="BB183" s="513" t="e">
        <f ca="1">+IF(AND(ISNUMBER(OFFSET('Hygiene Data'!$D$9,0,10*ROW('Hygiene Data'!D177))),'Data Summary'!DQ183="Yes"),OFFSET('Hygiene Data'!$D$9,0,10*ROW('Hygiene Data'!D177)),NA())</f>
        <v>#N/A</v>
      </c>
      <c r="BC183" s="513" t="e">
        <f ca="1">+IF(AND(ISNUMBER(OFFSET('Hygiene Data'!$E$5,0,10*ROW('Hygiene Data'!E177))),'Data Summary'!DR183="Yes"),OFFSET('Hygiene Data'!$E$5,0,10*ROW('Hygiene Data'!E177)),NA())</f>
        <v>#N/A</v>
      </c>
      <c r="BD183" s="513" t="e">
        <f ca="1">+IF(AND(ISNUMBER(OFFSET('Hygiene Data'!$E$7,0,10*ROW('Hygiene Data'!E177))),'Data Summary'!DS183="Yes"),OFFSET('Hygiene Data'!$E$7,0,10*ROW('Hygiene Data'!E177)),NA())</f>
        <v>#N/A</v>
      </c>
      <c r="BE183" s="513" t="e">
        <f ca="1">+IF(AND(ISNUMBER(OFFSET('Hygiene Data'!$E$9,0,10*ROW('Hygiene Data'!E177))),'Data Summary'!DT183="Yes"),OFFSET('Hygiene Data'!$E$9,0,10*ROW('Hygiene Data'!E177)),NA())</f>
        <v>#N/A</v>
      </c>
      <c r="BF183" s="513" t="e">
        <f ca="1">+IF(AND(ISNUMBER(OFFSET('Hygiene Data'!$F$5,0,10*ROW('Hygiene Data'!F177))),'Data Summary'!DU183="Yes"),OFFSET('Hygiene Data'!$F$5,0,10*ROW('Hygiene Data'!F177)),NA())</f>
        <v>#N/A</v>
      </c>
      <c r="BG183" s="513" t="e">
        <f ca="1">+IF(AND(ISNUMBER(OFFSET('Hygiene Data'!$F$7,0,10*ROW('Hygiene Data'!F177))),'Data Summary'!DV183="Yes"),OFFSET('Hygiene Data'!$F$7,0,10*ROW('Hygiene Data'!F177)),NA())</f>
        <v>#N/A</v>
      </c>
      <c r="BH183" s="513" t="e">
        <f ca="1">+IF(AND(ISNUMBER(OFFSET('Hygiene Data'!$F$9,0,10*ROW('Hygiene Data'!F177))),'Data Summary'!DW183="Yes"),OFFSET('Hygiene Data'!$F$9,0,10*ROW('Hygiene Data'!F177)),NA())</f>
        <v>#N/A</v>
      </c>
      <c r="BI183" s="513" t="e">
        <f ca="1">+IF(AND(ISNUMBER(OFFSET('Hygiene Data'!$G$5,0,10*ROW('Hygiene Data'!G177))),'Data Summary'!DX183="Yes"),OFFSET('Hygiene Data'!$G$5,0,10*ROW('Hygiene Data'!G177)),NA())</f>
        <v>#N/A</v>
      </c>
      <c r="BJ183" s="513" t="e">
        <f ca="1">+IF(AND(ISNUMBER(OFFSET('Hygiene Data'!$G$7,0,10*ROW('Hygiene Data'!G177))),'Data Summary'!DY183="Yes"),OFFSET('Hygiene Data'!$G$7,0,10*ROW('Hygiene Data'!G177)),NA())</f>
        <v>#N/A</v>
      </c>
      <c r="BK183" s="513" t="e">
        <f ca="1">+IF(AND(ISNUMBER(OFFSET('Hygiene Data'!$G$9,0,10*ROW('Hygiene Data'!G177))),'Data Summary'!DZ183="Yes"),OFFSET('Hygiene Data'!$G$9,0,10*ROW('Hygiene Data'!G177)),NA())</f>
        <v>#N/A</v>
      </c>
      <c r="BL183" s="513" t="e">
        <f ca="1">+IF(AND(ISNUMBER(OFFSET('Hygiene Data'!$H$5,0,10*ROW('Hygiene Data'!H177))),'Data Summary'!EA183="Yes"),OFFSET('Hygiene Data'!$H$5,0,10*ROW('Hygiene Data'!H177)),NA())</f>
        <v>#N/A</v>
      </c>
      <c r="BM183" s="513" t="e">
        <f ca="1">+IF(AND(ISNUMBER(OFFSET('Hygiene Data'!$H$7,0,10*ROW('Hygiene Data'!H177))),'Data Summary'!EB183="Yes"),OFFSET('Hygiene Data'!$H$7,0,10*ROW('Hygiene Data'!H177)),NA())</f>
        <v>#N/A</v>
      </c>
      <c r="BN183" s="513" t="e">
        <f ca="1">+IF(AND(ISNUMBER(OFFSET('Hygiene Data'!$H$9,0,10*ROW('Hygiene Data'!H177))),'Data Summary'!EC183="Yes"),OFFSET('Hygiene Data'!$H$9,0,10*ROW('Hygiene Data'!H177)),NA())</f>
        <v>#N/A</v>
      </c>
      <c r="BO183" s="513" t="e">
        <f ca="1">+IF(AND(ISNUMBER(OFFSET('Hygiene Data'!$I$5,0,10*ROW('Hygiene Data'!I177))),'Data Summary'!ED183="Yes"),OFFSET('Hygiene Data'!$I$5,0,10*ROW('Hygiene Data'!I177)),NA())</f>
        <v>#N/A</v>
      </c>
      <c r="BP183" s="513" t="e">
        <f ca="1">+IF(AND(ISNUMBER(OFFSET('Hygiene Data'!$I$7,0,10*ROW('Hygiene Data'!I177))),'Data Summary'!EE183="Yes"),OFFSET('Hygiene Data'!$I$7,0,10*ROW('Hygiene Data'!I177)),NA())</f>
        <v>#N/A</v>
      </c>
      <c r="BQ183" s="513" t="e">
        <f ca="1">+IF(AND(ISNUMBER(OFFSET('Hygiene Data'!$I$9,0,10*ROW('Hygiene Data'!I177))),'Data Summary'!EF183="Yes"),OFFSET('Hygiene Data'!$I$9,0,10*ROW('Hygiene Data'!I177)),NA())</f>
        <v>#N/A</v>
      </c>
    </row>
    <row r="184" spans="1:69" x14ac:dyDescent="0.25">
      <c r="A184" s="509" t="e">
        <f ca="1">+RIGHT('Data Summary'!A184,LEN('Data Summary'!A184)-9)</f>
        <v>#VALUE!</v>
      </c>
      <c r="B184" s="483" t="str">
        <f ca="1">+IF(ISTEXT('Data Summary'!B184),'Data Summary'!B184,"")</f>
        <v/>
      </c>
      <c r="C184" s="510" t="e">
        <f ca="1">+VALUE('Data Summary'!C184)</f>
        <v>#VALUE!</v>
      </c>
      <c r="D184" s="511" t="e">
        <f ca="1">+IF(AND(ISNUMBER(OFFSET('Water Data'!$D$4,0,10*ROW('Water Data'!D178))),'Data Summary'!BS184="Yes"),100-OFFSET('Water Data'!$D$4,0,10*ROW('Water Data'!D178)),NA())</f>
        <v>#N/A</v>
      </c>
      <c r="E184" s="511" t="e">
        <f ca="1">+IF(AND(ISNUMBER(OFFSET('Water Data'!$D$6,0,10*ROW('Water Data'!D178))),'Data Summary'!BT184="Yes"),OFFSET('Water Data'!$D$6,0,10*ROW('Water Data'!D178)),NA())</f>
        <v>#N/A</v>
      </c>
      <c r="F184" s="511" t="e">
        <f ca="1">+IF(AND(ISNUMBER(OFFSET('Water Data'!$D$9,0,10*ROW('Water Data'!D178))),'Data Summary'!BU184="Yes"),OFFSET('Water Data'!$D$9,0,10*ROW('Water Data'!D178)),NA())</f>
        <v>#N/A</v>
      </c>
      <c r="G184" s="511" t="e">
        <f ca="1">+IF(AND(ISNUMBER(OFFSET('Water Data'!$E$4,0,10*ROW('Water Data'!E178))),'Data Summary'!BV184="Yes"),100-OFFSET('Water Data'!$E$4,0,10*ROW('Water Data'!E178)),NA())</f>
        <v>#N/A</v>
      </c>
      <c r="H184" s="511" t="e">
        <f ca="1">+IF(AND(ISNUMBER(OFFSET('Water Data'!$E$6,0,10*ROW('Water Data'!E178))),'Data Summary'!BW184="Yes"),OFFSET('Water Data'!$E$6,0,10*ROW('Water Data'!E178)),NA())</f>
        <v>#N/A</v>
      </c>
      <c r="I184" s="511" t="e">
        <f ca="1">+IF(AND(ISNUMBER(OFFSET('Water Data'!$E$9,0,10*ROW('Water Data'!E178))),'Data Summary'!BX184="Yes"),OFFSET('Water Data'!$E$9,0,10*ROW('Water Data'!E178)),NA())</f>
        <v>#N/A</v>
      </c>
      <c r="J184" s="511" t="e">
        <f ca="1">+IF(AND(ISNUMBER(OFFSET('Water Data'!$F$4,0,10*ROW('Water Data'!F178))),'Data Summary'!BY184="Yes"),100-OFFSET('Water Data'!$F$4,0,10*ROW('Water Data'!F178)),NA())</f>
        <v>#N/A</v>
      </c>
      <c r="K184" s="511" t="e">
        <f ca="1">+IF(AND(ISNUMBER(OFFSET('Water Data'!$F$6,0,10*ROW('Water Data'!F178))),'Data Summary'!BZ184="Yes"),OFFSET('Water Data'!$F$6,0,10*ROW('Water Data'!F178)),NA())</f>
        <v>#N/A</v>
      </c>
      <c r="L184" s="511" t="e">
        <f ca="1">+IF(AND(ISNUMBER(OFFSET('Water Data'!$F$9,0,10*ROW('Water Data'!F178))),'Data Summary'!CA184="Yes"),OFFSET('Water Data'!$F$9,0,10*ROW('Water Data'!F178)),NA())</f>
        <v>#N/A</v>
      </c>
      <c r="M184" s="511" t="e">
        <f ca="1">+IF(AND(ISNUMBER(OFFSET('Water Data'!$G$4,0,10*ROW('Water Data'!G178))),'Data Summary'!CB184="Yes"),100-OFFSET('Water Data'!$G$4,0,10*ROW('Water Data'!G178)),NA())</f>
        <v>#N/A</v>
      </c>
      <c r="N184" s="511" t="e">
        <f ca="1">+IF(AND(ISNUMBER(OFFSET('Water Data'!$G$6,0,10*ROW('Water Data'!G178))),'Data Summary'!CC184="Yes"),OFFSET('Water Data'!$G$6,0,10*ROW('Water Data'!G178)),NA())</f>
        <v>#N/A</v>
      </c>
      <c r="O184" s="511" t="e">
        <f ca="1">+IF(AND(ISNUMBER(OFFSET('Water Data'!$G$9,0,10*ROW('Water Data'!G178))),'Data Summary'!CD184="Yes"),OFFSET('Water Data'!$G$9,0,10*ROW('Water Data'!G178)),NA())</f>
        <v>#N/A</v>
      </c>
      <c r="P184" s="511" t="e">
        <f ca="1">+IF(AND(ISNUMBER(OFFSET('Water Data'!$H$4,0,10*ROW('Water Data'!H178))),'Data Summary'!CE184="Yes"),100-OFFSET('Water Data'!$H$4,0,10*ROW('Water Data'!H178)),NA())</f>
        <v>#N/A</v>
      </c>
      <c r="Q184" s="511" t="e">
        <f ca="1">+IF(AND(ISNUMBER(OFFSET('Water Data'!$H$6,0,10*ROW('Water Data'!H178))),'Data Summary'!CF184="Yes"),OFFSET('Water Data'!$H$6,0,10*ROW('Water Data'!H178)),NA())</f>
        <v>#N/A</v>
      </c>
      <c r="R184" s="511" t="e">
        <f ca="1">+IF(AND(ISNUMBER(OFFSET('Water Data'!$H$9,0,10*ROW('Water Data'!H178))),'Data Summary'!CG184="Yes"),OFFSET('Water Data'!$H$9,0,10*ROW('Water Data'!H178)),NA())</f>
        <v>#N/A</v>
      </c>
      <c r="S184" s="511" t="e">
        <f ca="1">+IF(AND(ISNUMBER(OFFSET('Water Data'!$I$4,0,10*ROW('Water Data'!I178))),'Data Summary'!CH184="Yes"),100-OFFSET('Water Data'!$I$4,0,10*ROW('Water Data'!I178)),NA())</f>
        <v>#N/A</v>
      </c>
      <c r="T184" s="511" t="e">
        <f ca="1">+IF(AND(ISNUMBER(OFFSET('Water Data'!$I$6,0,10*ROW('Water Data'!I178))),'Data Summary'!CI184="Yes"),OFFSET('Water Data'!$I$6,0,10*ROW('Water Data'!I178)),NA())</f>
        <v>#N/A</v>
      </c>
      <c r="U184" s="511" t="e">
        <f ca="1">+IF(AND(ISNUMBER(OFFSET('Water Data'!$I$9,0,10*ROW('Water Data'!I178))),'Data Summary'!CJ184="Yes"),OFFSET('Water Data'!$I$9,0,10*ROW('Water Data'!I178)),NA())</f>
        <v>#N/A</v>
      </c>
      <c r="V184" s="512" t="e">
        <f ca="1">+IF(AND(ISNUMBER(OFFSET('Sanitation Data'!$D$4,0,10*ROW('Sanitation Data'!D178))),'Data Summary'!CK184="Yes"),100-OFFSET('Sanitation Data'!$D$4,0,10*ROW('Sanitation Data'!D178)),NA())</f>
        <v>#N/A</v>
      </c>
      <c r="W184" s="512" t="e">
        <f ca="1">+IF(AND(ISNUMBER(OFFSET('Sanitation Data'!$D$6,0,10*ROW('Sanitation Data'!D178))),'Data Summary'!CL184="Yes"),OFFSET('Sanitation Data'!$D$6,0,10*ROW('Sanitation Data'!D178)),NA())</f>
        <v>#N/A</v>
      </c>
      <c r="X184" s="512" t="e">
        <f ca="1">+IF(AND(ISNUMBER(OFFSET('Sanitation Data'!$D$10,0,10*ROW('Sanitation Data'!D178))),'Data Summary'!CM184="Yes"),OFFSET('Sanitation Data'!$D$10,0,10*ROW('Sanitation Data'!D178)),NA())</f>
        <v>#N/A</v>
      </c>
      <c r="Y184" s="512" t="e">
        <f ca="1">+IF(AND(ISNUMBER(OFFSET('Sanitation Data'!$D$11,0,10*ROW('Sanitation Data'!D178))),'Data Summary'!CN184="Yes"),OFFSET('Sanitation Data'!$D$11,0,10*ROW('Sanitation Data'!D178)),NA())</f>
        <v>#N/A</v>
      </c>
      <c r="Z184" s="512" t="e">
        <f ca="1">+IF(AND(ISNUMBER(OFFSET('Sanitation Data'!$D$12,0,10*ROW('Sanitation Data'!D178))),'Data Summary'!CO184="Yes"),OFFSET('Sanitation Data'!$D$12,0,10*ROW('Sanitation Data'!D178)),NA())</f>
        <v>#N/A</v>
      </c>
      <c r="AA184" s="512" t="e">
        <f ca="1">+IF(AND(ISNUMBER(OFFSET('Sanitation Data'!$E$4,0,10*ROW('Sanitation Data'!E178))),'Data Summary'!CP184="Yes"),100-OFFSET('Sanitation Data'!$E$4,0,10*ROW('Sanitation Data'!E178)),NA())</f>
        <v>#N/A</v>
      </c>
      <c r="AB184" s="512" t="e">
        <f ca="1">+IF(AND(ISNUMBER(OFFSET('Sanitation Data'!$E$6,0,10*ROW('Sanitation Data'!E178))),'Data Summary'!CQ184="Yes"),OFFSET('Sanitation Data'!$E$6,0,10*ROW('Sanitation Data'!E178)),NA())</f>
        <v>#N/A</v>
      </c>
      <c r="AC184" s="512" t="e">
        <f ca="1">+IF(AND(ISNUMBER(OFFSET('Sanitation Data'!$E$10,0,10*ROW('Sanitation Data'!E178))),'Data Summary'!CR184="Yes"),OFFSET('Sanitation Data'!$E$10,0,10*ROW('Sanitation Data'!E178)),NA())</f>
        <v>#N/A</v>
      </c>
      <c r="AD184" s="512" t="e">
        <f ca="1">+IF(AND(ISNUMBER(OFFSET('Sanitation Data'!$E$11,0,10*ROW('Sanitation Data'!E178))),'Data Summary'!CS184="Yes"),OFFSET('Sanitation Data'!$E$11,0,10*ROW('Sanitation Data'!E178)),NA())</f>
        <v>#N/A</v>
      </c>
      <c r="AE184" s="512" t="e">
        <f ca="1">+IF(AND(ISNUMBER(OFFSET('Sanitation Data'!$E$12,0,10*ROW('Sanitation Data'!E178))),'Data Summary'!CT184="Yes"),OFFSET('Sanitation Data'!$E$12,0,10*ROW('Sanitation Data'!E178)),NA())</f>
        <v>#N/A</v>
      </c>
      <c r="AF184" s="512" t="e">
        <f ca="1">+IF(AND(ISNUMBER(OFFSET('Sanitation Data'!$F$4,0,10*ROW('Sanitation Data'!F178))),'Data Summary'!CU184="Yes"),100-OFFSET('Sanitation Data'!$F$4,0,10*ROW('Sanitation Data'!F178)),NA())</f>
        <v>#N/A</v>
      </c>
      <c r="AG184" s="512" t="e">
        <f ca="1">+IF(AND(ISNUMBER(OFFSET('Sanitation Data'!$F$6,0,10*ROW('Sanitation Data'!F178))),'Data Summary'!CV184="Yes"),OFFSET('Sanitation Data'!$F$6,0,10*ROW('Sanitation Data'!F178)),NA())</f>
        <v>#N/A</v>
      </c>
      <c r="AH184" s="512" t="e">
        <f ca="1">+IF(AND(ISNUMBER(OFFSET('Sanitation Data'!$F$10,0,10*ROW('Sanitation Data'!F178))),'Data Summary'!CW184="Yes"),OFFSET('Sanitation Data'!$F$10,0,10*ROW('Sanitation Data'!F178)),NA())</f>
        <v>#N/A</v>
      </c>
      <c r="AI184" s="512" t="e">
        <f ca="1">+IF(AND(ISNUMBER(OFFSET('Sanitation Data'!$F$11,0,10*ROW('Sanitation Data'!F178))),'Data Summary'!CX184="Yes"),OFFSET('Sanitation Data'!$F$11,0,10*ROW('Sanitation Data'!F178)),NA())</f>
        <v>#N/A</v>
      </c>
      <c r="AJ184" s="512" t="e">
        <f ca="1">+IF(AND(ISNUMBER(OFFSET('Sanitation Data'!$F$12,0,10*ROW('Sanitation Data'!F178))),'Data Summary'!CY184="Yes"),OFFSET('Sanitation Data'!$F$12,0,10*ROW('Sanitation Data'!F178)),NA())</f>
        <v>#N/A</v>
      </c>
      <c r="AK184" s="512" t="e">
        <f ca="1">+IF(AND(ISNUMBER(OFFSET('Sanitation Data'!$G$4,0,10*ROW('Sanitation Data'!G178))),'Data Summary'!CZ184="Yes"),100-OFFSET('Sanitation Data'!$G$4,0,10*ROW('Sanitation Data'!G178)),NA())</f>
        <v>#N/A</v>
      </c>
      <c r="AL184" s="512" t="e">
        <f ca="1">+IF(AND(ISNUMBER(OFFSET('Sanitation Data'!$G$6,0,10*ROW('Sanitation Data'!G178))),'Data Summary'!DA184="Yes"),OFFSET('Sanitation Data'!$G$6,0,10*ROW('Sanitation Data'!G178)),NA())</f>
        <v>#N/A</v>
      </c>
      <c r="AM184" s="512" t="e">
        <f ca="1">+IF(AND(ISNUMBER(OFFSET('Sanitation Data'!$G$10,0,10*ROW('Sanitation Data'!G178))),'Data Summary'!DB184="Yes"),OFFSET('Sanitation Data'!$G$10,0,10*ROW('Sanitation Data'!G178)),NA())</f>
        <v>#N/A</v>
      </c>
      <c r="AN184" s="512" t="e">
        <f ca="1">+IF(AND(ISNUMBER(OFFSET('Sanitation Data'!$G$11,0,10*ROW('Sanitation Data'!G178))),'Data Summary'!DC184="Yes"),OFFSET('Sanitation Data'!$G$11,0,10*ROW('Sanitation Data'!G178)),NA())</f>
        <v>#N/A</v>
      </c>
      <c r="AO184" s="512" t="e">
        <f ca="1">+IF(AND(ISNUMBER(OFFSET('Sanitation Data'!$G$12,0,10*ROW('Sanitation Data'!G178))),'Data Summary'!DD184="Yes"),OFFSET('Sanitation Data'!$G$12,0,10*ROW('Sanitation Data'!G178)),NA())</f>
        <v>#N/A</v>
      </c>
      <c r="AP184" s="512" t="e">
        <f ca="1">+IF(AND(ISNUMBER(OFFSET('Sanitation Data'!$H$4,0,10*ROW('Sanitation Data'!H178))),'Data Summary'!DE184="Yes"),100-OFFSET('Sanitation Data'!$H$4,0,10*ROW('Sanitation Data'!H178)),NA())</f>
        <v>#N/A</v>
      </c>
      <c r="AQ184" s="512" t="e">
        <f ca="1">+IF(AND(ISNUMBER(OFFSET('Sanitation Data'!$H$6,0,10*ROW('Sanitation Data'!H178))),'Data Summary'!DF184="Yes"),OFFSET('Sanitation Data'!$H$6,0,10*ROW('Sanitation Data'!H178)),NA())</f>
        <v>#N/A</v>
      </c>
      <c r="AR184" s="512" t="e">
        <f ca="1">+IF(AND(ISNUMBER(OFFSET('Sanitation Data'!$H$10,0,10*ROW('Sanitation Data'!H178))),'Data Summary'!DG184="Yes"),OFFSET('Sanitation Data'!$H$10,0,10*ROW('Sanitation Data'!H178)),NA())</f>
        <v>#N/A</v>
      </c>
      <c r="AS184" s="512" t="e">
        <f ca="1">+IF(AND(ISNUMBER(OFFSET('Sanitation Data'!$H$11,0,10*ROW('Sanitation Data'!H178))),'Data Summary'!DH184="Yes"),OFFSET('Sanitation Data'!$H$11,0,10*ROW('Sanitation Data'!H178)),NA())</f>
        <v>#N/A</v>
      </c>
      <c r="AT184" s="512" t="e">
        <f ca="1">+IF(AND(ISNUMBER(OFFSET('Sanitation Data'!$H$12,0,10*ROW('Sanitation Data'!H178))),'Data Summary'!DI184="Yes"),OFFSET('Sanitation Data'!$H$12,0,10*ROW('Sanitation Data'!H178)),NA())</f>
        <v>#N/A</v>
      </c>
      <c r="AU184" s="512" t="e">
        <f ca="1">+IF(AND(ISNUMBER(OFFSET('Sanitation Data'!$I$4,0,10*ROW('Sanitation Data'!I178))),'Data Summary'!DJ184="Yes"),100-OFFSET('Sanitation Data'!$I$4,0,10*ROW('Sanitation Data'!I178)),NA())</f>
        <v>#N/A</v>
      </c>
      <c r="AV184" s="512" t="e">
        <f ca="1">+IF(AND(ISNUMBER(OFFSET('Sanitation Data'!$I$6,0,10*ROW('Sanitation Data'!I178))),'Data Summary'!DK184="Yes"),OFFSET('Sanitation Data'!$I$6,0,10*ROW('Sanitation Data'!I178)),NA())</f>
        <v>#N/A</v>
      </c>
      <c r="AW184" s="512" t="e">
        <f ca="1">+IF(AND(ISNUMBER(OFFSET('Sanitation Data'!$I$10,0,10*ROW('Sanitation Data'!I178))),'Data Summary'!DL184="Yes"),OFFSET('Sanitation Data'!$I$10,0,10*ROW('Sanitation Data'!I178)),NA())</f>
        <v>#N/A</v>
      </c>
      <c r="AX184" s="512" t="e">
        <f ca="1">+IF(AND(ISNUMBER(OFFSET('Sanitation Data'!$I$11,0,10*ROW('Sanitation Data'!I178))),'Data Summary'!DM184="Yes"),OFFSET('Sanitation Data'!$I$11,0,10*ROW('Sanitation Data'!I178)),NA())</f>
        <v>#N/A</v>
      </c>
      <c r="AY184" s="512" t="e">
        <f ca="1">+IF(AND(ISNUMBER(OFFSET('Sanitation Data'!$I$12,0,10*ROW('Sanitation Data'!I178))),'Data Summary'!DN184="Yes"),OFFSET('Sanitation Data'!$I$12,0,10*ROW('Sanitation Data'!I178)),NA())</f>
        <v>#N/A</v>
      </c>
      <c r="AZ184" s="513" t="e">
        <f ca="1">+IF(AND(ISNUMBER(OFFSET('Hygiene Data'!$D$5,0,10*ROW('Hygiene Data'!D178))),'Data Summary'!DO184="Yes"),OFFSET('Hygiene Data'!$D$5,0,10*ROW('Hygiene Data'!D178)),NA())</f>
        <v>#N/A</v>
      </c>
      <c r="BA184" s="513" t="e">
        <f ca="1">+IF(AND(ISNUMBER(OFFSET('Hygiene Data'!$D$7,0,10*ROW('Hygiene Data'!D178))),'Data Summary'!DP184="Yes"),OFFSET('Hygiene Data'!$D$7,0,10*ROW('Hygiene Data'!D178)),NA())</f>
        <v>#N/A</v>
      </c>
      <c r="BB184" s="513" t="e">
        <f ca="1">+IF(AND(ISNUMBER(OFFSET('Hygiene Data'!$D$9,0,10*ROW('Hygiene Data'!D178))),'Data Summary'!DQ184="Yes"),OFFSET('Hygiene Data'!$D$9,0,10*ROW('Hygiene Data'!D178)),NA())</f>
        <v>#N/A</v>
      </c>
      <c r="BC184" s="513" t="e">
        <f ca="1">+IF(AND(ISNUMBER(OFFSET('Hygiene Data'!$E$5,0,10*ROW('Hygiene Data'!E178))),'Data Summary'!DR184="Yes"),OFFSET('Hygiene Data'!$E$5,0,10*ROW('Hygiene Data'!E178)),NA())</f>
        <v>#N/A</v>
      </c>
      <c r="BD184" s="513" t="e">
        <f ca="1">+IF(AND(ISNUMBER(OFFSET('Hygiene Data'!$E$7,0,10*ROW('Hygiene Data'!E178))),'Data Summary'!DS184="Yes"),OFFSET('Hygiene Data'!$E$7,0,10*ROW('Hygiene Data'!E178)),NA())</f>
        <v>#N/A</v>
      </c>
      <c r="BE184" s="513" t="e">
        <f ca="1">+IF(AND(ISNUMBER(OFFSET('Hygiene Data'!$E$9,0,10*ROW('Hygiene Data'!E178))),'Data Summary'!DT184="Yes"),OFFSET('Hygiene Data'!$E$9,0,10*ROW('Hygiene Data'!E178)),NA())</f>
        <v>#N/A</v>
      </c>
      <c r="BF184" s="513" t="e">
        <f ca="1">+IF(AND(ISNUMBER(OFFSET('Hygiene Data'!$F$5,0,10*ROW('Hygiene Data'!F178))),'Data Summary'!DU184="Yes"),OFFSET('Hygiene Data'!$F$5,0,10*ROW('Hygiene Data'!F178)),NA())</f>
        <v>#N/A</v>
      </c>
      <c r="BG184" s="513" t="e">
        <f ca="1">+IF(AND(ISNUMBER(OFFSET('Hygiene Data'!$F$7,0,10*ROW('Hygiene Data'!F178))),'Data Summary'!DV184="Yes"),OFFSET('Hygiene Data'!$F$7,0,10*ROW('Hygiene Data'!F178)),NA())</f>
        <v>#N/A</v>
      </c>
      <c r="BH184" s="513" t="e">
        <f ca="1">+IF(AND(ISNUMBER(OFFSET('Hygiene Data'!$F$9,0,10*ROW('Hygiene Data'!F178))),'Data Summary'!DW184="Yes"),OFFSET('Hygiene Data'!$F$9,0,10*ROW('Hygiene Data'!F178)),NA())</f>
        <v>#N/A</v>
      </c>
      <c r="BI184" s="513" t="e">
        <f ca="1">+IF(AND(ISNUMBER(OFFSET('Hygiene Data'!$G$5,0,10*ROW('Hygiene Data'!G178))),'Data Summary'!DX184="Yes"),OFFSET('Hygiene Data'!$G$5,0,10*ROW('Hygiene Data'!G178)),NA())</f>
        <v>#N/A</v>
      </c>
      <c r="BJ184" s="513" t="e">
        <f ca="1">+IF(AND(ISNUMBER(OFFSET('Hygiene Data'!$G$7,0,10*ROW('Hygiene Data'!G178))),'Data Summary'!DY184="Yes"),OFFSET('Hygiene Data'!$G$7,0,10*ROW('Hygiene Data'!G178)),NA())</f>
        <v>#N/A</v>
      </c>
      <c r="BK184" s="513" t="e">
        <f ca="1">+IF(AND(ISNUMBER(OFFSET('Hygiene Data'!$G$9,0,10*ROW('Hygiene Data'!G178))),'Data Summary'!DZ184="Yes"),OFFSET('Hygiene Data'!$G$9,0,10*ROW('Hygiene Data'!G178)),NA())</f>
        <v>#N/A</v>
      </c>
      <c r="BL184" s="513" t="e">
        <f ca="1">+IF(AND(ISNUMBER(OFFSET('Hygiene Data'!$H$5,0,10*ROW('Hygiene Data'!H178))),'Data Summary'!EA184="Yes"),OFFSET('Hygiene Data'!$H$5,0,10*ROW('Hygiene Data'!H178)),NA())</f>
        <v>#N/A</v>
      </c>
      <c r="BM184" s="513" t="e">
        <f ca="1">+IF(AND(ISNUMBER(OFFSET('Hygiene Data'!$H$7,0,10*ROW('Hygiene Data'!H178))),'Data Summary'!EB184="Yes"),OFFSET('Hygiene Data'!$H$7,0,10*ROW('Hygiene Data'!H178)),NA())</f>
        <v>#N/A</v>
      </c>
      <c r="BN184" s="513" t="e">
        <f ca="1">+IF(AND(ISNUMBER(OFFSET('Hygiene Data'!$H$9,0,10*ROW('Hygiene Data'!H178))),'Data Summary'!EC184="Yes"),OFFSET('Hygiene Data'!$H$9,0,10*ROW('Hygiene Data'!H178)),NA())</f>
        <v>#N/A</v>
      </c>
      <c r="BO184" s="513" t="e">
        <f ca="1">+IF(AND(ISNUMBER(OFFSET('Hygiene Data'!$I$5,0,10*ROW('Hygiene Data'!I178))),'Data Summary'!ED184="Yes"),OFFSET('Hygiene Data'!$I$5,0,10*ROW('Hygiene Data'!I178)),NA())</f>
        <v>#N/A</v>
      </c>
      <c r="BP184" s="513" t="e">
        <f ca="1">+IF(AND(ISNUMBER(OFFSET('Hygiene Data'!$I$7,0,10*ROW('Hygiene Data'!I178))),'Data Summary'!EE184="Yes"),OFFSET('Hygiene Data'!$I$7,0,10*ROW('Hygiene Data'!I178)),NA())</f>
        <v>#N/A</v>
      </c>
      <c r="BQ184" s="513" t="e">
        <f ca="1">+IF(AND(ISNUMBER(OFFSET('Hygiene Data'!$I$9,0,10*ROW('Hygiene Data'!I178))),'Data Summary'!EF184="Yes"),OFFSET('Hygiene Data'!$I$9,0,10*ROW('Hygiene Data'!I178)),NA())</f>
        <v>#N/A</v>
      </c>
    </row>
    <row r="185" spans="1:69" x14ac:dyDescent="0.25">
      <c r="A185" s="509" t="e">
        <f ca="1">+RIGHT('Data Summary'!A185,LEN('Data Summary'!A185)-9)</f>
        <v>#VALUE!</v>
      </c>
      <c r="B185" s="483" t="str">
        <f ca="1">+IF(ISTEXT('Data Summary'!B185),'Data Summary'!B185,"")</f>
        <v/>
      </c>
      <c r="C185" s="510" t="e">
        <f ca="1">+VALUE('Data Summary'!C185)</f>
        <v>#VALUE!</v>
      </c>
      <c r="D185" s="511" t="e">
        <f ca="1">+IF(AND(ISNUMBER(OFFSET('Water Data'!$D$4,0,10*ROW('Water Data'!D179))),'Data Summary'!BS185="Yes"),100-OFFSET('Water Data'!$D$4,0,10*ROW('Water Data'!D179)),NA())</f>
        <v>#N/A</v>
      </c>
      <c r="E185" s="511" t="e">
        <f ca="1">+IF(AND(ISNUMBER(OFFSET('Water Data'!$D$6,0,10*ROW('Water Data'!D179))),'Data Summary'!BT185="Yes"),OFFSET('Water Data'!$D$6,0,10*ROW('Water Data'!D179)),NA())</f>
        <v>#N/A</v>
      </c>
      <c r="F185" s="511" t="e">
        <f ca="1">+IF(AND(ISNUMBER(OFFSET('Water Data'!$D$9,0,10*ROW('Water Data'!D179))),'Data Summary'!BU185="Yes"),OFFSET('Water Data'!$D$9,0,10*ROW('Water Data'!D179)),NA())</f>
        <v>#N/A</v>
      </c>
      <c r="G185" s="511" t="e">
        <f ca="1">+IF(AND(ISNUMBER(OFFSET('Water Data'!$E$4,0,10*ROW('Water Data'!E179))),'Data Summary'!BV185="Yes"),100-OFFSET('Water Data'!$E$4,0,10*ROW('Water Data'!E179)),NA())</f>
        <v>#N/A</v>
      </c>
      <c r="H185" s="511" t="e">
        <f ca="1">+IF(AND(ISNUMBER(OFFSET('Water Data'!$E$6,0,10*ROW('Water Data'!E179))),'Data Summary'!BW185="Yes"),OFFSET('Water Data'!$E$6,0,10*ROW('Water Data'!E179)),NA())</f>
        <v>#N/A</v>
      </c>
      <c r="I185" s="511" t="e">
        <f ca="1">+IF(AND(ISNUMBER(OFFSET('Water Data'!$E$9,0,10*ROW('Water Data'!E179))),'Data Summary'!BX185="Yes"),OFFSET('Water Data'!$E$9,0,10*ROW('Water Data'!E179)),NA())</f>
        <v>#N/A</v>
      </c>
      <c r="J185" s="511" t="e">
        <f ca="1">+IF(AND(ISNUMBER(OFFSET('Water Data'!$F$4,0,10*ROW('Water Data'!F179))),'Data Summary'!BY185="Yes"),100-OFFSET('Water Data'!$F$4,0,10*ROW('Water Data'!F179)),NA())</f>
        <v>#N/A</v>
      </c>
      <c r="K185" s="511" t="e">
        <f ca="1">+IF(AND(ISNUMBER(OFFSET('Water Data'!$F$6,0,10*ROW('Water Data'!F179))),'Data Summary'!BZ185="Yes"),OFFSET('Water Data'!$F$6,0,10*ROW('Water Data'!F179)),NA())</f>
        <v>#N/A</v>
      </c>
      <c r="L185" s="511" t="e">
        <f ca="1">+IF(AND(ISNUMBER(OFFSET('Water Data'!$F$9,0,10*ROW('Water Data'!F179))),'Data Summary'!CA185="Yes"),OFFSET('Water Data'!$F$9,0,10*ROW('Water Data'!F179)),NA())</f>
        <v>#N/A</v>
      </c>
      <c r="M185" s="511" t="e">
        <f ca="1">+IF(AND(ISNUMBER(OFFSET('Water Data'!$G$4,0,10*ROW('Water Data'!G179))),'Data Summary'!CB185="Yes"),100-OFFSET('Water Data'!$G$4,0,10*ROW('Water Data'!G179)),NA())</f>
        <v>#N/A</v>
      </c>
      <c r="N185" s="511" t="e">
        <f ca="1">+IF(AND(ISNUMBER(OFFSET('Water Data'!$G$6,0,10*ROW('Water Data'!G179))),'Data Summary'!CC185="Yes"),OFFSET('Water Data'!$G$6,0,10*ROW('Water Data'!G179)),NA())</f>
        <v>#N/A</v>
      </c>
      <c r="O185" s="511" t="e">
        <f ca="1">+IF(AND(ISNUMBER(OFFSET('Water Data'!$G$9,0,10*ROW('Water Data'!G179))),'Data Summary'!CD185="Yes"),OFFSET('Water Data'!$G$9,0,10*ROW('Water Data'!G179)),NA())</f>
        <v>#N/A</v>
      </c>
      <c r="P185" s="511" t="e">
        <f ca="1">+IF(AND(ISNUMBER(OFFSET('Water Data'!$H$4,0,10*ROW('Water Data'!H179))),'Data Summary'!CE185="Yes"),100-OFFSET('Water Data'!$H$4,0,10*ROW('Water Data'!H179)),NA())</f>
        <v>#N/A</v>
      </c>
      <c r="Q185" s="511" t="e">
        <f ca="1">+IF(AND(ISNUMBER(OFFSET('Water Data'!$H$6,0,10*ROW('Water Data'!H179))),'Data Summary'!CF185="Yes"),OFFSET('Water Data'!$H$6,0,10*ROW('Water Data'!H179)),NA())</f>
        <v>#N/A</v>
      </c>
      <c r="R185" s="511" t="e">
        <f ca="1">+IF(AND(ISNUMBER(OFFSET('Water Data'!$H$9,0,10*ROW('Water Data'!H179))),'Data Summary'!CG185="Yes"),OFFSET('Water Data'!$H$9,0,10*ROW('Water Data'!H179)),NA())</f>
        <v>#N/A</v>
      </c>
      <c r="S185" s="511" t="e">
        <f ca="1">+IF(AND(ISNUMBER(OFFSET('Water Data'!$I$4,0,10*ROW('Water Data'!I179))),'Data Summary'!CH185="Yes"),100-OFFSET('Water Data'!$I$4,0,10*ROW('Water Data'!I179)),NA())</f>
        <v>#N/A</v>
      </c>
      <c r="T185" s="511" t="e">
        <f ca="1">+IF(AND(ISNUMBER(OFFSET('Water Data'!$I$6,0,10*ROW('Water Data'!I179))),'Data Summary'!CI185="Yes"),OFFSET('Water Data'!$I$6,0,10*ROW('Water Data'!I179)),NA())</f>
        <v>#N/A</v>
      </c>
      <c r="U185" s="511" t="e">
        <f ca="1">+IF(AND(ISNUMBER(OFFSET('Water Data'!$I$9,0,10*ROW('Water Data'!I179))),'Data Summary'!CJ185="Yes"),OFFSET('Water Data'!$I$9,0,10*ROW('Water Data'!I179)),NA())</f>
        <v>#N/A</v>
      </c>
      <c r="V185" s="512" t="e">
        <f ca="1">+IF(AND(ISNUMBER(OFFSET('Sanitation Data'!$D$4,0,10*ROW('Sanitation Data'!D179))),'Data Summary'!CK185="Yes"),100-OFFSET('Sanitation Data'!$D$4,0,10*ROW('Sanitation Data'!D179)),NA())</f>
        <v>#N/A</v>
      </c>
      <c r="W185" s="512" t="e">
        <f ca="1">+IF(AND(ISNUMBER(OFFSET('Sanitation Data'!$D$6,0,10*ROW('Sanitation Data'!D179))),'Data Summary'!CL185="Yes"),OFFSET('Sanitation Data'!$D$6,0,10*ROW('Sanitation Data'!D179)),NA())</f>
        <v>#N/A</v>
      </c>
      <c r="X185" s="512" t="e">
        <f ca="1">+IF(AND(ISNUMBER(OFFSET('Sanitation Data'!$D$10,0,10*ROW('Sanitation Data'!D179))),'Data Summary'!CM185="Yes"),OFFSET('Sanitation Data'!$D$10,0,10*ROW('Sanitation Data'!D179)),NA())</f>
        <v>#N/A</v>
      </c>
      <c r="Y185" s="512" t="e">
        <f ca="1">+IF(AND(ISNUMBER(OFFSET('Sanitation Data'!$D$11,0,10*ROW('Sanitation Data'!D179))),'Data Summary'!CN185="Yes"),OFFSET('Sanitation Data'!$D$11,0,10*ROW('Sanitation Data'!D179)),NA())</f>
        <v>#N/A</v>
      </c>
      <c r="Z185" s="512" t="e">
        <f ca="1">+IF(AND(ISNUMBER(OFFSET('Sanitation Data'!$D$12,0,10*ROW('Sanitation Data'!D179))),'Data Summary'!CO185="Yes"),OFFSET('Sanitation Data'!$D$12,0,10*ROW('Sanitation Data'!D179)),NA())</f>
        <v>#N/A</v>
      </c>
      <c r="AA185" s="512" t="e">
        <f ca="1">+IF(AND(ISNUMBER(OFFSET('Sanitation Data'!$E$4,0,10*ROW('Sanitation Data'!E179))),'Data Summary'!CP185="Yes"),100-OFFSET('Sanitation Data'!$E$4,0,10*ROW('Sanitation Data'!E179)),NA())</f>
        <v>#N/A</v>
      </c>
      <c r="AB185" s="512" t="e">
        <f ca="1">+IF(AND(ISNUMBER(OFFSET('Sanitation Data'!$E$6,0,10*ROW('Sanitation Data'!E179))),'Data Summary'!CQ185="Yes"),OFFSET('Sanitation Data'!$E$6,0,10*ROW('Sanitation Data'!E179)),NA())</f>
        <v>#N/A</v>
      </c>
      <c r="AC185" s="512" t="e">
        <f ca="1">+IF(AND(ISNUMBER(OFFSET('Sanitation Data'!$E$10,0,10*ROW('Sanitation Data'!E179))),'Data Summary'!CR185="Yes"),OFFSET('Sanitation Data'!$E$10,0,10*ROW('Sanitation Data'!E179)),NA())</f>
        <v>#N/A</v>
      </c>
      <c r="AD185" s="512" t="e">
        <f ca="1">+IF(AND(ISNUMBER(OFFSET('Sanitation Data'!$E$11,0,10*ROW('Sanitation Data'!E179))),'Data Summary'!CS185="Yes"),OFFSET('Sanitation Data'!$E$11,0,10*ROW('Sanitation Data'!E179)),NA())</f>
        <v>#N/A</v>
      </c>
      <c r="AE185" s="512" t="e">
        <f ca="1">+IF(AND(ISNUMBER(OFFSET('Sanitation Data'!$E$12,0,10*ROW('Sanitation Data'!E179))),'Data Summary'!CT185="Yes"),OFFSET('Sanitation Data'!$E$12,0,10*ROW('Sanitation Data'!E179)),NA())</f>
        <v>#N/A</v>
      </c>
      <c r="AF185" s="512" t="e">
        <f ca="1">+IF(AND(ISNUMBER(OFFSET('Sanitation Data'!$F$4,0,10*ROW('Sanitation Data'!F179))),'Data Summary'!CU185="Yes"),100-OFFSET('Sanitation Data'!$F$4,0,10*ROW('Sanitation Data'!F179)),NA())</f>
        <v>#N/A</v>
      </c>
      <c r="AG185" s="512" t="e">
        <f ca="1">+IF(AND(ISNUMBER(OFFSET('Sanitation Data'!$F$6,0,10*ROW('Sanitation Data'!F179))),'Data Summary'!CV185="Yes"),OFFSET('Sanitation Data'!$F$6,0,10*ROW('Sanitation Data'!F179)),NA())</f>
        <v>#N/A</v>
      </c>
      <c r="AH185" s="512" t="e">
        <f ca="1">+IF(AND(ISNUMBER(OFFSET('Sanitation Data'!$F$10,0,10*ROW('Sanitation Data'!F179))),'Data Summary'!CW185="Yes"),OFFSET('Sanitation Data'!$F$10,0,10*ROW('Sanitation Data'!F179)),NA())</f>
        <v>#N/A</v>
      </c>
      <c r="AI185" s="512" t="e">
        <f ca="1">+IF(AND(ISNUMBER(OFFSET('Sanitation Data'!$F$11,0,10*ROW('Sanitation Data'!F179))),'Data Summary'!CX185="Yes"),OFFSET('Sanitation Data'!$F$11,0,10*ROW('Sanitation Data'!F179)),NA())</f>
        <v>#N/A</v>
      </c>
      <c r="AJ185" s="512" t="e">
        <f ca="1">+IF(AND(ISNUMBER(OFFSET('Sanitation Data'!$F$12,0,10*ROW('Sanitation Data'!F179))),'Data Summary'!CY185="Yes"),OFFSET('Sanitation Data'!$F$12,0,10*ROW('Sanitation Data'!F179)),NA())</f>
        <v>#N/A</v>
      </c>
      <c r="AK185" s="512" t="e">
        <f ca="1">+IF(AND(ISNUMBER(OFFSET('Sanitation Data'!$G$4,0,10*ROW('Sanitation Data'!G179))),'Data Summary'!CZ185="Yes"),100-OFFSET('Sanitation Data'!$G$4,0,10*ROW('Sanitation Data'!G179)),NA())</f>
        <v>#N/A</v>
      </c>
      <c r="AL185" s="512" t="e">
        <f ca="1">+IF(AND(ISNUMBER(OFFSET('Sanitation Data'!$G$6,0,10*ROW('Sanitation Data'!G179))),'Data Summary'!DA185="Yes"),OFFSET('Sanitation Data'!$G$6,0,10*ROW('Sanitation Data'!G179)),NA())</f>
        <v>#N/A</v>
      </c>
      <c r="AM185" s="512" t="e">
        <f ca="1">+IF(AND(ISNUMBER(OFFSET('Sanitation Data'!$G$10,0,10*ROW('Sanitation Data'!G179))),'Data Summary'!DB185="Yes"),OFFSET('Sanitation Data'!$G$10,0,10*ROW('Sanitation Data'!G179)),NA())</f>
        <v>#N/A</v>
      </c>
      <c r="AN185" s="512" t="e">
        <f ca="1">+IF(AND(ISNUMBER(OFFSET('Sanitation Data'!$G$11,0,10*ROW('Sanitation Data'!G179))),'Data Summary'!DC185="Yes"),OFFSET('Sanitation Data'!$G$11,0,10*ROW('Sanitation Data'!G179)),NA())</f>
        <v>#N/A</v>
      </c>
      <c r="AO185" s="512" t="e">
        <f ca="1">+IF(AND(ISNUMBER(OFFSET('Sanitation Data'!$G$12,0,10*ROW('Sanitation Data'!G179))),'Data Summary'!DD185="Yes"),OFFSET('Sanitation Data'!$G$12,0,10*ROW('Sanitation Data'!G179)),NA())</f>
        <v>#N/A</v>
      </c>
      <c r="AP185" s="512" t="e">
        <f ca="1">+IF(AND(ISNUMBER(OFFSET('Sanitation Data'!$H$4,0,10*ROW('Sanitation Data'!H179))),'Data Summary'!DE185="Yes"),100-OFFSET('Sanitation Data'!$H$4,0,10*ROW('Sanitation Data'!H179)),NA())</f>
        <v>#N/A</v>
      </c>
      <c r="AQ185" s="512" t="e">
        <f ca="1">+IF(AND(ISNUMBER(OFFSET('Sanitation Data'!$H$6,0,10*ROW('Sanitation Data'!H179))),'Data Summary'!DF185="Yes"),OFFSET('Sanitation Data'!$H$6,0,10*ROW('Sanitation Data'!H179)),NA())</f>
        <v>#N/A</v>
      </c>
      <c r="AR185" s="512" t="e">
        <f ca="1">+IF(AND(ISNUMBER(OFFSET('Sanitation Data'!$H$10,0,10*ROW('Sanitation Data'!H179))),'Data Summary'!DG185="Yes"),OFFSET('Sanitation Data'!$H$10,0,10*ROW('Sanitation Data'!H179)),NA())</f>
        <v>#N/A</v>
      </c>
      <c r="AS185" s="512" t="e">
        <f ca="1">+IF(AND(ISNUMBER(OFFSET('Sanitation Data'!$H$11,0,10*ROW('Sanitation Data'!H179))),'Data Summary'!DH185="Yes"),OFFSET('Sanitation Data'!$H$11,0,10*ROW('Sanitation Data'!H179)),NA())</f>
        <v>#N/A</v>
      </c>
      <c r="AT185" s="512" t="e">
        <f ca="1">+IF(AND(ISNUMBER(OFFSET('Sanitation Data'!$H$12,0,10*ROW('Sanitation Data'!H179))),'Data Summary'!DI185="Yes"),OFFSET('Sanitation Data'!$H$12,0,10*ROW('Sanitation Data'!H179)),NA())</f>
        <v>#N/A</v>
      </c>
      <c r="AU185" s="512" t="e">
        <f ca="1">+IF(AND(ISNUMBER(OFFSET('Sanitation Data'!$I$4,0,10*ROW('Sanitation Data'!I179))),'Data Summary'!DJ185="Yes"),100-OFFSET('Sanitation Data'!$I$4,0,10*ROW('Sanitation Data'!I179)),NA())</f>
        <v>#N/A</v>
      </c>
      <c r="AV185" s="512" t="e">
        <f ca="1">+IF(AND(ISNUMBER(OFFSET('Sanitation Data'!$I$6,0,10*ROW('Sanitation Data'!I179))),'Data Summary'!DK185="Yes"),OFFSET('Sanitation Data'!$I$6,0,10*ROW('Sanitation Data'!I179)),NA())</f>
        <v>#N/A</v>
      </c>
      <c r="AW185" s="512" t="e">
        <f ca="1">+IF(AND(ISNUMBER(OFFSET('Sanitation Data'!$I$10,0,10*ROW('Sanitation Data'!I179))),'Data Summary'!DL185="Yes"),OFFSET('Sanitation Data'!$I$10,0,10*ROW('Sanitation Data'!I179)),NA())</f>
        <v>#N/A</v>
      </c>
      <c r="AX185" s="512" t="e">
        <f ca="1">+IF(AND(ISNUMBER(OFFSET('Sanitation Data'!$I$11,0,10*ROW('Sanitation Data'!I179))),'Data Summary'!DM185="Yes"),OFFSET('Sanitation Data'!$I$11,0,10*ROW('Sanitation Data'!I179)),NA())</f>
        <v>#N/A</v>
      </c>
      <c r="AY185" s="512" t="e">
        <f ca="1">+IF(AND(ISNUMBER(OFFSET('Sanitation Data'!$I$12,0,10*ROW('Sanitation Data'!I179))),'Data Summary'!DN185="Yes"),OFFSET('Sanitation Data'!$I$12,0,10*ROW('Sanitation Data'!I179)),NA())</f>
        <v>#N/A</v>
      </c>
      <c r="AZ185" s="513" t="e">
        <f ca="1">+IF(AND(ISNUMBER(OFFSET('Hygiene Data'!$D$5,0,10*ROW('Hygiene Data'!D179))),'Data Summary'!DO185="Yes"),OFFSET('Hygiene Data'!$D$5,0,10*ROW('Hygiene Data'!D179)),NA())</f>
        <v>#N/A</v>
      </c>
      <c r="BA185" s="513" t="e">
        <f ca="1">+IF(AND(ISNUMBER(OFFSET('Hygiene Data'!$D$7,0,10*ROW('Hygiene Data'!D179))),'Data Summary'!DP185="Yes"),OFFSET('Hygiene Data'!$D$7,0,10*ROW('Hygiene Data'!D179)),NA())</f>
        <v>#N/A</v>
      </c>
      <c r="BB185" s="513" t="e">
        <f ca="1">+IF(AND(ISNUMBER(OFFSET('Hygiene Data'!$D$9,0,10*ROW('Hygiene Data'!D179))),'Data Summary'!DQ185="Yes"),OFFSET('Hygiene Data'!$D$9,0,10*ROW('Hygiene Data'!D179)),NA())</f>
        <v>#N/A</v>
      </c>
      <c r="BC185" s="513" t="e">
        <f ca="1">+IF(AND(ISNUMBER(OFFSET('Hygiene Data'!$E$5,0,10*ROW('Hygiene Data'!E179))),'Data Summary'!DR185="Yes"),OFFSET('Hygiene Data'!$E$5,0,10*ROW('Hygiene Data'!E179)),NA())</f>
        <v>#N/A</v>
      </c>
      <c r="BD185" s="513" t="e">
        <f ca="1">+IF(AND(ISNUMBER(OFFSET('Hygiene Data'!$E$7,0,10*ROW('Hygiene Data'!E179))),'Data Summary'!DS185="Yes"),OFFSET('Hygiene Data'!$E$7,0,10*ROW('Hygiene Data'!E179)),NA())</f>
        <v>#N/A</v>
      </c>
      <c r="BE185" s="513" t="e">
        <f ca="1">+IF(AND(ISNUMBER(OFFSET('Hygiene Data'!$E$9,0,10*ROW('Hygiene Data'!E179))),'Data Summary'!DT185="Yes"),OFFSET('Hygiene Data'!$E$9,0,10*ROW('Hygiene Data'!E179)),NA())</f>
        <v>#N/A</v>
      </c>
      <c r="BF185" s="513" t="e">
        <f ca="1">+IF(AND(ISNUMBER(OFFSET('Hygiene Data'!$F$5,0,10*ROW('Hygiene Data'!F179))),'Data Summary'!DU185="Yes"),OFFSET('Hygiene Data'!$F$5,0,10*ROW('Hygiene Data'!F179)),NA())</f>
        <v>#N/A</v>
      </c>
      <c r="BG185" s="513" t="e">
        <f ca="1">+IF(AND(ISNUMBER(OFFSET('Hygiene Data'!$F$7,0,10*ROW('Hygiene Data'!F179))),'Data Summary'!DV185="Yes"),OFFSET('Hygiene Data'!$F$7,0,10*ROW('Hygiene Data'!F179)),NA())</f>
        <v>#N/A</v>
      </c>
      <c r="BH185" s="513" t="e">
        <f ca="1">+IF(AND(ISNUMBER(OFFSET('Hygiene Data'!$F$9,0,10*ROW('Hygiene Data'!F179))),'Data Summary'!DW185="Yes"),OFFSET('Hygiene Data'!$F$9,0,10*ROW('Hygiene Data'!F179)),NA())</f>
        <v>#N/A</v>
      </c>
      <c r="BI185" s="513" t="e">
        <f ca="1">+IF(AND(ISNUMBER(OFFSET('Hygiene Data'!$G$5,0,10*ROW('Hygiene Data'!G179))),'Data Summary'!DX185="Yes"),OFFSET('Hygiene Data'!$G$5,0,10*ROW('Hygiene Data'!G179)),NA())</f>
        <v>#N/A</v>
      </c>
      <c r="BJ185" s="513" t="e">
        <f ca="1">+IF(AND(ISNUMBER(OFFSET('Hygiene Data'!$G$7,0,10*ROW('Hygiene Data'!G179))),'Data Summary'!DY185="Yes"),OFFSET('Hygiene Data'!$G$7,0,10*ROW('Hygiene Data'!G179)),NA())</f>
        <v>#N/A</v>
      </c>
      <c r="BK185" s="513" t="e">
        <f ca="1">+IF(AND(ISNUMBER(OFFSET('Hygiene Data'!$G$9,0,10*ROW('Hygiene Data'!G179))),'Data Summary'!DZ185="Yes"),OFFSET('Hygiene Data'!$G$9,0,10*ROW('Hygiene Data'!G179)),NA())</f>
        <v>#N/A</v>
      </c>
      <c r="BL185" s="513" t="e">
        <f ca="1">+IF(AND(ISNUMBER(OFFSET('Hygiene Data'!$H$5,0,10*ROW('Hygiene Data'!H179))),'Data Summary'!EA185="Yes"),OFFSET('Hygiene Data'!$H$5,0,10*ROW('Hygiene Data'!H179)),NA())</f>
        <v>#N/A</v>
      </c>
      <c r="BM185" s="513" t="e">
        <f ca="1">+IF(AND(ISNUMBER(OFFSET('Hygiene Data'!$H$7,0,10*ROW('Hygiene Data'!H179))),'Data Summary'!EB185="Yes"),OFFSET('Hygiene Data'!$H$7,0,10*ROW('Hygiene Data'!H179)),NA())</f>
        <v>#N/A</v>
      </c>
      <c r="BN185" s="513" t="e">
        <f ca="1">+IF(AND(ISNUMBER(OFFSET('Hygiene Data'!$H$9,0,10*ROW('Hygiene Data'!H179))),'Data Summary'!EC185="Yes"),OFFSET('Hygiene Data'!$H$9,0,10*ROW('Hygiene Data'!H179)),NA())</f>
        <v>#N/A</v>
      </c>
      <c r="BO185" s="513" t="e">
        <f ca="1">+IF(AND(ISNUMBER(OFFSET('Hygiene Data'!$I$5,0,10*ROW('Hygiene Data'!I179))),'Data Summary'!ED185="Yes"),OFFSET('Hygiene Data'!$I$5,0,10*ROW('Hygiene Data'!I179)),NA())</f>
        <v>#N/A</v>
      </c>
      <c r="BP185" s="513" t="e">
        <f ca="1">+IF(AND(ISNUMBER(OFFSET('Hygiene Data'!$I$7,0,10*ROW('Hygiene Data'!I179))),'Data Summary'!EE185="Yes"),OFFSET('Hygiene Data'!$I$7,0,10*ROW('Hygiene Data'!I179)),NA())</f>
        <v>#N/A</v>
      </c>
      <c r="BQ185" s="513" t="e">
        <f ca="1">+IF(AND(ISNUMBER(OFFSET('Hygiene Data'!$I$9,0,10*ROW('Hygiene Data'!I179))),'Data Summary'!EF185="Yes"),OFFSET('Hygiene Data'!$I$9,0,10*ROW('Hygiene Data'!I179)),NA())</f>
        <v>#N/A</v>
      </c>
    </row>
    <row r="186" spans="1:69" x14ac:dyDescent="0.25">
      <c r="A186" s="509" t="e">
        <f ca="1">+RIGHT('Data Summary'!A186,LEN('Data Summary'!A186)-9)</f>
        <v>#VALUE!</v>
      </c>
      <c r="B186" s="483" t="str">
        <f ca="1">+IF(ISTEXT('Data Summary'!B186),'Data Summary'!B186,"")</f>
        <v/>
      </c>
      <c r="C186" s="510" t="e">
        <f ca="1">+VALUE('Data Summary'!C186)</f>
        <v>#VALUE!</v>
      </c>
      <c r="D186" s="511" t="e">
        <f ca="1">+IF(AND(ISNUMBER(OFFSET('Water Data'!$D$4,0,10*ROW('Water Data'!D180))),'Data Summary'!BS186="Yes"),100-OFFSET('Water Data'!$D$4,0,10*ROW('Water Data'!D180)),NA())</f>
        <v>#N/A</v>
      </c>
      <c r="E186" s="511" t="e">
        <f ca="1">+IF(AND(ISNUMBER(OFFSET('Water Data'!$D$6,0,10*ROW('Water Data'!D180))),'Data Summary'!BT186="Yes"),OFFSET('Water Data'!$D$6,0,10*ROW('Water Data'!D180)),NA())</f>
        <v>#N/A</v>
      </c>
      <c r="F186" s="511" t="e">
        <f ca="1">+IF(AND(ISNUMBER(OFFSET('Water Data'!$D$9,0,10*ROW('Water Data'!D180))),'Data Summary'!BU186="Yes"),OFFSET('Water Data'!$D$9,0,10*ROW('Water Data'!D180)),NA())</f>
        <v>#N/A</v>
      </c>
      <c r="G186" s="511" t="e">
        <f ca="1">+IF(AND(ISNUMBER(OFFSET('Water Data'!$E$4,0,10*ROW('Water Data'!E180))),'Data Summary'!BV186="Yes"),100-OFFSET('Water Data'!$E$4,0,10*ROW('Water Data'!E180)),NA())</f>
        <v>#N/A</v>
      </c>
      <c r="H186" s="511" t="e">
        <f ca="1">+IF(AND(ISNUMBER(OFFSET('Water Data'!$E$6,0,10*ROW('Water Data'!E180))),'Data Summary'!BW186="Yes"),OFFSET('Water Data'!$E$6,0,10*ROW('Water Data'!E180)),NA())</f>
        <v>#N/A</v>
      </c>
      <c r="I186" s="511" t="e">
        <f ca="1">+IF(AND(ISNUMBER(OFFSET('Water Data'!$E$9,0,10*ROW('Water Data'!E180))),'Data Summary'!BX186="Yes"),OFFSET('Water Data'!$E$9,0,10*ROW('Water Data'!E180)),NA())</f>
        <v>#N/A</v>
      </c>
      <c r="J186" s="511" t="e">
        <f ca="1">+IF(AND(ISNUMBER(OFFSET('Water Data'!$F$4,0,10*ROW('Water Data'!F180))),'Data Summary'!BY186="Yes"),100-OFFSET('Water Data'!$F$4,0,10*ROW('Water Data'!F180)),NA())</f>
        <v>#N/A</v>
      </c>
      <c r="K186" s="511" t="e">
        <f ca="1">+IF(AND(ISNUMBER(OFFSET('Water Data'!$F$6,0,10*ROW('Water Data'!F180))),'Data Summary'!BZ186="Yes"),OFFSET('Water Data'!$F$6,0,10*ROW('Water Data'!F180)),NA())</f>
        <v>#N/A</v>
      </c>
      <c r="L186" s="511" t="e">
        <f ca="1">+IF(AND(ISNUMBER(OFFSET('Water Data'!$F$9,0,10*ROW('Water Data'!F180))),'Data Summary'!CA186="Yes"),OFFSET('Water Data'!$F$9,0,10*ROW('Water Data'!F180)),NA())</f>
        <v>#N/A</v>
      </c>
      <c r="M186" s="511" t="e">
        <f ca="1">+IF(AND(ISNUMBER(OFFSET('Water Data'!$G$4,0,10*ROW('Water Data'!G180))),'Data Summary'!CB186="Yes"),100-OFFSET('Water Data'!$G$4,0,10*ROW('Water Data'!G180)),NA())</f>
        <v>#N/A</v>
      </c>
      <c r="N186" s="511" t="e">
        <f ca="1">+IF(AND(ISNUMBER(OFFSET('Water Data'!$G$6,0,10*ROW('Water Data'!G180))),'Data Summary'!CC186="Yes"),OFFSET('Water Data'!$G$6,0,10*ROW('Water Data'!G180)),NA())</f>
        <v>#N/A</v>
      </c>
      <c r="O186" s="511" t="e">
        <f ca="1">+IF(AND(ISNUMBER(OFFSET('Water Data'!$G$9,0,10*ROW('Water Data'!G180))),'Data Summary'!CD186="Yes"),OFFSET('Water Data'!$G$9,0,10*ROW('Water Data'!G180)),NA())</f>
        <v>#N/A</v>
      </c>
      <c r="P186" s="511" t="e">
        <f ca="1">+IF(AND(ISNUMBER(OFFSET('Water Data'!$H$4,0,10*ROW('Water Data'!H180))),'Data Summary'!CE186="Yes"),100-OFFSET('Water Data'!$H$4,0,10*ROW('Water Data'!H180)),NA())</f>
        <v>#N/A</v>
      </c>
      <c r="Q186" s="511" t="e">
        <f ca="1">+IF(AND(ISNUMBER(OFFSET('Water Data'!$H$6,0,10*ROW('Water Data'!H180))),'Data Summary'!CF186="Yes"),OFFSET('Water Data'!$H$6,0,10*ROW('Water Data'!H180)),NA())</f>
        <v>#N/A</v>
      </c>
      <c r="R186" s="511" t="e">
        <f ca="1">+IF(AND(ISNUMBER(OFFSET('Water Data'!$H$9,0,10*ROW('Water Data'!H180))),'Data Summary'!CG186="Yes"),OFFSET('Water Data'!$H$9,0,10*ROW('Water Data'!H180)),NA())</f>
        <v>#N/A</v>
      </c>
      <c r="S186" s="511" t="e">
        <f ca="1">+IF(AND(ISNUMBER(OFFSET('Water Data'!$I$4,0,10*ROW('Water Data'!I180))),'Data Summary'!CH186="Yes"),100-OFFSET('Water Data'!$I$4,0,10*ROW('Water Data'!I180)),NA())</f>
        <v>#N/A</v>
      </c>
      <c r="T186" s="511" t="e">
        <f ca="1">+IF(AND(ISNUMBER(OFFSET('Water Data'!$I$6,0,10*ROW('Water Data'!I180))),'Data Summary'!CI186="Yes"),OFFSET('Water Data'!$I$6,0,10*ROW('Water Data'!I180)),NA())</f>
        <v>#N/A</v>
      </c>
      <c r="U186" s="511" t="e">
        <f ca="1">+IF(AND(ISNUMBER(OFFSET('Water Data'!$I$9,0,10*ROW('Water Data'!I180))),'Data Summary'!CJ186="Yes"),OFFSET('Water Data'!$I$9,0,10*ROW('Water Data'!I180)),NA())</f>
        <v>#N/A</v>
      </c>
      <c r="V186" s="512" t="e">
        <f ca="1">+IF(AND(ISNUMBER(OFFSET('Sanitation Data'!$D$4,0,10*ROW('Sanitation Data'!D180))),'Data Summary'!CK186="Yes"),100-OFFSET('Sanitation Data'!$D$4,0,10*ROW('Sanitation Data'!D180)),NA())</f>
        <v>#N/A</v>
      </c>
      <c r="W186" s="512" t="e">
        <f ca="1">+IF(AND(ISNUMBER(OFFSET('Sanitation Data'!$D$6,0,10*ROW('Sanitation Data'!D180))),'Data Summary'!CL186="Yes"),OFFSET('Sanitation Data'!$D$6,0,10*ROW('Sanitation Data'!D180)),NA())</f>
        <v>#N/A</v>
      </c>
      <c r="X186" s="512" t="e">
        <f ca="1">+IF(AND(ISNUMBER(OFFSET('Sanitation Data'!$D$10,0,10*ROW('Sanitation Data'!D180))),'Data Summary'!CM186="Yes"),OFFSET('Sanitation Data'!$D$10,0,10*ROW('Sanitation Data'!D180)),NA())</f>
        <v>#N/A</v>
      </c>
      <c r="Y186" s="512" t="e">
        <f ca="1">+IF(AND(ISNUMBER(OFFSET('Sanitation Data'!$D$11,0,10*ROW('Sanitation Data'!D180))),'Data Summary'!CN186="Yes"),OFFSET('Sanitation Data'!$D$11,0,10*ROW('Sanitation Data'!D180)),NA())</f>
        <v>#N/A</v>
      </c>
      <c r="Z186" s="512" t="e">
        <f ca="1">+IF(AND(ISNUMBER(OFFSET('Sanitation Data'!$D$12,0,10*ROW('Sanitation Data'!D180))),'Data Summary'!CO186="Yes"),OFFSET('Sanitation Data'!$D$12,0,10*ROW('Sanitation Data'!D180)),NA())</f>
        <v>#N/A</v>
      </c>
      <c r="AA186" s="512" t="e">
        <f ca="1">+IF(AND(ISNUMBER(OFFSET('Sanitation Data'!$E$4,0,10*ROW('Sanitation Data'!E180))),'Data Summary'!CP186="Yes"),100-OFFSET('Sanitation Data'!$E$4,0,10*ROW('Sanitation Data'!E180)),NA())</f>
        <v>#N/A</v>
      </c>
      <c r="AB186" s="512" t="e">
        <f ca="1">+IF(AND(ISNUMBER(OFFSET('Sanitation Data'!$E$6,0,10*ROW('Sanitation Data'!E180))),'Data Summary'!CQ186="Yes"),OFFSET('Sanitation Data'!$E$6,0,10*ROW('Sanitation Data'!E180)),NA())</f>
        <v>#N/A</v>
      </c>
      <c r="AC186" s="512" t="e">
        <f ca="1">+IF(AND(ISNUMBER(OFFSET('Sanitation Data'!$E$10,0,10*ROW('Sanitation Data'!E180))),'Data Summary'!CR186="Yes"),OFFSET('Sanitation Data'!$E$10,0,10*ROW('Sanitation Data'!E180)),NA())</f>
        <v>#N/A</v>
      </c>
      <c r="AD186" s="512" t="e">
        <f ca="1">+IF(AND(ISNUMBER(OFFSET('Sanitation Data'!$E$11,0,10*ROW('Sanitation Data'!E180))),'Data Summary'!CS186="Yes"),OFFSET('Sanitation Data'!$E$11,0,10*ROW('Sanitation Data'!E180)),NA())</f>
        <v>#N/A</v>
      </c>
      <c r="AE186" s="512" t="e">
        <f ca="1">+IF(AND(ISNUMBER(OFFSET('Sanitation Data'!$E$12,0,10*ROW('Sanitation Data'!E180))),'Data Summary'!CT186="Yes"),OFFSET('Sanitation Data'!$E$12,0,10*ROW('Sanitation Data'!E180)),NA())</f>
        <v>#N/A</v>
      </c>
      <c r="AF186" s="512" t="e">
        <f ca="1">+IF(AND(ISNUMBER(OFFSET('Sanitation Data'!$F$4,0,10*ROW('Sanitation Data'!F180))),'Data Summary'!CU186="Yes"),100-OFFSET('Sanitation Data'!$F$4,0,10*ROW('Sanitation Data'!F180)),NA())</f>
        <v>#N/A</v>
      </c>
      <c r="AG186" s="512" t="e">
        <f ca="1">+IF(AND(ISNUMBER(OFFSET('Sanitation Data'!$F$6,0,10*ROW('Sanitation Data'!F180))),'Data Summary'!CV186="Yes"),OFFSET('Sanitation Data'!$F$6,0,10*ROW('Sanitation Data'!F180)),NA())</f>
        <v>#N/A</v>
      </c>
      <c r="AH186" s="512" t="e">
        <f ca="1">+IF(AND(ISNUMBER(OFFSET('Sanitation Data'!$F$10,0,10*ROW('Sanitation Data'!F180))),'Data Summary'!CW186="Yes"),OFFSET('Sanitation Data'!$F$10,0,10*ROW('Sanitation Data'!F180)),NA())</f>
        <v>#N/A</v>
      </c>
      <c r="AI186" s="512" t="e">
        <f ca="1">+IF(AND(ISNUMBER(OFFSET('Sanitation Data'!$F$11,0,10*ROW('Sanitation Data'!F180))),'Data Summary'!CX186="Yes"),OFFSET('Sanitation Data'!$F$11,0,10*ROW('Sanitation Data'!F180)),NA())</f>
        <v>#N/A</v>
      </c>
      <c r="AJ186" s="512" t="e">
        <f ca="1">+IF(AND(ISNUMBER(OFFSET('Sanitation Data'!$F$12,0,10*ROW('Sanitation Data'!F180))),'Data Summary'!CY186="Yes"),OFFSET('Sanitation Data'!$F$12,0,10*ROW('Sanitation Data'!F180)),NA())</f>
        <v>#N/A</v>
      </c>
      <c r="AK186" s="512" t="e">
        <f ca="1">+IF(AND(ISNUMBER(OFFSET('Sanitation Data'!$G$4,0,10*ROW('Sanitation Data'!G180))),'Data Summary'!CZ186="Yes"),100-OFFSET('Sanitation Data'!$G$4,0,10*ROW('Sanitation Data'!G180)),NA())</f>
        <v>#N/A</v>
      </c>
      <c r="AL186" s="512" t="e">
        <f ca="1">+IF(AND(ISNUMBER(OFFSET('Sanitation Data'!$G$6,0,10*ROW('Sanitation Data'!G180))),'Data Summary'!DA186="Yes"),OFFSET('Sanitation Data'!$G$6,0,10*ROW('Sanitation Data'!G180)),NA())</f>
        <v>#N/A</v>
      </c>
      <c r="AM186" s="512" t="e">
        <f ca="1">+IF(AND(ISNUMBER(OFFSET('Sanitation Data'!$G$10,0,10*ROW('Sanitation Data'!G180))),'Data Summary'!DB186="Yes"),OFFSET('Sanitation Data'!$G$10,0,10*ROW('Sanitation Data'!G180)),NA())</f>
        <v>#N/A</v>
      </c>
      <c r="AN186" s="512" t="e">
        <f ca="1">+IF(AND(ISNUMBER(OFFSET('Sanitation Data'!$G$11,0,10*ROW('Sanitation Data'!G180))),'Data Summary'!DC186="Yes"),OFFSET('Sanitation Data'!$G$11,0,10*ROW('Sanitation Data'!G180)),NA())</f>
        <v>#N/A</v>
      </c>
      <c r="AO186" s="512" t="e">
        <f ca="1">+IF(AND(ISNUMBER(OFFSET('Sanitation Data'!$G$12,0,10*ROW('Sanitation Data'!G180))),'Data Summary'!DD186="Yes"),OFFSET('Sanitation Data'!$G$12,0,10*ROW('Sanitation Data'!G180)),NA())</f>
        <v>#N/A</v>
      </c>
      <c r="AP186" s="512" t="e">
        <f ca="1">+IF(AND(ISNUMBER(OFFSET('Sanitation Data'!$H$4,0,10*ROW('Sanitation Data'!H180))),'Data Summary'!DE186="Yes"),100-OFFSET('Sanitation Data'!$H$4,0,10*ROW('Sanitation Data'!H180)),NA())</f>
        <v>#N/A</v>
      </c>
      <c r="AQ186" s="512" t="e">
        <f ca="1">+IF(AND(ISNUMBER(OFFSET('Sanitation Data'!$H$6,0,10*ROW('Sanitation Data'!H180))),'Data Summary'!DF186="Yes"),OFFSET('Sanitation Data'!$H$6,0,10*ROW('Sanitation Data'!H180)),NA())</f>
        <v>#N/A</v>
      </c>
      <c r="AR186" s="512" t="e">
        <f ca="1">+IF(AND(ISNUMBER(OFFSET('Sanitation Data'!$H$10,0,10*ROW('Sanitation Data'!H180))),'Data Summary'!DG186="Yes"),OFFSET('Sanitation Data'!$H$10,0,10*ROW('Sanitation Data'!H180)),NA())</f>
        <v>#N/A</v>
      </c>
      <c r="AS186" s="512" t="e">
        <f ca="1">+IF(AND(ISNUMBER(OFFSET('Sanitation Data'!$H$11,0,10*ROW('Sanitation Data'!H180))),'Data Summary'!DH186="Yes"),OFFSET('Sanitation Data'!$H$11,0,10*ROW('Sanitation Data'!H180)),NA())</f>
        <v>#N/A</v>
      </c>
      <c r="AT186" s="512" t="e">
        <f ca="1">+IF(AND(ISNUMBER(OFFSET('Sanitation Data'!$H$12,0,10*ROW('Sanitation Data'!H180))),'Data Summary'!DI186="Yes"),OFFSET('Sanitation Data'!$H$12,0,10*ROW('Sanitation Data'!H180)),NA())</f>
        <v>#N/A</v>
      </c>
      <c r="AU186" s="512" t="e">
        <f ca="1">+IF(AND(ISNUMBER(OFFSET('Sanitation Data'!$I$4,0,10*ROW('Sanitation Data'!I180))),'Data Summary'!DJ186="Yes"),100-OFFSET('Sanitation Data'!$I$4,0,10*ROW('Sanitation Data'!I180)),NA())</f>
        <v>#N/A</v>
      </c>
      <c r="AV186" s="512" t="e">
        <f ca="1">+IF(AND(ISNUMBER(OFFSET('Sanitation Data'!$I$6,0,10*ROW('Sanitation Data'!I180))),'Data Summary'!DK186="Yes"),OFFSET('Sanitation Data'!$I$6,0,10*ROW('Sanitation Data'!I180)),NA())</f>
        <v>#N/A</v>
      </c>
      <c r="AW186" s="512" t="e">
        <f ca="1">+IF(AND(ISNUMBER(OFFSET('Sanitation Data'!$I$10,0,10*ROW('Sanitation Data'!I180))),'Data Summary'!DL186="Yes"),OFFSET('Sanitation Data'!$I$10,0,10*ROW('Sanitation Data'!I180)),NA())</f>
        <v>#N/A</v>
      </c>
      <c r="AX186" s="512" t="e">
        <f ca="1">+IF(AND(ISNUMBER(OFFSET('Sanitation Data'!$I$11,0,10*ROW('Sanitation Data'!I180))),'Data Summary'!DM186="Yes"),OFFSET('Sanitation Data'!$I$11,0,10*ROW('Sanitation Data'!I180)),NA())</f>
        <v>#N/A</v>
      </c>
      <c r="AY186" s="512" t="e">
        <f ca="1">+IF(AND(ISNUMBER(OFFSET('Sanitation Data'!$I$12,0,10*ROW('Sanitation Data'!I180))),'Data Summary'!DN186="Yes"),OFFSET('Sanitation Data'!$I$12,0,10*ROW('Sanitation Data'!I180)),NA())</f>
        <v>#N/A</v>
      </c>
      <c r="AZ186" s="513" t="e">
        <f ca="1">+IF(AND(ISNUMBER(OFFSET('Hygiene Data'!$D$5,0,10*ROW('Hygiene Data'!D180))),'Data Summary'!DO186="Yes"),OFFSET('Hygiene Data'!$D$5,0,10*ROW('Hygiene Data'!D180)),NA())</f>
        <v>#N/A</v>
      </c>
      <c r="BA186" s="513" t="e">
        <f ca="1">+IF(AND(ISNUMBER(OFFSET('Hygiene Data'!$D$7,0,10*ROW('Hygiene Data'!D180))),'Data Summary'!DP186="Yes"),OFFSET('Hygiene Data'!$D$7,0,10*ROW('Hygiene Data'!D180)),NA())</f>
        <v>#N/A</v>
      </c>
      <c r="BB186" s="513" t="e">
        <f ca="1">+IF(AND(ISNUMBER(OFFSET('Hygiene Data'!$D$9,0,10*ROW('Hygiene Data'!D180))),'Data Summary'!DQ186="Yes"),OFFSET('Hygiene Data'!$D$9,0,10*ROW('Hygiene Data'!D180)),NA())</f>
        <v>#N/A</v>
      </c>
      <c r="BC186" s="513" t="e">
        <f ca="1">+IF(AND(ISNUMBER(OFFSET('Hygiene Data'!$E$5,0,10*ROW('Hygiene Data'!E180))),'Data Summary'!DR186="Yes"),OFFSET('Hygiene Data'!$E$5,0,10*ROW('Hygiene Data'!E180)),NA())</f>
        <v>#N/A</v>
      </c>
      <c r="BD186" s="513" t="e">
        <f ca="1">+IF(AND(ISNUMBER(OFFSET('Hygiene Data'!$E$7,0,10*ROW('Hygiene Data'!E180))),'Data Summary'!DS186="Yes"),OFFSET('Hygiene Data'!$E$7,0,10*ROW('Hygiene Data'!E180)),NA())</f>
        <v>#N/A</v>
      </c>
      <c r="BE186" s="513" t="e">
        <f ca="1">+IF(AND(ISNUMBER(OFFSET('Hygiene Data'!$E$9,0,10*ROW('Hygiene Data'!E180))),'Data Summary'!DT186="Yes"),OFFSET('Hygiene Data'!$E$9,0,10*ROW('Hygiene Data'!E180)),NA())</f>
        <v>#N/A</v>
      </c>
      <c r="BF186" s="513" t="e">
        <f ca="1">+IF(AND(ISNUMBER(OFFSET('Hygiene Data'!$F$5,0,10*ROW('Hygiene Data'!F180))),'Data Summary'!DU186="Yes"),OFFSET('Hygiene Data'!$F$5,0,10*ROW('Hygiene Data'!F180)),NA())</f>
        <v>#N/A</v>
      </c>
      <c r="BG186" s="513" t="e">
        <f ca="1">+IF(AND(ISNUMBER(OFFSET('Hygiene Data'!$F$7,0,10*ROW('Hygiene Data'!F180))),'Data Summary'!DV186="Yes"),OFFSET('Hygiene Data'!$F$7,0,10*ROW('Hygiene Data'!F180)),NA())</f>
        <v>#N/A</v>
      </c>
      <c r="BH186" s="513" t="e">
        <f ca="1">+IF(AND(ISNUMBER(OFFSET('Hygiene Data'!$F$9,0,10*ROW('Hygiene Data'!F180))),'Data Summary'!DW186="Yes"),OFFSET('Hygiene Data'!$F$9,0,10*ROW('Hygiene Data'!F180)),NA())</f>
        <v>#N/A</v>
      </c>
      <c r="BI186" s="513" t="e">
        <f ca="1">+IF(AND(ISNUMBER(OFFSET('Hygiene Data'!$G$5,0,10*ROW('Hygiene Data'!G180))),'Data Summary'!DX186="Yes"),OFFSET('Hygiene Data'!$G$5,0,10*ROW('Hygiene Data'!G180)),NA())</f>
        <v>#N/A</v>
      </c>
      <c r="BJ186" s="513" t="e">
        <f ca="1">+IF(AND(ISNUMBER(OFFSET('Hygiene Data'!$G$7,0,10*ROW('Hygiene Data'!G180))),'Data Summary'!DY186="Yes"),OFFSET('Hygiene Data'!$G$7,0,10*ROW('Hygiene Data'!G180)),NA())</f>
        <v>#N/A</v>
      </c>
      <c r="BK186" s="513" t="e">
        <f ca="1">+IF(AND(ISNUMBER(OFFSET('Hygiene Data'!$G$9,0,10*ROW('Hygiene Data'!G180))),'Data Summary'!DZ186="Yes"),OFFSET('Hygiene Data'!$G$9,0,10*ROW('Hygiene Data'!G180)),NA())</f>
        <v>#N/A</v>
      </c>
      <c r="BL186" s="513" t="e">
        <f ca="1">+IF(AND(ISNUMBER(OFFSET('Hygiene Data'!$H$5,0,10*ROW('Hygiene Data'!H180))),'Data Summary'!EA186="Yes"),OFFSET('Hygiene Data'!$H$5,0,10*ROW('Hygiene Data'!H180)),NA())</f>
        <v>#N/A</v>
      </c>
      <c r="BM186" s="513" t="e">
        <f ca="1">+IF(AND(ISNUMBER(OFFSET('Hygiene Data'!$H$7,0,10*ROW('Hygiene Data'!H180))),'Data Summary'!EB186="Yes"),OFFSET('Hygiene Data'!$H$7,0,10*ROW('Hygiene Data'!H180)),NA())</f>
        <v>#N/A</v>
      </c>
      <c r="BN186" s="513" t="e">
        <f ca="1">+IF(AND(ISNUMBER(OFFSET('Hygiene Data'!$H$9,0,10*ROW('Hygiene Data'!H180))),'Data Summary'!EC186="Yes"),OFFSET('Hygiene Data'!$H$9,0,10*ROW('Hygiene Data'!H180)),NA())</f>
        <v>#N/A</v>
      </c>
      <c r="BO186" s="513" t="e">
        <f ca="1">+IF(AND(ISNUMBER(OFFSET('Hygiene Data'!$I$5,0,10*ROW('Hygiene Data'!I180))),'Data Summary'!ED186="Yes"),OFFSET('Hygiene Data'!$I$5,0,10*ROW('Hygiene Data'!I180)),NA())</f>
        <v>#N/A</v>
      </c>
      <c r="BP186" s="513" t="e">
        <f ca="1">+IF(AND(ISNUMBER(OFFSET('Hygiene Data'!$I$7,0,10*ROW('Hygiene Data'!I180))),'Data Summary'!EE186="Yes"),OFFSET('Hygiene Data'!$I$7,0,10*ROW('Hygiene Data'!I180)),NA())</f>
        <v>#N/A</v>
      </c>
      <c r="BQ186" s="513" t="e">
        <f ca="1">+IF(AND(ISNUMBER(OFFSET('Hygiene Data'!$I$9,0,10*ROW('Hygiene Data'!I180))),'Data Summary'!EF186="Yes"),OFFSET('Hygiene Data'!$I$9,0,10*ROW('Hygiene Data'!I180)),NA())</f>
        <v>#N/A</v>
      </c>
    </row>
    <row r="187" spans="1:69" x14ac:dyDescent="0.25">
      <c r="A187" s="509" t="e">
        <f ca="1">+RIGHT('Data Summary'!A187,LEN('Data Summary'!A187)-9)</f>
        <v>#VALUE!</v>
      </c>
      <c r="B187" s="483" t="str">
        <f ca="1">+IF(ISTEXT('Data Summary'!B187),'Data Summary'!B187,"")</f>
        <v/>
      </c>
      <c r="C187" s="510" t="e">
        <f ca="1">+VALUE('Data Summary'!C187)</f>
        <v>#VALUE!</v>
      </c>
      <c r="D187" s="511" t="e">
        <f ca="1">+IF(AND(ISNUMBER(OFFSET('Water Data'!$D$4,0,10*ROW('Water Data'!D181))),'Data Summary'!BS187="Yes"),100-OFFSET('Water Data'!$D$4,0,10*ROW('Water Data'!D181)),NA())</f>
        <v>#N/A</v>
      </c>
      <c r="E187" s="511" t="e">
        <f ca="1">+IF(AND(ISNUMBER(OFFSET('Water Data'!$D$6,0,10*ROW('Water Data'!D181))),'Data Summary'!BT187="Yes"),OFFSET('Water Data'!$D$6,0,10*ROW('Water Data'!D181)),NA())</f>
        <v>#N/A</v>
      </c>
      <c r="F187" s="511" t="e">
        <f ca="1">+IF(AND(ISNUMBER(OFFSET('Water Data'!$D$9,0,10*ROW('Water Data'!D181))),'Data Summary'!BU187="Yes"),OFFSET('Water Data'!$D$9,0,10*ROW('Water Data'!D181)),NA())</f>
        <v>#N/A</v>
      </c>
      <c r="G187" s="511" t="e">
        <f ca="1">+IF(AND(ISNUMBER(OFFSET('Water Data'!$E$4,0,10*ROW('Water Data'!E181))),'Data Summary'!BV187="Yes"),100-OFFSET('Water Data'!$E$4,0,10*ROW('Water Data'!E181)),NA())</f>
        <v>#N/A</v>
      </c>
      <c r="H187" s="511" t="e">
        <f ca="1">+IF(AND(ISNUMBER(OFFSET('Water Data'!$E$6,0,10*ROW('Water Data'!E181))),'Data Summary'!BW187="Yes"),OFFSET('Water Data'!$E$6,0,10*ROW('Water Data'!E181)),NA())</f>
        <v>#N/A</v>
      </c>
      <c r="I187" s="511" t="e">
        <f ca="1">+IF(AND(ISNUMBER(OFFSET('Water Data'!$E$9,0,10*ROW('Water Data'!E181))),'Data Summary'!BX187="Yes"),OFFSET('Water Data'!$E$9,0,10*ROW('Water Data'!E181)),NA())</f>
        <v>#N/A</v>
      </c>
      <c r="J187" s="511" t="e">
        <f ca="1">+IF(AND(ISNUMBER(OFFSET('Water Data'!$F$4,0,10*ROW('Water Data'!F181))),'Data Summary'!BY187="Yes"),100-OFFSET('Water Data'!$F$4,0,10*ROW('Water Data'!F181)),NA())</f>
        <v>#N/A</v>
      </c>
      <c r="K187" s="511" t="e">
        <f ca="1">+IF(AND(ISNUMBER(OFFSET('Water Data'!$F$6,0,10*ROW('Water Data'!F181))),'Data Summary'!BZ187="Yes"),OFFSET('Water Data'!$F$6,0,10*ROW('Water Data'!F181)),NA())</f>
        <v>#N/A</v>
      </c>
      <c r="L187" s="511" t="e">
        <f ca="1">+IF(AND(ISNUMBER(OFFSET('Water Data'!$F$9,0,10*ROW('Water Data'!F181))),'Data Summary'!CA187="Yes"),OFFSET('Water Data'!$F$9,0,10*ROW('Water Data'!F181)),NA())</f>
        <v>#N/A</v>
      </c>
      <c r="M187" s="511" t="e">
        <f ca="1">+IF(AND(ISNUMBER(OFFSET('Water Data'!$G$4,0,10*ROW('Water Data'!G181))),'Data Summary'!CB187="Yes"),100-OFFSET('Water Data'!$G$4,0,10*ROW('Water Data'!G181)),NA())</f>
        <v>#N/A</v>
      </c>
      <c r="N187" s="511" t="e">
        <f ca="1">+IF(AND(ISNUMBER(OFFSET('Water Data'!$G$6,0,10*ROW('Water Data'!G181))),'Data Summary'!CC187="Yes"),OFFSET('Water Data'!$G$6,0,10*ROW('Water Data'!G181)),NA())</f>
        <v>#N/A</v>
      </c>
      <c r="O187" s="511" t="e">
        <f ca="1">+IF(AND(ISNUMBER(OFFSET('Water Data'!$G$9,0,10*ROW('Water Data'!G181))),'Data Summary'!CD187="Yes"),OFFSET('Water Data'!$G$9,0,10*ROW('Water Data'!G181)),NA())</f>
        <v>#N/A</v>
      </c>
      <c r="P187" s="511" t="e">
        <f ca="1">+IF(AND(ISNUMBER(OFFSET('Water Data'!$H$4,0,10*ROW('Water Data'!H181))),'Data Summary'!CE187="Yes"),100-OFFSET('Water Data'!$H$4,0,10*ROW('Water Data'!H181)),NA())</f>
        <v>#N/A</v>
      </c>
      <c r="Q187" s="511" t="e">
        <f ca="1">+IF(AND(ISNUMBER(OFFSET('Water Data'!$H$6,0,10*ROW('Water Data'!H181))),'Data Summary'!CF187="Yes"),OFFSET('Water Data'!$H$6,0,10*ROW('Water Data'!H181)),NA())</f>
        <v>#N/A</v>
      </c>
      <c r="R187" s="511" t="e">
        <f ca="1">+IF(AND(ISNUMBER(OFFSET('Water Data'!$H$9,0,10*ROW('Water Data'!H181))),'Data Summary'!CG187="Yes"),OFFSET('Water Data'!$H$9,0,10*ROW('Water Data'!H181)),NA())</f>
        <v>#N/A</v>
      </c>
      <c r="S187" s="511" t="e">
        <f ca="1">+IF(AND(ISNUMBER(OFFSET('Water Data'!$I$4,0,10*ROW('Water Data'!I181))),'Data Summary'!CH187="Yes"),100-OFFSET('Water Data'!$I$4,0,10*ROW('Water Data'!I181)),NA())</f>
        <v>#N/A</v>
      </c>
      <c r="T187" s="511" t="e">
        <f ca="1">+IF(AND(ISNUMBER(OFFSET('Water Data'!$I$6,0,10*ROW('Water Data'!I181))),'Data Summary'!CI187="Yes"),OFFSET('Water Data'!$I$6,0,10*ROW('Water Data'!I181)),NA())</f>
        <v>#N/A</v>
      </c>
      <c r="U187" s="511" t="e">
        <f ca="1">+IF(AND(ISNUMBER(OFFSET('Water Data'!$I$9,0,10*ROW('Water Data'!I181))),'Data Summary'!CJ187="Yes"),OFFSET('Water Data'!$I$9,0,10*ROW('Water Data'!I181)),NA())</f>
        <v>#N/A</v>
      </c>
      <c r="V187" s="512" t="e">
        <f ca="1">+IF(AND(ISNUMBER(OFFSET('Sanitation Data'!$D$4,0,10*ROW('Sanitation Data'!D181))),'Data Summary'!CK187="Yes"),100-OFFSET('Sanitation Data'!$D$4,0,10*ROW('Sanitation Data'!D181)),NA())</f>
        <v>#N/A</v>
      </c>
      <c r="W187" s="512" t="e">
        <f ca="1">+IF(AND(ISNUMBER(OFFSET('Sanitation Data'!$D$6,0,10*ROW('Sanitation Data'!D181))),'Data Summary'!CL187="Yes"),OFFSET('Sanitation Data'!$D$6,0,10*ROW('Sanitation Data'!D181)),NA())</f>
        <v>#N/A</v>
      </c>
      <c r="X187" s="512" t="e">
        <f ca="1">+IF(AND(ISNUMBER(OFFSET('Sanitation Data'!$D$10,0,10*ROW('Sanitation Data'!D181))),'Data Summary'!CM187="Yes"),OFFSET('Sanitation Data'!$D$10,0,10*ROW('Sanitation Data'!D181)),NA())</f>
        <v>#N/A</v>
      </c>
      <c r="Y187" s="512" t="e">
        <f ca="1">+IF(AND(ISNUMBER(OFFSET('Sanitation Data'!$D$11,0,10*ROW('Sanitation Data'!D181))),'Data Summary'!CN187="Yes"),OFFSET('Sanitation Data'!$D$11,0,10*ROW('Sanitation Data'!D181)),NA())</f>
        <v>#N/A</v>
      </c>
      <c r="Z187" s="512" t="e">
        <f ca="1">+IF(AND(ISNUMBER(OFFSET('Sanitation Data'!$D$12,0,10*ROW('Sanitation Data'!D181))),'Data Summary'!CO187="Yes"),OFFSET('Sanitation Data'!$D$12,0,10*ROW('Sanitation Data'!D181)),NA())</f>
        <v>#N/A</v>
      </c>
      <c r="AA187" s="512" t="e">
        <f ca="1">+IF(AND(ISNUMBER(OFFSET('Sanitation Data'!$E$4,0,10*ROW('Sanitation Data'!E181))),'Data Summary'!CP187="Yes"),100-OFFSET('Sanitation Data'!$E$4,0,10*ROW('Sanitation Data'!E181)),NA())</f>
        <v>#N/A</v>
      </c>
      <c r="AB187" s="512" t="e">
        <f ca="1">+IF(AND(ISNUMBER(OFFSET('Sanitation Data'!$E$6,0,10*ROW('Sanitation Data'!E181))),'Data Summary'!CQ187="Yes"),OFFSET('Sanitation Data'!$E$6,0,10*ROW('Sanitation Data'!E181)),NA())</f>
        <v>#N/A</v>
      </c>
      <c r="AC187" s="512" t="e">
        <f ca="1">+IF(AND(ISNUMBER(OFFSET('Sanitation Data'!$E$10,0,10*ROW('Sanitation Data'!E181))),'Data Summary'!CR187="Yes"),OFFSET('Sanitation Data'!$E$10,0,10*ROW('Sanitation Data'!E181)),NA())</f>
        <v>#N/A</v>
      </c>
      <c r="AD187" s="512" t="e">
        <f ca="1">+IF(AND(ISNUMBER(OFFSET('Sanitation Data'!$E$11,0,10*ROW('Sanitation Data'!E181))),'Data Summary'!CS187="Yes"),OFFSET('Sanitation Data'!$E$11,0,10*ROW('Sanitation Data'!E181)),NA())</f>
        <v>#N/A</v>
      </c>
      <c r="AE187" s="512" t="e">
        <f ca="1">+IF(AND(ISNUMBER(OFFSET('Sanitation Data'!$E$12,0,10*ROW('Sanitation Data'!E181))),'Data Summary'!CT187="Yes"),OFFSET('Sanitation Data'!$E$12,0,10*ROW('Sanitation Data'!E181)),NA())</f>
        <v>#N/A</v>
      </c>
      <c r="AF187" s="512" t="e">
        <f ca="1">+IF(AND(ISNUMBER(OFFSET('Sanitation Data'!$F$4,0,10*ROW('Sanitation Data'!F181))),'Data Summary'!CU187="Yes"),100-OFFSET('Sanitation Data'!$F$4,0,10*ROW('Sanitation Data'!F181)),NA())</f>
        <v>#N/A</v>
      </c>
      <c r="AG187" s="512" t="e">
        <f ca="1">+IF(AND(ISNUMBER(OFFSET('Sanitation Data'!$F$6,0,10*ROW('Sanitation Data'!F181))),'Data Summary'!CV187="Yes"),OFFSET('Sanitation Data'!$F$6,0,10*ROW('Sanitation Data'!F181)),NA())</f>
        <v>#N/A</v>
      </c>
      <c r="AH187" s="512" t="e">
        <f ca="1">+IF(AND(ISNUMBER(OFFSET('Sanitation Data'!$F$10,0,10*ROW('Sanitation Data'!F181))),'Data Summary'!CW187="Yes"),OFFSET('Sanitation Data'!$F$10,0,10*ROW('Sanitation Data'!F181)),NA())</f>
        <v>#N/A</v>
      </c>
      <c r="AI187" s="512" t="e">
        <f ca="1">+IF(AND(ISNUMBER(OFFSET('Sanitation Data'!$F$11,0,10*ROW('Sanitation Data'!F181))),'Data Summary'!CX187="Yes"),OFFSET('Sanitation Data'!$F$11,0,10*ROW('Sanitation Data'!F181)),NA())</f>
        <v>#N/A</v>
      </c>
      <c r="AJ187" s="512" t="e">
        <f ca="1">+IF(AND(ISNUMBER(OFFSET('Sanitation Data'!$F$12,0,10*ROW('Sanitation Data'!F181))),'Data Summary'!CY187="Yes"),OFFSET('Sanitation Data'!$F$12,0,10*ROW('Sanitation Data'!F181)),NA())</f>
        <v>#N/A</v>
      </c>
      <c r="AK187" s="512" t="e">
        <f ca="1">+IF(AND(ISNUMBER(OFFSET('Sanitation Data'!$G$4,0,10*ROW('Sanitation Data'!G181))),'Data Summary'!CZ187="Yes"),100-OFFSET('Sanitation Data'!$G$4,0,10*ROW('Sanitation Data'!G181)),NA())</f>
        <v>#N/A</v>
      </c>
      <c r="AL187" s="512" t="e">
        <f ca="1">+IF(AND(ISNUMBER(OFFSET('Sanitation Data'!$G$6,0,10*ROW('Sanitation Data'!G181))),'Data Summary'!DA187="Yes"),OFFSET('Sanitation Data'!$G$6,0,10*ROW('Sanitation Data'!G181)),NA())</f>
        <v>#N/A</v>
      </c>
      <c r="AM187" s="512" t="e">
        <f ca="1">+IF(AND(ISNUMBER(OFFSET('Sanitation Data'!$G$10,0,10*ROW('Sanitation Data'!G181))),'Data Summary'!DB187="Yes"),OFFSET('Sanitation Data'!$G$10,0,10*ROW('Sanitation Data'!G181)),NA())</f>
        <v>#N/A</v>
      </c>
      <c r="AN187" s="512" t="e">
        <f ca="1">+IF(AND(ISNUMBER(OFFSET('Sanitation Data'!$G$11,0,10*ROW('Sanitation Data'!G181))),'Data Summary'!DC187="Yes"),OFFSET('Sanitation Data'!$G$11,0,10*ROW('Sanitation Data'!G181)),NA())</f>
        <v>#N/A</v>
      </c>
      <c r="AO187" s="512" t="e">
        <f ca="1">+IF(AND(ISNUMBER(OFFSET('Sanitation Data'!$G$12,0,10*ROW('Sanitation Data'!G181))),'Data Summary'!DD187="Yes"),OFFSET('Sanitation Data'!$G$12,0,10*ROW('Sanitation Data'!G181)),NA())</f>
        <v>#N/A</v>
      </c>
      <c r="AP187" s="512" t="e">
        <f ca="1">+IF(AND(ISNUMBER(OFFSET('Sanitation Data'!$H$4,0,10*ROW('Sanitation Data'!H181))),'Data Summary'!DE187="Yes"),100-OFFSET('Sanitation Data'!$H$4,0,10*ROW('Sanitation Data'!H181)),NA())</f>
        <v>#N/A</v>
      </c>
      <c r="AQ187" s="512" t="e">
        <f ca="1">+IF(AND(ISNUMBER(OFFSET('Sanitation Data'!$H$6,0,10*ROW('Sanitation Data'!H181))),'Data Summary'!DF187="Yes"),OFFSET('Sanitation Data'!$H$6,0,10*ROW('Sanitation Data'!H181)),NA())</f>
        <v>#N/A</v>
      </c>
      <c r="AR187" s="512" t="e">
        <f ca="1">+IF(AND(ISNUMBER(OFFSET('Sanitation Data'!$H$10,0,10*ROW('Sanitation Data'!H181))),'Data Summary'!DG187="Yes"),OFFSET('Sanitation Data'!$H$10,0,10*ROW('Sanitation Data'!H181)),NA())</f>
        <v>#N/A</v>
      </c>
      <c r="AS187" s="512" t="e">
        <f ca="1">+IF(AND(ISNUMBER(OFFSET('Sanitation Data'!$H$11,0,10*ROW('Sanitation Data'!H181))),'Data Summary'!DH187="Yes"),OFFSET('Sanitation Data'!$H$11,0,10*ROW('Sanitation Data'!H181)),NA())</f>
        <v>#N/A</v>
      </c>
      <c r="AT187" s="512" t="e">
        <f ca="1">+IF(AND(ISNUMBER(OFFSET('Sanitation Data'!$H$12,0,10*ROW('Sanitation Data'!H181))),'Data Summary'!DI187="Yes"),OFFSET('Sanitation Data'!$H$12,0,10*ROW('Sanitation Data'!H181)),NA())</f>
        <v>#N/A</v>
      </c>
      <c r="AU187" s="512" t="e">
        <f ca="1">+IF(AND(ISNUMBER(OFFSET('Sanitation Data'!$I$4,0,10*ROW('Sanitation Data'!I181))),'Data Summary'!DJ187="Yes"),100-OFFSET('Sanitation Data'!$I$4,0,10*ROW('Sanitation Data'!I181)),NA())</f>
        <v>#N/A</v>
      </c>
      <c r="AV187" s="512" t="e">
        <f ca="1">+IF(AND(ISNUMBER(OFFSET('Sanitation Data'!$I$6,0,10*ROW('Sanitation Data'!I181))),'Data Summary'!DK187="Yes"),OFFSET('Sanitation Data'!$I$6,0,10*ROW('Sanitation Data'!I181)),NA())</f>
        <v>#N/A</v>
      </c>
      <c r="AW187" s="512" t="e">
        <f ca="1">+IF(AND(ISNUMBER(OFFSET('Sanitation Data'!$I$10,0,10*ROW('Sanitation Data'!I181))),'Data Summary'!DL187="Yes"),OFFSET('Sanitation Data'!$I$10,0,10*ROW('Sanitation Data'!I181)),NA())</f>
        <v>#N/A</v>
      </c>
      <c r="AX187" s="512" t="e">
        <f ca="1">+IF(AND(ISNUMBER(OFFSET('Sanitation Data'!$I$11,0,10*ROW('Sanitation Data'!I181))),'Data Summary'!DM187="Yes"),OFFSET('Sanitation Data'!$I$11,0,10*ROW('Sanitation Data'!I181)),NA())</f>
        <v>#N/A</v>
      </c>
      <c r="AY187" s="512" t="e">
        <f ca="1">+IF(AND(ISNUMBER(OFFSET('Sanitation Data'!$I$12,0,10*ROW('Sanitation Data'!I181))),'Data Summary'!DN187="Yes"),OFFSET('Sanitation Data'!$I$12,0,10*ROW('Sanitation Data'!I181)),NA())</f>
        <v>#N/A</v>
      </c>
      <c r="AZ187" s="513" t="e">
        <f ca="1">+IF(AND(ISNUMBER(OFFSET('Hygiene Data'!$D$5,0,10*ROW('Hygiene Data'!D181))),'Data Summary'!DO187="Yes"),OFFSET('Hygiene Data'!$D$5,0,10*ROW('Hygiene Data'!D181)),NA())</f>
        <v>#N/A</v>
      </c>
      <c r="BA187" s="513" t="e">
        <f ca="1">+IF(AND(ISNUMBER(OFFSET('Hygiene Data'!$D$7,0,10*ROW('Hygiene Data'!D181))),'Data Summary'!DP187="Yes"),OFFSET('Hygiene Data'!$D$7,0,10*ROW('Hygiene Data'!D181)),NA())</f>
        <v>#N/A</v>
      </c>
      <c r="BB187" s="513" t="e">
        <f ca="1">+IF(AND(ISNUMBER(OFFSET('Hygiene Data'!$D$9,0,10*ROW('Hygiene Data'!D181))),'Data Summary'!DQ187="Yes"),OFFSET('Hygiene Data'!$D$9,0,10*ROW('Hygiene Data'!D181)),NA())</f>
        <v>#N/A</v>
      </c>
      <c r="BC187" s="513" t="e">
        <f ca="1">+IF(AND(ISNUMBER(OFFSET('Hygiene Data'!$E$5,0,10*ROW('Hygiene Data'!E181))),'Data Summary'!DR187="Yes"),OFFSET('Hygiene Data'!$E$5,0,10*ROW('Hygiene Data'!E181)),NA())</f>
        <v>#N/A</v>
      </c>
      <c r="BD187" s="513" t="e">
        <f ca="1">+IF(AND(ISNUMBER(OFFSET('Hygiene Data'!$E$7,0,10*ROW('Hygiene Data'!E181))),'Data Summary'!DS187="Yes"),OFFSET('Hygiene Data'!$E$7,0,10*ROW('Hygiene Data'!E181)),NA())</f>
        <v>#N/A</v>
      </c>
      <c r="BE187" s="513" t="e">
        <f ca="1">+IF(AND(ISNUMBER(OFFSET('Hygiene Data'!$E$9,0,10*ROW('Hygiene Data'!E181))),'Data Summary'!DT187="Yes"),OFFSET('Hygiene Data'!$E$9,0,10*ROW('Hygiene Data'!E181)),NA())</f>
        <v>#N/A</v>
      </c>
      <c r="BF187" s="513" t="e">
        <f ca="1">+IF(AND(ISNUMBER(OFFSET('Hygiene Data'!$F$5,0,10*ROW('Hygiene Data'!F181))),'Data Summary'!DU187="Yes"),OFFSET('Hygiene Data'!$F$5,0,10*ROW('Hygiene Data'!F181)),NA())</f>
        <v>#N/A</v>
      </c>
      <c r="BG187" s="513" t="e">
        <f ca="1">+IF(AND(ISNUMBER(OFFSET('Hygiene Data'!$F$7,0,10*ROW('Hygiene Data'!F181))),'Data Summary'!DV187="Yes"),OFFSET('Hygiene Data'!$F$7,0,10*ROW('Hygiene Data'!F181)),NA())</f>
        <v>#N/A</v>
      </c>
      <c r="BH187" s="513" t="e">
        <f ca="1">+IF(AND(ISNUMBER(OFFSET('Hygiene Data'!$F$9,0,10*ROW('Hygiene Data'!F181))),'Data Summary'!DW187="Yes"),OFFSET('Hygiene Data'!$F$9,0,10*ROW('Hygiene Data'!F181)),NA())</f>
        <v>#N/A</v>
      </c>
      <c r="BI187" s="513" t="e">
        <f ca="1">+IF(AND(ISNUMBER(OFFSET('Hygiene Data'!$G$5,0,10*ROW('Hygiene Data'!G181))),'Data Summary'!DX187="Yes"),OFFSET('Hygiene Data'!$G$5,0,10*ROW('Hygiene Data'!G181)),NA())</f>
        <v>#N/A</v>
      </c>
      <c r="BJ187" s="513" t="e">
        <f ca="1">+IF(AND(ISNUMBER(OFFSET('Hygiene Data'!$G$7,0,10*ROW('Hygiene Data'!G181))),'Data Summary'!DY187="Yes"),OFFSET('Hygiene Data'!$G$7,0,10*ROW('Hygiene Data'!G181)),NA())</f>
        <v>#N/A</v>
      </c>
      <c r="BK187" s="513" t="e">
        <f ca="1">+IF(AND(ISNUMBER(OFFSET('Hygiene Data'!$G$9,0,10*ROW('Hygiene Data'!G181))),'Data Summary'!DZ187="Yes"),OFFSET('Hygiene Data'!$G$9,0,10*ROW('Hygiene Data'!G181)),NA())</f>
        <v>#N/A</v>
      </c>
      <c r="BL187" s="513" t="e">
        <f ca="1">+IF(AND(ISNUMBER(OFFSET('Hygiene Data'!$H$5,0,10*ROW('Hygiene Data'!H181))),'Data Summary'!EA187="Yes"),OFFSET('Hygiene Data'!$H$5,0,10*ROW('Hygiene Data'!H181)),NA())</f>
        <v>#N/A</v>
      </c>
      <c r="BM187" s="513" t="e">
        <f ca="1">+IF(AND(ISNUMBER(OFFSET('Hygiene Data'!$H$7,0,10*ROW('Hygiene Data'!H181))),'Data Summary'!EB187="Yes"),OFFSET('Hygiene Data'!$H$7,0,10*ROW('Hygiene Data'!H181)),NA())</f>
        <v>#N/A</v>
      </c>
      <c r="BN187" s="513" t="e">
        <f ca="1">+IF(AND(ISNUMBER(OFFSET('Hygiene Data'!$H$9,0,10*ROW('Hygiene Data'!H181))),'Data Summary'!EC187="Yes"),OFFSET('Hygiene Data'!$H$9,0,10*ROW('Hygiene Data'!H181)),NA())</f>
        <v>#N/A</v>
      </c>
      <c r="BO187" s="513" t="e">
        <f ca="1">+IF(AND(ISNUMBER(OFFSET('Hygiene Data'!$I$5,0,10*ROW('Hygiene Data'!I181))),'Data Summary'!ED187="Yes"),OFFSET('Hygiene Data'!$I$5,0,10*ROW('Hygiene Data'!I181)),NA())</f>
        <v>#N/A</v>
      </c>
      <c r="BP187" s="513" t="e">
        <f ca="1">+IF(AND(ISNUMBER(OFFSET('Hygiene Data'!$I$7,0,10*ROW('Hygiene Data'!I181))),'Data Summary'!EE187="Yes"),OFFSET('Hygiene Data'!$I$7,0,10*ROW('Hygiene Data'!I181)),NA())</f>
        <v>#N/A</v>
      </c>
      <c r="BQ187" s="513" t="e">
        <f ca="1">+IF(AND(ISNUMBER(OFFSET('Hygiene Data'!$I$9,0,10*ROW('Hygiene Data'!I181))),'Data Summary'!EF187="Yes"),OFFSET('Hygiene Data'!$I$9,0,10*ROW('Hygiene Data'!I181)),NA())</f>
        <v>#N/A</v>
      </c>
    </row>
    <row r="188" spans="1:69" x14ac:dyDescent="0.25">
      <c r="A188" s="509" t="e">
        <f ca="1">+RIGHT('Data Summary'!A188,LEN('Data Summary'!A188)-9)</f>
        <v>#VALUE!</v>
      </c>
      <c r="B188" s="483" t="str">
        <f ca="1">+IF(ISTEXT('Data Summary'!B188),'Data Summary'!B188,"")</f>
        <v/>
      </c>
      <c r="C188" s="510" t="e">
        <f ca="1">+VALUE('Data Summary'!C188)</f>
        <v>#VALUE!</v>
      </c>
      <c r="D188" s="511" t="e">
        <f ca="1">+IF(AND(ISNUMBER(OFFSET('Water Data'!$D$4,0,10*ROW('Water Data'!D182))),'Data Summary'!BS188="Yes"),100-OFFSET('Water Data'!$D$4,0,10*ROW('Water Data'!D182)),NA())</f>
        <v>#N/A</v>
      </c>
      <c r="E188" s="511" t="e">
        <f ca="1">+IF(AND(ISNUMBER(OFFSET('Water Data'!$D$6,0,10*ROW('Water Data'!D182))),'Data Summary'!BT188="Yes"),OFFSET('Water Data'!$D$6,0,10*ROW('Water Data'!D182)),NA())</f>
        <v>#N/A</v>
      </c>
      <c r="F188" s="511" t="e">
        <f ca="1">+IF(AND(ISNUMBER(OFFSET('Water Data'!$D$9,0,10*ROW('Water Data'!D182))),'Data Summary'!BU188="Yes"),OFFSET('Water Data'!$D$9,0,10*ROW('Water Data'!D182)),NA())</f>
        <v>#N/A</v>
      </c>
      <c r="G188" s="511" t="e">
        <f ca="1">+IF(AND(ISNUMBER(OFFSET('Water Data'!$E$4,0,10*ROW('Water Data'!E182))),'Data Summary'!BV188="Yes"),100-OFFSET('Water Data'!$E$4,0,10*ROW('Water Data'!E182)),NA())</f>
        <v>#N/A</v>
      </c>
      <c r="H188" s="511" t="e">
        <f ca="1">+IF(AND(ISNUMBER(OFFSET('Water Data'!$E$6,0,10*ROW('Water Data'!E182))),'Data Summary'!BW188="Yes"),OFFSET('Water Data'!$E$6,0,10*ROW('Water Data'!E182)),NA())</f>
        <v>#N/A</v>
      </c>
      <c r="I188" s="511" t="e">
        <f ca="1">+IF(AND(ISNUMBER(OFFSET('Water Data'!$E$9,0,10*ROW('Water Data'!E182))),'Data Summary'!BX188="Yes"),OFFSET('Water Data'!$E$9,0,10*ROW('Water Data'!E182)),NA())</f>
        <v>#N/A</v>
      </c>
      <c r="J188" s="511" t="e">
        <f ca="1">+IF(AND(ISNUMBER(OFFSET('Water Data'!$F$4,0,10*ROW('Water Data'!F182))),'Data Summary'!BY188="Yes"),100-OFFSET('Water Data'!$F$4,0,10*ROW('Water Data'!F182)),NA())</f>
        <v>#N/A</v>
      </c>
      <c r="K188" s="511" t="e">
        <f ca="1">+IF(AND(ISNUMBER(OFFSET('Water Data'!$F$6,0,10*ROW('Water Data'!F182))),'Data Summary'!BZ188="Yes"),OFFSET('Water Data'!$F$6,0,10*ROW('Water Data'!F182)),NA())</f>
        <v>#N/A</v>
      </c>
      <c r="L188" s="511" t="e">
        <f ca="1">+IF(AND(ISNUMBER(OFFSET('Water Data'!$F$9,0,10*ROW('Water Data'!F182))),'Data Summary'!CA188="Yes"),OFFSET('Water Data'!$F$9,0,10*ROW('Water Data'!F182)),NA())</f>
        <v>#N/A</v>
      </c>
      <c r="M188" s="511" t="e">
        <f ca="1">+IF(AND(ISNUMBER(OFFSET('Water Data'!$G$4,0,10*ROW('Water Data'!G182))),'Data Summary'!CB188="Yes"),100-OFFSET('Water Data'!$G$4,0,10*ROW('Water Data'!G182)),NA())</f>
        <v>#N/A</v>
      </c>
      <c r="N188" s="511" t="e">
        <f ca="1">+IF(AND(ISNUMBER(OFFSET('Water Data'!$G$6,0,10*ROW('Water Data'!G182))),'Data Summary'!CC188="Yes"),OFFSET('Water Data'!$G$6,0,10*ROW('Water Data'!G182)),NA())</f>
        <v>#N/A</v>
      </c>
      <c r="O188" s="511" t="e">
        <f ca="1">+IF(AND(ISNUMBER(OFFSET('Water Data'!$G$9,0,10*ROW('Water Data'!G182))),'Data Summary'!CD188="Yes"),OFFSET('Water Data'!$G$9,0,10*ROW('Water Data'!G182)),NA())</f>
        <v>#N/A</v>
      </c>
      <c r="P188" s="511" t="e">
        <f ca="1">+IF(AND(ISNUMBER(OFFSET('Water Data'!$H$4,0,10*ROW('Water Data'!H182))),'Data Summary'!CE188="Yes"),100-OFFSET('Water Data'!$H$4,0,10*ROW('Water Data'!H182)),NA())</f>
        <v>#N/A</v>
      </c>
      <c r="Q188" s="511" t="e">
        <f ca="1">+IF(AND(ISNUMBER(OFFSET('Water Data'!$H$6,0,10*ROW('Water Data'!H182))),'Data Summary'!CF188="Yes"),OFFSET('Water Data'!$H$6,0,10*ROW('Water Data'!H182)),NA())</f>
        <v>#N/A</v>
      </c>
      <c r="R188" s="511" t="e">
        <f ca="1">+IF(AND(ISNUMBER(OFFSET('Water Data'!$H$9,0,10*ROW('Water Data'!H182))),'Data Summary'!CG188="Yes"),OFFSET('Water Data'!$H$9,0,10*ROW('Water Data'!H182)),NA())</f>
        <v>#N/A</v>
      </c>
      <c r="S188" s="511" t="e">
        <f ca="1">+IF(AND(ISNUMBER(OFFSET('Water Data'!$I$4,0,10*ROW('Water Data'!I182))),'Data Summary'!CH188="Yes"),100-OFFSET('Water Data'!$I$4,0,10*ROW('Water Data'!I182)),NA())</f>
        <v>#N/A</v>
      </c>
      <c r="T188" s="511" t="e">
        <f ca="1">+IF(AND(ISNUMBER(OFFSET('Water Data'!$I$6,0,10*ROW('Water Data'!I182))),'Data Summary'!CI188="Yes"),OFFSET('Water Data'!$I$6,0,10*ROW('Water Data'!I182)),NA())</f>
        <v>#N/A</v>
      </c>
      <c r="U188" s="511" t="e">
        <f ca="1">+IF(AND(ISNUMBER(OFFSET('Water Data'!$I$9,0,10*ROW('Water Data'!I182))),'Data Summary'!CJ188="Yes"),OFFSET('Water Data'!$I$9,0,10*ROW('Water Data'!I182)),NA())</f>
        <v>#N/A</v>
      </c>
      <c r="V188" s="512" t="e">
        <f ca="1">+IF(AND(ISNUMBER(OFFSET('Sanitation Data'!$D$4,0,10*ROW('Sanitation Data'!D182))),'Data Summary'!CK188="Yes"),100-OFFSET('Sanitation Data'!$D$4,0,10*ROW('Sanitation Data'!D182)),NA())</f>
        <v>#N/A</v>
      </c>
      <c r="W188" s="512" t="e">
        <f ca="1">+IF(AND(ISNUMBER(OFFSET('Sanitation Data'!$D$6,0,10*ROW('Sanitation Data'!D182))),'Data Summary'!CL188="Yes"),OFFSET('Sanitation Data'!$D$6,0,10*ROW('Sanitation Data'!D182)),NA())</f>
        <v>#N/A</v>
      </c>
      <c r="X188" s="512" t="e">
        <f ca="1">+IF(AND(ISNUMBER(OFFSET('Sanitation Data'!$D$10,0,10*ROW('Sanitation Data'!D182))),'Data Summary'!CM188="Yes"),OFFSET('Sanitation Data'!$D$10,0,10*ROW('Sanitation Data'!D182)),NA())</f>
        <v>#N/A</v>
      </c>
      <c r="Y188" s="512" t="e">
        <f ca="1">+IF(AND(ISNUMBER(OFFSET('Sanitation Data'!$D$11,0,10*ROW('Sanitation Data'!D182))),'Data Summary'!CN188="Yes"),OFFSET('Sanitation Data'!$D$11,0,10*ROW('Sanitation Data'!D182)),NA())</f>
        <v>#N/A</v>
      </c>
      <c r="Z188" s="512" t="e">
        <f ca="1">+IF(AND(ISNUMBER(OFFSET('Sanitation Data'!$D$12,0,10*ROW('Sanitation Data'!D182))),'Data Summary'!CO188="Yes"),OFFSET('Sanitation Data'!$D$12,0,10*ROW('Sanitation Data'!D182)),NA())</f>
        <v>#N/A</v>
      </c>
      <c r="AA188" s="512" t="e">
        <f ca="1">+IF(AND(ISNUMBER(OFFSET('Sanitation Data'!$E$4,0,10*ROW('Sanitation Data'!E182))),'Data Summary'!CP188="Yes"),100-OFFSET('Sanitation Data'!$E$4,0,10*ROW('Sanitation Data'!E182)),NA())</f>
        <v>#N/A</v>
      </c>
      <c r="AB188" s="512" t="e">
        <f ca="1">+IF(AND(ISNUMBER(OFFSET('Sanitation Data'!$E$6,0,10*ROW('Sanitation Data'!E182))),'Data Summary'!CQ188="Yes"),OFFSET('Sanitation Data'!$E$6,0,10*ROW('Sanitation Data'!E182)),NA())</f>
        <v>#N/A</v>
      </c>
      <c r="AC188" s="512" t="e">
        <f ca="1">+IF(AND(ISNUMBER(OFFSET('Sanitation Data'!$E$10,0,10*ROW('Sanitation Data'!E182))),'Data Summary'!CR188="Yes"),OFFSET('Sanitation Data'!$E$10,0,10*ROW('Sanitation Data'!E182)),NA())</f>
        <v>#N/A</v>
      </c>
      <c r="AD188" s="512" t="e">
        <f ca="1">+IF(AND(ISNUMBER(OFFSET('Sanitation Data'!$E$11,0,10*ROW('Sanitation Data'!E182))),'Data Summary'!CS188="Yes"),OFFSET('Sanitation Data'!$E$11,0,10*ROW('Sanitation Data'!E182)),NA())</f>
        <v>#N/A</v>
      </c>
      <c r="AE188" s="512" t="e">
        <f ca="1">+IF(AND(ISNUMBER(OFFSET('Sanitation Data'!$E$12,0,10*ROW('Sanitation Data'!E182))),'Data Summary'!CT188="Yes"),OFFSET('Sanitation Data'!$E$12,0,10*ROW('Sanitation Data'!E182)),NA())</f>
        <v>#N/A</v>
      </c>
      <c r="AF188" s="512" t="e">
        <f ca="1">+IF(AND(ISNUMBER(OFFSET('Sanitation Data'!$F$4,0,10*ROW('Sanitation Data'!F182))),'Data Summary'!CU188="Yes"),100-OFFSET('Sanitation Data'!$F$4,0,10*ROW('Sanitation Data'!F182)),NA())</f>
        <v>#N/A</v>
      </c>
      <c r="AG188" s="512" t="e">
        <f ca="1">+IF(AND(ISNUMBER(OFFSET('Sanitation Data'!$F$6,0,10*ROW('Sanitation Data'!F182))),'Data Summary'!CV188="Yes"),OFFSET('Sanitation Data'!$F$6,0,10*ROW('Sanitation Data'!F182)),NA())</f>
        <v>#N/A</v>
      </c>
      <c r="AH188" s="512" t="e">
        <f ca="1">+IF(AND(ISNUMBER(OFFSET('Sanitation Data'!$F$10,0,10*ROW('Sanitation Data'!F182))),'Data Summary'!CW188="Yes"),OFFSET('Sanitation Data'!$F$10,0,10*ROW('Sanitation Data'!F182)),NA())</f>
        <v>#N/A</v>
      </c>
      <c r="AI188" s="512" t="e">
        <f ca="1">+IF(AND(ISNUMBER(OFFSET('Sanitation Data'!$F$11,0,10*ROW('Sanitation Data'!F182))),'Data Summary'!CX188="Yes"),OFFSET('Sanitation Data'!$F$11,0,10*ROW('Sanitation Data'!F182)),NA())</f>
        <v>#N/A</v>
      </c>
      <c r="AJ188" s="512" t="e">
        <f ca="1">+IF(AND(ISNUMBER(OFFSET('Sanitation Data'!$F$12,0,10*ROW('Sanitation Data'!F182))),'Data Summary'!CY188="Yes"),OFFSET('Sanitation Data'!$F$12,0,10*ROW('Sanitation Data'!F182)),NA())</f>
        <v>#N/A</v>
      </c>
      <c r="AK188" s="512" t="e">
        <f ca="1">+IF(AND(ISNUMBER(OFFSET('Sanitation Data'!$G$4,0,10*ROW('Sanitation Data'!G182))),'Data Summary'!CZ188="Yes"),100-OFFSET('Sanitation Data'!$G$4,0,10*ROW('Sanitation Data'!G182)),NA())</f>
        <v>#N/A</v>
      </c>
      <c r="AL188" s="512" t="e">
        <f ca="1">+IF(AND(ISNUMBER(OFFSET('Sanitation Data'!$G$6,0,10*ROW('Sanitation Data'!G182))),'Data Summary'!DA188="Yes"),OFFSET('Sanitation Data'!$G$6,0,10*ROW('Sanitation Data'!G182)),NA())</f>
        <v>#N/A</v>
      </c>
      <c r="AM188" s="512" t="e">
        <f ca="1">+IF(AND(ISNUMBER(OFFSET('Sanitation Data'!$G$10,0,10*ROW('Sanitation Data'!G182))),'Data Summary'!DB188="Yes"),OFFSET('Sanitation Data'!$G$10,0,10*ROW('Sanitation Data'!G182)),NA())</f>
        <v>#N/A</v>
      </c>
      <c r="AN188" s="512" t="e">
        <f ca="1">+IF(AND(ISNUMBER(OFFSET('Sanitation Data'!$G$11,0,10*ROW('Sanitation Data'!G182))),'Data Summary'!DC188="Yes"),OFFSET('Sanitation Data'!$G$11,0,10*ROW('Sanitation Data'!G182)),NA())</f>
        <v>#N/A</v>
      </c>
      <c r="AO188" s="512" t="e">
        <f ca="1">+IF(AND(ISNUMBER(OFFSET('Sanitation Data'!$G$12,0,10*ROW('Sanitation Data'!G182))),'Data Summary'!DD188="Yes"),OFFSET('Sanitation Data'!$G$12,0,10*ROW('Sanitation Data'!G182)),NA())</f>
        <v>#N/A</v>
      </c>
      <c r="AP188" s="512" t="e">
        <f ca="1">+IF(AND(ISNUMBER(OFFSET('Sanitation Data'!$H$4,0,10*ROW('Sanitation Data'!H182))),'Data Summary'!DE188="Yes"),100-OFFSET('Sanitation Data'!$H$4,0,10*ROW('Sanitation Data'!H182)),NA())</f>
        <v>#N/A</v>
      </c>
      <c r="AQ188" s="512" t="e">
        <f ca="1">+IF(AND(ISNUMBER(OFFSET('Sanitation Data'!$H$6,0,10*ROW('Sanitation Data'!H182))),'Data Summary'!DF188="Yes"),OFFSET('Sanitation Data'!$H$6,0,10*ROW('Sanitation Data'!H182)),NA())</f>
        <v>#N/A</v>
      </c>
      <c r="AR188" s="512" t="e">
        <f ca="1">+IF(AND(ISNUMBER(OFFSET('Sanitation Data'!$H$10,0,10*ROW('Sanitation Data'!H182))),'Data Summary'!DG188="Yes"),OFFSET('Sanitation Data'!$H$10,0,10*ROW('Sanitation Data'!H182)),NA())</f>
        <v>#N/A</v>
      </c>
      <c r="AS188" s="512" t="e">
        <f ca="1">+IF(AND(ISNUMBER(OFFSET('Sanitation Data'!$H$11,0,10*ROW('Sanitation Data'!H182))),'Data Summary'!DH188="Yes"),OFFSET('Sanitation Data'!$H$11,0,10*ROW('Sanitation Data'!H182)),NA())</f>
        <v>#N/A</v>
      </c>
      <c r="AT188" s="512" t="e">
        <f ca="1">+IF(AND(ISNUMBER(OFFSET('Sanitation Data'!$H$12,0,10*ROW('Sanitation Data'!H182))),'Data Summary'!DI188="Yes"),OFFSET('Sanitation Data'!$H$12,0,10*ROW('Sanitation Data'!H182)),NA())</f>
        <v>#N/A</v>
      </c>
      <c r="AU188" s="512" t="e">
        <f ca="1">+IF(AND(ISNUMBER(OFFSET('Sanitation Data'!$I$4,0,10*ROW('Sanitation Data'!I182))),'Data Summary'!DJ188="Yes"),100-OFFSET('Sanitation Data'!$I$4,0,10*ROW('Sanitation Data'!I182)),NA())</f>
        <v>#N/A</v>
      </c>
      <c r="AV188" s="512" t="e">
        <f ca="1">+IF(AND(ISNUMBER(OFFSET('Sanitation Data'!$I$6,0,10*ROW('Sanitation Data'!I182))),'Data Summary'!DK188="Yes"),OFFSET('Sanitation Data'!$I$6,0,10*ROW('Sanitation Data'!I182)),NA())</f>
        <v>#N/A</v>
      </c>
      <c r="AW188" s="512" t="e">
        <f ca="1">+IF(AND(ISNUMBER(OFFSET('Sanitation Data'!$I$10,0,10*ROW('Sanitation Data'!I182))),'Data Summary'!DL188="Yes"),OFFSET('Sanitation Data'!$I$10,0,10*ROW('Sanitation Data'!I182)),NA())</f>
        <v>#N/A</v>
      </c>
      <c r="AX188" s="512" t="e">
        <f ca="1">+IF(AND(ISNUMBER(OFFSET('Sanitation Data'!$I$11,0,10*ROW('Sanitation Data'!I182))),'Data Summary'!DM188="Yes"),OFFSET('Sanitation Data'!$I$11,0,10*ROW('Sanitation Data'!I182)),NA())</f>
        <v>#N/A</v>
      </c>
      <c r="AY188" s="512" t="e">
        <f ca="1">+IF(AND(ISNUMBER(OFFSET('Sanitation Data'!$I$12,0,10*ROW('Sanitation Data'!I182))),'Data Summary'!DN188="Yes"),OFFSET('Sanitation Data'!$I$12,0,10*ROW('Sanitation Data'!I182)),NA())</f>
        <v>#N/A</v>
      </c>
      <c r="AZ188" s="513" t="e">
        <f ca="1">+IF(AND(ISNUMBER(OFFSET('Hygiene Data'!$D$5,0,10*ROW('Hygiene Data'!D182))),'Data Summary'!DO188="Yes"),OFFSET('Hygiene Data'!$D$5,0,10*ROW('Hygiene Data'!D182)),NA())</f>
        <v>#N/A</v>
      </c>
      <c r="BA188" s="513" t="e">
        <f ca="1">+IF(AND(ISNUMBER(OFFSET('Hygiene Data'!$D$7,0,10*ROW('Hygiene Data'!D182))),'Data Summary'!DP188="Yes"),OFFSET('Hygiene Data'!$D$7,0,10*ROW('Hygiene Data'!D182)),NA())</f>
        <v>#N/A</v>
      </c>
      <c r="BB188" s="513" t="e">
        <f ca="1">+IF(AND(ISNUMBER(OFFSET('Hygiene Data'!$D$9,0,10*ROW('Hygiene Data'!D182))),'Data Summary'!DQ188="Yes"),OFFSET('Hygiene Data'!$D$9,0,10*ROW('Hygiene Data'!D182)),NA())</f>
        <v>#N/A</v>
      </c>
      <c r="BC188" s="513" t="e">
        <f ca="1">+IF(AND(ISNUMBER(OFFSET('Hygiene Data'!$E$5,0,10*ROW('Hygiene Data'!E182))),'Data Summary'!DR188="Yes"),OFFSET('Hygiene Data'!$E$5,0,10*ROW('Hygiene Data'!E182)),NA())</f>
        <v>#N/A</v>
      </c>
      <c r="BD188" s="513" t="e">
        <f ca="1">+IF(AND(ISNUMBER(OFFSET('Hygiene Data'!$E$7,0,10*ROW('Hygiene Data'!E182))),'Data Summary'!DS188="Yes"),OFFSET('Hygiene Data'!$E$7,0,10*ROW('Hygiene Data'!E182)),NA())</f>
        <v>#N/A</v>
      </c>
      <c r="BE188" s="513" t="e">
        <f ca="1">+IF(AND(ISNUMBER(OFFSET('Hygiene Data'!$E$9,0,10*ROW('Hygiene Data'!E182))),'Data Summary'!DT188="Yes"),OFFSET('Hygiene Data'!$E$9,0,10*ROW('Hygiene Data'!E182)),NA())</f>
        <v>#N/A</v>
      </c>
      <c r="BF188" s="513" t="e">
        <f ca="1">+IF(AND(ISNUMBER(OFFSET('Hygiene Data'!$F$5,0,10*ROW('Hygiene Data'!F182))),'Data Summary'!DU188="Yes"),OFFSET('Hygiene Data'!$F$5,0,10*ROW('Hygiene Data'!F182)),NA())</f>
        <v>#N/A</v>
      </c>
      <c r="BG188" s="513" t="e">
        <f ca="1">+IF(AND(ISNUMBER(OFFSET('Hygiene Data'!$F$7,0,10*ROW('Hygiene Data'!F182))),'Data Summary'!DV188="Yes"),OFFSET('Hygiene Data'!$F$7,0,10*ROW('Hygiene Data'!F182)),NA())</f>
        <v>#N/A</v>
      </c>
      <c r="BH188" s="513" t="e">
        <f ca="1">+IF(AND(ISNUMBER(OFFSET('Hygiene Data'!$F$9,0,10*ROW('Hygiene Data'!F182))),'Data Summary'!DW188="Yes"),OFFSET('Hygiene Data'!$F$9,0,10*ROW('Hygiene Data'!F182)),NA())</f>
        <v>#N/A</v>
      </c>
      <c r="BI188" s="513" t="e">
        <f ca="1">+IF(AND(ISNUMBER(OFFSET('Hygiene Data'!$G$5,0,10*ROW('Hygiene Data'!G182))),'Data Summary'!DX188="Yes"),OFFSET('Hygiene Data'!$G$5,0,10*ROW('Hygiene Data'!G182)),NA())</f>
        <v>#N/A</v>
      </c>
      <c r="BJ188" s="513" t="e">
        <f ca="1">+IF(AND(ISNUMBER(OFFSET('Hygiene Data'!$G$7,0,10*ROW('Hygiene Data'!G182))),'Data Summary'!DY188="Yes"),OFFSET('Hygiene Data'!$G$7,0,10*ROW('Hygiene Data'!G182)),NA())</f>
        <v>#N/A</v>
      </c>
      <c r="BK188" s="513" t="e">
        <f ca="1">+IF(AND(ISNUMBER(OFFSET('Hygiene Data'!$G$9,0,10*ROW('Hygiene Data'!G182))),'Data Summary'!DZ188="Yes"),OFFSET('Hygiene Data'!$G$9,0,10*ROW('Hygiene Data'!G182)),NA())</f>
        <v>#N/A</v>
      </c>
      <c r="BL188" s="513" t="e">
        <f ca="1">+IF(AND(ISNUMBER(OFFSET('Hygiene Data'!$H$5,0,10*ROW('Hygiene Data'!H182))),'Data Summary'!EA188="Yes"),OFFSET('Hygiene Data'!$H$5,0,10*ROW('Hygiene Data'!H182)),NA())</f>
        <v>#N/A</v>
      </c>
      <c r="BM188" s="513" t="e">
        <f ca="1">+IF(AND(ISNUMBER(OFFSET('Hygiene Data'!$H$7,0,10*ROW('Hygiene Data'!H182))),'Data Summary'!EB188="Yes"),OFFSET('Hygiene Data'!$H$7,0,10*ROW('Hygiene Data'!H182)),NA())</f>
        <v>#N/A</v>
      </c>
      <c r="BN188" s="513" t="e">
        <f ca="1">+IF(AND(ISNUMBER(OFFSET('Hygiene Data'!$H$9,0,10*ROW('Hygiene Data'!H182))),'Data Summary'!EC188="Yes"),OFFSET('Hygiene Data'!$H$9,0,10*ROW('Hygiene Data'!H182)),NA())</f>
        <v>#N/A</v>
      </c>
      <c r="BO188" s="513" t="e">
        <f ca="1">+IF(AND(ISNUMBER(OFFSET('Hygiene Data'!$I$5,0,10*ROW('Hygiene Data'!I182))),'Data Summary'!ED188="Yes"),OFFSET('Hygiene Data'!$I$5,0,10*ROW('Hygiene Data'!I182)),NA())</f>
        <v>#N/A</v>
      </c>
      <c r="BP188" s="513" t="e">
        <f ca="1">+IF(AND(ISNUMBER(OFFSET('Hygiene Data'!$I$7,0,10*ROW('Hygiene Data'!I182))),'Data Summary'!EE188="Yes"),OFFSET('Hygiene Data'!$I$7,0,10*ROW('Hygiene Data'!I182)),NA())</f>
        <v>#N/A</v>
      </c>
      <c r="BQ188" s="513" t="e">
        <f ca="1">+IF(AND(ISNUMBER(OFFSET('Hygiene Data'!$I$9,0,10*ROW('Hygiene Data'!I182))),'Data Summary'!EF188="Yes"),OFFSET('Hygiene Data'!$I$9,0,10*ROW('Hygiene Data'!I182)),NA())</f>
        <v>#N/A</v>
      </c>
    </row>
    <row r="189" spans="1:69" x14ac:dyDescent="0.25">
      <c r="A189" s="509" t="e">
        <f ca="1">+RIGHT('Data Summary'!A189,LEN('Data Summary'!A189)-9)</f>
        <v>#VALUE!</v>
      </c>
      <c r="B189" s="483" t="str">
        <f ca="1">+IF(ISTEXT('Data Summary'!B189),'Data Summary'!B189,"")</f>
        <v/>
      </c>
      <c r="C189" s="510" t="e">
        <f ca="1">+VALUE('Data Summary'!C189)</f>
        <v>#VALUE!</v>
      </c>
      <c r="D189" s="511" t="e">
        <f ca="1">+IF(AND(ISNUMBER(OFFSET('Water Data'!$D$4,0,10*ROW('Water Data'!D183))),'Data Summary'!BS189="Yes"),100-OFFSET('Water Data'!$D$4,0,10*ROW('Water Data'!D183)),NA())</f>
        <v>#N/A</v>
      </c>
      <c r="E189" s="511" t="e">
        <f ca="1">+IF(AND(ISNUMBER(OFFSET('Water Data'!$D$6,0,10*ROW('Water Data'!D183))),'Data Summary'!BT189="Yes"),OFFSET('Water Data'!$D$6,0,10*ROW('Water Data'!D183)),NA())</f>
        <v>#N/A</v>
      </c>
      <c r="F189" s="511" t="e">
        <f ca="1">+IF(AND(ISNUMBER(OFFSET('Water Data'!$D$9,0,10*ROW('Water Data'!D183))),'Data Summary'!BU189="Yes"),OFFSET('Water Data'!$D$9,0,10*ROW('Water Data'!D183)),NA())</f>
        <v>#N/A</v>
      </c>
      <c r="G189" s="511" t="e">
        <f ca="1">+IF(AND(ISNUMBER(OFFSET('Water Data'!$E$4,0,10*ROW('Water Data'!E183))),'Data Summary'!BV189="Yes"),100-OFFSET('Water Data'!$E$4,0,10*ROW('Water Data'!E183)),NA())</f>
        <v>#N/A</v>
      </c>
      <c r="H189" s="511" t="e">
        <f ca="1">+IF(AND(ISNUMBER(OFFSET('Water Data'!$E$6,0,10*ROW('Water Data'!E183))),'Data Summary'!BW189="Yes"),OFFSET('Water Data'!$E$6,0,10*ROW('Water Data'!E183)),NA())</f>
        <v>#N/A</v>
      </c>
      <c r="I189" s="511" t="e">
        <f ca="1">+IF(AND(ISNUMBER(OFFSET('Water Data'!$E$9,0,10*ROW('Water Data'!E183))),'Data Summary'!BX189="Yes"),OFFSET('Water Data'!$E$9,0,10*ROW('Water Data'!E183)),NA())</f>
        <v>#N/A</v>
      </c>
      <c r="J189" s="511" t="e">
        <f ca="1">+IF(AND(ISNUMBER(OFFSET('Water Data'!$F$4,0,10*ROW('Water Data'!F183))),'Data Summary'!BY189="Yes"),100-OFFSET('Water Data'!$F$4,0,10*ROW('Water Data'!F183)),NA())</f>
        <v>#N/A</v>
      </c>
      <c r="K189" s="511" t="e">
        <f ca="1">+IF(AND(ISNUMBER(OFFSET('Water Data'!$F$6,0,10*ROW('Water Data'!F183))),'Data Summary'!BZ189="Yes"),OFFSET('Water Data'!$F$6,0,10*ROW('Water Data'!F183)),NA())</f>
        <v>#N/A</v>
      </c>
      <c r="L189" s="511" t="e">
        <f ca="1">+IF(AND(ISNUMBER(OFFSET('Water Data'!$F$9,0,10*ROW('Water Data'!F183))),'Data Summary'!CA189="Yes"),OFFSET('Water Data'!$F$9,0,10*ROW('Water Data'!F183)),NA())</f>
        <v>#N/A</v>
      </c>
      <c r="M189" s="511" t="e">
        <f ca="1">+IF(AND(ISNUMBER(OFFSET('Water Data'!$G$4,0,10*ROW('Water Data'!G183))),'Data Summary'!CB189="Yes"),100-OFFSET('Water Data'!$G$4,0,10*ROW('Water Data'!G183)),NA())</f>
        <v>#N/A</v>
      </c>
      <c r="N189" s="511" t="e">
        <f ca="1">+IF(AND(ISNUMBER(OFFSET('Water Data'!$G$6,0,10*ROW('Water Data'!G183))),'Data Summary'!CC189="Yes"),OFFSET('Water Data'!$G$6,0,10*ROW('Water Data'!G183)),NA())</f>
        <v>#N/A</v>
      </c>
      <c r="O189" s="511" t="e">
        <f ca="1">+IF(AND(ISNUMBER(OFFSET('Water Data'!$G$9,0,10*ROW('Water Data'!G183))),'Data Summary'!CD189="Yes"),OFFSET('Water Data'!$G$9,0,10*ROW('Water Data'!G183)),NA())</f>
        <v>#N/A</v>
      </c>
      <c r="P189" s="511" t="e">
        <f ca="1">+IF(AND(ISNUMBER(OFFSET('Water Data'!$H$4,0,10*ROW('Water Data'!H183))),'Data Summary'!CE189="Yes"),100-OFFSET('Water Data'!$H$4,0,10*ROW('Water Data'!H183)),NA())</f>
        <v>#N/A</v>
      </c>
      <c r="Q189" s="511" t="e">
        <f ca="1">+IF(AND(ISNUMBER(OFFSET('Water Data'!$H$6,0,10*ROW('Water Data'!H183))),'Data Summary'!CF189="Yes"),OFFSET('Water Data'!$H$6,0,10*ROW('Water Data'!H183)),NA())</f>
        <v>#N/A</v>
      </c>
      <c r="R189" s="511" t="e">
        <f ca="1">+IF(AND(ISNUMBER(OFFSET('Water Data'!$H$9,0,10*ROW('Water Data'!H183))),'Data Summary'!CG189="Yes"),OFFSET('Water Data'!$H$9,0,10*ROW('Water Data'!H183)),NA())</f>
        <v>#N/A</v>
      </c>
      <c r="S189" s="511" t="e">
        <f ca="1">+IF(AND(ISNUMBER(OFFSET('Water Data'!$I$4,0,10*ROW('Water Data'!I183))),'Data Summary'!CH189="Yes"),100-OFFSET('Water Data'!$I$4,0,10*ROW('Water Data'!I183)),NA())</f>
        <v>#N/A</v>
      </c>
      <c r="T189" s="511" t="e">
        <f ca="1">+IF(AND(ISNUMBER(OFFSET('Water Data'!$I$6,0,10*ROW('Water Data'!I183))),'Data Summary'!CI189="Yes"),OFFSET('Water Data'!$I$6,0,10*ROW('Water Data'!I183)),NA())</f>
        <v>#N/A</v>
      </c>
      <c r="U189" s="511" t="e">
        <f ca="1">+IF(AND(ISNUMBER(OFFSET('Water Data'!$I$9,0,10*ROW('Water Data'!I183))),'Data Summary'!CJ189="Yes"),OFFSET('Water Data'!$I$9,0,10*ROW('Water Data'!I183)),NA())</f>
        <v>#N/A</v>
      </c>
      <c r="V189" s="512" t="e">
        <f ca="1">+IF(AND(ISNUMBER(OFFSET('Sanitation Data'!$D$4,0,10*ROW('Sanitation Data'!D183))),'Data Summary'!CK189="Yes"),100-OFFSET('Sanitation Data'!$D$4,0,10*ROW('Sanitation Data'!D183)),NA())</f>
        <v>#N/A</v>
      </c>
      <c r="W189" s="512" t="e">
        <f ca="1">+IF(AND(ISNUMBER(OFFSET('Sanitation Data'!$D$6,0,10*ROW('Sanitation Data'!D183))),'Data Summary'!CL189="Yes"),OFFSET('Sanitation Data'!$D$6,0,10*ROW('Sanitation Data'!D183)),NA())</f>
        <v>#N/A</v>
      </c>
      <c r="X189" s="512" t="e">
        <f ca="1">+IF(AND(ISNUMBER(OFFSET('Sanitation Data'!$D$10,0,10*ROW('Sanitation Data'!D183))),'Data Summary'!CM189="Yes"),OFFSET('Sanitation Data'!$D$10,0,10*ROW('Sanitation Data'!D183)),NA())</f>
        <v>#N/A</v>
      </c>
      <c r="Y189" s="512" t="e">
        <f ca="1">+IF(AND(ISNUMBER(OFFSET('Sanitation Data'!$D$11,0,10*ROW('Sanitation Data'!D183))),'Data Summary'!CN189="Yes"),OFFSET('Sanitation Data'!$D$11,0,10*ROW('Sanitation Data'!D183)),NA())</f>
        <v>#N/A</v>
      </c>
      <c r="Z189" s="512" t="e">
        <f ca="1">+IF(AND(ISNUMBER(OFFSET('Sanitation Data'!$D$12,0,10*ROW('Sanitation Data'!D183))),'Data Summary'!CO189="Yes"),OFFSET('Sanitation Data'!$D$12,0,10*ROW('Sanitation Data'!D183)),NA())</f>
        <v>#N/A</v>
      </c>
      <c r="AA189" s="512" t="e">
        <f ca="1">+IF(AND(ISNUMBER(OFFSET('Sanitation Data'!$E$4,0,10*ROW('Sanitation Data'!E183))),'Data Summary'!CP189="Yes"),100-OFFSET('Sanitation Data'!$E$4,0,10*ROW('Sanitation Data'!E183)),NA())</f>
        <v>#N/A</v>
      </c>
      <c r="AB189" s="512" t="e">
        <f ca="1">+IF(AND(ISNUMBER(OFFSET('Sanitation Data'!$E$6,0,10*ROW('Sanitation Data'!E183))),'Data Summary'!CQ189="Yes"),OFFSET('Sanitation Data'!$E$6,0,10*ROW('Sanitation Data'!E183)),NA())</f>
        <v>#N/A</v>
      </c>
      <c r="AC189" s="512" t="e">
        <f ca="1">+IF(AND(ISNUMBER(OFFSET('Sanitation Data'!$E$10,0,10*ROW('Sanitation Data'!E183))),'Data Summary'!CR189="Yes"),OFFSET('Sanitation Data'!$E$10,0,10*ROW('Sanitation Data'!E183)),NA())</f>
        <v>#N/A</v>
      </c>
      <c r="AD189" s="512" t="e">
        <f ca="1">+IF(AND(ISNUMBER(OFFSET('Sanitation Data'!$E$11,0,10*ROW('Sanitation Data'!E183))),'Data Summary'!CS189="Yes"),OFFSET('Sanitation Data'!$E$11,0,10*ROW('Sanitation Data'!E183)),NA())</f>
        <v>#N/A</v>
      </c>
      <c r="AE189" s="512" t="e">
        <f ca="1">+IF(AND(ISNUMBER(OFFSET('Sanitation Data'!$E$12,0,10*ROW('Sanitation Data'!E183))),'Data Summary'!CT189="Yes"),OFFSET('Sanitation Data'!$E$12,0,10*ROW('Sanitation Data'!E183)),NA())</f>
        <v>#N/A</v>
      </c>
      <c r="AF189" s="512" t="e">
        <f ca="1">+IF(AND(ISNUMBER(OFFSET('Sanitation Data'!$F$4,0,10*ROW('Sanitation Data'!F183))),'Data Summary'!CU189="Yes"),100-OFFSET('Sanitation Data'!$F$4,0,10*ROW('Sanitation Data'!F183)),NA())</f>
        <v>#N/A</v>
      </c>
      <c r="AG189" s="512" t="e">
        <f ca="1">+IF(AND(ISNUMBER(OFFSET('Sanitation Data'!$F$6,0,10*ROW('Sanitation Data'!F183))),'Data Summary'!CV189="Yes"),OFFSET('Sanitation Data'!$F$6,0,10*ROW('Sanitation Data'!F183)),NA())</f>
        <v>#N/A</v>
      </c>
      <c r="AH189" s="512" t="e">
        <f ca="1">+IF(AND(ISNUMBER(OFFSET('Sanitation Data'!$F$10,0,10*ROW('Sanitation Data'!F183))),'Data Summary'!CW189="Yes"),OFFSET('Sanitation Data'!$F$10,0,10*ROW('Sanitation Data'!F183)),NA())</f>
        <v>#N/A</v>
      </c>
      <c r="AI189" s="512" t="e">
        <f ca="1">+IF(AND(ISNUMBER(OFFSET('Sanitation Data'!$F$11,0,10*ROW('Sanitation Data'!F183))),'Data Summary'!CX189="Yes"),OFFSET('Sanitation Data'!$F$11,0,10*ROW('Sanitation Data'!F183)),NA())</f>
        <v>#N/A</v>
      </c>
      <c r="AJ189" s="512" t="e">
        <f ca="1">+IF(AND(ISNUMBER(OFFSET('Sanitation Data'!$F$12,0,10*ROW('Sanitation Data'!F183))),'Data Summary'!CY189="Yes"),OFFSET('Sanitation Data'!$F$12,0,10*ROW('Sanitation Data'!F183)),NA())</f>
        <v>#N/A</v>
      </c>
      <c r="AK189" s="512" t="e">
        <f ca="1">+IF(AND(ISNUMBER(OFFSET('Sanitation Data'!$G$4,0,10*ROW('Sanitation Data'!G183))),'Data Summary'!CZ189="Yes"),100-OFFSET('Sanitation Data'!$G$4,0,10*ROW('Sanitation Data'!G183)),NA())</f>
        <v>#N/A</v>
      </c>
      <c r="AL189" s="512" t="e">
        <f ca="1">+IF(AND(ISNUMBER(OFFSET('Sanitation Data'!$G$6,0,10*ROW('Sanitation Data'!G183))),'Data Summary'!DA189="Yes"),OFFSET('Sanitation Data'!$G$6,0,10*ROW('Sanitation Data'!G183)),NA())</f>
        <v>#N/A</v>
      </c>
      <c r="AM189" s="512" t="e">
        <f ca="1">+IF(AND(ISNUMBER(OFFSET('Sanitation Data'!$G$10,0,10*ROW('Sanitation Data'!G183))),'Data Summary'!DB189="Yes"),OFFSET('Sanitation Data'!$G$10,0,10*ROW('Sanitation Data'!G183)),NA())</f>
        <v>#N/A</v>
      </c>
      <c r="AN189" s="512" t="e">
        <f ca="1">+IF(AND(ISNUMBER(OFFSET('Sanitation Data'!$G$11,0,10*ROW('Sanitation Data'!G183))),'Data Summary'!DC189="Yes"),OFFSET('Sanitation Data'!$G$11,0,10*ROW('Sanitation Data'!G183)),NA())</f>
        <v>#N/A</v>
      </c>
      <c r="AO189" s="512" t="e">
        <f ca="1">+IF(AND(ISNUMBER(OFFSET('Sanitation Data'!$G$12,0,10*ROW('Sanitation Data'!G183))),'Data Summary'!DD189="Yes"),OFFSET('Sanitation Data'!$G$12,0,10*ROW('Sanitation Data'!G183)),NA())</f>
        <v>#N/A</v>
      </c>
      <c r="AP189" s="512" t="e">
        <f ca="1">+IF(AND(ISNUMBER(OFFSET('Sanitation Data'!$H$4,0,10*ROW('Sanitation Data'!H183))),'Data Summary'!DE189="Yes"),100-OFFSET('Sanitation Data'!$H$4,0,10*ROW('Sanitation Data'!H183)),NA())</f>
        <v>#N/A</v>
      </c>
      <c r="AQ189" s="512" t="e">
        <f ca="1">+IF(AND(ISNUMBER(OFFSET('Sanitation Data'!$H$6,0,10*ROW('Sanitation Data'!H183))),'Data Summary'!DF189="Yes"),OFFSET('Sanitation Data'!$H$6,0,10*ROW('Sanitation Data'!H183)),NA())</f>
        <v>#N/A</v>
      </c>
      <c r="AR189" s="512" t="e">
        <f ca="1">+IF(AND(ISNUMBER(OFFSET('Sanitation Data'!$H$10,0,10*ROW('Sanitation Data'!H183))),'Data Summary'!DG189="Yes"),OFFSET('Sanitation Data'!$H$10,0,10*ROW('Sanitation Data'!H183)),NA())</f>
        <v>#N/A</v>
      </c>
      <c r="AS189" s="512" t="e">
        <f ca="1">+IF(AND(ISNUMBER(OFFSET('Sanitation Data'!$H$11,0,10*ROW('Sanitation Data'!H183))),'Data Summary'!DH189="Yes"),OFFSET('Sanitation Data'!$H$11,0,10*ROW('Sanitation Data'!H183)),NA())</f>
        <v>#N/A</v>
      </c>
      <c r="AT189" s="512" t="e">
        <f ca="1">+IF(AND(ISNUMBER(OFFSET('Sanitation Data'!$H$12,0,10*ROW('Sanitation Data'!H183))),'Data Summary'!DI189="Yes"),OFFSET('Sanitation Data'!$H$12,0,10*ROW('Sanitation Data'!H183)),NA())</f>
        <v>#N/A</v>
      </c>
      <c r="AU189" s="512" t="e">
        <f ca="1">+IF(AND(ISNUMBER(OFFSET('Sanitation Data'!$I$4,0,10*ROW('Sanitation Data'!I183))),'Data Summary'!DJ189="Yes"),100-OFFSET('Sanitation Data'!$I$4,0,10*ROW('Sanitation Data'!I183)),NA())</f>
        <v>#N/A</v>
      </c>
      <c r="AV189" s="512" t="e">
        <f ca="1">+IF(AND(ISNUMBER(OFFSET('Sanitation Data'!$I$6,0,10*ROW('Sanitation Data'!I183))),'Data Summary'!DK189="Yes"),OFFSET('Sanitation Data'!$I$6,0,10*ROW('Sanitation Data'!I183)),NA())</f>
        <v>#N/A</v>
      </c>
      <c r="AW189" s="512" t="e">
        <f ca="1">+IF(AND(ISNUMBER(OFFSET('Sanitation Data'!$I$10,0,10*ROW('Sanitation Data'!I183))),'Data Summary'!DL189="Yes"),OFFSET('Sanitation Data'!$I$10,0,10*ROW('Sanitation Data'!I183)),NA())</f>
        <v>#N/A</v>
      </c>
      <c r="AX189" s="512" t="e">
        <f ca="1">+IF(AND(ISNUMBER(OFFSET('Sanitation Data'!$I$11,0,10*ROW('Sanitation Data'!I183))),'Data Summary'!DM189="Yes"),OFFSET('Sanitation Data'!$I$11,0,10*ROW('Sanitation Data'!I183)),NA())</f>
        <v>#N/A</v>
      </c>
      <c r="AY189" s="512" t="e">
        <f ca="1">+IF(AND(ISNUMBER(OFFSET('Sanitation Data'!$I$12,0,10*ROW('Sanitation Data'!I183))),'Data Summary'!DN189="Yes"),OFFSET('Sanitation Data'!$I$12,0,10*ROW('Sanitation Data'!I183)),NA())</f>
        <v>#N/A</v>
      </c>
      <c r="AZ189" s="513" t="e">
        <f ca="1">+IF(AND(ISNUMBER(OFFSET('Hygiene Data'!$D$5,0,10*ROW('Hygiene Data'!D183))),'Data Summary'!DO189="Yes"),OFFSET('Hygiene Data'!$D$5,0,10*ROW('Hygiene Data'!D183)),NA())</f>
        <v>#N/A</v>
      </c>
      <c r="BA189" s="513" t="e">
        <f ca="1">+IF(AND(ISNUMBER(OFFSET('Hygiene Data'!$D$7,0,10*ROW('Hygiene Data'!D183))),'Data Summary'!DP189="Yes"),OFFSET('Hygiene Data'!$D$7,0,10*ROW('Hygiene Data'!D183)),NA())</f>
        <v>#N/A</v>
      </c>
      <c r="BB189" s="513" t="e">
        <f ca="1">+IF(AND(ISNUMBER(OFFSET('Hygiene Data'!$D$9,0,10*ROW('Hygiene Data'!D183))),'Data Summary'!DQ189="Yes"),OFFSET('Hygiene Data'!$D$9,0,10*ROW('Hygiene Data'!D183)),NA())</f>
        <v>#N/A</v>
      </c>
      <c r="BC189" s="513" t="e">
        <f ca="1">+IF(AND(ISNUMBER(OFFSET('Hygiene Data'!$E$5,0,10*ROW('Hygiene Data'!E183))),'Data Summary'!DR189="Yes"),OFFSET('Hygiene Data'!$E$5,0,10*ROW('Hygiene Data'!E183)),NA())</f>
        <v>#N/A</v>
      </c>
      <c r="BD189" s="513" t="e">
        <f ca="1">+IF(AND(ISNUMBER(OFFSET('Hygiene Data'!$E$7,0,10*ROW('Hygiene Data'!E183))),'Data Summary'!DS189="Yes"),OFFSET('Hygiene Data'!$E$7,0,10*ROW('Hygiene Data'!E183)),NA())</f>
        <v>#N/A</v>
      </c>
      <c r="BE189" s="513" t="e">
        <f ca="1">+IF(AND(ISNUMBER(OFFSET('Hygiene Data'!$E$9,0,10*ROW('Hygiene Data'!E183))),'Data Summary'!DT189="Yes"),OFFSET('Hygiene Data'!$E$9,0,10*ROW('Hygiene Data'!E183)),NA())</f>
        <v>#N/A</v>
      </c>
      <c r="BF189" s="513" t="e">
        <f ca="1">+IF(AND(ISNUMBER(OFFSET('Hygiene Data'!$F$5,0,10*ROW('Hygiene Data'!F183))),'Data Summary'!DU189="Yes"),OFFSET('Hygiene Data'!$F$5,0,10*ROW('Hygiene Data'!F183)),NA())</f>
        <v>#N/A</v>
      </c>
      <c r="BG189" s="513" t="e">
        <f ca="1">+IF(AND(ISNUMBER(OFFSET('Hygiene Data'!$F$7,0,10*ROW('Hygiene Data'!F183))),'Data Summary'!DV189="Yes"),OFFSET('Hygiene Data'!$F$7,0,10*ROW('Hygiene Data'!F183)),NA())</f>
        <v>#N/A</v>
      </c>
      <c r="BH189" s="513" t="e">
        <f ca="1">+IF(AND(ISNUMBER(OFFSET('Hygiene Data'!$F$9,0,10*ROW('Hygiene Data'!F183))),'Data Summary'!DW189="Yes"),OFFSET('Hygiene Data'!$F$9,0,10*ROW('Hygiene Data'!F183)),NA())</f>
        <v>#N/A</v>
      </c>
      <c r="BI189" s="513" t="e">
        <f ca="1">+IF(AND(ISNUMBER(OFFSET('Hygiene Data'!$G$5,0,10*ROW('Hygiene Data'!G183))),'Data Summary'!DX189="Yes"),OFFSET('Hygiene Data'!$G$5,0,10*ROW('Hygiene Data'!G183)),NA())</f>
        <v>#N/A</v>
      </c>
      <c r="BJ189" s="513" t="e">
        <f ca="1">+IF(AND(ISNUMBER(OFFSET('Hygiene Data'!$G$7,0,10*ROW('Hygiene Data'!G183))),'Data Summary'!DY189="Yes"),OFFSET('Hygiene Data'!$G$7,0,10*ROW('Hygiene Data'!G183)),NA())</f>
        <v>#N/A</v>
      </c>
      <c r="BK189" s="513" t="e">
        <f ca="1">+IF(AND(ISNUMBER(OFFSET('Hygiene Data'!$G$9,0,10*ROW('Hygiene Data'!G183))),'Data Summary'!DZ189="Yes"),OFFSET('Hygiene Data'!$G$9,0,10*ROW('Hygiene Data'!G183)),NA())</f>
        <v>#N/A</v>
      </c>
      <c r="BL189" s="513" t="e">
        <f ca="1">+IF(AND(ISNUMBER(OFFSET('Hygiene Data'!$H$5,0,10*ROW('Hygiene Data'!H183))),'Data Summary'!EA189="Yes"),OFFSET('Hygiene Data'!$H$5,0,10*ROW('Hygiene Data'!H183)),NA())</f>
        <v>#N/A</v>
      </c>
      <c r="BM189" s="513" t="e">
        <f ca="1">+IF(AND(ISNUMBER(OFFSET('Hygiene Data'!$H$7,0,10*ROW('Hygiene Data'!H183))),'Data Summary'!EB189="Yes"),OFFSET('Hygiene Data'!$H$7,0,10*ROW('Hygiene Data'!H183)),NA())</f>
        <v>#N/A</v>
      </c>
      <c r="BN189" s="513" t="e">
        <f ca="1">+IF(AND(ISNUMBER(OFFSET('Hygiene Data'!$H$9,0,10*ROW('Hygiene Data'!H183))),'Data Summary'!EC189="Yes"),OFFSET('Hygiene Data'!$H$9,0,10*ROW('Hygiene Data'!H183)),NA())</f>
        <v>#N/A</v>
      </c>
      <c r="BO189" s="513" t="e">
        <f ca="1">+IF(AND(ISNUMBER(OFFSET('Hygiene Data'!$I$5,0,10*ROW('Hygiene Data'!I183))),'Data Summary'!ED189="Yes"),OFFSET('Hygiene Data'!$I$5,0,10*ROW('Hygiene Data'!I183)),NA())</f>
        <v>#N/A</v>
      </c>
      <c r="BP189" s="513" t="e">
        <f ca="1">+IF(AND(ISNUMBER(OFFSET('Hygiene Data'!$I$7,0,10*ROW('Hygiene Data'!I183))),'Data Summary'!EE189="Yes"),OFFSET('Hygiene Data'!$I$7,0,10*ROW('Hygiene Data'!I183)),NA())</f>
        <v>#N/A</v>
      </c>
      <c r="BQ189" s="513" t="e">
        <f ca="1">+IF(AND(ISNUMBER(OFFSET('Hygiene Data'!$I$9,0,10*ROW('Hygiene Data'!I183))),'Data Summary'!EF189="Yes"),OFFSET('Hygiene Data'!$I$9,0,10*ROW('Hygiene Data'!I183)),NA())</f>
        <v>#N/A</v>
      </c>
    </row>
    <row r="190" spans="1:69" x14ac:dyDescent="0.25">
      <c r="A190" s="509" t="e">
        <f ca="1">+RIGHT('Data Summary'!A190,LEN('Data Summary'!A190)-9)</f>
        <v>#VALUE!</v>
      </c>
      <c r="B190" s="483" t="str">
        <f ca="1">+IF(ISTEXT('Data Summary'!B190),'Data Summary'!B190,"")</f>
        <v/>
      </c>
      <c r="C190" s="510" t="e">
        <f ca="1">+VALUE('Data Summary'!C190)</f>
        <v>#VALUE!</v>
      </c>
      <c r="D190" s="511" t="e">
        <f ca="1">+IF(AND(ISNUMBER(OFFSET('Water Data'!$D$4,0,10*ROW('Water Data'!D184))),'Data Summary'!BS190="Yes"),100-OFFSET('Water Data'!$D$4,0,10*ROW('Water Data'!D184)),NA())</f>
        <v>#N/A</v>
      </c>
      <c r="E190" s="511" t="e">
        <f ca="1">+IF(AND(ISNUMBER(OFFSET('Water Data'!$D$6,0,10*ROW('Water Data'!D184))),'Data Summary'!BT190="Yes"),OFFSET('Water Data'!$D$6,0,10*ROW('Water Data'!D184)),NA())</f>
        <v>#N/A</v>
      </c>
      <c r="F190" s="511" t="e">
        <f ca="1">+IF(AND(ISNUMBER(OFFSET('Water Data'!$D$9,0,10*ROW('Water Data'!D184))),'Data Summary'!BU190="Yes"),OFFSET('Water Data'!$D$9,0,10*ROW('Water Data'!D184)),NA())</f>
        <v>#N/A</v>
      </c>
      <c r="G190" s="511" t="e">
        <f ca="1">+IF(AND(ISNUMBER(OFFSET('Water Data'!$E$4,0,10*ROW('Water Data'!E184))),'Data Summary'!BV190="Yes"),100-OFFSET('Water Data'!$E$4,0,10*ROW('Water Data'!E184)),NA())</f>
        <v>#N/A</v>
      </c>
      <c r="H190" s="511" t="e">
        <f ca="1">+IF(AND(ISNUMBER(OFFSET('Water Data'!$E$6,0,10*ROW('Water Data'!E184))),'Data Summary'!BW190="Yes"),OFFSET('Water Data'!$E$6,0,10*ROW('Water Data'!E184)),NA())</f>
        <v>#N/A</v>
      </c>
      <c r="I190" s="511" t="e">
        <f ca="1">+IF(AND(ISNUMBER(OFFSET('Water Data'!$E$9,0,10*ROW('Water Data'!E184))),'Data Summary'!BX190="Yes"),OFFSET('Water Data'!$E$9,0,10*ROW('Water Data'!E184)),NA())</f>
        <v>#N/A</v>
      </c>
      <c r="J190" s="511" t="e">
        <f ca="1">+IF(AND(ISNUMBER(OFFSET('Water Data'!$F$4,0,10*ROW('Water Data'!F184))),'Data Summary'!BY190="Yes"),100-OFFSET('Water Data'!$F$4,0,10*ROW('Water Data'!F184)),NA())</f>
        <v>#N/A</v>
      </c>
      <c r="K190" s="511" t="e">
        <f ca="1">+IF(AND(ISNUMBER(OFFSET('Water Data'!$F$6,0,10*ROW('Water Data'!F184))),'Data Summary'!BZ190="Yes"),OFFSET('Water Data'!$F$6,0,10*ROW('Water Data'!F184)),NA())</f>
        <v>#N/A</v>
      </c>
      <c r="L190" s="511" t="e">
        <f ca="1">+IF(AND(ISNUMBER(OFFSET('Water Data'!$F$9,0,10*ROW('Water Data'!F184))),'Data Summary'!CA190="Yes"),OFFSET('Water Data'!$F$9,0,10*ROW('Water Data'!F184)),NA())</f>
        <v>#N/A</v>
      </c>
      <c r="M190" s="511" t="e">
        <f ca="1">+IF(AND(ISNUMBER(OFFSET('Water Data'!$G$4,0,10*ROW('Water Data'!G184))),'Data Summary'!CB190="Yes"),100-OFFSET('Water Data'!$G$4,0,10*ROW('Water Data'!G184)),NA())</f>
        <v>#N/A</v>
      </c>
      <c r="N190" s="511" t="e">
        <f ca="1">+IF(AND(ISNUMBER(OFFSET('Water Data'!$G$6,0,10*ROW('Water Data'!G184))),'Data Summary'!CC190="Yes"),OFFSET('Water Data'!$G$6,0,10*ROW('Water Data'!G184)),NA())</f>
        <v>#N/A</v>
      </c>
      <c r="O190" s="511" t="e">
        <f ca="1">+IF(AND(ISNUMBER(OFFSET('Water Data'!$G$9,0,10*ROW('Water Data'!G184))),'Data Summary'!CD190="Yes"),OFFSET('Water Data'!$G$9,0,10*ROW('Water Data'!G184)),NA())</f>
        <v>#N/A</v>
      </c>
      <c r="P190" s="511" t="e">
        <f ca="1">+IF(AND(ISNUMBER(OFFSET('Water Data'!$H$4,0,10*ROW('Water Data'!H184))),'Data Summary'!CE190="Yes"),100-OFFSET('Water Data'!$H$4,0,10*ROW('Water Data'!H184)),NA())</f>
        <v>#N/A</v>
      </c>
      <c r="Q190" s="511" t="e">
        <f ca="1">+IF(AND(ISNUMBER(OFFSET('Water Data'!$H$6,0,10*ROW('Water Data'!H184))),'Data Summary'!CF190="Yes"),OFFSET('Water Data'!$H$6,0,10*ROW('Water Data'!H184)),NA())</f>
        <v>#N/A</v>
      </c>
      <c r="R190" s="511" t="e">
        <f ca="1">+IF(AND(ISNUMBER(OFFSET('Water Data'!$H$9,0,10*ROW('Water Data'!H184))),'Data Summary'!CG190="Yes"),OFFSET('Water Data'!$H$9,0,10*ROW('Water Data'!H184)),NA())</f>
        <v>#N/A</v>
      </c>
      <c r="S190" s="511" t="e">
        <f ca="1">+IF(AND(ISNUMBER(OFFSET('Water Data'!$I$4,0,10*ROW('Water Data'!I184))),'Data Summary'!CH190="Yes"),100-OFFSET('Water Data'!$I$4,0,10*ROW('Water Data'!I184)),NA())</f>
        <v>#N/A</v>
      </c>
      <c r="T190" s="511" t="e">
        <f ca="1">+IF(AND(ISNUMBER(OFFSET('Water Data'!$I$6,0,10*ROW('Water Data'!I184))),'Data Summary'!CI190="Yes"),OFFSET('Water Data'!$I$6,0,10*ROW('Water Data'!I184)),NA())</f>
        <v>#N/A</v>
      </c>
      <c r="U190" s="511" t="e">
        <f ca="1">+IF(AND(ISNUMBER(OFFSET('Water Data'!$I$9,0,10*ROW('Water Data'!I184))),'Data Summary'!CJ190="Yes"),OFFSET('Water Data'!$I$9,0,10*ROW('Water Data'!I184)),NA())</f>
        <v>#N/A</v>
      </c>
      <c r="V190" s="512" t="e">
        <f ca="1">+IF(AND(ISNUMBER(OFFSET('Sanitation Data'!$D$4,0,10*ROW('Sanitation Data'!D184))),'Data Summary'!CK190="Yes"),100-OFFSET('Sanitation Data'!$D$4,0,10*ROW('Sanitation Data'!D184)),NA())</f>
        <v>#N/A</v>
      </c>
      <c r="W190" s="512" t="e">
        <f ca="1">+IF(AND(ISNUMBER(OFFSET('Sanitation Data'!$D$6,0,10*ROW('Sanitation Data'!D184))),'Data Summary'!CL190="Yes"),OFFSET('Sanitation Data'!$D$6,0,10*ROW('Sanitation Data'!D184)),NA())</f>
        <v>#N/A</v>
      </c>
      <c r="X190" s="512" t="e">
        <f ca="1">+IF(AND(ISNUMBER(OFFSET('Sanitation Data'!$D$10,0,10*ROW('Sanitation Data'!D184))),'Data Summary'!CM190="Yes"),OFFSET('Sanitation Data'!$D$10,0,10*ROW('Sanitation Data'!D184)),NA())</f>
        <v>#N/A</v>
      </c>
      <c r="Y190" s="512" t="e">
        <f ca="1">+IF(AND(ISNUMBER(OFFSET('Sanitation Data'!$D$11,0,10*ROW('Sanitation Data'!D184))),'Data Summary'!CN190="Yes"),OFFSET('Sanitation Data'!$D$11,0,10*ROW('Sanitation Data'!D184)),NA())</f>
        <v>#N/A</v>
      </c>
      <c r="Z190" s="512" t="e">
        <f ca="1">+IF(AND(ISNUMBER(OFFSET('Sanitation Data'!$D$12,0,10*ROW('Sanitation Data'!D184))),'Data Summary'!CO190="Yes"),OFFSET('Sanitation Data'!$D$12,0,10*ROW('Sanitation Data'!D184)),NA())</f>
        <v>#N/A</v>
      </c>
      <c r="AA190" s="512" t="e">
        <f ca="1">+IF(AND(ISNUMBER(OFFSET('Sanitation Data'!$E$4,0,10*ROW('Sanitation Data'!E184))),'Data Summary'!CP190="Yes"),100-OFFSET('Sanitation Data'!$E$4,0,10*ROW('Sanitation Data'!E184)),NA())</f>
        <v>#N/A</v>
      </c>
      <c r="AB190" s="512" t="e">
        <f ca="1">+IF(AND(ISNUMBER(OFFSET('Sanitation Data'!$E$6,0,10*ROW('Sanitation Data'!E184))),'Data Summary'!CQ190="Yes"),OFFSET('Sanitation Data'!$E$6,0,10*ROW('Sanitation Data'!E184)),NA())</f>
        <v>#N/A</v>
      </c>
      <c r="AC190" s="512" t="e">
        <f ca="1">+IF(AND(ISNUMBER(OFFSET('Sanitation Data'!$E$10,0,10*ROW('Sanitation Data'!E184))),'Data Summary'!CR190="Yes"),OFFSET('Sanitation Data'!$E$10,0,10*ROW('Sanitation Data'!E184)),NA())</f>
        <v>#N/A</v>
      </c>
      <c r="AD190" s="512" t="e">
        <f ca="1">+IF(AND(ISNUMBER(OFFSET('Sanitation Data'!$E$11,0,10*ROW('Sanitation Data'!E184))),'Data Summary'!CS190="Yes"),OFFSET('Sanitation Data'!$E$11,0,10*ROW('Sanitation Data'!E184)),NA())</f>
        <v>#N/A</v>
      </c>
      <c r="AE190" s="512" t="e">
        <f ca="1">+IF(AND(ISNUMBER(OFFSET('Sanitation Data'!$E$12,0,10*ROW('Sanitation Data'!E184))),'Data Summary'!CT190="Yes"),OFFSET('Sanitation Data'!$E$12,0,10*ROW('Sanitation Data'!E184)),NA())</f>
        <v>#N/A</v>
      </c>
      <c r="AF190" s="512" t="e">
        <f ca="1">+IF(AND(ISNUMBER(OFFSET('Sanitation Data'!$F$4,0,10*ROW('Sanitation Data'!F184))),'Data Summary'!CU190="Yes"),100-OFFSET('Sanitation Data'!$F$4,0,10*ROW('Sanitation Data'!F184)),NA())</f>
        <v>#N/A</v>
      </c>
      <c r="AG190" s="512" t="e">
        <f ca="1">+IF(AND(ISNUMBER(OFFSET('Sanitation Data'!$F$6,0,10*ROW('Sanitation Data'!F184))),'Data Summary'!CV190="Yes"),OFFSET('Sanitation Data'!$F$6,0,10*ROW('Sanitation Data'!F184)),NA())</f>
        <v>#N/A</v>
      </c>
      <c r="AH190" s="512" t="e">
        <f ca="1">+IF(AND(ISNUMBER(OFFSET('Sanitation Data'!$F$10,0,10*ROW('Sanitation Data'!F184))),'Data Summary'!CW190="Yes"),OFFSET('Sanitation Data'!$F$10,0,10*ROW('Sanitation Data'!F184)),NA())</f>
        <v>#N/A</v>
      </c>
      <c r="AI190" s="512" t="e">
        <f ca="1">+IF(AND(ISNUMBER(OFFSET('Sanitation Data'!$F$11,0,10*ROW('Sanitation Data'!F184))),'Data Summary'!CX190="Yes"),OFFSET('Sanitation Data'!$F$11,0,10*ROW('Sanitation Data'!F184)),NA())</f>
        <v>#N/A</v>
      </c>
      <c r="AJ190" s="512" t="e">
        <f ca="1">+IF(AND(ISNUMBER(OFFSET('Sanitation Data'!$F$12,0,10*ROW('Sanitation Data'!F184))),'Data Summary'!CY190="Yes"),OFFSET('Sanitation Data'!$F$12,0,10*ROW('Sanitation Data'!F184)),NA())</f>
        <v>#N/A</v>
      </c>
      <c r="AK190" s="512" t="e">
        <f ca="1">+IF(AND(ISNUMBER(OFFSET('Sanitation Data'!$G$4,0,10*ROW('Sanitation Data'!G184))),'Data Summary'!CZ190="Yes"),100-OFFSET('Sanitation Data'!$G$4,0,10*ROW('Sanitation Data'!G184)),NA())</f>
        <v>#N/A</v>
      </c>
      <c r="AL190" s="512" t="e">
        <f ca="1">+IF(AND(ISNUMBER(OFFSET('Sanitation Data'!$G$6,0,10*ROW('Sanitation Data'!G184))),'Data Summary'!DA190="Yes"),OFFSET('Sanitation Data'!$G$6,0,10*ROW('Sanitation Data'!G184)),NA())</f>
        <v>#N/A</v>
      </c>
      <c r="AM190" s="512" t="e">
        <f ca="1">+IF(AND(ISNUMBER(OFFSET('Sanitation Data'!$G$10,0,10*ROW('Sanitation Data'!G184))),'Data Summary'!DB190="Yes"),OFFSET('Sanitation Data'!$G$10,0,10*ROW('Sanitation Data'!G184)),NA())</f>
        <v>#N/A</v>
      </c>
      <c r="AN190" s="512" t="e">
        <f ca="1">+IF(AND(ISNUMBER(OFFSET('Sanitation Data'!$G$11,0,10*ROW('Sanitation Data'!G184))),'Data Summary'!DC190="Yes"),OFFSET('Sanitation Data'!$G$11,0,10*ROW('Sanitation Data'!G184)),NA())</f>
        <v>#N/A</v>
      </c>
      <c r="AO190" s="512" t="e">
        <f ca="1">+IF(AND(ISNUMBER(OFFSET('Sanitation Data'!$G$12,0,10*ROW('Sanitation Data'!G184))),'Data Summary'!DD190="Yes"),OFFSET('Sanitation Data'!$G$12,0,10*ROW('Sanitation Data'!G184)),NA())</f>
        <v>#N/A</v>
      </c>
      <c r="AP190" s="512" t="e">
        <f ca="1">+IF(AND(ISNUMBER(OFFSET('Sanitation Data'!$H$4,0,10*ROW('Sanitation Data'!H184))),'Data Summary'!DE190="Yes"),100-OFFSET('Sanitation Data'!$H$4,0,10*ROW('Sanitation Data'!H184)),NA())</f>
        <v>#N/A</v>
      </c>
      <c r="AQ190" s="512" t="e">
        <f ca="1">+IF(AND(ISNUMBER(OFFSET('Sanitation Data'!$H$6,0,10*ROW('Sanitation Data'!H184))),'Data Summary'!DF190="Yes"),OFFSET('Sanitation Data'!$H$6,0,10*ROW('Sanitation Data'!H184)),NA())</f>
        <v>#N/A</v>
      </c>
      <c r="AR190" s="512" t="e">
        <f ca="1">+IF(AND(ISNUMBER(OFFSET('Sanitation Data'!$H$10,0,10*ROW('Sanitation Data'!H184))),'Data Summary'!DG190="Yes"),OFFSET('Sanitation Data'!$H$10,0,10*ROW('Sanitation Data'!H184)),NA())</f>
        <v>#N/A</v>
      </c>
      <c r="AS190" s="512" t="e">
        <f ca="1">+IF(AND(ISNUMBER(OFFSET('Sanitation Data'!$H$11,0,10*ROW('Sanitation Data'!H184))),'Data Summary'!DH190="Yes"),OFFSET('Sanitation Data'!$H$11,0,10*ROW('Sanitation Data'!H184)),NA())</f>
        <v>#N/A</v>
      </c>
      <c r="AT190" s="512" t="e">
        <f ca="1">+IF(AND(ISNUMBER(OFFSET('Sanitation Data'!$H$12,0,10*ROW('Sanitation Data'!H184))),'Data Summary'!DI190="Yes"),OFFSET('Sanitation Data'!$H$12,0,10*ROW('Sanitation Data'!H184)),NA())</f>
        <v>#N/A</v>
      </c>
      <c r="AU190" s="512" t="e">
        <f ca="1">+IF(AND(ISNUMBER(OFFSET('Sanitation Data'!$I$4,0,10*ROW('Sanitation Data'!I184))),'Data Summary'!DJ190="Yes"),100-OFFSET('Sanitation Data'!$I$4,0,10*ROW('Sanitation Data'!I184)),NA())</f>
        <v>#N/A</v>
      </c>
      <c r="AV190" s="512" t="e">
        <f ca="1">+IF(AND(ISNUMBER(OFFSET('Sanitation Data'!$I$6,0,10*ROW('Sanitation Data'!I184))),'Data Summary'!DK190="Yes"),OFFSET('Sanitation Data'!$I$6,0,10*ROW('Sanitation Data'!I184)),NA())</f>
        <v>#N/A</v>
      </c>
      <c r="AW190" s="512" t="e">
        <f ca="1">+IF(AND(ISNUMBER(OFFSET('Sanitation Data'!$I$10,0,10*ROW('Sanitation Data'!I184))),'Data Summary'!DL190="Yes"),OFFSET('Sanitation Data'!$I$10,0,10*ROW('Sanitation Data'!I184)),NA())</f>
        <v>#N/A</v>
      </c>
      <c r="AX190" s="512" t="e">
        <f ca="1">+IF(AND(ISNUMBER(OFFSET('Sanitation Data'!$I$11,0,10*ROW('Sanitation Data'!I184))),'Data Summary'!DM190="Yes"),OFFSET('Sanitation Data'!$I$11,0,10*ROW('Sanitation Data'!I184)),NA())</f>
        <v>#N/A</v>
      </c>
      <c r="AY190" s="512" t="e">
        <f ca="1">+IF(AND(ISNUMBER(OFFSET('Sanitation Data'!$I$12,0,10*ROW('Sanitation Data'!I184))),'Data Summary'!DN190="Yes"),OFFSET('Sanitation Data'!$I$12,0,10*ROW('Sanitation Data'!I184)),NA())</f>
        <v>#N/A</v>
      </c>
      <c r="AZ190" s="513" t="e">
        <f ca="1">+IF(AND(ISNUMBER(OFFSET('Hygiene Data'!$D$5,0,10*ROW('Hygiene Data'!D184))),'Data Summary'!DO190="Yes"),OFFSET('Hygiene Data'!$D$5,0,10*ROW('Hygiene Data'!D184)),NA())</f>
        <v>#N/A</v>
      </c>
      <c r="BA190" s="513" t="e">
        <f ca="1">+IF(AND(ISNUMBER(OFFSET('Hygiene Data'!$D$7,0,10*ROW('Hygiene Data'!D184))),'Data Summary'!DP190="Yes"),OFFSET('Hygiene Data'!$D$7,0,10*ROW('Hygiene Data'!D184)),NA())</f>
        <v>#N/A</v>
      </c>
      <c r="BB190" s="513" t="e">
        <f ca="1">+IF(AND(ISNUMBER(OFFSET('Hygiene Data'!$D$9,0,10*ROW('Hygiene Data'!D184))),'Data Summary'!DQ190="Yes"),OFFSET('Hygiene Data'!$D$9,0,10*ROW('Hygiene Data'!D184)),NA())</f>
        <v>#N/A</v>
      </c>
      <c r="BC190" s="513" t="e">
        <f ca="1">+IF(AND(ISNUMBER(OFFSET('Hygiene Data'!$E$5,0,10*ROW('Hygiene Data'!E184))),'Data Summary'!DR190="Yes"),OFFSET('Hygiene Data'!$E$5,0,10*ROW('Hygiene Data'!E184)),NA())</f>
        <v>#N/A</v>
      </c>
      <c r="BD190" s="513" t="e">
        <f ca="1">+IF(AND(ISNUMBER(OFFSET('Hygiene Data'!$E$7,0,10*ROW('Hygiene Data'!E184))),'Data Summary'!DS190="Yes"),OFFSET('Hygiene Data'!$E$7,0,10*ROW('Hygiene Data'!E184)),NA())</f>
        <v>#N/A</v>
      </c>
      <c r="BE190" s="513" t="e">
        <f ca="1">+IF(AND(ISNUMBER(OFFSET('Hygiene Data'!$E$9,0,10*ROW('Hygiene Data'!E184))),'Data Summary'!DT190="Yes"),OFFSET('Hygiene Data'!$E$9,0,10*ROW('Hygiene Data'!E184)),NA())</f>
        <v>#N/A</v>
      </c>
      <c r="BF190" s="513" t="e">
        <f ca="1">+IF(AND(ISNUMBER(OFFSET('Hygiene Data'!$F$5,0,10*ROW('Hygiene Data'!F184))),'Data Summary'!DU190="Yes"),OFFSET('Hygiene Data'!$F$5,0,10*ROW('Hygiene Data'!F184)),NA())</f>
        <v>#N/A</v>
      </c>
      <c r="BG190" s="513" t="e">
        <f ca="1">+IF(AND(ISNUMBER(OFFSET('Hygiene Data'!$F$7,0,10*ROW('Hygiene Data'!F184))),'Data Summary'!DV190="Yes"),OFFSET('Hygiene Data'!$F$7,0,10*ROW('Hygiene Data'!F184)),NA())</f>
        <v>#N/A</v>
      </c>
      <c r="BH190" s="513" t="e">
        <f ca="1">+IF(AND(ISNUMBER(OFFSET('Hygiene Data'!$F$9,0,10*ROW('Hygiene Data'!F184))),'Data Summary'!DW190="Yes"),OFFSET('Hygiene Data'!$F$9,0,10*ROW('Hygiene Data'!F184)),NA())</f>
        <v>#N/A</v>
      </c>
      <c r="BI190" s="513" t="e">
        <f ca="1">+IF(AND(ISNUMBER(OFFSET('Hygiene Data'!$G$5,0,10*ROW('Hygiene Data'!G184))),'Data Summary'!DX190="Yes"),OFFSET('Hygiene Data'!$G$5,0,10*ROW('Hygiene Data'!G184)),NA())</f>
        <v>#N/A</v>
      </c>
      <c r="BJ190" s="513" t="e">
        <f ca="1">+IF(AND(ISNUMBER(OFFSET('Hygiene Data'!$G$7,0,10*ROW('Hygiene Data'!G184))),'Data Summary'!DY190="Yes"),OFFSET('Hygiene Data'!$G$7,0,10*ROW('Hygiene Data'!G184)),NA())</f>
        <v>#N/A</v>
      </c>
      <c r="BK190" s="513" t="e">
        <f ca="1">+IF(AND(ISNUMBER(OFFSET('Hygiene Data'!$G$9,0,10*ROW('Hygiene Data'!G184))),'Data Summary'!DZ190="Yes"),OFFSET('Hygiene Data'!$G$9,0,10*ROW('Hygiene Data'!G184)),NA())</f>
        <v>#N/A</v>
      </c>
      <c r="BL190" s="513" t="e">
        <f ca="1">+IF(AND(ISNUMBER(OFFSET('Hygiene Data'!$H$5,0,10*ROW('Hygiene Data'!H184))),'Data Summary'!EA190="Yes"),OFFSET('Hygiene Data'!$H$5,0,10*ROW('Hygiene Data'!H184)),NA())</f>
        <v>#N/A</v>
      </c>
      <c r="BM190" s="513" t="e">
        <f ca="1">+IF(AND(ISNUMBER(OFFSET('Hygiene Data'!$H$7,0,10*ROW('Hygiene Data'!H184))),'Data Summary'!EB190="Yes"),OFFSET('Hygiene Data'!$H$7,0,10*ROW('Hygiene Data'!H184)),NA())</f>
        <v>#N/A</v>
      </c>
      <c r="BN190" s="513" t="e">
        <f ca="1">+IF(AND(ISNUMBER(OFFSET('Hygiene Data'!$H$9,0,10*ROW('Hygiene Data'!H184))),'Data Summary'!EC190="Yes"),OFFSET('Hygiene Data'!$H$9,0,10*ROW('Hygiene Data'!H184)),NA())</f>
        <v>#N/A</v>
      </c>
      <c r="BO190" s="513" t="e">
        <f ca="1">+IF(AND(ISNUMBER(OFFSET('Hygiene Data'!$I$5,0,10*ROW('Hygiene Data'!I184))),'Data Summary'!ED190="Yes"),OFFSET('Hygiene Data'!$I$5,0,10*ROW('Hygiene Data'!I184)),NA())</f>
        <v>#N/A</v>
      </c>
      <c r="BP190" s="513" t="e">
        <f ca="1">+IF(AND(ISNUMBER(OFFSET('Hygiene Data'!$I$7,0,10*ROW('Hygiene Data'!I184))),'Data Summary'!EE190="Yes"),OFFSET('Hygiene Data'!$I$7,0,10*ROW('Hygiene Data'!I184)),NA())</f>
        <v>#N/A</v>
      </c>
      <c r="BQ190" s="513" t="e">
        <f ca="1">+IF(AND(ISNUMBER(OFFSET('Hygiene Data'!$I$9,0,10*ROW('Hygiene Data'!I184))),'Data Summary'!EF190="Yes"),OFFSET('Hygiene Data'!$I$9,0,10*ROW('Hygiene Data'!I184)),NA())</f>
        <v>#N/A</v>
      </c>
    </row>
    <row r="191" spans="1:69" x14ac:dyDescent="0.25">
      <c r="A191" s="509" t="e">
        <f ca="1">+RIGHT('Data Summary'!A191,LEN('Data Summary'!A191)-9)</f>
        <v>#VALUE!</v>
      </c>
      <c r="B191" s="483" t="str">
        <f ca="1">+IF(ISTEXT('Data Summary'!B191),'Data Summary'!B191,"")</f>
        <v/>
      </c>
      <c r="C191" s="510" t="e">
        <f ca="1">+VALUE('Data Summary'!C191)</f>
        <v>#VALUE!</v>
      </c>
      <c r="D191" s="511" t="e">
        <f ca="1">+IF(AND(ISNUMBER(OFFSET('Water Data'!$D$4,0,10*ROW('Water Data'!D185))),'Data Summary'!BS191="Yes"),100-OFFSET('Water Data'!$D$4,0,10*ROW('Water Data'!D185)),NA())</f>
        <v>#N/A</v>
      </c>
      <c r="E191" s="511" t="e">
        <f ca="1">+IF(AND(ISNUMBER(OFFSET('Water Data'!$D$6,0,10*ROW('Water Data'!D185))),'Data Summary'!BT191="Yes"),OFFSET('Water Data'!$D$6,0,10*ROW('Water Data'!D185)),NA())</f>
        <v>#N/A</v>
      </c>
      <c r="F191" s="511" t="e">
        <f ca="1">+IF(AND(ISNUMBER(OFFSET('Water Data'!$D$9,0,10*ROW('Water Data'!D185))),'Data Summary'!BU191="Yes"),OFFSET('Water Data'!$D$9,0,10*ROW('Water Data'!D185)),NA())</f>
        <v>#N/A</v>
      </c>
      <c r="G191" s="511" t="e">
        <f ca="1">+IF(AND(ISNUMBER(OFFSET('Water Data'!$E$4,0,10*ROW('Water Data'!E185))),'Data Summary'!BV191="Yes"),100-OFFSET('Water Data'!$E$4,0,10*ROW('Water Data'!E185)),NA())</f>
        <v>#N/A</v>
      </c>
      <c r="H191" s="511" t="e">
        <f ca="1">+IF(AND(ISNUMBER(OFFSET('Water Data'!$E$6,0,10*ROW('Water Data'!E185))),'Data Summary'!BW191="Yes"),OFFSET('Water Data'!$E$6,0,10*ROW('Water Data'!E185)),NA())</f>
        <v>#N/A</v>
      </c>
      <c r="I191" s="511" t="e">
        <f ca="1">+IF(AND(ISNUMBER(OFFSET('Water Data'!$E$9,0,10*ROW('Water Data'!E185))),'Data Summary'!BX191="Yes"),OFFSET('Water Data'!$E$9,0,10*ROW('Water Data'!E185)),NA())</f>
        <v>#N/A</v>
      </c>
      <c r="J191" s="511" t="e">
        <f ca="1">+IF(AND(ISNUMBER(OFFSET('Water Data'!$F$4,0,10*ROW('Water Data'!F185))),'Data Summary'!BY191="Yes"),100-OFFSET('Water Data'!$F$4,0,10*ROW('Water Data'!F185)),NA())</f>
        <v>#N/A</v>
      </c>
      <c r="K191" s="511" t="e">
        <f ca="1">+IF(AND(ISNUMBER(OFFSET('Water Data'!$F$6,0,10*ROW('Water Data'!F185))),'Data Summary'!BZ191="Yes"),OFFSET('Water Data'!$F$6,0,10*ROW('Water Data'!F185)),NA())</f>
        <v>#N/A</v>
      </c>
      <c r="L191" s="511" t="e">
        <f ca="1">+IF(AND(ISNUMBER(OFFSET('Water Data'!$F$9,0,10*ROW('Water Data'!F185))),'Data Summary'!CA191="Yes"),OFFSET('Water Data'!$F$9,0,10*ROW('Water Data'!F185)),NA())</f>
        <v>#N/A</v>
      </c>
      <c r="M191" s="511" t="e">
        <f ca="1">+IF(AND(ISNUMBER(OFFSET('Water Data'!$G$4,0,10*ROW('Water Data'!G185))),'Data Summary'!CB191="Yes"),100-OFFSET('Water Data'!$G$4,0,10*ROW('Water Data'!G185)),NA())</f>
        <v>#N/A</v>
      </c>
      <c r="N191" s="511" t="e">
        <f ca="1">+IF(AND(ISNUMBER(OFFSET('Water Data'!$G$6,0,10*ROW('Water Data'!G185))),'Data Summary'!CC191="Yes"),OFFSET('Water Data'!$G$6,0,10*ROW('Water Data'!G185)),NA())</f>
        <v>#N/A</v>
      </c>
      <c r="O191" s="511" t="e">
        <f ca="1">+IF(AND(ISNUMBER(OFFSET('Water Data'!$G$9,0,10*ROW('Water Data'!G185))),'Data Summary'!CD191="Yes"),OFFSET('Water Data'!$G$9,0,10*ROW('Water Data'!G185)),NA())</f>
        <v>#N/A</v>
      </c>
      <c r="P191" s="511" t="e">
        <f ca="1">+IF(AND(ISNUMBER(OFFSET('Water Data'!$H$4,0,10*ROW('Water Data'!H185))),'Data Summary'!CE191="Yes"),100-OFFSET('Water Data'!$H$4,0,10*ROW('Water Data'!H185)),NA())</f>
        <v>#N/A</v>
      </c>
      <c r="Q191" s="511" t="e">
        <f ca="1">+IF(AND(ISNUMBER(OFFSET('Water Data'!$H$6,0,10*ROW('Water Data'!H185))),'Data Summary'!CF191="Yes"),OFFSET('Water Data'!$H$6,0,10*ROW('Water Data'!H185)),NA())</f>
        <v>#N/A</v>
      </c>
      <c r="R191" s="511" t="e">
        <f ca="1">+IF(AND(ISNUMBER(OFFSET('Water Data'!$H$9,0,10*ROW('Water Data'!H185))),'Data Summary'!CG191="Yes"),OFFSET('Water Data'!$H$9,0,10*ROW('Water Data'!H185)),NA())</f>
        <v>#N/A</v>
      </c>
      <c r="S191" s="511" t="e">
        <f ca="1">+IF(AND(ISNUMBER(OFFSET('Water Data'!$I$4,0,10*ROW('Water Data'!I185))),'Data Summary'!CH191="Yes"),100-OFFSET('Water Data'!$I$4,0,10*ROW('Water Data'!I185)),NA())</f>
        <v>#N/A</v>
      </c>
      <c r="T191" s="511" t="e">
        <f ca="1">+IF(AND(ISNUMBER(OFFSET('Water Data'!$I$6,0,10*ROW('Water Data'!I185))),'Data Summary'!CI191="Yes"),OFFSET('Water Data'!$I$6,0,10*ROW('Water Data'!I185)),NA())</f>
        <v>#N/A</v>
      </c>
      <c r="U191" s="511" t="e">
        <f ca="1">+IF(AND(ISNUMBER(OFFSET('Water Data'!$I$9,0,10*ROW('Water Data'!I185))),'Data Summary'!CJ191="Yes"),OFFSET('Water Data'!$I$9,0,10*ROW('Water Data'!I185)),NA())</f>
        <v>#N/A</v>
      </c>
      <c r="V191" s="512" t="e">
        <f ca="1">+IF(AND(ISNUMBER(OFFSET('Sanitation Data'!$D$4,0,10*ROW('Sanitation Data'!D185))),'Data Summary'!CK191="Yes"),100-OFFSET('Sanitation Data'!$D$4,0,10*ROW('Sanitation Data'!D185)),NA())</f>
        <v>#N/A</v>
      </c>
      <c r="W191" s="512" t="e">
        <f ca="1">+IF(AND(ISNUMBER(OFFSET('Sanitation Data'!$D$6,0,10*ROW('Sanitation Data'!D185))),'Data Summary'!CL191="Yes"),OFFSET('Sanitation Data'!$D$6,0,10*ROW('Sanitation Data'!D185)),NA())</f>
        <v>#N/A</v>
      </c>
      <c r="X191" s="512" t="e">
        <f ca="1">+IF(AND(ISNUMBER(OFFSET('Sanitation Data'!$D$10,0,10*ROW('Sanitation Data'!D185))),'Data Summary'!CM191="Yes"),OFFSET('Sanitation Data'!$D$10,0,10*ROW('Sanitation Data'!D185)),NA())</f>
        <v>#N/A</v>
      </c>
      <c r="Y191" s="512" t="e">
        <f ca="1">+IF(AND(ISNUMBER(OFFSET('Sanitation Data'!$D$11,0,10*ROW('Sanitation Data'!D185))),'Data Summary'!CN191="Yes"),OFFSET('Sanitation Data'!$D$11,0,10*ROW('Sanitation Data'!D185)),NA())</f>
        <v>#N/A</v>
      </c>
      <c r="Z191" s="512" t="e">
        <f ca="1">+IF(AND(ISNUMBER(OFFSET('Sanitation Data'!$D$12,0,10*ROW('Sanitation Data'!D185))),'Data Summary'!CO191="Yes"),OFFSET('Sanitation Data'!$D$12,0,10*ROW('Sanitation Data'!D185)),NA())</f>
        <v>#N/A</v>
      </c>
      <c r="AA191" s="512" t="e">
        <f ca="1">+IF(AND(ISNUMBER(OFFSET('Sanitation Data'!$E$4,0,10*ROW('Sanitation Data'!E185))),'Data Summary'!CP191="Yes"),100-OFFSET('Sanitation Data'!$E$4,0,10*ROW('Sanitation Data'!E185)),NA())</f>
        <v>#N/A</v>
      </c>
      <c r="AB191" s="512" t="e">
        <f ca="1">+IF(AND(ISNUMBER(OFFSET('Sanitation Data'!$E$6,0,10*ROW('Sanitation Data'!E185))),'Data Summary'!CQ191="Yes"),OFFSET('Sanitation Data'!$E$6,0,10*ROW('Sanitation Data'!E185)),NA())</f>
        <v>#N/A</v>
      </c>
      <c r="AC191" s="512" t="e">
        <f ca="1">+IF(AND(ISNUMBER(OFFSET('Sanitation Data'!$E$10,0,10*ROW('Sanitation Data'!E185))),'Data Summary'!CR191="Yes"),OFFSET('Sanitation Data'!$E$10,0,10*ROW('Sanitation Data'!E185)),NA())</f>
        <v>#N/A</v>
      </c>
      <c r="AD191" s="512" t="e">
        <f ca="1">+IF(AND(ISNUMBER(OFFSET('Sanitation Data'!$E$11,0,10*ROW('Sanitation Data'!E185))),'Data Summary'!CS191="Yes"),OFFSET('Sanitation Data'!$E$11,0,10*ROW('Sanitation Data'!E185)),NA())</f>
        <v>#N/A</v>
      </c>
      <c r="AE191" s="512" t="e">
        <f ca="1">+IF(AND(ISNUMBER(OFFSET('Sanitation Data'!$E$12,0,10*ROW('Sanitation Data'!E185))),'Data Summary'!CT191="Yes"),OFFSET('Sanitation Data'!$E$12,0,10*ROW('Sanitation Data'!E185)),NA())</f>
        <v>#N/A</v>
      </c>
      <c r="AF191" s="512" t="e">
        <f ca="1">+IF(AND(ISNUMBER(OFFSET('Sanitation Data'!$F$4,0,10*ROW('Sanitation Data'!F185))),'Data Summary'!CU191="Yes"),100-OFFSET('Sanitation Data'!$F$4,0,10*ROW('Sanitation Data'!F185)),NA())</f>
        <v>#N/A</v>
      </c>
      <c r="AG191" s="512" t="e">
        <f ca="1">+IF(AND(ISNUMBER(OFFSET('Sanitation Data'!$F$6,0,10*ROW('Sanitation Data'!F185))),'Data Summary'!CV191="Yes"),OFFSET('Sanitation Data'!$F$6,0,10*ROW('Sanitation Data'!F185)),NA())</f>
        <v>#N/A</v>
      </c>
      <c r="AH191" s="512" t="e">
        <f ca="1">+IF(AND(ISNUMBER(OFFSET('Sanitation Data'!$F$10,0,10*ROW('Sanitation Data'!F185))),'Data Summary'!CW191="Yes"),OFFSET('Sanitation Data'!$F$10,0,10*ROW('Sanitation Data'!F185)),NA())</f>
        <v>#N/A</v>
      </c>
      <c r="AI191" s="512" t="e">
        <f ca="1">+IF(AND(ISNUMBER(OFFSET('Sanitation Data'!$F$11,0,10*ROW('Sanitation Data'!F185))),'Data Summary'!CX191="Yes"),OFFSET('Sanitation Data'!$F$11,0,10*ROW('Sanitation Data'!F185)),NA())</f>
        <v>#N/A</v>
      </c>
      <c r="AJ191" s="512" t="e">
        <f ca="1">+IF(AND(ISNUMBER(OFFSET('Sanitation Data'!$F$12,0,10*ROW('Sanitation Data'!F185))),'Data Summary'!CY191="Yes"),OFFSET('Sanitation Data'!$F$12,0,10*ROW('Sanitation Data'!F185)),NA())</f>
        <v>#N/A</v>
      </c>
      <c r="AK191" s="512" t="e">
        <f ca="1">+IF(AND(ISNUMBER(OFFSET('Sanitation Data'!$G$4,0,10*ROW('Sanitation Data'!G185))),'Data Summary'!CZ191="Yes"),100-OFFSET('Sanitation Data'!$G$4,0,10*ROW('Sanitation Data'!G185)),NA())</f>
        <v>#N/A</v>
      </c>
      <c r="AL191" s="512" t="e">
        <f ca="1">+IF(AND(ISNUMBER(OFFSET('Sanitation Data'!$G$6,0,10*ROW('Sanitation Data'!G185))),'Data Summary'!DA191="Yes"),OFFSET('Sanitation Data'!$G$6,0,10*ROW('Sanitation Data'!G185)),NA())</f>
        <v>#N/A</v>
      </c>
      <c r="AM191" s="512" t="e">
        <f ca="1">+IF(AND(ISNUMBER(OFFSET('Sanitation Data'!$G$10,0,10*ROW('Sanitation Data'!G185))),'Data Summary'!DB191="Yes"),OFFSET('Sanitation Data'!$G$10,0,10*ROW('Sanitation Data'!G185)),NA())</f>
        <v>#N/A</v>
      </c>
      <c r="AN191" s="512" t="e">
        <f ca="1">+IF(AND(ISNUMBER(OFFSET('Sanitation Data'!$G$11,0,10*ROW('Sanitation Data'!G185))),'Data Summary'!DC191="Yes"),OFFSET('Sanitation Data'!$G$11,0,10*ROW('Sanitation Data'!G185)),NA())</f>
        <v>#N/A</v>
      </c>
      <c r="AO191" s="512" t="e">
        <f ca="1">+IF(AND(ISNUMBER(OFFSET('Sanitation Data'!$G$12,0,10*ROW('Sanitation Data'!G185))),'Data Summary'!DD191="Yes"),OFFSET('Sanitation Data'!$G$12,0,10*ROW('Sanitation Data'!G185)),NA())</f>
        <v>#N/A</v>
      </c>
      <c r="AP191" s="512" t="e">
        <f ca="1">+IF(AND(ISNUMBER(OFFSET('Sanitation Data'!$H$4,0,10*ROW('Sanitation Data'!H185))),'Data Summary'!DE191="Yes"),100-OFFSET('Sanitation Data'!$H$4,0,10*ROW('Sanitation Data'!H185)),NA())</f>
        <v>#N/A</v>
      </c>
      <c r="AQ191" s="512" t="e">
        <f ca="1">+IF(AND(ISNUMBER(OFFSET('Sanitation Data'!$H$6,0,10*ROW('Sanitation Data'!H185))),'Data Summary'!DF191="Yes"),OFFSET('Sanitation Data'!$H$6,0,10*ROW('Sanitation Data'!H185)),NA())</f>
        <v>#N/A</v>
      </c>
      <c r="AR191" s="512" t="e">
        <f ca="1">+IF(AND(ISNUMBER(OFFSET('Sanitation Data'!$H$10,0,10*ROW('Sanitation Data'!H185))),'Data Summary'!DG191="Yes"),OFFSET('Sanitation Data'!$H$10,0,10*ROW('Sanitation Data'!H185)),NA())</f>
        <v>#N/A</v>
      </c>
      <c r="AS191" s="512" t="e">
        <f ca="1">+IF(AND(ISNUMBER(OFFSET('Sanitation Data'!$H$11,0,10*ROW('Sanitation Data'!H185))),'Data Summary'!DH191="Yes"),OFFSET('Sanitation Data'!$H$11,0,10*ROW('Sanitation Data'!H185)),NA())</f>
        <v>#N/A</v>
      </c>
      <c r="AT191" s="512" t="e">
        <f ca="1">+IF(AND(ISNUMBER(OFFSET('Sanitation Data'!$H$12,0,10*ROW('Sanitation Data'!H185))),'Data Summary'!DI191="Yes"),OFFSET('Sanitation Data'!$H$12,0,10*ROW('Sanitation Data'!H185)),NA())</f>
        <v>#N/A</v>
      </c>
      <c r="AU191" s="512" t="e">
        <f ca="1">+IF(AND(ISNUMBER(OFFSET('Sanitation Data'!$I$4,0,10*ROW('Sanitation Data'!I185))),'Data Summary'!DJ191="Yes"),100-OFFSET('Sanitation Data'!$I$4,0,10*ROW('Sanitation Data'!I185)),NA())</f>
        <v>#N/A</v>
      </c>
      <c r="AV191" s="512" t="e">
        <f ca="1">+IF(AND(ISNUMBER(OFFSET('Sanitation Data'!$I$6,0,10*ROW('Sanitation Data'!I185))),'Data Summary'!DK191="Yes"),OFFSET('Sanitation Data'!$I$6,0,10*ROW('Sanitation Data'!I185)),NA())</f>
        <v>#N/A</v>
      </c>
      <c r="AW191" s="512" t="e">
        <f ca="1">+IF(AND(ISNUMBER(OFFSET('Sanitation Data'!$I$10,0,10*ROW('Sanitation Data'!I185))),'Data Summary'!DL191="Yes"),OFFSET('Sanitation Data'!$I$10,0,10*ROW('Sanitation Data'!I185)),NA())</f>
        <v>#N/A</v>
      </c>
      <c r="AX191" s="512" t="e">
        <f ca="1">+IF(AND(ISNUMBER(OFFSET('Sanitation Data'!$I$11,0,10*ROW('Sanitation Data'!I185))),'Data Summary'!DM191="Yes"),OFFSET('Sanitation Data'!$I$11,0,10*ROW('Sanitation Data'!I185)),NA())</f>
        <v>#N/A</v>
      </c>
      <c r="AY191" s="512" t="e">
        <f ca="1">+IF(AND(ISNUMBER(OFFSET('Sanitation Data'!$I$12,0,10*ROW('Sanitation Data'!I185))),'Data Summary'!DN191="Yes"),OFFSET('Sanitation Data'!$I$12,0,10*ROW('Sanitation Data'!I185)),NA())</f>
        <v>#N/A</v>
      </c>
      <c r="AZ191" s="513" t="e">
        <f ca="1">+IF(AND(ISNUMBER(OFFSET('Hygiene Data'!$D$5,0,10*ROW('Hygiene Data'!D185))),'Data Summary'!DO191="Yes"),OFFSET('Hygiene Data'!$D$5,0,10*ROW('Hygiene Data'!D185)),NA())</f>
        <v>#N/A</v>
      </c>
      <c r="BA191" s="513" t="e">
        <f ca="1">+IF(AND(ISNUMBER(OFFSET('Hygiene Data'!$D$7,0,10*ROW('Hygiene Data'!D185))),'Data Summary'!DP191="Yes"),OFFSET('Hygiene Data'!$D$7,0,10*ROW('Hygiene Data'!D185)),NA())</f>
        <v>#N/A</v>
      </c>
      <c r="BB191" s="513" t="e">
        <f ca="1">+IF(AND(ISNUMBER(OFFSET('Hygiene Data'!$D$9,0,10*ROW('Hygiene Data'!D185))),'Data Summary'!DQ191="Yes"),OFFSET('Hygiene Data'!$D$9,0,10*ROW('Hygiene Data'!D185)),NA())</f>
        <v>#N/A</v>
      </c>
      <c r="BC191" s="513" t="e">
        <f ca="1">+IF(AND(ISNUMBER(OFFSET('Hygiene Data'!$E$5,0,10*ROW('Hygiene Data'!E185))),'Data Summary'!DR191="Yes"),OFFSET('Hygiene Data'!$E$5,0,10*ROW('Hygiene Data'!E185)),NA())</f>
        <v>#N/A</v>
      </c>
      <c r="BD191" s="513" t="e">
        <f ca="1">+IF(AND(ISNUMBER(OFFSET('Hygiene Data'!$E$7,0,10*ROW('Hygiene Data'!E185))),'Data Summary'!DS191="Yes"),OFFSET('Hygiene Data'!$E$7,0,10*ROW('Hygiene Data'!E185)),NA())</f>
        <v>#N/A</v>
      </c>
      <c r="BE191" s="513" t="e">
        <f ca="1">+IF(AND(ISNUMBER(OFFSET('Hygiene Data'!$E$9,0,10*ROW('Hygiene Data'!E185))),'Data Summary'!DT191="Yes"),OFFSET('Hygiene Data'!$E$9,0,10*ROW('Hygiene Data'!E185)),NA())</f>
        <v>#N/A</v>
      </c>
      <c r="BF191" s="513" t="e">
        <f ca="1">+IF(AND(ISNUMBER(OFFSET('Hygiene Data'!$F$5,0,10*ROW('Hygiene Data'!F185))),'Data Summary'!DU191="Yes"),OFFSET('Hygiene Data'!$F$5,0,10*ROW('Hygiene Data'!F185)),NA())</f>
        <v>#N/A</v>
      </c>
      <c r="BG191" s="513" t="e">
        <f ca="1">+IF(AND(ISNUMBER(OFFSET('Hygiene Data'!$F$7,0,10*ROW('Hygiene Data'!F185))),'Data Summary'!DV191="Yes"),OFFSET('Hygiene Data'!$F$7,0,10*ROW('Hygiene Data'!F185)),NA())</f>
        <v>#N/A</v>
      </c>
      <c r="BH191" s="513" t="e">
        <f ca="1">+IF(AND(ISNUMBER(OFFSET('Hygiene Data'!$F$9,0,10*ROW('Hygiene Data'!F185))),'Data Summary'!DW191="Yes"),OFFSET('Hygiene Data'!$F$9,0,10*ROW('Hygiene Data'!F185)),NA())</f>
        <v>#N/A</v>
      </c>
      <c r="BI191" s="513" t="e">
        <f ca="1">+IF(AND(ISNUMBER(OFFSET('Hygiene Data'!$G$5,0,10*ROW('Hygiene Data'!G185))),'Data Summary'!DX191="Yes"),OFFSET('Hygiene Data'!$G$5,0,10*ROW('Hygiene Data'!G185)),NA())</f>
        <v>#N/A</v>
      </c>
      <c r="BJ191" s="513" t="e">
        <f ca="1">+IF(AND(ISNUMBER(OFFSET('Hygiene Data'!$G$7,0,10*ROW('Hygiene Data'!G185))),'Data Summary'!DY191="Yes"),OFFSET('Hygiene Data'!$G$7,0,10*ROW('Hygiene Data'!G185)),NA())</f>
        <v>#N/A</v>
      </c>
      <c r="BK191" s="513" t="e">
        <f ca="1">+IF(AND(ISNUMBER(OFFSET('Hygiene Data'!$G$9,0,10*ROW('Hygiene Data'!G185))),'Data Summary'!DZ191="Yes"),OFFSET('Hygiene Data'!$G$9,0,10*ROW('Hygiene Data'!G185)),NA())</f>
        <v>#N/A</v>
      </c>
      <c r="BL191" s="513" t="e">
        <f ca="1">+IF(AND(ISNUMBER(OFFSET('Hygiene Data'!$H$5,0,10*ROW('Hygiene Data'!H185))),'Data Summary'!EA191="Yes"),OFFSET('Hygiene Data'!$H$5,0,10*ROW('Hygiene Data'!H185)),NA())</f>
        <v>#N/A</v>
      </c>
      <c r="BM191" s="513" t="e">
        <f ca="1">+IF(AND(ISNUMBER(OFFSET('Hygiene Data'!$H$7,0,10*ROW('Hygiene Data'!H185))),'Data Summary'!EB191="Yes"),OFFSET('Hygiene Data'!$H$7,0,10*ROW('Hygiene Data'!H185)),NA())</f>
        <v>#N/A</v>
      </c>
      <c r="BN191" s="513" t="e">
        <f ca="1">+IF(AND(ISNUMBER(OFFSET('Hygiene Data'!$H$9,0,10*ROW('Hygiene Data'!H185))),'Data Summary'!EC191="Yes"),OFFSET('Hygiene Data'!$H$9,0,10*ROW('Hygiene Data'!H185)),NA())</f>
        <v>#N/A</v>
      </c>
      <c r="BO191" s="513" t="e">
        <f ca="1">+IF(AND(ISNUMBER(OFFSET('Hygiene Data'!$I$5,0,10*ROW('Hygiene Data'!I185))),'Data Summary'!ED191="Yes"),OFFSET('Hygiene Data'!$I$5,0,10*ROW('Hygiene Data'!I185)),NA())</f>
        <v>#N/A</v>
      </c>
      <c r="BP191" s="513" t="e">
        <f ca="1">+IF(AND(ISNUMBER(OFFSET('Hygiene Data'!$I$7,0,10*ROW('Hygiene Data'!I185))),'Data Summary'!EE191="Yes"),OFFSET('Hygiene Data'!$I$7,0,10*ROW('Hygiene Data'!I185)),NA())</f>
        <v>#N/A</v>
      </c>
      <c r="BQ191" s="513" t="e">
        <f ca="1">+IF(AND(ISNUMBER(OFFSET('Hygiene Data'!$I$9,0,10*ROW('Hygiene Data'!I185))),'Data Summary'!EF191="Yes"),OFFSET('Hygiene Data'!$I$9,0,10*ROW('Hygiene Data'!I185)),NA())</f>
        <v>#N/A</v>
      </c>
    </row>
    <row r="192" spans="1:69" x14ac:dyDescent="0.25">
      <c r="A192" s="509" t="e">
        <f ca="1">+RIGHT('Data Summary'!A192,LEN('Data Summary'!A192)-9)</f>
        <v>#VALUE!</v>
      </c>
      <c r="B192" s="483" t="str">
        <f ca="1">+IF(ISTEXT('Data Summary'!B192),'Data Summary'!B192,"")</f>
        <v/>
      </c>
      <c r="C192" s="510" t="e">
        <f ca="1">+VALUE('Data Summary'!C192)</f>
        <v>#VALUE!</v>
      </c>
      <c r="D192" s="511" t="e">
        <f ca="1">+IF(AND(ISNUMBER(OFFSET('Water Data'!$D$4,0,10*ROW('Water Data'!D186))),'Data Summary'!BS192="Yes"),100-OFFSET('Water Data'!$D$4,0,10*ROW('Water Data'!D186)),NA())</f>
        <v>#N/A</v>
      </c>
      <c r="E192" s="511" t="e">
        <f ca="1">+IF(AND(ISNUMBER(OFFSET('Water Data'!$D$6,0,10*ROW('Water Data'!D186))),'Data Summary'!BT192="Yes"),OFFSET('Water Data'!$D$6,0,10*ROW('Water Data'!D186)),NA())</f>
        <v>#N/A</v>
      </c>
      <c r="F192" s="511" t="e">
        <f ca="1">+IF(AND(ISNUMBER(OFFSET('Water Data'!$D$9,0,10*ROW('Water Data'!D186))),'Data Summary'!BU192="Yes"),OFFSET('Water Data'!$D$9,0,10*ROW('Water Data'!D186)),NA())</f>
        <v>#N/A</v>
      </c>
      <c r="G192" s="511" t="e">
        <f ca="1">+IF(AND(ISNUMBER(OFFSET('Water Data'!$E$4,0,10*ROW('Water Data'!E186))),'Data Summary'!BV192="Yes"),100-OFFSET('Water Data'!$E$4,0,10*ROW('Water Data'!E186)),NA())</f>
        <v>#N/A</v>
      </c>
      <c r="H192" s="511" t="e">
        <f ca="1">+IF(AND(ISNUMBER(OFFSET('Water Data'!$E$6,0,10*ROW('Water Data'!E186))),'Data Summary'!BW192="Yes"),OFFSET('Water Data'!$E$6,0,10*ROW('Water Data'!E186)),NA())</f>
        <v>#N/A</v>
      </c>
      <c r="I192" s="511" t="e">
        <f ca="1">+IF(AND(ISNUMBER(OFFSET('Water Data'!$E$9,0,10*ROW('Water Data'!E186))),'Data Summary'!BX192="Yes"),OFFSET('Water Data'!$E$9,0,10*ROW('Water Data'!E186)),NA())</f>
        <v>#N/A</v>
      </c>
      <c r="J192" s="511" t="e">
        <f ca="1">+IF(AND(ISNUMBER(OFFSET('Water Data'!$F$4,0,10*ROW('Water Data'!F186))),'Data Summary'!BY192="Yes"),100-OFFSET('Water Data'!$F$4,0,10*ROW('Water Data'!F186)),NA())</f>
        <v>#N/A</v>
      </c>
      <c r="K192" s="511" t="e">
        <f ca="1">+IF(AND(ISNUMBER(OFFSET('Water Data'!$F$6,0,10*ROW('Water Data'!F186))),'Data Summary'!BZ192="Yes"),OFFSET('Water Data'!$F$6,0,10*ROW('Water Data'!F186)),NA())</f>
        <v>#N/A</v>
      </c>
      <c r="L192" s="511" t="e">
        <f ca="1">+IF(AND(ISNUMBER(OFFSET('Water Data'!$F$9,0,10*ROW('Water Data'!F186))),'Data Summary'!CA192="Yes"),OFFSET('Water Data'!$F$9,0,10*ROW('Water Data'!F186)),NA())</f>
        <v>#N/A</v>
      </c>
      <c r="M192" s="511" t="e">
        <f ca="1">+IF(AND(ISNUMBER(OFFSET('Water Data'!$G$4,0,10*ROW('Water Data'!G186))),'Data Summary'!CB192="Yes"),100-OFFSET('Water Data'!$G$4,0,10*ROW('Water Data'!G186)),NA())</f>
        <v>#N/A</v>
      </c>
      <c r="N192" s="511" t="e">
        <f ca="1">+IF(AND(ISNUMBER(OFFSET('Water Data'!$G$6,0,10*ROW('Water Data'!G186))),'Data Summary'!CC192="Yes"),OFFSET('Water Data'!$G$6,0,10*ROW('Water Data'!G186)),NA())</f>
        <v>#N/A</v>
      </c>
      <c r="O192" s="511" t="e">
        <f ca="1">+IF(AND(ISNUMBER(OFFSET('Water Data'!$G$9,0,10*ROW('Water Data'!G186))),'Data Summary'!CD192="Yes"),OFFSET('Water Data'!$G$9,0,10*ROW('Water Data'!G186)),NA())</f>
        <v>#N/A</v>
      </c>
      <c r="P192" s="511" t="e">
        <f ca="1">+IF(AND(ISNUMBER(OFFSET('Water Data'!$H$4,0,10*ROW('Water Data'!H186))),'Data Summary'!CE192="Yes"),100-OFFSET('Water Data'!$H$4,0,10*ROW('Water Data'!H186)),NA())</f>
        <v>#N/A</v>
      </c>
      <c r="Q192" s="511" t="e">
        <f ca="1">+IF(AND(ISNUMBER(OFFSET('Water Data'!$H$6,0,10*ROW('Water Data'!H186))),'Data Summary'!CF192="Yes"),OFFSET('Water Data'!$H$6,0,10*ROW('Water Data'!H186)),NA())</f>
        <v>#N/A</v>
      </c>
      <c r="R192" s="511" t="e">
        <f ca="1">+IF(AND(ISNUMBER(OFFSET('Water Data'!$H$9,0,10*ROW('Water Data'!H186))),'Data Summary'!CG192="Yes"),OFFSET('Water Data'!$H$9,0,10*ROW('Water Data'!H186)),NA())</f>
        <v>#N/A</v>
      </c>
      <c r="S192" s="511" t="e">
        <f ca="1">+IF(AND(ISNUMBER(OFFSET('Water Data'!$I$4,0,10*ROW('Water Data'!I186))),'Data Summary'!CH192="Yes"),100-OFFSET('Water Data'!$I$4,0,10*ROW('Water Data'!I186)),NA())</f>
        <v>#N/A</v>
      </c>
      <c r="T192" s="511" t="e">
        <f ca="1">+IF(AND(ISNUMBER(OFFSET('Water Data'!$I$6,0,10*ROW('Water Data'!I186))),'Data Summary'!CI192="Yes"),OFFSET('Water Data'!$I$6,0,10*ROW('Water Data'!I186)),NA())</f>
        <v>#N/A</v>
      </c>
      <c r="U192" s="511" t="e">
        <f ca="1">+IF(AND(ISNUMBER(OFFSET('Water Data'!$I$9,0,10*ROW('Water Data'!I186))),'Data Summary'!CJ192="Yes"),OFFSET('Water Data'!$I$9,0,10*ROW('Water Data'!I186)),NA())</f>
        <v>#N/A</v>
      </c>
      <c r="V192" s="512" t="e">
        <f ca="1">+IF(AND(ISNUMBER(OFFSET('Sanitation Data'!$D$4,0,10*ROW('Sanitation Data'!D186))),'Data Summary'!CK192="Yes"),100-OFFSET('Sanitation Data'!$D$4,0,10*ROW('Sanitation Data'!D186)),NA())</f>
        <v>#N/A</v>
      </c>
      <c r="W192" s="512" t="e">
        <f ca="1">+IF(AND(ISNUMBER(OFFSET('Sanitation Data'!$D$6,0,10*ROW('Sanitation Data'!D186))),'Data Summary'!CL192="Yes"),OFFSET('Sanitation Data'!$D$6,0,10*ROW('Sanitation Data'!D186)),NA())</f>
        <v>#N/A</v>
      </c>
      <c r="X192" s="512" t="e">
        <f ca="1">+IF(AND(ISNUMBER(OFFSET('Sanitation Data'!$D$10,0,10*ROW('Sanitation Data'!D186))),'Data Summary'!CM192="Yes"),OFFSET('Sanitation Data'!$D$10,0,10*ROW('Sanitation Data'!D186)),NA())</f>
        <v>#N/A</v>
      </c>
      <c r="Y192" s="512" t="e">
        <f ca="1">+IF(AND(ISNUMBER(OFFSET('Sanitation Data'!$D$11,0,10*ROW('Sanitation Data'!D186))),'Data Summary'!CN192="Yes"),OFFSET('Sanitation Data'!$D$11,0,10*ROW('Sanitation Data'!D186)),NA())</f>
        <v>#N/A</v>
      </c>
      <c r="Z192" s="512" t="e">
        <f ca="1">+IF(AND(ISNUMBER(OFFSET('Sanitation Data'!$D$12,0,10*ROW('Sanitation Data'!D186))),'Data Summary'!CO192="Yes"),OFFSET('Sanitation Data'!$D$12,0,10*ROW('Sanitation Data'!D186)),NA())</f>
        <v>#N/A</v>
      </c>
      <c r="AA192" s="512" t="e">
        <f ca="1">+IF(AND(ISNUMBER(OFFSET('Sanitation Data'!$E$4,0,10*ROW('Sanitation Data'!E186))),'Data Summary'!CP192="Yes"),100-OFFSET('Sanitation Data'!$E$4,0,10*ROW('Sanitation Data'!E186)),NA())</f>
        <v>#N/A</v>
      </c>
      <c r="AB192" s="512" t="e">
        <f ca="1">+IF(AND(ISNUMBER(OFFSET('Sanitation Data'!$E$6,0,10*ROW('Sanitation Data'!E186))),'Data Summary'!CQ192="Yes"),OFFSET('Sanitation Data'!$E$6,0,10*ROW('Sanitation Data'!E186)),NA())</f>
        <v>#N/A</v>
      </c>
      <c r="AC192" s="512" t="e">
        <f ca="1">+IF(AND(ISNUMBER(OFFSET('Sanitation Data'!$E$10,0,10*ROW('Sanitation Data'!E186))),'Data Summary'!CR192="Yes"),OFFSET('Sanitation Data'!$E$10,0,10*ROW('Sanitation Data'!E186)),NA())</f>
        <v>#N/A</v>
      </c>
      <c r="AD192" s="512" t="e">
        <f ca="1">+IF(AND(ISNUMBER(OFFSET('Sanitation Data'!$E$11,0,10*ROW('Sanitation Data'!E186))),'Data Summary'!CS192="Yes"),OFFSET('Sanitation Data'!$E$11,0,10*ROW('Sanitation Data'!E186)),NA())</f>
        <v>#N/A</v>
      </c>
      <c r="AE192" s="512" t="e">
        <f ca="1">+IF(AND(ISNUMBER(OFFSET('Sanitation Data'!$E$12,0,10*ROW('Sanitation Data'!E186))),'Data Summary'!CT192="Yes"),OFFSET('Sanitation Data'!$E$12,0,10*ROW('Sanitation Data'!E186)),NA())</f>
        <v>#N/A</v>
      </c>
      <c r="AF192" s="512" t="e">
        <f ca="1">+IF(AND(ISNUMBER(OFFSET('Sanitation Data'!$F$4,0,10*ROW('Sanitation Data'!F186))),'Data Summary'!CU192="Yes"),100-OFFSET('Sanitation Data'!$F$4,0,10*ROW('Sanitation Data'!F186)),NA())</f>
        <v>#N/A</v>
      </c>
      <c r="AG192" s="512" t="e">
        <f ca="1">+IF(AND(ISNUMBER(OFFSET('Sanitation Data'!$F$6,0,10*ROW('Sanitation Data'!F186))),'Data Summary'!CV192="Yes"),OFFSET('Sanitation Data'!$F$6,0,10*ROW('Sanitation Data'!F186)),NA())</f>
        <v>#N/A</v>
      </c>
      <c r="AH192" s="512" t="e">
        <f ca="1">+IF(AND(ISNUMBER(OFFSET('Sanitation Data'!$F$10,0,10*ROW('Sanitation Data'!F186))),'Data Summary'!CW192="Yes"),OFFSET('Sanitation Data'!$F$10,0,10*ROW('Sanitation Data'!F186)),NA())</f>
        <v>#N/A</v>
      </c>
      <c r="AI192" s="512" t="e">
        <f ca="1">+IF(AND(ISNUMBER(OFFSET('Sanitation Data'!$F$11,0,10*ROW('Sanitation Data'!F186))),'Data Summary'!CX192="Yes"),OFFSET('Sanitation Data'!$F$11,0,10*ROW('Sanitation Data'!F186)),NA())</f>
        <v>#N/A</v>
      </c>
      <c r="AJ192" s="512" t="e">
        <f ca="1">+IF(AND(ISNUMBER(OFFSET('Sanitation Data'!$F$12,0,10*ROW('Sanitation Data'!F186))),'Data Summary'!CY192="Yes"),OFFSET('Sanitation Data'!$F$12,0,10*ROW('Sanitation Data'!F186)),NA())</f>
        <v>#N/A</v>
      </c>
      <c r="AK192" s="512" t="e">
        <f ca="1">+IF(AND(ISNUMBER(OFFSET('Sanitation Data'!$G$4,0,10*ROW('Sanitation Data'!G186))),'Data Summary'!CZ192="Yes"),100-OFFSET('Sanitation Data'!$G$4,0,10*ROW('Sanitation Data'!G186)),NA())</f>
        <v>#N/A</v>
      </c>
      <c r="AL192" s="512" t="e">
        <f ca="1">+IF(AND(ISNUMBER(OFFSET('Sanitation Data'!$G$6,0,10*ROW('Sanitation Data'!G186))),'Data Summary'!DA192="Yes"),OFFSET('Sanitation Data'!$G$6,0,10*ROW('Sanitation Data'!G186)),NA())</f>
        <v>#N/A</v>
      </c>
      <c r="AM192" s="512" t="e">
        <f ca="1">+IF(AND(ISNUMBER(OFFSET('Sanitation Data'!$G$10,0,10*ROW('Sanitation Data'!G186))),'Data Summary'!DB192="Yes"),OFFSET('Sanitation Data'!$G$10,0,10*ROW('Sanitation Data'!G186)),NA())</f>
        <v>#N/A</v>
      </c>
      <c r="AN192" s="512" t="e">
        <f ca="1">+IF(AND(ISNUMBER(OFFSET('Sanitation Data'!$G$11,0,10*ROW('Sanitation Data'!G186))),'Data Summary'!DC192="Yes"),OFFSET('Sanitation Data'!$G$11,0,10*ROW('Sanitation Data'!G186)),NA())</f>
        <v>#N/A</v>
      </c>
      <c r="AO192" s="512" t="e">
        <f ca="1">+IF(AND(ISNUMBER(OFFSET('Sanitation Data'!$G$12,0,10*ROW('Sanitation Data'!G186))),'Data Summary'!DD192="Yes"),OFFSET('Sanitation Data'!$G$12,0,10*ROW('Sanitation Data'!G186)),NA())</f>
        <v>#N/A</v>
      </c>
      <c r="AP192" s="512" t="e">
        <f ca="1">+IF(AND(ISNUMBER(OFFSET('Sanitation Data'!$H$4,0,10*ROW('Sanitation Data'!H186))),'Data Summary'!DE192="Yes"),100-OFFSET('Sanitation Data'!$H$4,0,10*ROW('Sanitation Data'!H186)),NA())</f>
        <v>#N/A</v>
      </c>
      <c r="AQ192" s="512" t="e">
        <f ca="1">+IF(AND(ISNUMBER(OFFSET('Sanitation Data'!$H$6,0,10*ROW('Sanitation Data'!H186))),'Data Summary'!DF192="Yes"),OFFSET('Sanitation Data'!$H$6,0,10*ROW('Sanitation Data'!H186)),NA())</f>
        <v>#N/A</v>
      </c>
      <c r="AR192" s="512" t="e">
        <f ca="1">+IF(AND(ISNUMBER(OFFSET('Sanitation Data'!$H$10,0,10*ROW('Sanitation Data'!H186))),'Data Summary'!DG192="Yes"),OFFSET('Sanitation Data'!$H$10,0,10*ROW('Sanitation Data'!H186)),NA())</f>
        <v>#N/A</v>
      </c>
      <c r="AS192" s="512" t="e">
        <f ca="1">+IF(AND(ISNUMBER(OFFSET('Sanitation Data'!$H$11,0,10*ROW('Sanitation Data'!H186))),'Data Summary'!DH192="Yes"),OFFSET('Sanitation Data'!$H$11,0,10*ROW('Sanitation Data'!H186)),NA())</f>
        <v>#N/A</v>
      </c>
      <c r="AT192" s="512" t="e">
        <f ca="1">+IF(AND(ISNUMBER(OFFSET('Sanitation Data'!$H$12,0,10*ROW('Sanitation Data'!H186))),'Data Summary'!DI192="Yes"),OFFSET('Sanitation Data'!$H$12,0,10*ROW('Sanitation Data'!H186)),NA())</f>
        <v>#N/A</v>
      </c>
      <c r="AU192" s="512" t="e">
        <f ca="1">+IF(AND(ISNUMBER(OFFSET('Sanitation Data'!$I$4,0,10*ROW('Sanitation Data'!I186))),'Data Summary'!DJ192="Yes"),100-OFFSET('Sanitation Data'!$I$4,0,10*ROW('Sanitation Data'!I186)),NA())</f>
        <v>#N/A</v>
      </c>
      <c r="AV192" s="512" t="e">
        <f ca="1">+IF(AND(ISNUMBER(OFFSET('Sanitation Data'!$I$6,0,10*ROW('Sanitation Data'!I186))),'Data Summary'!DK192="Yes"),OFFSET('Sanitation Data'!$I$6,0,10*ROW('Sanitation Data'!I186)),NA())</f>
        <v>#N/A</v>
      </c>
      <c r="AW192" s="512" t="e">
        <f ca="1">+IF(AND(ISNUMBER(OFFSET('Sanitation Data'!$I$10,0,10*ROW('Sanitation Data'!I186))),'Data Summary'!DL192="Yes"),OFFSET('Sanitation Data'!$I$10,0,10*ROW('Sanitation Data'!I186)),NA())</f>
        <v>#N/A</v>
      </c>
      <c r="AX192" s="512" t="e">
        <f ca="1">+IF(AND(ISNUMBER(OFFSET('Sanitation Data'!$I$11,0,10*ROW('Sanitation Data'!I186))),'Data Summary'!DM192="Yes"),OFFSET('Sanitation Data'!$I$11,0,10*ROW('Sanitation Data'!I186)),NA())</f>
        <v>#N/A</v>
      </c>
      <c r="AY192" s="512" t="e">
        <f ca="1">+IF(AND(ISNUMBER(OFFSET('Sanitation Data'!$I$12,0,10*ROW('Sanitation Data'!I186))),'Data Summary'!DN192="Yes"),OFFSET('Sanitation Data'!$I$12,0,10*ROW('Sanitation Data'!I186)),NA())</f>
        <v>#N/A</v>
      </c>
      <c r="AZ192" s="513" t="e">
        <f ca="1">+IF(AND(ISNUMBER(OFFSET('Hygiene Data'!$D$5,0,10*ROW('Hygiene Data'!D186))),'Data Summary'!DO192="Yes"),OFFSET('Hygiene Data'!$D$5,0,10*ROW('Hygiene Data'!D186)),NA())</f>
        <v>#N/A</v>
      </c>
      <c r="BA192" s="513" t="e">
        <f ca="1">+IF(AND(ISNUMBER(OFFSET('Hygiene Data'!$D$7,0,10*ROW('Hygiene Data'!D186))),'Data Summary'!DP192="Yes"),OFFSET('Hygiene Data'!$D$7,0,10*ROW('Hygiene Data'!D186)),NA())</f>
        <v>#N/A</v>
      </c>
      <c r="BB192" s="513" t="e">
        <f ca="1">+IF(AND(ISNUMBER(OFFSET('Hygiene Data'!$D$9,0,10*ROW('Hygiene Data'!D186))),'Data Summary'!DQ192="Yes"),OFFSET('Hygiene Data'!$D$9,0,10*ROW('Hygiene Data'!D186)),NA())</f>
        <v>#N/A</v>
      </c>
      <c r="BC192" s="513" t="e">
        <f ca="1">+IF(AND(ISNUMBER(OFFSET('Hygiene Data'!$E$5,0,10*ROW('Hygiene Data'!E186))),'Data Summary'!DR192="Yes"),OFFSET('Hygiene Data'!$E$5,0,10*ROW('Hygiene Data'!E186)),NA())</f>
        <v>#N/A</v>
      </c>
      <c r="BD192" s="513" t="e">
        <f ca="1">+IF(AND(ISNUMBER(OFFSET('Hygiene Data'!$E$7,0,10*ROW('Hygiene Data'!E186))),'Data Summary'!DS192="Yes"),OFFSET('Hygiene Data'!$E$7,0,10*ROW('Hygiene Data'!E186)),NA())</f>
        <v>#N/A</v>
      </c>
      <c r="BE192" s="513" t="e">
        <f ca="1">+IF(AND(ISNUMBER(OFFSET('Hygiene Data'!$E$9,0,10*ROW('Hygiene Data'!E186))),'Data Summary'!DT192="Yes"),OFFSET('Hygiene Data'!$E$9,0,10*ROW('Hygiene Data'!E186)),NA())</f>
        <v>#N/A</v>
      </c>
      <c r="BF192" s="513" t="e">
        <f ca="1">+IF(AND(ISNUMBER(OFFSET('Hygiene Data'!$F$5,0,10*ROW('Hygiene Data'!F186))),'Data Summary'!DU192="Yes"),OFFSET('Hygiene Data'!$F$5,0,10*ROW('Hygiene Data'!F186)),NA())</f>
        <v>#N/A</v>
      </c>
      <c r="BG192" s="513" t="e">
        <f ca="1">+IF(AND(ISNUMBER(OFFSET('Hygiene Data'!$F$7,0,10*ROW('Hygiene Data'!F186))),'Data Summary'!DV192="Yes"),OFFSET('Hygiene Data'!$F$7,0,10*ROW('Hygiene Data'!F186)),NA())</f>
        <v>#N/A</v>
      </c>
      <c r="BH192" s="513" t="e">
        <f ca="1">+IF(AND(ISNUMBER(OFFSET('Hygiene Data'!$F$9,0,10*ROW('Hygiene Data'!F186))),'Data Summary'!DW192="Yes"),OFFSET('Hygiene Data'!$F$9,0,10*ROW('Hygiene Data'!F186)),NA())</f>
        <v>#N/A</v>
      </c>
      <c r="BI192" s="513" t="e">
        <f ca="1">+IF(AND(ISNUMBER(OFFSET('Hygiene Data'!$G$5,0,10*ROW('Hygiene Data'!G186))),'Data Summary'!DX192="Yes"),OFFSET('Hygiene Data'!$G$5,0,10*ROW('Hygiene Data'!G186)),NA())</f>
        <v>#N/A</v>
      </c>
      <c r="BJ192" s="513" t="e">
        <f ca="1">+IF(AND(ISNUMBER(OFFSET('Hygiene Data'!$G$7,0,10*ROW('Hygiene Data'!G186))),'Data Summary'!DY192="Yes"),OFFSET('Hygiene Data'!$G$7,0,10*ROW('Hygiene Data'!G186)),NA())</f>
        <v>#N/A</v>
      </c>
      <c r="BK192" s="513" t="e">
        <f ca="1">+IF(AND(ISNUMBER(OFFSET('Hygiene Data'!$G$9,0,10*ROW('Hygiene Data'!G186))),'Data Summary'!DZ192="Yes"),OFFSET('Hygiene Data'!$G$9,0,10*ROW('Hygiene Data'!G186)),NA())</f>
        <v>#N/A</v>
      </c>
      <c r="BL192" s="513" t="e">
        <f ca="1">+IF(AND(ISNUMBER(OFFSET('Hygiene Data'!$H$5,0,10*ROW('Hygiene Data'!H186))),'Data Summary'!EA192="Yes"),OFFSET('Hygiene Data'!$H$5,0,10*ROW('Hygiene Data'!H186)),NA())</f>
        <v>#N/A</v>
      </c>
      <c r="BM192" s="513" t="e">
        <f ca="1">+IF(AND(ISNUMBER(OFFSET('Hygiene Data'!$H$7,0,10*ROW('Hygiene Data'!H186))),'Data Summary'!EB192="Yes"),OFFSET('Hygiene Data'!$H$7,0,10*ROW('Hygiene Data'!H186)),NA())</f>
        <v>#N/A</v>
      </c>
      <c r="BN192" s="513" t="e">
        <f ca="1">+IF(AND(ISNUMBER(OFFSET('Hygiene Data'!$H$9,0,10*ROW('Hygiene Data'!H186))),'Data Summary'!EC192="Yes"),OFFSET('Hygiene Data'!$H$9,0,10*ROW('Hygiene Data'!H186)),NA())</f>
        <v>#N/A</v>
      </c>
      <c r="BO192" s="513" t="e">
        <f ca="1">+IF(AND(ISNUMBER(OFFSET('Hygiene Data'!$I$5,0,10*ROW('Hygiene Data'!I186))),'Data Summary'!ED192="Yes"),OFFSET('Hygiene Data'!$I$5,0,10*ROW('Hygiene Data'!I186)),NA())</f>
        <v>#N/A</v>
      </c>
      <c r="BP192" s="513" t="e">
        <f ca="1">+IF(AND(ISNUMBER(OFFSET('Hygiene Data'!$I$7,0,10*ROW('Hygiene Data'!I186))),'Data Summary'!EE192="Yes"),OFFSET('Hygiene Data'!$I$7,0,10*ROW('Hygiene Data'!I186)),NA())</f>
        <v>#N/A</v>
      </c>
      <c r="BQ192" s="513" t="e">
        <f ca="1">+IF(AND(ISNUMBER(OFFSET('Hygiene Data'!$I$9,0,10*ROW('Hygiene Data'!I186))),'Data Summary'!EF192="Yes"),OFFSET('Hygiene Data'!$I$9,0,10*ROW('Hygiene Data'!I186)),NA())</f>
        <v>#N/A</v>
      </c>
    </row>
    <row r="193" spans="1:69" x14ac:dyDescent="0.25">
      <c r="A193" s="509" t="e">
        <f ca="1">+RIGHT('Data Summary'!A193,LEN('Data Summary'!A193)-9)</f>
        <v>#VALUE!</v>
      </c>
      <c r="B193" s="483" t="str">
        <f ca="1">+IF(ISTEXT('Data Summary'!B193),'Data Summary'!B193,"")</f>
        <v/>
      </c>
      <c r="C193" s="510" t="e">
        <f ca="1">+VALUE('Data Summary'!C193)</f>
        <v>#VALUE!</v>
      </c>
      <c r="D193" s="511" t="e">
        <f ca="1">+IF(AND(ISNUMBER(OFFSET('Water Data'!$D$4,0,10*ROW('Water Data'!D187))),'Data Summary'!BS193="Yes"),100-OFFSET('Water Data'!$D$4,0,10*ROW('Water Data'!D187)),NA())</f>
        <v>#N/A</v>
      </c>
      <c r="E193" s="511" t="e">
        <f ca="1">+IF(AND(ISNUMBER(OFFSET('Water Data'!$D$6,0,10*ROW('Water Data'!D187))),'Data Summary'!BT193="Yes"),OFFSET('Water Data'!$D$6,0,10*ROW('Water Data'!D187)),NA())</f>
        <v>#N/A</v>
      </c>
      <c r="F193" s="511" t="e">
        <f ca="1">+IF(AND(ISNUMBER(OFFSET('Water Data'!$D$9,0,10*ROW('Water Data'!D187))),'Data Summary'!BU193="Yes"),OFFSET('Water Data'!$D$9,0,10*ROW('Water Data'!D187)),NA())</f>
        <v>#N/A</v>
      </c>
      <c r="G193" s="511" t="e">
        <f ca="1">+IF(AND(ISNUMBER(OFFSET('Water Data'!$E$4,0,10*ROW('Water Data'!E187))),'Data Summary'!BV193="Yes"),100-OFFSET('Water Data'!$E$4,0,10*ROW('Water Data'!E187)),NA())</f>
        <v>#N/A</v>
      </c>
      <c r="H193" s="511" t="e">
        <f ca="1">+IF(AND(ISNUMBER(OFFSET('Water Data'!$E$6,0,10*ROW('Water Data'!E187))),'Data Summary'!BW193="Yes"),OFFSET('Water Data'!$E$6,0,10*ROW('Water Data'!E187)),NA())</f>
        <v>#N/A</v>
      </c>
      <c r="I193" s="511" t="e">
        <f ca="1">+IF(AND(ISNUMBER(OFFSET('Water Data'!$E$9,0,10*ROW('Water Data'!E187))),'Data Summary'!BX193="Yes"),OFFSET('Water Data'!$E$9,0,10*ROW('Water Data'!E187)),NA())</f>
        <v>#N/A</v>
      </c>
      <c r="J193" s="511" t="e">
        <f ca="1">+IF(AND(ISNUMBER(OFFSET('Water Data'!$F$4,0,10*ROW('Water Data'!F187))),'Data Summary'!BY193="Yes"),100-OFFSET('Water Data'!$F$4,0,10*ROW('Water Data'!F187)),NA())</f>
        <v>#N/A</v>
      </c>
      <c r="K193" s="511" t="e">
        <f ca="1">+IF(AND(ISNUMBER(OFFSET('Water Data'!$F$6,0,10*ROW('Water Data'!F187))),'Data Summary'!BZ193="Yes"),OFFSET('Water Data'!$F$6,0,10*ROW('Water Data'!F187)),NA())</f>
        <v>#N/A</v>
      </c>
      <c r="L193" s="511" t="e">
        <f ca="1">+IF(AND(ISNUMBER(OFFSET('Water Data'!$F$9,0,10*ROW('Water Data'!F187))),'Data Summary'!CA193="Yes"),OFFSET('Water Data'!$F$9,0,10*ROW('Water Data'!F187)),NA())</f>
        <v>#N/A</v>
      </c>
      <c r="M193" s="511" t="e">
        <f ca="1">+IF(AND(ISNUMBER(OFFSET('Water Data'!$G$4,0,10*ROW('Water Data'!G187))),'Data Summary'!CB193="Yes"),100-OFFSET('Water Data'!$G$4,0,10*ROW('Water Data'!G187)),NA())</f>
        <v>#N/A</v>
      </c>
      <c r="N193" s="511" t="e">
        <f ca="1">+IF(AND(ISNUMBER(OFFSET('Water Data'!$G$6,0,10*ROW('Water Data'!G187))),'Data Summary'!CC193="Yes"),OFFSET('Water Data'!$G$6,0,10*ROW('Water Data'!G187)),NA())</f>
        <v>#N/A</v>
      </c>
      <c r="O193" s="511" t="e">
        <f ca="1">+IF(AND(ISNUMBER(OFFSET('Water Data'!$G$9,0,10*ROW('Water Data'!G187))),'Data Summary'!CD193="Yes"),OFFSET('Water Data'!$G$9,0,10*ROW('Water Data'!G187)),NA())</f>
        <v>#N/A</v>
      </c>
      <c r="P193" s="511" t="e">
        <f ca="1">+IF(AND(ISNUMBER(OFFSET('Water Data'!$H$4,0,10*ROW('Water Data'!H187))),'Data Summary'!CE193="Yes"),100-OFFSET('Water Data'!$H$4,0,10*ROW('Water Data'!H187)),NA())</f>
        <v>#N/A</v>
      </c>
      <c r="Q193" s="511" t="e">
        <f ca="1">+IF(AND(ISNUMBER(OFFSET('Water Data'!$H$6,0,10*ROW('Water Data'!H187))),'Data Summary'!CF193="Yes"),OFFSET('Water Data'!$H$6,0,10*ROW('Water Data'!H187)),NA())</f>
        <v>#N/A</v>
      </c>
      <c r="R193" s="511" t="e">
        <f ca="1">+IF(AND(ISNUMBER(OFFSET('Water Data'!$H$9,0,10*ROW('Water Data'!H187))),'Data Summary'!CG193="Yes"),OFFSET('Water Data'!$H$9,0,10*ROW('Water Data'!H187)),NA())</f>
        <v>#N/A</v>
      </c>
      <c r="S193" s="511" t="e">
        <f ca="1">+IF(AND(ISNUMBER(OFFSET('Water Data'!$I$4,0,10*ROW('Water Data'!I187))),'Data Summary'!CH193="Yes"),100-OFFSET('Water Data'!$I$4,0,10*ROW('Water Data'!I187)),NA())</f>
        <v>#N/A</v>
      </c>
      <c r="T193" s="511" t="e">
        <f ca="1">+IF(AND(ISNUMBER(OFFSET('Water Data'!$I$6,0,10*ROW('Water Data'!I187))),'Data Summary'!CI193="Yes"),OFFSET('Water Data'!$I$6,0,10*ROW('Water Data'!I187)),NA())</f>
        <v>#N/A</v>
      </c>
      <c r="U193" s="511" t="e">
        <f ca="1">+IF(AND(ISNUMBER(OFFSET('Water Data'!$I$9,0,10*ROW('Water Data'!I187))),'Data Summary'!CJ193="Yes"),OFFSET('Water Data'!$I$9,0,10*ROW('Water Data'!I187)),NA())</f>
        <v>#N/A</v>
      </c>
      <c r="V193" s="512" t="e">
        <f ca="1">+IF(AND(ISNUMBER(OFFSET('Sanitation Data'!$D$4,0,10*ROW('Sanitation Data'!D187))),'Data Summary'!CK193="Yes"),100-OFFSET('Sanitation Data'!$D$4,0,10*ROW('Sanitation Data'!D187)),NA())</f>
        <v>#N/A</v>
      </c>
      <c r="W193" s="512" t="e">
        <f ca="1">+IF(AND(ISNUMBER(OFFSET('Sanitation Data'!$D$6,0,10*ROW('Sanitation Data'!D187))),'Data Summary'!CL193="Yes"),OFFSET('Sanitation Data'!$D$6,0,10*ROW('Sanitation Data'!D187)),NA())</f>
        <v>#N/A</v>
      </c>
      <c r="X193" s="512" t="e">
        <f ca="1">+IF(AND(ISNUMBER(OFFSET('Sanitation Data'!$D$10,0,10*ROW('Sanitation Data'!D187))),'Data Summary'!CM193="Yes"),OFFSET('Sanitation Data'!$D$10,0,10*ROW('Sanitation Data'!D187)),NA())</f>
        <v>#N/A</v>
      </c>
      <c r="Y193" s="512" t="e">
        <f ca="1">+IF(AND(ISNUMBER(OFFSET('Sanitation Data'!$D$11,0,10*ROW('Sanitation Data'!D187))),'Data Summary'!CN193="Yes"),OFFSET('Sanitation Data'!$D$11,0,10*ROW('Sanitation Data'!D187)),NA())</f>
        <v>#N/A</v>
      </c>
      <c r="Z193" s="512" t="e">
        <f ca="1">+IF(AND(ISNUMBER(OFFSET('Sanitation Data'!$D$12,0,10*ROW('Sanitation Data'!D187))),'Data Summary'!CO193="Yes"),OFFSET('Sanitation Data'!$D$12,0,10*ROW('Sanitation Data'!D187)),NA())</f>
        <v>#N/A</v>
      </c>
      <c r="AA193" s="512" t="e">
        <f ca="1">+IF(AND(ISNUMBER(OFFSET('Sanitation Data'!$E$4,0,10*ROW('Sanitation Data'!E187))),'Data Summary'!CP193="Yes"),100-OFFSET('Sanitation Data'!$E$4,0,10*ROW('Sanitation Data'!E187)),NA())</f>
        <v>#N/A</v>
      </c>
      <c r="AB193" s="512" t="e">
        <f ca="1">+IF(AND(ISNUMBER(OFFSET('Sanitation Data'!$E$6,0,10*ROW('Sanitation Data'!E187))),'Data Summary'!CQ193="Yes"),OFFSET('Sanitation Data'!$E$6,0,10*ROW('Sanitation Data'!E187)),NA())</f>
        <v>#N/A</v>
      </c>
      <c r="AC193" s="512" t="e">
        <f ca="1">+IF(AND(ISNUMBER(OFFSET('Sanitation Data'!$E$10,0,10*ROW('Sanitation Data'!E187))),'Data Summary'!CR193="Yes"),OFFSET('Sanitation Data'!$E$10,0,10*ROW('Sanitation Data'!E187)),NA())</f>
        <v>#N/A</v>
      </c>
      <c r="AD193" s="512" t="e">
        <f ca="1">+IF(AND(ISNUMBER(OFFSET('Sanitation Data'!$E$11,0,10*ROW('Sanitation Data'!E187))),'Data Summary'!CS193="Yes"),OFFSET('Sanitation Data'!$E$11,0,10*ROW('Sanitation Data'!E187)),NA())</f>
        <v>#N/A</v>
      </c>
      <c r="AE193" s="512" t="e">
        <f ca="1">+IF(AND(ISNUMBER(OFFSET('Sanitation Data'!$E$12,0,10*ROW('Sanitation Data'!E187))),'Data Summary'!CT193="Yes"),OFFSET('Sanitation Data'!$E$12,0,10*ROW('Sanitation Data'!E187)),NA())</f>
        <v>#N/A</v>
      </c>
      <c r="AF193" s="512" t="e">
        <f ca="1">+IF(AND(ISNUMBER(OFFSET('Sanitation Data'!$F$4,0,10*ROW('Sanitation Data'!F187))),'Data Summary'!CU193="Yes"),100-OFFSET('Sanitation Data'!$F$4,0,10*ROW('Sanitation Data'!F187)),NA())</f>
        <v>#N/A</v>
      </c>
      <c r="AG193" s="512" t="e">
        <f ca="1">+IF(AND(ISNUMBER(OFFSET('Sanitation Data'!$F$6,0,10*ROW('Sanitation Data'!F187))),'Data Summary'!CV193="Yes"),OFFSET('Sanitation Data'!$F$6,0,10*ROW('Sanitation Data'!F187)),NA())</f>
        <v>#N/A</v>
      </c>
      <c r="AH193" s="512" t="e">
        <f ca="1">+IF(AND(ISNUMBER(OFFSET('Sanitation Data'!$F$10,0,10*ROW('Sanitation Data'!F187))),'Data Summary'!CW193="Yes"),OFFSET('Sanitation Data'!$F$10,0,10*ROW('Sanitation Data'!F187)),NA())</f>
        <v>#N/A</v>
      </c>
      <c r="AI193" s="512" t="e">
        <f ca="1">+IF(AND(ISNUMBER(OFFSET('Sanitation Data'!$F$11,0,10*ROW('Sanitation Data'!F187))),'Data Summary'!CX193="Yes"),OFFSET('Sanitation Data'!$F$11,0,10*ROW('Sanitation Data'!F187)),NA())</f>
        <v>#N/A</v>
      </c>
      <c r="AJ193" s="512" t="e">
        <f ca="1">+IF(AND(ISNUMBER(OFFSET('Sanitation Data'!$F$12,0,10*ROW('Sanitation Data'!F187))),'Data Summary'!CY193="Yes"),OFFSET('Sanitation Data'!$F$12,0,10*ROW('Sanitation Data'!F187)),NA())</f>
        <v>#N/A</v>
      </c>
      <c r="AK193" s="512" t="e">
        <f ca="1">+IF(AND(ISNUMBER(OFFSET('Sanitation Data'!$G$4,0,10*ROW('Sanitation Data'!G187))),'Data Summary'!CZ193="Yes"),100-OFFSET('Sanitation Data'!$G$4,0,10*ROW('Sanitation Data'!G187)),NA())</f>
        <v>#N/A</v>
      </c>
      <c r="AL193" s="512" t="e">
        <f ca="1">+IF(AND(ISNUMBER(OFFSET('Sanitation Data'!$G$6,0,10*ROW('Sanitation Data'!G187))),'Data Summary'!DA193="Yes"),OFFSET('Sanitation Data'!$G$6,0,10*ROW('Sanitation Data'!G187)),NA())</f>
        <v>#N/A</v>
      </c>
      <c r="AM193" s="512" t="e">
        <f ca="1">+IF(AND(ISNUMBER(OFFSET('Sanitation Data'!$G$10,0,10*ROW('Sanitation Data'!G187))),'Data Summary'!DB193="Yes"),OFFSET('Sanitation Data'!$G$10,0,10*ROW('Sanitation Data'!G187)),NA())</f>
        <v>#N/A</v>
      </c>
      <c r="AN193" s="512" t="e">
        <f ca="1">+IF(AND(ISNUMBER(OFFSET('Sanitation Data'!$G$11,0,10*ROW('Sanitation Data'!G187))),'Data Summary'!DC193="Yes"),OFFSET('Sanitation Data'!$G$11,0,10*ROW('Sanitation Data'!G187)),NA())</f>
        <v>#N/A</v>
      </c>
      <c r="AO193" s="512" t="e">
        <f ca="1">+IF(AND(ISNUMBER(OFFSET('Sanitation Data'!$G$12,0,10*ROW('Sanitation Data'!G187))),'Data Summary'!DD193="Yes"),OFFSET('Sanitation Data'!$G$12,0,10*ROW('Sanitation Data'!G187)),NA())</f>
        <v>#N/A</v>
      </c>
      <c r="AP193" s="512" t="e">
        <f ca="1">+IF(AND(ISNUMBER(OFFSET('Sanitation Data'!$H$4,0,10*ROW('Sanitation Data'!H187))),'Data Summary'!DE193="Yes"),100-OFFSET('Sanitation Data'!$H$4,0,10*ROW('Sanitation Data'!H187)),NA())</f>
        <v>#N/A</v>
      </c>
      <c r="AQ193" s="512" t="e">
        <f ca="1">+IF(AND(ISNUMBER(OFFSET('Sanitation Data'!$H$6,0,10*ROW('Sanitation Data'!H187))),'Data Summary'!DF193="Yes"),OFFSET('Sanitation Data'!$H$6,0,10*ROW('Sanitation Data'!H187)),NA())</f>
        <v>#N/A</v>
      </c>
      <c r="AR193" s="512" t="e">
        <f ca="1">+IF(AND(ISNUMBER(OFFSET('Sanitation Data'!$H$10,0,10*ROW('Sanitation Data'!H187))),'Data Summary'!DG193="Yes"),OFFSET('Sanitation Data'!$H$10,0,10*ROW('Sanitation Data'!H187)),NA())</f>
        <v>#N/A</v>
      </c>
      <c r="AS193" s="512" t="e">
        <f ca="1">+IF(AND(ISNUMBER(OFFSET('Sanitation Data'!$H$11,0,10*ROW('Sanitation Data'!H187))),'Data Summary'!DH193="Yes"),OFFSET('Sanitation Data'!$H$11,0,10*ROW('Sanitation Data'!H187)),NA())</f>
        <v>#N/A</v>
      </c>
      <c r="AT193" s="512" t="e">
        <f ca="1">+IF(AND(ISNUMBER(OFFSET('Sanitation Data'!$H$12,0,10*ROW('Sanitation Data'!H187))),'Data Summary'!DI193="Yes"),OFFSET('Sanitation Data'!$H$12,0,10*ROW('Sanitation Data'!H187)),NA())</f>
        <v>#N/A</v>
      </c>
      <c r="AU193" s="512" t="e">
        <f ca="1">+IF(AND(ISNUMBER(OFFSET('Sanitation Data'!$I$4,0,10*ROW('Sanitation Data'!I187))),'Data Summary'!DJ193="Yes"),100-OFFSET('Sanitation Data'!$I$4,0,10*ROW('Sanitation Data'!I187)),NA())</f>
        <v>#N/A</v>
      </c>
      <c r="AV193" s="512" t="e">
        <f ca="1">+IF(AND(ISNUMBER(OFFSET('Sanitation Data'!$I$6,0,10*ROW('Sanitation Data'!I187))),'Data Summary'!DK193="Yes"),OFFSET('Sanitation Data'!$I$6,0,10*ROW('Sanitation Data'!I187)),NA())</f>
        <v>#N/A</v>
      </c>
      <c r="AW193" s="512" t="e">
        <f ca="1">+IF(AND(ISNUMBER(OFFSET('Sanitation Data'!$I$10,0,10*ROW('Sanitation Data'!I187))),'Data Summary'!DL193="Yes"),OFFSET('Sanitation Data'!$I$10,0,10*ROW('Sanitation Data'!I187)),NA())</f>
        <v>#N/A</v>
      </c>
      <c r="AX193" s="512" t="e">
        <f ca="1">+IF(AND(ISNUMBER(OFFSET('Sanitation Data'!$I$11,0,10*ROW('Sanitation Data'!I187))),'Data Summary'!DM193="Yes"),OFFSET('Sanitation Data'!$I$11,0,10*ROW('Sanitation Data'!I187)),NA())</f>
        <v>#N/A</v>
      </c>
      <c r="AY193" s="512" t="e">
        <f ca="1">+IF(AND(ISNUMBER(OFFSET('Sanitation Data'!$I$12,0,10*ROW('Sanitation Data'!I187))),'Data Summary'!DN193="Yes"),OFFSET('Sanitation Data'!$I$12,0,10*ROW('Sanitation Data'!I187)),NA())</f>
        <v>#N/A</v>
      </c>
      <c r="AZ193" s="513" t="e">
        <f ca="1">+IF(AND(ISNUMBER(OFFSET('Hygiene Data'!$D$5,0,10*ROW('Hygiene Data'!D187))),'Data Summary'!DO193="Yes"),OFFSET('Hygiene Data'!$D$5,0,10*ROW('Hygiene Data'!D187)),NA())</f>
        <v>#N/A</v>
      </c>
      <c r="BA193" s="513" t="e">
        <f ca="1">+IF(AND(ISNUMBER(OFFSET('Hygiene Data'!$D$7,0,10*ROW('Hygiene Data'!D187))),'Data Summary'!DP193="Yes"),OFFSET('Hygiene Data'!$D$7,0,10*ROW('Hygiene Data'!D187)),NA())</f>
        <v>#N/A</v>
      </c>
      <c r="BB193" s="513" t="e">
        <f ca="1">+IF(AND(ISNUMBER(OFFSET('Hygiene Data'!$D$9,0,10*ROW('Hygiene Data'!D187))),'Data Summary'!DQ193="Yes"),OFFSET('Hygiene Data'!$D$9,0,10*ROW('Hygiene Data'!D187)),NA())</f>
        <v>#N/A</v>
      </c>
      <c r="BC193" s="513" t="e">
        <f ca="1">+IF(AND(ISNUMBER(OFFSET('Hygiene Data'!$E$5,0,10*ROW('Hygiene Data'!E187))),'Data Summary'!DR193="Yes"),OFFSET('Hygiene Data'!$E$5,0,10*ROW('Hygiene Data'!E187)),NA())</f>
        <v>#N/A</v>
      </c>
      <c r="BD193" s="513" t="e">
        <f ca="1">+IF(AND(ISNUMBER(OFFSET('Hygiene Data'!$E$7,0,10*ROW('Hygiene Data'!E187))),'Data Summary'!DS193="Yes"),OFFSET('Hygiene Data'!$E$7,0,10*ROW('Hygiene Data'!E187)),NA())</f>
        <v>#N/A</v>
      </c>
      <c r="BE193" s="513" t="e">
        <f ca="1">+IF(AND(ISNUMBER(OFFSET('Hygiene Data'!$E$9,0,10*ROW('Hygiene Data'!E187))),'Data Summary'!DT193="Yes"),OFFSET('Hygiene Data'!$E$9,0,10*ROW('Hygiene Data'!E187)),NA())</f>
        <v>#N/A</v>
      </c>
      <c r="BF193" s="513" t="e">
        <f ca="1">+IF(AND(ISNUMBER(OFFSET('Hygiene Data'!$F$5,0,10*ROW('Hygiene Data'!F187))),'Data Summary'!DU193="Yes"),OFFSET('Hygiene Data'!$F$5,0,10*ROW('Hygiene Data'!F187)),NA())</f>
        <v>#N/A</v>
      </c>
      <c r="BG193" s="513" t="e">
        <f ca="1">+IF(AND(ISNUMBER(OFFSET('Hygiene Data'!$F$7,0,10*ROW('Hygiene Data'!F187))),'Data Summary'!DV193="Yes"),OFFSET('Hygiene Data'!$F$7,0,10*ROW('Hygiene Data'!F187)),NA())</f>
        <v>#N/A</v>
      </c>
      <c r="BH193" s="513" t="e">
        <f ca="1">+IF(AND(ISNUMBER(OFFSET('Hygiene Data'!$F$9,0,10*ROW('Hygiene Data'!F187))),'Data Summary'!DW193="Yes"),OFFSET('Hygiene Data'!$F$9,0,10*ROW('Hygiene Data'!F187)),NA())</f>
        <v>#N/A</v>
      </c>
      <c r="BI193" s="513" t="e">
        <f ca="1">+IF(AND(ISNUMBER(OFFSET('Hygiene Data'!$G$5,0,10*ROW('Hygiene Data'!G187))),'Data Summary'!DX193="Yes"),OFFSET('Hygiene Data'!$G$5,0,10*ROW('Hygiene Data'!G187)),NA())</f>
        <v>#N/A</v>
      </c>
      <c r="BJ193" s="513" t="e">
        <f ca="1">+IF(AND(ISNUMBER(OFFSET('Hygiene Data'!$G$7,0,10*ROW('Hygiene Data'!G187))),'Data Summary'!DY193="Yes"),OFFSET('Hygiene Data'!$G$7,0,10*ROW('Hygiene Data'!G187)),NA())</f>
        <v>#N/A</v>
      </c>
      <c r="BK193" s="513" t="e">
        <f ca="1">+IF(AND(ISNUMBER(OFFSET('Hygiene Data'!$G$9,0,10*ROW('Hygiene Data'!G187))),'Data Summary'!DZ193="Yes"),OFFSET('Hygiene Data'!$G$9,0,10*ROW('Hygiene Data'!G187)),NA())</f>
        <v>#N/A</v>
      </c>
      <c r="BL193" s="513" t="e">
        <f ca="1">+IF(AND(ISNUMBER(OFFSET('Hygiene Data'!$H$5,0,10*ROW('Hygiene Data'!H187))),'Data Summary'!EA193="Yes"),OFFSET('Hygiene Data'!$H$5,0,10*ROW('Hygiene Data'!H187)),NA())</f>
        <v>#N/A</v>
      </c>
      <c r="BM193" s="513" t="e">
        <f ca="1">+IF(AND(ISNUMBER(OFFSET('Hygiene Data'!$H$7,0,10*ROW('Hygiene Data'!H187))),'Data Summary'!EB193="Yes"),OFFSET('Hygiene Data'!$H$7,0,10*ROW('Hygiene Data'!H187)),NA())</f>
        <v>#N/A</v>
      </c>
      <c r="BN193" s="513" t="e">
        <f ca="1">+IF(AND(ISNUMBER(OFFSET('Hygiene Data'!$H$9,0,10*ROW('Hygiene Data'!H187))),'Data Summary'!EC193="Yes"),OFFSET('Hygiene Data'!$H$9,0,10*ROW('Hygiene Data'!H187)),NA())</f>
        <v>#N/A</v>
      </c>
      <c r="BO193" s="513" t="e">
        <f ca="1">+IF(AND(ISNUMBER(OFFSET('Hygiene Data'!$I$5,0,10*ROW('Hygiene Data'!I187))),'Data Summary'!ED193="Yes"),OFFSET('Hygiene Data'!$I$5,0,10*ROW('Hygiene Data'!I187)),NA())</f>
        <v>#N/A</v>
      </c>
      <c r="BP193" s="513" t="e">
        <f ca="1">+IF(AND(ISNUMBER(OFFSET('Hygiene Data'!$I$7,0,10*ROW('Hygiene Data'!I187))),'Data Summary'!EE193="Yes"),OFFSET('Hygiene Data'!$I$7,0,10*ROW('Hygiene Data'!I187)),NA())</f>
        <v>#N/A</v>
      </c>
      <c r="BQ193" s="513" t="e">
        <f ca="1">+IF(AND(ISNUMBER(OFFSET('Hygiene Data'!$I$9,0,10*ROW('Hygiene Data'!I187))),'Data Summary'!EF193="Yes"),OFFSET('Hygiene Data'!$I$9,0,10*ROW('Hygiene Data'!I187)),NA())</f>
        <v>#N/A</v>
      </c>
    </row>
    <row r="194" spans="1:69" x14ac:dyDescent="0.25">
      <c r="A194" s="509" t="e">
        <f ca="1">+RIGHT('Data Summary'!A194,LEN('Data Summary'!A194)-9)</f>
        <v>#VALUE!</v>
      </c>
      <c r="B194" s="483" t="str">
        <f ca="1">+IF(ISTEXT('Data Summary'!B194),'Data Summary'!B194,"")</f>
        <v/>
      </c>
      <c r="C194" s="510" t="e">
        <f ca="1">+VALUE('Data Summary'!C194)</f>
        <v>#VALUE!</v>
      </c>
      <c r="D194" s="511" t="e">
        <f ca="1">+IF(AND(ISNUMBER(OFFSET('Water Data'!$D$4,0,10*ROW('Water Data'!D188))),'Data Summary'!BS194="Yes"),100-OFFSET('Water Data'!$D$4,0,10*ROW('Water Data'!D188)),NA())</f>
        <v>#N/A</v>
      </c>
      <c r="E194" s="511" t="e">
        <f ca="1">+IF(AND(ISNUMBER(OFFSET('Water Data'!$D$6,0,10*ROW('Water Data'!D188))),'Data Summary'!BT194="Yes"),OFFSET('Water Data'!$D$6,0,10*ROW('Water Data'!D188)),NA())</f>
        <v>#N/A</v>
      </c>
      <c r="F194" s="511" t="e">
        <f ca="1">+IF(AND(ISNUMBER(OFFSET('Water Data'!$D$9,0,10*ROW('Water Data'!D188))),'Data Summary'!BU194="Yes"),OFFSET('Water Data'!$D$9,0,10*ROW('Water Data'!D188)),NA())</f>
        <v>#N/A</v>
      </c>
      <c r="G194" s="511" t="e">
        <f ca="1">+IF(AND(ISNUMBER(OFFSET('Water Data'!$E$4,0,10*ROW('Water Data'!E188))),'Data Summary'!BV194="Yes"),100-OFFSET('Water Data'!$E$4,0,10*ROW('Water Data'!E188)),NA())</f>
        <v>#N/A</v>
      </c>
      <c r="H194" s="511" t="e">
        <f ca="1">+IF(AND(ISNUMBER(OFFSET('Water Data'!$E$6,0,10*ROW('Water Data'!E188))),'Data Summary'!BW194="Yes"),OFFSET('Water Data'!$E$6,0,10*ROW('Water Data'!E188)),NA())</f>
        <v>#N/A</v>
      </c>
      <c r="I194" s="511" t="e">
        <f ca="1">+IF(AND(ISNUMBER(OFFSET('Water Data'!$E$9,0,10*ROW('Water Data'!E188))),'Data Summary'!BX194="Yes"),OFFSET('Water Data'!$E$9,0,10*ROW('Water Data'!E188)),NA())</f>
        <v>#N/A</v>
      </c>
      <c r="J194" s="511" t="e">
        <f ca="1">+IF(AND(ISNUMBER(OFFSET('Water Data'!$F$4,0,10*ROW('Water Data'!F188))),'Data Summary'!BY194="Yes"),100-OFFSET('Water Data'!$F$4,0,10*ROW('Water Data'!F188)),NA())</f>
        <v>#N/A</v>
      </c>
      <c r="K194" s="511" t="e">
        <f ca="1">+IF(AND(ISNUMBER(OFFSET('Water Data'!$F$6,0,10*ROW('Water Data'!F188))),'Data Summary'!BZ194="Yes"),OFFSET('Water Data'!$F$6,0,10*ROW('Water Data'!F188)),NA())</f>
        <v>#N/A</v>
      </c>
      <c r="L194" s="511" t="e">
        <f ca="1">+IF(AND(ISNUMBER(OFFSET('Water Data'!$F$9,0,10*ROW('Water Data'!F188))),'Data Summary'!CA194="Yes"),OFFSET('Water Data'!$F$9,0,10*ROW('Water Data'!F188)),NA())</f>
        <v>#N/A</v>
      </c>
      <c r="M194" s="511" t="e">
        <f ca="1">+IF(AND(ISNUMBER(OFFSET('Water Data'!$G$4,0,10*ROW('Water Data'!G188))),'Data Summary'!CB194="Yes"),100-OFFSET('Water Data'!$G$4,0,10*ROW('Water Data'!G188)),NA())</f>
        <v>#N/A</v>
      </c>
      <c r="N194" s="511" t="e">
        <f ca="1">+IF(AND(ISNUMBER(OFFSET('Water Data'!$G$6,0,10*ROW('Water Data'!G188))),'Data Summary'!CC194="Yes"),OFFSET('Water Data'!$G$6,0,10*ROW('Water Data'!G188)),NA())</f>
        <v>#N/A</v>
      </c>
      <c r="O194" s="511" t="e">
        <f ca="1">+IF(AND(ISNUMBER(OFFSET('Water Data'!$G$9,0,10*ROW('Water Data'!G188))),'Data Summary'!CD194="Yes"),OFFSET('Water Data'!$G$9,0,10*ROW('Water Data'!G188)),NA())</f>
        <v>#N/A</v>
      </c>
      <c r="P194" s="511" t="e">
        <f ca="1">+IF(AND(ISNUMBER(OFFSET('Water Data'!$H$4,0,10*ROW('Water Data'!H188))),'Data Summary'!CE194="Yes"),100-OFFSET('Water Data'!$H$4,0,10*ROW('Water Data'!H188)),NA())</f>
        <v>#N/A</v>
      </c>
      <c r="Q194" s="511" t="e">
        <f ca="1">+IF(AND(ISNUMBER(OFFSET('Water Data'!$H$6,0,10*ROW('Water Data'!H188))),'Data Summary'!CF194="Yes"),OFFSET('Water Data'!$H$6,0,10*ROW('Water Data'!H188)),NA())</f>
        <v>#N/A</v>
      </c>
      <c r="R194" s="511" t="e">
        <f ca="1">+IF(AND(ISNUMBER(OFFSET('Water Data'!$H$9,0,10*ROW('Water Data'!H188))),'Data Summary'!CG194="Yes"),OFFSET('Water Data'!$H$9,0,10*ROW('Water Data'!H188)),NA())</f>
        <v>#N/A</v>
      </c>
      <c r="S194" s="511" t="e">
        <f ca="1">+IF(AND(ISNUMBER(OFFSET('Water Data'!$I$4,0,10*ROW('Water Data'!I188))),'Data Summary'!CH194="Yes"),100-OFFSET('Water Data'!$I$4,0,10*ROW('Water Data'!I188)),NA())</f>
        <v>#N/A</v>
      </c>
      <c r="T194" s="511" t="e">
        <f ca="1">+IF(AND(ISNUMBER(OFFSET('Water Data'!$I$6,0,10*ROW('Water Data'!I188))),'Data Summary'!CI194="Yes"),OFFSET('Water Data'!$I$6,0,10*ROW('Water Data'!I188)),NA())</f>
        <v>#N/A</v>
      </c>
      <c r="U194" s="511" t="e">
        <f ca="1">+IF(AND(ISNUMBER(OFFSET('Water Data'!$I$9,0,10*ROW('Water Data'!I188))),'Data Summary'!CJ194="Yes"),OFFSET('Water Data'!$I$9,0,10*ROW('Water Data'!I188)),NA())</f>
        <v>#N/A</v>
      </c>
      <c r="V194" s="512" t="e">
        <f ca="1">+IF(AND(ISNUMBER(OFFSET('Sanitation Data'!$D$4,0,10*ROW('Sanitation Data'!D188))),'Data Summary'!CK194="Yes"),100-OFFSET('Sanitation Data'!$D$4,0,10*ROW('Sanitation Data'!D188)),NA())</f>
        <v>#N/A</v>
      </c>
      <c r="W194" s="512" t="e">
        <f ca="1">+IF(AND(ISNUMBER(OFFSET('Sanitation Data'!$D$6,0,10*ROW('Sanitation Data'!D188))),'Data Summary'!CL194="Yes"),OFFSET('Sanitation Data'!$D$6,0,10*ROW('Sanitation Data'!D188)),NA())</f>
        <v>#N/A</v>
      </c>
      <c r="X194" s="512" t="e">
        <f ca="1">+IF(AND(ISNUMBER(OFFSET('Sanitation Data'!$D$10,0,10*ROW('Sanitation Data'!D188))),'Data Summary'!CM194="Yes"),OFFSET('Sanitation Data'!$D$10,0,10*ROW('Sanitation Data'!D188)),NA())</f>
        <v>#N/A</v>
      </c>
      <c r="Y194" s="512" t="e">
        <f ca="1">+IF(AND(ISNUMBER(OFFSET('Sanitation Data'!$D$11,0,10*ROW('Sanitation Data'!D188))),'Data Summary'!CN194="Yes"),OFFSET('Sanitation Data'!$D$11,0,10*ROW('Sanitation Data'!D188)),NA())</f>
        <v>#N/A</v>
      </c>
      <c r="Z194" s="512" t="e">
        <f ca="1">+IF(AND(ISNUMBER(OFFSET('Sanitation Data'!$D$12,0,10*ROW('Sanitation Data'!D188))),'Data Summary'!CO194="Yes"),OFFSET('Sanitation Data'!$D$12,0,10*ROW('Sanitation Data'!D188)),NA())</f>
        <v>#N/A</v>
      </c>
      <c r="AA194" s="512" t="e">
        <f ca="1">+IF(AND(ISNUMBER(OFFSET('Sanitation Data'!$E$4,0,10*ROW('Sanitation Data'!E188))),'Data Summary'!CP194="Yes"),100-OFFSET('Sanitation Data'!$E$4,0,10*ROW('Sanitation Data'!E188)),NA())</f>
        <v>#N/A</v>
      </c>
      <c r="AB194" s="512" t="e">
        <f ca="1">+IF(AND(ISNUMBER(OFFSET('Sanitation Data'!$E$6,0,10*ROW('Sanitation Data'!E188))),'Data Summary'!CQ194="Yes"),OFFSET('Sanitation Data'!$E$6,0,10*ROW('Sanitation Data'!E188)),NA())</f>
        <v>#N/A</v>
      </c>
      <c r="AC194" s="512" t="e">
        <f ca="1">+IF(AND(ISNUMBER(OFFSET('Sanitation Data'!$E$10,0,10*ROW('Sanitation Data'!E188))),'Data Summary'!CR194="Yes"),OFFSET('Sanitation Data'!$E$10,0,10*ROW('Sanitation Data'!E188)),NA())</f>
        <v>#N/A</v>
      </c>
      <c r="AD194" s="512" t="e">
        <f ca="1">+IF(AND(ISNUMBER(OFFSET('Sanitation Data'!$E$11,0,10*ROW('Sanitation Data'!E188))),'Data Summary'!CS194="Yes"),OFFSET('Sanitation Data'!$E$11,0,10*ROW('Sanitation Data'!E188)),NA())</f>
        <v>#N/A</v>
      </c>
      <c r="AE194" s="512" t="e">
        <f ca="1">+IF(AND(ISNUMBER(OFFSET('Sanitation Data'!$E$12,0,10*ROW('Sanitation Data'!E188))),'Data Summary'!CT194="Yes"),OFFSET('Sanitation Data'!$E$12,0,10*ROW('Sanitation Data'!E188)),NA())</f>
        <v>#N/A</v>
      </c>
      <c r="AF194" s="512" t="e">
        <f ca="1">+IF(AND(ISNUMBER(OFFSET('Sanitation Data'!$F$4,0,10*ROW('Sanitation Data'!F188))),'Data Summary'!CU194="Yes"),100-OFFSET('Sanitation Data'!$F$4,0,10*ROW('Sanitation Data'!F188)),NA())</f>
        <v>#N/A</v>
      </c>
      <c r="AG194" s="512" t="e">
        <f ca="1">+IF(AND(ISNUMBER(OFFSET('Sanitation Data'!$F$6,0,10*ROW('Sanitation Data'!F188))),'Data Summary'!CV194="Yes"),OFFSET('Sanitation Data'!$F$6,0,10*ROW('Sanitation Data'!F188)),NA())</f>
        <v>#N/A</v>
      </c>
      <c r="AH194" s="512" t="e">
        <f ca="1">+IF(AND(ISNUMBER(OFFSET('Sanitation Data'!$F$10,0,10*ROW('Sanitation Data'!F188))),'Data Summary'!CW194="Yes"),OFFSET('Sanitation Data'!$F$10,0,10*ROW('Sanitation Data'!F188)),NA())</f>
        <v>#N/A</v>
      </c>
      <c r="AI194" s="512" t="e">
        <f ca="1">+IF(AND(ISNUMBER(OFFSET('Sanitation Data'!$F$11,0,10*ROW('Sanitation Data'!F188))),'Data Summary'!CX194="Yes"),OFFSET('Sanitation Data'!$F$11,0,10*ROW('Sanitation Data'!F188)),NA())</f>
        <v>#N/A</v>
      </c>
      <c r="AJ194" s="512" t="e">
        <f ca="1">+IF(AND(ISNUMBER(OFFSET('Sanitation Data'!$F$12,0,10*ROW('Sanitation Data'!F188))),'Data Summary'!CY194="Yes"),OFFSET('Sanitation Data'!$F$12,0,10*ROW('Sanitation Data'!F188)),NA())</f>
        <v>#N/A</v>
      </c>
      <c r="AK194" s="512" t="e">
        <f ca="1">+IF(AND(ISNUMBER(OFFSET('Sanitation Data'!$G$4,0,10*ROW('Sanitation Data'!G188))),'Data Summary'!CZ194="Yes"),100-OFFSET('Sanitation Data'!$G$4,0,10*ROW('Sanitation Data'!G188)),NA())</f>
        <v>#N/A</v>
      </c>
      <c r="AL194" s="512" t="e">
        <f ca="1">+IF(AND(ISNUMBER(OFFSET('Sanitation Data'!$G$6,0,10*ROW('Sanitation Data'!G188))),'Data Summary'!DA194="Yes"),OFFSET('Sanitation Data'!$G$6,0,10*ROW('Sanitation Data'!G188)),NA())</f>
        <v>#N/A</v>
      </c>
      <c r="AM194" s="512" t="e">
        <f ca="1">+IF(AND(ISNUMBER(OFFSET('Sanitation Data'!$G$10,0,10*ROW('Sanitation Data'!G188))),'Data Summary'!DB194="Yes"),OFFSET('Sanitation Data'!$G$10,0,10*ROW('Sanitation Data'!G188)),NA())</f>
        <v>#N/A</v>
      </c>
      <c r="AN194" s="512" t="e">
        <f ca="1">+IF(AND(ISNUMBER(OFFSET('Sanitation Data'!$G$11,0,10*ROW('Sanitation Data'!G188))),'Data Summary'!DC194="Yes"),OFFSET('Sanitation Data'!$G$11,0,10*ROW('Sanitation Data'!G188)),NA())</f>
        <v>#N/A</v>
      </c>
      <c r="AO194" s="512" t="e">
        <f ca="1">+IF(AND(ISNUMBER(OFFSET('Sanitation Data'!$G$12,0,10*ROW('Sanitation Data'!G188))),'Data Summary'!DD194="Yes"),OFFSET('Sanitation Data'!$G$12,0,10*ROW('Sanitation Data'!G188)),NA())</f>
        <v>#N/A</v>
      </c>
      <c r="AP194" s="512" t="e">
        <f ca="1">+IF(AND(ISNUMBER(OFFSET('Sanitation Data'!$H$4,0,10*ROW('Sanitation Data'!H188))),'Data Summary'!DE194="Yes"),100-OFFSET('Sanitation Data'!$H$4,0,10*ROW('Sanitation Data'!H188)),NA())</f>
        <v>#N/A</v>
      </c>
      <c r="AQ194" s="512" t="e">
        <f ca="1">+IF(AND(ISNUMBER(OFFSET('Sanitation Data'!$H$6,0,10*ROW('Sanitation Data'!H188))),'Data Summary'!DF194="Yes"),OFFSET('Sanitation Data'!$H$6,0,10*ROW('Sanitation Data'!H188)),NA())</f>
        <v>#N/A</v>
      </c>
      <c r="AR194" s="512" t="e">
        <f ca="1">+IF(AND(ISNUMBER(OFFSET('Sanitation Data'!$H$10,0,10*ROW('Sanitation Data'!H188))),'Data Summary'!DG194="Yes"),OFFSET('Sanitation Data'!$H$10,0,10*ROW('Sanitation Data'!H188)),NA())</f>
        <v>#N/A</v>
      </c>
      <c r="AS194" s="512" t="e">
        <f ca="1">+IF(AND(ISNUMBER(OFFSET('Sanitation Data'!$H$11,0,10*ROW('Sanitation Data'!H188))),'Data Summary'!DH194="Yes"),OFFSET('Sanitation Data'!$H$11,0,10*ROW('Sanitation Data'!H188)),NA())</f>
        <v>#N/A</v>
      </c>
      <c r="AT194" s="512" t="e">
        <f ca="1">+IF(AND(ISNUMBER(OFFSET('Sanitation Data'!$H$12,0,10*ROW('Sanitation Data'!H188))),'Data Summary'!DI194="Yes"),OFFSET('Sanitation Data'!$H$12,0,10*ROW('Sanitation Data'!H188)),NA())</f>
        <v>#N/A</v>
      </c>
      <c r="AU194" s="512" t="e">
        <f ca="1">+IF(AND(ISNUMBER(OFFSET('Sanitation Data'!$I$4,0,10*ROW('Sanitation Data'!I188))),'Data Summary'!DJ194="Yes"),100-OFFSET('Sanitation Data'!$I$4,0,10*ROW('Sanitation Data'!I188)),NA())</f>
        <v>#N/A</v>
      </c>
      <c r="AV194" s="512" t="e">
        <f ca="1">+IF(AND(ISNUMBER(OFFSET('Sanitation Data'!$I$6,0,10*ROW('Sanitation Data'!I188))),'Data Summary'!DK194="Yes"),OFFSET('Sanitation Data'!$I$6,0,10*ROW('Sanitation Data'!I188)),NA())</f>
        <v>#N/A</v>
      </c>
      <c r="AW194" s="512" t="e">
        <f ca="1">+IF(AND(ISNUMBER(OFFSET('Sanitation Data'!$I$10,0,10*ROW('Sanitation Data'!I188))),'Data Summary'!DL194="Yes"),OFFSET('Sanitation Data'!$I$10,0,10*ROW('Sanitation Data'!I188)),NA())</f>
        <v>#N/A</v>
      </c>
      <c r="AX194" s="512" t="e">
        <f ca="1">+IF(AND(ISNUMBER(OFFSET('Sanitation Data'!$I$11,0,10*ROW('Sanitation Data'!I188))),'Data Summary'!DM194="Yes"),OFFSET('Sanitation Data'!$I$11,0,10*ROW('Sanitation Data'!I188)),NA())</f>
        <v>#N/A</v>
      </c>
      <c r="AY194" s="512" t="e">
        <f ca="1">+IF(AND(ISNUMBER(OFFSET('Sanitation Data'!$I$12,0,10*ROW('Sanitation Data'!I188))),'Data Summary'!DN194="Yes"),OFFSET('Sanitation Data'!$I$12,0,10*ROW('Sanitation Data'!I188)),NA())</f>
        <v>#N/A</v>
      </c>
      <c r="AZ194" s="513" t="e">
        <f ca="1">+IF(AND(ISNUMBER(OFFSET('Hygiene Data'!$D$5,0,10*ROW('Hygiene Data'!D188))),'Data Summary'!DO194="Yes"),OFFSET('Hygiene Data'!$D$5,0,10*ROW('Hygiene Data'!D188)),NA())</f>
        <v>#N/A</v>
      </c>
      <c r="BA194" s="513" t="e">
        <f ca="1">+IF(AND(ISNUMBER(OFFSET('Hygiene Data'!$D$7,0,10*ROW('Hygiene Data'!D188))),'Data Summary'!DP194="Yes"),OFFSET('Hygiene Data'!$D$7,0,10*ROW('Hygiene Data'!D188)),NA())</f>
        <v>#N/A</v>
      </c>
      <c r="BB194" s="513" t="e">
        <f ca="1">+IF(AND(ISNUMBER(OFFSET('Hygiene Data'!$D$9,0,10*ROW('Hygiene Data'!D188))),'Data Summary'!DQ194="Yes"),OFFSET('Hygiene Data'!$D$9,0,10*ROW('Hygiene Data'!D188)),NA())</f>
        <v>#N/A</v>
      </c>
      <c r="BC194" s="513" t="e">
        <f ca="1">+IF(AND(ISNUMBER(OFFSET('Hygiene Data'!$E$5,0,10*ROW('Hygiene Data'!E188))),'Data Summary'!DR194="Yes"),OFFSET('Hygiene Data'!$E$5,0,10*ROW('Hygiene Data'!E188)),NA())</f>
        <v>#N/A</v>
      </c>
      <c r="BD194" s="513" t="e">
        <f ca="1">+IF(AND(ISNUMBER(OFFSET('Hygiene Data'!$E$7,0,10*ROW('Hygiene Data'!E188))),'Data Summary'!DS194="Yes"),OFFSET('Hygiene Data'!$E$7,0,10*ROW('Hygiene Data'!E188)),NA())</f>
        <v>#N/A</v>
      </c>
      <c r="BE194" s="513" t="e">
        <f ca="1">+IF(AND(ISNUMBER(OFFSET('Hygiene Data'!$E$9,0,10*ROW('Hygiene Data'!E188))),'Data Summary'!DT194="Yes"),OFFSET('Hygiene Data'!$E$9,0,10*ROW('Hygiene Data'!E188)),NA())</f>
        <v>#N/A</v>
      </c>
      <c r="BF194" s="513" t="e">
        <f ca="1">+IF(AND(ISNUMBER(OFFSET('Hygiene Data'!$F$5,0,10*ROW('Hygiene Data'!F188))),'Data Summary'!DU194="Yes"),OFFSET('Hygiene Data'!$F$5,0,10*ROW('Hygiene Data'!F188)),NA())</f>
        <v>#N/A</v>
      </c>
      <c r="BG194" s="513" t="e">
        <f ca="1">+IF(AND(ISNUMBER(OFFSET('Hygiene Data'!$F$7,0,10*ROW('Hygiene Data'!F188))),'Data Summary'!DV194="Yes"),OFFSET('Hygiene Data'!$F$7,0,10*ROW('Hygiene Data'!F188)),NA())</f>
        <v>#N/A</v>
      </c>
      <c r="BH194" s="513" t="e">
        <f ca="1">+IF(AND(ISNUMBER(OFFSET('Hygiene Data'!$F$9,0,10*ROW('Hygiene Data'!F188))),'Data Summary'!DW194="Yes"),OFFSET('Hygiene Data'!$F$9,0,10*ROW('Hygiene Data'!F188)),NA())</f>
        <v>#N/A</v>
      </c>
      <c r="BI194" s="513" t="e">
        <f ca="1">+IF(AND(ISNUMBER(OFFSET('Hygiene Data'!$G$5,0,10*ROW('Hygiene Data'!G188))),'Data Summary'!DX194="Yes"),OFFSET('Hygiene Data'!$G$5,0,10*ROW('Hygiene Data'!G188)),NA())</f>
        <v>#N/A</v>
      </c>
      <c r="BJ194" s="513" t="e">
        <f ca="1">+IF(AND(ISNUMBER(OFFSET('Hygiene Data'!$G$7,0,10*ROW('Hygiene Data'!G188))),'Data Summary'!DY194="Yes"),OFFSET('Hygiene Data'!$G$7,0,10*ROW('Hygiene Data'!G188)),NA())</f>
        <v>#N/A</v>
      </c>
      <c r="BK194" s="513" t="e">
        <f ca="1">+IF(AND(ISNUMBER(OFFSET('Hygiene Data'!$G$9,0,10*ROW('Hygiene Data'!G188))),'Data Summary'!DZ194="Yes"),OFFSET('Hygiene Data'!$G$9,0,10*ROW('Hygiene Data'!G188)),NA())</f>
        <v>#N/A</v>
      </c>
      <c r="BL194" s="513" t="e">
        <f ca="1">+IF(AND(ISNUMBER(OFFSET('Hygiene Data'!$H$5,0,10*ROW('Hygiene Data'!H188))),'Data Summary'!EA194="Yes"),OFFSET('Hygiene Data'!$H$5,0,10*ROW('Hygiene Data'!H188)),NA())</f>
        <v>#N/A</v>
      </c>
      <c r="BM194" s="513" t="e">
        <f ca="1">+IF(AND(ISNUMBER(OFFSET('Hygiene Data'!$H$7,0,10*ROW('Hygiene Data'!H188))),'Data Summary'!EB194="Yes"),OFFSET('Hygiene Data'!$H$7,0,10*ROW('Hygiene Data'!H188)),NA())</f>
        <v>#N/A</v>
      </c>
      <c r="BN194" s="513" t="e">
        <f ca="1">+IF(AND(ISNUMBER(OFFSET('Hygiene Data'!$H$9,0,10*ROW('Hygiene Data'!H188))),'Data Summary'!EC194="Yes"),OFFSET('Hygiene Data'!$H$9,0,10*ROW('Hygiene Data'!H188)),NA())</f>
        <v>#N/A</v>
      </c>
      <c r="BO194" s="513" t="e">
        <f ca="1">+IF(AND(ISNUMBER(OFFSET('Hygiene Data'!$I$5,0,10*ROW('Hygiene Data'!I188))),'Data Summary'!ED194="Yes"),OFFSET('Hygiene Data'!$I$5,0,10*ROW('Hygiene Data'!I188)),NA())</f>
        <v>#N/A</v>
      </c>
      <c r="BP194" s="513" t="e">
        <f ca="1">+IF(AND(ISNUMBER(OFFSET('Hygiene Data'!$I$7,0,10*ROW('Hygiene Data'!I188))),'Data Summary'!EE194="Yes"),OFFSET('Hygiene Data'!$I$7,0,10*ROW('Hygiene Data'!I188)),NA())</f>
        <v>#N/A</v>
      </c>
      <c r="BQ194" s="513" t="e">
        <f ca="1">+IF(AND(ISNUMBER(OFFSET('Hygiene Data'!$I$9,0,10*ROW('Hygiene Data'!I188))),'Data Summary'!EF194="Yes"),OFFSET('Hygiene Data'!$I$9,0,10*ROW('Hygiene Data'!I188)),NA())</f>
        <v>#N/A</v>
      </c>
    </row>
    <row r="195" spans="1:69" x14ac:dyDescent="0.25">
      <c r="A195" s="509" t="e">
        <f ca="1">+RIGHT('Data Summary'!A195,LEN('Data Summary'!A195)-9)</f>
        <v>#VALUE!</v>
      </c>
      <c r="B195" s="483" t="str">
        <f ca="1">+IF(ISTEXT('Data Summary'!B195),'Data Summary'!B195,"")</f>
        <v/>
      </c>
      <c r="C195" s="510" t="e">
        <f ca="1">+VALUE('Data Summary'!C195)</f>
        <v>#VALUE!</v>
      </c>
      <c r="D195" s="511" t="e">
        <f ca="1">+IF(AND(ISNUMBER(OFFSET('Water Data'!$D$4,0,10*ROW('Water Data'!D189))),'Data Summary'!BS195="Yes"),100-OFFSET('Water Data'!$D$4,0,10*ROW('Water Data'!D189)),NA())</f>
        <v>#N/A</v>
      </c>
      <c r="E195" s="511" t="e">
        <f ca="1">+IF(AND(ISNUMBER(OFFSET('Water Data'!$D$6,0,10*ROW('Water Data'!D189))),'Data Summary'!BT195="Yes"),OFFSET('Water Data'!$D$6,0,10*ROW('Water Data'!D189)),NA())</f>
        <v>#N/A</v>
      </c>
      <c r="F195" s="511" t="e">
        <f ca="1">+IF(AND(ISNUMBER(OFFSET('Water Data'!$D$9,0,10*ROW('Water Data'!D189))),'Data Summary'!BU195="Yes"),OFFSET('Water Data'!$D$9,0,10*ROW('Water Data'!D189)),NA())</f>
        <v>#N/A</v>
      </c>
      <c r="G195" s="511" t="e">
        <f ca="1">+IF(AND(ISNUMBER(OFFSET('Water Data'!$E$4,0,10*ROW('Water Data'!E189))),'Data Summary'!BV195="Yes"),100-OFFSET('Water Data'!$E$4,0,10*ROW('Water Data'!E189)),NA())</f>
        <v>#N/A</v>
      </c>
      <c r="H195" s="511" t="e">
        <f ca="1">+IF(AND(ISNUMBER(OFFSET('Water Data'!$E$6,0,10*ROW('Water Data'!E189))),'Data Summary'!BW195="Yes"),OFFSET('Water Data'!$E$6,0,10*ROW('Water Data'!E189)),NA())</f>
        <v>#N/A</v>
      </c>
      <c r="I195" s="511" t="e">
        <f ca="1">+IF(AND(ISNUMBER(OFFSET('Water Data'!$E$9,0,10*ROW('Water Data'!E189))),'Data Summary'!BX195="Yes"),OFFSET('Water Data'!$E$9,0,10*ROW('Water Data'!E189)),NA())</f>
        <v>#N/A</v>
      </c>
      <c r="J195" s="511" t="e">
        <f ca="1">+IF(AND(ISNUMBER(OFFSET('Water Data'!$F$4,0,10*ROW('Water Data'!F189))),'Data Summary'!BY195="Yes"),100-OFFSET('Water Data'!$F$4,0,10*ROW('Water Data'!F189)),NA())</f>
        <v>#N/A</v>
      </c>
      <c r="K195" s="511" t="e">
        <f ca="1">+IF(AND(ISNUMBER(OFFSET('Water Data'!$F$6,0,10*ROW('Water Data'!F189))),'Data Summary'!BZ195="Yes"),OFFSET('Water Data'!$F$6,0,10*ROW('Water Data'!F189)),NA())</f>
        <v>#N/A</v>
      </c>
      <c r="L195" s="511" t="e">
        <f ca="1">+IF(AND(ISNUMBER(OFFSET('Water Data'!$F$9,0,10*ROW('Water Data'!F189))),'Data Summary'!CA195="Yes"),OFFSET('Water Data'!$F$9,0,10*ROW('Water Data'!F189)),NA())</f>
        <v>#N/A</v>
      </c>
      <c r="M195" s="511" t="e">
        <f ca="1">+IF(AND(ISNUMBER(OFFSET('Water Data'!$G$4,0,10*ROW('Water Data'!G189))),'Data Summary'!CB195="Yes"),100-OFFSET('Water Data'!$G$4,0,10*ROW('Water Data'!G189)),NA())</f>
        <v>#N/A</v>
      </c>
      <c r="N195" s="511" t="e">
        <f ca="1">+IF(AND(ISNUMBER(OFFSET('Water Data'!$G$6,0,10*ROW('Water Data'!G189))),'Data Summary'!CC195="Yes"),OFFSET('Water Data'!$G$6,0,10*ROW('Water Data'!G189)),NA())</f>
        <v>#N/A</v>
      </c>
      <c r="O195" s="511" t="e">
        <f ca="1">+IF(AND(ISNUMBER(OFFSET('Water Data'!$G$9,0,10*ROW('Water Data'!G189))),'Data Summary'!CD195="Yes"),OFFSET('Water Data'!$G$9,0,10*ROW('Water Data'!G189)),NA())</f>
        <v>#N/A</v>
      </c>
      <c r="P195" s="511" t="e">
        <f ca="1">+IF(AND(ISNUMBER(OFFSET('Water Data'!$H$4,0,10*ROW('Water Data'!H189))),'Data Summary'!CE195="Yes"),100-OFFSET('Water Data'!$H$4,0,10*ROW('Water Data'!H189)),NA())</f>
        <v>#N/A</v>
      </c>
      <c r="Q195" s="511" t="e">
        <f ca="1">+IF(AND(ISNUMBER(OFFSET('Water Data'!$H$6,0,10*ROW('Water Data'!H189))),'Data Summary'!CF195="Yes"),OFFSET('Water Data'!$H$6,0,10*ROW('Water Data'!H189)),NA())</f>
        <v>#N/A</v>
      </c>
      <c r="R195" s="511" t="e">
        <f ca="1">+IF(AND(ISNUMBER(OFFSET('Water Data'!$H$9,0,10*ROW('Water Data'!H189))),'Data Summary'!CG195="Yes"),OFFSET('Water Data'!$H$9,0,10*ROW('Water Data'!H189)),NA())</f>
        <v>#N/A</v>
      </c>
      <c r="S195" s="511" t="e">
        <f ca="1">+IF(AND(ISNUMBER(OFFSET('Water Data'!$I$4,0,10*ROW('Water Data'!I189))),'Data Summary'!CH195="Yes"),100-OFFSET('Water Data'!$I$4,0,10*ROW('Water Data'!I189)),NA())</f>
        <v>#N/A</v>
      </c>
      <c r="T195" s="511" t="e">
        <f ca="1">+IF(AND(ISNUMBER(OFFSET('Water Data'!$I$6,0,10*ROW('Water Data'!I189))),'Data Summary'!CI195="Yes"),OFFSET('Water Data'!$I$6,0,10*ROW('Water Data'!I189)),NA())</f>
        <v>#N/A</v>
      </c>
      <c r="U195" s="511" t="e">
        <f ca="1">+IF(AND(ISNUMBER(OFFSET('Water Data'!$I$9,0,10*ROW('Water Data'!I189))),'Data Summary'!CJ195="Yes"),OFFSET('Water Data'!$I$9,0,10*ROW('Water Data'!I189)),NA())</f>
        <v>#N/A</v>
      </c>
      <c r="V195" s="512" t="e">
        <f ca="1">+IF(AND(ISNUMBER(OFFSET('Sanitation Data'!$D$4,0,10*ROW('Sanitation Data'!D189))),'Data Summary'!CK195="Yes"),100-OFFSET('Sanitation Data'!$D$4,0,10*ROW('Sanitation Data'!D189)),NA())</f>
        <v>#N/A</v>
      </c>
      <c r="W195" s="512" t="e">
        <f ca="1">+IF(AND(ISNUMBER(OFFSET('Sanitation Data'!$D$6,0,10*ROW('Sanitation Data'!D189))),'Data Summary'!CL195="Yes"),OFFSET('Sanitation Data'!$D$6,0,10*ROW('Sanitation Data'!D189)),NA())</f>
        <v>#N/A</v>
      </c>
      <c r="X195" s="512" t="e">
        <f ca="1">+IF(AND(ISNUMBER(OFFSET('Sanitation Data'!$D$10,0,10*ROW('Sanitation Data'!D189))),'Data Summary'!CM195="Yes"),OFFSET('Sanitation Data'!$D$10,0,10*ROW('Sanitation Data'!D189)),NA())</f>
        <v>#N/A</v>
      </c>
      <c r="Y195" s="512" t="e">
        <f ca="1">+IF(AND(ISNUMBER(OFFSET('Sanitation Data'!$D$11,0,10*ROW('Sanitation Data'!D189))),'Data Summary'!CN195="Yes"),OFFSET('Sanitation Data'!$D$11,0,10*ROW('Sanitation Data'!D189)),NA())</f>
        <v>#N/A</v>
      </c>
      <c r="Z195" s="512" t="e">
        <f ca="1">+IF(AND(ISNUMBER(OFFSET('Sanitation Data'!$D$12,0,10*ROW('Sanitation Data'!D189))),'Data Summary'!CO195="Yes"),OFFSET('Sanitation Data'!$D$12,0,10*ROW('Sanitation Data'!D189)),NA())</f>
        <v>#N/A</v>
      </c>
      <c r="AA195" s="512" t="e">
        <f ca="1">+IF(AND(ISNUMBER(OFFSET('Sanitation Data'!$E$4,0,10*ROW('Sanitation Data'!E189))),'Data Summary'!CP195="Yes"),100-OFFSET('Sanitation Data'!$E$4,0,10*ROW('Sanitation Data'!E189)),NA())</f>
        <v>#N/A</v>
      </c>
      <c r="AB195" s="512" t="e">
        <f ca="1">+IF(AND(ISNUMBER(OFFSET('Sanitation Data'!$E$6,0,10*ROW('Sanitation Data'!E189))),'Data Summary'!CQ195="Yes"),OFFSET('Sanitation Data'!$E$6,0,10*ROW('Sanitation Data'!E189)),NA())</f>
        <v>#N/A</v>
      </c>
      <c r="AC195" s="512" t="e">
        <f ca="1">+IF(AND(ISNUMBER(OFFSET('Sanitation Data'!$E$10,0,10*ROW('Sanitation Data'!E189))),'Data Summary'!CR195="Yes"),OFFSET('Sanitation Data'!$E$10,0,10*ROW('Sanitation Data'!E189)),NA())</f>
        <v>#N/A</v>
      </c>
      <c r="AD195" s="512" t="e">
        <f ca="1">+IF(AND(ISNUMBER(OFFSET('Sanitation Data'!$E$11,0,10*ROW('Sanitation Data'!E189))),'Data Summary'!CS195="Yes"),OFFSET('Sanitation Data'!$E$11,0,10*ROW('Sanitation Data'!E189)),NA())</f>
        <v>#N/A</v>
      </c>
      <c r="AE195" s="512" t="e">
        <f ca="1">+IF(AND(ISNUMBER(OFFSET('Sanitation Data'!$E$12,0,10*ROW('Sanitation Data'!E189))),'Data Summary'!CT195="Yes"),OFFSET('Sanitation Data'!$E$12,0,10*ROW('Sanitation Data'!E189)),NA())</f>
        <v>#N/A</v>
      </c>
      <c r="AF195" s="512" t="e">
        <f ca="1">+IF(AND(ISNUMBER(OFFSET('Sanitation Data'!$F$4,0,10*ROW('Sanitation Data'!F189))),'Data Summary'!CU195="Yes"),100-OFFSET('Sanitation Data'!$F$4,0,10*ROW('Sanitation Data'!F189)),NA())</f>
        <v>#N/A</v>
      </c>
      <c r="AG195" s="512" t="e">
        <f ca="1">+IF(AND(ISNUMBER(OFFSET('Sanitation Data'!$F$6,0,10*ROW('Sanitation Data'!F189))),'Data Summary'!CV195="Yes"),OFFSET('Sanitation Data'!$F$6,0,10*ROW('Sanitation Data'!F189)),NA())</f>
        <v>#N/A</v>
      </c>
      <c r="AH195" s="512" t="e">
        <f ca="1">+IF(AND(ISNUMBER(OFFSET('Sanitation Data'!$F$10,0,10*ROW('Sanitation Data'!F189))),'Data Summary'!CW195="Yes"),OFFSET('Sanitation Data'!$F$10,0,10*ROW('Sanitation Data'!F189)),NA())</f>
        <v>#N/A</v>
      </c>
      <c r="AI195" s="512" t="e">
        <f ca="1">+IF(AND(ISNUMBER(OFFSET('Sanitation Data'!$F$11,0,10*ROW('Sanitation Data'!F189))),'Data Summary'!CX195="Yes"),OFFSET('Sanitation Data'!$F$11,0,10*ROW('Sanitation Data'!F189)),NA())</f>
        <v>#N/A</v>
      </c>
      <c r="AJ195" s="512" t="e">
        <f ca="1">+IF(AND(ISNUMBER(OFFSET('Sanitation Data'!$F$12,0,10*ROW('Sanitation Data'!F189))),'Data Summary'!CY195="Yes"),OFFSET('Sanitation Data'!$F$12,0,10*ROW('Sanitation Data'!F189)),NA())</f>
        <v>#N/A</v>
      </c>
      <c r="AK195" s="512" t="e">
        <f ca="1">+IF(AND(ISNUMBER(OFFSET('Sanitation Data'!$G$4,0,10*ROW('Sanitation Data'!G189))),'Data Summary'!CZ195="Yes"),100-OFFSET('Sanitation Data'!$G$4,0,10*ROW('Sanitation Data'!G189)),NA())</f>
        <v>#N/A</v>
      </c>
      <c r="AL195" s="512" t="e">
        <f ca="1">+IF(AND(ISNUMBER(OFFSET('Sanitation Data'!$G$6,0,10*ROW('Sanitation Data'!G189))),'Data Summary'!DA195="Yes"),OFFSET('Sanitation Data'!$G$6,0,10*ROW('Sanitation Data'!G189)),NA())</f>
        <v>#N/A</v>
      </c>
      <c r="AM195" s="512" t="e">
        <f ca="1">+IF(AND(ISNUMBER(OFFSET('Sanitation Data'!$G$10,0,10*ROW('Sanitation Data'!G189))),'Data Summary'!DB195="Yes"),OFFSET('Sanitation Data'!$G$10,0,10*ROW('Sanitation Data'!G189)),NA())</f>
        <v>#N/A</v>
      </c>
      <c r="AN195" s="512" t="e">
        <f ca="1">+IF(AND(ISNUMBER(OFFSET('Sanitation Data'!$G$11,0,10*ROW('Sanitation Data'!G189))),'Data Summary'!DC195="Yes"),OFFSET('Sanitation Data'!$G$11,0,10*ROW('Sanitation Data'!G189)),NA())</f>
        <v>#N/A</v>
      </c>
      <c r="AO195" s="512" t="e">
        <f ca="1">+IF(AND(ISNUMBER(OFFSET('Sanitation Data'!$G$12,0,10*ROW('Sanitation Data'!G189))),'Data Summary'!DD195="Yes"),OFFSET('Sanitation Data'!$G$12,0,10*ROW('Sanitation Data'!G189)),NA())</f>
        <v>#N/A</v>
      </c>
      <c r="AP195" s="512" t="e">
        <f ca="1">+IF(AND(ISNUMBER(OFFSET('Sanitation Data'!$H$4,0,10*ROW('Sanitation Data'!H189))),'Data Summary'!DE195="Yes"),100-OFFSET('Sanitation Data'!$H$4,0,10*ROW('Sanitation Data'!H189)),NA())</f>
        <v>#N/A</v>
      </c>
      <c r="AQ195" s="512" t="e">
        <f ca="1">+IF(AND(ISNUMBER(OFFSET('Sanitation Data'!$H$6,0,10*ROW('Sanitation Data'!H189))),'Data Summary'!DF195="Yes"),OFFSET('Sanitation Data'!$H$6,0,10*ROW('Sanitation Data'!H189)),NA())</f>
        <v>#N/A</v>
      </c>
      <c r="AR195" s="512" t="e">
        <f ca="1">+IF(AND(ISNUMBER(OFFSET('Sanitation Data'!$H$10,0,10*ROW('Sanitation Data'!H189))),'Data Summary'!DG195="Yes"),OFFSET('Sanitation Data'!$H$10,0,10*ROW('Sanitation Data'!H189)),NA())</f>
        <v>#N/A</v>
      </c>
      <c r="AS195" s="512" t="e">
        <f ca="1">+IF(AND(ISNUMBER(OFFSET('Sanitation Data'!$H$11,0,10*ROW('Sanitation Data'!H189))),'Data Summary'!DH195="Yes"),OFFSET('Sanitation Data'!$H$11,0,10*ROW('Sanitation Data'!H189)),NA())</f>
        <v>#N/A</v>
      </c>
      <c r="AT195" s="512" t="e">
        <f ca="1">+IF(AND(ISNUMBER(OFFSET('Sanitation Data'!$H$12,0,10*ROW('Sanitation Data'!H189))),'Data Summary'!DI195="Yes"),OFFSET('Sanitation Data'!$H$12,0,10*ROW('Sanitation Data'!H189)),NA())</f>
        <v>#N/A</v>
      </c>
      <c r="AU195" s="512" t="e">
        <f ca="1">+IF(AND(ISNUMBER(OFFSET('Sanitation Data'!$I$4,0,10*ROW('Sanitation Data'!I189))),'Data Summary'!DJ195="Yes"),100-OFFSET('Sanitation Data'!$I$4,0,10*ROW('Sanitation Data'!I189)),NA())</f>
        <v>#N/A</v>
      </c>
      <c r="AV195" s="512" t="e">
        <f ca="1">+IF(AND(ISNUMBER(OFFSET('Sanitation Data'!$I$6,0,10*ROW('Sanitation Data'!I189))),'Data Summary'!DK195="Yes"),OFFSET('Sanitation Data'!$I$6,0,10*ROW('Sanitation Data'!I189)),NA())</f>
        <v>#N/A</v>
      </c>
      <c r="AW195" s="512" t="e">
        <f ca="1">+IF(AND(ISNUMBER(OFFSET('Sanitation Data'!$I$10,0,10*ROW('Sanitation Data'!I189))),'Data Summary'!DL195="Yes"),OFFSET('Sanitation Data'!$I$10,0,10*ROW('Sanitation Data'!I189)),NA())</f>
        <v>#N/A</v>
      </c>
      <c r="AX195" s="512" t="e">
        <f ca="1">+IF(AND(ISNUMBER(OFFSET('Sanitation Data'!$I$11,0,10*ROW('Sanitation Data'!I189))),'Data Summary'!DM195="Yes"),OFFSET('Sanitation Data'!$I$11,0,10*ROW('Sanitation Data'!I189)),NA())</f>
        <v>#N/A</v>
      </c>
      <c r="AY195" s="512" t="e">
        <f ca="1">+IF(AND(ISNUMBER(OFFSET('Sanitation Data'!$I$12,0,10*ROW('Sanitation Data'!I189))),'Data Summary'!DN195="Yes"),OFFSET('Sanitation Data'!$I$12,0,10*ROW('Sanitation Data'!I189)),NA())</f>
        <v>#N/A</v>
      </c>
      <c r="AZ195" s="513" t="e">
        <f ca="1">+IF(AND(ISNUMBER(OFFSET('Hygiene Data'!$D$5,0,10*ROW('Hygiene Data'!D189))),'Data Summary'!DO195="Yes"),OFFSET('Hygiene Data'!$D$5,0,10*ROW('Hygiene Data'!D189)),NA())</f>
        <v>#N/A</v>
      </c>
      <c r="BA195" s="513" t="e">
        <f ca="1">+IF(AND(ISNUMBER(OFFSET('Hygiene Data'!$D$7,0,10*ROW('Hygiene Data'!D189))),'Data Summary'!DP195="Yes"),OFFSET('Hygiene Data'!$D$7,0,10*ROW('Hygiene Data'!D189)),NA())</f>
        <v>#N/A</v>
      </c>
      <c r="BB195" s="513" t="e">
        <f ca="1">+IF(AND(ISNUMBER(OFFSET('Hygiene Data'!$D$9,0,10*ROW('Hygiene Data'!D189))),'Data Summary'!DQ195="Yes"),OFFSET('Hygiene Data'!$D$9,0,10*ROW('Hygiene Data'!D189)),NA())</f>
        <v>#N/A</v>
      </c>
      <c r="BC195" s="513" t="e">
        <f ca="1">+IF(AND(ISNUMBER(OFFSET('Hygiene Data'!$E$5,0,10*ROW('Hygiene Data'!E189))),'Data Summary'!DR195="Yes"),OFFSET('Hygiene Data'!$E$5,0,10*ROW('Hygiene Data'!E189)),NA())</f>
        <v>#N/A</v>
      </c>
      <c r="BD195" s="513" t="e">
        <f ca="1">+IF(AND(ISNUMBER(OFFSET('Hygiene Data'!$E$7,0,10*ROW('Hygiene Data'!E189))),'Data Summary'!DS195="Yes"),OFFSET('Hygiene Data'!$E$7,0,10*ROW('Hygiene Data'!E189)),NA())</f>
        <v>#N/A</v>
      </c>
      <c r="BE195" s="513" t="e">
        <f ca="1">+IF(AND(ISNUMBER(OFFSET('Hygiene Data'!$E$9,0,10*ROW('Hygiene Data'!E189))),'Data Summary'!DT195="Yes"),OFFSET('Hygiene Data'!$E$9,0,10*ROW('Hygiene Data'!E189)),NA())</f>
        <v>#N/A</v>
      </c>
      <c r="BF195" s="513" t="e">
        <f ca="1">+IF(AND(ISNUMBER(OFFSET('Hygiene Data'!$F$5,0,10*ROW('Hygiene Data'!F189))),'Data Summary'!DU195="Yes"),OFFSET('Hygiene Data'!$F$5,0,10*ROW('Hygiene Data'!F189)),NA())</f>
        <v>#N/A</v>
      </c>
      <c r="BG195" s="513" t="e">
        <f ca="1">+IF(AND(ISNUMBER(OFFSET('Hygiene Data'!$F$7,0,10*ROW('Hygiene Data'!F189))),'Data Summary'!DV195="Yes"),OFFSET('Hygiene Data'!$F$7,0,10*ROW('Hygiene Data'!F189)),NA())</f>
        <v>#N/A</v>
      </c>
      <c r="BH195" s="513" t="e">
        <f ca="1">+IF(AND(ISNUMBER(OFFSET('Hygiene Data'!$F$9,0,10*ROW('Hygiene Data'!F189))),'Data Summary'!DW195="Yes"),OFFSET('Hygiene Data'!$F$9,0,10*ROW('Hygiene Data'!F189)),NA())</f>
        <v>#N/A</v>
      </c>
      <c r="BI195" s="513" t="e">
        <f ca="1">+IF(AND(ISNUMBER(OFFSET('Hygiene Data'!$G$5,0,10*ROW('Hygiene Data'!G189))),'Data Summary'!DX195="Yes"),OFFSET('Hygiene Data'!$G$5,0,10*ROW('Hygiene Data'!G189)),NA())</f>
        <v>#N/A</v>
      </c>
      <c r="BJ195" s="513" t="e">
        <f ca="1">+IF(AND(ISNUMBER(OFFSET('Hygiene Data'!$G$7,0,10*ROW('Hygiene Data'!G189))),'Data Summary'!DY195="Yes"),OFFSET('Hygiene Data'!$G$7,0,10*ROW('Hygiene Data'!G189)),NA())</f>
        <v>#N/A</v>
      </c>
      <c r="BK195" s="513" t="e">
        <f ca="1">+IF(AND(ISNUMBER(OFFSET('Hygiene Data'!$G$9,0,10*ROW('Hygiene Data'!G189))),'Data Summary'!DZ195="Yes"),OFFSET('Hygiene Data'!$G$9,0,10*ROW('Hygiene Data'!G189)),NA())</f>
        <v>#N/A</v>
      </c>
      <c r="BL195" s="513" t="e">
        <f ca="1">+IF(AND(ISNUMBER(OFFSET('Hygiene Data'!$H$5,0,10*ROW('Hygiene Data'!H189))),'Data Summary'!EA195="Yes"),OFFSET('Hygiene Data'!$H$5,0,10*ROW('Hygiene Data'!H189)),NA())</f>
        <v>#N/A</v>
      </c>
      <c r="BM195" s="513" t="e">
        <f ca="1">+IF(AND(ISNUMBER(OFFSET('Hygiene Data'!$H$7,0,10*ROW('Hygiene Data'!H189))),'Data Summary'!EB195="Yes"),OFFSET('Hygiene Data'!$H$7,0,10*ROW('Hygiene Data'!H189)),NA())</f>
        <v>#N/A</v>
      </c>
      <c r="BN195" s="513" t="e">
        <f ca="1">+IF(AND(ISNUMBER(OFFSET('Hygiene Data'!$H$9,0,10*ROW('Hygiene Data'!H189))),'Data Summary'!EC195="Yes"),OFFSET('Hygiene Data'!$H$9,0,10*ROW('Hygiene Data'!H189)),NA())</f>
        <v>#N/A</v>
      </c>
      <c r="BO195" s="513" t="e">
        <f ca="1">+IF(AND(ISNUMBER(OFFSET('Hygiene Data'!$I$5,0,10*ROW('Hygiene Data'!I189))),'Data Summary'!ED195="Yes"),OFFSET('Hygiene Data'!$I$5,0,10*ROW('Hygiene Data'!I189)),NA())</f>
        <v>#N/A</v>
      </c>
      <c r="BP195" s="513" t="e">
        <f ca="1">+IF(AND(ISNUMBER(OFFSET('Hygiene Data'!$I$7,0,10*ROW('Hygiene Data'!I189))),'Data Summary'!EE195="Yes"),OFFSET('Hygiene Data'!$I$7,0,10*ROW('Hygiene Data'!I189)),NA())</f>
        <v>#N/A</v>
      </c>
      <c r="BQ195" s="513" t="e">
        <f ca="1">+IF(AND(ISNUMBER(OFFSET('Hygiene Data'!$I$9,0,10*ROW('Hygiene Data'!I189))),'Data Summary'!EF195="Yes"),OFFSET('Hygiene Data'!$I$9,0,10*ROW('Hygiene Data'!I189)),NA())</f>
        <v>#N/A</v>
      </c>
    </row>
    <row r="196" spans="1:69" x14ac:dyDescent="0.25">
      <c r="A196" s="509" t="e">
        <f ca="1">+RIGHT('Data Summary'!A196,LEN('Data Summary'!A196)-9)</f>
        <v>#VALUE!</v>
      </c>
      <c r="B196" s="483" t="str">
        <f ca="1">+IF(ISTEXT('Data Summary'!B196),'Data Summary'!B196,"")</f>
        <v/>
      </c>
      <c r="C196" s="510" t="e">
        <f ca="1">+VALUE('Data Summary'!C196)</f>
        <v>#VALUE!</v>
      </c>
      <c r="D196" s="511" t="e">
        <f ca="1">+IF(AND(ISNUMBER(OFFSET('Water Data'!$D$4,0,10*ROW('Water Data'!D190))),'Data Summary'!BS196="Yes"),100-OFFSET('Water Data'!$D$4,0,10*ROW('Water Data'!D190)),NA())</f>
        <v>#N/A</v>
      </c>
      <c r="E196" s="511" t="e">
        <f ca="1">+IF(AND(ISNUMBER(OFFSET('Water Data'!$D$6,0,10*ROW('Water Data'!D190))),'Data Summary'!BT196="Yes"),OFFSET('Water Data'!$D$6,0,10*ROW('Water Data'!D190)),NA())</f>
        <v>#N/A</v>
      </c>
      <c r="F196" s="511" t="e">
        <f ca="1">+IF(AND(ISNUMBER(OFFSET('Water Data'!$D$9,0,10*ROW('Water Data'!D190))),'Data Summary'!BU196="Yes"),OFFSET('Water Data'!$D$9,0,10*ROW('Water Data'!D190)),NA())</f>
        <v>#N/A</v>
      </c>
      <c r="G196" s="511" t="e">
        <f ca="1">+IF(AND(ISNUMBER(OFFSET('Water Data'!$E$4,0,10*ROW('Water Data'!E190))),'Data Summary'!BV196="Yes"),100-OFFSET('Water Data'!$E$4,0,10*ROW('Water Data'!E190)),NA())</f>
        <v>#N/A</v>
      </c>
      <c r="H196" s="511" t="e">
        <f ca="1">+IF(AND(ISNUMBER(OFFSET('Water Data'!$E$6,0,10*ROW('Water Data'!E190))),'Data Summary'!BW196="Yes"),OFFSET('Water Data'!$E$6,0,10*ROW('Water Data'!E190)),NA())</f>
        <v>#N/A</v>
      </c>
      <c r="I196" s="511" t="e">
        <f ca="1">+IF(AND(ISNUMBER(OFFSET('Water Data'!$E$9,0,10*ROW('Water Data'!E190))),'Data Summary'!BX196="Yes"),OFFSET('Water Data'!$E$9,0,10*ROW('Water Data'!E190)),NA())</f>
        <v>#N/A</v>
      </c>
      <c r="J196" s="511" t="e">
        <f ca="1">+IF(AND(ISNUMBER(OFFSET('Water Data'!$F$4,0,10*ROW('Water Data'!F190))),'Data Summary'!BY196="Yes"),100-OFFSET('Water Data'!$F$4,0,10*ROW('Water Data'!F190)),NA())</f>
        <v>#N/A</v>
      </c>
      <c r="K196" s="511" t="e">
        <f ca="1">+IF(AND(ISNUMBER(OFFSET('Water Data'!$F$6,0,10*ROW('Water Data'!F190))),'Data Summary'!BZ196="Yes"),OFFSET('Water Data'!$F$6,0,10*ROW('Water Data'!F190)),NA())</f>
        <v>#N/A</v>
      </c>
      <c r="L196" s="511" t="e">
        <f ca="1">+IF(AND(ISNUMBER(OFFSET('Water Data'!$F$9,0,10*ROW('Water Data'!F190))),'Data Summary'!CA196="Yes"),OFFSET('Water Data'!$F$9,0,10*ROW('Water Data'!F190)),NA())</f>
        <v>#N/A</v>
      </c>
      <c r="M196" s="511" t="e">
        <f ca="1">+IF(AND(ISNUMBER(OFFSET('Water Data'!$G$4,0,10*ROW('Water Data'!G190))),'Data Summary'!CB196="Yes"),100-OFFSET('Water Data'!$G$4,0,10*ROW('Water Data'!G190)),NA())</f>
        <v>#N/A</v>
      </c>
      <c r="N196" s="511" t="e">
        <f ca="1">+IF(AND(ISNUMBER(OFFSET('Water Data'!$G$6,0,10*ROW('Water Data'!G190))),'Data Summary'!CC196="Yes"),OFFSET('Water Data'!$G$6,0,10*ROW('Water Data'!G190)),NA())</f>
        <v>#N/A</v>
      </c>
      <c r="O196" s="511" t="e">
        <f ca="1">+IF(AND(ISNUMBER(OFFSET('Water Data'!$G$9,0,10*ROW('Water Data'!G190))),'Data Summary'!CD196="Yes"),OFFSET('Water Data'!$G$9,0,10*ROW('Water Data'!G190)),NA())</f>
        <v>#N/A</v>
      </c>
      <c r="P196" s="511" t="e">
        <f ca="1">+IF(AND(ISNUMBER(OFFSET('Water Data'!$H$4,0,10*ROW('Water Data'!H190))),'Data Summary'!CE196="Yes"),100-OFFSET('Water Data'!$H$4,0,10*ROW('Water Data'!H190)),NA())</f>
        <v>#N/A</v>
      </c>
      <c r="Q196" s="511" t="e">
        <f ca="1">+IF(AND(ISNUMBER(OFFSET('Water Data'!$H$6,0,10*ROW('Water Data'!H190))),'Data Summary'!CF196="Yes"),OFFSET('Water Data'!$H$6,0,10*ROW('Water Data'!H190)),NA())</f>
        <v>#N/A</v>
      </c>
      <c r="R196" s="511" t="e">
        <f ca="1">+IF(AND(ISNUMBER(OFFSET('Water Data'!$H$9,0,10*ROW('Water Data'!H190))),'Data Summary'!CG196="Yes"),OFFSET('Water Data'!$H$9,0,10*ROW('Water Data'!H190)),NA())</f>
        <v>#N/A</v>
      </c>
      <c r="S196" s="511" t="e">
        <f ca="1">+IF(AND(ISNUMBER(OFFSET('Water Data'!$I$4,0,10*ROW('Water Data'!I190))),'Data Summary'!CH196="Yes"),100-OFFSET('Water Data'!$I$4,0,10*ROW('Water Data'!I190)),NA())</f>
        <v>#N/A</v>
      </c>
      <c r="T196" s="511" t="e">
        <f ca="1">+IF(AND(ISNUMBER(OFFSET('Water Data'!$I$6,0,10*ROW('Water Data'!I190))),'Data Summary'!CI196="Yes"),OFFSET('Water Data'!$I$6,0,10*ROW('Water Data'!I190)),NA())</f>
        <v>#N/A</v>
      </c>
      <c r="U196" s="511" t="e">
        <f ca="1">+IF(AND(ISNUMBER(OFFSET('Water Data'!$I$9,0,10*ROW('Water Data'!I190))),'Data Summary'!CJ196="Yes"),OFFSET('Water Data'!$I$9,0,10*ROW('Water Data'!I190)),NA())</f>
        <v>#N/A</v>
      </c>
      <c r="V196" s="512" t="e">
        <f ca="1">+IF(AND(ISNUMBER(OFFSET('Sanitation Data'!$D$4,0,10*ROW('Sanitation Data'!D190))),'Data Summary'!CK196="Yes"),100-OFFSET('Sanitation Data'!$D$4,0,10*ROW('Sanitation Data'!D190)),NA())</f>
        <v>#N/A</v>
      </c>
      <c r="W196" s="512" t="e">
        <f ca="1">+IF(AND(ISNUMBER(OFFSET('Sanitation Data'!$D$6,0,10*ROW('Sanitation Data'!D190))),'Data Summary'!CL196="Yes"),OFFSET('Sanitation Data'!$D$6,0,10*ROW('Sanitation Data'!D190)),NA())</f>
        <v>#N/A</v>
      </c>
      <c r="X196" s="512" t="e">
        <f ca="1">+IF(AND(ISNUMBER(OFFSET('Sanitation Data'!$D$10,0,10*ROW('Sanitation Data'!D190))),'Data Summary'!CM196="Yes"),OFFSET('Sanitation Data'!$D$10,0,10*ROW('Sanitation Data'!D190)),NA())</f>
        <v>#N/A</v>
      </c>
      <c r="Y196" s="512" t="e">
        <f ca="1">+IF(AND(ISNUMBER(OFFSET('Sanitation Data'!$D$11,0,10*ROW('Sanitation Data'!D190))),'Data Summary'!CN196="Yes"),OFFSET('Sanitation Data'!$D$11,0,10*ROW('Sanitation Data'!D190)),NA())</f>
        <v>#N/A</v>
      </c>
      <c r="Z196" s="512" t="e">
        <f ca="1">+IF(AND(ISNUMBER(OFFSET('Sanitation Data'!$D$12,0,10*ROW('Sanitation Data'!D190))),'Data Summary'!CO196="Yes"),OFFSET('Sanitation Data'!$D$12,0,10*ROW('Sanitation Data'!D190)),NA())</f>
        <v>#N/A</v>
      </c>
      <c r="AA196" s="512" t="e">
        <f ca="1">+IF(AND(ISNUMBER(OFFSET('Sanitation Data'!$E$4,0,10*ROW('Sanitation Data'!E190))),'Data Summary'!CP196="Yes"),100-OFFSET('Sanitation Data'!$E$4,0,10*ROW('Sanitation Data'!E190)),NA())</f>
        <v>#N/A</v>
      </c>
      <c r="AB196" s="512" t="e">
        <f ca="1">+IF(AND(ISNUMBER(OFFSET('Sanitation Data'!$E$6,0,10*ROW('Sanitation Data'!E190))),'Data Summary'!CQ196="Yes"),OFFSET('Sanitation Data'!$E$6,0,10*ROW('Sanitation Data'!E190)),NA())</f>
        <v>#N/A</v>
      </c>
      <c r="AC196" s="512" t="e">
        <f ca="1">+IF(AND(ISNUMBER(OFFSET('Sanitation Data'!$E$10,0,10*ROW('Sanitation Data'!E190))),'Data Summary'!CR196="Yes"),OFFSET('Sanitation Data'!$E$10,0,10*ROW('Sanitation Data'!E190)),NA())</f>
        <v>#N/A</v>
      </c>
      <c r="AD196" s="512" t="e">
        <f ca="1">+IF(AND(ISNUMBER(OFFSET('Sanitation Data'!$E$11,0,10*ROW('Sanitation Data'!E190))),'Data Summary'!CS196="Yes"),OFFSET('Sanitation Data'!$E$11,0,10*ROW('Sanitation Data'!E190)),NA())</f>
        <v>#N/A</v>
      </c>
      <c r="AE196" s="512" t="e">
        <f ca="1">+IF(AND(ISNUMBER(OFFSET('Sanitation Data'!$E$12,0,10*ROW('Sanitation Data'!E190))),'Data Summary'!CT196="Yes"),OFFSET('Sanitation Data'!$E$12,0,10*ROW('Sanitation Data'!E190)),NA())</f>
        <v>#N/A</v>
      </c>
      <c r="AF196" s="512" t="e">
        <f ca="1">+IF(AND(ISNUMBER(OFFSET('Sanitation Data'!$F$4,0,10*ROW('Sanitation Data'!F190))),'Data Summary'!CU196="Yes"),100-OFFSET('Sanitation Data'!$F$4,0,10*ROW('Sanitation Data'!F190)),NA())</f>
        <v>#N/A</v>
      </c>
      <c r="AG196" s="512" t="e">
        <f ca="1">+IF(AND(ISNUMBER(OFFSET('Sanitation Data'!$F$6,0,10*ROW('Sanitation Data'!F190))),'Data Summary'!CV196="Yes"),OFFSET('Sanitation Data'!$F$6,0,10*ROW('Sanitation Data'!F190)),NA())</f>
        <v>#N/A</v>
      </c>
      <c r="AH196" s="512" t="e">
        <f ca="1">+IF(AND(ISNUMBER(OFFSET('Sanitation Data'!$F$10,0,10*ROW('Sanitation Data'!F190))),'Data Summary'!CW196="Yes"),OFFSET('Sanitation Data'!$F$10,0,10*ROW('Sanitation Data'!F190)),NA())</f>
        <v>#N/A</v>
      </c>
      <c r="AI196" s="512" t="e">
        <f ca="1">+IF(AND(ISNUMBER(OFFSET('Sanitation Data'!$F$11,0,10*ROW('Sanitation Data'!F190))),'Data Summary'!CX196="Yes"),OFFSET('Sanitation Data'!$F$11,0,10*ROW('Sanitation Data'!F190)),NA())</f>
        <v>#N/A</v>
      </c>
      <c r="AJ196" s="512" t="e">
        <f ca="1">+IF(AND(ISNUMBER(OFFSET('Sanitation Data'!$F$12,0,10*ROW('Sanitation Data'!F190))),'Data Summary'!CY196="Yes"),OFFSET('Sanitation Data'!$F$12,0,10*ROW('Sanitation Data'!F190)),NA())</f>
        <v>#N/A</v>
      </c>
      <c r="AK196" s="512" t="e">
        <f ca="1">+IF(AND(ISNUMBER(OFFSET('Sanitation Data'!$G$4,0,10*ROW('Sanitation Data'!G190))),'Data Summary'!CZ196="Yes"),100-OFFSET('Sanitation Data'!$G$4,0,10*ROW('Sanitation Data'!G190)),NA())</f>
        <v>#N/A</v>
      </c>
      <c r="AL196" s="512" t="e">
        <f ca="1">+IF(AND(ISNUMBER(OFFSET('Sanitation Data'!$G$6,0,10*ROW('Sanitation Data'!G190))),'Data Summary'!DA196="Yes"),OFFSET('Sanitation Data'!$G$6,0,10*ROW('Sanitation Data'!G190)),NA())</f>
        <v>#N/A</v>
      </c>
      <c r="AM196" s="512" t="e">
        <f ca="1">+IF(AND(ISNUMBER(OFFSET('Sanitation Data'!$G$10,0,10*ROW('Sanitation Data'!G190))),'Data Summary'!DB196="Yes"),OFFSET('Sanitation Data'!$G$10,0,10*ROW('Sanitation Data'!G190)),NA())</f>
        <v>#N/A</v>
      </c>
      <c r="AN196" s="512" t="e">
        <f ca="1">+IF(AND(ISNUMBER(OFFSET('Sanitation Data'!$G$11,0,10*ROW('Sanitation Data'!G190))),'Data Summary'!DC196="Yes"),OFFSET('Sanitation Data'!$G$11,0,10*ROW('Sanitation Data'!G190)),NA())</f>
        <v>#N/A</v>
      </c>
      <c r="AO196" s="512" t="e">
        <f ca="1">+IF(AND(ISNUMBER(OFFSET('Sanitation Data'!$G$12,0,10*ROW('Sanitation Data'!G190))),'Data Summary'!DD196="Yes"),OFFSET('Sanitation Data'!$G$12,0,10*ROW('Sanitation Data'!G190)),NA())</f>
        <v>#N/A</v>
      </c>
      <c r="AP196" s="512" t="e">
        <f ca="1">+IF(AND(ISNUMBER(OFFSET('Sanitation Data'!$H$4,0,10*ROW('Sanitation Data'!H190))),'Data Summary'!DE196="Yes"),100-OFFSET('Sanitation Data'!$H$4,0,10*ROW('Sanitation Data'!H190)),NA())</f>
        <v>#N/A</v>
      </c>
      <c r="AQ196" s="512" t="e">
        <f ca="1">+IF(AND(ISNUMBER(OFFSET('Sanitation Data'!$H$6,0,10*ROW('Sanitation Data'!H190))),'Data Summary'!DF196="Yes"),OFFSET('Sanitation Data'!$H$6,0,10*ROW('Sanitation Data'!H190)),NA())</f>
        <v>#N/A</v>
      </c>
      <c r="AR196" s="512" t="e">
        <f ca="1">+IF(AND(ISNUMBER(OFFSET('Sanitation Data'!$H$10,0,10*ROW('Sanitation Data'!H190))),'Data Summary'!DG196="Yes"),OFFSET('Sanitation Data'!$H$10,0,10*ROW('Sanitation Data'!H190)),NA())</f>
        <v>#N/A</v>
      </c>
      <c r="AS196" s="512" t="e">
        <f ca="1">+IF(AND(ISNUMBER(OFFSET('Sanitation Data'!$H$11,0,10*ROW('Sanitation Data'!H190))),'Data Summary'!DH196="Yes"),OFFSET('Sanitation Data'!$H$11,0,10*ROW('Sanitation Data'!H190)),NA())</f>
        <v>#N/A</v>
      </c>
      <c r="AT196" s="512" t="e">
        <f ca="1">+IF(AND(ISNUMBER(OFFSET('Sanitation Data'!$H$12,0,10*ROW('Sanitation Data'!H190))),'Data Summary'!DI196="Yes"),OFFSET('Sanitation Data'!$H$12,0,10*ROW('Sanitation Data'!H190)),NA())</f>
        <v>#N/A</v>
      </c>
      <c r="AU196" s="512" t="e">
        <f ca="1">+IF(AND(ISNUMBER(OFFSET('Sanitation Data'!$I$4,0,10*ROW('Sanitation Data'!I190))),'Data Summary'!DJ196="Yes"),100-OFFSET('Sanitation Data'!$I$4,0,10*ROW('Sanitation Data'!I190)),NA())</f>
        <v>#N/A</v>
      </c>
      <c r="AV196" s="512" t="e">
        <f ca="1">+IF(AND(ISNUMBER(OFFSET('Sanitation Data'!$I$6,0,10*ROW('Sanitation Data'!I190))),'Data Summary'!DK196="Yes"),OFFSET('Sanitation Data'!$I$6,0,10*ROW('Sanitation Data'!I190)),NA())</f>
        <v>#N/A</v>
      </c>
      <c r="AW196" s="512" t="e">
        <f ca="1">+IF(AND(ISNUMBER(OFFSET('Sanitation Data'!$I$10,0,10*ROW('Sanitation Data'!I190))),'Data Summary'!DL196="Yes"),OFFSET('Sanitation Data'!$I$10,0,10*ROW('Sanitation Data'!I190)),NA())</f>
        <v>#N/A</v>
      </c>
      <c r="AX196" s="512" t="e">
        <f ca="1">+IF(AND(ISNUMBER(OFFSET('Sanitation Data'!$I$11,0,10*ROW('Sanitation Data'!I190))),'Data Summary'!DM196="Yes"),OFFSET('Sanitation Data'!$I$11,0,10*ROW('Sanitation Data'!I190)),NA())</f>
        <v>#N/A</v>
      </c>
      <c r="AY196" s="512" t="e">
        <f ca="1">+IF(AND(ISNUMBER(OFFSET('Sanitation Data'!$I$12,0,10*ROW('Sanitation Data'!I190))),'Data Summary'!DN196="Yes"),OFFSET('Sanitation Data'!$I$12,0,10*ROW('Sanitation Data'!I190)),NA())</f>
        <v>#N/A</v>
      </c>
      <c r="AZ196" s="513" t="e">
        <f ca="1">+IF(AND(ISNUMBER(OFFSET('Hygiene Data'!$D$5,0,10*ROW('Hygiene Data'!D190))),'Data Summary'!DO196="Yes"),OFFSET('Hygiene Data'!$D$5,0,10*ROW('Hygiene Data'!D190)),NA())</f>
        <v>#N/A</v>
      </c>
      <c r="BA196" s="513" t="e">
        <f ca="1">+IF(AND(ISNUMBER(OFFSET('Hygiene Data'!$D$7,0,10*ROW('Hygiene Data'!D190))),'Data Summary'!DP196="Yes"),OFFSET('Hygiene Data'!$D$7,0,10*ROW('Hygiene Data'!D190)),NA())</f>
        <v>#N/A</v>
      </c>
      <c r="BB196" s="513" t="e">
        <f ca="1">+IF(AND(ISNUMBER(OFFSET('Hygiene Data'!$D$9,0,10*ROW('Hygiene Data'!D190))),'Data Summary'!DQ196="Yes"),OFFSET('Hygiene Data'!$D$9,0,10*ROW('Hygiene Data'!D190)),NA())</f>
        <v>#N/A</v>
      </c>
      <c r="BC196" s="513" t="e">
        <f ca="1">+IF(AND(ISNUMBER(OFFSET('Hygiene Data'!$E$5,0,10*ROW('Hygiene Data'!E190))),'Data Summary'!DR196="Yes"),OFFSET('Hygiene Data'!$E$5,0,10*ROW('Hygiene Data'!E190)),NA())</f>
        <v>#N/A</v>
      </c>
      <c r="BD196" s="513" t="e">
        <f ca="1">+IF(AND(ISNUMBER(OFFSET('Hygiene Data'!$E$7,0,10*ROW('Hygiene Data'!E190))),'Data Summary'!DS196="Yes"),OFFSET('Hygiene Data'!$E$7,0,10*ROW('Hygiene Data'!E190)),NA())</f>
        <v>#N/A</v>
      </c>
      <c r="BE196" s="513" t="e">
        <f ca="1">+IF(AND(ISNUMBER(OFFSET('Hygiene Data'!$E$9,0,10*ROW('Hygiene Data'!E190))),'Data Summary'!DT196="Yes"),OFFSET('Hygiene Data'!$E$9,0,10*ROW('Hygiene Data'!E190)),NA())</f>
        <v>#N/A</v>
      </c>
      <c r="BF196" s="513" t="e">
        <f ca="1">+IF(AND(ISNUMBER(OFFSET('Hygiene Data'!$F$5,0,10*ROW('Hygiene Data'!F190))),'Data Summary'!DU196="Yes"),OFFSET('Hygiene Data'!$F$5,0,10*ROW('Hygiene Data'!F190)),NA())</f>
        <v>#N/A</v>
      </c>
      <c r="BG196" s="513" t="e">
        <f ca="1">+IF(AND(ISNUMBER(OFFSET('Hygiene Data'!$F$7,0,10*ROW('Hygiene Data'!F190))),'Data Summary'!DV196="Yes"),OFFSET('Hygiene Data'!$F$7,0,10*ROW('Hygiene Data'!F190)),NA())</f>
        <v>#N/A</v>
      </c>
      <c r="BH196" s="513" t="e">
        <f ca="1">+IF(AND(ISNUMBER(OFFSET('Hygiene Data'!$F$9,0,10*ROW('Hygiene Data'!F190))),'Data Summary'!DW196="Yes"),OFFSET('Hygiene Data'!$F$9,0,10*ROW('Hygiene Data'!F190)),NA())</f>
        <v>#N/A</v>
      </c>
      <c r="BI196" s="513" t="e">
        <f ca="1">+IF(AND(ISNUMBER(OFFSET('Hygiene Data'!$G$5,0,10*ROW('Hygiene Data'!G190))),'Data Summary'!DX196="Yes"),OFFSET('Hygiene Data'!$G$5,0,10*ROW('Hygiene Data'!G190)),NA())</f>
        <v>#N/A</v>
      </c>
      <c r="BJ196" s="513" t="e">
        <f ca="1">+IF(AND(ISNUMBER(OFFSET('Hygiene Data'!$G$7,0,10*ROW('Hygiene Data'!G190))),'Data Summary'!DY196="Yes"),OFFSET('Hygiene Data'!$G$7,0,10*ROW('Hygiene Data'!G190)),NA())</f>
        <v>#N/A</v>
      </c>
      <c r="BK196" s="513" t="e">
        <f ca="1">+IF(AND(ISNUMBER(OFFSET('Hygiene Data'!$G$9,0,10*ROW('Hygiene Data'!G190))),'Data Summary'!DZ196="Yes"),OFFSET('Hygiene Data'!$G$9,0,10*ROW('Hygiene Data'!G190)),NA())</f>
        <v>#N/A</v>
      </c>
      <c r="BL196" s="513" t="e">
        <f ca="1">+IF(AND(ISNUMBER(OFFSET('Hygiene Data'!$H$5,0,10*ROW('Hygiene Data'!H190))),'Data Summary'!EA196="Yes"),OFFSET('Hygiene Data'!$H$5,0,10*ROW('Hygiene Data'!H190)),NA())</f>
        <v>#N/A</v>
      </c>
      <c r="BM196" s="513" t="e">
        <f ca="1">+IF(AND(ISNUMBER(OFFSET('Hygiene Data'!$H$7,0,10*ROW('Hygiene Data'!H190))),'Data Summary'!EB196="Yes"),OFFSET('Hygiene Data'!$H$7,0,10*ROW('Hygiene Data'!H190)),NA())</f>
        <v>#N/A</v>
      </c>
      <c r="BN196" s="513" t="e">
        <f ca="1">+IF(AND(ISNUMBER(OFFSET('Hygiene Data'!$H$9,0,10*ROW('Hygiene Data'!H190))),'Data Summary'!EC196="Yes"),OFFSET('Hygiene Data'!$H$9,0,10*ROW('Hygiene Data'!H190)),NA())</f>
        <v>#N/A</v>
      </c>
      <c r="BO196" s="513" t="e">
        <f ca="1">+IF(AND(ISNUMBER(OFFSET('Hygiene Data'!$I$5,0,10*ROW('Hygiene Data'!I190))),'Data Summary'!ED196="Yes"),OFFSET('Hygiene Data'!$I$5,0,10*ROW('Hygiene Data'!I190)),NA())</f>
        <v>#N/A</v>
      </c>
      <c r="BP196" s="513" t="e">
        <f ca="1">+IF(AND(ISNUMBER(OFFSET('Hygiene Data'!$I$7,0,10*ROW('Hygiene Data'!I190))),'Data Summary'!EE196="Yes"),OFFSET('Hygiene Data'!$I$7,0,10*ROW('Hygiene Data'!I190)),NA())</f>
        <v>#N/A</v>
      </c>
      <c r="BQ196" s="513" t="e">
        <f ca="1">+IF(AND(ISNUMBER(OFFSET('Hygiene Data'!$I$9,0,10*ROW('Hygiene Data'!I190))),'Data Summary'!EF196="Yes"),OFFSET('Hygiene Data'!$I$9,0,10*ROW('Hygiene Data'!I190)),NA())</f>
        <v>#N/A</v>
      </c>
    </row>
    <row r="197" spans="1:69" x14ac:dyDescent="0.25">
      <c r="A197" s="509" t="e">
        <f ca="1">+RIGHT('Data Summary'!A197,LEN('Data Summary'!A197)-9)</f>
        <v>#VALUE!</v>
      </c>
      <c r="B197" s="483" t="str">
        <f ca="1">+IF(ISTEXT('Data Summary'!B197),'Data Summary'!B197,"")</f>
        <v/>
      </c>
      <c r="C197" s="510" t="e">
        <f ca="1">+VALUE('Data Summary'!C197)</f>
        <v>#VALUE!</v>
      </c>
      <c r="D197" s="511" t="e">
        <f ca="1">+IF(AND(ISNUMBER(OFFSET('Water Data'!$D$4,0,10*ROW('Water Data'!D191))),'Data Summary'!BS197="Yes"),100-OFFSET('Water Data'!$D$4,0,10*ROW('Water Data'!D191)),NA())</f>
        <v>#N/A</v>
      </c>
      <c r="E197" s="511" t="e">
        <f ca="1">+IF(AND(ISNUMBER(OFFSET('Water Data'!$D$6,0,10*ROW('Water Data'!D191))),'Data Summary'!BT197="Yes"),OFFSET('Water Data'!$D$6,0,10*ROW('Water Data'!D191)),NA())</f>
        <v>#N/A</v>
      </c>
      <c r="F197" s="511" t="e">
        <f ca="1">+IF(AND(ISNUMBER(OFFSET('Water Data'!$D$9,0,10*ROW('Water Data'!D191))),'Data Summary'!BU197="Yes"),OFFSET('Water Data'!$D$9,0,10*ROW('Water Data'!D191)),NA())</f>
        <v>#N/A</v>
      </c>
      <c r="G197" s="511" t="e">
        <f ca="1">+IF(AND(ISNUMBER(OFFSET('Water Data'!$E$4,0,10*ROW('Water Data'!E191))),'Data Summary'!BV197="Yes"),100-OFFSET('Water Data'!$E$4,0,10*ROW('Water Data'!E191)),NA())</f>
        <v>#N/A</v>
      </c>
      <c r="H197" s="511" t="e">
        <f ca="1">+IF(AND(ISNUMBER(OFFSET('Water Data'!$E$6,0,10*ROW('Water Data'!E191))),'Data Summary'!BW197="Yes"),OFFSET('Water Data'!$E$6,0,10*ROW('Water Data'!E191)),NA())</f>
        <v>#N/A</v>
      </c>
      <c r="I197" s="511" t="e">
        <f ca="1">+IF(AND(ISNUMBER(OFFSET('Water Data'!$E$9,0,10*ROW('Water Data'!E191))),'Data Summary'!BX197="Yes"),OFFSET('Water Data'!$E$9,0,10*ROW('Water Data'!E191)),NA())</f>
        <v>#N/A</v>
      </c>
      <c r="J197" s="511" t="e">
        <f ca="1">+IF(AND(ISNUMBER(OFFSET('Water Data'!$F$4,0,10*ROW('Water Data'!F191))),'Data Summary'!BY197="Yes"),100-OFFSET('Water Data'!$F$4,0,10*ROW('Water Data'!F191)),NA())</f>
        <v>#N/A</v>
      </c>
      <c r="K197" s="511" t="e">
        <f ca="1">+IF(AND(ISNUMBER(OFFSET('Water Data'!$F$6,0,10*ROW('Water Data'!F191))),'Data Summary'!BZ197="Yes"),OFFSET('Water Data'!$F$6,0,10*ROW('Water Data'!F191)),NA())</f>
        <v>#N/A</v>
      </c>
      <c r="L197" s="511" t="e">
        <f ca="1">+IF(AND(ISNUMBER(OFFSET('Water Data'!$F$9,0,10*ROW('Water Data'!F191))),'Data Summary'!CA197="Yes"),OFFSET('Water Data'!$F$9,0,10*ROW('Water Data'!F191)),NA())</f>
        <v>#N/A</v>
      </c>
      <c r="M197" s="511" t="e">
        <f ca="1">+IF(AND(ISNUMBER(OFFSET('Water Data'!$G$4,0,10*ROW('Water Data'!G191))),'Data Summary'!CB197="Yes"),100-OFFSET('Water Data'!$G$4,0,10*ROW('Water Data'!G191)),NA())</f>
        <v>#N/A</v>
      </c>
      <c r="N197" s="511" t="e">
        <f ca="1">+IF(AND(ISNUMBER(OFFSET('Water Data'!$G$6,0,10*ROW('Water Data'!G191))),'Data Summary'!CC197="Yes"),OFFSET('Water Data'!$G$6,0,10*ROW('Water Data'!G191)),NA())</f>
        <v>#N/A</v>
      </c>
      <c r="O197" s="511" t="e">
        <f ca="1">+IF(AND(ISNUMBER(OFFSET('Water Data'!$G$9,0,10*ROW('Water Data'!G191))),'Data Summary'!CD197="Yes"),OFFSET('Water Data'!$G$9,0,10*ROW('Water Data'!G191)),NA())</f>
        <v>#N/A</v>
      </c>
      <c r="P197" s="511" t="e">
        <f ca="1">+IF(AND(ISNUMBER(OFFSET('Water Data'!$H$4,0,10*ROW('Water Data'!H191))),'Data Summary'!CE197="Yes"),100-OFFSET('Water Data'!$H$4,0,10*ROW('Water Data'!H191)),NA())</f>
        <v>#N/A</v>
      </c>
      <c r="Q197" s="511" t="e">
        <f ca="1">+IF(AND(ISNUMBER(OFFSET('Water Data'!$H$6,0,10*ROW('Water Data'!H191))),'Data Summary'!CF197="Yes"),OFFSET('Water Data'!$H$6,0,10*ROW('Water Data'!H191)),NA())</f>
        <v>#N/A</v>
      </c>
      <c r="R197" s="511" t="e">
        <f ca="1">+IF(AND(ISNUMBER(OFFSET('Water Data'!$H$9,0,10*ROW('Water Data'!H191))),'Data Summary'!CG197="Yes"),OFFSET('Water Data'!$H$9,0,10*ROW('Water Data'!H191)),NA())</f>
        <v>#N/A</v>
      </c>
      <c r="S197" s="511" t="e">
        <f ca="1">+IF(AND(ISNUMBER(OFFSET('Water Data'!$I$4,0,10*ROW('Water Data'!I191))),'Data Summary'!CH197="Yes"),100-OFFSET('Water Data'!$I$4,0,10*ROW('Water Data'!I191)),NA())</f>
        <v>#N/A</v>
      </c>
      <c r="T197" s="511" t="e">
        <f ca="1">+IF(AND(ISNUMBER(OFFSET('Water Data'!$I$6,0,10*ROW('Water Data'!I191))),'Data Summary'!CI197="Yes"),OFFSET('Water Data'!$I$6,0,10*ROW('Water Data'!I191)),NA())</f>
        <v>#N/A</v>
      </c>
      <c r="U197" s="511" t="e">
        <f ca="1">+IF(AND(ISNUMBER(OFFSET('Water Data'!$I$9,0,10*ROW('Water Data'!I191))),'Data Summary'!CJ197="Yes"),OFFSET('Water Data'!$I$9,0,10*ROW('Water Data'!I191)),NA())</f>
        <v>#N/A</v>
      </c>
      <c r="V197" s="512" t="e">
        <f ca="1">+IF(AND(ISNUMBER(OFFSET('Sanitation Data'!$D$4,0,10*ROW('Sanitation Data'!D191))),'Data Summary'!CK197="Yes"),100-OFFSET('Sanitation Data'!$D$4,0,10*ROW('Sanitation Data'!D191)),NA())</f>
        <v>#N/A</v>
      </c>
      <c r="W197" s="512" t="e">
        <f ca="1">+IF(AND(ISNUMBER(OFFSET('Sanitation Data'!$D$6,0,10*ROW('Sanitation Data'!D191))),'Data Summary'!CL197="Yes"),OFFSET('Sanitation Data'!$D$6,0,10*ROW('Sanitation Data'!D191)),NA())</f>
        <v>#N/A</v>
      </c>
      <c r="X197" s="512" t="e">
        <f ca="1">+IF(AND(ISNUMBER(OFFSET('Sanitation Data'!$D$10,0,10*ROW('Sanitation Data'!D191))),'Data Summary'!CM197="Yes"),OFFSET('Sanitation Data'!$D$10,0,10*ROW('Sanitation Data'!D191)),NA())</f>
        <v>#N/A</v>
      </c>
      <c r="Y197" s="512" t="e">
        <f ca="1">+IF(AND(ISNUMBER(OFFSET('Sanitation Data'!$D$11,0,10*ROW('Sanitation Data'!D191))),'Data Summary'!CN197="Yes"),OFFSET('Sanitation Data'!$D$11,0,10*ROW('Sanitation Data'!D191)),NA())</f>
        <v>#N/A</v>
      </c>
      <c r="Z197" s="512" t="e">
        <f ca="1">+IF(AND(ISNUMBER(OFFSET('Sanitation Data'!$D$12,0,10*ROW('Sanitation Data'!D191))),'Data Summary'!CO197="Yes"),OFFSET('Sanitation Data'!$D$12,0,10*ROW('Sanitation Data'!D191)),NA())</f>
        <v>#N/A</v>
      </c>
      <c r="AA197" s="512" t="e">
        <f ca="1">+IF(AND(ISNUMBER(OFFSET('Sanitation Data'!$E$4,0,10*ROW('Sanitation Data'!E191))),'Data Summary'!CP197="Yes"),100-OFFSET('Sanitation Data'!$E$4,0,10*ROW('Sanitation Data'!E191)),NA())</f>
        <v>#N/A</v>
      </c>
      <c r="AB197" s="512" t="e">
        <f ca="1">+IF(AND(ISNUMBER(OFFSET('Sanitation Data'!$E$6,0,10*ROW('Sanitation Data'!E191))),'Data Summary'!CQ197="Yes"),OFFSET('Sanitation Data'!$E$6,0,10*ROW('Sanitation Data'!E191)),NA())</f>
        <v>#N/A</v>
      </c>
      <c r="AC197" s="512" t="e">
        <f ca="1">+IF(AND(ISNUMBER(OFFSET('Sanitation Data'!$E$10,0,10*ROW('Sanitation Data'!E191))),'Data Summary'!CR197="Yes"),OFFSET('Sanitation Data'!$E$10,0,10*ROW('Sanitation Data'!E191)),NA())</f>
        <v>#N/A</v>
      </c>
      <c r="AD197" s="512" t="e">
        <f ca="1">+IF(AND(ISNUMBER(OFFSET('Sanitation Data'!$E$11,0,10*ROW('Sanitation Data'!E191))),'Data Summary'!CS197="Yes"),OFFSET('Sanitation Data'!$E$11,0,10*ROW('Sanitation Data'!E191)),NA())</f>
        <v>#N/A</v>
      </c>
      <c r="AE197" s="512" t="e">
        <f ca="1">+IF(AND(ISNUMBER(OFFSET('Sanitation Data'!$E$12,0,10*ROW('Sanitation Data'!E191))),'Data Summary'!CT197="Yes"),OFFSET('Sanitation Data'!$E$12,0,10*ROW('Sanitation Data'!E191)),NA())</f>
        <v>#N/A</v>
      </c>
      <c r="AF197" s="512" t="e">
        <f ca="1">+IF(AND(ISNUMBER(OFFSET('Sanitation Data'!$F$4,0,10*ROW('Sanitation Data'!F191))),'Data Summary'!CU197="Yes"),100-OFFSET('Sanitation Data'!$F$4,0,10*ROW('Sanitation Data'!F191)),NA())</f>
        <v>#N/A</v>
      </c>
      <c r="AG197" s="512" t="e">
        <f ca="1">+IF(AND(ISNUMBER(OFFSET('Sanitation Data'!$F$6,0,10*ROW('Sanitation Data'!F191))),'Data Summary'!CV197="Yes"),OFFSET('Sanitation Data'!$F$6,0,10*ROW('Sanitation Data'!F191)),NA())</f>
        <v>#N/A</v>
      </c>
      <c r="AH197" s="512" t="e">
        <f ca="1">+IF(AND(ISNUMBER(OFFSET('Sanitation Data'!$F$10,0,10*ROW('Sanitation Data'!F191))),'Data Summary'!CW197="Yes"),OFFSET('Sanitation Data'!$F$10,0,10*ROW('Sanitation Data'!F191)),NA())</f>
        <v>#N/A</v>
      </c>
      <c r="AI197" s="512" t="e">
        <f ca="1">+IF(AND(ISNUMBER(OFFSET('Sanitation Data'!$F$11,0,10*ROW('Sanitation Data'!F191))),'Data Summary'!CX197="Yes"),OFFSET('Sanitation Data'!$F$11,0,10*ROW('Sanitation Data'!F191)),NA())</f>
        <v>#N/A</v>
      </c>
      <c r="AJ197" s="512" t="e">
        <f ca="1">+IF(AND(ISNUMBER(OFFSET('Sanitation Data'!$F$12,0,10*ROW('Sanitation Data'!F191))),'Data Summary'!CY197="Yes"),OFFSET('Sanitation Data'!$F$12,0,10*ROW('Sanitation Data'!F191)),NA())</f>
        <v>#N/A</v>
      </c>
      <c r="AK197" s="512" t="e">
        <f ca="1">+IF(AND(ISNUMBER(OFFSET('Sanitation Data'!$G$4,0,10*ROW('Sanitation Data'!G191))),'Data Summary'!CZ197="Yes"),100-OFFSET('Sanitation Data'!$G$4,0,10*ROW('Sanitation Data'!G191)),NA())</f>
        <v>#N/A</v>
      </c>
      <c r="AL197" s="512" t="e">
        <f ca="1">+IF(AND(ISNUMBER(OFFSET('Sanitation Data'!$G$6,0,10*ROW('Sanitation Data'!G191))),'Data Summary'!DA197="Yes"),OFFSET('Sanitation Data'!$G$6,0,10*ROW('Sanitation Data'!G191)),NA())</f>
        <v>#N/A</v>
      </c>
      <c r="AM197" s="512" t="e">
        <f ca="1">+IF(AND(ISNUMBER(OFFSET('Sanitation Data'!$G$10,0,10*ROW('Sanitation Data'!G191))),'Data Summary'!DB197="Yes"),OFFSET('Sanitation Data'!$G$10,0,10*ROW('Sanitation Data'!G191)),NA())</f>
        <v>#N/A</v>
      </c>
      <c r="AN197" s="512" t="e">
        <f ca="1">+IF(AND(ISNUMBER(OFFSET('Sanitation Data'!$G$11,0,10*ROW('Sanitation Data'!G191))),'Data Summary'!DC197="Yes"),OFFSET('Sanitation Data'!$G$11,0,10*ROW('Sanitation Data'!G191)),NA())</f>
        <v>#N/A</v>
      </c>
      <c r="AO197" s="512" t="e">
        <f ca="1">+IF(AND(ISNUMBER(OFFSET('Sanitation Data'!$G$12,0,10*ROW('Sanitation Data'!G191))),'Data Summary'!DD197="Yes"),OFFSET('Sanitation Data'!$G$12,0,10*ROW('Sanitation Data'!G191)),NA())</f>
        <v>#N/A</v>
      </c>
      <c r="AP197" s="512" t="e">
        <f ca="1">+IF(AND(ISNUMBER(OFFSET('Sanitation Data'!$H$4,0,10*ROW('Sanitation Data'!H191))),'Data Summary'!DE197="Yes"),100-OFFSET('Sanitation Data'!$H$4,0,10*ROW('Sanitation Data'!H191)),NA())</f>
        <v>#N/A</v>
      </c>
      <c r="AQ197" s="512" t="e">
        <f ca="1">+IF(AND(ISNUMBER(OFFSET('Sanitation Data'!$H$6,0,10*ROW('Sanitation Data'!H191))),'Data Summary'!DF197="Yes"),OFFSET('Sanitation Data'!$H$6,0,10*ROW('Sanitation Data'!H191)),NA())</f>
        <v>#N/A</v>
      </c>
      <c r="AR197" s="512" t="e">
        <f ca="1">+IF(AND(ISNUMBER(OFFSET('Sanitation Data'!$H$10,0,10*ROW('Sanitation Data'!H191))),'Data Summary'!DG197="Yes"),OFFSET('Sanitation Data'!$H$10,0,10*ROW('Sanitation Data'!H191)),NA())</f>
        <v>#N/A</v>
      </c>
      <c r="AS197" s="512" t="e">
        <f ca="1">+IF(AND(ISNUMBER(OFFSET('Sanitation Data'!$H$11,0,10*ROW('Sanitation Data'!H191))),'Data Summary'!DH197="Yes"),OFFSET('Sanitation Data'!$H$11,0,10*ROW('Sanitation Data'!H191)),NA())</f>
        <v>#N/A</v>
      </c>
      <c r="AT197" s="512" t="e">
        <f ca="1">+IF(AND(ISNUMBER(OFFSET('Sanitation Data'!$H$12,0,10*ROW('Sanitation Data'!H191))),'Data Summary'!DI197="Yes"),OFFSET('Sanitation Data'!$H$12,0,10*ROW('Sanitation Data'!H191)),NA())</f>
        <v>#N/A</v>
      </c>
      <c r="AU197" s="512" t="e">
        <f ca="1">+IF(AND(ISNUMBER(OFFSET('Sanitation Data'!$I$4,0,10*ROW('Sanitation Data'!I191))),'Data Summary'!DJ197="Yes"),100-OFFSET('Sanitation Data'!$I$4,0,10*ROW('Sanitation Data'!I191)),NA())</f>
        <v>#N/A</v>
      </c>
      <c r="AV197" s="512" t="e">
        <f ca="1">+IF(AND(ISNUMBER(OFFSET('Sanitation Data'!$I$6,0,10*ROW('Sanitation Data'!I191))),'Data Summary'!DK197="Yes"),OFFSET('Sanitation Data'!$I$6,0,10*ROW('Sanitation Data'!I191)),NA())</f>
        <v>#N/A</v>
      </c>
      <c r="AW197" s="512" t="e">
        <f ca="1">+IF(AND(ISNUMBER(OFFSET('Sanitation Data'!$I$10,0,10*ROW('Sanitation Data'!I191))),'Data Summary'!DL197="Yes"),OFFSET('Sanitation Data'!$I$10,0,10*ROW('Sanitation Data'!I191)),NA())</f>
        <v>#N/A</v>
      </c>
      <c r="AX197" s="512" t="e">
        <f ca="1">+IF(AND(ISNUMBER(OFFSET('Sanitation Data'!$I$11,0,10*ROW('Sanitation Data'!I191))),'Data Summary'!DM197="Yes"),OFFSET('Sanitation Data'!$I$11,0,10*ROW('Sanitation Data'!I191)),NA())</f>
        <v>#N/A</v>
      </c>
      <c r="AY197" s="512" t="e">
        <f ca="1">+IF(AND(ISNUMBER(OFFSET('Sanitation Data'!$I$12,0,10*ROW('Sanitation Data'!I191))),'Data Summary'!DN197="Yes"),OFFSET('Sanitation Data'!$I$12,0,10*ROW('Sanitation Data'!I191)),NA())</f>
        <v>#N/A</v>
      </c>
      <c r="AZ197" s="513" t="e">
        <f ca="1">+IF(AND(ISNUMBER(OFFSET('Hygiene Data'!$D$5,0,10*ROW('Hygiene Data'!D191))),'Data Summary'!DO197="Yes"),OFFSET('Hygiene Data'!$D$5,0,10*ROW('Hygiene Data'!D191)),NA())</f>
        <v>#N/A</v>
      </c>
      <c r="BA197" s="513" t="e">
        <f ca="1">+IF(AND(ISNUMBER(OFFSET('Hygiene Data'!$D$7,0,10*ROW('Hygiene Data'!D191))),'Data Summary'!DP197="Yes"),OFFSET('Hygiene Data'!$D$7,0,10*ROW('Hygiene Data'!D191)),NA())</f>
        <v>#N/A</v>
      </c>
      <c r="BB197" s="513" t="e">
        <f ca="1">+IF(AND(ISNUMBER(OFFSET('Hygiene Data'!$D$9,0,10*ROW('Hygiene Data'!D191))),'Data Summary'!DQ197="Yes"),OFFSET('Hygiene Data'!$D$9,0,10*ROW('Hygiene Data'!D191)),NA())</f>
        <v>#N/A</v>
      </c>
      <c r="BC197" s="513" t="e">
        <f ca="1">+IF(AND(ISNUMBER(OFFSET('Hygiene Data'!$E$5,0,10*ROW('Hygiene Data'!E191))),'Data Summary'!DR197="Yes"),OFFSET('Hygiene Data'!$E$5,0,10*ROW('Hygiene Data'!E191)),NA())</f>
        <v>#N/A</v>
      </c>
      <c r="BD197" s="513" t="e">
        <f ca="1">+IF(AND(ISNUMBER(OFFSET('Hygiene Data'!$E$7,0,10*ROW('Hygiene Data'!E191))),'Data Summary'!DS197="Yes"),OFFSET('Hygiene Data'!$E$7,0,10*ROW('Hygiene Data'!E191)),NA())</f>
        <v>#N/A</v>
      </c>
      <c r="BE197" s="513" t="e">
        <f ca="1">+IF(AND(ISNUMBER(OFFSET('Hygiene Data'!$E$9,0,10*ROW('Hygiene Data'!E191))),'Data Summary'!DT197="Yes"),OFFSET('Hygiene Data'!$E$9,0,10*ROW('Hygiene Data'!E191)),NA())</f>
        <v>#N/A</v>
      </c>
      <c r="BF197" s="513" t="e">
        <f ca="1">+IF(AND(ISNUMBER(OFFSET('Hygiene Data'!$F$5,0,10*ROW('Hygiene Data'!F191))),'Data Summary'!DU197="Yes"),OFFSET('Hygiene Data'!$F$5,0,10*ROW('Hygiene Data'!F191)),NA())</f>
        <v>#N/A</v>
      </c>
      <c r="BG197" s="513" t="e">
        <f ca="1">+IF(AND(ISNUMBER(OFFSET('Hygiene Data'!$F$7,0,10*ROW('Hygiene Data'!F191))),'Data Summary'!DV197="Yes"),OFFSET('Hygiene Data'!$F$7,0,10*ROW('Hygiene Data'!F191)),NA())</f>
        <v>#N/A</v>
      </c>
      <c r="BH197" s="513" t="e">
        <f ca="1">+IF(AND(ISNUMBER(OFFSET('Hygiene Data'!$F$9,0,10*ROW('Hygiene Data'!F191))),'Data Summary'!DW197="Yes"),OFFSET('Hygiene Data'!$F$9,0,10*ROW('Hygiene Data'!F191)),NA())</f>
        <v>#N/A</v>
      </c>
      <c r="BI197" s="513" t="e">
        <f ca="1">+IF(AND(ISNUMBER(OFFSET('Hygiene Data'!$G$5,0,10*ROW('Hygiene Data'!G191))),'Data Summary'!DX197="Yes"),OFFSET('Hygiene Data'!$G$5,0,10*ROW('Hygiene Data'!G191)),NA())</f>
        <v>#N/A</v>
      </c>
      <c r="BJ197" s="513" t="e">
        <f ca="1">+IF(AND(ISNUMBER(OFFSET('Hygiene Data'!$G$7,0,10*ROW('Hygiene Data'!G191))),'Data Summary'!DY197="Yes"),OFFSET('Hygiene Data'!$G$7,0,10*ROW('Hygiene Data'!G191)),NA())</f>
        <v>#N/A</v>
      </c>
      <c r="BK197" s="513" t="e">
        <f ca="1">+IF(AND(ISNUMBER(OFFSET('Hygiene Data'!$G$9,0,10*ROW('Hygiene Data'!G191))),'Data Summary'!DZ197="Yes"),OFFSET('Hygiene Data'!$G$9,0,10*ROW('Hygiene Data'!G191)),NA())</f>
        <v>#N/A</v>
      </c>
      <c r="BL197" s="513" t="e">
        <f ca="1">+IF(AND(ISNUMBER(OFFSET('Hygiene Data'!$H$5,0,10*ROW('Hygiene Data'!H191))),'Data Summary'!EA197="Yes"),OFFSET('Hygiene Data'!$H$5,0,10*ROW('Hygiene Data'!H191)),NA())</f>
        <v>#N/A</v>
      </c>
      <c r="BM197" s="513" t="e">
        <f ca="1">+IF(AND(ISNUMBER(OFFSET('Hygiene Data'!$H$7,0,10*ROW('Hygiene Data'!H191))),'Data Summary'!EB197="Yes"),OFFSET('Hygiene Data'!$H$7,0,10*ROW('Hygiene Data'!H191)),NA())</f>
        <v>#N/A</v>
      </c>
      <c r="BN197" s="513" t="e">
        <f ca="1">+IF(AND(ISNUMBER(OFFSET('Hygiene Data'!$H$9,0,10*ROW('Hygiene Data'!H191))),'Data Summary'!EC197="Yes"),OFFSET('Hygiene Data'!$H$9,0,10*ROW('Hygiene Data'!H191)),NA())</f>
        <v>#N/A</v>
      </c>
      <c r="BO197" s="513" t="e">
        <f ca="1">+IF(AND(ISNUMBER(OFFSET('Hygiene Data'!$I$5,0,10*ROW('Hygiene Data'!I191))),'Data Summary'!ED197="Yes"),OFFSET('Hygiene Data'!$I$5,0,10*ROW('Hygiene Data'!I191)),NA())</f>
        <v>#N/A</v>
      </c>
      <c r="BP197" s="513" t="e">
        <f ca="1">+IF(AND(ISNUMBER(OFFSET('Hygiene Data'!$I$7,0,10*ROW('Hygiene Data'!I191))),'Data Summary'!EE197="Yes"),OFFSET('Hygiene Data'!$I$7,0,10*ROW('Hygiene Data'!I191)),NA())</f>
        <v>#N/A</v>
      </c>
      <c r="BQ197" s="513" t="e">
        <f ca="1">+IF(AND(ISNUMBER(OFFSET('Hygiene Data'!$I$9,0,10*ROW('Hygiene Data'!I191))),'Data Summary'!EF197="Yes"),OFFSET('Hygiene Data'!$I$9,0,10*ROW('Hygiene Data'!I191)),NA())</f>
        <v>#N/A</v>
      </c>
    </row>
    <row r="198" spans="1:69" x14ac:dyDescent="0.25">
      <c r="A198" s="509" t="e">
        <f ca="1">+RIGHT('Data Summary'!A198,LEN('Data Summary'!A198)-9)</f>
        <v>#VALUE!</v>
      </c>
      <c r="B198" s="483" t="str">
        <f ca="1">+IF(ISTEXT('Data Summary'!B198),'Data Summary'!B198,"")</f>
        <v/>
      </c>
      <c r="C198" s="510" t="e">
        <f ca="1">+VALUE('Data Summary'!C198)</f>
        <v>#VALUE!</v>
      </c>
      <c r="D198" s="511" t="e">
        <f ca="1">+IF(AND(ISNUMBER(OFFSET('Water Data'!$D$4,0,10*ROW('Water Data'!D192))),'Data Summary'!BS198="Yes"),100-OFFSET('Water Data'!$D$4,0,10*ROW('Water Data'!D192)),NA())</f>
        <v>#N/A</v>
      </c>
      <c r="E198" s="511" t="e">
        <f ca="1">+IF(AND(ISNUMBER(OFFSET('Water Data'!$D$6,0,10*ROW('Water Data'!D192))),'Data Summary'!BT198="Yes"),OFFSET('Water Data'!$D$6,0,10*ROW('Water Data'!D192)),NA())</f>
        <v>#N/A</v>
      </c>
      <c r="F198" s="511" t="e">
        <f ca="1">+IF(AND(ISNUMBER(OFFSET('Water Data'!$D$9,0,10*ROW('Water Data'!D192))),'Data Summary'!BU198="Yes"),OFFSET('Water Data'!$D$9,0,10*ROW('Water Data'!D192)),NA())</f>
        <v>#N/A</v>
      </c>
      <c r="G198" s="511" t="e">
        <f ca="1">+IF(AND(ISNUMBER(OFFSET('Water Data'!$E$4,0,10*ROW('Water Data'!E192))),'Data Summary'!BV198="Yes"),100-OFFSET('Water Data'!$E$4,0,10*ROW('Water Data'!E192)),NA())</f>
        <v>#N/A</v>
      </c>
      <c r="H198" s="511" t="e">
        <f ca="1">+IF(AND(ISNUMBER(OFFSET('Water Data'!$E$6,0,10*ROW('Water Data'!E192))),'Data Summary'!BW198="Yes"),OFFSET('Water Data'!$E$6,0,10*ROW('Water Data'!E192)),NA())</f>
        <v>#N/A</v>
      </c>
      <c r="I198" s="511" t="e">
        <f ca="1">+IF(AND(ISNUMBER(OFFSET('Water Data'!$E$9,0,10*ROW('Water Data'!E192))),'Data Summary'!BX198="Yes"),OFFSET('Water Data'!$E$9,0,10*ROW('Water Data'!E192)),NA())</f>
        <v>#N/A</v>
      </c>
      <c r="J198" s="511" t="e">
        <f ca="1">+IF(AND(ISNUMBER(OFFSET('Water Data'!$F$4,0,10*ROW('Water Data'!F192))),'Data Summary'!BY198="Yes"),100-OFFSET('Water Data'!$F$4,0,10*ROW('Water Data'!F192)),NA())</f>
        <v>#N/A</v>
      </c>
      <c r="K198" s="511" t="e">
        <f ca="1">+IF(AND(ISNUMBER(OFFSET('Water Data'!$F$6,0,10*ROW('Water Data'!F192))),'Data Summary'!BZ198="Yes"),OFFSET('Water Data'!$F$6,0,10*ROW('Water Data'!F192)),NA())</f>
        <v>#N/A</v>
      </c>
      <c r="L198" s="511" t="e">
        <f ca="1">+IF(AND(ISNUMBER(OFFSET('Water Data'!$F$9,0,10*ROW('Water Data'!F192))),'Data Summary'!CA198="Yes"),OFFSET('Water Data'!$F$9,0,10*ROW('Water Data'!F192)),NA())</f>
        <v>#N/A</v>
      </c>
      <c r="M198" s="511" t="e">
        <f ca="1">+IF(AND(ISNUMBER(OFFSET('Water Data'!$G$4,0,10*ROW('Water Data'!G192))),'Data Summary'!CB198="Yes"),100-OFFSET('Water Data'!$G$4,0,10*ROW('Water Data'!G192)),NA())</f>
        <v>#N/A</v>
      </c>
      <c r="N198" s="511" t="e">
        <f ca="1">+IF(AND(ISNUMBER(OFFSET('Water Data'!$G$6,0,10*ROW('Water Data'!G192))),'Data Summary'!CC198="Yes"),OFFSET('Water Data'!$G$6,0,10*ROW('Water Data'!G192)),NA())</f>
        <v>#N/A</v>
      </c>
      <c r="O198" s="511" t="e">
        <f ca="1">+IF(AND(ISNUMBER(OFFSET('Water Data'!$G$9,0,10*ROW('Water Data'!G192))),'Data Summary'!CD198="Yes"),OFFSET('Water Data'!$G$9,0,10*ROW('Water Data'!G192)),NA())</f>
        <v>#N/A</v>
      </c>
      <c r="P198" s="511" t="e">
        <f ca="1">+IF(AND(ISNUMBER(OFFSET('Water Data'!$H$4,0,10*ROW('Water Data'!H192))),'Data Summary'!CE198="Yes"),100-OFFSET('Water Data'!$H$4,0,10*ROW('Water Data'!H192)),NA())</f>
        <v>#N/A</v>
      </c>
      <c r="Q198" s="511" t="e">
        <f ca="1">+IF(AND(ISNUMBER(OFFSET('Water Data'!$H$6,0,10*ROW('Water Data'!H192))),'Data Summary'!CF198="Yes"),OFFSET('Water Data'!$H$6,0,10*ROW('Water Data'!H192)),NA())</f>
        <v>#N/A</v>
      </c>
      <c r="R198" s="511" t="e">
        <f ca="1">+IF(AND(ISNUMBER(OFFSET('Water Data'!$H$9,0,10*ROW('Water Data'!H192))),'Data Summary'!CG198="Yes"),OFFSET('Water Data'!$H$9,0,10*ROW('Water Data'!H192)),NA())</f>
        <v>#N/A</v>
      </c>
      <c r="S198" s="511" t="e">
        <f ca="1">+IF(AND(ISNUMBER(OFFSET('Water Data'!$I$4,0,10*ROW('Water Data'!I192))),'Data Summary'!CH198="Yes"),100-OFFSET('Water Data'!$I$4,0,10*ROW('Water Data'!I192)),NA())</f>
        <v>#N/A</v>
      </c>
      <c r="T198" s="511" t="e">
        <f ca="1">+IF(AND(ISNUMBER(OFFSET('Water Data'!$I$6,0,10*ROW('Water Data'!I192))),'Data Summary'!CI198="Yes"),OFFSET('Water Data'!$I$6,0,10*ROW('Water Data'!I192)),NA())</f>
        <v>#N/A</v>
      </c>
      <c r="U198" s="511" t="e">
        <f ca="1">+IF(AND(ISNUMBER(OFFSET('Water Data'!$I$9,0,10*ROW('Water Data'!I192))),'Data Summary'!CJ198="Yes"),OFFSET('Water Data'!$I$9,0,10*ROW('Water Data'!I192)),NA())</f>
        <v>#N/A</v>
      </c>
      <c r="V198" s="512" t="e">
        <f ca="1">+IF(AND(ISNUMBER(OFFSET('Sanitation Data'!$D$4,0,10*ROW('Sanitation Data'!D192))),'Data Summary'!CK198="Yes"),100-OFFSET('Sanitation Data'!$D$4,0,10*ROW('Sanitation Data'!D192)),NA())</f>
        <v>#N/A</v>
      </c>
      <c r="W198" s="512" t="e">
        <f ca="1">+IF(AND(ISNUMBER(OFFSET('Sanitation Data'!$D$6,0,10*ROW('Sanitation Data'!D192))),'Data Summary'!CL198="Yes"),OFFSET('Sanitation Data'!$D$6,0,10*ROW('Sanitation Data'!D192)),NA())</f>
        <v>#N/A</v>
      </c>
      <c r="X198" s="512" t="e">
        <f ca="1">+IF(AND(ISNUMBER(OFFSET('Sanitation Data'!$D$10,0,10*ROW('Sanitation Data'!D192))),'Data Summary'!CM198="Yes"),OFFSET('Sanitation Data'!$D$10,0,10*ROW('Sanitation Data'!D192)),NA())</f>
        <v>#N/A</v>
      </c>
      <c r="Y198" s="512" t="e">
        <f ca="1">+IF(AND(ISNUMBER(OFFSET('Sanitation Data'!$D$11,0,10*ROW('Sanitation Data'!D192))),'Data Summary'!CN198="Yes"),OFFSET('Sanitation Data'!$D$11,0,10*ROW('Sanitation Data'!D192)),NA())</f>
        <v>#N/A</v>
      </c>
      <c r="Z198" s="512" t="e">
        <f ca="1">+IF(AND(ISNUMBER(OFFSET('Sanitation Data'!$D$12,0,10*ROW('Sanitation Data'!D192))),'Data Summary'!CO198="Yes"),OFFSET('Sanitation Data'!$D$12,0,10*ROW('Sanitation Data'!D192)),NA())</f>
        <v>#N/A</v>
      </c>
      <c r="AA198" s="512" t="e">
        <f ca="1">+IF(AND(ISNUMBER(OFFSET('Sanitation Data'!$E$4,0,10*ROW('Sanitation Data'!E192))),'Data Summary'!CP198="Yes"),100-OFFSET('Sanitation Data'!$E$4,0,10*ROW('Sanitation Data'!E192)),NA())</f>
        <v>#N/A</v>
      </c>
      <c r="AB198" s="512" t="e">
        <f ca="1">+IF(AND(ISNUMBER(OFFSET('Sanitation Data'!$E$6,0,10*ROW('Sanitation Data'!E192))),'Data Summary'!CQ198="Yes"),OFFSET('Sanitation Data'!$E$6,0,10*ROW('Sanitation Data'!E192)),NA())</f>
        <v>#N/A</v>
      </c>
      <c r="AC198" s="512" t="e">
        <f ca="1">+IF(AND(ISNUMBER(OFFSET('Sanitation Data'!$E$10,0,10*ROW('Sanitation Data'!E192))),'Data Summary'!CR198="Yes"),OFFSET('Sanitation Data'!$E$10,0,10*ROW('Sanitation Data'!E192)),NA())</f>
        <v>#N/A</v>
      </c>
      <c r="AD198" s="512" t="e">
        <f ca="1">+IF(AND(ISNUMBER(OFFSET('Sanitation Data'!$E$11,0,10*ROW('Sanitation Data'!E192))),'Data Summary'!CS198="Yes"),OFFSET('Sanitation Data'!$E$11,0,10*ROW('Sanitation Data'!E192)),NA())</f>
        <v>#N/A</v>
      </c>
      <c r="AE198" s="512" t="e">
        <f ca="1">+IF(AND(ISNUMBER(OFFSET('Sanitation Data'!$E$12,0,10*ROW('Sanitation Data'!E192))),'Data Summary'!CT198="Yes"),OFFSET('Sanitation Data'!$E$12,0,10*ROW('Sanitation Data'!E192)),NA())</f>
        <v>#N/A</v>
      </c>
      <c r="AF198" s="512" t="e">
        <f ca="1">+IF(AND(ISNUMBER(OFFSET('Sanitation Data'!$F$4,0,10*ROW('Sanitation Data'!F192))),'Data Summary'!CU198="Yes"),100-OFFSET('Sanitation Data'!$F$4,0,10*ROW('Sanitation Data'!F192)),NA())</f>
        <v>#N/A</v>
      </c>
      <c r="AG198" s="512" t="e">
        <f ca="1">+IF(AND(ISNUMBER(OFFSET('Sanitation Data'!$F$6,0,10*ROW('Sanitation Data'!F192))),'Data Summary'!CV198="Yes"),OFFSET('Sanitation Data'!$F$6,0,10*ROW('Sanitation Data'!F192)),NA())</f>
        <v>#N/A</v>
      </c>
      <c r="AH198" s="512" t="e">
        <f ca="1">+IF(AND(ISNUMBER(OFFSET('Sanitation Data'!$F$10,0,10*ROW('Sanitation Data'!F192))),'Data Summary'!CW198="Yes"),OFFSET('Sanitation Data'!$F$10,0,10*ROW('Sanitation Data'!F192)),NA())</f>
        <v>#N/A</v>
      </c>
      <c r="AI198" s="512" t="e">
        <f ca="1">+IF(AND(ISNUMBER(OFFSET('Sanitation Data'!$F$11,0,10*ROW('Sanitation Data'!F192))),'Data Summary'!CX198="Yes"),OFFSET('Sanitation Data'!$F$11,0,10*ROW('Sanitation Data'!F192)),NA())</f>
        <v>#N/A</v>
      </c>
      <c r="AJ198" s="512" t="e">
        <f ca="1">+IF(AND(ISNUMBER(OFFSET('Sanitation Data'!$F$12,0,10*ROW('Sanitation Data'!F192))),'Data Summary'!CY198="Yes"),OFFSET('Sanitation Data'!$F$12,0,10*ROW('Sanitation Data'!F192)),NA())</f>
        <v>#N/A</v>
      </c>
      <c r="AK198" s="512" t="e">
        <f ca="1">+IF(AND(ISNUMBER(OFFSET('Sanitation Data'!$G$4,0,10*ROW('Sanitation Data'!G192))),'Data Summary'!CZ198="Yes"),100-OFFSET('Sanitation Data'!$G$4,0,10*ROW('Sanitation Data'!G192)),NA())</f>
        <v>#N/A</v>
      </c>
      <c r="AL198" s="512" t="e">
        <f ca="1">+IF(AND(ISNUMBER(OFFSET('Sanitation Data'!$G$6,0,10*ROW('Sanitation Data'!G192))),'Data Summary'!DA198="Yes"),OFFSET('Sanitation Data'!$G$6,0,10*ROW('Sanitation Data'!G192)),NA())</f>
        <v>#N/A</v>
      </c>
      <c r="AM198" s="512" t="e">
        <f ca="1">+IF(AND(ISNUMBER(OFFSET('Sanitation Data'!$G$10,0,10*ROW('Sanitation Data'!G192))),'Data Summary'!DB198="Yes"),OFFSET('Sanitation Data'!$G$10,0,10*ROW('Sanitation Data'!G192)),NA())</f>
        <v>#N/A</v>
      </c>
      <c r="AN198" s="512" t="e">
        <f ca="1">+IF(AND(ISNUMBER(OFFSET('Sanitation Data'!$G$11,0,10*ROW('Sanitation Data'!G192))),'Data Summary'!DC198="Yes"),OFFSET('Sanitation Data'!$G$11,0,10*ROW('Sanitation Data'!G192)),NA())</f>
        <v>#N/A</v>
      </c>
      <c r="AO198" s="512" t="e">
        <f ca="1">+IF(AND(ISNUMBER(OFFSET('Sanitation Data'!$G$12,0,10*ROW('Sanitation Data'!G192))),'Data Summary'!DD198="Yes"),OFFSET('Sanitation Data'!$G$12,0,10*ROW('Sanitation Data'!G192)),NA())</f>
        <v>#N/A</v>
      </c>
      <c r="AP198" s="512" t="e">
        <f ca="1">+IF(AND(ISNUMBER(OFFSET('Sanitation Data'!$H$4,0,10*ROW('Sanitation Data'!H192))),'Data Summary'!DE198="Yes"),100-OFFSET('Sanitation Data'!$H$4,0,10*ROW('Sanitation Data'!H192)),NA())</f>
        <v>#N/A</v>
      </c>
      <c r="AQ198" s="512" t="e">
        <f ca="1">+IF(AND(ISNUMBER(OFFSET('Sanitation Data'!$H$6,0,10*ROW('Sanitation Data'!H192))),'Data Summary'!DF198="Yes"),OFFSET('Sanitation Data'!$H$6,0,10*ROW('Sanitation Data'!H192)),NA())</f>
        <v>#N/A</v>
      </c>
      <c r="AR198" s="512" t="e">
        <f ca="1">+IF(AND(ISNUMBER(OFFSET('Sanitation Data'!$H$10,0,10*ROW('Sanitation Data'!H192))),'Data Summary'!DG198="Yes"),OFFSET('Sanitation Data'!$H$10,0,10*ROW('Sanitation Data'!H192)),NA())</f>
        <v>#N/A</v>
      </c>
      <c r="AS198" s="512" t="e">
        <f ca="1">+IF(AND(ISNUMBER(OFFSET('Sanitation Data'!$H$11,0,10*ROW('Sanitation Data'!H192))),'Data Summary'!DH198="Yes"),OFFSET('Sanitation Data'!$H$11,0,10*ROW('Sanitation Data'!H192)),NA())</f>
        <v>#N/A</v>
      </c>
      <c r="AT198" s="512" t="e">
        <f ca="1">+IF(AND(ISNUMBER(OFFSET('Sanitation Data'!$H$12,0,10*ROW('Sanitation Data'!H192))),'Data Summary'!DI198="Yes"),OFFSET('Sanitation Data'!$H$12,0,10*ROW('Sanitation Data'!H192)),NA())</f>
        <v>#N/A</v>
      </c>
      <c r="AU198" s="512" t="e">
        <f ca="1">+IF(AND(ISNUMBER(OFFSET('Sanitation Data'!$I$4,0,10*ROW('Sanitation Data'!I192))),'Data Summary'!DJ198="Yes"),100-OFFSET('Sanitation Data'!$I$4,0,10*ROW('Sanitation Data'!I192)),NA())</f>
        <v>#N/A</v>
      </c>
      <c r="AV198" s="512" t="e">
        <f ca="1">+IF(AND(ISNUMBER(OFFSET('Sanitation Data'!$I$6,0,10*ROW('Sanitation Data'!I192))),'Data Summary'!DK198="Yes"),OFFSET('Sanitation Data'!$I$6,0,10*ROW('Sanitation Data'!I192)),NA())</f>
        <v>#N/A</v>
      </c>
      <c r="AW198" s="512" t="e">
        <f ca="1">+IF(AND(ISNUMBER(OFFSET('Sanitation Data'!$I$10,0,10*ROW('Sanitation Data'!I192))),'Data Summary'!DL198="Yes"),OFFSET('Sanitation Data'!$I$10,0,10*ROW('Sanitation Data'!I192)),NA())</f>
        <v>#N/A</v>
      </c>
      <c r="AX198" s="512" t="e">
        <f ca="1">+IF(AND(ISNUMBER(OFFSET('Sanitation Data'!$I$11,0,10*ROW('Sanitation Data'!I192))),'Data Summary'!DM198="Yes"),OFFSET('Sanitation Data'!$I$11,0,10*ROW('Sanitation Data'!I192)),NA())</f>
        <v>#N/A</v>
      </c>
      <c r="AY198" s="512" t="e">
        <f ca="1">+IF(AND(ISNUMBER(OFFSET('Sanitation Data'!$I$12,0,10*ROW('Sanitation Data'!I192))),'Data Summary'!DN198="Yes"),OFFSET('Sanitation Data'!$I$12,0,10*ROW('Sanitation Data'!I192)),NA())</f>
        <v>#N/A</v>
      </c>
      <c r="AZ198" s="513" t="e">
        <f ca="1">+IF(AND(ISNUMBER(OFFSET('Hygiene Data'!$D$5,0,10*ROW('Hygiene Data'!D192))),'Data Summary'!DO198="Yes"),OFFSET('Hygiene Data'!$D$5,0,10*ROW('Hygiene Data'!D192)),NA())</f>
        <v>#N/A</v>
      </c>
      <c r="BA198" s="513" t="e">
        <f ca="1">+IF(AND(ISNUMBER(OFFSET('Hygiene Data'!$D$7,0,10*ROW('Hygiene Data'!D192))),'Data Summary'!DP198="Yes"),OFFSET('Hygiene Data'!$D$7,0,10*ROW('Hygiene Data'!D192)),NA())</f>
        <v>#N/A</v>
      </c>
      <c r="BB198" s="513" t="e">
        <f ca="1">+IF(AND(ISNUMBER(OFFSET('Hygiene Data'!$D$9,0,10*ROW('Hygiene Data'!D192))),'Data Summary'!DQ198="Yes"),OFFSET('Hygiene Data'!$D$9,0,10*ROW('Hygiene Data'!D192)),NA())</f>
        <v>#N/A</v>
      </c>
      <c r="BC198" s="513" t="e">
        <f ca="1">+IF(AND(ISNUMBER(OFFSET('Hygiene Data'!$E$5,0,10*ROW('Hygiene Data'!E192))),'Data Summary'!DR198="Yes"),OFFSET('Hygiene Data'!$E$5,0,10*ROW('Hygiene Data'!E192)),NA())</f>
        <v>#N/A</v>
      </c>
      <c r="BD198" s="513" t="e">
        <f ca="1">+IF(AND(ISNUMBER(OFFSET('Hygiene Data'!$E$7,0,10*ROW('Hygiene Data'!E192))),'Data Summary'!DS198="Yes"),OFFSET('Hygiene Data'!$E$7,0,10*ROW('Hygiene Data'!E192)),NA())</f>
        <v>#N/A</v>
      </c>
      <c r="BE198" s="513" t="e">
        <f ca="1">+IF(AND(ISNUMBER(OFFSET('Hygiene Data'!$E$9,0,10*ROW('Hygiene Data'!E192))),'Data Summary'!DT198="Yes"),OFFSET('Hygiene Data'!$E$9,0,10*ROW('Hygiene Data'!E192)),NA())</f>
        <v>#N/A</v>
      </c>
      <c r="BF198" s="513" t="e">
        <f ca="1">+IF(AND(ISNUMBER(OFFSET('Hygiene Data'!$F$5,0,10*ROW('Hygiene Data'!F192))),'Data Summary'!DU198="Yes"),OFFSET('Hygiene Data'!$F$5,0,10*ROW('Hygiene Data'!F192)),NA())</f>
        <v>#N/A</v>
      </c>
      <c r="BG198" s="513" t="e">
        <f ca="1">+IF(AND(ISNUMBER(OFFSET('Hygiene Data'!$F$7,0,10*ROW('Hygiene Data'!F192))),'Data Summary'!DV198="Yes"),OFFSET('Hygiene Data'!$F$7,0,10*ROW('Hygiene Data'!F192)),NA())</f>
        <v>#N/A</v>
      </c>
      <c r="BH198" s="513" t="e">
        <f ca="1">+IF(AND(ISNUMBER(OFFSET('Hygiene Data'!$F$9,0,10*ROW('Hygiene Data'!F192))),'Data Summary'!DW198="Yes"),OFFSET('Hygiene Data'!$F$9,0,10*ROW('Hygiene Data'!F192)),NA())</f>
        <v>#N/A</v>
      </c>
      <c r="BI198" s="513" t="e">
        <f ca="1">+IF(AND(ISNUMBER(OFFSET('Hygiene Data'!$G$5,0,10*ROW('Hygiene Data'!G192))),'Data Summary'!DX198="Yes"),OFFSET('Hygiene Data'!$G$5,0,10*ROW('Hygiene Data'!G192)),NA())</f>
        <v>#N/A</v>
      </c>
      <c r="BJ198" s="513" t="e">
        <f ca="1">+IF(AND(ISNUMBER(OFFSET('Hygiene Data'!$G$7,0,10*ROW('Hygiene Data'!G192))),'Data Summary'!DY198="Yes"),OFFSET('Hygiene Data'!$G$7,0,10*ROW('Hygiene Data'!G192)),NA())</f>
        <v>#N/A</v>
      </c>
      <c r="BK198" s="513" t="e">
        <f ca="1">+IF(AND(ISNUMBER(OFFSET('Hygiene Data'!$G$9,0,10*ROW('Hygiene Data'!G192))),'Data Summary'!DZ198="Yes"),OFFSET('Hygiene Data'!$G$9,0,10*ROW('Hygiene Data'!G192)),NA())</f>
        <v>#N/A</v>
      </c>
      <c r="BL198" s="513" t="e">
        <f ca="1">+IF(AND(ISNUMBER(OFFSET('Hygiene Data'!$H$5,0,10*ROW('Hygiene Data'!H192))),'Data Summary'!EA198="Yes"),OFFSET('Hygiene Data'!$H$5,0,10*ROW('Hygiene Data'!H192)),NA())</f>
        <v>#N/A</v>
      </c>
      <c r="BM198" s="513" t="e">
        <f ca="1">+IF(AND(ISNUMBER(OFFSET('Hygiene Data'!$H$7,0,10*ROW('Hygiene Data'!H192))),'Data Summary'!EB198="Yes"),OFFSET('Hygiene Data'!$H$7,0,10*ROW('Hygiene Data'!H192)),NA())</f>
        <v>#N/A</v>
      </c>
      <c r="BN198" s="513" t="e">
        <f ca="1">+IF(AND(ISNUMBER(OFFSET('Hygiene Data'!$H$9,0,10*ROW('Hygiene Data'!H192))),'Data Summary'!EC198="Yes"),OFFSET('Hygiene Data'!$H$9,0,10*ROW('Hygiene Data'!H192)),NA())</f>
        <v>#N/A</v>
      </c>
      <c r="BO198" s="513" t="e">
        <f ca="1">+IF(AND(ISNUMBER(OFFSET('Hygiene Data'!$I$5,0,10*ROW('Hygiene Data'!I192))),'Data Summary'!ED198="Yes"),OFFSET('Hygiene Data'!$I$5,0,10*ROW('Hygiene Data'!I192)),NA())</f>
        <v>#N/A</v>
      </c>
      <c r="BP198" s="513" t="e">
        <f ca="1">+IF(AND(ISNUMBER(OFFSET('Hygiene Data'!$I$7,0,10*ROW('Hygiene Data'!I192))),'Data Summary'!EE198="Yes"),OFFSET('Hygiene Data'!$I$7,0,10*ROW('Hygiene Data'!I192)),NA())</f>
        <v>#N/A</v>
      </c>
      <c r="BQ198" s="513" t="e">
        <f ca="1">+IF(AND(ISNUMBER(OFFSET('Hygiene Data'!$I$9,0,10*ROW('Hygiene Data'!I192))),'Data Summary'!EF198="Yes"),OFFSET('Hygiene Data'!$I$9,0,10*ROW('Hygiene Data'!I192)),NA())</f>
        <v>#N/A</v>
      </c>
    </row>
    <row r="199" spans="1:69" x14ac:dyDescent="0.25">
      <c r="A199" s="509" t="e">
        <f ca="1">+RIGHT('Data Summary'!A199,LEN('Data Summary'!A199)-9)</f>
        <v>#VALUE!</v>
      </c>
      <c r="B199" s="483" t="str">
        <f ca="1">+IF(ISTEXT('Data Summary'!B199),'Data Summary'!B199,"")</f>
        <v/>
      </c>
      <c r="C199" s="510" t="e">
        <f ca="1">+VALUE('Data Summary'!C199)</f>
        <v>#VALUE!</v>
      </c>
      <c r="D199" s="511" t="e">
        <f ca="1">+IF(AND(ISNUMBER(OFFSET('Water Data'!$D$4,0,10*ROW('Water Data'!D193))),'Data Summary'!BS199="Yes"),100-OFFSET('Water Data'!$D$4,0,10*ROW('Water Data'!D193)),NA())</f>
        <v>#N/A</v>
      </c>
      <c r="E199" s="511" t="e">
        <f ca="1">+IF(AND(ISNUMBER(OFFSET('Water Data'!$D$6,0,10*ROW('Water Data'!D193))),'Data Summary'!BT199="Yes"),OFFSET('Water Data'!$D$6,0,10*ROW('Water Data'!D193)),NA())</f>
        <v>#N/A</v>
      </c>
      <c r="F199" s="511" t="e">
        <f ca="1">+IF(AND(ISNUMBER(OFFSET('Water Data'!$D$9,0,10*ROW('Water Data'!D193))),'Data Summary'!BU199="Yes"),OFFSET('Water Data'!$D$9,0,10*ROW('Water Data'!D193)),NA())</f>
        <v>#N/A</v>
      </c>
      <c r="G199" s="511" t="e">
        <f ca="1">+IF(AND(ISNUMBER(OFFSET('Water Data'!$E$4,0,10*ROW('Water Data'!E193))),'Data Summary'!BV199="Yes"),100-OFFSET('Water Data'!$E$4,0,10*ROW('Water Data'!E193)),NA())</f>
        <v>#N/A</v>
      </c>
      <c r="H199" s="511" t="e">
        <f ca="1">+IF(AND(ISNUMBER(OFFSET('Water Data'!$E$6,0,10*ROW('Water Data'!E193))),'Data Summary'!BW199="Yes"),OFFSET('Water Data'!$E$6,0,10*ROW('Water Data'!E193)),NA())</f>
        <v>#N/A</v>
      </c>
      <c r="I199" s="511" t="e">
        <f ca="1">+IF(AND(ISNUMBER(OFFSET('Water Data'!$E$9,0,10*ROW('Water Data'!E193))),'Data Summary'!BX199="Yes"),OFFSET('Water Data'!$E$9,0,10*ROW('Water Data'!E193)),NA())</f>
        <v>#N/A</v>
      </c>
      <c r="J199" s="511" t="e">
        <f ca="1">+IF(AND(ISNUMBER(OFFSET('Water Data'!$F$4,0,10*ROW('Water Data'!F193))),'Data Summary'!BY199="Yes"),100-OFFSET('Water Data'!$F$4,0,10*ROW('Water Data'!F193)),NA())</f>
        <v>#N/A</v>
      </c>
      <c r="K199" s="511" t="e">
        <f ca="1">+IF(AND(ISNUMBER(OFFSET('Water Data'!$F$6,0,10*ROW('Water Data'!F193))),'Data Summary'!BZ199="Yes"),OFFSET('Water Data'!$F$6,0,10*ROW('Water Data'!F193)),NA())</f>
        <v>#N/A</v>
      </c>
      <c r="L199" s="511" t="e">
        <f ca="1">+IF(AND(ISNUMBER(OFFSET('Water Data'!$F$9,0,10*ROW('Water Data'!F193))),'Data Summary'!CA199="Yes"),OFFSET('Water Data'!$F$9,0,10*ROW('Water Data'!F193)),NA())</f>
        <v>#N/A</v>
      </c>
      <c r="M199" s="511" t="e">
        <f ca="1">+IF(AND(ISNUMBER(OFFSET('Water Data'!$G$4,0,10*ROW('Water Data'!G193))),'Data Summary'!CB199="Yes"),100-OFFSET('Water Data'!$G$4,0,10*ROW('Water Data'!G193)),NA())</f>
        <v>#N/A</v>
      </c>
      <c r="N199" s="511" t="e">
        <f ca="1">+IF(AND(ISNUMBER(OFFSET('Water Data'!$G$6,0,10*ROW('Water Data'!G193))),'Data Summary'!CC199="Yes"),OFFSET('Water Data'!$G$6,0,10*ROW('Water Data'!G193)),NA())</f>
        <v>#N/A</v>
      </c>
      <c r="O199" s="511" t="e">
        <f ca="1">+IF(AND(ISNUMBER(OFFSET('Water Data'!$G$9,0,10*ROW('Water Data'!G193))),'Data Summary'!CD199="Yes"),OFFSET('Water Data'!$G$9,0,10*ROW('Water Data'!G193)),NA())</f>
        <v>#N/A</v>
      </c>
      <c r="P199" s="511" t="e">
        <f ca="1">+IF(AND(ISNUMBER(OFFSET('Water Data'!$H$4,0,10*ROW('Water Data'!H193))),'Data Summary'!CE199="Yes"),100-OFFSET('Water Data'!$H$4,0,10*ROW('Water Data'!H193)),NA())</f>
        <v>#N/A</v>
      </c>
      <c r="Q199" s="511" t="e">
        <f ca="1">+IF(AND(ISNUMBER(OFFSET('Water Data'!$H$6,0,10*ROW('Water Data'!H193))),'Data Summary'!CF199="Yes"),OFFSET('Water Data'!$H$6,0,10*ROW('Water Data'!H193)),NA())</f>
        <v>#N/A</v>
      </c>
      <c r="R199" s="511" t="e">
        <f ca="1">+IF(AND(ISNUMBER(OFFSET('Water Data'!$H$9,0,10*ROW('Water Data'!H193))),'Data Summary'!CG199="Yes"),OFFSET('Water Data'!$H$9,0,10*ROW('Water Data'!H193)),NA())</f>
        <v>#N/A</v>
      </c>
      <c r="S199" s="511" t="e">
        <f ca="1">+IF(AND(ISNUMBER(OFFSET('Water Data'!$I$4,0,10*ROW('Water Data'!I193))),'Data Summary'!CH199="Yes"),100-OFFSET('Water Data'!$I$4,0,10*ROW('Water Data'!I193)),NA())</f>
        <v>#N/A</v>
      </c>
      <c r="T199" s="511" t="e">
        <f ca="1">+IF(AND(ISNUMBER(OFFSET('Water Data'!$I$6,0,10*ROW('Water Data'!I193))),'Data Summary'!CI199="Yes"),OFFSET('Water Data'!$I$6,0,10*ROW('Water Data'!I193)),NA())</f>
        <v>#N/A</v>
      </c>
      <c r="U199" s="511" t="e">
        <f ca="1">+IF(AND(ISNUMBER(OFFSET('Water Data'!$I$9,0,10*ROW('Water Data'!I193))),'Data Summary'!CJ199="Yes"),OFFSET('Water Data'!$I$9,0,10*ROW('Water Data'!I193)),NA())</f>
        <v>#N/A</v>
      </c>
      <c r="V199" s="512" t="e">
        <f ca="1">+IF(AND(ISNUMBER(OFFSET('Sanitation Data'!$D$4,0,10*ROW('Sanitation Data'!D193))),'Data Summary'!CK199="Yes"),100-OFFSET('Sanitation Data'!$D$4,0,10*ROW('Sanitation Data'!D193)),NA())</f>
        <v>#N/A</v>
      </c>
      <c r="W199" s="512" t="e">
        <f ca="1">+IF(AND(ISNUMBER(OFFSET('Sanitation Data'!$D$6,0,10*ROW('Sanitation Data'!D193))),'Data Summary'!CL199="Yes"),OFFSET('Sanitation Data'!$D$6,0,10*ROW('Sanitation Data'!D193)),NA())</f>
        <v>#N/A</v>
      </c>
      <c r="X199" s="512" t="e">
        <f ca="1">+IF(AND(ISNUMBER(OFFSET('Sanitation Data'!$D$10,0,10*ROW('Sanitation Data'!D193))),'Data Summary'!CM199="Yes"),OFFSET('Sanitation Data'!$D$10,0,10*ROW('Sanitation Data'!D193)),NA())</f>
        <v>#N/A</v>
      </c>
      <c r="Y199" s="512" t="e">
        <f ca="1">+IF(AND(ISNUMBER(OFFSET('Sanitation Data'!$D$11,0,10*ROW('Sanitation Data'!D193))),'Data Summary'!CN199="Yes"),OFFSET('Sanitation Data'!$D$11,0,10*ROW('Sanitation Data'!D193)),NA())</f>
        <v>#N/A</v>
      </c>
      <c r="Z199" s="512" t="e">
        <f ca="1">+IF(AND(ISNUMBER(OFFSET('Sanitation Data'!$D$12,0,10*ROW('Sanitation Data'!D193))),'Data Summary'!CO199="Yes"),OFFSET('Sanitation Data'!$D$12,0,10*ROW('Sanitation Data'!D193)),NA())</f>
        <v>#N/A</v>
      </c>
      <c r="AA199" s="512" t="e">
        <f ca="1">+IF(AND(ISNUMBER(OFFSET('Sanitation Data'!$E$4,0,10*ROW('Sanitation Data'!E193))),'Data Summary'!CP199="Yes"),100-OFFSET('Sanitation Data'!$E$4,0,10*ROW('Sanitation Data'!E193)),NA())</f>
        <v>#N/A</v>
      </c>
      <c r="AB199" s="512" t="e">
        <f ca="1">+IF(AND(ISNUMBER(OFFSET('Sanitation Data'!$E$6,0,10*ROW('Sanitation Data'!E193))),'Data Summary'!CQ199="Yes"),OFFSET('Sanitation Data'!$E$6,0,10*ROW('Sanitation Data'!E193)),NA())</f>
        <v>#N/A</v>
      </c>
      <c r="AC199" s="512" t="e">
        <f ca="1">+IF(AND(ISNUMBER(OFFSET('Sanitation Data'!$E$10,0,10*ROW('Sanitation Data'!E193))),'Data Summary'!CR199="Yes"),OFFSET('Sanitation Data'!$E$10,0,10*ROW('Sanitation Data'!E193)),NA())</f>
        <v>#N/A</v>
      </c>
      <c r="AD199" s="512" t="e">
        <f ca="1">+IF(AND(ISNUMBER(OFFSET('Sanitation Data'!$E$11,0,10*ROW('Sanitation Data'!E193))),'Data Summary'!CS199="Yes"),OFFSET('Sanitation Data'!$E$11,0,10*ROW('Sanitation Data'!E193)),NA())</f>
        <v>#N/A</v>
      </c>
      <c r="AE199" s="512" t="e">
        <f ca="1">+IF(AND(ISNUMBER(OFFSET('Sanitation Data'!$E$12,0,10*ROW('Sanitation Data'!E193))),'Data Summary'!CT199="Yes"),OFFSET('Sanitation Data'!$E$12,0,10*ROW('Sanitation Data'!E193)),NA())</f>
        <v>#N/A</v>
      </c>
      <c r="AF199" s="512" t="e">
        <f ca="1">+IF(AND(ISNUMBER(OFFSET('Sanitation Data'!$F$4,0,10*ROW('Sanitation Data'!F193))),'Data Summary'!CU199="Yes"),100-OFFSET('Sanitation Data'!$F$4,0,10*ROW('Sanitation Data'!F193)),NA())</f>
        <v>#N/A</v>
      </c>
      <c r="AG199" s="512" t="e">
        <f ca="1">+IF(AND(ISNUMBER(OFFSET('Sanitation Data'!$F$6,0,10*ROW('Sanitation Data'!F193))),'Data Summary'!CV199="Yes"),OFFSET('Sanitation Data'!$F$6,0,10*ROW('Sanitation Data'!F193)),NA())</f>
        <v>#N/A</v>
      </c>
      <c r="AH199" s="512" t="e">
        <f ca="1">+IF(AND(ISNUMBER(OFFSET('Sanitation Data'!$F$10,0,10*ROW('Sanitation Data'!F193))),'Data Summary'!CW199="Yes"),OFFSET('Sanitation Data'!$F$10,0,10*ROW('Sanitation Data'!F193)),NA())</f>
        <v>#N/A</v>
      </c>
      <c r="AI199" s="512" t="e">
        <f ca="1">+IF(AND(ISNUMBER(OFFSET('Sanitation Data'!$F$11,0,10*ROW('Sanitation Data'!F193))),'Data Summary'!CX199="Yes"),OFFSET('Sanitation Data'!$F$11,0,10*ROW('Sanitation Data'!F193)),NA())</f>
        <v>#N/A</v>
      </c>
      <c r="AJ199" s="512" t="e">
        <f ca="1">+IF(AND(ISNUMBER(OFFSET('Sanitation Data'!$F$12,0,10*ROW('Sanitation Data'!F193))),'Data Summary'!CY199="Yes"),OFFSET('Sanitation Data'!$F$12,0,10*ROW('Sanitation Data'!F193)),NA())</f>
        <v>#N/A</v>
      </c>
      <c r="AK199" s="512" t="e">
        <f ca="1">+IF(AND(ISNUMBER(OFFSET('Sanitation Data'!$G$4,0,10*ROW('Sanitation Data'!G193))),'Data Summary'!CZ199="Yes"),100-OFFSET('Sanitation Data'!$G$4,0,10*ROW('Sanitation Data'!G193)),NA())</f>
        <v>#N/A</v>
      </c>
      <c r="AL199" s="512" t="e">
        <f ca="1">+IF(AND(ISNUMBER(OFFSET('Sanitation Data'!$G$6,0,10*ROW('Sanitation Data'!G193))),'Data Summary'!DA199="Yes"),OFFSET('Sanitation Data'!$G$6,0,10*ROW('Sanitation Data'!G193)),NA())</f>
        <v>#N/A</v>
      </c>
      <c r="AM199" s="512" t="e">
        <f ca="1">+IF(AND(ISNUMBER(OFFSET('Sanitation Data'!$G$10,0,10*ROW('Sanitation Data'!G193))),'Data Summary'!DB199="Yes"),OFFSET('Sanitation Data'!$G$10,0,10*ROW('Sanitation Data'!G193)),NA())</f>
        <v>#N/A</v>
      </c>
      <c r="AN199" s="512" t="e">
        <f ca="1">+IF(AND(ISNUMBER(OFFSET('Sanitation Data'!$G$11,0,10*ROW('Sanitation Data'!G193))),'Data Summary'!DC199="Yes"),OFFSET('Sanitation Data'!$G$11,0,10*ROW('Sanitation Data'!G193)),NA())</f>
        <v>#N/A</v>
      </c>
      <c r="AO199" s="512" t="e">
        <f ca="1">+IF(AND(ISNUMBER(OFFSET('Sanitation Data'!$G$12,0,10*ROW('Sanitation Data'!G193))),'Data Summary'!DD199="Yes"),OFFSET('Sanitation Data'!$G$12,0,10*ROW('Sanitation Data'!G193)),NA())</f>
        <v>#N/A</v>
      </c>
      <c r="AP199" s="512" t="e">
        <f ca="1">+IF(AND(ISNUMBER(OFFSET('Sanitation Data'!$H$4,0,10*ROW('Sanitation Data'!H193))),'Data Summary'!DE199="Yes"),100-OFFSET('Sanitation Data'!$H$4,0,10*ROW('Sanitation Data'!H193)),NA())</f>
        <v>#N/A</v>
      </c>
      <c r="AQ199" s="512" t="e">
        <f ca="1">+IF(AND(ISNUMBER(OFFSET('Sanitation Data'!$H$6,0,10*ROW('Sanitation Data'!H193))),'Data Summary'!DF199="Yes"),OFFSET('Sanitation Data'!$H$6,0,10*ROW('Sanitation Data'!H193)),NA())</f>
        <v>#N/A</v>
      </c>
      <c r="AR199" s="512" t="e">
        <f ca="1">+IF(AND(ISNUMBER(OFFSET('Sanitation Data'!$H$10,0,10*ROW('Sanitation Data'!H193))),'Data Summary'!DG199="Yes"),OFFSET('Sanitation Data'!$H$10,0,10*ROW('Sanitation Data'!H193)),NA())</f>
        <v>#N/A</v>
      </c>
      <c r="AS199" s="512" t="e">
        <f ca="1">+IF(AND(ISNUMBER(OFFSET('Sanitation Data'!$H$11,0,10*ROW('Sanitation Data'!H193))),'Data Summary'!DH199="Yes"),OFFSET('Sanitation Data'!$H$11,0,10*ROW('Sanitation Data'!H193)),NA())</f>
        <v>#N/A</v>
      </c>
      <c r="AT199" s="512" t="e">
        <f ca="1">+IF(AND(ISNUMBER(OFFSET('Sanitation Data'!$H$12,0,10*ROW('Sanitation Data'!H193))),'Data Summary'!DI199="Yes"),OFFSET('Sanitation Data'!$H$12,0,10*ROW('Sanitation Data'!H193)),NA())</f>
        <v>#N/A</v>
      </c>
      <c r="AU199" s="512" t="e">
        <f ca="1">+IF(AND(ISNUMBER(OFFSET('Sanitation Data'!$I$4,0,10*ROW('Sanitation Data'!I193))),'Data Summary'!DJ199="Yes"),100-OFFSET('Sanitation Data'!$I$4,0,10*ROW('Sanitation Data'!I193)),NA())</f>
        <v>#N/A</v>
      </c>
      <c r="AV199" s="512" t="e">
        <f ca="1">+IF(AND(ISNUMBER(OFFSET('Sanitation Data'!$I$6,0,10*ROW('Sanitation Data'!I193))),'Data Summary'!DK199="Yes"),OFFSET('Sanitation Data'!$I$6,0,10*ROW('Sanitation Data'!I193)),NA())</f>
        <v>#N/A</v>
      </c>
      <c r="AW199" s="512" t="e">
        <f ca="1">+IF(AND(ISNUMBER(OFFSET('Sanitation Data'!$I$10,0,10*ROW('Sanitation Data'!I193))),'Data Summary'!DL199="Yes"),OFFSET('Sanitation Data'!$I$10,0,10*ROW('Sanitation Data'!I193)),NA())</f>
        <v>#N/A</v>
      </c>
      <c r="AX199" s="512" t="e">
        <f ca="1">+IF(AND(ISNUMBER(OFFSET('Sanitation Data'!$I$11,0,10*ROW('Sanitation Data'!I193))),'Data Summary'!DM199="Yes"),OFFSET('Sanitation Data'!$I$11,0,10*ROW('Sanitation Data'!I193)),NA())</f>
        <v>#N/A</v>
      </c>
      <c r="AY199" s="512" t="e">
        <f ca="1">+IF(AND(ISNUMBER(OFFSET('Sanitation Data'!$I$12,0,10*ROW('Sanitation Data'!I193))),'Data Summary'!DN199="Yes"),OFFSET('Sanitation Data'!$I$12,0,10*ROW('Sanitation Data'!I193)),NA())</f>
        <v>#N/A</v>
      </c>
      <c r="AZ199" s="513" t="e">
        <f ca="1">+IF(AND(ISNUMBER(OFFSET('Hygiene Data'!$D$5,0,10*ROW('Hygiene Data'!D193))),'Data Summary'!DO199="Yes"),OFFSET('Hygiene Data'!$D$5,0,10*ROW('Hygiene Data'!D193)),NA())</f>
        <v>#N/A</v>
      </c>
      <c r="BA199" s="513" t="e">
        <f ca="1">+IF(AND(ISNUMBER(OFFSET('Hygiene Data'!$D$7,0,10*ROW('Hygiene Data'!D193))),'Data Summary'!DP199="Yes"),OFFSET('Hygiene Data'!$D$7,0,10*ROW('Hygiene Data'!D193)),NA())</f>
        <v>#N/A</v>
      </c>
      <c r="BB199" s="513" t="e">
        <f ca="1">+IF(AND(ISNUMBER(OFFSET('Hygiene Data'!$D$9,0,10*ROW('Hygiene Data'!D193))),'Data Summary'!DQ199="Yes"),OFFSET('Hygiene Data'!$D$9,0,10*ROW('Hygiene Data'!D193)),NA())</f>
        <v>#N/A</v>
      </c>
      <c r="BC199" s="513" t="e">
        <f ca="1">+IF(AND(ISNUMBER(OFFSET('Hygiene Data'!$E$5,0,10*ROW('Hygiene Data'!E193))),'Data Summary'!DR199="Yes"),OFFSET('Hygiene Data'!$E$5,0,10*ROW('Hygiene Data'!E193)),NA())</f>
        <v>#N/A</v>
      </c>
      <c r="BD199" s="513" t="e">
        <f ca="1">+IF(AND(ISNUMBER(OFFSET('Hygiene Data'!$E$7,0,10*ROW('Hygiene Data'!E193))),'Data Summary'!DS199="Yes"),OFFSET('Hygiene Data'!$E$7,0,10*ROW('Hygiene Data'!E193)),NA())</f>
        <v>#N/A</v>
      </c>
      <c r="BE199" s="513" t="e">
        <f ca="1">+IF(AND(ISNUMBER(OFFSET('Hygiene Data'!$E$9,0,10*ROW('Hygiene Data'!E193))),'Data Summary'!DT199="Yes"),OFFSET('Hygiene Data'!$E$9,0,10*ROW('Hygiene Data'!E193)),NA())</f>
        <v>#N/A</v>
      </c>
      <c r="BF199" s="513" t="e">
        <f ca="1">+IF(AND(ISNUMBER(OFFSET('Hygiene Data'!$F$5,0,10*ROW('Hygiene Data'!F193))),'Data Summary'!DU199="Yes"),OFFSET('Hygiene Data'!$F$5,0,10*ROW('Hygiene Data'!F193)),NA())</f>
        <v>#N/A</v>
      </c>
      <c r="BG199" s="513" t="e">
        <f ca="1">+IF(AND(ISNUMBER(OFFSET('Hygiene Data'!$F$7,0,10*ROW('Hygiene Data'!F193))),'Data Summary'!DV199="Yes"),OFFSET('Hygiene Data'!$F$7,0,10*ROW('Hygiene Data'!F193)),NA())</f>
        <v>#N/A</v>
      </c>
      <c r="BH199" s="513" t="e">
        <f ca="1">+IF(AND(ISNUMBER(OFFSET('Hygiene Data'!$F$9,0,10*ROW('Hygiene Data'!F193))),'Data Summary'!DW199="Yes"),OFFSET('Hygiene Data'!$F$9,0,10*ROW('Hygiene Data'!F193)),NA())</f>
        <v>#N/A</v>
      </c>
      <c r="BI199" s="513" t="e">
        <f ca="1">+IF(AND(ISNUMBER(OFFSET('Hygiene Data'!$G$5,0,10*ROW('Hygiene Data'!G193))),'Data Summary'!DX199="Yes"),OFFSET('Hygiene Data'!$G$5,0,10*ROW('Hygiene Data'!G193)),NA())</f>
        <v>#N/A</v>
      </c>
      <c r="BJ199" s="513" t="e">
        <f ca="1">+IF(AND(ISNUMBER(OFFSET('Hygiene Data'!$G$7,0,10*ROW('Hygiene Data'!G193))),'Data Summary'!DY199="Yes"),OFFSET('Hygiene Data'!$G$7,0,10*ROW('Hygiene Data'!G193)),NA())</f>
        <v>#N/A</v>
      </c>
      <c r="BK199" s="513" t="e">
        <f ca="1">+IF(AND(ISNUMBER(OFFSET('Hygiene Data'!$G$9,0,10*ROW('Hygiene Data'!G193))),'Data Summary'!DZ199="Yes"),OFFSET('Hygiene Data'!$G$9,0,10*ROW('Hygiene Data'!G193)),NA())</f>
        <v>#N/A</v>
      </c>
      <c r="BL199" s="513" t="e">
        <f ca="1">+IF(AND(ISNUMBER(OFFSET('Hygiene Data'!$H$5,0,10*ROW('Hygiene Data'!H193))),'Data Summary'!EA199="Yes"),OFFSET('Hygiene Data'!$H$5,0,10*ROW('Hygiene Data'!H193)),NA())</f>
        <v>#N/A</v>
      </c>
      <c r="BM199" s="513" t="e">
        <f ca="1">+IF(AND(ISNUMBER(OFFSET('Hygiene Data'!$H$7,0,10*ROW('Hygiene Data'!H193))),'Data Summary'!EB199="Yes"),OFFSET('Hygiene Data'!$H$7,0,10*ROW('Hygiene Data'!H193)),NA())</f>
        <v>#N/A</v>
      </c>
      <c r="BN199" s="513" t="e">
        <f ca="1">+IF(AND(ISNUMBER(OFFSET('Hygiene Data'!$H$9,0,10*ROW('Hygiene Data'!H193))),'Data Summary'!EC199="Yes"),OFFSET('Hygiene Data'!$H$9,0,10*ROW('Hygiene Data'!H193)),NA())</f>
        <v>#N/A</v>
      </c>
      <c r="BO199" s="513" t="e">
        <f ca="1">+IF(AND(ISNUMBER(OFFSET('Hygiene Data'!$I$5,0,10*ROW('Hygiene Data'!I193))),'Data Summary'!ED199="Yes"),OFFSET('Hygiene Data'!$I$5,0,10*ROW('Hygiene Data'!I193)),NA())</f>
        <v>#N/A</v>
      </c>
      <c r="BP199" s="513" t="e">
        <f ca="1">+IF(AND(ISNUMBER(OFFSET('Hygiene Data'!$I$7,0,10*ROW('Hygiene Data'!I193))),'Data Summary'!EE199="Yes"),OFFSET('Hygiene Data'!$I$7,0,10*ROW('Hygiene Data'!I193)),NA())</f>
        <v>#N/A</v>
      </c>
      <c r="BQ199" s="513" t="e">
        <f ca="1">+IF(AND(ISNUMBER(OFFSET('Hygiene Data'!$I$9,0,10*ROW('Hygiene Data'!I193))),'Data Summary'!EF199="Yes"),OFFSET('Hygiene Data'!$I$9,0,10*ROW('Hygiene Data'!I193)),NA())</f>
        <v>#N/A</v>
      </c>
    </row>
    <row r="200" spans="1:69" x14ac:dyDescent="0.25">
      <c r="A200" s="509" t="e">
        <f ca="1">+RIGHT('Data Summary'!A200,LEN('Data Summary'!A200)-9)</f>
        <v>#VALUE!</v>
      </c>
      <c r="B200" s="483" t="str">
        <f ca="1">+IF(ISTEXT('Data Summary'!B200),'Data Summary'!B200,"")</f>
        <v/>
      </c>
      <c r="C200" s="510" t="e">
        <f ca="1">+VALUE('Data Summary'!C200)</f>
        <v>#VALUE!</v>
      </c>
      <c r="D200" s="511" t="e">
        <f ca="1">+IF(AND(ISNUMBER(OFFSET('Water Data'!$D$4,0,10*ROW('Water Data'!D194))),'Data Summary'!BS200="Yes"),100-OFFSET('Water Data'!$D$4,0,10*ROW('Water Data'!D194)),NA())</f>
        <v>#N/A</v>
      </c>
      <c r="E200" s="511" t="e">
        <f ca="1">+IF(AND(ISNUMBER(OFFSET('Water Data'!$D$6,0,10*ROW('Water Data'!D194))),'Data Summary'!BT200="Yes"),OFFSET('Water Data'!$D$6,0,10*ROW('Water Data'!D194)),NA())</f>
        <v>#N/A</v>
      </c>
      <c r="F200" s="511" t="e">
        <f ca="1">+IF(AND(ISNUMBER(OFFSET('Water Data'!$D$9,0,10*ROW('Water Data'!D194))),'Data Summary'!BU200="Yes"),OFFSET('Water Data'!$D$9,0,10*ROW('Water Data'!D194)),NA())</f>
        <v>#N/A</v>
      </c>
      <c r="G200" s="511" t="e">
        <f ca="1">+IF(AND(ISNUMBER(OFFSET('Water Data'!$E$4,0,10*ROW('Water Data'!E194))),'Data Summary'!BV200="Yes"),100-OFFSET('Water Data'!$E$4,0,10*ROW('Water Data'!E194)),NA())</f>
        <v>#N/A</v>
      </c>
      <c r="H200" s="511" t="e">
        <f ca="1">+IF(AND(ISNUMBER(OFFSET('Water Data'!$E$6,0,10*ROW('Water Data'!E194))),'Data Summary'!BW200="Yes"),OFFSET('Water Data'!$E$6,0,10*ROW('Water Data'!E194)),NA())</f>
        <v>#N/A</v>
      </c>
      <c r="I200" s="511" t="e">
        <f ca="1">+IF(AND(ISNUMBER(OFFSET('Water Data'!$E$9,0,10*ROW('Water Data'!E194))),'Data Summary'!BX200="Yes"),OFFSET('Water Data'!$E$9,0,10*ROW('Water Data'!E194)),NA())</f>
        <v>#N/A</v>
      </c>
      <c r="J200" s="511" t="e">
        <f ca="1">+IF(AND(ISNUMBER(OFFSET('Water Data'!$F$4,0,10*ROW('Water Data'!F194))),'Data Summary'!BY200="Yes"),100-OFFSET('Water Data'!$F$4,0,10*ROW('Water Data'!F194)),NA())</f>
        <v>#N/A</v>
      </c>
      <c r="K200" s="511" t="e">
        <f ca="1">+IF(AND(ISNUMBER(OFFSET('Water Data'!$F$6,0,10*ROW('Water Data'!F194))),'Data Summary'!BZ200="Yes"),OFFSET('Water Data'!$F$6,0,10*ROW('Water Data'!F194)),NA())</f>
        <v>#N/A</v>
      </c>
      <c r="L200" s="511" t="e">
        <f ca="1">+IF(AND(ISNUMBER(OFFSET('Water Data'!$F$9,0,10*ROW('Water Data'!F194))),'Data Summary'!CA200="Yes"),OFFSET('Water Data'!$F$9,0,10*ROW('Water Data'!F194)),NA())</f>
        <v>#N/A</v>
      </c>
      <c r="M200" s="511" t="e">
        <f ca="1">+IF(AND(ISNUMBER(OFFSET('Water Data'!$G$4,0,10*ROW('Water Data'!G194))),'Data Summary'!CB200="Yes"),100-OFFSET('Water Data'!$G$4,0,10*ROW('Water Data'!G194)),NA())</f>
        <v>#N/A</v>
      </c>
      <c r="N200" s="511" t="e">
        <f ca="1">+IF(AND(ISNUMBER(OFFSET('Water Data'!$G$6,0,10*ROW('Water Data'!G194))),'Data Summary'!CC200="Yes"),OFFSET('Water Data'!$G$6,0,10*ROW('Water Data'!G194)),NA())</f>
        <v>#N/A</v>
      </c>
      <c r="O200" s="511" t="e">
        <f ca="1">+IF(AND(ISNUMBER(OFFSET('Water Data'!$G$9,0,10*ROW('Water Data'!G194))),'Data Summary'!CD200="Yes"),OFFSET('Water Data'!$G$9,0,10*ROW('Water Data'!G194)),NA())</f>
        <v>#N/A</v>
      </c>
      <c r="P200" s="511" t="e">
        <f ca="1">+IF(AND(ISNUMBER(OFFSET('Water Data'!$H$4,0,10*ROW('Water Data'!H194))),'Data Summary'!CE200="Yes"),100-OFFSET('Water Data'!$H$4,0,10*ROW('Water Data'!H194)),NA())</f>
        <v>#N/A</v>
      </c>
      <c r="Q200" s="511" t="e">
        <f ca="1">+IF(AND(ISNUMBER(OFFSET('Water Data'!$H$6,0,10*ROW('Water Data'!H194))),'Data Summary'!CF200="Yes"),OFFSET('Water Data'!$H$6,0,10*ROW('Water Data'!H194)),NA())</f>
        <v>#N/A</v>
      </c>
      <c r="R200" s="511" t="e">
        <f ca="1">+IF(AND(ISNUMBER(OFFSET('Water Data'!$H$9,0,10*ROW('Water Data'!H194))),'Data Summary'!CG200="Yes"),OFFSET('Water Data'!$H$9,0,10*ROW('Water Data'!H194)),NA())</f>
        <v>#N/A</v>
      </c>
      <c r="S200" s="511" t="e">
        <f ca="1">+IF(AND(ISNUMBER(OFFSET('Water Data'!$I$4,0,10*ROW('Water Data'!I194))),'Data Summary'!CH200="Yes"),100-OFFSET('Water Data'!$I$4,0,10*ROW('Water Data'!I194)),NA())</f>
        <v>#N/A</v>
      </c>
      <c r="T200" s="511" t="e">
        <f ca="1">+IF(AND(ISNUMBER(OFFSET('Water Data'!$I$6,0,10*ROW('Water Data'!I194))),'Data Summary'!CI200="Yes"),OFFSET('Water Data'!$I$6,0,10*ROW('Water Data'!I194)),NA())</f>
        <v>#N/A</v>
      </c>
      <c r="U200" s="511" t="e">
        <f ca="1">+IF(AND(ISNUMBER(OFFSET('Water Data'!$I$9,0,10*ROW('Water Data'!I194))),'Data Summary'!CJ200="Yes"),OFFSET('Water Data'!$I$9,0,10*ROW('Water Data'!I194)),NA())</f>
        <v>#N/A</v>
      </c>
      <c r="V200" s="512" t="e">
        <f ca="1">+IF(AND(ISNUMBER(OFFSET('Sanitation Data'!$D$4,0,10*ROW('Sanitation Data'!D194))),'Data Summary'!CK200="Yes"),100-OFFSET('Sanitation Data'!$D$4,0,10*ROW('Sanitation Data'!D194)),NA())</f>
        <v>#N/A</v>
      </c>
      <c r="W200" s="512" t="e">
        <f ca="1">+IF(AND(ISNUMBER(OFFSET('Sanitation Data'!$D$6,0,10*ROW('Sanitation Data'!D194))),'Data Summary'!CL200="Yes"),OFFSET('Sanitation Data'!$D$6,0,10*ROW('Sanitation Data'!D194)),NA())</f>
        <v>#N/A</v>
      </c>
      <c r="X200" s="512" t="e">
        <f ca="1">+IF(AND(ISNUMBER(OFFSET('Sanitation Data'!$D$10,0,10*ROW('Sanitation Data'!D194))),'Data Summary'!CM200="Yes"),OFFSET('Sanitation Data'!$D$10,0,10*ROW('Sanitation Data'!D194)),NA())</f>
        <v>#N/A</v>
      </c>
      <c r="Y200" s="512" t="e">
        <f ca="1">+IF(AND(ISNUMBER(OFFSET('Sanitation Data'!$D$11,0,10*ROW('Sanitation Data'!D194))),'Data Summary'!CN200="Yes"),OFFSET('Sanitation Data'!$D$11,0,10*ROW('Sanitation Data'!D194)),NA())</f>
        <v>#N/A</v>
      </c>
      <c r="Z200" s="512" t="e">
        <f ca="1">+IF(AND(ISNUMBER(OFFSET('Sanitation Data'!$D$12,0,10*ROW('Sanitation Data'!D194))),'Data Summary'!CO200="Yes"),OFFSET('Sanitation Data'!$D$12,0,10*ROW('Sanitation Data'!D194)),NA())</f>
        <v>#N/A</v>
      </c>
      <c r="AA200" s="512" t="e">
        <f ca="1">+IF(AND(ISNUMBER(OFFSET('Sanitation Data'!$E$4,0,10*ROW('Sanitation Data'!E194))),'Data Summary'!CP200="Yes"),100-OFFSET('Sanitation Data'!$E$4,0,10*ROW('Sanitation Data'!E194)),NA())</f>
        <v>#N/A</v>
      </c>
      <c r="AB200" s="512" t="e">
        <f ca="1">+IF(AND(ISNUMBER(OFFSET('Sanitation Data'!$E$6,0,10*ROW('Sanitation Data'!E194))),'Data Summary'!CQ200="Yes"),OFFSET('Sanitation Data'!$E$6,0,10*ROW('Sanitation Data'!E194)),NA())</f>
        <v>#N/A</v>
      </c>
      <c r="AC200" s="512" t="e">
        <f ca="1">+IF(AND(ISNUMBER(OFFSET('Sanitation Data'!$E$10,0,10*ROW('Sanitation Data'!E194))),'Data Summary'!CR200="Yes"),OFFSET('Sanitation Data'!$E$10,0,10*ROW('Sanitation Data'!E194)),NA())</f>
        <v>#N/A</v>
      </c>
      <c r="AD200" s="512" t="e">
        <f ca="1">+IF(AND(ISNUMBER(OFFSET('Sanitation Data'!$E$11,0,10*ROW('Sanitation Data'!E194))),'Data Summary'!CS200="Yes"),OFFSET('Sanitation Data'!$E$11,0,10*ROW('Sanitation Data'!E194)),NA())</f>
        <v>#N/A</v>
      </c>
      <c r="AE200" s="512" t="e">
        <f ca="1">+IF(AND(ISNUMBER(OFFSET('Sanitation Data'!$E$12,0,10*ROW('Sanitation Data'!E194))),'Data Summary'!CT200="Yes"),OFFSET('Sanitation Data'!$E$12,0,10*ROW('Sanitation Data'!E194)),NA())</f>
        <v>#N/A</v>
      </c>
      <c r="AF200" s="512" t="e">
        <f ca="1">+IF(AND(ISNUMBER(OFFSET('Sanitation Data'!$F$4,0,10*ROW('Sanitation Data'!F194))),'Data Summary'!CU200="Yes"),100-OFFSET('Sanitation Data'!$F$4,0,10*ROW('Sanitation Data'!F194)),NA())</f>
        <v>#N/A</v>
      </c>
      <c r="AG200" s="512" t="e">
        <f ca="1">+IF(AND(ISNUMBER(OFFSET('Sanitation Data'!$F$6,0,10*ROW('Sanitation Data'!F194))),'Data Summary'!CV200="Yes"),OFFSET('Sanitation Data'!$F$6,0,10*ROW('Sanitation Data'!F194)),NA())</f>
        <v>#N/A</v>
      </c>
      <c r="AH200" s="512" t="e">
        <f ca="1">+IF(AND(ISNUMBER(OFFSET('Sanitation Data'!$F$10,0,10*ROW('Sanitation Data'!F194))),'Data Summary'!CW200="Yes"),OFFSET('Sanitation Data'!$F$10,0,10*ROW('Sanitation Data'!F194)),NA())</f>
        <v>#N/A</v>
      </c>
      <c r="AI200" s="512" t="e">
        <f ca="1">+IF(AND(ISNUMBER(OFFSET('Sanitation Data'!$F$11,0,10*ROW('Sanitation Data'!F194))),'Data Summary'!CX200="Yes"),OFFSET('Sanitation Data'!$F$11,0,10*ROW('Sanitation Data'!F194)),NA())</f>
        <v>#N/A</v>
      </c>
      <c r="AJ200" s="512" t="e">
        <f ca="1">+IF(AND(ISNUMBER(OFFSET('Sanitation Data'!$F$12,0,10*ROW('Sanitation Data'!F194))),'Data Summary'!CY200="Yes"),OFFSET('Sanitation Data'!$F$12,0,10*ROW('Sanitation Data'!F194)),NA())</f>
        <v>#N/A</v>
      </c>
      <c r="AK200" s="512" t="e">
        <f ca="1">+IF(AND(ISNUMBER(OFFSET('Sanitation Data'!$G$4,0,10*ROW('Sanitation Data'!G194))),'Data Summary'!CZ200="Yes"),100-OFFSET('Sanitation Data'!$G$4,0,10*ROW('Sanitation Data'!G194)),NA())</f>
        <v>#N/A</v>
      </c>
      <c r="AL200" s="512" t="e">
        <f ca="1">+IF(AND(ISNUMBER(OFFSET('Sanitation Data'!$G$6,0,10*ROW('Sanitation Data'!G194))),'Data Summary'!DA200="Yes"),OFFSET('Sanitation Data'!$G$6,0,10*ROW('Sanitation Data'!G194)),NA())</f>
        <v>#N/A</v>
      </c>
      <c r="AM200" s="512" t="e">
        <f ca="1">+IF(AND(ISNUMBER(OFFSET('Sanitation Data'!$G$10,0,10*ROW('Sanitation Data'!G194))),'Data Summary'!DB200="Yes"),OFFSET('Sanitation Data'!$G$10,0,10*ROW('Sanitation Data'!G194)),NA())</f>
        <v>#N/A</v>
      </c>
      <c r="AN200" s="512" t="e">
        <f ca="1">+IF(AND(ISNUMBER(OFFSET('Sanitation Data'!$G$11,0,10*ROW('Sanitation Data'!G194))),'Data Summary'!DC200="Yes"),OFFSET('Sanitation Data'!$G$11,0,10*ROW('Sanitation Data'!G194)),NA())</f>
        <v>#N/A</v>
      </c>
      <c r="AO200" s="512" t="e">
        <f ca="1">+IF(AND(ISNUMBER(OFFSET('Sanitation Data'!$G$12,0,10*ROW('Sanitation Data'!G194))),'Data Summary'!DD200="Yes"),OFFSET('Sanitation Data'!$G$12,0,10*ROW('Sanitation Data'!G194)),NA())</f>
        <v>#N/A</v>
      </c>
      <c r="AP200" s="512" t="e">
        <f ca="1">+IF(AND(ISNUMBER(OFFSET('Sanitation Data'!$H$4,0,10*ROW('Sanitation Data'!H194))),'Data Summary'!DE200="Yes"),100-OFFSET('Sanitation Data'!$H$4,0,10*ROW('Sanitation Data'!H194)),NA())</f>
        <v>#N/A</v>
      </c>
      <c r="AQ200" s="512" t="e">
        <f ca="1">+IF(AND(ISNUMBER(OFFSET('Sanitation Data'!$H$6,0,10*ROW('Sanitation Data'!H194))),'Data Summary'!DF200="Yes"),OFFSET('Sanitation Data'!$H$6,0,10*ROW('Sanitation Data'!H194)),NA())</f>
        <v>#N/A</v>
      </c>
      <c r="AR200" s="512" t="e">
        <f ca="1">+IF(AND(ISNUMBER(OFFSET('Sanitation Data'!$H$10,0,10*ROW('Sanitation Data'!H194))),'Data Summary'!DG200="Yes"),OFFSET('Sanitation Data'!$H$10,0,10*ROW('Sanitation Data'!H194)),NA())</f>
        <v>#N/A</v>
      </c>
      <c r="AS200" s="512" t="e">
        <f ca="1">+IF(AND(ISNUMBER(OFFSET('Sanitation Data'!$H$11,0,10*ROW('Sanitation Data'!H194))),'Data Summary'!DH200="Yes"),OFFSET('Sanitation Data'!$H$11,0,10*ROW('Sanitation Data'!H194)),NA())</f>
        <v>#N/A</v>
      </c>
      <c r="AT200" s="512" t="e">
        <f ca="1">+IF(AND(ISNUMBER(OFFSET('Sanitation Data'!$H$12,0,10*ROW('Sanitation Data'!H194))),'Data Summary'!DI200="Yes"),OFFSET('Sanitation Data'!$H$12,0,10*ROW('Sanitation Data'!H194)),NA())</f>
        <v>#N/A</v>
      </c>
      <c r="AU200" s="512" t="e">
        <f ca="1">+IF(AND(ISNUMBER(OFFSET('Sanitation Data'!$I$4,0,10*ROW('Sanitation Data'!I194))),'Data Summary'!DJ200="Yes"),100-OFFSET('Sanitation Data'!$I$4,0,10*ROW('Sanitation Data'!I194)),NA())</f>
        <v>#N/A</v>
      </c>
      <c r="AV200" s="512" t="e">
        <f ca="1">+IF(AND(ISNUMBER(OFFSET('Sanitation Data'!$I$6,0,10*ROW('Sanitation Data'!I194))),'Data Summary'!DK200="Yes"),OFFSET('Sanitation Data'!$I$6,0,10*ROW('Sanitation Data'!I194)),NA())</f>
        <v>#N/A</v>
      </c>
      <c r="AW200" s="512" t="e">
        <f ca="1">+IF(AND(ISNUMBER(OFFSET('Sanitation Data'!$I$10,0,10*ROW('Sanitation Data'!I194))),'Data Summary'!DL200="Yes"),OFFSET('Sanitation Data'!$I$10,0,10*ROW('Sanitation Data'!I194)),NA())</f>
        <v>#N/A</v>
      </c>
      <c r="AX200" s="512" t="e">
        <f ca="1">+IF(AND(ISNUMBER(OFFSET('Sanitation Data'!$I$11,0,10*ROW('Sanitation Data'!I194))),'Data Summary'!DM200="Yes"),OFFSET('Sanitation Data'!$I$11,0,10*ROW('Sanitation Data'!I194)),NA())</f>
        <v>#N/A</v>
      </c>
      <c r="AY200" s="512" t="e">
        <f ca="1">+IF(AND(ISNUMBER(OFFSET('Sanitation Data'!$I$12,0,10*ROW('Sanitation Data'!I194))),'Data Summary'!DN200="Yes"),OFFSET('Sanitation Data'!$I$12,0,10*ROW('Sanitation Data'!I194)),NA())</f>
        <v>#N/A</v>
      </c>
      <c r="AZ200" s="513" t="e">
        <f ca="1">+IF(AND(ISNUMBER(OFFSET('Hygiene Data'!$D$5,0,10*ROW('Hygiene Data'!D194))),'Data Summary'!DO200="Yes"),OFFSET('Hygiene Data'!$D$5,0,10*ROW('Hygiene Data'!D194)),NA())</f>
        <v>#N/A</v>
      </c>
      <c r="BA200" s="513" t="e">
        <f ca="1">+IF(AND(ISNUMBER(OFFSET('Hygiene Data'!$D$7,0,10*ROW('Hygiene Data'!D194))),'Data Summary'!DP200="Yes"),OFFSET('Hygiene Data'!$D$7,0,10*ROW('Hygiene Data'!D194)),NA())</f>
        <v>#N/A</v>
      </c>
      <c r="BB200" s="513" t="e">
        <f ca="1">+IF(AND(ISNUMBER(OFFSET('Hygiene Data'!$D$9,0,10*ROW('Hygiene Data'!D194))),'Data Summary'!DQ200="Yes"),OFFSET('Hygiene Data'!$D$9,0,10*ROW('Hygiene Data'!D194)),NA())</f>
        <v>#N/A</v>
      </c>
      <c r="BC200" s="513" t="e">
        <f ca="1">+IF(AND(ISNUMBER(OFFSET('Hygiene Data'!$E$5,0,10*ROW('Hygiene Data'!E194))),'Data Summary'!DR200="Yes"),OFFSET('Hygiene Data'!$E$5,0,10*ROW('Hygiene Data'!E194)),NA())</f>
        <v>#N/A</v>
      </c>
      <c r="BD200" s="513" t="e">
        <f ca="1">+IF(AND(ISNUMBER(OFFSET('Hygiene Data'!$E$7,0,10*ROW('Hygiene Data'!E194))),'Data Summary'!DS200="Yes"),OFFSET('Hygiene Data'!$E$7,0,10*ROW('Hygiene Data'!E194)),NA())</f>
        <v>#N/A</v>
      </c>
      <c r="BE200" s="513" t="e">
        <f ca="1">+IF(AND(ISNUMBER(OFFSET('Hygiene Data'!$E$9,0,10*ROW('Hygiene Data'!E194))),'Data Summary'!DT200="Yes"),OFFSET('Hygiene Data'!$E$9,0,10*ROW('Hygiene Data'!E194)),NA())</f>
        <v>#N/A</v>
      </c>
      <c r="BF200" s="513" t="e">
        <f ca="1">+IF(AND(ISNUMBER(OFFSET('Hygiene Data'!$F$5,0,10*ROW('Hygiene Data'!F194))),'Data Summary'!DU200="Yes"),OFFSET('Hygiene Data'!$F$5,0,10*ROW('Hygiene Data'!F194)),NA())</f>
        <v>#N/A</v>
      </c>
      <c r="BG200" s="513" t="e">
        <f ca="1">+IF(AND(ISNUMBER(OFFSET('Hygiene Data'!$F$7,0,10*ROW('Hygiene Data'!F194))),'Data Summary'!DV200="Yes"),OFFSET('Hygiene Data'!$F$7,0,10*ROW('Hygiene Data'!F194)),NA())</f>
        <v>#N/A</v>
      </c>
      <c r="BH200" s="513" t="e">
        <f ca="1">+IF(AND(ISNUMBER(OFFSET('Hygiene Data'!$F$9,0,10*ROW('Hygiene Data'!F194))),'Data Summary'!DW200="Yes"),OFFSET('Hygiene Data'!$F$9,0,10*ROW('Hygiene Data'!F194)),NA())</f>
        <v>#N/A</v>
      </c>
      <c r="BI200" s="513" t="e">
        <f ca="1">+IF(AND(ISNUMBER(OFFSET('Hygiene Data'!$G$5,0,10*ROW('Hygiene Data'!G194))),'Data Summary'!DX200="Yes"),OFFSET('Hygiene Data'!$G$5,0,10*ROW('Hygiene Data'!G194)),NA())</f>
        <v>#N/A</v>
      </c>
      <c r="BJ200" s="513" t="e">
        <f ca="1">+IF(AND(ISNUMBER(OFFSET('Hygiene Data'!$G$7,0,10*ROW('Hygiene Data'!G194))),'Data Summary'!DY200="Yes"),OFFSET('Hygiene Data'!$G$7,0,10*ROW('Hygiene Data'!G194)),NA())</f>
        <v>#N/A</v>
      </c>
      <c r="BK200" s="513" t="e">
        <f ca="1">+IF(AND(ISNUMBER(OFFSET('Hygiene Data'!$G$9,0,10*ROW('Hygiene Data'!G194))),'Data Summary'!DZ200="Yes"),OFFSET('Hygiene Data'!$G$9,0,10*ROW('Hygiene Data'!G194)),NA())</f>
        <v>#N/A</v>
      </c>
      <c r="BL200" s="513" t="e">
        <f ca="1">+IF(AND(ISNUMBER(OFFSET('Hygiene Data'!$H$5,0,10*ROW('Hygiene Data'!H194))),'Data Summary'!EA200="Yes"),OFFSET('Hygiene Data'!$H$5,0,10*ROW('Hygiene Data'!H194)),NA())</f>
        <v>#N/A</v>
      </c>
      <c r="BM200" s="513" t="e">
        <f ca="1">+IF(AND(ISNUMBER(OFFSET('Hygiene Data'!$H$7,0,10*ROW('Hygiene Data'!H194))),'Data Summary'!EB200="Yes"),OFFSET('Hygiene Data'!$H$7,0,10*ROW('Hygiene Data'!H194)),NA())</f>
        <v>#N/A</v>
      </c>
      <c r="BN200" s="513" t="e">
        <f ca="1">+IF(AND(ISNUMBER(OFFSET('Hygiene Data'!$H$9,0,10*ROW('Hygiene Data'!H194))),'Data Summary'!EC200="Yes"),OFFSET('Hygiene Data'!$H$9,0,10*ROW('Hygiene Data'!H194)),NA())</f>
        <v>#N/A</v>
      </c>
      <c r="BO200" s="513" t="e">
        <f ca="1">+IF(AND(ISNUMBER(OFFSET('Hygiene Data'!$I$5,0,10*ROW('Hygiene Data'!I194))),'Data Summary'!ED200="Yes"),OFFSET('Hygiene Data'!$I$5,0,10*ROW('Hygiene Data'!I194)),NA())</f>
        <v>#N/A</v>
      </c>
      <c r="BP200" s="513" t="e">
        <f ca="1">+IF(AND(ISNUMBER(OFFSET('Hygiene Data'!$I$7,0,10*ROW('Hygiene Data'!I194))),'Data Summary'!EE200="Yes"),OFFSET('Hygiene Data'!$I$7,0,10*ROW('Hygiene Data'!I194)),NA())</f>
        <v>#N/A</v>
      </c>
      <c r="BQ200" s="513" t="e">
        <f ca="1">+IF(AND(ISNUMBER(OFFSET('Hygiene Data'!$I$9,0,10*ROW('Hygiene Data'!I194))),'Data Summary'!EF200="Yes"),OFFSET('Hygiene Data'!$I$9,0,10*ROW('Hygiene Data'!I194)),NA())</f>
        <v>#N/A</v>
      </c>
    </row>
    <row r="201" spans="1:69" x14ac:dyDescent="0.25">
      <c r="A201" s="509" t="e">
        <f ca="1">+RIGHT('Data Summary'!A201,LEN('Data Summary'!A201)-9)</f>
        <v>#VALUE!</v>
      </c>
      <c r="B201" s="483" t="str">
        <f ca="1">+IF(ISTEXT('Data Summary'!B201),'Data Summary'!B201,"")</f>
        <v/>
      </c>
      <c r="C201" s="510" t="e">
        <f ca="1">+VALUE('Data Summary'!C201)</f>
        <v>#VALUE!</v>
      </c>
      <c r="D201" s="511" t="e">
        <f ca="1">+IF(AND(ISNUMBER(OFFSET('Water Data'!$D$4,0,10*ROW('Water Data'!D195))),'Data Summary'!BS201="Yes"),100-OFFSET('Water Data'!$D$4,0,10*ROW('Water Data'!D195)),NA())</f>
        <v>#N/A</v>
      </c>
      <c r="E201" s="511" t="e">
        <f ca="1">+IF(AND(ISNUMBER(OFFSET('Water Data'!$D$6,0,10*ROW('Water Data'!D195))),'Data Summary'!BT201="Yes"),OFFSET('Water Data'!$D$6,0,10*ROW('Water Data'!D195)),NA())</f>
        <v>#N/A</v>
      </c>
      <c r="F201" s="511" t="e">
        <f ca="1">+IF(AND(ISNUMBER(OFFSET('Water Data'!$D$9,0,10*ROW('Water Data'!D195))),'Data Summary'!BU201="Yes"),OFFSET('Water Data'!$D$9,0,10*ROW('Water Data'!D195)),NA())</f>
        <v>#N/A</v>
      </c>
      <c r="G201" s="511" t="e">
        <f ca="1">+IF(AND(ISNUMBER(OFFSET('Water Data'!$E$4,0,10*ROW('Water Data'!E195))),'Data Summary'!BV201="Yes"),100-OFFSET('Water Data'!$E$4,0,10*ROW('Water Data'!E195)),NA())</f>
        <v>#N/A</v>
      </c>
      <c r="H201" s="511" t="e">
        <f ca="1">+IF(AND(ISNUMBER(OFFSET('Water Data'!$E$6,0,10*ROW('Water Data'!E195))),'Data Summary'!BW201="Yes"),OFFSET('Water Data'!$E$6,0,10*ROW('Water Data'!E195)),NA())</f>
        <v>#N/A</v>
      </c>
      <c r="I201" s="511" t="e">
        <f ca="1">+IF(AND(ISNUMBER(OFFSET('Water Data'!$E$9,0,10*ROW('Water Data'!E195))),'Data Summary'!BX201="Yes"),OFFSET('Water Data'!$E$9,0,10*ROW('Water Data'!E195)),NA())</f>
        <v>#N/A</v>
      </c>
      <c r="J201" s="511" t="e">
        <f ca="1">+IF(AND(ISNUMBER(OFFSET('Water Data'!$F$4,0,10*ROW('Water Data'!F195))),'Data Summary'!BY201="Yes"),100-OFFSET('Water Data'!$F$4,0,10*ROW('Water Data'!F195)),NA())</f>
        <v>#N/A</v>
      </c>
      <c r="K201" s="511" t="e">
        <f ca="1">+IF(AND(ISNUMBER(OFFSET('Water Data'!$F$6,0,10*ROW('Water Data'!F195))),'Data Summary'!BZ201="Yes"),OFFSET('Water Data'!$F$6,0,10*ROW('Water Data'!F195)),NA())</f>
        <v>#N/A</v>
      </c>
      <c r="L201" s="511" t="e">
        <f ca="1">+IF(AND(ISNUMBER(OFFSET('Water Data'!$F$9,0,10*ROW('Water Data'!F195))),'Data Summary'!CA201="Yes"),OFFSET('Water Data'!$F$9,0,10*ROW('Water Data'!F195)),NA())</f>
        <v>#N/A</v>
      </c>
      <c r="M201" s="511" t="e">
        <f ca="1">+IF(AND(ISNUMBER(OFFSET('Water Data'!$G$4,0,10*ROW('Water Data'!G195))),'Data Summary'!CB201="Yes"),100-OFFSET('Water Data'!$G$4,0,10*ROW('Water Data'!G195)),NA())</f>
        <v>#N/A</v>
      </c>
      <c r="N201" s="511" t="e">
        <f ca="1">+IF(AND(ISNUMBER(OFFSET('Water Data'!$G$6,0,10*ROW('Water Data'!G195))),'Data Summary'!CC201="Yes"),OFFSET('Water Data'!$G$6,0,10*ROW('Water Data'!G195)),NA())</f>
        <v>#N/A</v>
      </c>
      <c r="O201" s="511" t="e">
        <f ca="1">+IF(AND(ISNUMBER(OFFSET('Water Data'!$G$9,0,10*ROW('Water Data'!G195))),'Data Summary'!CD201="Yes"),OFFSET('Water Data'!$G$9,0,10*ROW('Water Data'!G195)),NA())</f>
        <v>#N/A</v>
      </c>
      <c r="P201" s="511" t="e">
        <f ca="1">+IF(AND(ISNUMBER(OFFSET('Water Data'!$H$4,0,10*ROW('Water Data'!H195))),'Data Summary'!CE201="Yes"),100-OFFSET('Water Data'!$H$4,0,10*ROW('Water Data'!H195)),NA())</f>
        <v>#N/A</v>
      </c>
      <c r="Q201" s="511" t="e">
        <f ca="1">+IF(AND(ISNUMBER(OFFSET('Water Data'!$H$6,0,10*ROW('Water Data'!H195))),'Data Summary'!CF201="Yes"),OFFSET('Water Data'!$H$6,0,10*ROW('Water Data'!H195)),NA())</f>
        <v>#N/A</v>
      </c>
      <c r="R201" s="511" t="e">
        <f ca="1">+IF(AND(ISNUMBER(OFFSET('Water Data'!$H$9,0,10*ROW('Water Data'!H195))),'Data Summary'!CG201="Yes"),OFFSET('Water Data'!$H$9,0,10*ROW('Water Data'!H195)),NA())</f>
        <v>#N/A</v>
      </c>
      <c r="S201" s="511" t="e">
        <f ca="1">+IF(AND(ISNUMBER(OFFSET('Water Data'!$I$4,0,10*ROW('Water Data'!I195))),'Data Summary'!CH201="Yes"),100-OFFSET('Water Data'!$I$4,0,10*ROW('Water Data'!I195)),NA())</f>
        <v>#N/A</v>
      </c>
      <c r="T201" s="511" t="e">
        <f ca="1">+IF(AND(ISNUMBER(OFFSET('Water Data'!$I$6,0,10*ROW('Water Data'!I195))),'Data Summary'!CI201="Yes"),OFFSET('Water Data'!$I$6,0,10*ROW('Water Data'!I195)),NA())</f>
        <v>#N/A</v>
      </c>
      <c r="U201" s="511" t="e">
        <f ca="1">+IF(AND(ISNUMBER(OFFSET('Water Data'!$I$9,0,10*ROW('Water Data'!I195))),'Data Summary'!CJ201="Yes"),OFFSET('Water Data'!$I$9,0,10*ROW('Water Data'!I195)),NA())</f>
        <v>#N/A</v>
      </c>
      <c r="V201" s="512" t="e">
        <f ca="1">+IF(AND(ISNUMBER(OFFSET('Sanitation Data'!$D$4,0,10*ROW('Sanitation Data'!D195))),'Data Summary'!CK201="Yes"),100-OFFSET('Sanitation Data'!$D$4,0,10*ROW('Sanitation Data'!D195)),NA())</f>
        <v>#N/A</v>
      </c>
      <c r="W201" s="512" t="e">
        <f ca="1">+IF(AND(ISNUMBER(OFFSET('Sanitation Data'!$D$6,0,10*ROW('Sanitation Data'!D195))),'Data Summary'!CL201="Yes"),OFFSET('Sanitation Data'!$D$6,0,10*ROW('Sanitation Data'!D195)),NA())</f>
        <v>#N/A</v>
      </c>
      <c r="X201" s="512" t="e">
        <f ca="1">+IF(AND(ISNUMBER(OFFSET('Sanitation Data'!$D$10,0,10*ROW('Sanitation Data'!D195))),'Data Summary'!CM201="Yes"),OFFSET('Sanitation Data'!$D$10,0,10*ROW('Sanitation Data'!D195)),NA())</f>
        <v>#N/A</v>
      </c>
      <c r="Y201" s="512" t="e">
        <f ca="1">+IF(AND(ISNUMBER(OFFSET('Sanitation Data'!$D$11,0,10*ROW('Sanitation Data'!D195))),'Data Summary'!CN201="Yes"),OFFSET('Sanitation Data'!$D$11,0,10*ROW('Sanitation Data'!D195)),NA())</f>
        <v>#N/A</v>
      </c>
      <c r="Z201" s="512" t="e">
        <f ca="1">+IF(AND(ISNUMBER(OFFSET('Sanitation Data'!$D$12,0,10*ROW('Sanitation Data'!D195))),'Data Summary'!CO201="Yes"),OFFSET('Sanitation Data'!$D$12,0,10*ROW('Sanitation Data'!D195)),NA())</f>
        <v>#N/A</v>
      </c>
      <c r="AA201" s="512" t="e">
        <f ca="1">+IF(AND(ISNUMBER(OFFSET('Sanitation Data'!$E$4,0,10*ROW('Sanitation Data'!E195))),'Data Summary'!CP201="Yes"),100-OFFSET('Sanitation Data'!$E$4,0,10*ROW('Sanitation Data'!E195)),NA())</f>
        <v>#N/A</v>
      </c>
      <c r="AB201" s="512" t="e">
        <f ca="1">+IF(AND(ISNUMBER(OFFSET('Sanitation Data'!$E$6,0,10*ROW('Sanitation Data'!E195))),'Data Summary'!CQ201="Yes"),OFFSET('Sanitation Data'!$E$6,0,10*ROW('Sanitation Data'!E195)),NA())</f>
        <v>#N/A</v>
      </c>
      <c r="AC201" s="512" t="e">
        <f ca="1">+IF(AND(ISNUMBER(OFFSET('Sanitation Data'!$E$10,0,10*ROW('Sanitation Data'!E195))),'Data Summary'!CR201="Yes"),OFFSET('Sanitation Data'!$E$10,0,10*ROW('Sanitation Data'!E195)),NA())</f>
        <v>#N/A</v>
      </c>
      <c r="AD201" s="512" t="e">
        <f ca="1">+IF(AND(ISNUMBER(OFFSET('Sanitation Data'!$E$11,0,10*ROW('Sanitation Data'!E195))),'Data Summary'!CS201="Yes"),OFFSET('Sanitation Data'!$E$11,0,10*ROW('Sanitation Data'!E195)),NA())</f>
        <v>#N/A</v>
      </c>
      <c r="AE201" s="512" t="e">
        <f ca="1">+IF(AND(ISNUMBER(OFFSET('Sanitation Data'!$E$12,0,10*ROW('Sanitation Data'!E195))),'Data Summary'!CT201="Yes"),OFFSET('Sanitation Data'!$E$12,0,10*ROW('Sanitation Data'!E195)),NA())</f>
        <v>#N/A</v>
      </c>
      <c r="AF201" s="512" t="e">
        <f ca="1">+IF(AND(ISNUMBER(OFFSET('Sanitation Data'!$F$4,0,10*ROW('Sanitation Data'!F195))),'Data Summary'!CU201="Yes"),100-OFFSET('Sanitation Data'!$F$4,0,10*ROW('Sanitation Data'!F195)),NA())</f>
        <v>#N/A</v>
      </c>
      <c r="AG201" s="512" t="e">
        <f ca="1">+IF(AND(ISNUMBER(OFFSET('Sanitation Data'!$F$6,0,10*ROW('Sanitation Data'!F195))),'Data Summary'!CV201="Yes"),OFFSET('Sanitation Data'!$F$6,0,10*ROW('Sanitation Data'!F195)),NA())</f>
        <v>#N/A</v>
      </c>
      <c r="AH201" s="512" t="e">
        <f ca="1">+IF(AND(ISNUMBER(OFFSET('Sanitation Data'!$F$10,0,10*ROW('Sanitation Data'!F195))),'Data Summary'!CW201="Yes"),OFFSET('Sanitation Data'!$F$10,0,10*ROW('Sanitation Data'!F195)),NA())</f>
        <v>#N/A</v>
      </c>
      <c r="AI201" s="512" t="e">
        <f ca="1">+IF(AND(ISNUMBER(OFFSET('Sanitation Data'!$F$11,0,10*ROW('Sanitation Data'!F195))),'Data Summary'!CX201="Yes"),OFFSET('Sanitation Data'!$F$11,0,10*ROW('Sanitation Data'!F195)),NA())</f>
        <v>#N/A</v>
      </c>
      <c r="AJ201" s="512" t="e">
        <f ca="1">+IF(AND(ISNUMBER(OFFSET('Sanitation Data'!$F$12,0,10*ROW('Sanitation Data'!F195))),'Data Summary'!CY201="Yes"),OFFSET('Sanitation Data'!$F$12,0,10*ROW('Sanitation Data'!F195)),NA())</f>
        <v>#N/A</v>
      </c>
      <c r="AK201" s="512" t="e">
        <f ca="1">+IF(AND(ISNUMBER(OFFSET('Sanitation Data'!$G$4,0,10*ROW('Sanitation Data'!G195))),'Data Summary'!CZ201="Yes"),100-OFFSET('Sanitation Data'!$G$4,0,10*ROW('Sanitation Data'!G195)),NA())</f>
        <v>#N/A</v>
      </c>
      <c r="AL201" s="512" t="e">
        <f ca="1">+IF(AND(ISNUMBER(OFFSET('Sanitation Data'!$G$6,0,10*ROW('Sanitation Data'!G195))),'Data Summary'!DA201="Yes"),OFFSET('Sanitation Data'!$G$6,0,10*ROW('Sanitation Data'!G195)),NA())</f>
        <v>#N/A</v>
      </c>
      <c r="AM201" s="512" t="e">
        <f ca="1">+IF(AND(ISNUMBER(OFFSET('Sanitation Data'!$G$10,0,10*ROW('Sanitation Data'!G195))),'Data Summary'!DB201="Yes"),OFFSET('Sanitation Data'!$G$10,0,10*ROW('Sanitation Data'!G195)),NA())</f>
        <v>#N/A</v>
      </c>
      <c r="AN201" s="512" t="e">
        <f ca="1">+IF(AND(ISNUMBER(OFFSET('Sanitation Data'!$G$11,0,10*ROW('Sanitation Data'!G195))),'Data Summary'!DC201="Yes"),OFFSET('Sanitation Data'!$G$11,0,10*ROW('Sanitation Data'!G195)),NA())</f>
        <v>#N/A</v>
      </c>
      <c r="AO201" s="512" t="e">
        <f ca="1">+IF(AND(ISNUMBER(OFFSET('Sanitation Data'!$G$12,0,10*ROW('Sanitation Data'!G195))),'Data Summary'!DD201="Yes"),OFFSET('Sanitation Data'!$G$12,0,10*ROW('Sanitation Data'!G195)),NA())</f>
        <v>#N/A</v>
      </c>
      <c r="AP201" s="512" t="e">
        <f ca="1">+IF(AND(ISNUMBER(OFFSET('Sanitation Data'!$H$4,0,10*ROW('Sanitation Data'!H195))),'Data Summary'!DE201="Yes"),100-OFFSET('Sanitation Data'!$H$4,0,10*ROW('Sanitation Data'!H195)),NA())</f>
        <v>#N/A</v>
      </c>
      <c r="AQ201" s="512" t="e">
        <f ca="1">+IF(AND(ISNUMBER(OFFSET('Sanitation Data'!$H$6,0,10*ROW('Sanitation Data'!H195))),'Data Summary'!DF201="Yes"),OFFSET('Sanitation Data'!$H$6,0,10*ROW('Sanitation Data'!H195)),NA())</f>
        <v>#N/A</v>
      </c>
      <c r="AR201" s="512" t="e">
        <f ca="1">+IF(AND(ISNUMBER(OFFSET('Sanitation Data'!$H$10,0,10*ROW('Sanitation Data'!H195))),'Data Summary'!DG201="Yes"),OFFSET('Sanitation Data'!$H$10,0,10*ROW('Sanitation Data'!H195)),NA())</f>
        <v>#N/A</v>
      </c>
      <c r="AS201" s="512" t="e">
        <f ca="1">+IF(AND(ISNUMBER(OFFSET('Sanitation Data'!$H$11,0,10*ROW('Sanitation Data'!H195))),'Data Summary'!DH201="Yes"),OFFSET('Sanitation Data'!$H$11,0,10*ROW('Sanitation Data'!H195)),NA())</f>
        <v>#N/A</v>
      </c>
      <c r="AT201" s="512" t="e">
        <f ca="1">+IF(AND(ISNUMBER(OFFSET('Sanitation Data'!$H$12,0,10*ROW('Sanitation Data'!H195))),'Data Summary'!DI201="Yes"),OFFSET('Sanitation Data'!$H$12,0,10*ROW('Sanitation Data'!H195)),NA())</f>
        <v>#N/A</v>
      </c>
      <c r="AU201" s="512" t="e">
        <f ca="1">+IF(AND(ISNUMBER(OFFSET('Sanitation Data'!$I$4,0,10*ROW('Sanitation Data'!I195))),'Data Summary'!DJ201="Yes"),100-OFFSET('Sanitation Data'!$I$4,0,10*ROW('Sanitation Data'!I195)),NA())</f>
        <v>#N/A</v>
      </c>
      <c r="AV201" s="512" t="e">
        <f ca="1">+IF(AND(ISNUMBER(OFFSET('Sanitation Data'!$I$6,0,10*ROW('Sanitation Data'!I195))),'Data Summary'!DK201="Yes"),OFFSET('Sanitation Data'!$I$6,0,10*ROW('Sanitation Data'!I195)),NA())</f>
        <v>#N/A</v>
      </c>
      <c r="AW201" s="512" t="e">
        <f ca="1">+IF(AND(ISNUMBER(OFFSET('Sanitation Data'!$I$10,0,10*ROW('Sanitation Data'!I195))),'Data Summary'!DL201="Yes"),OFFSET('Sanitation Data'!$I$10,0,10*ROW('Sanitation Data'!I195)),NA())</f>
        <v>#N/A</v>
      </c>
      <c r="AX201" s="512" t="e">
        <f ca="1">+IF(AND(ISNUMBER(OFFSET('Sanitation Data'!$I$11,0,10*ROW('Sanitation Data'!I195))),'Data Summary'!DM201="Yes"),OFFSET('Sanitation Data'!$I$11,0,10*ROW('Sanitation Data'!I195)),NA())</f>
        <v>#N/A</v>
      </c>
      <c r="AY201" s="512" t="e">
        <f ca="1">+IF(AND(ISNUMBER(OFFSET('Sanitation Data'!$I$12,0,10*ROW('Sanitation Data'!I195))),'Data Summary'!DN201="Yes"),OFFSET('Sanitation Data'!$I$12,0,10*ROW('Sanitation Data'!I195)),NA())</f>
        <v>#N/A</v>
      </c>
      <c r="AZ201" s="513" t="e">
        <f ca="1">+IF(AND(ISNUMBER(OFFSET('Hygiene Data'!$D$5,0,10*ROW('Hygiene Data'!D195))),'Data Summary'!DO201="Yes"),OFFSET('Hygiene Data'!$D$5,0,10*ROW('Hygiene Data'!D195)),NA())</f>
        <v>#N/A</v>
      </c>
      <c r="BA201" s="513" t="e">
        <f ca="1">+IF(AND(ISNUMBER(OFFSET('Hygiene Data'!$D$7,0,10*ROW('Hygiene Data'!D195))),'Data Summary'!DP201="Yes"),OFFSET('Hygiene Data'!$D$7,0,10*ROW('Hygiene Data'!D195)),NA())</f>
        <v>#N/A</v>
      </c>
      <c r="BB201" s="513" t="e">
        <f ca="1">+IF(AND(ISNUMBER(OFFSET('Hygiene Data'!$D$9,0,10*ROW('Hygiene Data'!D195))),'Data Summary'!DQ201="Yes"),OFFSET('Hygiene Data'!$D$9,0,10*ROW('Hygiene Data'!D195)),NA())</f>
        <v>#N/A</v>
      </c>
      <c r="BC201" s="513" t="e">
        <f ca="1">+IF(AND(ISNUMBER(OFFSET('Hygiene Data'!$E$5,0,10*ROW('Hygiene Data'!E195))),'Data Summary'!DR201="Yes"),OFFSET('Hygiene Data'!$E$5,0,10*ROW('Hygiene Data'!E195)),NA())</f>
        <v>#N/A</v>
      </c>
      <c r="BD201" s="513" t="e">
        <f ca="1">+IF(AND(ISNUMBER(OFFSET('Hygiene Data'!$E$7,0,10*ROW('Hygiene Data'!E195))),'Data Summary'!DS201="Yes"),OFFSET('Hygiene Data'!$E$7,0,10*ROW('Hygiene Data'!E195)),NA())</f>
        <v>#N/A</v>
      </c>
      <c r="BE201" s="513" t="e">
        <f ca="1">+IF(AND(ISNUMBER(OFFSET('Hygiene Data'!$E$9,0,10*ROW('Hygiene Data'!E195))),'Data Summary'!DT201="Yes"),OFFSET('Hygiene Data'!$E$9,0,10*ROW('Hygiene Data'!E195)),NA())</f>
        <v>#N/A</v>
      </c>
      <c r="BF201" s="513" t="e">
        <f ca="1">+IF(AND(ISNUMBER(OFFSET('Hygiene Data'!$F$5,0,10*ROW('Hygiene Data'!F195))),'Data Summary'!DU201="Yes"),OFFSET('Hygiene Data'!$F$5,0,10*ROW('Hygiene Data'!F195)),NA())</f>
        <v>#N/A</v>
      </c>
      <c r="BG201" s="513" t="e">
        <f ca="1">+IF(AND(ISNUMBER(OFFSET('Hygiene Data'!$F$7,0,10*ROW('Hygiene Data'!F195))),'Data Summary'!DV201="Yes"),OFFSET('Hygiene Data'!$F$7,0,10*ROW('Hygiene Data'!F195)),NA())</f>
        <v>#N/A</v>
      </c>
      <c r="BH201" s="513" t="e">
        <f ca="1">+IF(AND(ISNUMBER(OFFSET('Hygiene Data'!$F$9,0,10*ROW('Hygiene Data'!F195))),'Data Summary'!DW201="Yes"),OFFSET('Hygiene Data'!$F$9,0,10*ROW('Hygiene Data'!F195)),NA())</f>
        <v>#N/A</v>
      </c>
      <c r="BI201" s="513" t="e">
        <f ca="1">+IF(AND(ISNUMBER(OFFSET('Hygiene Data'!$G$5,0,10*ROW('Hygiene Data'!G195))),'Data Summary'!DX201="Yes"),OFFSET('Hygiene Data'!$G$5,0,10*ROW('Hygiene Data'!G195)),NA())</f>
        <v>#N/A</v>
      </c>
      <c r="BJ201" s="513" t="e">
        <f ca="1">+IF(AND(ISNUMBER(OFFSET('Hygiene Data'!$G$7,0,10*ROW('Hygiene Data'!G195))),'Data Summary'!DY201="Yes"),OFFSET('Hygiene Data'!$G$7,0,10*ROW('Hygiene Data'!G195)),NA())</f>
        <v>#N/A</v>
      </c>
      <c r="BK201" s="513" t="e">
        <f ca="1">+IF(AND(ISNUMBER(OFFSET('Hygiene Data'!$G$9,0,10*ROW('Hygiene Data'!G195))),'Data Summary'!DZ201="Yes"),OFFSET('Hygiene Data'!$G$9,0,10*ROW('Hygiene Data'!G195)),NA())</f>
        <v>#N/A</v>
      </c>
      <c r="BL201" s="513" t="e">
        <f ca="1">+IF(AND(ISNUMBER(OFFSET('Hygiene Data'!$H$5,0,10*ROW('Hygiene Data'!H195))),'Data Summary'!EA201="Yes"),OFFSET('Hygiene Data'!$H$5,0,10*ROW('Hygiene Data'!H195)),NA())</f>
        <v>#N/A</v>
      </c>
      <c r="BM201" s="513" t="e">
        <f ca="1">+IF(AND(ISNUMBER(OFFSET('Hygiene Data'!$H$7,0,10*ROW('Hygiene Data'!H195))),'Data Summary'!EB201="Yes"),OFFSET('Hygiene Data'!$H$7,0,10*ROW('Hygiene Data'!H195)),NA())</f>
        <v>#N/A</v>
      </c>
      <c r="BN201" s="513" t="e">
        <f ca="1">+IF(AND(ISNUMBER(OFFSET('Hygiene Data'!$H$9,0,10*ROW('Hygiene Data'!H195))),'Data Summary'!EC201="Yes"),OFFSET('Hygiene Data'!$H$9,0,10*ROW('Hygiene Data'!H195)),NA())</f>
        <v>#N/A</v>
      </c>
      <c r="BO201" s="513" t="e">
        <f ca="1">+IF(AND(ISNUMBER(OFFSET('Hygiene Data'!$I$5,0,10*ROW('Hygiene Data'!I195))),'Data Summary'!ED201="Yes"),OFFSET('Hygiene Data'!$I$5,0,10*ROW('Hygiene Data'!I195)),NA())</f>
        <v>#N/A</v>
      </c>
      <c r="BP201" s="513" t="e">
        <f ca="1">+IF(AND(ISNUMBER(OFFSET('Hygiene Data'!$I$7,0,10*ROW('Hygiene Data'!I195))),'Data Summary'!EE201="Yes"),OFFSET('Hygiene Data'!$I$7,0,10*ROW('Hygiene Data'!I195)),NA())</f>
        <v>#N/A</v>
      </c>
      <c r="BQ201" s="513" t="e">
        <f ca="1">+IF(AND(ISNUMBER(OFFSET('Hygiene Data'!$I$9,0,10*ROW('Hygiene Data'!I195))),'Data Summary'!EF201="Yes"),OFFSET('Hygiene Data'!$I$9,0,10*ROW('Hygiene Data'!I195)),NA())</f>
        <v>#N/A</v>
      </c>
    </row>
    <row r="202" spans="1:69" x14ac:dyDescent="0.25">
      <c r="A202" s="509" t="e">
        <f ca="1">+RIGHT('Data Summary'!A202,LEN('Data Summary'!A202)-9)</f>
        <v>#VALUE!</v>
      </c>
      <c r="B202" s="483" t="str">
        <f ca="1">+IF(ISTEXT('Data Summary'!B202),'Data Summary'!B202,"")</f>
        <v/>
      </c>
      <c r="C202" s="510" t="e">
        <f ca="1">+VALUE('Data Summary'!C202)</f>
        <v>#VALUE!</v>
      </c>
      <c r="D202" s="511" t="e">
        <f ca="1">+IF(AND(ISNUMBER(OFFSET('Water Data'!$D$4,0,10*ROW('Water Data'!D196))),'Data Summary'!BS202="Yes"),100-OFFSET('Water Data'!$D$4,0,10*ROW('Water Data'!D196)),NA())</f>
        <v>#N/A</v>
      </c>
      <c r="E202" s="511" t="e">
        <f ca="1">+IF(AND(ISNUMBER(OFFSET('Water Data'!$D$6,0,10*ROW('Water Data'!D196))),'Data Summary'!BT202="Yes"),OFFSET('Water Data'!$D$6,0,10*ROW('Water Data'!D196)),NA())</f>
        <v>#N/A</v>
      </c>
      <c r="F202" s="511" t="e">
        <f ca="1">+IF(AND(ISNUMBER(OFFSET('Water Data'!$D$9,0,10*ROW('Water Data'!D196))),'Data Summary'!BU202="Yes"),OFFSET('Water Data'!$D$9,0,10*ROW('Water Data'!D196)),NA())</f>
        <v>#N/A</v>
      </c>
      <c r="G202" s="511" t="e">
        <f ca="1">+IF(AND(ISNUMBER(OFFSET('Water Data'!$E$4,0,10*ROW('Water Data'!E196))),'Data Summary'!BV202="Yes"),100-OFFSET('Water Data'!$E$4,0,10*ROW('Water Data'!E196)),NA())</f>
        <v>#N/A</v>
      </c>
      <c r="H202" s="511" t="e">
        <f ca="1">+IF(AND(ISNUMBER(OFFSET('Water Data'!$E$6,0,10*ROW('Water Data'!E196))),'Data Summary'!BW202="Yes"),OFFSET('Water Data'!$E$6,0,10*ROW('Water Data'!E196)),NA())</f>
        <v>#N/A</v>
      </c>
      <c r="I202" s="511" t="e">
        <f ca="1">+IF(AND(ISNUMBER(OFFSET('Water Data'!$E$9,0,10*ROW('Water Data'!E196))),'Data Summary'!BX202="Yes"),OFFSET('Water Data'!$E$9,0,10*ROW('Water Data'!E196)),NA())</f>
        <v>#N/A</v>
      </c>
      <c r="J202" s="511" t="e">
        <f ca="1">+IF(AND(ISNUMBER(OFFSET('Water Data'!$F$4,0,10*ROW('Water Data'!F196))),'Data Summary'!BY202="Yes"),100-OFFSET('Water Data'!$F$4,0,10*ROW('Water Data'!F196)),NA())</f>
        <v>#N/A</v>
      </c>
      <c r="K202" s="511" t="e">
        <f ca="1">+IF(AND(ISNUMBER(OFFSET('Water Data'!$F$6,0,10*ROW('Water Data'!F196))),'Data Summary'!BZ202="Yes"),OFFSET('Water Data'!$F$6,0,10*ROW('Water Data'!F196)),NA())</f>
        <v>#N/A</v>
      </c>
      <c r="L202" s="511" t="e">
        <f ca="1">+IF(AND(ISNUMBER(OFFSET('Water Data'!$F$9,0,10*ROW('Water Data'!F196))),'Data Summary'!CA202="Yes"),OFFSET('Water Data'!$F$9,0,10*ROW('Water Data'!F196)),NA())</f>
        <v>#N/A</v>
      </c>
      <c r="M202" s="511" t="e">
        <f ca="1">+IF(AND(ISNUMBER(OFFSET('Water Data'!$G$4,0,10*ROW('Water Data'!G196))),'Data Summary'!CB202="Yes"),100-OFFSET('Water Data'!$G$4,0,10*ROW('Water Data'!G196)),NA())</f>
        <v>#N/A</v>
      </c>
      <c r="N202" s="511" t="e">
        <f ca="1">+IF(AND(ISNUMBER(OFFSET('Water Data'!$G$6,0,10*ROW('Water Data'!G196))),'Data Summary'!CC202="Yes"),OFFSET('Water Data'!$G$6,0,10*ROW('Water Data'!G196)),NA())</f>
        <v>#N/A</v>
      </c>
      <c r="O202" s="511" t="e">
        <f ca="1">+IF(AND(ISNUMBER(OFFSET('Water Data'!$G$9,0,10*ROW('Water Data'!G196))),'Data Summary'!CD202="Yes"),OFFSET('Water Data'!$G$9,0,10*ROW('Water Data'!G196)),NA())</f>
        <v>#N/A</v>
      </c>
      <c r="P202" s="511" t="e">
        <f ca="1">+IF(AND(ISNUMBER(OFFSET('Water Data'!$H$4,0,10*ROW('Water Data'!H196))),'Data Summary'!CE202="Yes"),100-OFFSET('Water Data'!$H$4,0,10*ROW('Water Data'!H196)),NA())</f>
        <v>#N/A</v>
      </c>
      <c r="Q202" s="511" t="e">
        <f ca="1">+IF(AND(ISNUMBER(OFFSET('Water Data'!$H$6,0,10*ROW('Water Data'!H196))),'Data Summary'!CF202="Yes"),OFFSET('Water Data'!$H$6,0,10*ROW('Water Data'!H196)),NA())</f>
        <v>#N/A</v>
      </c>
      <c r="R202" s="511" t="e">
        <f ca="1">+IF(AND(ISNUMBER(OFFSET('Water Data'!$H$9,0,10*ROW('Water Data'!H196))),'Data Summary'!CG202="Yes"),OFFSET('Water Data'!$H$9,0,10*ROW('Water Data'!H196)),NA())</f>
        <v>#N/A</v>
      </c>
      <c r="S202" s="511" t="e">
        <f ca="1">+IF(AND(ISNUMBER(OFFSET('Water Data'!$I$4,0,10*ROW('Water Data'!I196))),'Data Summary'!CH202="Yes"),100-OFFSET('Water Data'!$I$4,0,10*ROW('Water Data'!I196)),NA())</f>
        <v>#N/A</v>
      </c>
      <c r="T202" s="511" t="e">
        <f ca="1">+IF(AND(ISNUMBER(OFFSET('Water Data'!$I$6,0,10*ROW('Water Data'!I196))),'Data Summary'!CI202="Yes"),OFFSET('Water Data'!$I$6,0,10*ROW('Water Data'!I196)),NA())</f>
        <v>#N/A</v>
      </c>
      <c r="U202" s="511" t="e">
        <f ca="1">+IF(AND(ISNUMBER(OFFSET('Water Data'!$I$9,0,10*ROW('Water Data'!I196))),'Data Summary'!CJ202="Yes"),OFFSET('Water Data'!$I$9,0,10*ROW('Water Data'!I196)),NA())</f>
        <v>#N/A</v>
      </c>
      <c r="V202" s="512" t="e">
        <f ca="1">+IF(AND(ISNUMBER(OFFSET('Sanitation Data'!$D$4,0,10*ROW('Sanitation Data'!D196))),'Data Summary'!CK202="Yes"),100-OFFSET('Sanitation Data'!$D$4,0,10*ROW('Sanitation Data'!D196)),NA())</f>
        <v>#N/A</v>
      </c>
      <c r="W202" s="512" t="e">
        <f ca="1">+IF(AND(ISNUMBER(OFFSET('Sanitation Data'!$D$6,0,10*ROW('Sanitation Data'!D196))),'Data Summary'!CL202="Yes"),OFFSET('Sanitation Data'!$D$6,0,10*ROW('Sanitation Data'!D196)),NA())</f>
        <v>#N/A</v>
      </c>
      <c r="X202" s="512" t="e">
        <f ca="1">+IF(AND(ISNUMBER(OFFSET('Sanitation Data'!$D$10,0,10*ROW('Sanitation Data'!D196))),'Data Summary'!CM202="Yes"),OFFSET('Sanitation Data'!$D$10,0,10*ROW('Sanitation Data'!D196)),NA())</f>
        <v>#N/A</v>
      </c>
      <c r="Y202" s="512" t="e">
        <f ca="1">+IF(AND(ISNUMBER(OFFSET('Sanitation Data'!$D$11,0,10*ROW('Sanitation Data'!D196))),'Data Summary'!CN202="Yes"),OFFSET('Sanitation Data'!$D$11,0,10*ROW('Sanitation Data'!D196)),NA())</f>
        <v>#N/A</v>
      </c>
      <c r="Z202" s="512" t="e">
        <f ca="1">+IF(AND(ISNUMBER(OFFSET('Sanitation Data'!$D$12,0,10*ROW('Sanitation Data'!D196))),'Data Summary'!CO202="Yes"),OFFSET('Sanitation Data'!$D$12,0,10*ROW('Sanitation Data'!D196)),NA())</f>
        <v>#N/A</v>
      </c>
      <c r="AA202" s="512" t="e">
        <f ca="1">+IF(AND(ISNUMBER(OFFSET('Sanitation Data'!$E$4,0,10*ROW('Sanitation Data'!E196))),'Data Summary'!CP202="Yes"),100-OFFSET('Sanitation Data'!$E$4,0,10*ROW('Sanitation Data'!E196)),NA())</f>
        <v>#N/A</v>
      </c>
      <c r="AB202" s="512" t="e">
        <f ca="1">+IF(AND(ISNUMBER(OFFSET('Sanitation Data'!$E$6,0,10*ROW('Sanitation Data'!E196))),'Data Summary'!CQ202="Yes"),OFFSET('Sanitation Data'!$E$6,0,10*ROW('Sanitation Data'!E196)),NA())</f>
        <v>#N/A</v>
      </c>
      <c r="AC202" s="512" t="e">
        <f ca="1">+IF(AND(ISNUMBER(OFFSET('Sanitation Data'!$E$10,0,10*ROW('Sanitation Data'!E196))),'Data Summary'!CR202="Yes"),OFFSET('Sanitation Data'!$E$10,0,10*ROW('Sanitation Data'!E196)),NA())</f>
        <v>#N/A</v>
      </c>
      <c r="AD202" s="512" t="e">
        <f ca="1">+IF(AND(ISNUMBER(OFFSET('Sanitation Data'!$E$11,0,10*ROW('Sanitation Data'!E196))),'Data Summary'!CS202="Yes"),OFFSET('Sanitation Data'!$E$11,0,10*ROW('Sanitation Data'!E196)),NA())</f>
        <v>#N/A</v>
      </c>
      <c r="AE202" s="512" t="e">
        <f ca="1">+IF(AND(ISNUMBER(OFFSET('Sanitation Data'!$E$12,0,10*ROW('Sanitation Data'!E196))),'Data Summary'!CT202="Yes"),OFFSET('Sanitation Data'!$E$12,0,10*ROW('Sanitation Data'!E196)),NA())</f>
        <v>#N/A</v>
      </c>
      <c r="AF202" s="512" t="e">
        <f ca="1">+IF(AND(ISNUMBER(OFFSET('Sanitation Data'!$F$4,0,10*ROW('Sanitation Data'!F196))),'Data Summary'!CU202="Yes"),100-OFFSET('Sanitation Data'!$F$4,0,10*ROW('Sanitation Data'!F196)),NA())</f>
        <v>#N/A</v>
      </c>
      <c r="AG202" s="512" t="e">
        <f ca="1">+IF(AND(ISNUMBER(OFFSET('Sanitation Data'!$F$6,0,10*ROW('Sanitation Data'!F196))),'Data Summary'!CV202="Yes"),OFFSET('Sanitation Data'!$F$6,0,10*ROW('Sanitation Data'!F196)),NA())</f>
        <v>#N/A</v>
      </c>
      <c r="AH202" s="512" t="e">
        <f ca="1">+IF(AND(ISNUMBER(OFFSET('Sanitation Data'!$F$10,0,10*ROW('Sanitation Data'!F196))),'Data Summary'!CW202="Yes"),OFFSET('Sanitation Data'!$F$10,0,10*ROW('Sanitation Data'!F196)),NA())</f>
        <v>#N/A</v>
      </c>
      <c r="AI202" s="512" t="e">
        <f ca="1">+IF(AND(ISNUMBER(OFFSET('Sanitation Data'!$F$11,0,10*ROW('Sanitation Data'!F196))),'Data Summary'!CX202="Yes"),OFFSET('Sanitation Data'!$F$11,0,10*ROW('Sanitation Data'!F196)),NA())</f>
        <v>#N/A</v>
      </c>
      <c r="AJ202" s="512" t="e">
        <f ca="1">+IF(AND(ISNUMBER(OFFSET('Sanitation Data'!$F$12,0,10*ROW('Sanitation Data'!F196))),'Data Summary'!CY202="Yes"),OFFSET('Sanitation Data'!$F$12,0,10*ROW('Sanitation Data'!F196)),NA())</f>
        <v>#N/A</v>
      </c>
      <c r="AK202" s="512" t="e">
        <f ca="1">+IF(AND(ISNUMBER(OFFSET('Sanitation Data'!$G$4,0,10*ROW('Sanitation Data'!G196))),'Data Summary'!CZ202="Yes"),100-OFFSET('Sanitation Data'!$G$4,0,10*ROW('Sanitation Data'!G196)),NA())</f>
        <v>#N/A</v>
      </c>
      <c r="AL202" s="512" t="e">
        <f ca="1">+IF(AND(ISNUMBER(OFFSET('Sanitation Data'!$G$6,0,10*ROW('Sanitation Data'!G196))),'Data Summary'!DA202="Yes"),OFFSET('Sanitation Data'!$G$6,0,10*ROW('Sanitation Data'!G196)),NA())</f>
        <v>#N/A</v>
      </c>
      <c r="AM202" s="512" t="e">
        <f ca="1">+IF(AND(ISNUMBER(OFFSET('Sanitation Data'!$G$10,0,10*ROW('Sanitation Data'!G196))),'Data Summary'!DB202="Yes"),OFFSET('Sanitation Data'!$G$10,0,10*ROW('Sanitation Data'!G196)),NA())</f>
        <v>#N/A</v>
      </c>
      <c r="AN202" s="512" t="e">
        <f ca="1">+IF(AND(ISNUMBER(OFFSET('Sanitation Data'!$G$11,0,10*ROW('Sanitation Data'!G196))),'Data Summary'!DC202="Yes"),OFFSET('Sanitation Data'!$G$11,0,10*ROW('Sanitation Data'!G196)),NA())</f>
        <v>#N/A</v>
      </c>
      <c r="AO202" s="512" t="e">
        <f ca="1">+IF(AND(ISNUMBER(OFFSET('Sanitation Data'!$G$12,0,10*ROW('Sanitation Data'!G196))),'Data Summary'!DD202="Yes"),OFFSET('Sanitation Data'!$G$12,0,10*ROW('Sanitation Data'!G196)),NA())</f>
        <v>#N/A</v>
      </c>
      <c r="AP202" s="512" t="e">
        <f ca="1">+IF(AND(ISNUMBER(OFFSET('Sanitation Data'!$H$4,0,10*ROW('Sanitation Data'!H196))),'Data Summary'!DE202="Yes"),100-OFFSET('Sanitation Data'!$H$4,0,10*ROW('Sanitation Data'!H196)),NA())</f>
        <v>#N/A</v>
      </c>
      <c r="AQ202" s="512" t="e">
        <f ca="1">+IF(AND(ISNUMBER(OFFSET('Sanitation Data'!$H$6,0,10*ROW('Sanitation Data'!H196))),'Data Summary'!DF202="Yes"),OFFSET('Sanitation Data'!$H$6,0,10*ROW('Sanitation Data'!H196)),NA())</f>
        <v>#N/A</v>
      </c>
      <c r="AR202" s="512" t="e">
        <f ca="1">+IF(AND(ISNUMBER(OFFSET('Sanitation Data'!$H$10,0,10*ROW('Sanitation Data'!H196))),'Data Summary'!DG202="Yes"),OFFSET('Sanitation Data'!$H$10,0,10*ROW('Sanitation Data'!H196)),NA())</f>
        <v>#N/A</v>
      </c>
      <c r="AS202" s="512" t="e">
        <f ca="1">+IF(AND(ISNUMBER(OFFSET('Sanitation Data'!$H$11,0,10*ROW('Sanitation Data'!H196))),'Data Summary'!DH202="Yes"),OFFSET('Sanitation Data'!$H$11,0,10*ROW('Sanitation Data'!H196)),NA())</f>
        <v>#N/A</v>
      </c>
      <c r="AT202" s="512" t="e">
        <f ca="1">+IF(AND(ISNUMBER(OFFSET('Sanitation Data'!$H$12,0,10*ROW('Sanitation Data'!H196))),'Data Summary'!DI202="Yes"),OFFSET('Sanitation Data'!$H$12,0,10*ROW('Sanitation Data'!H196)),NA())</f>
        <v>#N/A</v>
      </c>
      <c r="AU202" s="512" t="e">
        <f ca="1">+IF(AND(ISNUMBER(OFFSET('Sanitation Data'!$I$4,0,10*ROW('Sanitation Data'!I196))),'Data Summary'!DJ202="Yes"),100-OFFSET('Sanitation Data'!$I$4,0,10*ROW('Sanitation Data'!I196)),NA())</f>
        <v>#N/A</v>
      </c>
      <c r="AV202" s="512" t="e">
        <f ca="1">+IF(AND(ISNUMBER(OFFSET('Sanitation Data'!$I$6,0,10*ROW('Sanitation Data'!I196))),'Data Summary'!DK202="Yes"),OFFSET('Sanitation Data'!$I$6,0,10*ROW('Sanitation Data'!I196)),NA())</f>
        <v>#N/A</v>
      </c>
      <c r="AW202" s="512" t="e">
        <f ca="1">+IF(AND(ISNUMBER(OFFSET('Sanitation Data'!$I$10,0,10*ROW('Sanitation Data'!I196))),'Data Summary'!DL202="Yes"),OFFSET('Sanitation Data'!$I$10,0,10*ROW('Sanitation Data'!I196)),NA())</f>
        <v>#N/A</v>
      </c>
      <c r="AX202" s="512" t="e">
        <f ca="1">+IF(AND(ISNUMBER(OFFSET('Sanitation Data'!$I$11,0,10*ROW('Sanitation Data'!I196))),'Data Summary'!DM202="Yes"),OFFSET('Sanitation Data'!$I$11,0,10*ROW('Sanitation Data'!I196)),NA())</f>
        <v>#N/A</v>
      </c>
      <c r="AY202" s="512" t="e">
        <f ca="1">+IF(AND(ISNUMBER(OFFSET('Sanitation Data'!$I$12,0,10*ROW('Sanitation Data'!I196))),'Data Summary'!DN202="Yes"),OFFSET('Sanitation Data'!$I$12,0,10*ROW('Sanitation Data'!I196)),NA())</f>
        <v>#N/A</v>
      </c>
      <c r="AZ202" s="513" t="e">
        <f ca="1">+IF(AND(ISNUMBER(OFFSET('Hygiene Data'!$D$5,0,10*ROW('Hygiene Data'!D196))),'Data Summary'!DO202="Yes"),OFFSET('Hygiene Data'!$D$5,0,10*ROW('Hygiene Data'!D196)),NA())</f>
        <v>#N/A</v>
      </c>
      <c r="BA202" s="513" t="e">
        <f ca="1">+IF(AND(ISNUMBER(OFFSET('Hygiene Data'!$D$7,0,10*ROW('Hygiene Data'!D196))),'Data Summary'!DP202="Yes"),OFFSET('Hygiene Data'!$D$7,0,10*ROW('Hygiene Data'!D196)),NA())</f>
        <v>#N/A</v>
      </c>
      <c r="BB202" s="513" t="e">
        <f ca="1">+IF(AND(ISNUMBER(OFFSET('Hygiene Data'!$D$9,0,10*ROW('Hygiene Data'!D196))),'Data Summary'!DQ202="Yes"),OFFSET('Hygiene Data'!$D$9,0,10*ROW('Hygiene Data'!D196)),NA())</f>
        <v>#N/A</v>
      </c>
      <c r="BC202" s="513" t="e">
        <f ca="1">+IF(AND(ISNUMBER(OFFSET('Hygiene Data'!$E$5,0,10*ROW('Hygiene Data'!E196))),'Data Summary'!DR202="Yes"),OFFSET('Hygiene Data'!$E$5,0,10*ROW('Hygiene Data'!E196)),NA())</f>
        <v>#N/A</v>
      </c>
      <c r="BD202" s="513" t="e">
        <f ca="1">+IF(AND(ISNUMBER(OFFSET('Hygiene Data'!$E$7,0,10*ROW('Hygiene Data'!E196))),'Data Summary'!DS202="Yes"),OFFSET('Hygiene Data'!$E$7,0,10*ROW('Hygiene Data'!E196)),NA())</f>
        <v>#N/A</v>
      </c>
      <c r="BE202" s="513" t="e">
        <f ca="1">+IF(AND(ISNUMBER(OFFSET('Hygiene Data'!$E$9,0,10*ROW('Hygiene Data'!E196))),'Data Summary'!DT202="Yes"),OFFSET('Hygiene Data'!$E$9,0,10*ROW('Hygiene Data'!E196)),NA())</f>
        <v>#N/A</v>
      </c>
      <c r="BF202" s="513" t="e">
        <f ca="1">+IF(AND(ISNUMBER(OFFSET('Hygiene Data'!$F$5,0,10*ROW('Hygiene Data'!F196))),'Data Summary'!DU202="Yes"),OFFSET('Hygiene Data'!$F$5,0,10*ROW('Hygiene Data'!F196)),NA())</f>
        <v>#N/A</v>
      </c>
      <c r="BG202" s="513" t="e">
        <f ca="1">+IF(AND(ISNUMBER(OFFSET('Hygiene Data'!$F$7,0,10*ROW('Hygiene Data'!F196))),'Data Summary'!DV202="Yes"),OFFSET('Hygiene Data'!$F$7,0,10*ROW('Hygiene Data'!F196)),NA())</f>
        <v>#N/A</v>
      </c>
      <c r="BH202" s="513" t="e">
        <f ca="1">+IF(AND(ISNUMBER(OFFSET('Hygiene Data'!$F$9,0,10*ROW('Hygiene Data'!F196))),'Data Summary'!DW202="Yes"),OFFSET('Hygiene Data'!$F$9,0,10*ROW('Hygiene Data'!F196)),NA())</f>
        <v>#N/A</v>
      </c>
      <c r="BI202" s="513" t="e">
        <f ca="1">+IF(AND(ISNUMBER(OFFSET('Hygiene Data'!$G$5,0,10*ROW('Hygiene Data'!G196))),'Data Summary'!DX202="Yes"),OFFSET('Hygiene Data'!$G$5,0,10*ROW('Hygiene Data'!G196)),NA())</f>
        <v>#N/A</v>
      </c>
      <c r="BJ202" s="513" t="e">
        <f ca="1">+IF(AND(ISNUMBER(OFFSET('Hygiene Data'!$G$7,0,10*ROW('Hygiene Data'!G196))),'Data Summary'!DY202="Yes"),OFFSET('Hygiene Data'!$G$7,0,10*ROW('Hygiene Data'!G196)),NA())</f>
        <v>#N/A</v>
      </c>
      <c r="BK202" s="513" t="e">
        <f ca="1">+IF(AND(ISNUMBER(OFFSET('Hygiene Data'!$G$9,0,10*ROW('Hygiene Data'!G196))),'Data Summary'!DZ202="Yes"),OFFSET('Hygiene Data'!$G$9,0,10*ROW('Hygiene Data'!G196)),NA())</f>
        <v>#N/A</v>
      </c>
      <c r="BL202" s="513" t="e">
        <f ca="1">+IF(AND(ISNUMBER(OFFSET('Hygiene Data'!$H$5,0,10*ROW('Hygiene Data'!H196))),'Data Summary'!EA202="Yes"),OFFSET('Hygiene Data'!$H$5,0,10*ROW('Hygiene Data'!H196)),NA())</f>
        <v>#N/A</v>
      </c>
      <c r="BM202" s="513" t="e">
        <f ca="1">+IF(AND(ISNUMBER(OFFSET('Hygiene Data'!$H$7,0,10*ROW('Hygiene Data'!H196))),'Data Summary'!EB202="Yes"),OFFSET('Hygiene Data'!$H$7,0,10*ROW('Hygiene Data'!H196)),NA())</f>
        <v>#N/A</v>
      </c>
      <c r="BN202" s="513" t="e">
        <f ca="1">+IF(AND(ISNUMBER(OFFSET('Hygiene Data'!$H$9,0,10*ROW('Hygiene Data'!H196))),'Data Summary'!EC202="Yes"),OFFSET('Hygiene Data'!$H$9,0,10*ROW('Hygiene Data'!H196)),NA())</f>
        <v>#N/A</v>
      </c>
      <c r="BO202" s="513" t="e">
        <f ca="1">+IF(AND(ISNUMBER(OFFSET('Hygiene Data'!$I$5,0,10*ROW('Hygiene Data'!I196))),'Data Summary'!ED202="Yes"),OFFSET('Hygiene Data'!$I$5,0,10*ROW('Hygiene Data'!I196)),NA())</f>
        <v>#N/A</v>
      </c>
      <c r="BP202" s="513" t="e">
        <f ca="1">+IF(AND(ISNUMBER(OFFSET('Hygiene Data'!$I$7,0,10*ROW('Hygiene Data'!I196))),'Data Summary'!EE202="Yes"),OFFSET('Hygiene Data'!$I$7,0,10*ROW('Hygiene Data'!I196)),NA())</f>
        <v>#N/A</v>
      </c>
      <c r="BQ202" s="513" t="e">
        <f ca="1">+IF(AND(ISNUMBER(OFFSET('Hygiene Data'!$I$9,0,10*ROW('Hygiene Data'!I196))),'Data Summary'!EF202="Yes"),OFFSET('Hygiene Data'!$I$9,0,10*ROW('Hygiene Data'!I196)),NA())</f>
        <v>#N/A</v>
      </c>
    </row>
    <row r="203" spans="1:69" x14ac:dyDescent="0.25">
      <c r="A203" s="509" t="e">
        <f ca="1">+RIGHT('Data Summary'!A203,LEN('Data Summary'!A203)-9)</f>
        <v>#VALUE!</v>
      </c>
      <c r="B203" s="483" t="str">
        <f ca="1">+IF(ISTEXT('Data Summary'!B203),'Data Summary'!B203,"")</f>
        <v/>
      </c>
      <c r="C203" s="510" t="e">
        <f ca="1">+VALUE('Data Summary'!C203)</f>
        <v>#VALUE!</v>
      </c>
      <c r="D203" s="511" t="e">
        <f ca="1">+IF(AND(ISNUMBER(OFFSET('Water Data'!$D$4,0,10*ROW('Water Data'!D197))),'Data Summary'!BS203="Yes"),100-OFFSET('Water Data'!$D$4,0,10*ROW('Water Data'!D197)),NA())</f>
        <v>#N/A</v>
      </c>
      <c r="E203" s="511" t="e">
        <f ca="1">+IF(AND(ISNUMBER(OFFSET('Water Data'!$D$6,0,10*ROW('Water Data'!D197))),'Data Summary'!BT203="Yes"),OFFSET('Water Data'!$D$6,0,10*ROW('Water Data'!D197)),NA())</f>
        <v>#N/A</v>
      </c>
      <c r="F203" s="511" t="e">
        <f ca="1">+IF(AND(ISNUMBER(OFFSET('Water Data'!$D$9,0,10*ROW('Water Data'!D197))),'Data Summary'!BU203="Yes"),OFFSET('Water Data'!$D$9,0,10*ROW('Water Data'!D197)),NA())</f>
        <v>#N/A</v>
      </c>
      <c r="G203" s="511" t="e">
        <f ca="1">+IF(AND(ISNUMBER(OFFSET('Water Data'!$E$4,0,10*ROW('Water Data'!E197))),'Data Summary'!BV203="Yes"),100-OFFSET('Water Data'!$E$4,0,10*ROW('Water Data'!E197)),NA())</f>
        <v>#N/A</v>
      </c>
      <c r="H203" s="511" t="e">
        <f ca="1">+IF(AND(ISNUMBER(OFFSET('Water Data'!$E$6,0,10*ROW('Water Data'!E197))),'Data Summary'!BW203="Yes"),OFFSET('Water Data'!$E$6,0,10*ROW('Water Data'!E197)),NA())</f>
        <v>#N/A</v>
      </c>
      <c r="I203" s="511" t="e">
        <f ca="1">+IF(AND(ISNUMBER(OFFSET('Water Data'!$E$9,0,10*ROW('Water Data'!E197))),'Data Summary'!BX203="Yes"),OFFSET('Water Data'!$E$9,0,10*ROW('Water Data'!E197)),NA())</f>
        <v>#N/A</v>
      </c>
      <c r="J203" s="511" t="e">
        <f ca="1">+IF(AND(ISNUMBER(OFFSET('Water Data'!$F$4,0,10*ROW('Water Data'!F197))),'Data Summary'!BY203="Yes"),100-OFFSET('Water Data'!$F$4,0,10*ROW('Water Data'!F197)),NA())</f>
        <v>#N/A</v>
      </c>
      <c r="K203" s="511" t="e">
        <f ca="1">+IF(AND(ISNUMBER(OFFSET('Water Data'!$F$6,0,10*ROW('Water Data'!F197))),'Data Summary'!BZ203="Yes"),OFFSET('Water Data'!$F$6,0,10*ROW('Water Data'!F197)),NA())</f>
        <v>#N/A</v>
      </c>
      <c r="L203" s="511" t="e">
        <f ca="1">+IF(AND(ISNUMBER(OFFSET('Water Data'!$F$9,0,10*ROW('Water Data'!F197))),'Data Summary'!CA203="Yes"),OFFSET('Water Data'!$F$9,0,10*ROW('Water Data'!F197)),NA())</f>
        <v>#N/A</v>
      </c>
      <c r="M203" s="511" t="e">
        <f ca="1">+IF(AND(ISNUMBER(OFFSET('Water Data'!$G$4,0,10*ROW('Water Data'!G197))),'Data Summary'!CB203="Yes"),100-OFFSET('Water Data'!$G$4,0,10*ROW('Water Data'!G197)),NA())</f>
        <v>#N/A</v>
      </c>
      <c r="N203" s="511" t="e">
        <f ca="1">+IF(AND(ISNUMBER(OFFSET('Water Data'!$G$6,0,10*ROW('Water Data'!G197))),'Data Summary'!CC203="Yes"),OFFSET('Water Data'!$G$6,0,10*ROW('Water Data'!G197)),NA())</f>
        <v>#N/A</v>
      </c>
      <c r="O203" s="511" t="e">
        <f ca="1">+IF(AND(ISNUMBER(OFFSET('Water Data'!$G$9,0,10*ROW('Water Data'!G197))),'Data Summary'!CD203="Yes"),OFFSET('Water Data'!$G$9,0,10*ROW('Water Data'!G197)),NA())</f>
        <v>#N/A</v>
      </c>
      <c r="P203" s="511" t="e">
        <f ca="1">+IF(AND(ISNUMBER(OFFSET('Water Data'!$H$4,0,10*ROW('Water Data'!H197))),'Data Summary'!CE203="Yes"),100-OFFSET('Water Data'!$H$4,0,10*ROW('Water Data'!H197)),NA())</f>
        <v>#N/A</v>
      </c>
      <c r="Q203" s="511" t="e">
        <f ca="1">+IF(AND(ISNUMBER(OFFSET('Water Data'!$H$6,0,10*ROW('Water Data'!H197))),'Data Summary'!CF203="Yes"),OFFSET('Water Data'!$H$6,0,10*ROW('Water Data'!H197)),NA())</f>
        <v>#N/A</v>
      </c>
      <c r="R203" s="511" t="e">
        <f ca="1">+IF(AND(ISNUMBER(OFFSET('Water Data'!$H$9,0,10*ROW('Water Data'!H197))),'Data Summary'!CG203="Yes"),OFFSET('Water Data'!$H$9,0,10*ROW('Water Data'!H197)),NA())</f>
        <v>#N/A</v>
      </c>
      <c r="S203" s="511" t="e">
        <f ca="1">+IF(AND(ISNUMBER(OFFSET('Water Data'!$I$4,0,10*ROW('Water Data'!I197))),'Data Summary'!CH203="Yes"),100-OFFSET('Water Data'!$I$4,0,10*ROW('Water Data'!I197)),NA())</f>
        <v>#N/A</v>
      </c>
      <c r="T203" s="511" t="e">
        <f ca="1">+IF(AND(ISNUMBER(OFFSET('Water Data'!$I$6,0,10*ROW('Water Data'!I197))),'Data Summary'!CI203="Yes"),OFFSET('Water Data'!$I$6,0,10*ROW('Water Data'!I197)),NA())</f>
        <v>#N/A</v>
      </c>
      <c r="U203" s="511" t="e">
        <f ca="1">+IF(AND(ISNUMBER(OFFSET('Water Data'!$I$9,0,10*ROW('Water Data'!I197))),'Data Summary'!CJ203="Yes"),OFFSET('Water Data'!$I$9,0,10*ROW('Water Data'!I197)),NA())</f>
        <v>#N/A</v>
      </c>
      <c r="V203" s="512" t="e">
        <f ca="1">+IF(AND(ISNUMBER(OFFSET('Sanitation Data'!$D$4,0,10*ROW('Sanitation Data'!D197))),'Data Summary'!CK203="Yes"),100-OFFSET('Sanitation Data'!$D$4,0,10*ROW('Sanitation Data'!D197)),NA())</f>
        <v>#N/A</v>
      </c>
      <c r="W203" s="512" t="e">
        <f ca="1">+IF(AND(ISNUMBER(OFFSET('Sanitation Data'!$D$6,0,10*ROW('Sanitation Data'!D197))),'Data Summary'!CL203="Yes"),OFFSET('Sanitation Data'!$D$6,0,10*ROW('Sanitation Data'!D197)),NA())</f>
        <v>#N/A</v>
      </c>
      <c r="X203" s="512" t="e">
        <f ca="1">+IF(AND(ISNUMBER(OFFSET('Sanitation Data'!$D$10,0,10*ROW('Sanitation Data'!D197))),'Data Summary'!CM203="Yes"),OFFSET('Sanitation Data'!$D$10,0,10*ROW('Sanitation Data'!D197)),NA())</f>
        <v>#N/A</v>
      </c>
      <c r="Y203" s="512" t="e">
        <f ca="1">+IF(AND(ISNUMBER(OFFSET('Sanitation Data'!$D$11,0,10*ROW('Sanitation Data'!D197))),'Data Summary'!CN203="Yes"),OFFSET('Sanitation Data'!$D$11,0,10*ROW('Sanitation Data'!D197)),NA())</f>
        <v>#N/A</v>
      </c>
      <c r="Z203" s="512" t="e">
        <f ca="1">+IF(AND(ISNUMBER(OFFSET('Sanitation Data'!$D$12,0,10*ROW('Sanitation Data'!D197))),'Data Summary'!CO203="Yes"),OFFSET('Sanitation Data'!$D$12,0,10*ROW('Sanitation Data'!D197)),NA())</f>
        <v>#N/A</v>
      </c>
      <c r="AA203" s="512" t="e">
        <f ca="1">+IF(AND(ISNUMBER(OFFSET('Sanitation Data'!$E$4,0,10*ROW('Sanitation Data'!E197))),'Data Summary'!CP203="Yes"),100-OFFSET('Sanitation Data'!$E$4,0,10*ROW('Sanitation Data'!E197)),NA())</f>
        <v>#N/A</v>
      </c>
      <c r="AB203" s="512" t="e">
        <f ca="1">+IF(AND(ISNUMBER(OFFSET('Sanitation Data'!$E$6,0,10*ROW('Sanitation Data'!E197))),'Data Summary'!CQ203="Yes"),OFFSET('Sanitation Data'!$E$6,0,10*ROW('Sanitation Data'!E197)),NA())</f>
        <v>#N/A</v>
      </c>
      <c r="AC203" s="512" t="e">
        <f ca="1">+IF(AND(ISNUMBER(OFFSET('Sanitation Data'!$E$10,0,10*ROW('Sanitation Data'!E197))),'Data Summary'!CR203="Yes"),OFFSET('Sanitation Data'!$E$10,0,10*ROW('Sanitation Data'!E197)),NA())</f>
        <v>#N/A</v>
      </c>
      <c r="AD203" s="512" t="e">
        <f ca="1">+IF(AND(ISNUMBER(OFFSET('Sanitation Data'!$E$11,0,10*ROW('Sanitation Data'!E197))),'Data Summary'!CS203="Yes"),OFFSET('Sanitation Data'!$E$11,0,10*ROW('Sanitation Data'!E197)),NA())</f>
        <v>#N/A</v>
      </c>
      <c r="AE203" s="512" t="e">
        <f ca="1">+IF(AND(ISNUMBER(OFFSET('Sanitation Data'!$E$12,0,10*ROW('Sanitation Data'!E197))),'Data Summary'!CT203="Yes"),OFFSET('Sanitation Data'!$E$12,0,10*ROW('Sanitation Data'!E197)),NA())</f>
        <v>#N/A</v>
      </c>
      <c r="AF203" s="512" t="e">
        <f ca="1">+IF(AND(ISNUMBER(OFFSET('Sanitation Data'!$F$4,0,10*ROW('Sanitation Data'!F197))),'Data Summary'!CU203="Yes"),100-OFFSET('Sanitation Data'!$F$4,0,10*ROW('Sanitation Data'!F197)),NA())</f>
        <v>#N/A</v>
      </c>
      <c r="AG203" s="512" t="e">
        <f ca="1">+IF(AND(ISNUMBER(OFFSET('Sanitation Data'!$F$6,0,10*ROW('Sanitation Data'!F197))),'Data Summary'!CV203="Yes"),OFFSET('Sanitation Data'!$F$6,0,10*ROW('Sanitation Data'!F197)),NA())</f>
        <v>#N/A</v>
      </c>
      <c r="AH203" s="512" t="e">
        <f ca="1">+IF(AND(ISNUMBER(OFFSET('Sanitation Data'!$F$10,0,10*ROW('Sanitation Data'!F197))),'Data Summary'!CW203="Yes"),OFFSET('Sanitation Data'!$F$10,0,10*ROW('Sanitation Data'!F197)),NA())</f>
        <v>#N/A</v>
      </c>
      <c r="AI203" s="512" t="e">
        <f ca="1">+IF(AND(ISNUMBER(OFFSET('Sanitation Data'!$F$11,0,10*ROW('Sanitation Data'!F197))),'Data Summary'!CX203="Yes"),OFFSET('Sanitation Data'!$F$11,0,10*ROW('Sanitation Data'!F197)),NA())</f>
        <v>#N/A</v>
      </c>
      <c r="AJ203" s="512" t="e">
        <f ca="1">+IF(AND(ISNUMBER(OFFSET('Sanitation Data'!$F$12,0,10*ROW('Sanitation Data'!F197))),'Data Summary'!CY203="Yes"),OFFSET('Sanitation Data'!$F$12,0,10*ROW('Sanitation Data'!F197)),NA())</f>
        <v>#N/A</v>
      </c>
      <c r="AK203" s="512" t="e">
        <f ca="1">+IF(AND(ISNUMBER(OFFSET('Sanitation Data'!$G$4,0,10*ROW('Sanitation Data'!G197))),'Data Summary'!CZ203="Yes"),100-OFFSET('Sanitation Data'!$G$4,0,10*ROW('Sanitation Data'!G197)),NA())</f>
        <v>#N/A</v>
      </c>
      <c r="AL203" s="512" t="e">
        <f ca="1">+IF(AND(ISNUMBER(OFFSET('Sanitation Data'!$G$6,0,10*ROW('Sanitation Data'!G197))),'Data Summary'!DA203="Yes"),OFFSET('Sanitation Data'!$G$6,0,10*ROW('Sanitation Data'!G197)),NA())</f>
        <v>#N/A</v>
      </c>
      <c r="AM203" s="512" t="e">
        <f ca="1">+IF(AND(ISNUMBER(OFFSET('Sanitation Data'!$G$10,0,10*ROW('Sanitation Data'!G197))),'Data Summary'!DB203="Yes"),OFFSET('Sanitation Data'!$G$10,0,10*ROW('Sanitation Data'!G197)),NA())</f>
        <v>#N/A</v>
      </c>
      <c r="AN203" s="512" t="e">
        <f ca="1">+IF(AND(ISNUMBER(OFFSET('Sanitation Data'!$G$11,0,10*ROW('Sanitation Data'!G197))),'Data Summary'!DC203="Yes"),OFFSET('Sanitation Data'!$G$11,0,10*ROW('Sanitation Data'!G197)),NA())</f>
        <v>#N/A</v>
      </c>
      <c r="AO203" s="512" t="e">
        <f ca="1">+IF(AND(ISNUMBER(OFFSET('Sanitation Data'!$G$12,0,10*ROW('Sanitation Data'!G197))),'Data Summary'!DD203="Yes"),OFFSET('Sanitation Data'!$G$12,0,10*ROW('Sanitation Data'!G197)),NA())</f>
        <v>#N/A</v>
      </c>
      <c r="AP203" s="512" t="e">
        <f ca="1">+IF(AND(ISNUMBER(OFFSET('Sanitation Data'!$H$4,0,10*ROW('Sanitation Data'!H197))),'Data Summary'!DE203="Yes"),100-OFFSET('Sanitation Data'!$H$4,0,10*ROW('Sanitation Data'!H197)),NA())</f>
        <v>#N/A</v>
      </c>
      <c r="AQ203" s="512" t="e">
        <f ca="1">+IF(AND(ISNUMBER(OFFSET('Sanitation Data'!$H$6,0,10*ROW('Sanitation Data'!H197))),'Data Summary'!DF203="Yes"),OFFSET('Sanitation Data'!$H$6,0,10*ROW('Sanitation Data'!H197)),NA())</f>
        <v>#N/A</v>
      </c>
      <c r="AR203" s="512" t="e">
        <f ca="1">+IF(AND(ISNUMBER(OFFSET('Sanitation Data'!$H$10,0,10*ROW('Sanitation Data'!H197))),'Data Summary'!DG203="Yes"),OFFSET('Sanitation Data'!$H$10,0,10*ROW('Sanitation Data'!H197)),NA())</f>
        <v>#N/A</v>
      </c>
      <c r="AS203" s="512" t="e">
        <f ca="1">+IF(AND(ISNUMBER(OFFSET('Sanitation Data'!$H$11,0,10*ROW('Sanitation Data'!H197))),'Data Summary'!DH203="Yes"),OFFSET('Sanitation Data'!$H$11,0,10*ROW('Sanitation Data'!H197)),NA())</f>
        <v>#N/A</v>
      </c>
      <c r="AT203" s="512" t="e">
        <f ca="1">+IF(AND(ISNUMBER(OFFSET('Sanitation Data'!$H$12,0,10*ROW('Sanitation Data'!H197))),'Data Summary'!DI203="Yes"),OFFSET('Sanitation Data'!$H$12,0,10*ROW('Sanitation Data'!H197)),NA())</f>
        <v>#N/A</v>
      </c>
      <c r="AU203" s="512" t="e">
        <f ca="1">+IF(AND(ISNUMBER(OFFSET('Sanitation Data'!$I$4,0,10*ROW('Sanitation Data'!I197))),'Data Summary'!DJ203="Yes"),100-OFFSET('Sanitation Data'!$I$4,0,10*ROW('Sanitation Data'!I197)),NA())</f>
        <v>#N/A</v>
      </c>
      <c r="AV203" s="512" t="e">
        <f ca="1">+IF(AND(ISNUMBER(OFFSET('Sanitation Data'!$I$6,0,10*ROW('Sanitation Data'!I197))),'Data Summary'!DK203="Yes"),OFFSET('Sanitation Data'!$I$6,0,10*ROW('Sanitation Data'!I197)),NA())</f>
        <v>#N/A</v>
      </c>
      <c r="AW203" s="512" t="e">
        <f ca="1">+IF(AND(ISNUMBER(OFFSET('Sanitation Data'!$I$10,0,10*ROW('Sanitation Data'!I197))),'Data Summary'!DL203="Yes"),OFFSET('Sanitation Data'!$I$10,0,10*ROW('Sanitation Data'!I197)),NA())</f>
        <v>#N/A</v>
      </c>
      <c r="AX203" s="512" t="e">
        <f ca="1">+IF(AND(ISNUMBER(OFFSET('Sanitation Data'!$I$11,0,10*ROW('Sanitation Data'!I197))),'Data Summary'!DM203="Yes"),OFFSET('Sanitation Data'!$I$11,0,10*ROW('Sanitation Data'!I197)),NA())</f>
        <v>#N/A</v>
      </c>
      <c r="AY203" s="512" t="e">
        <f ca="1">+IF(AND(ISNUMBER(OFFSET('Sanitation Data'!$I$12,0,10*ROW('Sanitation Data'!I197))),'Data Summary'!DN203="Yes"),OFFSET('Sanitation Data'!$I$12,0,10*ROW('Sanitation Data'!I197)),NA())</f>
        <v>#N/A</v>
      </c>
      <c r="AZ203" s="513" t="e">
        <f ca="1">+IF(AND(ISNUMBER(OFFSET('Hygiene Data'!$D$5,0,10*ROW('Hygiene Data'!D197))),'Data Summary'!DO203="Yes"),OFFSET('Hygiene Data'!$D$5,0,10*ROW('Hygiene Data'!D197)),NA())</f>
        <v>#N/A</v>
      </c>
      <c r="BA203" s="513" t="e">
        <f ca="1">+IF(AND(ISNUMBER(OFFSET('Hygiene Data'!$D$7,0,10*ROW('Hygiene Data'!D197))),'Data Summary'!DP203="Yes"),OFFSET('Hygiene Data'!$D$7,0,10*ROW('Hygiene Data'!D197)),NA())</f>
        <v>#N/A</v>
      </c>
      <c r="BB203" s="513" t="e">
        <f ca="1">+IF(AND(ISNUMBER(OFFSET('Hygiene Data'!$D$9,0,10*ROW('Hygiene Data'!D197))),'Data Summary'!DQ203="Yes"),OFFSET('Hygiene Data'!$D$9,0,10*ROW('Hygiene Data'!D197)),NA())</f>
        <v>#N/A</v>
      </c>
      <c r="BC203" s="513" t="e">
        <f ca="1">+IF(AND(ISNUMBER(OFFSET('Hygiene Data'!$E$5,0,10*ROW('Hygiene Data'!E197))),'Data Summary'!DR203="Yes"),OFFSET('Hygiene Data'!$E$5,0,10*ROW('Hygiene Data'!E197)),NA())</f>
        <v>#N/A</v>
      </c>
      <c r="BD203" s="513" t="e">
        <f ca="1">+IF(AND(ISNUMBER(OFFSET('Hygiene Data'!$E$7,0,10*ROW('Hygiene Data'!E197))),'Data Summary'!DS203="Yes"),OFFSET('Hygiene Data'!$E$7,0,10*ROW('Hygiene Data'!E197)),NA())</f>
        <v>#N/A</v>
      </c>
      <c r="BE203" s="513" t="e">
        <f ca="1">+IF(AND(ISNUMBER(OFFSET('Hygiene Data'!$E$9,0,10*ROW('Hygiene Data'!E197))),'Data Summary'!DT203="Yes"),OFFSET('Hygiene Data'!$E$9,0,10*ROW('Hygiene Data'!E197)),NA())</f>
        <v>#N/A</v>
      </c>
      <c r="BF203" s="513" t="e">
        <f ca="1">+IF(AND(ISNUMBER(OFFSET('Hygiene Data'!$F$5,0,10*ROW('Hygiene Data'!F197))),'Data Summary'!DU203="Yes"),OFFSET('Hygiene Data'!$F$5,0,10*ROW('Hygiene Data'!F197)),NA())</f>
        <v>#N/A</v>
      </c>
      <c r="BG203" s="513" t="e">
        <f ca="1">+IF(AND(ISNUMBER(OFFSET('Hygiene Data'!$F$7,0,10*ROW('Hygiene Data'!F197))),'Data Summary'!DV203="Yes"),OFFSET('Hygiene Data'!$F$7,0,10*ROW('Hygiene Data'!F197)),NA())</f>
        <v>#N/A</v>
      </c>
      <c r="BH203" s="513" t="e">
        <f ca="1">+IF(AND(ISNUMBER(OFFSET('Hygiene Data'!$F$9,0,10*ROW('Hygiene Data'!F197))),'Data Summary'!DW203="Yes"),OFFSET('Hygiene Data'!$F$9,0,10*ROW('Hygiene Data'!F197)),NA())</f>
        <v>#N/A</v>
      </c>
      <c r="BI203" s="513" t="e">
        <f ca="1">+IF(AND(ISNUMBER(OFFSET('Hygiene Data'!$G$5,0,10*ROW('Hygiene Data'!G197))),'Data Summary'!DX203="Yes"),OFFSET('Hygiene Data'!$G$5,0,10*ROW('Hygiene Data'!G197)),NA())</f>
        <v>#N/A</v>
      </c>
      <c r="BJ203" s="513" t="e">
        <f ca="1">+IF(AND(ISNUMBER(OFFSET('Hygiene Data'!$G$7,0,10*ROW('Hygiene Data'!G197))),'Data Summary'!DY203="Yes"),OFFSET('Hygiene Data'!$G$7,0,10*ROW('Hygiene Data'!G197)),NA())</f>
        <v>#N/A</v>
      </c>
      <c r="BK203" s="513" t="e">
        <f ca="1">+IF(AND(ISNUMBER(OFFSET('Hygiene Data'!$G$9,0,10*ROW('Hygiene Data'!G197))),'Data Summary'!DZ203="Yes"),OFFSET('Hygiene Data'!$G$9,0,10*ROW('Hygiene Data'!G197)),NA())</f>
        <v>#N/A</v>
      </c>
      <c r="BL203" s="513" t="e">
        <f ca="1">+IF(AND(ISNUMBER(OFFSET('Hygiene Data'!$H$5,0,10*ROW('Hygiene Data'!H197))),'Data Summary'!EA203="Yes"),OFFSET('Hygiene Data'!$H$5,0,10*ROW('Hygiene Data'!H197)),NA())</f>
        <v>#N/A</v>
      </c>
      <c r="BM203" s="513" t="e">
        <f ca="1">+IF(AND(ISNUMBER(OFFSET('Hygiene Data'!$H$7,0,10*ROW('Hygiene Data'!H197))),'Data Summary'!EB203="Yes"),OFFSET('Hygiene Data'!$H$7,0,10*ROW('Hygiene Data'!H197)),NA())</f>
        <v>#N/A</v>
      </c>
      <c r="BN203" s="513" t="e">
        <f ca="1">+IF(AND(ISNUMBER(OFFSET('Hygiene Data'!$H$9,0,10*ROW('Hygiene Data'!H197))),'Data Summary'!EC203="Yes"),OFFSET('Hygiene Data'!$H$9,0,10*ROW('Hygiene Data'!H197)),NA())</f>
        <v>#N/A</v>
      </c>
      <c r="BO203" s="513" t="e">
        <f ca="1">+IF(AND(ISNUMBER(OFFSET('Hygiene Data'!$I$5,0,10*ROW('Hygiene Data'!I197))),'Data Summary'!ED203="Yes"),OFFSET('Hygiene Data'!$I$5,0,10*ROW('Hygiene Data'!I197)),NA())</f>
        <v>#N/A</v>
      </c>
      <c r="BP203" s="513" t="e">
        <f ca="1">+IF(AND(ISNUMBER(OFFSET('Hygiene Data'!$I$7,0,10*ROW('Hygiene Data'!I197))),'Data Summary'!EE203="Yes"),OFFSET('Hygiene Data'!$I$7,0,10*ROW('Hygiene Data'!I197)),NA())</f>
        <v>#N/A</v>
      </c>
      <c r="BQ203" s="513" t="e">
        <f ca="1">+IF(AND(ISNUMBER(OFFSET('Hygiene Data'!$I$9,0,10*ROW('Hygiene Data'!I197))),'Data Summary'!EF203="Yes"),OFFSET('Hygiene Data'!$I$9,0,10*ROW('Hygiene Data'!I197)),NA())</f>
        <v>#N/A</v>
      </c>
    </row>
    <row r="204" spans="1:69" x14ac:dyDescent="0.25">
      <c r="A204" s="509" t="e">
        <f ca="1">+RIGHT('Data Summary'!A204,LEN('Data Summary'!A204)-9)</f>
        <v>#VALUE!</v>
      </c>
      <c r="B204" s="483" t="str">
        <f ca="1">+IF(ISTEXT('Data Summary'!B204),'Data Summary'!B204,"")</f>
        <v/>
      </c>
      <c r="C204" s="510" t="e">
        <f ca="1">+VALUE('Data Summary'!C204)</f>
        <v>#VALUE!</v>
      </c>
      <c r="D204" s="511" t="e">
        <f ca="1">+IF(AND(ISNUMBER(OFFSET('Water Data'!$D$4,0,10*ROW('Water Data'!D198))),'Data Summary'!BS204="Yes"),100-OFFSET('Water Data'!$D$4,0,10*ROW('Water Data'!D198)),NA())</f>
        <v>#N/A</v>
      </c>
      <c r="E204" s="511" t="e">
        <f ca="1">+IF(AND(ISNUMBER(OFFSET('Water Data'!$D$6,0,10*ROW('Water Data'!D198))),'Data Summary'!BT204="Yes"),OFFSET('Water Data'!$D$6,0,10*ROW('Water Data'!D198)),NA())</f>
        <v>#N/A</v>
      </c>
      <c r="F204" s="511" t="e">
        <f ca="1">+IF(AND(ISNUMBER(OFFSET('Water Data'!$D$9,0,10*ROW('Water Data'!D198))),'Data Summary'!BU204="Yes"),OFFSET('Water Data'!$D$9,0,10*ROW('Water Data'!D198)),NA())</f>
        <v>#N/A</v>
      </c>
      <c r="G204" s="511" t="e">
        <f ca="1">+IF(AND(ISNUMBER(OFFSET('Water Data'!$E$4,0,10*ROW('Water Data'!E198))),'Data Summary'!BV204="Yes"),100-OFFSET('Water Data'!$E$4,0,10*ROW('Water Data'!E198)),NA())</f>
        <v>#N/A</v>
      </c>
      <c r="H204" s="511" t="e">
        <f ca="1">+IF(AND(ISNUMBER(OFFSET('Water Data'!$E$6,0,10*ROW('Water Data'!E198))),'Data Summary'!BW204="Yes"),OFFSET('Water Data'!$E$6,0,10*ROW('Water Data'!E198)),NA())</f>
        <v>#N/A</v>
      </c>
      <c r="I204" s="511" t="e">
        <f ca="1">+IF(AND(ISNUMBER(OFFSET('Water Data'!$E$9,0,10*ROW('Water Data'!E198))),'Data Summary'!BX204="Yes"),OFFSET('Water Data'!$E$9,0,10*ROW('Water Data'!E198)),NA())</f>
        <v>#N/A</v>
      </c>
      <c r="J204" s="511" t="e">
        <f ca="1">+IF(AND(ISNUMBER(OFFSET('Water Data'!$F$4,0,10*ROW('Water Data'!F198))),'Data Summary'!BY204="Yes"),100-OFFSET('Water Data'!$F$4,0,10*ROW('Water Data'!F198)),NA())</f>
        <v>#N/A</v>
      </c>
      <c r="K204" s="511" t="e">
        <f ca="1">+IF(AND(ISNUMBER(OFFSET('Water Data'!$F$6,0,10*ROW('Water Data'!F198))),'Data Summary'!BZ204="Yes"),OFFSET('Water Data'!$F$6,0,10*ROW('Water Data'!F198)),NA())</f>
        <v>#N/A</v>
      </c>
      <c r="L204" s="511" t="e">
        <f ca="1">+IF(AND(ISNUMBER(OFFSET('Water Data'!$F$9,0,10*ROW('Water Data'!F198))),'Data Summary'!CA204="Yes"),OFFSET('Water Data'!$F$9,0,10*ROW('Water Data'!F198)),NA())</f>
        <v>#N/A</v>
      </c>
      <c r="M204" s="511" t="e">
        <f ca="1">+IF(AND(ISNUMBER(OFFSET('Water Data'!$G$4,0,10*ROW('Water Data'!G198))),'Data Summary'!CB204="Yes"),100-OFFSET('Water Data'!$G$4,0,10*ROW('Water Data'!G198)),NA())</f>
        <v>#N/A</v>
      </c>
      <c r="N204" s="511" t="e">
        <f ca="1">+IF(AND(ISNUMBER(OFFSET('Water Data'!$G$6,0,10*ROW('Water Data'!G198))),'Data Summary'!CC204="Yes"),OFFSET('Water Data'!$G$6,0,10*ROW('Water Data'!G198)),NA())</f>
        <v>#N/A</v>
      </c>
      <c r="O204" s="511" t="e">
        <f ca="1">+IF(AND(ISNUMBER(OFFSET('Water Data'!$G$9,0,10*ROW('Water Data'!G198))),'Data Summary'!CD204="Yes"),OFFSET('Water Data'!$G$9,0,10*ROW('Water Data'!G198)),NA())</f>
        <v>#N/A</v>
      </c>
      <c r="P204" s="511" t="e">
        <f ca="1">+IF(AND(ISNUMBER(OFFSET('Water Data'!$H$4,0,10*ROW('Water Data'!H198))),'Data Summary'!CE204="Yes"),100-OFFSET('Water Data'!$H$4,0,10*ROW('Water Data'!H198)),NA())</f>
        <v>#N/A</v>
      </c>
      <c r="Q204" s="511" t="e">
        <f ca="1">+IF(AND(ISNUMBER(OFFSET('Water Data'!$H$6,0,10*ROW('Water Data'!H198))),'Data Summary'!CF204="Yes"),OFFSET('Water Data'!$H$6,0,10*ROW('Water Data'!H198)),NA())</f>
        <v>#N/A</v>
      </c>
      <c r="R204" s="511" t="e">
        <f ca="1">+IF(AND(ISNUMBER(OFFSET('Water Data'!$H$9,0,10*ROW('Water Data'!H198))),'Data Summary'!CG204="Yes"),OFFSET('Water Data'!$H$9,0,10*ROW('Water Data'!H198)),NA())</f>
        <v>#N/A</v>
      </c>
      <c r="S204" s="511" t="e">
        <f ca="1">+IF(AND(ISNUMBER(OFFSET('Water Data'!$I$4,0,10*ROW('Water Data'!I198))),'Data Summary'!CH204="Yes"),100-OFFSET('Water Data'!$I$4,0,10*ROW('Water Data'!I198)),NA())</f>
        <v>#N/A</v>
      </c>
      <c r="T204" s="511" t="e">
        <f ca="1">+IF(AND(ISNUMBER(OFFSET('Water Data'!$I$6,0,10*ROW('Water Data'!I198))),'Data Summary'!CI204="Yes"),OFFSET('Water Data'!$I$6,0,10*ROW('Water Data'!I198)),NA())</f>
        <v>#N/A</v>
      </c>
      <c r="U204" s="511" t="e">
        <f ca="1">+IF(AND(ISNUMBER(OFFSET('Water Data'!$I$9,0,10*ROW('Water Data'!I198))),'Data Summary'!CJ204="Yes"),OFFSET('Water Data'!$I$9,0,10*ROW('Water Data'!I198)),NA())</f>
        <v>#N/A</v>
      </c>
      <c r="V204" s="512" t="e">
        <f ca="1">+IF(AND(ISNUMBER(OFFSET('Sanitation Data'!$D$4,0,10*ROW('Sanitation Data'!D198))),'Data Summary'!CK204="Yes"),100-OFFSET('Sanitation Data'!$D$4,0,10*ROW('Sanitation Data'!D198)),NA())</f>
        <v>#N/A</v>
      </c>
      <c r="W204" s="512" t="e">
        <f ca="1">+IF(AND(ISNUMBER(OFFSET('Sanitation Data'!$D$6,0,10*ROW('Sanitation Data'!D198))),'Data Summary'!CL204="Yes"),OFFSET('Sanitation Data'!$D$6,0,10*ROW('Sanitation Data'!D198)),NA())</f>
        <v>#N/A</v>
      </c>
      <c r="X204" s="512" t="e">
        <f ca="1">+IF(AND(ISNUMBER(OFFSET('Sanitation Data'!$D$10,0,10*ROW('Sanitation Data'!D198))),'Data Summary'!CM204="Yes"),OFFSET('Sanitation Data'!$D$10,0,10*ROW('Sanitation Data'!D198)),NA())</f>
        <v>#N/A</v>
      </c>
      <c r="Y204" s="512" t="e">
        <f ca="1">+IF(AND(ISNUMBER(OFFSET('Sanitation Data'!$D$11,0,10*ROW('Sanitation Data'!D198))),'Data Summary'!CN204="Yes"),OFFSET('Sanitation Data'!$D$11,0,10*ROW('Sanitation Data'!D198)),NA())</f>
        <v>#N/A</v>
      </c>
      <c r="Z204" s="512" t="e">
        <f ca="1">+IF(AND(ISNUMBER(OFFSET('Sanitation Data'!$D$12,0,10*ROW('Sanitation Data'!D198))),'Data Summary'!CO204="Yes"),OFFSET('Sanitation Data'!$D$12,0,10*ROW('Sanitation Data'!D198)),NA())</f>
        <v>#N/A</v>
      </c>
      <c r="AA204" s="512" t="e">
        <f ca="1">+IF(AND(ISNUMBER(OFFSET('Sanitation Data'!$E$4,0,10*ROW('Sanitation Data'!E198))),'Data Summary'!CP204="Yes"),100-OFFSET('Sanitation Data'!$E$4,0,10*ROW('Sanitation Data'!E198)),NA())</f>
        <v>#N/A</v>
      </c>
      <c r="AB204" s="512" t="e">
        <f ca="1">+IF(AND(ISNUMBER(OFFSET('Sanitation Data'!$E$6,0,10*ROW('Sanitation Data'!E198))),'Data Summary'!CQ204="Yes"),OFFSET('Sanitation Data'!$E$6,0,10*ROW('Sanitation Data'!E198)),NA())</f>
        <v>#N/A</v>
      </c>
      <c r="AC204" s="512" t="e">
        <f ca="1">+IF(AND(ISNUMBER(OFFSET('Sanitation Data'!$E$10,0,10*ROW('Sanitation Data'!E198))),'Data Summary'!CR204="Yes"),OFFSET('Sanitation Data'!$E$10,0,10*ROW('Sanitation Data'!E198)),NA())</f>
        <v>#N/A</v>
      </c>
      <c r="AD204" s="512" t="e">
        <f ca="1">+IF(AND(ISNUMBER(OFFSET('Sanitation Data'!$E$11,0,10*ROW('Sanitation Data'!E198))),'Data Summary'!CS204="Yes"),OFFSET('Sanitation Data'!$E$11,0,10*ROW('Sanitation Data'!E198)),NA())</f>
        <v>#N/A</v>
      </c>
      <c r="AE204" s="512" t="e">
        <f ca="1">+IF(AND(ISNUMBER(OFFSET('Sanitation Data'!$E$12,0,10*ROW('Sanitation Data'!E198))),'Data Summary'!CT204="Yes"),OFFSET('Sanitation Data'!$E$12,0,10*ROW('Sanitation Data'!E198)),NA())</f>
        <v>#N/A</v>
      </c>
      <c r="AF204" s="512" t="e">
        <f ca="1">+IF(AND(ISNUMBER(OFFSET('Sanitation Data'!$F$4,0,10*ROW('Sanitation Data'!F198))),'Data Summary'!CU204="Yes"),100-OFFSET('Sanitation Data'!$F$4,0,10*ROW('Sanitation Data'!F198)),NA())</f>
        <v>#N/A</v>
      </c>
      <c r="AG204" s="512" t="e">
        <f ca="1">+IF(AND(ISNUMBER(OFFSET('Sanitation Data'!$F$6,0,10*ROW('Sanitation Data'!F198))),'Data Summary'!CV204="Yes"),OFFSET('Sanitation Data'!$F$6,0,10*ROW('Sanitation Data'!F198)),NA())</f>
        <v>#N/A</v>
      </c>
      <c r="AH204" s="512" t="e">
        <f ca="1">+IF(AND(ISNUMBER(OFFSET('Sanitation Data'!$F$10,0,10*ROW('Sanitation Data'!F198))),'Data Summary'!CW204="Yes"),OFFSET('Sanitation Data'!$F$10,0,10*ROW('Sanitation Data'!F198)),NA())</f>
        <v>#N/A</v>
      </c>
      <c r="AI204" s="512" t="e">
        <f ca="1">+IF(AND(ISNUMBER(OFFSET('Sanitation Data'!$F$11,0,10*ROW('Sanitation Data'!F198))),'Data Summary'!CX204="Yes"),OFFSET('Sanitation Data'!$F$11,0,10*ROW('Sanitation Data'!F198)),NA())</f>
        <v>#N/A</v>
      </c>
      <c r="AJ204" s="512" t="e">
        <f ca="1">+IF(AND(ISNUMBER(OFFSET('Sanitation Data'!$F$12,0,10*ROW('Sanitation Data'!F198))),'Data Summary'!CY204="Yes"),OFFSET('Sanitation Data'!$F$12,0,10*ROW('Sanitation Data'!F198)),NA())</f>
        <v>#N/A</v>
      </c>
      <c r="AK204" s="512" t="e">
        <f ca="1">+IF(AND(ISNUMBER(OFFSET('Sanitation Data'!$G$4,0,10*ROW('Sanitation Data'!G198))),'Data Summary'!CZ204="Yes"),100-OFFSET('Sanitation Data'!$G$4,0,10*ROW('Sanitation Data'!G198)),NA())</f>
        <v>#N/A</v>
      </c>
      <c r="AL204" s="512" t="e">
        <f ca="1">+IF(AND(ISNUMBER(OFFSET('Sanitation Data'!$G$6,0,10*ROW('Sanitation Data'!G198))),'Data Summary'!DA204="Yes"),OFFSET('Sanitation Data'!$G$6,0,10*ROW('Sanitation Data'!G198)),NA())</f>
        <v>#N/A</v>
      </c>
      <c r="AM204" s="512" t="e">
        <f ca="1">+IF(AND(ISNUMBER(OFFSET('Sanitation Data'!$G$10,0,10*ROW('Sanitation Data'!G198))),'Data Summary'!DB204="Yes"),OFFSET('Sanitation Data'!$G$10,0,10*ROW('Sanitation Data'!G198)),NA())</f>
        <v>#N/A</v>
      </c>
      <c r="AN204" s="512" t="e">
        <f ca="1">+IF(AND(ISNUMBER(OFFSET('Sanitation Data'!$G$11,0,10*ROW('Sanitation Data'!G198))),'Data Summary'!DC204="Yes"),OFFSET('Sanitation Data'!$G$11,0,10*ROW('Sanitation Data'!G198)),NA())</f>
        <v>#N/A</v>
      </c>
      <c r="AO204" s="512" t="e">
        <f ca="1">+IF(AND(ISNUMBER(OFFSET('Sanitation Data'!$G$12,0,10*ROW('Sanitation Data'!G198))),'Data Summary'!DD204="Yes"),OFFSET('Sanitation Data'!$G$12,0,10*ROW('Sanitation Data'!G198)),NA())</f>
        <v>#N/A</v>
      </c>
      <c r="AP204" s="512" t="e">
        <f ca="1">+IF(AND(ISNUMBER(OFFSET('Sanitation Data'!$H$4,0,10*ROW('Sanitation Data'!H198))),'Data Summary'!DE204="Yes"),100-OFFSET('Sanitation Data'!$H$4,0,10*ROW('Sanitation Data'!H198)),NA())</f>
        <v>#N/A</v>
      </c>
      <c r="AQ204" s="512" t="e">
        <f ca="1">+IF(AND(ISNUMBER(OFFSET('Sanitation Data'!$H$6,0,10*ROW('Sanitation Data'!H198))),'Data Summary'!DF204="Yes"),OFFSET('Sanitation Data'!$H$6,0,10*ROW('Sanitation Data'!H198)),NA())</f>
        <v>#N/A</v>
      </c>
      <c r="AR204" s="512" t="e">
        <f ca="1">+IF(AND(ISNUMBER(OFFSET('Sanitation Data'!$H$10,0,10*ROW('Sanitation Data'!H198))),'Data Summary'!DG204="Yes"),OFFSET('Sanitation Data'!$H$10,0,10*ROW('Sanitation Data'!H198)),NA())</f>
        <v>#N/A</v>
      </c>
      <c r="AS204" s="512" t="e">
        <f ca="1">+IF(AND(ISNUMBER(OFFSET('Sanitation Data'!$H$11,0,10*ROW('Sanitation Data'!H198))),'Data Summary'!DH204="Yes"),OFFSET('Sanitation Data'!$H$11,0,10*ROW('Sanitation Data'!H198)),NA())</f>
        <v>#N/A</v>
      </c>
      <c r="AT204" s="512" t="e">
        <f ca="1">+IF(AND(ISNUMBER(OFFSET('Sanitation Data'!$H$12,0,10*ROW('Sanitation Data'!H198))),'Data Summary'!DI204="Yes"),OFFSET('Sanitation Data'!$H$12,0,10*ROW('Sanitation Data'!H198)),NA())</f>
        <v>#N/A</v>
      </c>
      <c r="AU204" s="512" t="e">
        <f ca="1">+IF(AND(ISNUMBER(OFFSET('Sanitation Data'!$I$4,0,10*ROW('Sanitation Data'!I198))),'Data Summary'!DJ204="Yes"),100-OFFSET('Sanitation Data'!$I$4,0,10*ROW('Sanitation Data'!I198)),NA())</f>
        <v>#N/A</v>
      </c>
      <c r="AV204" s="512" t="e">
        <f ca="1">+IF(AND(ISNUMBER(OFFSET('Sanitation Data'!$I$6,0,10*ROW('Sanitation Data'!I198))),'Data Summary'!DK204="Yes"),OFFSET('Sanitation Data'!$I$6,0,10*ROW('Sanitation Data'!I198)),NA())</f>
        <v>#N/A</v>
      </c>
      <c r="AW204" s="512" t="e">
        <f ca="1">+IF(AND(ISNUMBER(OFFSET('Sanitation Data'!$I$10,0,10*ROW('Sanitation Data'!I198))),'Data Summary'!DL204="Yes"),OFFSET('Sanitation Data'!$I$10,0,10*ROW('Sanitation Data'!I198)),NA())</f>
        <v>#N/A</v>
      </c>
      <c r="AX204" s="512" t="e">
        <f ca="1">+IF(AND(ISNUMBER(OFFSET('Sanitation Data'!$I$11,0,10*ROW('Sanitation Data'!I198))),'Data Summary'!DM204="Yes"),OFFSET('Sanitation Data'!$I$11,0,10*ROW('Sanitation Data'!I198)),NA())</f>
        <v>#N/A</v>
      </c>
      <c r="AY204" s="512" t="e">
        <f ca="1">+IF(AND(ISNUMBER(OFFSET('Sanitation Data'!$I$12,0,10*ROW('Sanitation Data'!I198))),'Data Summary'!DN204="Yes"),OFFSET('Sanitation Data'!$I$12,0,10*ROW('Sanitation Data'!I198)),NA())</f>
        <v>#N/A</v>
      </c>
      <c r="AZ204" s="513" t="e">
        <f ca="1">+IF(AND(ISNUMBER(OFFSET('Hygiene Data'!$D$5,0,10*ROW('Hygiene Data'!D198))),'Data Summary'!DO204="Yes"),OFFSET('Hygiene Data'!$D$5,0,10*ROW('Hygiene Data'!D198)),NA())</f>
        <v>#N/A</v>
      </c>
      <c r="BA204" s="513" t="e">
        <f ca="1">+IF(AND(ISNUMBER(OFFSET('Hygiene Data'!$D$7,0,10*ROW('Hygiene Data'!D198))),'Data Summary'!DP204="Yes"),OFFSET('Hygiene Data'!$D$7,0,10*ROW('Hygiene Data'!D198)),NA())</f>
        <v>#N/A</v>
      </c>
      <c r="BB204" s="513" t="e">
        <f ca="1">+IF(AND(ISNUMBER(OFFSET('Hygiene Data'!$D$9,0,10*ROW('Hygiene Data'!D198))),'Data Summary'!DQ204="Yes"),OFFSET('Hygiene Data'!$D$9,0,10*ROW('Hygiene Data'!D198)),NA())</f>
        <v>#N/A</v>
      </c>
      <c r="BC204" s="513" t="e">
        <f ca="1">+IF(AND(ISNUMBER(OFFSET('Hygiene Data'!$E$5,0,10*ROW('Hygiene Data'!E198))),'Data Summary'!DR204="Yes"),OFFSET('Hygiene Data'!$E$5,0,10*ROW('Hygiene Data'!E198)),NA())</f>
        <v>#N/A</v>
      </c>
      <c r="BD204" s="513" t="e">
        <f ca="1">+IF(AND(ISNUMBER(OFFSET('Hygiene Data'!$E$7,0,10*ROW('Hygiene Data'!E198))),'Data Summary'!DS204="Yes"),OFFSET('Hygiene Data'!$E$7,0,10*ROW('Hygiene Data'!E198)),NA())</f>
        <v>#N/A</v>
      </c>
      <c r="BE204" s="513" t="e">
        <f ca="1">+IF(AND(ISNUMBER(OFFSET('Hygiene Data'!$E$9,0,10*ROW('Hygiene Data'!E198))),'Data Summary'!DT204="Yes"),OFFSET('Hygiene Data'!$E$9,0,10*ROW('Hygiene Data'!E198)),NA())</f>
        <v>#N/A</v>
      </c>
      <c r="BF204" s="513" t="e">
        <f ca="1">+IF(AND(ISNUMBER(OFFSET('Hygiene Data'!$F$5,0,10*ROW('Hygiene Data'!F198))),'Data Summary'!DU204="Yes"),OFFSET('Hygiene Data'!$F$5,0,10*ROW('Hygiene Data'!F198)),NA())</f>
        <v>#N/A</v>
      </c>
      <c r="BG204" s="513" t="e">
        <f ca="1">+IF(AND(ISNUMBER(OFFSET('Hygiene Data'!$F$7,0,10*ROW('Hygiene Data'!F198))),'Data Summary'!DV204="Yes"),OFFSET('Hygiene Data'!$F$7,0,10*ROW('Hygiene Data'!F198)),NA())</f>
        <v>#N/A</v>
      </c>
      <c r="BH204" s="513" t="e">
        <f ca="1">+IF(AND(ISNUMBER(OFFSET('Hygiene Data'!$F$9,0,10*ROW('Hygiene Data'!F198))),'Data Summary'!DW204="Yes"),OFFSET('Hygiene Data'!$F$9,0,10*ROW('Hygiene Data'!F198)),NA())</f>
        <v>#N/A</v>
      </c>
      <c r="BI204" s="513" t="e">
        <f ca="1">+IF(AND(ISNUMBER(OFFSET('Hygiene Data'!$G$5,0,10*ROW('Hygiene Data'!G198))),'Data Summary'!DX204="Yes"),OFFSET('Hygiene Data'!$G$5,0,10*ROW('Hygiene Data'!G198)),NA())</f>
        <v>#N/A</v>
      </c>
      <c r="BJ204" s="513" t="e">
        <f ca="1">+IF(AND(ISNUMBER(OFFSET('Hygiene Data'!$G$7,0,10*ROW('Hygiene Data'!G198))),'Data Summary'!DY204="Yes"),OFFSET('Hygiene Data'!$G$7,0,10*ROW('Hygiene Data'!G198)),NA())</f>
        <v>#N/A</v>
      </c>
      <c r="BK204" s="513" t="e">
        <f ca="1">+IF(AND(ISNUMBER(OFFSET('Hygiene Data'!$G$9,0,10*ROW('Hygiene Data'!G198))),'Data Summary'!DZ204="Yes"),OFFSET('Hygiene Data'!$G$9,0,10*ROW('Hygiene Data'!G198)),NA())</f>
        <v>#N/A</v>
      </c>
      <c r="BL204" s="513" t="e">
        <f ca="1">+IF(AND(ISNUMBER(OFFSET('Hygiene Data'!$H$5,0,10*ROW('Hygiene Data'!H198))),'Data Summary'!EA204="Yes"),OFFSET('Hygiene Data'!$H$5,0,10*ROW('Hygiene Data'!H198)),NA())</f>
        <v>#N/A</v>
      </c>
      <c r="BM204" s="513" t="e">
        <f ca="1">+IF(AND(ISNUMBER(OFFSET('Hygiene Data'!$H$7,0,10*ROW('Hygiene Data'!H198))),'Data Summary'!EB204="Yes"),OFFSET('Hygiene Data'!$H$7,0,10*ROW('Hygiene Data'!H198)),NA())</f>
        <v>#N/A</v>
      </c>
      <c r="BN204" s="513" t="e">
        <f ca="1">+IF(AND(ISNUMBER(OFFSET('Hygiene Data'!$H$9,0,10*ROW('Hygiene Data'!H198))),'Data Summary'!EC204="Yes"),OFFSET('Hygiene Data'!$H$9,0,10*ROW('Hygiene Data'!H198)),NA())</f>
        <v>#N/A</v>
      </c>
      <c r="BO204" s="513" t="e">
        <f ca="1">+IF(AND(ISNUMBER(OFFSET('Hygiene Data'!$I$5,0,10*ROW('Hygiene Data'!I198))),'Data Summary'!ED204="Yes"),OFFSET('Hygiene Data'!$I$5,0,10*ROW('Hygiene Data'!I198)),NA())</f>
        <v>#N/A</v>
      </c>
      <c r="BP204" s="513" t="e">
        <f ca="1">+IF(AND(ISNUMBER(OFFSET('Hygiene Data'!$I$7,0,10*ROW('Hygiene Data'!I198))),'Data Summary'!EE204="Yes"),OFFSET('Hygiene Data'!$I$7,0,10*ROW('Hygiene Data'!I198)),NA())</f>
        <v>#N/A</v>
      </c>
      <c r="BQ204" s="513" t="e">
        <f ca="1">+IF(AND(ISNUMBER(OFFSET('Hygiene Data'!$I$9,0,10*ROW('Hygiene Data'!I198))),'Data Summary'!EF204="Yes"),OFFSET('Hygiene Data'!$I$9,0,10*ROW('Hygiene Data'!I198)),NA())</f>
        <v>#N/A</v>
      </c>
    </row>
    <row r="205" spans="1:69" x14ac:dyDescent="0.25">
      <c r="A205" s="509" t="e">
        <f ca="1">+RIGHT('Data Summary'!A205,LEN('Data Summary'!A205)-9)</f>
        <v>#VALUE!</v>
      </c>
      <c r="B205" s="483" t="str">
        <f ca="1">+IF(ISTEXT('Data Summary'!B205),'Data Summary'!B205,"")</f>
        <v/>
      </c>
      <c r="C205" s="510" t="e">
        <f ca="1">+VALUE('Data Summary'!C205)</f>
        <v>#VALUE!</v>
      </c>
      <c r="D205" s="511" t="e">
        <f ca="1">+IF(AND(ISNUMBER(OFFSET('Water Data'!$D$4,0,10*ROW('Water Data'!D199))),'Data Summary'!BS205="Yes"),100-OFFSET('Water Data'!$D$4,0,10*ROW('Water Data'!D199)),NA())</f>
        <v>#N/A</v>
      </c>
      <c r="E205" s="511" t="e">
        <f ca="1">+IF(AND(ISNUMBER(OFFSET('Water Data'!$D$6,0,10*ROW('Water Data'!D199))),'Data Summary'!BT205="Yes"),OFFSET('Water Data'!$D$6,0,10*ROW('Water Data'!D199)),NA())</f>
        <v>#N/A</v>
      </c>
      <c r="F205" s="511" t="e">
        <f ca="1">+IF(AND(ISNUMBER(OFFSET('Water Data'!$D$9,0,10*ROW('Water Data'!D199))),'Data Summary'!BU205="Yes"),OFFSET('Water Data'!$D$9,0,10*ROW('Water Data'!D199)),NA())</f>
        <v>#N/A</v>
      </c>
      <c r="G205" s="511" t="e">
        <f ca="1">+IF(AND(ISNUMBER(OFFSET('Water Data'!$E$4,0,10*ROW('Water Data'!E199))),'Data Summary'!BV205="Yes"),100-OFFSET('Water Data'!$E$4,0,10*ROW('Water Data'!E199)),NA())</f>
        <v>#N/A</v>
      </c>
      <c r="H205" s="511" t="e">
        <f ca="1">+IF(AND(ISNUMBER(OFFSET('Water Data'!$E$6,0,10*ROW('Water Data'!E199))),'Data Summary'!BW205="Yes"),OFFSET('Water Data'!$E$6,0,10*ROW('Water Data'!E199)),NA())</f>
        <v>#N/A</v>
      </c>
      <c r="I205" s="511" t="e">
        <f ca="1">+IF(AND(ISNUMBER(OFFSET('Water Data'!$E$9,0,10*ROW('Water Data'!E199))),'Data Summary'!BX205="Yes"),OFFSET('Water Data'!$E$9,0,10*ROW('Water Data'!E199)),NA())</f>
        <v>#N/A</v>
      </c>
      <c r="J205" s="511" t="e">
        <f ca="1">+IF(AND(ISNUMBER(OFFSET('Water Data'!$F$4,0,10*ROW('Water Data'!F199))),'Data Summary'!BY205="Yes"),100-OFFSET('Water Data'!$F$4,0,10*ROW('Water Data'!F199)),NA())</f>
        <v>#N/A</v>
      </c>
      <c r="K205" s="511" t="e">
        <f ca="1">+IF(AND(ISNUMBER(OFFSET('Water Data'!$F$6,0,10*ROW('Water Data'!F199))),'Data Summary'!BZ205="Yes"),OFFSET('Water Data'!$F$6,0,10*ROW('Water Data'!F199)),NA())</f>
        <v>#N/A</v>
      </c>
      <c r="L205" s="511" t="e">
        <f ca="1">+IF(AND(ISNUMBER(OFFSET('Water Data'!$F$9,0,10*ROW('Water Data'!F199))),'Data Summary'!CA205="Yes"),OFFSET('Water Data'!$F$9,0,10*ROW('Water Data'!F199)),NA())</f>
        <v>#N/A</v>
      </c>
      <c r="M205" s="511" t="e">
        <f ca="1">+IF(AND(ISNUMBER(OFFSET('Water Data'!$G$4,0,10*ROW('Water Data'!G199))),'Data Summary'!CB205="Yes"),100-OFFSET('Water Data'!$G$4,0,10*ROW('Water Data'!G199)),NA())</f>
        <v>#N/A</v>
      </c>
      <c r="N205" s="511" t="e">
        <f ca="1">+IF(AND(ISNUMBER(OFFSET('Water Data'!$G$6,0,10*ROW('Water Data'!G199))),'Data Summary'!CC205="Yes"),OFFSET('Water Data'!$G$6,0,10*ROW('Water Data'!G199)),NA())</f>
        <v>#N/A</v>
      </c>
      <c r="O205" s="511" t="e">
        <f ca="1">+IF(AND(ISNUMBER(OFFSET('Water Data'!$G$9,0,10*ROW('Water Data'!G199))),'Data Summary'!CD205="Yes"),OFFSET('Water Data'!$G$9,0,10*ROW('Water Data'!G199)),NA())</f>
        <v>#N/A</v>
      </c>
      <c r="P205" s="511" t="e">
        <f ca="1">+IF(AND(ISNUMBER(OFFSET('Water Data'!$H$4,0,10*ROW('Water Data'!H199))),'Data Summary'!CE205="Yes"),100-OFFSET('Water Data'!$H$4,0,10*ROW('Water Data'!H199)),NA())</f>
        <v>#N/A</v>
      </c>
      <c r="Q205" s="511" t="e">
        <f ca="1">+IF(AND(ISNUMBER(OFFSET('Water Data'!$H$6,0,10*ROW('Water Data'!H199))),'Data Summary'!CF205="Yes"),OFFSET('Water Data'!$H$6,0,10*ROW('Water Data'!H199)),NA())</f>
        <v>#N/A</v>
      </c>
      <c r="R205" s="511" t="e">
        <f ca="1">+IF(AND(ISNUMBER(OFFSET('Water Data'!$H$9,0,10*ROW('Water Data'!H199))),'Data Summary'!CG205="Yes"),OFFSET('Water Data'!$H$9,0,10*ROW('Water Data'!H199)),NA())</f>
        <v>#N/A</v>
      </c>
      <c r="S205" s="511" t="e">
        <f ca="1">+IF(AND(ISNUMBER(OFFSET('Water Data'!$I$4,0,10*ROW('Water Data'!I199))),'Data Summary'!CH205="Yes"),100-OFFSET('Water Data'!$I$4,0,10*ROW('Water Data'!I199)),NA())</f>
        <v>#N/A</v>
      </c>
      <c r="T205" s="511" t="e">
        <f ca="1">+IF(AND(ISNUMBER(OFFSET('Water Data'!$I$6,0,10*ROW('Water Data'!I199))),'Data Summary'!CI205="Yes"),OFFSET('Water Data'!$I$6,0,10*ROW('Water Data'!I199)),NA())</f>
        <v>#N/A</v>
      </c>
      <c r="U205" s="511" t="e">
        <f ca="1">+IF(AND(ISNUMBER(OFFSET('Water Data'!$I$9,0,10*ROW('Water Data'!I199))),'Data Summary'!CJ205="Yes"),OFFSET('Water Data'!$I$9,0,10*ROW('Water Data'!I199)),NA())</f>
        <v>#N/A</v>
      </c>
      <c r="V205" s="512" t="e">
        <f ca="1">+IF(AND(ISNUMBER(OFFSET('Sanitation Data'!$D$4,0,10*ROW('Sanitation Data'!D199))),'Data Summary'!CK205="Yes"),100-OFFSET('Sanitation Data'!$D$4,0,10*ROW('Sanitation Data'!D199)),NA())</f>
        <v>#N/A</v>
      </c>
      <c r="W205" s="512" t="e">
        <f ca="1">+IF(AND(ISNUMBER(OFFSET('Sanitation Data'!$D$6,0,10*ROW('Sanitation Data'!D199))),'Data Summary'!CL205="Yes"),OFFSET('Sanitation Data'!$D$6,0,10*ROW('Sanitation Data'!D199)),NA())</f>
        <v>#N/A</v>
      </c>
      <c r="X205" s="512" t="e">
        <f ca="1">+IF(AND(ISNUMBER(OFFSET('Sanitation Data'!$D$10,0,10*ROW('Sanitation Data'!D199))),'Data Summary'!CM205="Yes"),OFFSET('Sanitation Data'!$D$10,0,10*ROW('Sanitation Data'!D199)),NA())</f>
        <v>#N/A</v>
      </c>
      <c r="Y205" s="512" t="e">
        <f ca="1">+IF(AND(ISNUMBER(OFFSET('Sanitation Data'!$D$11,0,10*ROW('Sanitation Data'!D199))),'Data Summary'!CN205="Yes"),OFFSET('Sanitation Data'!$D$11,0,10*ROW('Sanitation Data'!D199)),NA())</f>
        <v>#N/A</v>
      </c>
      <c r="Z205" s="512" t="e">
        <f ca="1">+IF(AND(ISNUMBER(OFFSET('Sanitation Data'!$D$12,0,10*ROW('Sanitation Data'!D199))),'Data Summary'!CO205="Yes"),OFFSET('Sanitation Data'!$D$12,0,10*ROW('Sanitation Data'!D199)),NA())</f>
        <v>#N/A</v>
      </c>
      <c r="AA205" s="512" t="e">
        <f ca="1">+IF(AND(ISNUMBER(OFFSET('Sanitation Data'!$E$4,0,10*ROW('Sanitation Data'!E199))),'Data Summary'!CP205="Yes"),100-OFFSET('Sanitation Data'!$E$4,0,10*ROW('Sanitation Data'!E199)),NA())</f>
        <v>#N/A</v>
      </c>
      <c r="AB205" s="512" t="e">
        <f ca="1">+IF(AND(ISNUMBER(OFFSET('Sanitation Data'!$E$6,0,10*ROW('Sanitation Data'!E199))),'Data Summary'!CQ205="Yes"),OFFSET('Sanitation Data'!$E$6,0,10*ROW('Sanitation Data'!E199)),NA())</f>
        <v>#N/A</v>
      </c>
      <c r="AC205" s="512" t="e">
        <f ca="1">+IF(AND(ISNUMBER(OFFSET('Sanitation Data'!$E$10,0,10*ROW('Sanitation Data'!E199))),'Data Summary'!CR205="Yes"),OFFSET('Sanitation Data'!$E$10,0,10*ROW('Sanitation Data'!E199)),NA())</f>
        <v>#N/A</v>
      </c>
      <c r="AD205" s="512" t="e">
        <f ca="1">+IF(AND(ISNUMBER(OFFSET('Sanitation Data'!$E$11,0,10*ROW('Sanitation Data'!E199))),'Data Summary'!CS205="Yes"),OFFSET('Sanitation Data'!$E$11,0,10*ROW('Sanitation Data'!E199)),NA())</f>
        <v>#N/A</v>
      </c>
      <c r="AE205" s="512" t="e">
        <f ca="1">+IF(AND(ISNUMBER(OFFSET('Sanitation Data'!$E$12,0,10*ROW('Sanitation Data'!E199))),'Data Summary'!CT205="Yes"),OFFSET('Sanitation Data'!$E$12,0,10*ROW('Sanitation Data'!E199)),NA())</f>
        <v>#N/A</v>
      </c>
      <c r="AF205" s="512" t="e">
        <f ca="1">+IF(AND(ISNUMBER(OFFSET('Sanitation Data'!$F$4,0,10*ROW('Sanitation Data'!F199))),'Data Summary'!CU205="Yes"),100-OFFSET('Sanitation Data'!$F$4,0,10*ROW('Sanitation Data'!F199)),NA())</f>
        <v>#N/A</v>
      </c>
      <c r="AG205" s="512" t="e">
        <f ca="1">+IF(AND(ISNUMBER(OFFSET('Sanitation Data'!$F$6,0,10*ROW('Sanitation Data'!F199))),'Data Summary'!CV205="Yes"),OFFSET('Sanitation Data'!$F$6,0,10*ROW('Sanitation Data'!F199)),NA())</f>
        <v>#N/A</v>
      </c>
      <c r="AH205" s="512" t="e">
        <f ca="1">+IF(AND(ISNUMBER(OFFSET('Sanitation Data'!$F$10,0,10*ROW('Sanitation Data'!F199))),'Data Summary'!CW205="Yes"),OFFSET('Sanitation Data'!$F$10,0,10*ROW('Sanitation Data'!F199)),NA())</f>
        <v>#N/A</v>
      </c>
      <c r="AI205" s="512" t="e">
        <f ca="1">+IF(AND(ISNUMBER(OFFSET('Sanitation Data'!$F$11,0,10*ROW('Sanitation Data'!F199))),'Data Summary'!CX205="Yes"),OFFSET('Sanitation Data'!$F$11,0,10*ROW('Sanitation Data'!F199)),NA())</f>
        <v>#N/A</v>
      </c>
      <c r="AJ205" s="512" t="e">
        <f ca="1">+IF(AND(ISNUMBER(OFFSET('Sanitation Data'!$F$12,0,10*ROW('Sanitation Data'!F199))),'Data Summary'!CY205="Yes"),OFFSET('Sanitation Data'!$F$12,0,10*ROW('Sanitation Data'!F199)),NA())</f>
        <v>#N/A</v>
      </c>
      <c r="AK205" s="512" t="e">
        <f ca="1">+IF(AND(ISNUMBER(OFFSET('Sanitation Data'!$G$4,0,10*ROW('Sanitation Data'!G199))),'Data Summary'!CZ205="Yes"),100-OFFSET('Sanitation Data'!$G$4,0,10*ROW('Sanitation Data'!G199)),NA())</f>
        <v>#N/A</v>
      </c>
      <c r="AL205" s="512" t="e">
        <f ca="1">+IF(AND(ISNUMBER(OFFSET('Sanitation Data'!$G$6,0,10*ROW('Sanitation Data'!G199))),'Data Summary'!DA205="Yes"),OFFSET('Sanitation Data'!$G$6,0,10*ROW('Sanitation Data'!G199)),NA())</f>
        <v>#N/A</v>
      </c>
      <c r="AM205" s="512" t="e">
        <f ca="1">+IF(AND(ISNUMBER(OFFSET('Sanitation Data'!$G$10,0,10*ROW('Sanitation Data'!G199))),'Data Summary'!DB205="Yes"),OFFSET('Sanitation Data'!$G$10,0,10*ROW('Sanitation Data'!G199)),NA())</f>
        <v>#N/A</v>
      </c>
      <c r="AN205" s="512" t="e">
        <f ca="1">+IF(AND(ISNUMBER(OFFSET('Sanitation Data'!$G$11,0,10*ROW('Sanitation Data'!G199))),'Data Summary'!DC205="Yes"),OFFSET('Sanitation Data'!$G$11,0,10*ROW('Sanitation Data'!G199)),NA())</f>
        <v>#N/A</v>
      </c>
      <c r="AO205" s="512" t="e">
        <f ca="1">+IF(AND(ISNUMBER(OFFSET('Sanitation Data'!$G$12,0,10*ROW('Sanitation Data'!G199))),'Data Summary'!DD205="Yes"),OFFSET('Sanitation Data'!$G$12,0,10*ROW('Sanitation Data'!G199)),NA())</f>
        <v>#N/A</v>
      </c>
      <c r="AP205" s="512" t="e">
        <f ca="1">+IF(AND(ISNUMBER(OFFSET('Sanitation Data'!$H$4,0,10*ROW('Sanitation Data'!H199))),'Data Summary'!DE205="Yes"),100-OFFSET('Sanitation Data'!$H$4,0,10*ROW('Sanitation Data'!H199)),NA())</f>
        <v>#N/A</v>
      </c>
      <c r="AQ205" s="512" t="e">
        <f ca="1">+IF(AND(ISNUMBER(OFFSET('Sanitation Data'!$H$6,0,10*ROW('Sanitation Data'!H199))),'Data Summary'!DF205="Yes"),OFFSET('Sanitation Data'!$H$6,0,10*ROW('Sanitation Data'!H199)),NA())</f>
        <v>#N/A</v>
      </c>
      <c r="AR205" s="512" t="e">
        <f ca="1">+IF(AND(ISNUMBER(OFFSET('Sanitation Data'!$H$10,0,10*ROW('Sanitation Data'!H199))),'Data Summary'!DG205="Yes"),OFFSET('Sanitation Data'!$H$10,0,10*ROW('Sanitation Data'!H199)),NA())</f>
        <v>#N/A</v>
      </c>
      <c r="AS205" s="512" t="e">
        <f ca="1">+IF(AND(ISNUMBER(OFFSET('Sanitation Data'!$H$11,0,10*ROW('Sanitation Data'!H199))),'Data Summary'!DH205="Yes"),OFFSET('Sanitation Data'!$H$11,0,10*ROW('Sanitation Data'!H199)),NA())</f>
        <v>#N/A</v>
      </c>
      <c r="AT205" s="512" t="e">
        <f ca="1">+IF(AND(ISNUMBER(OFFSET('Sanitation Data'!$H$12,0,10*ROW('Sanitation Data'!H199))),'Data Summary'!DI205="Yes"),OFFSET('Sanitation Data'!$H$12,0,10*ROW('Sanitation Data'!H199)),NA())</f>
        <v>#N/A</v>
      </c>
      <c r="AU205" s="512" t="e">
        <f ca="1">+IF(AND(ISNUMBER(OFFSET('Sanitation Data'!$I$4,0,10*ROW('Sanitation Data'!I199))),'Data Summary'!DJ205="Yes"),100-OFFSET('Sanitation Data'!$I$4,0,10*ROW('Sanitation Data'!I199)),NA())</f>
        <v>#N/A</v>
      </c>
      <c r="AV205" s="512" t="e">
        <f ca="1">+IF(AND(ISNUMBER(OFFSET('Sanitation Data'!$I$6,0,10*ROW('Sanitation Data'!I199))),'Data Summary'!DK205="Yes"),OFFSET('Sanitation Data'!$I$6,0,10*ROW('Sanitation Data'!I199)),NA())</f>
        <v>#N/A</v>
      </c>
      <c r="AW205" s="512" t="e">
        <f ca="1">+IF(AND(ISNUMBER(OFFSET('Sanitation Data'!$I$10,0,10*ROW('Sanitation Data'!I199))),'Data Summary'!DL205="Yes"),OFFSET('Sanitation Data'!$I$10,0,10*ROW('Sanitation Data'!I199)),NA())</f>
        <v>#N/A</v>
      </c>
      <c r="AX205" s="512" t="e">
        <f ca="1">+IF(AND(ISNUMBER(OFFSET('Sanitation Data'!$I$11,0,10*ROW('Sanitation Data'!I199))),'Data Summary'!DM205="Yes"),OFFSET('Sanitation Data'!$I$11,0,10*ROW('Sanitation Data'!I199)),NA())</f>
        <v>#N/A</v>
      </c>
      <c r="AY205" s="512" t="e">
        <f ca="1">+IF(AND(ISNUMBER(OFFSET('Sanitation Data'!$I$12,0,10*ROW('Sanitation Data'!I199))),'Data Summary'!DN205="Yes"),OFFSET('Sanitation Data'!$I$12,0,10*ROW('Sanitation Data'!I199)),NA())</f>
        <v>#N/A</v>
      </c>
      <c r="AZ205" s="513" t="e">
        <f ca="1">+IF(AND(ISNUMBER(OFFSET('Hygiene Data'!$D$5,0,10*ROW('Hygiene Data'!D199))),'Data Summary'!DO205="Yes"),OFFSET('Hygiene Data'!$D$5,0,10*ROW('Hygiene Data'!D199)),NA())</f>
        <v>#N/A</v>
      </c>
      <c r="BA205" s="513" t="e">
        <f ca="1">+IF(AND(ISNUMBER(OFFSET('Hygiene Data'!$D$7,0,10*ROW('Hygiene Data'!D199))),'Data Summary'!DP205="Yes"),OFFSET('Hygiene Data'!$D$7,0,10*ROW('Hygiene Data'!D199)),NA())</f>
        <v>#N/A</v>
      </c>
      <c r="BB205" s="513" t="e">
        <f ca="1">+IF(AND(ISNUMBER(OFFSET('Hygiene Data'!$D$9,0,10*ROW('Hygiene Data'!D199))),'Data Summary'!DQ205="Yes"),OFFSET('Hygiene Data'!$D$9,0,10*ROW('Hygiene Data'!D199)),NA())</f>
        <v>#N/A</v>
      </c>
      <c r="BC205" s="513" t="e">
        <f ca="1">+IF(AND(ISNUMBER(OFFSET('Hygiene Data'!$E$5,0,10*ROW('Hygiene Data'!E199))),'Data Summary'!DR205="Yes"),OFFSET('Hygiene Data'!$E$5,0,10*ROW('Hygiene Data'!E199)),NA())</f>
        <v>#N/A</v>
      </c>
      <c r="BD205" s="513" t="e">
        <f ca="1">+IF(AND(ISNUMBER(OFFSET('Hygiene Data'!$E$7,0,10*ROW('Hygiene Data'!E199))),'Data Summary'!DS205="Yes"),OFFSET('Hygiene Data'!$E$7,0,10*ROW('Hygiene Data'!E199)),NA())</f>
        <v>#N/A</v>
      </c>
      <c r="BE205" s="513" t="e">
        <f ca="1">+IF(AND(ISNUMBER(OFFSET('Hygiene Data'!$E$9,0,10*ROW('Hygiene Data'!E199))),'Data Summary'!DT205="Yes"),OFFSET('Hygiene Data'!$E$9,0,10*ROW('Hygiene Data'!E199)),NA())</f>
        <v>#N/A</v>
      </c>
      <c r="BF205" s="513" t="e">
        <f ca="1">+IF(AND(ISNUMBER(OFFSET('Hygiene Data'!$F$5,0,10*ROW('Hygiene Data'!F199))),'Data Summary'!DU205="Yes"),OFFSET('Hygiene Data'!$F$5,0,10*ROW('Hygiene Data'!F199)),NA())</f>
        <v>#N/A</v>
      </c>
      <c r="BG205" s="513" t="e">
        <f ca="1">+IF(AND(ISNUMBER(OFFSET('Hygiene Data'!$F$7,0,10*ROW('Hygiene Data'!F199))),'Data Summary'!DV205="Yes"),OFFSET('Hygiene Data'!$F$7,0,10*ROW('Hygiene Data'!F199)),NA())</f>
        <v>#N/A</v>
      </c>
      <c r="BH205" s="513" t="e">
        <f ca="1">+IF(AND(ISNUMBER(OFFSET('Hygiene Data'!$F$9,0,10*ROW('Hygiene Data'!F199))),'Data Summary'!DW205="Yes"),OFFSET('Hygiene Data'!$F$9,0,10*ROW('Hygiene Data'!F199)),NA())</f>
        <v>#N/A</v>
      </c>
      <c r="BI205" s="513" t="e">
        <f ca="1">+IF(AND(ISNUMBER(OFFSET('Hygiene Data'!$G$5,0,10*ROW('Hygiene Data'!G199))),'Data Summary'!DX205="Yes"),OFFSET('Hygiene Data'!$G$5,0,10*ROW('Hygiene Data'!G199)),NA())</f>
        <v>#N/A</v>
      </c>
      <c r="BJ205" s="513" t="e">
        <f ca="1">+IF(AND(ISNUMBER(OFFSET('Hygiene Data'!$G$7,0,10*ROW('Hygiene Data'!G199))),'Data Summary'!DY205="Yes"),OFFSET('Hygiene Data'!$G$7,0,10*ROW('Hygiene Data'!G199)),NA())</f>
        <v>#N/A</v>
      </c>
      <c r="BK205" s="513" t="e">
        <f ca="1">+IF(AND(ISNUMBER(OFFSET('Hygiene Data'!$G$9,0,10*ROW('Hygiene Data'!G199))),'Data Summary'!DZ205="Yes"),OFFSET('Hygiene Data'!$G$9,0,10*ROW('Hygiene Data'!G199)),NA())</f>
        <v>#N/A</v>
      </c>
      <c r="BL205" s="513" t="e">
        <f ca="1">+IF(AND(ISNUMBER(OFFSET('Hygiene Data'!$H$5,0,10*ROW('Hygiene Data'!H199))),'Data Summary'!EA205="Yes"),OFFSET('Hygiene Data'!$H$5,0,10*ROW('Hygiene Data'!H199)),NA())</f>
        <v>#N/A</v>
      </c>
      <c r="BM205" s="513" t="e">
        <f ca="1">+IF(AND(ISNUMBER(OFFSET('Hygiene Data'!$H$7,0,10*ROW('Hygiene Data'!H199))),'Data Summary'!EB205="Yes"),OFFSET('Hygiene Data'!$H$7,0,10*ROW('Hygiene Data'!H199)),NA())</f>
        <v>#N/A</v>
      </c>
      <c r="BN205" s="513" t="e">
        <f ca="1">+IF(AND(ISNUMBER(OFFSET('Hygiene Data'!$H$9,0,10*ROW('Hygiene Data'!H199))),'Data Summary'!EC205="Yes"),OFFSET('Hygiene Data'!$H$9,0,10*ROW('Hygiene Data'!H199)),NA())</f>
        <v>#N/A</v>
      </c>
      <c r="BO205" s="513" t="e">
        <f ca="1">+IF(AND(ISNUMBER(OFFSET('Hygiene Data'!$I$5,0,10*ROW('Hygiene Data'!I199))),'Data Summary'!ED205="Yes"),OFFSET('Hygiene Data'!$I$5,0,10*ROW('Hygiene Data'!I199)),NA())</f>
        <v>#N/A</v>
      </c>
      <c r="BP205" s="513" t="e">
        <f ca="1">+IF(AND(ISNUMBER(OFFSET('Hygiene Data'!$I$7,0,10*ROW('Hygiene Data'!I199))),'Data Summary'!EE205="Yes"),OFFSET('Hygiene Data'!$I$7,0,10*ROW('Hygiene Data'!I199)),NA())</f>
        <v>#N/A</v>
      </c>
      <c r="BQ205" s="513" t="e">
        <f ca="1">+IF(AND(ISNUMBER(OFFSET('Hygiene Data'!$I$9,0,10*ROW('Hygiene Data'!I199))),'Data Summary'!EF205="Yes"),OFFSET('Hygiene Data'!$I$9,0,10*ROW('Hygiene Data'!I199)),NA())</f>
        <v>#N/A</v>
      </c>
    </row>
    <row r="206" spans="1:69" x14ac:dyDescent="0.25">
      <c r="A206" s="509" t="e">
        <f ca="1">+RIGHT('Data Summary'!A206,LEN('Data Summary'!A206)-9)</f>
        <v>#VALUE!</v>
      </c>
      <c r="B206" s="483" t="str">
        <f ca="1">+IF(ISTEXT('Data Summary'!B206),'Data Summary'!B206,"")</f>
        <v/>
      </c>
      <c r="C206" s="510" t="e">
        <f ca="1">+VALUE('Data Summary'!C206)</f>
        <v>#VALUE!</v>
      </c>
      <c r="D206" s="511" t="e">
        <f ca="1">+IF(AND(ISNUMBER(OFFSET('Water Data'!$D$4,0,10*ROW('Water Data'!D200))),'Data Summary'!BS206="Yes"),100-OFFSET('Water Data'!$D$4,0,10*ROW('Water Data'!D200)),NA())</f>
        <v>#N/A</v>
      </c>
      <c r="E206" s="511" t="e">
        <f ca="1">+IF(AND(ISNUMBER(OFFSET('Water Data'!$D$6,0,10*ROW('Water Data'!D200))),'Data Summary'!BT206="Yes"),OFFSET('Water Data'!$D$6,0,10*ROW('Water Data'!D200)),NA())</f>
        <v>#N/A</v>
      </c>
      <c r="F206" s="511" t="e">
        <f ca="1">+IF(AND(ISNUMBER(OFFSET('Water Data'!$D$9,0,10*ROW('Water Data'!D200))),'Data Summary'!BU206="Yes"),OFFSET('Water Data'!$D$9,0,10*ROW('Water Data'!D200)),NA())</f>
        <v>#N/A</v>
      </c>
      <c r="G206" s="511" t="e">
        <f ca="1">+IF(AND(ISNUMBER(OFFSET('Water Data'!$E$4,0,10*ROW('Water Data'!E200))),'Data Summary'!BV206="Yes"),100-OFFSET('Water Data'!$E$4,0,10*ROW('Water Data'!E200)),NA())</f>
        <v>#N/A</v>
      </c>
      <c r="H206" s="511" t="e">
        <f ca="1">+IF(AND(ISNUMBER(OFFSET('Water Data'!$E$6,0,10*ROW('Water Data'!E200))),'Data Summary'!BW206="Yes"),OFFSET('Water Data'!$E$6,0,10*ROW('Water Data'!E200)),NA())</f>
        <v>#N/A</v>
      </c>
      <c r="I206" s="511" t="e">
        <f ca="1">+IF(AND(ISNUMBER(OFFSET('Water Data'!$E$9,0,10*ROW('Water Data'!E200))),'Data Summary'!BX206="Yes"),OFFSET('Water Data'!$E$9,0,10*ROW('Water Data'!E200)),NA())</f>
        <v>#N/A</v>
      </c>
      <c r="J206" s="511" t="e">
        <f ca="1">+IF(AND(ISNUMBER(OFFSET('Water Data'!$F$4,0,10*ROW('Water Data'!F200))),'Data Summary'!BY206="Yes"),100-OFFSET('Water Data'!$F$4,0,10*ROW('Water Data'!F200)),NA())</f>
        <v>#N/A</v>
      </c>
      <c r="K206" s="511" t="e">
        <f ca="1">+IF(AND(ISNUMBER(OFFSET('Water Data'!$F$6,0,10*ROW('Water Data'!F200))),'Data Summary'!BZ206="Yes"),OFFSET('Water Data'!$F$6,0,10*ROW('Water Data'!F200)),NA())</f>
        <v>#N/A</v>
      </c>
      <c r="L206" s="511" t="e">
        <f ca="1">+IF(AND(ISNUMBER(OFFSET('Water Data'!$F$9,0,10*ROW('Water Data'!F200))),'Data Summary'!CA206="Yes"),OFFSET('Water Data'!$F$9,0,10*ROW('Water Data'!F200)),NA())</f>
        <v>#N/A</v>
      </c>
      <c r="M206" s="511" t="e">
        <f ca="1">+IF(AND(ISNUMBER(OFFSET('Water Data'!$G$4,0,10*ROW('Water Data'!G200))),'Data Summary'!CB206="Yes"),100-OFFSET('Water Data'!$G$4,0,10*ROW('Water Data'!G200)),NA())</f>
        <v>#N/A</v>
      </c>
      <c r="N206" s="511" t="e">
        <f ca="1">+IF(AND(ISNUMBER(OFFSET('Water Data'!$G$6,0,10*ROW('Water Data'!G200))),'Data Summary'!CC206="Yes"),OFFSET('Water Data'!$G$6,0,10*ROW('Water Data'!G200)),NA())</f>
        <v>#N/A</v>
      </c>
      <c r="O206" s="511" t="e">
        <f ca="1">+IF(AND(ISNUMBER(OFFSET('Water Data'!$G$9,0,10*ROW('Water Data'!G200))),'Data Summary'!CD206="Yes"),OFFSET('Water Data'!$G$9,0,10*ROW('Water Data'!G200)),NA())</f>
        <v>#N/A</v>
      </c>
      <c r="P206" s="511" t="e">
        <f ca="1">+IF(AND(ISNUMBER(OFFSET('Water Data'!$H$4,0,10*ROW('Water Data'!H200))),'Data Summary'!CE206="Yes"),100-OFFSET('Water Data'!$H$4,0,10*ROW('Water Data'!H200)),NA())</f>
        <v>#N/A</v>
      </c>
      <c r="Q206" s="511" t="e">
        <f ca="1">+IF(AND(ISNUMBER(OFFSET('Water Data'!$H$6,0,10*ROW('Water Data'!H200))),'Data Summary'!CF206="Yes"),OFFSET('Water Data'!$H$6,0,10*ROW('Water Data'!H200)),NA())</f>
        <v>#N/A</v>
      </c>
      <c r="R206" s="511" t="e">
        <f ca="1">+IF(AND(ISNUMBER(OFFSET('Water Data'!$H$9,0,10*ROW('Water Data'!H200))),'Data Summary'!CG206="Yes"),OFFSET('Water Data'!$H$9,0,10*ROW('Water Data'!H200)),NA())</f>
        <v>#N/A</v>
      </c>
      <c r="S206" s="511" t="e">
        <f ca="1">+IF(AND(ISNUMBER(OFFSET('Water Data'!$I$4,0,10*ROW('Water Data'!I200))),'Data Summary'!CH206="Yes"),100-OFFSET('Water Data'!$I$4,0,10*ROW('Water Data'!I200)),NA())</f>
        <v>#N/A</v>
      </c>
      <c r="T206" s="511" t="e">
        <f ca="1">+IF(AND(ISNUMBER(OFFSET('Water Data'!$I$6,0,10*ROW('Water Data'!I200))),'Data Summary'!CI206="Yes"),OFFSET('Water Data'!$I$6,0,10*ROW('Water Data'!I200)),NA())</f>
        <v>#N/A</v>
      </c>
      <c r="U206" s="511" t="e">
        <f ca="1">+IF(AND(ISNUMBER(OFFSET('Water Data'!$I$9,0,10*ROW('Water Data'!I200))),'Data Summary'!CJ206="Yes"),OFFSET('Water Data'!$I$9,0,10*ROW('Water Data'!I200)),NA())</f>
        <v>#N/A</v>
      </c>
      <c r="V206" s="512" t="e">
        <f ca="1">+IF(AND(ISNUMBER(OFFSET('Sanitation Data'!$D$4,0,10*ROW('Sanitation Data'!D200))),'Data Summary'!CK206="Yes"),100-OFFSET('Sanitation Data'!$D$4,0,10*ROW('Sanitation Data'!D200)),NA())</f>
        <v>#N/A</v>
      </c>
      <c r="W206" s="512" t="e">
        <f ca="1">+IF(AND(ISNUMBER(OFFSET('Sanitation Data'!$D$6,0,10*ROW('Sanitation Data'!D200))),'Data Summary'!CL206="Yes"),OFFSET('Sanitation Data'!$D$6,0,10*ROW('Sanitation Data'!D200)),NA())</f>
        <v>#N/A</v>
      </c>
      <c r="X206" s="512" t="e">
        <f ca="1">+IF(AND(ISNUMBER(OFFSET('Sanitation Data'!$D$10,0,10*ROW('Sanitation Data'!D200))),'Data Summary'!CM206="Yes"),OFFSET('Sanitation Data'!$D$10,0,10*ROW('Sanitation Data'!D200)),NA())</f>
        <v>#N/A</v>
      </c>
      <c r="Y206" s="512" t="e">
        <f ca="1">+IF(AND(ISNUMBER(OFFSET('Sanitation Data'!$D$11,0,10*ROW('Sanitation Data'!D200))),'Data Summary'!CN206="Yes"),OFFSET('Sanitation Data'!$D$11,0,10*ROW('Sanitation Data'!D200)),NA())</f>
        <v>#N/A</v>
      </c>
      <c r="Z206" s="512" t="e">
        <f ca="1">+IF(AND(ISNUMBER(OFFSET('Sanitation Data'!$D$12,0,10*ROW('Sanitation Data'!D200))),'Data Summary'!CO206="Yes"),OFFSET('Sanitation Data'!$D$12,0,10*ROW('Sanitation Data'!D200)),NA())</f>
        <v>#N/A</v>
      </c>
      <c r="AA206" s="512" t="e">
        <f ca="1">+IF(AND(ISNUMBER(OFFSET('Sanitation Data'!$E$4,0,10*ROW('Sanitation Data'!E200))),'Data Summary'!CP206="Yes"),100-OFFSET('Sanitation Data'!$E$4,0,10*ROW('Sanitation Data'!E200)),NA())</f>
        <v>#N/A</v>
      </c>
      <c r="AB206" s="512" t="e">
        <f ca="1">+IF(AND(ISNUMBER(OFFSET('Sanitation Data'!$E$6,0,10*ROW('Sanitation Data'!E200))),'Data Summary'!CQ206="Yes"),OFFSET('Sanitation Data'!$E$6,0,10*ROW('Sanitation Data'!E200)),NA())</f>
        <v>#N/A</v>
      </c>
      <c r="AC206" s="512" t="e">
        <f ca="1">+IF(AND(ISNUMBER(OFFSET('Sanitation Data'!$E$10,0,10*ROW('Sanitation Data'!E200))),'Data Summary'!CR206="Yes"),OFFSET('Sanitation Data'!$E$10,0,10*ROW('Sanitation Data'!E200)),NA())</f>
        <v>#N/A</v>
      </c>
      <c r="AD206" s="512" t="e">
        <f ca="1">+IF(AND(ISNUMBER(OFFSET('Sanitation Data'!$E$11,0,10*ROW('Sanitation Data'!E200))),'Data Summary'!CS206="Yes"),OFFSET('Sanitation Data'!$E$11,0,10*ROW('Sanitation Data'!E200)),NA())</f>
        <v>#N/A</v>
      </c>
      <c r="AE206" s="512" t="e">
        <f ca="1">+IF(AND(ISNUMBER(OFFSET('Sanitation Data'!$E$12,0,10*ROW('Sanitation Data'!E200))),'Data Summary'!CT206="Yes"),OFFSET('Sanitation Data'!$E$12,0,10*ROW('Sanitation Data'!E200)),NA())</f>
        <v>#N/A</v>
      </c>
      <c r="AF206" s="512" t="e">
        <f ca="1">+IF(AND(ISNUMBER(OFFSET('Sanitation Data'!$F$4,0,10*ROW('Sanitation Data'!F200))),'Data Summary'!CU206="Yes"),100-OFFSET('Sanitation Data'!$F$4,0,10*ROW('Sanitation Data'!F200)),NA())</f>
        <v>#N/A</v>
      </c>
      <c r="AG206" s="512" t="e">
        <f ca="1">+IF(AND(ISNUMBER(OFFSET('Sanitation Data'!$F$6,0,10*ROW('Sanitation Data'!F200))),'Data Summary'!CV206="Yes"),OFFSET('Sanitation Data'!$F$6,0,10*ROW('Sanitation Data'!F200)),NA())</f>
        <v>#N/A</v>
      </c>
      <c r="AH206" s="512" t="e">
        <f ca="1">+IF(AND(ISNUMBER(OFFSET('Sanitation Data'!$F$10,0,10*ROW('Sanitation Data'!F200))),'Data Summary'!CW206="Yes"),OFFSET('Sanitation Data'!$F$10,0,10*ROW('Sanitation Data'!F200)),NA())</f>
        <v>#N/A</v>
      </c>
      <c r="AI206" s="512" t="e">
        <f ca="1">+IF(AND(ISNUMBER(OFFSET('Sanitation Data'!$F$11,0,10*ROW('Sanitation Data'!F200))),'Data Summary'!CX206="Yes"),OFFSET('Sanitation Data'!$F$11,0,10*ROW('Sanitation Data'!F200)),NA())</f>
        <v>#N/A</v>
      </c>
      <c r="AJ206" s="512" t="e">
        <f ca="1">+IF(AND(ISNUMBER(OFFSET('Sanitation Data'!$F$12,0,10*ROW('Sanitation Data'!F200))),'Data Summary'!CY206="Yes"),OFFSET('Sanitation Data'!$F$12,0,10*ROW('Sanitation Data'!F200)),NA())</f>
        <v>#N/A</v>
      </c>
      <c r="AK206" s="512" t="e">
        <f ca="1">+IF(AND(ISNUMBER(OFFSET('Sanitation Data'!$G$4,0,10*ROW('Sanitation Data'!G200))),'Data Summary'!CZ206="Yes"),100-OFFSET('Sanitation Data'!$G$4,0,10*ROW('Sanitation Data'!G200)),NA())</f>
        <v>#N/A</v>
      </c>
      <c r="AL206" s="512" t="e">
        <f ca="1">+IF(AND(ISNUMBER(OFFSET('Sanitation Data'!$G$6,0,10*ROW('Sanitation Data'!G200))),'Data Summary'!DA206="Yes"),OFFSET('Sanitation Data'!$G$6,0,10*ROW('Sanitation Data'!G200)),NA())</f>
        <v>#N/A</v>
      </c>
      <c r="AM206" s="512" t="e">
        <f ca="1">+IF(AND(ISNUMBER(OFFSET('Sanitation Data'!$G$10,0,10*ROW('Sanitation Data'!G200))),'Data Summary'!DB206="Yes"),OFFSET('Sanitation Data'!$G$10,0,10*ROW('Sanitation Data'!G200)),NA())</f>
        <v>#N/A</v>
      </c>
      <c r="AN206" s="512" t="e">
        <f ca="1">+IF(AND(ISNUMBER(OFFSET('Sanitation Data'!$G$11,0,10*ROW('Sanitation Data'!G200))),'Data Summary'!DC206="Yes"),OFFSET('Sanitation Data'!$G$11,0,10*ROW('Sanitation Data'!G200)),NA())</f>
        <v>#N/A</v>
      </c>
      <c r="AO206" s="512" t="e">
        <f ca="1">+IF(AND(ISNUMBER(OFFSET('Sanitation Data'!$G$12,0,10*ROW('Sanitation Data'!G200))),'Data Summary'!DD206="Yes"),OFFSET('Sanitation Data'!$G$12,0,10*ROW('Sanitation Data'!G200)),NA())</f>
        <v>#N/A</v>
      </c>
      <c r="AP206" s="512" t="e">
        <f ca="1">+IF(AND(ISNUMBER(OFFSET('Sanitation Data'!$H$4,0,10*ROW('Sanitation Data'!H200))),'Data Summary'!DE206="Yes"),100-OFFSET('Sanitation Data'!$H$4,0,10*ROW('Sanitation Data'!H200)),NA())</f>
        <v>#N/A</v>
      </c>
      <c r="AQ206" s="512" t="e">
        <f ca="1">+IF(AND(ISNUMBER(OFFSET('Sanitation Data'!$H$6,0,10*ROW('Sanitation Data'!H200))),'Data Summary'!DF206="Yes"),OFFSET('Sanitation Data'!$H$6,0,10*ROW('Sanitation Data'!H200)),NA())</f>
        <v>#N/A</v>
      </c>
      <c r="AR206" s="512" t="e">
        <f ca="1">+IF(AND(ISNUMBER(OFFSET('Sanitation Data'!$H$10,0,10*ROW('Sanitation Data'!H200))),'Data Summary'!DG206="Yes"),OFFSET('Sanitation Data'!$H$10,0,10*ROW('Sanitation Data'!H200)),NA())</f>
        <v>#N/A</v>
      </c>
      <c r="AS206" s="512" t="e">
        <f ca="1">+IF(AND(ISNUMBER(OFFSET('Sanitation Data'!$H$11,0,10*ROW('Sanitation Data'!H200))),'Data Summary'!DH206="Yes"),OFFSET('Sanitation Data'!$H$11,0,10*ROW('Sanitation Data'!H200)),NA())</f>
        <v>#N/A</v>
      </c>
      <c r="AT206" s="512" t="e">
        <f ca="1">+IF(AND(ISNUMBER(OFFSET('Sanitation Data'!$H$12,0,10*ROW('Sanitation Data'!H200))),'Data Summary'!DI206="Yes"),OFFSET('Sanitation Data'!$H$12,0,10*ROW('Sanitation Data'!H200)),NA())</f>
        <v>#N/A</v>
      </c>
      <c r="AU206" s="512" t="e">
        <f ca="1">+IF(AND(ISNUMBER(OFFSET('Sanitation Data'!$I$4,0,10*ROW('Sanitation Data'!I200))),'Data Summary'!DJ206="Yes"),100-OFFSET('Sanitation Data'!$I$4,0,10*ROW('Sanitation Data'!I200)),NA())</f>
        <v>#N/A</v>
      </c>
      <c r="AV206" s="512" t="e">
        <f ca="1">+IF(AND(ISNUMBER(OFFSET('Sanitation Data'!$I$6,0,10*ROW('Sanitation Data'!I200))),'Data Summary'!DK206="Yes"),OFFSET('Sanitation Data'!$I$6,0,10*ROW('Sanitation Data'!I200)),NA())</f>
        <v>#N/A</v>
      </c>
      <c r="AW206" s="512" t="e">
        <f ca="1">+IF(AND(ISNUMBER(OFFSET('Sanitation Data'!$I$10,0,10*ROW('Sanitation Data'!I200))),'Data Summary'!DL206="Yes"),OFFSET('Sanitation Data'!$I$10,0,10*ROW('Sanitation Data'!I200)),NA())</f>
        <v>#N/A</v>
      </c>
      <c r="AX206" s="512" t="e">
        <f ca="1">+IF(AND(ISNUMBER(OFFSET('Sanitation Data'!$I$11,0,10*ROW('Sanitation Data'!I200))),'Data Summary'!DM206="Yes"),OFFSET('Sanitation Data'!$I$11,0,10*ROW('Sanitation Data'!I200)),NA())</f>
        <v>#N/A</v>
      </c>
      <c r="AY206" s="512" t="e">
        <f ca="1">+IF(AND(ISNUMBER(OFFSET('Sanitation Data'!$I$12,0,10*ROW('Sanitation Data'!I200))),'Data Summary'!DN206="Yes"),OFFSET('Sanitation Data'!$I$12,0,10*ROW('Sanitation Data'!I200)),NA())</f>
        <v>#N/A</v>
      </c>
      <c r="AZ206" s="513" t="e">
        <f ca="1">+IF(AND(ISNUMBER(OFFSET('Hygiene Data'!$D$5,0,10*ROW('Hygiene Data'!D200))),'Data Summary'!DO206="Yes"),OFFSET('Hygiene Data'!$D$5,0,10*ROW('Hygiene Data'!D200)),NA())</f>
        <v>#N/A</v>
      </c>
      <c r="BA206" s="513" t="e">
        <f ca="1">+IF(AND(ISNUMBER(OFFSET('Hygiene Data'!$D$7,0,10*ROW('Hygiene Data'!D200))),'Data Summary'!DP206="Yes"),OFFSET('Hygiene Data'!$D$7,0,10*ROW('Hygiene Data'!D200)),NA())</f>
        <v>#N/A</v>
      </c>
      <c r="BB206" s="513" t="e">
        <f ca="1">+IF(AND(ISNUMBER(OFFSET('Hygiene Data'!$D$9,0,10*ROW('Hygiene Data'!D200))),'Data Summary'!DQ206="Yes"),OFFSET('Hygiene Data'!$D$9,0,10*ROW('Hygiene Data'!D200)),NA())</f>
        <v>#N/A</v>
      </c>
      <c r="BC206" s="513" t="e">
        <f ca="1">+IF(AND(ISNUMBER(OFFSET('Hygiene Data'!$E$5,0,10*ROW('Hygiene Data'!E200))),'Data Summary'!DR206="Yes"),OFFSET('Hygiene Data'!$E$5,0,10*ROW('Hygiene Data'!E200)),NA())</f>
        <v>#N/A</v>
      </c>
      <c r="BD206" s="513" t="e">
        <f ca="1">+IF(AND(ISNUMBER(OFFSET('Hygiene Data'!$E$7,0,10*ROW('Hygiene Data'!E200))),'Data Summary'!DS206="Yes"),OFFSET('Hygiene Data'!$E$7,0,10*ROW('Hygiene Data'!E200)),NA())</f>
        <v>#N/A</v>
      </c>
      <c r="BE206" s="513" t="e">
        <f ca="1">+IF(AND(ISNUMBER(OFFSET('Hygiene Data'!$E$9,0,10*ROW('Hygiene Data'!E200))),'Data Summary'!DT206="Yes"),OFFSET('Hygiene Data'!$E$9,0,10*ROW('Hygiene Data'!E200)),NA())</f>
        <v>#N/A</v>
      </c>
      <c r="BF206" s="513" t="e">
        <f ca="1">+IF(AND(ISNUMBER(OFFSET('Hygiene Data'!$F$5,0,10*ROW('Hygiene Data'!F200))),'Data Summary'!DU206="Yes"),OFFSET('Hygiene Data'!$F$5,0,10*ROW('Hygiene Data'!F200)),NA())</f>
        <v>#N/A</v>
      </c>
      <c r="BG206" s="513" t="e">
        <f ca="1">+IF(AND(ISNUMBER(OFFSET('Hygiene Data'!$F$7,0,10*ROW('Hygiene Data'!F200))),'Data Summary'!DV206="Yes"),OFFSET('Hygiene Data'!$F$7,0,10*ROW('Hygiene Data'!F200)),NA())</f>
        <v>#N/A</v>
      </c>
      <c r="BH206" s="513" t="e">
        <f ca="1">+IF(AND(ISNUMBER(OFFSET('Hygiene Data'!$F$9,0,10*ROW('Hygiene Data'!F200))),'Data Summary'!DW206="Yes"),OFFSET('Hygiene Data'!$F$9,0,10*ROW('Hygiene Data'!F200)),NA())</f>
        <v>#N/A</v>
      </c>
      <c r="BI206" s="513" t="e">
        <f ca="1">+IF(AND(ISNUMBER(OFFSET('Hygiene Data'!$G$5,0,10*ROW('Hygiene Data'!G200))),'Data Summary'!DX206="Yes"),OFFSET('Hygiene Data'!$G$5,0,10*ROW('Hygiene Data'!G200)),NA())</f>
        <v>#N/A</v>
      </c>
      <c r="BJ206" s="513" t="e">
        <f ca="1">+IF(AND(ISNUMBER(OFFSET('Hygiene Data'!$G$7,0,10*ROW('Hygiene Data'!G200))),'Data Summary'!DY206="Yes"),OFFSET('Hygiene Data'!$G$7,0,10*ROW('Hygiene Data'!G200)),NA())</f>
        <v>#N/A</v>
      </c>
      <c r="BK206" s="513" t="e">
        <f ca="1">+IF(AND(ISNUMBER(OFFSET('Hygiene Data'!$G$9,0,10*ROW('Hygiene Data'!G200))),'Data Summary'!DZ206="Yes"),OFFSET('Hygiene Data'!$G$9,0,10*ROW('Hygiene Data'!G200)),NA())</f>
        <v>#N/A</v>
      </c>
      <c r="BL206" s="513" t="e">
        <f ca="1">+IF(AND(ISNUMBER(OFFSET('Hygiene Data'!$H$5,0,10*ROW('Hygiene Data'!H200))),'Data Summary'!EA206="Yes"),OFFSET('Hygiene Data'!$H$5,0,10*ROW('Hygiene Data'!H200)),NA())</f>
        <v>#N/A</v>
      </c>
      <c r="BM206" s="513" t="e">
        <f ca="1">+IF(AND(ISNUMBER(OFFSET('Hygiene Data'!$H$7,0,10*ROW('Hygiene Data'!H200))),'Data Summary'!EB206="Yes"),OFFSET('Hygiene Data'!$H$7,0,10*ROW('Hygiene Data'!H200)),NA())</f>
        <v>#N/A</v>
      </c>
      <c r="BN206" s="513" t="e">
        <f ca="1">+IF(AND(ISNUMBER(OFFSET('Hygiene Data'!$H$9,0,10*ROW('Hygiene Data'!H200))),'Data Summary'!EC206="Yes"),OFFSET('Hygiene Data'!$H$9,0,10*ROW('Hygiene Data'!H200)),NA())</f>
        <v>#N/A</v>
      </c>
      <c r="BO206" s="513" t="e">
        <f ca="1">+IF(AND(ISNUMBER(OFFSET('Hygiene Data'!$I$5,0,10*ROW('Hygiene Data'!I200))),'Data Summary'!ED206="Yes"),OFFSET('Hygiene Data'!$I$5,0,10*ROW('Hygiene Data'!I200)),NA())</f>
        <v>#N/A</v>
      </c>
      <c r="BP206" s="513" t="e">
        <f ca="1">+IF(AND(ISNUMBER(OFFSET('Hygiene Data'!$I$7,0,10*ROW('Hygiene Data'!I200))),'Data Summary'!EE206="Yes"),OFFSET('Hygiene Data'!$I$7,0,10*ROW('Hygiene Data'!I200)),NA())</f>
        <v>#N/A</v>
      </c>
      <c r="BQ206" s="513" t="e">
        <f ca="1">+IF(AND(ISNUMBER(OFFSET('Hygiene Data'!$I$9,0,10*ROW('Hygiene Data'!I200))),'Data Summary'!EF206="Yes"),OFFSET('Hygiene Data'!$I$9,0,10*ROW('Hygiene Data'!I200)),NA())</f>
        <v>#N/A</v>
      </c>
    </row>
    <row r="207" spans="1:69" x14ac:dyDescent="0.25">
      <c r="A207" s="509" t="e">
        <f ca="1">+RIGHT('Data Summary'!A207,LEN('Data Summary'!A207)-9)</f>
        <v>#VALUE!</v>
      </c>
      <c r="B207" s="483" t="str">
        <f ca="1">+IF(ISTEXT('Data Summary'!B207),'Data Summary'!B207,"")</f>
        <v/>
      </c>
      <c r="C207" s="510" t="e">
        <f ca="1">+VALUE('Data Summary'!C207)</f>
        <v>#VALUE!</v>
      </c>
      <c r="D207" s="511" t="e">
        <f ca="1">+IF(AND(ISNUMBER(OFFSET('Water Data'!$D$4,0,10*ROW('Water Data'!D201))),'Data Summary'!BS207="Yes"),100-OFFSET('Water Data'!$D$4,0,10*ROW('Water Data'!D201)),NA())</f>
        <v>#N/A</v>
      </c>
      <c r="E207" s="511" t="e">
        <f ca="1">+IF(AND(ISNUMBER(OFFSET('Water Data'!$D$6,0,10*ROW('Water Data'!D201))),'Data Summary'!BT207="Yes"),OFFSET('Water Data'!$D$6,0,10*ROW('Water Data'!D201)),NA())</f>
        <v>#N/A</v>
      </c>
      <c r="F207" s="511" t="e">
        <f ca="1">+IF(AND(ISNUMBER(OFFSET('Water Data'!$D$9,0,10*ROW('Water Data'!D201))),'Data Summary'!BU207="Yes"),OFFSET('Water Data'!$D$9,0,10*ROW('Water Data'!D201)),NA())</f>
        <v>#N/A</v>
      </c>
      <c r="G207" s="511" t="e">
        <f ca="1">+IF(AND(ISNUMBER(OFFSET('Water Data'!$E$4,0,10*ROW('Water Data'!E201))),'Data Summary'!BV207="Yes"),100-OFFSET('Water Data'!$E$4,0,10*ROW('Water Data'!E201)),NA())</f>
        <v>#N/A</v>
      </c>
      <c r="H207" s="511" t="e">
        <f ca="1">+IF(AND(ISNUMBER(OFFSET('Water Data'!$E$6,0,10*ROW('Water Data'!E201))),'Data Summary'!BW207="Yes"),OFFSET('Water Data'!$E$6,0,10*ROW('Water Data'!E201)),NA())</f>
        <v>#N/A</v>
      </c>
      <c r="I207" s="511" t="e">
        <f ca="1">+IF(AND(ISNUMBER(OFFSET('Water Data'!$E$9,0,10*ROW('Water Data'!E201))),'Data Summary'!BX207="Yes"),OFFSET('Water Data'!$E$9,0,10*ROW('Water Data'!E201)),NA())</f>
        <v>#N/A</v>
      </c>
      <c r="J207" s="511" t="e">
        <f ca="1">+IF(AND(ISNUMBER(OFFSET('Water Data'!$F$4,0,10*ROW('Water Data'!F201))),'Data Summary'!BY207="Yes"),100-OFFSET('Water Data'!$F$4,0,10*ROW('Water Data'!F201)),NA())</f>
        <v>#N/A</v>
      </c>
      <c r="K207" s="511" t="e">
        <f ca="1">+IF(AND(ISNUMBER(OFFSET('Water Data'!$F$6,0,10*ROW('Water Data'!F201))),'Data Summary'!BZ207="Yes"),OFFSET('Water Data'!$F$6,0,10*ROW('Water Data'!F201)),NA())</f>
        <v>#N/A</v>
      </c>
      <c r="L207" s="511" t="e">
        <f ca="1">+IF(AND(ISNUMBER(OFFSET('Water Data'!$F$9,0,10*ROW('Water Data'!F201))),'Data Summary'!CA207="Yes"),OFFSET('Water Data'!$F$9,0,10*ROW('Water Data'!F201)),NA())</f>
        <v>#N/A</v>
      </c>
      <c r="M207" s="511" t="e">
        <f ca="1">+IF(AND(ISNUMBER(OFFSET('Water Data'!$G$4,0,10*ROW('Water Data'!G201))),'Data Summary'!CB207="Yes"),100-OFFSET('Water Data'!$G$4,0,10*ROW('Water Data'!G201)),NA())</f>
        <v>#N/A</v>
      </c>
      <c r="N207" s="511" t="e">
        <f ca="1">+IF(AND(ISNUMBER(OFFSET('Water Data'!$G$6,0,10*ROW('Water Data'!G201))),'Data Summary'!CC207="Yes"),OFFSET('Water Data'!$G$6,0,10*ROW('Water Data'!G201)),NA())</f>
        <v>#N/A</v>
      </c>
      <c r="O207" s="511" t="e">
        <f ca="1">+IF(AND(ISNUMBER(OFFSET('Water Data'!$G$9,0,10*ROW('Water Data'!G201))),'Data Summary'!CD207="Yes"),OFFSET('Water Data'!$G$9,0,10*ROW('Water Data'!G201)),NA())</f>
        <v>#N/A</v>
      </c>
      <c r="P207" s="511" t="e">
        <f ca="1">+IF(AND(ISNUMBER(OFFSET('Water Data'!$H$4,0,10*ROW('Water Data'!H201))),'Data Summary'!CE207="Yes"),100-OFFSET('Water Data'!$H$4,0,10*ROW('Water Data'!H201)),NA())</f>
        <v>#N/A</v>
      </c>
      <c r="Q207" s="511" t="e">
        <f ca="1">+IF(AND(ISNUMBER(OFFSET('Water Data'!$H$6,0,10*ROW('Water Data'!H201))),'Data Summary'!CF207="Yes"),OFFSET('Water Data'!$H$6,0,10*ROW('Water Data'!H201)),NA())</f>
        <v>#N/A</v>
      </c>
      <c r="R207" s="511" t="e">
        <f ca="1">+IF(AND(ISNUMBER(OFFSET('Water Data'!$H$9,0,10*ROW('Water Data'!H201))),'Data Summary'!CG207="Yes"),OFFSET('Water Data'!$H$9,0,10*ROW('Water Data'!H201)),NA())</f>
        <v>#N/A</v>
      </c>
      <c r="S207" s="511" t="e">
        <f ca="1">+IF(AND(ISNUMBER(OFFSET('Water Data'!$I$4,0,10*ROW('Water Data'!I201))),'Data Summary'!CH207="Yes"),100-OFFSET('Water Data'!$I$4,0,10*ROW('Water Data'!I201)),NA())</f>
        <v>#N/A</v>
      </c>
      <c r="T207" s="511" t="e">
        <f ca="1">+IF(AND(ISNUMBER(OFFSET('Water Data'!$I$6,0,10*ROW('Water Data'!I201))),'Data Summary'!CI207="Yes"),OFFSET('Water Data'!$I$6,0,10*ROW('Water Data'!I201)),NA())</f>
        <v>#N/A</v>
      </c>
      <c r="U207" s="511" t="e">
        <f ca="1">+IF(AND(ISNUMBER(OFFSET('Water Data'!$I$9,0,10*ROW('Water Data'!I201))),'Data Summary'!CJ207="Yes"),OFFSET('Water Data'!$I$9,0,10*ROW('Water Data'!I201)),NA())</f>
        <v>#N/A</v>
      </c>
      <c r="V207" s="512" t="e">
        <f ca="1">+IF(AND(ISNUMBER(OFFSET('Sanitation Data'!$D$4,0,10*ROW('Sanitation Data'!D201))),'Data Summary'!CK207="Yes"),100-OFFSET('Sanitation Data'!$D$4,0,10*ROW('Sanitation Data'!D201)),NA())</f>
        <v>#N/A</v>
      </c>
      <c r="W207" s="512" t="e">
        <f ca="1">+IF(AND(ISNUMBER(OFFSET('Sanitation Data'!$D$6,0,10*ROW('Sanitation Data'!D201))),'Data Summary'!CL207="Yes"),OFFSET('Sanitation Data'!$D$6,0,10*ROW('Sanitation Data'!D201)),NA())</f>
        <v>#N/A</v>
      </c>
      <c r="X207" s="512" t="e">
        <f ca="1">+IF(AND(ISNUMBER(OFFSET('Sanitation Data'!$D$10,0,10*ROW('Sanitation Data'!D201))),'Data Summary'!CM207="Yes"),OFFSET('Sanitation Data'!$D$10,0,10*ROW('Sanitation Data'!D201)),NA())</f>
        <v>#N/A</v>
      </c>
      <c r="Y207" s="512" t="e">
        <f ca="1">+IF(AND(ISNUMBER(OFFSET('Sanitation Data'!$D$11,0,10*ROW('Sanitation Data'!D201))),'Data Summary'!CN207="Yes"),OFFSET('Sanitation Data'!$D$11,0,10*ROW('Sanitation Data'!D201)),NA())</f>
        <v>#N/A</v>
      </c>
      <c r="Z207" s="512" t="e">
        <f ca="1">+IF(AND(ISNUMBER(OFFSET('Sanitation Data'!$D$12,0,10*ROW('Sanitation Data'!D201))),'Data Summary'!CO207="Yes"),OFFSET('Sanitation Data'!$D$12,0,10*ROW('Sanitation Data'!D201)),NA())</f>
        <v>#N/A</v>
      </c>
      <c r="AA207" s="512" t="e">
        <f ca="1">+IF(AND(ISNUMBER(OFFSET('Sanitation Data'!$E$4,0,10*ROW('Sanitation Data'!E201))),'Data Summary'!CP207="Yes"),100-OFFSET('Sanitation Data'!$E$4,0,10*ROW('Sanitation Data'!E201)),NA())</f>
        <v>#N/A</v>
      </c>
      <c r="AB207" s="512" t="e">
        <f ca="1">+IF(AND(ISNUMBER(OFFSET('Sanitation Data'!$E$6,0,10*ROW('Sanitation Data'!E201))),'Data Summary'!CQ207="Yes"),OFFSET('Sanitation Data'!$E$6,0,10*ROW('Sanitation Data'!E201)),NA())</f>
        <v>#N/A</v>
      </c>
      <c r="AC207" s="512" t="e">
        <f ca="1">+IF(AND(ISNUMBER(OFFSET('Sanitation Data'!$E$10,0,10*ROW('Sanitation Data'!E201))),'Data Summary'!CR207="Yes"),OFFSET('Sanitation Data'!$E$10,0,10*ROW('Sanitation Data'!E201)),NA())</f>
        <v>#N/A</v>
      </c>
      <c r="AD207" s="512" t="e">
        <f ca="1">+IF(AND(ISNUMBER(OFFSET('Sanitation Data'!$E$11,0,10*ROW('Sanitation Data'!E201))),'Data Summary'!CS207="Yes"),OFFSET('Sanitation Data'!$E$11,0,10*ROW('Sanitation Data'!E201)),NA())</f>
        <v>#N/A</v>
      </c>
      <c r="AE207" s="512" t="e">
        <f ca="1">+IF(AND(ISNUMBER(OFFSET('Sanitation Data'!$E$12,0,10*ROW('Sanitation Data'!E201))),'Data Summary'!CT207="Yes"),OFFSET('Sanitation Data'!$E$12,0,10*ROW('Sanitation Data'!E201)),NA())</f>
        <v>#N/A</v>
      </c>
      <c r="AF207" s="512" t="e">
        <f ca="1">+IF(AND(ISNUMBER(OFFSET('Sanitation Data'!$F$4,0,10*ROW('Sanitation Data'!F201))),'Data Summary'!CU207="Yes"),100-OFFSET('Sanitation Data'!$F$4,0,10*ROW('Sanitation Data'!F201)),NA())</f>
        <v>#N/A</v>
      </c>
      <c r="AG207" s="512" t="e">
        <f ca="1">+IF(AND(ISNUMBER(OFFSET('Sanitation Data'!$F$6,0,10*ROW('Sanitation Data'!F201))),'Data Summary'!CV207="Yes"),OFFSET('Sanitation Data'!$F$6,0,10*ROW('Sanitation Data'!F201)),NA())</f>
        <v>#N/A</v>
      </c>
      <c r="AH207" s="512" t="e">
        <f ca="1">+IF(AND(ISNUMBER(OFFSET('Sanitation Data'!$F$10,0,10*ROW('Sanitation Data'!F201))),'Data Summary'!CW207="Yes"),OFFSET('Sanitation Data'!$F$10,0,10*ROW('Sanitation Data'!F201)),NA())</f>
        <v>#N/A</v>
      </c>
      <c r="AI207" s="512" t="e">
        <f ca="1">+IF(AND(ISNUMBER(OFFSET('Sanitation Data'!$F$11,0,10*ROW('Sanitation Data'!F201))),'Data Summary'!CX207="Yes"),OFFSET('Sanitation Data'!$F$11,0,10*ROW('Sanitation Data'!F201)),NA())</f>
        <v>#N/A</v>
      </c>
      <c r="AJ207" s="512" t="e">
        <f ca="1">+IF(AND(ISNUMBER(OFFSET('Sanitation Data'!$F$12,0,10*ROW('Sanitation Data'!F201))),'Data Summary'!CY207="Yes"),OFFSET('Sanitation Data'!$F$12,0,10*ROW('Sanitation Data'!F201)),NA())</f>
        <v>#N/A</v>
      </c>
      <c r="AK207" s="512" t="e">
        <f ca="1">+IF(AND(ISNUMBER(OFFSET('Sanitation Data'!$G$4,0,10*ROW('Sanitation Data'!G201))),'Data Summary'!CZ207="Yes"),100-OFFSET('Sanitation Data'!$G$4,0,10*ROW('Sanitation Data'!G201)),NA())</f>
        <v>#N/A</v>
      </c>
      <c r="AL207" s="512" t="e">
        <f ca="1">+IF(AND(ISNUMBER(OFFSET('Sanitation Data'!$G$6,0,10*ROW('Sanitation Data'!G201))),'Data Summary'!DA207="Yes"),OFFSET('Sanitation Data'!$G$6,0,10*ROW('Sanitation Data'!G201)),NA())</f>
        <v>#N/A</v>
      </c>
      <c r="AM207" s="512" t="e">
        <f ca="1">+IF(AND(ISNUMBER(OFFSET('Sanitation Data'!$G$10,0,10*ROW('Sanitation Data'!G201))),'Data Summary'!DB207="Yes"),OFFSET('Sanitation Data'!$G$10,0,10*ROW('Sanitation Data'!G201)),NA())</f>
        <v>#N/A</v>
      </c>
      <c r="AN207" s="512" t="e">
        <f ca="1">+IF(AND(ISNUMBER(OFFSET('Sanitation Data'!$G$11,0,10*ROW('Sanitation Data'!G201))),'Data Summary'!DC207="Yes"),OFFSET('Sanitation Data'!$G$11,0,10*ROW('Sanitation Data'!G201)),NA())</f>
        <v>#N/A</v>
      </c>
      <c r="AO207" s="512" t="e">
        <f ca="1">+IF(AND(ISNUMBER(OFFSET('Sanitation Data'!$G$12,0,10*ROW('Sanitation Data'!G201))),'Data Summary'!DD207="Yes"),OFFSET('Sanitation Data'!$G$12,0,10*ROW('Sanitation Data'!G201)),NA())</f>
        <v>#N/A</v>
      </c>
      <c r="AP207" s="512" t="e">
        <f ca="1">+IF(AND(ISNUMBER(OFFSET('Sanitation Data'!$H$4,0,10*ROW('Sanitation Data'!H201))),'Data Summary'!DE207="Yes"),100-OFFSET('Sanitation Data'!$H$4,0,10*ROW('Sanitation Data'!H201)),NA())</f>
        <v>#N/A</v>
      </c>
      <c r="AQ207" s="512" t="e">
        <f ca="1">+IF(AND(ISNUMBER(OFFSET('Sanitation Data'!$H$6,0,10*ROW('Sanitation Data'!H201))),'Data Summary'!DF207="Yes"),OFFSET('Sanitation Data'!$H$6,0,10*ROW('Sanitation Data'!H201)),NA())</f>
        <v>#N/A</v>
      </c>
      <c r="AR207" s="512" t="e">
        <f ca="1">+IF(AND(ISNUMBER(OFFSET('Sanitation Data'!$H$10,0,10*ROW('Sanitation Data'!H201))),'Data Summary'!DG207="Yes"),OFFSET('Sanitation Data'!$H$10,0,10*ROW('Sanitation Data'!H201)),NA())</f>
        <v>#N/A</v>
      </c>
      <c r="AS207" s="512" t="e">
        <f ca="1">+IF(AND(ISNUMBER(OFFSET('Sanitation Data'!$H$11,0,10*ROW('Sanitation Data'!H201))),'Data Summary'!DH207="Yes"),OFFSET('Sanitation Data'!$H$11,0,10*ROW('Sanitation Data'!H201)),NA())</f>
        <v>#N/A</v>
      </c>
      <c r="AT207" s="512" t="e">
        <f ca="1">+IF(AND(ISNUMBER(OFFSET('Sanitation Data'!$H$12,0,10*ROW('Sanitation Data'!H201))),'Data Summary'!DI207="Yes"),OFFSET('Sanitation Data'!$H$12,0,10*ROW('Sanitation Data'!H201)),NA())</f>
        <v>#N/A</v>
      </c>
      <c r="AU207" s="512" t="e">
        <f ca="1">+IF(AND(ISNUMBER(OFFSET('Sanitation Data'!$I$4,0,10*ROW('Sanitation Data'!I201))),'Data Summary'!DJ207="Yes"),100-OFFSET('Sanitation Data'!$I$4,0,10*ROW('Sanitation Data'!I201)),NA())</f>
        <v>#N/A</v>
      </c>
      <c r="AV207" s="512" t="e">
        <f ca="1">+IF(AND(ISNUMBER(OFFSET('Sanitation Data'!$I$6,0,10*ROW('Sanitation Data'!I201))),'Data Summary'!DK207="Yes"),OFFSET('Sanitation Data'!$I$6,0,10*ROW('Sanitation Data'!I201)),NA())</f>
        <v>#N/A</v>
      </c>
      <c r="AW207" s="512" t="e">
        <f ca="1">+IF(AND(ISNUMBER(OFFSET('Sanitation Data'!$I$10,0,10*ROW('Sanitation Data'!I201))),'Data Summary'!DL207="Yes"),OFFSET('Sanitation Data'!$I$10,0,10*ROW('Sanitation Data'!I201)),NA())</f>
        <v>#N/A</v>
      </c>
      <c r="AX207" s="512" t="e">
        <f ca="1">+IF(AND(ISNUMBER(OFFSET('Sanitation Data'!$I$11,0,10*ROW('Sanitation Data'!I201))),'Data Summary'!DM207="Yes"),OFFSET('Sanitation Data'!$I$11,0,10*ROW('Sanitation Data'!I201)),NA())</f>
        <v>#N/A</v>
      </c>
      <c r="AY207" s="512" t="e">
        <f ca="1">+IF(AND(ISNUMBER(OFFSET('Sanitation Data'!$I$12,0,10*ROW('Sanitation Data'!I201))),'Data Summary'!DN207="Yes"),OFFSET('Sanitation Data'!$I$12,0,10*ROW('Sanitation Data'!I201)),NA())</f>
        <v>#N/A</v>
      </c>
      <c r="AZ207" s="513" t="e">
        <f ca="1">+IF(AND(ISNUMBER(OFFSET('Hygiene Data'!$D$5,0,10*ROW('Hygiene Data'!D201))),'Data Summary'!DO207="Yes"),OFFSET('Hygiene Data'!$D$5,0,10*ROW('Hygiene Data'!D201)),NA())</f>
        <v>#N/A</v>
      </c>
      <c r="BA207" s="513" t="e">
        <f ca="1">+IF(AND(ISNUMBER(OFFSET('Hygiene Data'!$D$7,0,10*ROW('Hygiene Data'!D201))),'Data Summary'!DP207="Yes"),OFFSET('Hygiene Data'!$D$7,0,10*ROW('Hygiene Data'!D201)),NA())</f>
        <v>#N/A</v>
      </c>
      <c r="BB207" s="513" t="e">
        <f ca="1">+IF(AND(ISNUMBER(OFFSET('Hygiene Data'!$D$9,0,10*ROW('Hygiene Data'!D201))),'Data Summary'!DQ207="Yes"),OFFSET('Hygiene Data'!$D$9,0,10*ROW('Hygiene Data'!D201)),NA())</f>
        <v>#N/A</v>
      </c>
      <c r="BC207" s="513" t="e">
        <f ca="1">+IF(AND(ISNUMBER(OFFSET('Hygiene Data'!$E$5,0,10*ROW('Hygiene Data'!E201))),'Data Summary'!DR207="Yes"),OFFSET('Hygiene Data'!$E$5,0,10*ROW('Hygiene Data'!E201)),NA())</f>
        <v>#N/A</v>
      </c>
      <c r="BD207" s="513" t="e">
        <f ca="1">+IF(AND(ISNUMBER(OFFSET('Hygiene Data'!$E$7,0,10*ROW('Hygiene Data'!E201))),'Data Summary'!DS207="Yes"),OFFSET('Hygiene Data'!$E$7,0,10*ROW('Hygiene Data'!E201)),NA())</f>
        <v>#N/A</v>
      </c>
      <c r="BE207" s="513" t="e">
        <f ca="1">+IF(AND(ISNUMBER(OFFSET('Hygiene Data'!$E$9,0,10*ROW('Hygiene Data'!E201))),'Data Summary'!DT207="Yes"),OFFSET('Hygiene Data'!$E$9,0,10*ROW('Hygiene Data'!E201)),NA())</f>
        <v>#N/A</v>
      </c>
      <c r="BF207" s="513" t="e">
        <f ca="1">+IF(AND(ISNUMBER(OFFSET('Hygiene Data'!$F$5,0,10*ROW('Hygiene Data'!F201))),'Data Summary'!DU207="Yes"),OFFSET('Hygiene Data'!$F$5,0,10*ROW('Hygiene Data'!F201)),NA())</f>
        <v>#N/A</v>
      </c>
      <c r="BG207" s="513" t="e">
        <f ca="1">+IF(AND(ISNUMBER(OFFSET('Hygiene Data'!$F$7,0,10*ROW('Hygiene Data'!F201))),'Data Summary'!DV207="Yes"),OFFSET('Hygiene Data'!$F$7,0,10*ROW('Hygiene Data'!F201)),NA())</f>
        <v>#N/A</v>
      </c>
      <c r="BH207" s="513" t="e">
        <f ca="1">+IF(AND(ISNUMBER(OFFSET('Hygiene Data'!$F$9,0,10*ROW('Hygiene Data'!F201))),'Data Summary'!DW207="Yes"),OFFSET('Hygiene Data'!$F$9,0,10*ROW('Hygiene Data'!F201)),NA())</f>
        <v>#N/A</v>
      </c>
      <c r="BI207" s="513" t="e">
        <f ca="1">+IF(AND(ISNUMBER(OFFSET('Hygiene Data'!$G$5,0,10*ROW('Hygiene Data'!G201))),'Data Summary'!DX207="Yes"),OFFSET('Hygiene Data'!$G$5,0,10*ROW('Hygiene Data'!G201)),NA())</f>
        <v>#N/A</v>
      </c>
      <c r="BJ207" s="513" t="e">
        <f ca="1">+IF(AND(ISNUMBER(OFFSET('Hygiene Data'!$G$7,0,10*ROW('Hygiene Data'!G201))),'Data Summary'!DY207="Yes"),OFFSET('Hygiene Data'!$G$7,0,10*ROW('Hygiene Data'!G201)),NA())</f>
        <v>#N/A</v>
      </c>
      <c r="BK207" s="513" t="e">
        <f ca="1">+IF(AND(ISNUMBER(OFFSET('Hygiene Data'!$G$9,0,10*ROW('Hygiene Data'!G201))),'Data Summary'!DZ207="Yes"),OFFSET('Hygiene Data'!$G$9,0,10*ROW('Hygiene Data'!G201)),NA())</f>
        <v>#N/A</v>
      </c>
      <c r="BL207" s="513" t="e">
        <f ca="1">+IF(AND(ISNUMBER(OFFSET('Hygiene Data'!$H$5,0,10*ROW('Hygiene Data'!H201))),'Data Summary'!EA207="Yes"),OFFSET('Hygiene Data'!$H$5,0,10*ROW('Hygiene Data'!H201)),NA())</f>
        <v>#N/A</v>
      </c>
      <c r="BM207" s="513" t="e">
        <f ca="1">+IF(AND(ISNUMBER(OFFSET('Hygiene Data'!$H$7,0,10*ROW('Hygiene Data'!H201))),'Data Summary'!EB207="Yes"),OFFSET('Hygiene Data'!$H$7,0,10*ROW('Hygiene Data'!H201)),NA())</f>
        <v>#N/A</v>
      </c>
      <c r="BN207" s="513" t="e">
        <f ca="1">+IF(AND(ISNUMBER(OFFSET('Hygiene Data'!$H$9,0,10*ROW('Hygiene Data'!H201))),'Data Summary'!EC207="Yes"),OFFSET('Hygiene Data'!$H$9,0,10*ROW('Hygiene Data'!H201)),NA())</f>
        <v>#N/A</v>
      </c>
      <c r="BO207" s="513" t="e">
        <f ca="1">+IF(AND(ISNUMBER(OFFSET('Hygiene Data'!$I$5,0,10*ROW('Hygiene Data'!I201))),'Data Summary'!ED207="Yes"),OFFSET('Hygiene Data'!$I$5,0,10*ROW('Hygiene Data'!I201)),NA())</f>
        <v>#N/A</v>
      </c>
      <c r="BP207" s="513" t="e">
        <f ca="1">+IF(AND(ISNUMBER(OFFSET('Hygiene Data'!$I$7,0,10*ROW('Hygiene Data'!I201))),'Data Summary'!EE207="Yes"),OFFSET('Hygiene Data'!$I$7,0,10*ROW('Hygiene Data'!I201)),NA())</f>
        <v>#N/A</v>
      </c>
      <c r="BQ207" s="51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85B4C-49AF-40DB-93C9-4CA211C528E9}">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3" customWidth="1"/>
    <col min="2" max="2" width="6.5" style="574" customWidth="1"/>
    <col min="3" max="3" width="21.59765625" style="575" customWidth="1"/>
    <col min="4" max="4" width="9.69921875" style="523" customWidth="1"/>
    <col min="5" max="5" width="8" style="578" customWidth="1"/>
    <col min="6" max="6" width="8" style="576" customWidth="1"/>
    <col min="7" max="7" width="8" style="579" customWidth="1"/>
    <col min="8" max="8" width="8" style="576" customWidth="1"/>
    <col min="9" max="9" width="8" style="523" customWidth="1"/>
    <col min="10" max="10" width="8" style="577" customWidth="1"/>
    <col min="11" max="11" width="8" style="580" customWidth="1"/>
    <col min="12" max="12" width="8" style="576" customWidth="1"/>
    <col min="13" max="13" width="8" style="581" customWidth="1"/>
    <col min="14" max="14" width="8" style="577" customWidth="1"/>
    <col min="15" max="19" width="8" style="523" customWidth="1"/>
    <col min="20" max="16384" width="9" style="523"/>
  </cols>
  <sheetData>
    <row r="1" spans="1:19" ht="20.25" customHeight="1" x14ac:dyDescent="0.25">
      <c r="A1" s="514" t="str">
        <f>HLOOKUP(Introduction!$G$4,nametranslations,157,FALSE)</f>
        <v>WHO/UNICEF JMP Estimates
(Updated 2026)</v>
      </c>
      <c r="B1" s="515" t="str">
        <f ca="1">HLOOKUP([1]Introduction!$G$4,nametranslations,38,FALSE)</f>
        <v>Water, sanitation and hygiene services in schools</v>
      </c>
      <c r="C1" s="515" t="str">
        <f ca="1">HLOOKUP([1]Introduction!$G$4,nametranslations,38,FALSE)</f>
        <v>Water, sanitation and hygiene services in schools</v>
      </c>
      <c r="D1" s="515" t="str">
        <f ca="1">HLOOKUP([1]Introduction!$G$4,nametranslations,38,FALSE)</f>
        <v>Water, sanitation and hygiene services in schools</v>
      </c>
      <c r="E1" s="516" t="str">
        <f>HLOOKUP(Introduction!$G$4,nametranslations,68,FALSE)</f>
        <v>Drinking Water (%)</v>
      </c>
      <c r="F1" s="517"/>
      <c r="G1" s="517"/>
      <c r="H1" s="517"/>
      <c r="I1" s="518"/>
      <c r="J1" s="519" t="str">
        <f>HLOOKUP(Introduction!$G$4,nametranslations,69,FALSE)</f>
        <v>Sanitation (%)</v>
      </c>
      <c r="K1" s="519"/>
      <c r="L1" s="519"/>
      <c r="M1" s="519"/>
      <c r="N1" s="519"/>
      <c r="O1" s="520" t="str">
        <f>HLOOKUP(Introduction!$G$4,nametranslations,70,FALSE)</f>
        <v>Hygiene (%)</v>
      </c>
      <c r="P1" s="521"/>
      <c r="Q1" s="521"/>
      <c r="R1" s="521"/>
      <c r="S1" s="522"/>
    </row>
    <row r="2" spans="1:19" x14ac:dyDescent="0.25">
      <c r="A2" s="515" t="str">
        <f ca="1">HLOOKUP([1]Introduction!$G$4,nametranslations,38,FALSE)</f>
        <v>Water, sanitation and hygiene services in schools</v>
      </c>
      <c r="B2" s="515" t="str">
        <f ca="1">HLOOKUP([1]Introduction!$G$4,nametranslations,38,FALSE)</f>
        <v>Water, sanitation and hygiene services in schools</v>
      </c>
      <c r="C2" s="515" t="str">
        <f ca="1">HLOOKUP([1]Introduction!$G$4,nametranslations,38,FALSE)</f>
        <v>Water, sanitation and hygiene services in schools</v>
      </c>
      <c r="D2" s="515" t="str">
        <f ca="1">HLOOKUP([1]Introduction!$G$4,nametranslations,38,FALSE)</f>
        <v>Water, sanitation and hygiene services in schools</v>
      </c>
      <c r="E2" s="524"/>
      <c r="F2" s="525"/>
      <c r="G2" s="526"/>
      <c r="H2" s="527"/>
      <c r="I2" s="528"/>
      <c r="J2" s="529"/>
      <c r="K2" s="525"/>
      <c r="L2" s="530"/>
      <c r="M2" s="527"/>
      <c r="N2" s="531"/>
      <c r="O2" s="524"/>
      <c r="P2" s="525"/>
      <c r="Q2" s="532"/>
      <c r="R2" s="527"/>
      <c r="S2" s="528"/>
    </row>
    <row r="3" spans="1:19" ht="134.25" customHeight="1" x14ac:dyDescent="0.25">
      <c r="A3" s="533" t="str">
        <f>HLOOKUP(Introduction!$G$4,nametranslations,71,FALSE)</f>
        <v>Country</v>
      </c>
      <c r="B3" s="534" t="str">
        <f>HLOOKUP(Introduction!$G$4,nametranslations,72,FALSE)</f>
        <v>Year</v>
      </c>
      <c r="C3" s="535" t="str">
        <f>HLOOKUP(Introduction!$G$4,nametranslations,73,FALSE)</f>
        <v>Setting</v>
      </c>
      <c r="D3" s="536" t="str">
        <f>HLOOKUP(Introduction!$G$4,nametranslations,67,FALSE)</f>
        <v>School Age Population 
Source: United Nations Population Division &amp; UNESCO</v>
      </c>
      <c r="E3" s="537" t="str">
        <f>HLOOKUP(Introduction!$G$4,nametranslations,74,FALSE)</f>
        <v>Facility</v>
      </c>
      <c r="F3" s="538" t="str">
        <f>HLOOKUP(Introduction!$G$4,nametranslations,75,FALSE)</f>
        <v>Improved</v>
      </c>
      <c r="G3" s="539" t="str">
        <f>HLOOKUP(Introduction!$G$4,nametranslations,76,FALSE)</f>
        <v>Basic (improved &amp; available)</v>
      </c>
      <c r="H3" s="540" t="str">
        <f>HLOOKUP(Introduction!$G$4,nametranslations,77,FALSE)</f>
        <v>Limited</v>
      </c>
      <c r="I3" s="541" t="str">
        <f>HLOOKUP(Introduction!$G$4,nametranslations,78,FALSE)</f>
        <v>No service</v>
      </c>
      <c r="J3" s="542" t="str">
        <f>HLOOKUP(Introduction!$G$4,nametranslations,74,FALSE)</f>
        <v>Facility</v>
      </c>
      <c r="K3" s="543" t="str">
        <f>HLOOKUP(Introduction!$G$4,nametranslations,75,FALSE)</f>
        <v>Improved</v>
      </c>
      <c r="L3" s="544" t="str">
        <f>HLOOKUP(Introduction!$G$4,nametranslations,79,FALSE)</f>
        <v>Basic
(improved, usable &amp; single-sex)</v>
      </c>
      <c r="M3" s="540" t="str">
        <f>HLOOKUP(Introduction!$G$4,nametranslations,77,FALSE)</f>
        <v>Limited</v>
      </c>
      <c r="N3" s="541" t="str">
        <f>HLOOKUP(Introduction!$G$4,nametranslations,78,FALSE)</f>
        <v>No service</v>
      </c>
      <c r="O3" s="537" t="str">
        <f>HLOOKUP(Introduction!$G$4,nametranslations,74,FALSE)</f>
        <v>Facility</v>
      </c>
      <c r="P3" s="538" t="str">
        <f>HLOOKUP(Introduction!$G$4,nametranslations,80,FALSE)</f>
        <v>Facility with water</v>
      </c>
      <c r="Q3" s="545" t="str">
        <f>HLOOKUP(Introduction!$G$4,nametranslations,81,FALSE)</f>
        <v>Basic  
(facility with water &amp; soap)</v>
      </c>
      <c r="R3" s="540" t="str">
        <f>HLOOKUP(Introduction!$G$4,nametranslations,77,FALSE)</f>
        <v>Limited</v>
      </c>
      <c r="S3" s="541" t="str">
        <f>HLOOKUP(Introduction!$G$4,nametranslations,78,FALSE)</f>
        <v>No service</v>
      </c>
    </row>
    <row r="4" spans="1:19" x14ac:dyDescent="0.25">
      <c r="A4" s="546" t="str">
        <f>+Introduction!$C$7</f>
        <v>Mongolia</v>
      </c>
      <c r="B4" s="547">
        <f>IF(ISBLANK(Regressions!B14), " ", Regressions!B14)</f>
        <v>2000</v>
      </c>
      <c r="C4" s="548" t="str">
        <f>HLOOKUP(Introduction!$G$4,nametranslations,24,FALSE)</f>
        <v>Total</v>
      </c>
      <c r="D4" s="549">
        <f>IF(ISBLANK(Regressions!D14), " ", Regressions!D14)</f>
        <v>892190</v>
      </c>
      <c r="E4" s="550">
        <f>IF(ISNUMBER(Regressions!E14),ROUND(Regressions!E14, 1), NA())</f>
        <v>99.6</v>
      </c>
      <c r="F4" s="551" t="e">
        <f>IF(ISNUMBER(Regressions!F14),ROUND(Regressions!F14, 1), NA())</f>
        <v>#N/A</v>
      </c>
      <c r="G4" s="552" t="e">
        <f>IF(ISNUMBER(Regressions!G14),ROUND(Regressions!G14, 1), NA())</f>
        <v>#N/A</v>
      </c>
      <c r="H4" s="553" t="e">
        <f>IF(ISNUMBER(Regressions!H14),ROUND(Regressions!H14, 1), NA())</f>
        <v>#N/A</v>
      </c>
      <c r="I4" s="554" t="e">
        <f>IF(ISNUMBER(Regressions!I14),ROUND(Regressions!I14, 1), NA())</f>
        <v>#N/A</v>
      </c>
      <c r="J4" s="555">
        <f>IF(ISNUMBER(Regressions!K14),ROUND(Regressions!K14, 1), NA())</f>
        <v>100</v>
      </c>
      <c r="K4" s="551" t="e">
        <f>IF(ISNUMBER(Regressions!L14),ROUND(Regressions!L14, 1), NA())</f>
        <v>#N/A</v>
      </c>
      <c r="L4" s="556" t="e">
        <f>IF(ISNUMBER(Regressions!M14),ROUND(Regressions!M14, 1), NA())</f>
        <v>#N/A</v>
      </c>
      <c r="M4" s="553" t="e">
        <f>IF(ISNUMBER(Regressions!N14),ROUND(Regressions!N14, 1), NA())</f>
        <v>#N/A</v>
      </c>
      <c r="N4" s="554" t="e">
        <f>IF(ISNUMBER(Regressions!O14),ROUND(Regressions!O14, 1), NA())</f>
        <v>#N/A</v>
      </c>
      <c r="O4" s="555">
        <f>IF(ISNUMBER(Regressions!Q14),ROUND(Regressions!Q14, 1), NA())</f>
        <v>100</v>
      </c>
      <c r="P4" s="551" t="e">
        <f>IF(ISNUMBER(Regressions!R14),ROUND(Regressions!R14, 1), NA())</f>
        <v>#N/A</v>
      </c>
      <c r="Q4" s="557" t="e">
        <f>IF(ISNUMBER(Regressions!S14),ROUND(Regressions!S14, 1), NA())</f>
        <v>#N/A</v>
      </c>
      <c r="R4" s="553" t="e">
        <f>IF(ISNUMBER(Regressions!T14),ROUND(Regressions!T14, 1), NA())</f>
        <v>#N/A</v>
      </c>
      <c r="S4" s="554" t="e">
        <f>IF(ISNUMBER(Regressions!U14),ROUND(Regressions!U14, 1), NA())</f>
        <v>#N/A</v>
      </c>
    </row>
    <row r="5" spans="1:19" x14ac:dyDescent="0.25">
      <c r="A5" s="546" t="str">
        <f>+Introduction!$C$7</f>
        <v>Mongolia</v>
      </c>
      <c r="B5" s="547">
        <f>IF(ISBLANK(Regressions!B15), " ", Regressions!B15)</f>
        <v>2001</v>
      </c>
      <c r="C5" s="546" t="str">
        <f>HLOOKUP(Introduction!$G$4,nametranslations,24,FALSE)</f>
        <v>Total</v>
      </c>
      <c r="D5" s="549">
        <f>IF(ISBLANK(Regressions!D15), " ", Regressions!D15)</f>
        <v>884207</v>
      </c>
      <c r="E5" s="550">
        <f>IF(ISNUMBER(Regressions!E15),ROUND(Regressions!E15, 1), NA())</f>
        <v>99.6</v>
      </c>
      <c r="F5" s="551" t="e">
        <f>IF(ISNUMBER(Regressions!F15),ROUND(Regressions!F15, 1), NA())</f>
        <v>#N/A</v>
      </c>
      <c r="G5" s="552" t="e">
        <f>IF(ISNUMBER(Regressions!G15),ROUND(Regressions!G15, 1), NA())</f>
        <v>#N/A</v>
      </c>
      <c r="H5" s="553" t="e">
        <f>IF(ISNUMBER(Regressions!H15),ROUND(Regressions!H15, 1), NA())</f>
        <v>#N/A</v>
      </c>
      <c r="I5" s="554" t="e">
        <f>IF(ISNUMBER(Regressions!I15),ROUND(Regressions!I15, 1), NA())</f>
        <v>#N/A</v>
      </c>
      <c r="J5" s="555">
        <f>IF(ISNUMBER(Regressions!K15),ROUND(Regressions!K15, 1), NA())</f>
        <v>100</v>
      </c>
      <c r="K5" s="551" t="e">
        <f>IF(ISNUMBER(Regressions!L15),ROUND(Regressions!L15, 1), NA())</f>
        <v>#N/A</v>
      </c>
      <c r="L5" s="556" t="e">
        <f>IF(ISNUMBER(Regressions!M15),ROUND(Regressions!M15, 1), NA())</f>
        <v>#N/A</v>
      </c>
      <c r="M5" s="553" t="e">
        <f>IF(ISNUMBER(Regressions!N15),ROUND(Regressions!N15, 1), NA())</f>
        <v>#N/A</v>
      </c>
      <c r="N5" s="554" t="e">
        <f>IF(ISNUMBER(Regressions!O15),ROUND(Regressions!O15, 1), NA())</f>
        <v>#N/A</v>
      </c>
      <c r="O5" s="555">
        <f>IF(ISNUMBER(Regressions!Q15),ROUND(Regressions!Q15, 1), NA())</f>
        <v>100</v>
      </c>
      <c r="P5" s="551" t="e">
        <f>IF(ISNUMBER(Regressions!R15),ROUND(Regressions!R15, 1), NA())</f>
        <v>#N/A</v>
      </c>
      <c r="Q5" s="557" t="e">
        <f>IF(ISNUMBER(Regressions!S15),ROUND(Regressions!S15, 1), NA())</f>
        <v>#N/A</v>
      </c>
      <c r="R5" s="553" t="e">
        <f>IF(ISNUMBER(Regressions!T15),ROUND(Regressions!T15, 1), NA())</f>
        <v>#N/A</v>
      </c>
      <c r="S5" s="554" t="e">
        <f>IF(ISNUMBER(Regressions!U15),ROUND(Regressions!U15, 1), NA())</f>
        <v>#N/A</v>
      </c>
    </row>
    <row r="6" spans="1:19" x14ac:dyDescent="0.25">
      <c r="A6" s="546" t="str">
        <f>+Introduction!$C$7</f>
        <v>Mongolia</v>
      </c>
      <c r="B6" s="547">
        <f>IF(ISBLANK(Regressions!B16), " ", Regressions!B16)</f>
        <v>2002</v>
      </c>
      <c r="C6" s="546" t="str">
        <f>HLOOKUP(Introduction!$G$4,nametranslations,24,FALSE)</f>
        <v>Total</v>
      </c>
      <c r="D6" s="549">
        <f>IF(ISBLANK(Regressions!D16), " ", Regressions!D16)</f>
        <v>872705</v>
      </c>
      <c r="E6" s="550">
        <f>IF(ISNUMBER(Regressions!E16),ROUND(Regressions!E16, 1), NA())</f>
        <v>99.6</v>
      </c>
      <c r="F6" s="551" t="e">
        <f>IF(ISNUMBER(Regressions!F16),ROUND(Regressions!F16, 1), NA())</f>
        <v>#N/A</v>
      </c>
      <c r="G6" s="552" t="e">
        <f>IF(ISNUMBER(Regressions!G16),ROUND(Regressions!G16, 1), NA())</f>
        <v>#N/A</v>
      </c>
      <c r="H6" s="553" t="e">
        <f>IF(ISNUMBER(Regressions!H16),ROUND(Regressions!H16, 1), NA())</f>
        <v>#N/A</v>
      </c>
      <c r="I6" s="554" t="e">
        <f>IF(ISNUMBER(Regressions!I16),ROUND(Regressions!I16, 1), NA())</f>
        <v>#N/A</v>
      </c>
      <c r="J6" s="555">
        <f>IF(ISNUMBER(Regressions!K16),ROUND(Regressions!K16, 1), NA())</f>
        <v>100</v>
      </c>
      <c r="K6" s="551" t="e">
        <f>IF(ISNUMBER(Regressions!L16),ROUND(Regressions!L16, 1), NA())</f>
        <v>#N/A</v>
      </c>
      <c r="L6" s="556" t="e">
        <f>IF(ISNUMBER(Regressions!M16),ROUND(Regressions!M16, 1), NA())</f>
        <v>#N/A</v>
      </c>
      <c r="M6" s="553" t="e">
        <f>IF(ISNUMBER(Regressions!N16),ROUND(Regressions!N16, 1), NA())</f>
        <v>#N/A</v>
      </c>
      <c r="N6" s="554" t="e">
        <f>IF(ISNUMBER(Regressions!O16),ROUND(Regressions!O16, 1), NA())</f>
        <v>#N/A</v>
      </c>
      <c r="O6" s="555">
        <f>IF(ISNUMBER(Regressions!Q16),ROUND(Regressions!Q16, 1), NA())</f>
        <v>100</v>
      </c>
      <c r="P6" s="551" t="e">
        <f>IF(ISNUMBER(Regressions!R16),ROUND(Regressions!R16, 1), NA())</f>
        <v>#N/A</v>
      </c>
      <c r="Q6" s="557" t="e">
        <f>IF(ISNUMBER(Regressions!S16),ROUND(Regressions!S16, 1), NA())</f>
        <v>#N/A</v>
      </c>
      <c r="R6" s="553" t="e">
        <f>IF(ISNUMBER(Regressions!T16),ROUND(Regressions!T16, 1), NA())</f>
        <v>#N/A</v>
      </c>
      <c r="S6" s="554" t="e">
        <f>IF(ISNUMBER(Regressions!U16),ROUND(Regressions!U16, 1), NA())</f>
        <v>#N/A</v>
      </c>
    </row>
    <row r="7" spans="1:19" x14ac:dyDescent="0.25">
      <c r="A7" s="546" t="str">
        <f>+Introduction!$C$7</f>
        <v>Mongolia</v>
      </c>
      <c r="B7" s="547">
        <f>IF(ISBLANK(Regressions!B17), " ", Regressions!B17)</f>
        <v>2003</v>
      </c>
      <c r="C7" s="546" t="str">
        <f>HLOOKUP(Introduction!$G$4,nametranslations,24,FALSE)</f>
        <v>Total</v>
      </c>
      <c r="D7" s="549">
        <f>IF(ISBLANK(Regressions!D17), " ", Regressions!D17)</f>
        <v>856843</v>
      </c>
      <c r="E7" s="550">
        <f>IF(ISNUMBER(Regressions!E17),ROUND(Regressions!E17, 1), NA())</f>
        <v>99.6</v>
      </c>
      <c r="F7" s="551" t="e">
        <f>IF(ISNUMBER(Regressions!F17),ROUND(Regressions!F17, 1), NA())</f>
        <v>#N/A</v>
      </c>
      <c r="G7" s="552" t="e">
        <f>IF(ISNUMBER(Regressions!G17),ROUND(Regressions!G17, 1), NA())</f>
        <v>#N/A</v>
      </c>
      <c r="H7" s="553" t="e">
        <f>IF(ISNUMBER(Regressions!H17),ROUND(Regressions!H17, 1), NA())</f>
        <v>#N/A</v>
      </c>
      <c r="I7" s="554" t="e">
        <f>IF(ISNUMBER(Regressions!I17),ROUND(Regressions!I17, 1), NA())</f>
        <v>#N/A</v>
      </c>
      <c r="J7" s="555">
        <f>IF(ISNUMBER(Regressions!K17),ROUND(Regressions!K17, 1), NA())</f>
        <v>100</v>
      </c>
      <c r="K7" s="551" t="e">
        <f>IF(ISNUMBER(Regressions!L17),ROUND(Regressions!L17, 1), NA())</f>
        <v>#N/A</v>
      </c>
      <c r="L7" s="556" t="e">
        <f>IF(ISNUMBER(Regressions!M17),ROUND(Regressions!M17, 1), NA())</f>
        <v>#N/A</v>
      </c>
      <c r="M7" s="553" t="e">
        <f>IF(ISNUMBER(Regressions!N17),ROUND(Regressions!N17, 1), NA())</f>
        <v>#N/A</v>
      </c>
      <c r="N7" s="554" t="e">
        <f>IF(ISNUMBER(Regressions!O17),ROUND(Regressions!O17, 1), NA())</f>
        <v>#N/A</v>
      </c>
      <c r="O7" s="555">
        <f>IF(ISNUMBER(Regressions!Q17),ROUND(Regressions!Q17, 1), NA())</f>
        <v>100</v>
      </c>
      <c r="P7" s="551" t="e">
        <f>IF(ISNUMBER(Regressions!R17),ROUND(Regressions!R17, 1), NA())</f>
        <v>#N/A</v>
      </c>
      <c r="Q7" s="557" t="e">
        <f>IF(ISNUMBER(Regressions!S17),ROUND(Regressions!S17, 1), NA())</f>
        <v>#N/A</v>
      </c>
      <c r="R7" s="553" t="e">
        <f>IF(ISNUMBER(Regressions!T17),ROUND(Regressions!T17, 1), NA())</f>
        <v>#N/A</v>
      </c>
      <c r="S7" s="554" t="e">
        <f>IF(ISNUMBER(Regressions!U17),ROUND(Regressions!U17, 1), NA())</f>
        <v>#N/A</v>
      </c>
    </row>
    <row r="8" spans="1:19" x14ac:dyDescent="0.25">
      <c r="A8" s="546" t="str">
        <f>+Introduction!$C$7</f>
        <v>Mongolia</v>
      </c>
      <c r="B8" s="547">
        <f>IF(ISBLANK(Regressions!B18), " ", Regressions!B18)</f>
        <v>2004</v>
      </c>
      <c r="C8" s="546" t="str">
        <f>HLOOKUP(Introduction!$G$4,nametranslations,24,FALSE)</f>
        <v>Total</v>
      </c>
      <c r="D8" s="549">
        <f>IF(ISBLANK(Regressions!D18), " ", Regressions!D18)</f>
        <v>839005</v>
      </c>
      <c r="E8" s="550">
        <f>IF(ISNUMBER(Regressions!E18),ROUND(Regressions!E18, 1), NA())</f>
        <v>99.6</v>
      </c>
      <c r="F8" s="551" t="e">
        <f>IF(ISNUMBER(Regressions!F18),ROUND(Regressions!F18, 1), NA())</f>
        <v>#N/A</v>
      </c>
      <c r="G8" s="552" t="e">
        <f>IF(ISNUMBER(Regressions!G18),ROUND(Regressions!G18, 1), NA())</f>
        <v>#N/A</v>
      </c>
      <c r="H8" s="553" t="e">
        <f>IF(ISNUMBER(Regressions!H18),ROUND(Regressions!H18, 1), NA())</f>
        <v>#N/A</v>
      </c>
      <c r="I8" s="554" t="e">
        <f>IF(ISNUMBER(Regressions!I18),ROUND(Regressions!I18, 1), NA())</f>
        <v>#N/A</v>
      </c>
      <c r="J8" s="555">
        <f>IF(ISNUMBER(Regressions!K18),ROUND(Regressions!K18, 1), NA())</f>
        <v>100</v>
      </c>
      <c r="K8" s="551" t="e">
        <f>IF(ISNUMBER(Regressions!L18),ROUND(Regressions!L18, 1), NA())</f>
        <v>#N/A</v>
      </c>
      <c r="L8" s="556" t="e">
        <f>IF(ISNUMBER(Regressions!M18),ROUND(Regressions!M18, 1), NA())</f>
        <v>#N/A</v>
      </c>
      <c r="M8" s="553" t="e">
        <f>IF(ISNUMBER(Regressions!N18),ROUND(Regressions!N18, 1), NA())</f>
        <v>#N/A</v>
      </c>
      <c r="N8" s="554" t="e">
        <f>IF(ISNUMBER(Regressions!O18),ROUND(Regressions!O18, 1), NA())</f>
        <v>#N/A</v>
      </c>
      <c r="O8" s="555">
        <f>IF(ISNUMBER(Regressions!Q18),ROUND(Regressions!Q18, 1), NA())</f>
        <v>100</v>
      </c>
      <c r="P8" s="551" t="e">
        <f>IF(ISNUMBER(Regressions!R18),ROUND(Regressions!R18, 1), NA())</f>
        <v>#N/A</v>
      </c>
      <c r="Q8" s="557" t="e">
        <f>IF(ISNUMBER(Regressions!S18),ROUND(Regressions!S18, 1), NA())</f>
        <v>#N/A</v>
      </c>
      <c r="R8" s="553" t="e">
        <f>IF(ISNUMBER(Regressions!T18),ROUND(Regressions!T18, 1), NA())</f>
        <v>#N/A</v>
      </c>
      <c r="S8" s="554" t="e">
        <f>IF(ISNUMBER(Regressions!U18),ROUND(Regressions!U18, 1), NA())</f>
        <v>#N/A</v>
      </c>
    </row>
    <row r="9" spans="1:19" x14ac:dyDescent="0.25">
      <c r="A9" s="546" t="str">
        <f>+Introduction!$C$7</f>
        <v>Mongolia</v>
      </c>
      <c r="B9" s="547">
        <f>IF(ISBLANK(Regressions!B19), " ", Regressions!B19)</f>
        <v>2005</v>
      </c>
      <c r="C9" s="546" t="str">
        <f>HLOOKUP(Introduction!$G$4,nametranslations,24,FALSE)</f>
        <v>Total</v>
      </c>
      <c r="D9" s="549">
        <f>IF(ISBLANK(Regressions!D19), " ", Regressions!D19)</f>
        <v>819015</v>
      </c>
      <c r="E9" s="550">
        <f>IF(ISNUMBER(Regressions!E19),ROUND(Regressions!E19, 1), NA())</f>
        <v>99.6</v>
      </c>
      <c r="F9" s="551" t="e">
        <f>IF(ISNUMBER(Regressions!F19),ROUND(Regressions!F19, 1), NA())</f>
        <v>#N/A</v>
      </c>
      <c r="G9" s="552" t="e">
        <f>IF(ISNUMBER(Regressions!G19),ROUND(Regressions!G19, 1), NA())</f>
        <v>#N/A</v>
      </c>
      <c r="H9" s="553" t="e">
        <f>IF(ISNUMBER(Regressions!H19),ROUND(Regressions!H19, 1), NA())</f>
        <v>#N/A</v>
      </c>
      <c r="I9" s="554" t="e">
        <f>IF(ISNUMBER(Regressions!I19),ROUND(Regressions!I19, 1), NA())</f>
        <v>#N/A</v>
      </c>
      <c r="J9" s="555">
        <f>IF(ISNUMBER(Regressions!K19),ROUND(Regressions!K19, 1), NA())</f>
        <v>100</v>
      </c>
      <c r="K9" s="551" t="e">
        <f>IF(ISNUMBER(Regressions!L19),ROUND(Regressions!L19, 1), NA())</f>
        <v>#N/A</v>
      </c>
      <c r="L9" s="556" t="e">
        <f>IF(ISNUMBER(Regressions!M19),ROUND(Regressions!M19, 1), NA())</f>
        <v>#N/A</v>
      </c>
      <c r="M9" s="553" t="e">
        <f>IF(ISNUMBER(Regressions!N19),ROUND(Regressions!N19, 1), NA())</f>
        <v>#N/A</v>
      </c>
      <c r="N9" s="554" t="e">
        <f>IF(ISNUMBER(Regressions!O19),ROUND(Regressions!O19, 1), NA())</f>
        <v>#N/A</v>
      </c>
      <c r="O9" s="555">
        <f>IF(ISNUMBER(Regressions!Q19),ROUND(Regressions!Q19, 1), NA())</f>
        <v>100</v>
      </c>
      <c r="P9" s="551" t="e">
        <f>IF(ISNUMBER(Regressions!R19),ROUND(Regressions!R19, 1), NA())</f>
        <v>#N/A</v>
      </c>
      <c r="Q9" s="557" t="e">
        <f>IF(ISNUMBER(Regressions!S19),ROUND(Regressions!S19, 1), NA())</f>
        <v>#N/A</v>
      </c>
      <c r="R9" s="553" t="e">
        <f>IF(ISNUMBER(Regressions!T19),ROUND(Regressions!T19, 1), NA())</f>
        <v>#N/A</v>
      </c>
      <c r="S9" s="554" t="e">
        <f>IF(ISNUMBER(Regressions!U19),ROUND(Regressions!U19, 1), NA())</f>
        <v>#N/A</v>
      </c>
    </row>
    <row r="10" spans="1:19" x14ac:dyDescent="0.25">
      <c r="A10" s="546" t="str">
        <f>+Introduction!$C$7</f>
        <v>Mongolia</v>
      </c>
      <c r="B10" s="547">
        <f>IF(ISBLANK(Regressions!B20), " ", Regressions!B20)</f>
        <v>2006</v>
      </c>
      <c r="C10" s="546" t="str">
        <f>HLOOKUP(Introduction!$G$4,nametranslations,24,FALSE)</f>
        <v>Total</v>
      </c>
      <c r="D10" s="549">
        <f>IF(ISBLANK(Regressions!D20), " ", Regressions!D20)</f>
        <v>797522</v>
      </c>
      <c r="E10" s="550">
        <f>IF(ISNUMBER(Regressions!E20),ROUND(Regressions!E20, 1), NA())</f>
        <v>99.6</v>
      </c>
      <c r="F10" s="551" t="e">
        <f>IF(ISNUMBER(Regressions!F20),ROUND(Regressions!F20, 1), NA())</f>
        <v>#N/A</v>
      </c>
      <c r="G10" s="552" t="e">
        <f>IF(ISNUMBER(Regressions!G20),ROUND(Regressions!G20, 1), NA())</f>
        <v>#N/A</v>
      </c>
      <c r="H10" s="553" t="e">
        <f>IF(ISNUMBER(Regressions!H20),ROUND(Regressions!H20, 1), NA())</f>
        <v>#N/A</v>
      </c>
      <c r="I10" s="554" t="e">
        <f>IF(ISNUMBER(Regressions!I20),ROUND(Regressions!I20, 1), NA())</f>
        <v>#N/A</v>
      </c>
      <c r="J10" s="555">
        <f>IF(ISNUMBER(Regressions!K20),ROUND(Regressions!K20, 1), NA())</f>
        <v>100</v>
      </c>
      <c r="K10" s="551" t="e">
        <f>IF(ISNUMBER(Regressions!L20),ROUND(Regressions!L20, 1), NA())</f>
        <v>#N/A</v>
      </c>
      <c r="L10" s="556" t="e">
        <f>IF(ISNUMBER(Regressions!M20),ROUND(Regressions!M20, 1), NA())</f>
        <v>#N/A</v>
      </c>
      <c r="M10" s="553" t="e">
        <f>IF(ISNUMBER(Regressions!N20),ROUND(Regressions!N20, 1), NA())</f>
        <v>#N/A</v>
      </c>
      <c r="N10" s="554" t="e">
        <f>IF(ISNUMBER(Regressions!O20),ROUND(Regressions!O20, 1), NA())</f>
        <v>#N/A</v>
      </c>
      <c r="O10" s="555">
        <f>IF(ISNUMBER(Regressions!Q20),ROUND(Regressions!Q20, 1), NA())</f>
        <v>100</v>
      </c>
      <c r="P10" s="551" t="e">
        <f>IF(ISNUMBER(Regressions!R20),ROUND(Regressions!R20, 1), NA())</f>
        <v>#N/A</v>
      </c>
      <c r="Q10" s="557" t="e">
        <f>IF(ISNUMBER(Regressions!S20),ROUND(Regressions!S20, 1), NA())</f>
        <v>#N/A</v>
      </c>
      <c r="R10" s="553" t="e">
        <f>IF(ISNUMBER(Regressions!T20),ROUND(Regressions!T20, 1), NA())</f>
        <v>#N/A</v>
      </c>
      <c r="S10" s="554" t="e">
        <f>IF(ISNUMBER(Regressions!U20),ROUND(Regressions!U20, 1), NA())</f>
        <v>#N/A</v>
      </c>
    </row>
    <row r="11" spans="1:19" x14ac:dyDescent="0.25">
      <c r="A11" s="546" t="str">
        <f>+Introduction!$C$7</f>
        <v>Mongolia</v>
      </c>
      <c r="B11" s="547">
        <f>IF(ISBLANK(Regressions!B21), " ", Regressions!B21)</f>
        <v>2007</v>
      </c>
      <c r="C11" s="546" t="str">
        <f>HLOOKUP(Introduction!$G$4,nametranslations,24,FALSE)</f>
        <v>Total</v>
      </c>
      <c r="D11" s="549">
        <f>IF(ISBLANK(Regressions!D21), " ", Regressions!D21)</f>
        <v>775719</v>
      </c>
      <c r="E11" s="550">
        <f>IF(ISNUMBER(Regressions!E21),ROUND(Regressions!E21, 1), NA())</f>
        <v>99.6</v>
      </c>
      <c r="F11" s="551" t="e">
        <f>IF(ISNUMBER(Regressions!F21),ROUND(Regressions!F21, 1), NA())</f>
        <v>#N/A</v>
      </c>
      <c r="G11" s="552" t="e">
        <f>IF(ISNUMBER(Regressions!G21),ROUND(Regressions!G21, 1), NA())</f>
        <v>#N/A</v>
      </c>
      <c r="H11" s="553" t="e">
        <f>IF(ISNUMBER(Regressions!H21),ROUND(Regressions!H21, 1), NA())</f>
        <v>#N/A</v>
      </c>
      <c r="I11" s="554" t="e">
        <f>IF(ISNUMBER(Regressions!I21),ROUND(Regressions!I21, 1), NA())</f>
        <v>#N/A</v>
      </c>
      <c r="J11" s="555">
        <f>IF(ISNUMBER(Regressions!K21),ROUND(Regressions!K21, 1), NA())</f>
        <v>100</v>
      </c>
      <c r="K11" s="551" t="e">
        <f>IF(ISNUMBER(Regressions!L21),ROUND(Regressions!L21, 1), NA())</f>
        <v>#N/A</v>
      </c>
      <c r="L11" s="556" t="e">
        <f>IF(ISNUMBER(Regressions!M21),ROUND(Regressions!M21, 1), NA())</f>
        <v>#N/A</v>
      </c>
      <c r="M11" s="553" t="e">
        <f>IF(ISNUMBER(Regressions!N21),ROUND(Regressions!N21, 1), NA())</f>
        <v>#N/A</v>
      </c>
      <c r="N11" s="554" t="e">
        <f>IF(ISNUMBER(Regressions!O21),ROUND(Regressions!O21, 1), NA())</f>
        <v>#N/A</v>
      </c>
      <c r="O11" s="555">
        <f>IF(ISNUMBER(Regressions!Q21),ROUND(Regressions!Q21, 1), NA())</f>
        <v>100</v>
      </c>
      <c r="P11" s="551" t="e">
        <f>IF(ISNUMBER(Regressions!R21),ROUND(Regressions!R21, 1), NA())</f>
        <v>#N/A</v>
      </c>
      <c r="Q11" s="557" t="e">
        <f>IF(ISNUMBER(Regressions!S21),ROUND(Regressions!S21, 1), NA())</f>
        <v>#N/A</v>
      </c>
      <c r="R11" s="553" t="e">
        <f>IF(ISNUMBER(Regressions!T21),ROUND(Regressions!T21, 1), NA())</f>
        <v>#N/A</v>
      </c>
      <c r="S11" s="554" t="e">
        <f>IF(ISNUMBER(Regressions!U21),ROUND(Regressions!U21, 1), NA())</f>
        <v>#N/A</v>
      </c>
    </row>
    <row r="12" spans="1:19" x14ac:dyDescent="0.25">
      <c r="A12" s="546" t="str">
        <f>+Introduction!$C$7</f>
        <v>Mongolia</v>
      </c>
      <c r="B12" s="547">
        <f>IF(ISBLANK(Regressions!B22), " ", Regressions!B22)</f>
        <v>2008</v>
      </c>
      <c r="C12" s="546" t="str">
        <f>HLOOKUP(Introduction!$G$4,nametranslations,24,FALSE)</f>
        <v>Total</v>
      </c>
      <c r="D12" s="549">
        <f>IF(ISBLANK(Regressions!D22), " ", Regressions!D22)</f>
        <v>755215</v>
      </c>
      <c r="E12" s="550">
        <f>IF(ISNUMBER(Regressions!E22),ROUND(Regressions!E22, 1), NA())</f>
        <v>99.6</v>
      </c>
      <c r="F12" s="551" t="e">
        <f>IF(ISNUMBER(Regressions!F22),ROUND(Regressions!F22, 1), NA())</f>
        <v>#N/A</v>
      </c>
      <c r="G12" s="552" t="e">
        <f>IF(ISNUMBER(Regressions!G22),ROUND(Regressions!G22, 1), NA())</f>
        <v>#N/A</v>
      </c>
      <c r="H12" s="553" t="e">
        <f>IF(ISNUMBER(Regressions!H22),ROUND(Regressions!H22, 1), NA())</f>
        <v>#N/A</v>
      </c>
      <c r="I12" s="554" t="e">
        <f>IF(ISNUMBER(Regressions!I22),ROUND(Regressions!I22, 1), NA())</f>
        <v>#N/A</v>
      </c>
      <c r="J12" s="555">
        <f>IF(ISNUMBER(Regressions!K22),ROUND(Regressions!K22, 1), NA())</f>
        <v>100</v>
      </c>
      <c r="K12" s="551" t="e">
        <f>IF(ISNUMBER(Regressions!L22),ROUND(Regressions!L22, 1), NA())</f>
        <v>#N/A</v>
      </c>
      <c r="L12" s="556" t="e">
        <f>IF(ISNUMBER(Regressions!M22),ROUND(Regressions!M22, 1), NA())</f>
        <v>#N/A</v>
      </c>
      <c r="M12" s="553" t="e">
        <f>IF(ISNUMBER(Regressions!N22),ROUND(Regressions!N22, 1), NA())</f>
        <v>#N/A</v>
      </c>
      <c r="N12" s="554" t="e">
        <f>IF(ISNUMBER(Regressions!O22),ROUND(Regressions!O22, 1), NA())</f>
        <v>#N/A</v>
      </c>
      <c r="O12" s="555">
        <f>IF(ISNUMBER(Regressions!Q22),ROUND(Regressions!Q22, 1), NA())</f>
        <v>100</v>
      </c>
      <c r="P12" s="551" t="e">
        <f>IF(ISNUMBER(Regressions!R22),ROUND(Regressions!R22, 1), NA())</f>
        <v>#N/A</v>
      </c>
      <c r="Q12" s="557" t="e">
        <f>IF(ISNUMBER(Regressions!S22),ROUND(Regressions!S22, 1), NA())</f>
        <v>#N/A</v>
      </c>
      <c r="R12" s="553" t="e">
        <f>IF(ISNUMBER(Regressions!T22),ROUND(Regressions!T22, 1), NA())</f>
        <v>#N/A</v>
      </c>
      <c r="S12" s="554" t="e">
        <f>IF(ISNUMBER(Regressions!U22),ROUND(Regressions!U22, 1), NA())</f>
        <v>#N/A</v>
      </c>
    </row>
    <row r="13" spans="1:19" x14ac:dyDescent="0.25">
      <c r="A13" s="546" t="str">
        <f>+Introduction!$C$7</f>
        <v>Mongolia</v>
      </c>
      <c r="B13" s="547">
        <f>IF(ISBLANK(Regressions!B23), " ", Regressions!B23)</f>
        <v>2009</v>
      </c>
      <c r="C13" s="546" t="str">
        <f>HLOOKUP(Introduction!$G$4,nametranslations,24,FALSE)</f>
        <v>Total</v>
      </c>
      <c r="D13" s="549">
        <f>IF(ISBLANK(Regressions!D23), " ", Regressions!D23)</f>
        <v>732175</v>
      </c>
      <c r="E13" s="550">
        <f>IF(ISNUMBER(Regressions!E23),ROUND(Regressions!E23, 1), NA())</f>
        <v>99.6</v>
      </c>
      <c r="F13" s="551" t="e">
        <f>IF(ISNUMBER(Regressions!F23),ROUND(Regressions!F23, 1), NA())</f>
        <v>#N/A</v>
      </c>
      <c r="G13" s="552" t="e">
        <f>IF(ISNUMBER(Regressions!G23),ROUND(Regressions!G23, 1), NA())</f>
        <v>#N/A</v>
      </c>
      <c r="H13" s="553" t="e">
        <f>IF(ISNUMBER(Regressions!H23),ROUND(Regressions!H23, 1), NA())</f>
        <v>#N/A</v>
      </c>
      <c r="I13" s="554" t="e">
        <f>IF(ISNUMBER(Regressions!I23),ROUND(Regressions!I23, 1), NA())</f>
        <v>#N/A</v>
      </c>
      <c r="J13" s="555">
        <f>IF(ISNUMBER(Regressions!K23),ROUND(Regressions!K23, 1), NA())</f>
        <v>100</v>
      </c>
      <c r="K13" s="551" t="e">
        <f>IF(ISNUMBER(Regressions!L23),ROUND(Regressions!L23, 1), NA())</f>
        <v>#N/A</v>
      </c>
      <c r="L13" s="556" t="e">
        <f>IF(ISNUMBER(Regressions!M23),ROUND(Regressions!M23, 1), NA())</f>
        <v>#N/A</v>
      </c>
      <c r="M13" s="553" t="e">
        <f>IF(ISNUMBER(Regressions!N23),ROUND(Regressions!N23, 1), NA())</f>
        <v>#N/A</v>
      </c>
      <c r="N13" s="554" t="e">
        <f>IF(ISNUMBER(Regressions!O23),ROUND(Regressions!O23, 1), NA())</f>
        <v>#N/A</v>
      </c>
      <c r="O13" s="555">
        <f>IF(ISNUMBER(Regressions!Q23),ROUND(Regressions!Q23, 1), NA())</f>
        <v>100</v>
      </c>
      <c r="P13" s="551" t="e">
        <f>IF(ISNUMBER(Regressions!R23),ROUND(Regressions!R23, 1), NA())</f>
        <v>#N/A</v>
      </c>
      <c r="Q13" s="557" t="e">
        <f>IF(ISNUMBER(Regressions!S23),ROUND(Regressions!S23, 1), NA())</f>
        <v>#N/A</v>
      </c>
      <c r="R13" s="553" t="e">
        <f>IF(ISNUMBER(Regressions!T23),ROUND(Regressions!T23, 1), NA())</f>
        <v>#N/A</v>
      </c>
      <c r="S13" s="554" t="e">
        <f>IF(ISNUMBER(Regressions!U23),ROUND(Regressions!U23, 1), NA())</f>
        <v>#N/A</v>
      </c>
    </row>
    <row r="14" spans="1:19" x14ac:dyDescent="0.25">
      <c r="A14" s="546" t="str">
        <f>+Introduction!$C$7</f>
        <v>Mongolia</v>
      </c>
      <c r="B14" s="547">
        <f>IF(ISBLANK(Regressions!B24), " ", Regressions!B24)</f>
        <v>2010</v>
      </c>
      <c r="C14" s="546" t="str">
        <f>HLOOKUP(Introduction!$G$4,nametranslations,24,FALSE)</f>
        <v>Total</v>
      </c>
      <c r="D14" s="549">
        <f>IF(ISBLANK(Regressions!D24), " ", Regressions!D24)</f>
        <v>726251</v>
      </c>
      <c r="E14" s="550">
        <f>IF(ISNUMBER(Regressions!E24),ROUND(Regressions!E24, 1), NA())</f>
        <v>99.6</v>
      </c>
      <c r="F14" s="551" t="e">
        <f>IF(ISNUMBER(Regressions!F24),ROUND(Regressions!F24, 1), NA())</f>
        <v>#N/A</v>
      </c>
      <c r="G14" s="552" t="e">
        <f>IF(ISNUMBER(Regressions!G24),ROUND(Regressions!G24, 1), NA())</f>
        <v>#N/A</v>
      </c>
      <c r="H14" s="553" t="e">
        <f>IF(ISNUMBER(Regressions!H24),ROUND(Regressions!H24, 1), NA())</f>
        <v>#N/A</v>
      </c>
      <c r="I14" s="554" t="e">
        <f>IF(ISNUMBER(Regressions!I24),ROUND(Regressions!I24, 1), NA())</f>
        <v>#N/A</v>
      </c>
      <c r="J14" s="555">
        <f>IF(ISNUMBER(Regressions!K24),ROUND(Regressions!K24, 1), NA())</f>
        <v>100</v>
      </c>
      <c r="K14" s="551" t="e">
        <f>IF(ISNUMBER(Regressions!L24),ROUND(Regressions!L24, 1), NA())</f>
        <v>#N/A</v>
      </c>
      <c r="L14" s="556" t="e">
        <f>IF(ISNUMBER(Regressions!M24),ROUND(Regressions!M24, 1), NA())</f>
        <v>#N/A</v>
      </c>
      <c r="M14" s="553" t="e">
        <f>IF(ISNUMBER(Regressions!N24),ROUND(Regressions!N24, 1), NA())</f>
        <v>#N/A</v>
      </c>
      <c r="N14" s="554" t="e">
        <f>IF(ISNUMBER(Regressions!O24),ROUND(Regressions!O24, 1), NA())</f>
        <v>#N/A</v>
      </c>
      <c r="O14" s="555">
        <f>IF(ISNUMBER(Regressions!Q24),ROUND(Regressions!Q24, 1), NA())</f>
        <v>100</v>
      </c>
      <c r="P14" s="551" t="e">
        <f>IF(ISNUMBER(Regressions!R24),ROUND(Regressions!R24, 1), NA())</f>
        <v>#N/A</v>
      </c>
      <c r="Q14" s="557" t="e">
        <f>IF(ISNUMBER(Regressions!S24),ROUND(Regressions!S24, 1), NA())</f>
        <v>#N/A</v>
      </c>
      <c r="R14" s="553" t="e">
        <f>IF(ISNUMBER(Regressions!T24),ROUND(Regressions!T24, 1), NA())</f>
        <v>#N/A</v>
      </c>
      <c r="S14" s="554" t="e">
        <f>IF(ISNUMBER(Regressions!U24),ROUND(Regressions!U24, 1), NA())</f>
        <v>#N/A</v>
      </c>
    </row>
    <row r="15" spans="1:19" x14ac:dyDescent="0.25">
      <c r="A15" s="546" t="str">
        <f>+Introduction!$C$7</f>
        <v>Mongolia</v>
      </c>
      <c r="B15" s="547">
        <f>IF(ISBLANK(Regressions!B25), " ", Regressions!B25)</f>
        <v>2011</v>
      </c>
      <c r="C15" s="546" t="str">
        <f>HLOOKUP(Introduction!$G$4,nametranslations,24,FALSE)</f>
        <v>Total</v>
      </c>
      <c r="D15" s="549">
        <f>IF(ISBLANK(Regressions!D25), " ", Regressions!D25)</f>
        <v>780170</v>
      </c>
      <c r="E15" s="550">
        <f>IF(ISNUMBER(Regressions!E25),ROUND(Regressions!E25, 1), NA())</f>
        <v>99.6</v>
      </c>
      <c r="F15" s="551" t="e">
        <f>IF(ISNUMBER(Regressions!F25),ROUND(Regressions!F25, 1), NA())</f>
        <v>#N/A</v>
      </c>
      <c r="G15" s="552" t="e">
        <f>IF(ISNUMBER(Regressions!G25),ROUND(Regressions!G25, 1), NA())</f>
        <v>#N/A</v>
      </c>
      <c r="H15" s="553" t="e">
        <f>IF(ISNUMBER(Regressions!H25),ROUND(Regressions!H25, 1), NA())</f>
        <v>#N/A</v>
      </c>
      <c r="I15" s="554" t="e">
        <f>IF(ISNUMBER(Regressions!I25),ROUND(Regressions!I25, 1), NA())</f>
        <v>#N/A</v>
      </c>
      <c r="J15" s="555">
        <f>IF(ISNUMBER(Regressions!K25),ROUND(Regressions!K25, 1), NA())</f>
        <v>100</v>
      </c>
      <c r="K15" s="551" t="e">
        <f>IF(ISNUMBER(Regressions!L25),ROUND(Regressions!L25, 1), NA())</f>
        <v>#N/A</v>
      </c>
      <c r="L15" s="556" t="e">
        <f>IF(ISNUMBER(Regressions!M25),ROUND(Regressions!M25, 1), NA())</f>
        <v>#N/A</v>
      </c>
      <c r="M15" s="553" t="e">
        <f>IF(ISNUMBER(Regressions!N25),ROUND(Regressions!N25, 1), NA())</f>
        <v>#N/A</v>
      </c>
      <c r="N15" s="554" t="e">
        <f>IF(ISNUMBER(Regressions!O25),ROUND(Regressions!O25, 1), NA())</f>
        <v>#N/A</v>
      </c>
      <c r="O15" s="555">
        <f>IF(ISNUMBER(Regressions!Q25),ROUND(Regressions!Q25, 1), NA())</f>
        <v>100</v>
      </c>
      <c r="P15" s="551" t="e">
        <f>IF(ISNUMBER(Regressions!R25),ROUND(Regressions!R25, 1), NA())</f>
        <v>#N/A</v>
      </c>
      <c r="Q15" s="557" t="e">
        <f>IF(ISNUMBER(Regressions!S25),ROUND(Regressions!S25, 1), NA())</f>
        <v>#N/A</v>
      </c>
      <c r="R15" s="553" t="e">
        <f>IF(ISNUMBER(Regressions!T25),ROUND(Regressions!T25, 1), NA())</f>
        <v>#N/A</v>
      </c>
      <c r="S15" s="554" t="e">
        <f>IF(ISNUMBER(Regressions!U25),ROUND(Regressions!U25, 1), NA())</f>
        <v>#N/A</v>
      </c>
    </row>
    <row r="16" spans="1:19" x14ac:dyDescent="0.25">
      <c r="A16" s="546" t="str">
        <f>+Introduction!$C$7</f>
        <v>Mongolia</v>
      </c>
      <c r="B16" s="547">
        <f>IF(ISBLANK(Regressions!B26), " ", Regressions!B26)</f>
        <v>2012</v>
      </c>
      <c r="C16" s="546" t="str">
        <f>HLOOKUP(Introduction!$G$4,nametranslations,24,FALSE)</f>
        <v>Total</v>
      </c>
      <c r="D16" s="549">
        <f>IF(ISBLANK(Regressions!D26), " ", Regressions!D26)</f>
        <v>791891</v>
      </c>
      <c r="E16" s="550">
        <f>IF(ISNUMBER(Regressions!E26),ROUND(Regressions!E26, 1), NA())</f>
        <v>99.6</v>
      </c>
      <c r="F16" s="551" t="e">
        <f>IF(ISNUMBER(Regressions!F26),ROUND(Regressions!F26, 1), NA())</f>
        <v>#N/A</v>
      </c>
      <c r="G16" s="552" t="e">
        <f>IF(ISNUMBER(Regressions!G26),ROUND(Regressions!G26, 1), NA())</f>
        <v>#N/A</v>
      </c>
      <c r="H16" s="553" t="e">
        <f>IF(ISNUMBER(Regressions!H26),ROUND(Regressions!H26, 1), NA())</f>
        <v>#N/A</v>
      </c>
      <c r="I16" s="554" t="e">
        <f>IF(ISNUMBER(Regressions!I26),ROUND(Regressions!I26, 1), NA())</f>
        <v>#N/A</v>
      </c>
      <c r="J16" s="555">
        <f>IF(ISNUMBER(Regressions!K26),ROUND(Regressions!K26, 1), NA())</f>
        <v>100</v>
      </c>
      <c r="K16" s="551" t="e">
        <f>IF(ISNUMBER(Regressions!L26),ROUND(Regressions!L26, 1), NA())</f>
        <v>#N/A</v>
      </c>
      <c r="L16" s="556" t="e">
        <f>IF(ISNUMBER(Regressions!M26),ROUND(Regressions!M26, 1), NA())</f>
        <v>#N/A</v>
      </c>
      <c r="M16" s="553" t="e">
        <f>IF(ISNUMBER(Regressions!N26),ROUND(Regressions!N26, 1), NA())</f>
        <v>#N/A</v>
      </c>
      <c r="N16" s="554" t="e">
        <f>IF(ISNUMBER(Regressions!O26),ROUND(Regressions!O26, 1), NA())</f>
        <v>#N/A</v>
      </c>
      <c r="O16" s="555">
        <f>IF(ISNUMBER(Regressions!Q26),ROUND(Regressions!Q26, 1), NA())</f>
        <v>100</v>
      </c>
      <c r="P16" s="551" t="e">
        <f>IF(ISNUMBER(Regressions!R26),ROUND(Regressions!R26, 1), NA())</f>
        <v>#N/A</v>
      </c>
      <c r="Q16" s="557" t="e">
        <f>IF(ISNUMBER(Regressions!S26),ROUND(Regressions!S26, 1), NA())</f>
        <v>#N/A</v>
      </c>
      <c r="R16" s="553" t="e">
        <f>IF(ISNUMBER(Regressions!T26),ROUND(Regressions!T26, 1), NA())</f>
        <v>#N/A</v>
      </c>
      <c r="S16" s="554" t="e">
        <f>IF(ISNUMBER(Regressions!U26),ROUND(Regressions!U26, 1), NA())</f>
        <v>#N/A</v>
      </c>
    </row>
    <row r="17" spans="1:19" x14ac:dyDescent="0.25">
      <c r="A17" s="546" t="str">
        <f>+Introduction!$C$7</f>
        <v>Mongolia</v>
      </c>
      <c r="B17" s="547">
        <f>IF(ISBLANK(Regressions!B27), " ", Regressions!B27)</f>
        <v>2013</v>
      </c>
      <c r="C17" s="546" t="str">
        <f>HLOOKUP(Introduction!$G$4,nametranslations,24,FALSE)</f>
        <v>Total</v>
      </c>
      <c r="D17" s="549">
        <f>IF(ISBLANK(Regressions!D27), " ", Regressions!D27)</f>
        <v>810438</v>
      </c>
      <c r="E17" s="550">
        <f>IF(ISNUMBER(Regressions!E27),ROUND(Regressions!E27, 1), NA())</f>
        <v>99.6</v>
      </c>
      <c r="F17" s="551">
        <f>IF(ISNUMBER(Regressions!F27),ROUND(Regressions!F27, 1), NA())</f>
        <v>98.3</v>
      </c>
      <c r="G17" s="552">
        <f>IF(ISNUMBER(Regressions!G27),ROUND(Regressions!G27, 1), NA())</f>
        <v>74.400000000000006</v>
      </c>
      <c r="H17" s="553">
        <f>IF(ISNUMBER(Regressions!H27),ROUND(Regressions!H27, 1), NA())</f>
        <v>23.9</v>
      </c>
      <c r="I17" s="554">
        <f>IF(ISNUMBER(Regressions!I27),ROUND(Regressions!I27, 1), NA())</f>
        <v>1.8</v>
      </c>
      <c r="J17" s="555">
        <f>IF(ISNUMBER(Regressions!K27),ROUND(Regressions!K27, 1), NA())</f>
        <v>100</v>
      </c>
      <c r="K17" s="551">
        <f>IF(ISNUMBER(Regressions!L27),ROUND(Regressions!L27, 1), NA())</f>
        <v>84.4</v>
      </c>
      <c r="L17" s="556">
        <f>IF(ISNUMBER(Regressions!M27),ROUND(Regressions!M27, 1), NA())</f>
        <v>63.2</v>
      </c>
      <c r="M17" s="553">
        <f>IF(ISNUMBER(Regressions!N27),ROUND(Regressions!N27, 1), NA())</f>
        <v>21.1</v>
      </c>
      <c r="N17" s="554">
        <f>IF(ISNUMBER(Regressions!O27),ROUND(Regressions!O27, 1), NA())</f>
        <v>15.7</v>
      </c>
      <c r="O17" s="555">
        <f>IF(ISNUMBER(Regressions!Q27),ROUND(Regressions!Q27, 1), NA())</f>
        <v>100</v>
      </c>
      <c r="P17" s="551">
        <f>IF(ISNUMBER(Regressions!R27),ROUND(Regressions!R27, 1), NA())</f>
        <v>77.3</v>
      </c>
      <c r="Q17" s="557">
        <f>IF(ISNUMBER(Regressions!S27),ROUND(Regressions!S27, 1), NA())</f>
        <v>41.4</v>
      </c>
      <c r="R17" s="553">
        <f>IF(ISNUMBER(Regressions!T27),ROUND(Regressions!T27, 1), NA())</f>
        <v>35.9</v>
      </c>
      <c r="S17" s="554">
        <f>IF(ISNUMBER(Regressions!U27),ROUND(Regressions!U27, 1), NA())</f>
        <v>22.7</v>
      </c>
    </row>
    <row r="18" spans="1:19" x14ac:dyDescent="0.25">
      <c r="A18" s="546" t="str">
        <f>+Introduction!$C$7</f>
        <v>Mongolia</v>
      </c>
      <c r="B18" s="547">
        <f>IF(ISBLANK(Regressions!B28), " ", Regressions!B28)</f>
        <v>2014</v>
      </c>
      <c r="C18" s="546" t="str">
        <f>HLOOKUP(Introduction!$G$4,nametranslations,24,FALSE)</f>
        <v>Total</v>
      </c>
      <c r="D18" s="549">
        <f>IF(ISBLANK(Regressions!D28), " ", Regressions!D28)</f>
        <v>827119</v>
      </c>
      <c r="E18" s="550">
        <f>IF(ISNUMBER(Regressions!E28),ROUND(Regressions!E28, 1), NA())</f>
        <v>99.6</v>
      </c>
      <c r="F18" s="551">
        <f>IF(ISNUMBER(Regressions!F28),ROUND(Regressions!F28, 1), NA())</f>
        <v>98.3</v>
      </c>
      <c r="G18" s="552">
        <f>IF(ISNUMBER(Regressions!G28),ROUND(Regressions!G28, 1), NA())</f>
        <v>74.400000000000006</v>
      </c>
      <c r="H18" s="553">
        <f>IF(ISNUMBER(Regressions!H28),ROUND(Regressions!H28, 1), NA())</f>
        <v>23.9</v>
      </c>
      <c r="I18" s="554">
        <f>IF(ISNUMBER(Regressions!I28),ROUND(Regressions!I28, 1), NA())</f>
        <v>1.8</v>
      </c>
      <c r="J18" s="555">
        <f>IF(ISNUMBER(Regressions!K28),ROUND(Regressions!K28, 1), NA())</f>
        <v>100</v>
      </c>
      <c r="K18" s="551">
        <f>IF(ISNUMBER(Regressions!L28),ROUND(Regressions!L28, 1), NA())</f>
        <v>84.4</v>
      </c>
      <c r="L18" s="556">
        <f>IF(ISNUMBER(Regressions!M28),ROUND(Regressions!M28, 1), NA())</f>
        <v>63.2</v>
      </c>
      <c r="M18" s="553">
        <f>IF(ISNUMBER(Regressions!N28),ROUND(Regressions!N28, 1), NA())</f>
        <v>21.1</v>
      </c>
      <c r="N18" s="554">
        <f>IF(ISNUMBER(Regressions!O28),ROUND(Regressions!O28, 1), NA())</f>
        <v>15.7</v>
      </c>
      <c r="O18" s="555">
        <f>IF(ISNUMBER(Regressions!Q28),ROUND(Regressions!Q28, 1), NA())</f>
        <v>100</v>
      </c>
      <c r="P18" s="551">
        <f>IF(ISNUMBER(Regressions!R28),ROUND(Regressions!R28, 1), NA())</f>
        <v>77.3</v>
      </c>
      <c r="Q18" s="557">
        <f>IF(ISNUMBER(Regressions!S28),ROUND(Regressions!S28, 1), NA())</f>
        <v>41.4</v>
      </c>
      <c r="R18" s="553">
        <f>IF(ISNUMBER(Regressions!T28),ROUND(Regressions!T28, 1), NA())</f>
        <v>35.9</v>
      </c>
      <c r="S18" s="554">
        <f>IF(ISNUMBER(Regressions!U28),ROUND(Regressions!U28, 1), NA())</f>
        <v>22.7</v>
      </c>
    </row>
    <row r="19" spans="1:19" x14ac:dyDescent="0.25">
      <c r="A19" s="546" t="str">
        <f>+Introduction!$C$7</f>
        <v>Mongolia</v>
      </c>
      <c r="B19" s="547">
        <f>IF(ISBLANK(Regressions!B29), " ", Regressions!B29)</f>
        <v>2015</v>
      </c>
      <c r="C19" s="546" t="str">
        <f>HLOOKUP(Introduction!$G$4,nametranslations,24,FALSE)</f>
        <v>Total</v>
      </c>
      <c r="D19" s="549">
        <f>IF(ISBLANK(Regressions!D29), " ", Regressions!D29)</f>
        <v>850943</v>
      </c>
      <c r="E19" s="550">
        <f>IF(ISNUMBER(Regressions!E29),ROUND(Regressions!E29, 1), NA())</f>
        <v>99.6</v>
      </c>
      <c r="F19" s="551">
        <f>IF(ISNUMBER(Regressions!F29),ROUND(Regressions!F29, 1), NA())</f>
        <v>98.3</v>
      </c>
      <c r="G19" s="552">
        <f>IF(ISNUMBER(Regressions!G29),ROUND(Regressions!G29, 1), NA())</f>
        <v>74.400000000000006</v>
      </c>
      <c r="H19" s="553">
        <f>IF(ISNUMBER(Regressions!H29),ROUND(Regressions!H29, 1), NA())</f>
        <v>23.9</v>
      </c>
      <c r="I19" s="554">
        <f>IF(ISNUMBER(Regressions!I29),ROUND(Regressions!I29, 1), NA())</f>
        <v>1.8</v>
      </c>
      <c r="J19" s="555">
        <f>IF(ISNUMBER(Regressions!K29),ROUND(Regressions!K29, 1), NA())</f>
        <v>100</v>
      </c>
      <c r="K19" s="551">
        <f>IF(ISNUMBER(Regressions!L29),ROUND(Regressions!L29, 1), NA())</f>
        <v>84.4</v>
      </c>
      <c r="L19" s="556">
        <f>IF(ISNUMBER(Regressions!M29),ROUND(Regressions!M29, 1), NA())</f>
        <v>63.2</v>
      </c>
      <c r="M19" s="553">
        <f>IF(ISNUMBER(Regressions!N29),ROUND(Regressions!N29, 1), NA())</f>
        <v>21.1</v>
      </c>
      <c r="N19" s="554">
        <f>IF(ISNUMBER(Regressions!O29),ROUND(Regressions!O29, 1), NA())</f>
        <v>15.7</v>
      </c>
      <c r="O19" s="555">
        <f>IF(ISNUMBER(Regressions!Q29),ROUND(Regressions!Q29, 1), NA())</f>
        <v>100</v>
      </c>
      <c r="P19" s="551">
        <f>IF(ISNUMBER(Regressions!R29),ROUND(Regressions!R29, 1), NA())</f>
        <v>77.3</v>
      </c>
      <c r="Q19" s="557">
        <f>IF(ISNUMBER(Regressions!S29),ROUND(Regressions!S29, 1), NA())</f>
        <v>41.4</v>
      </c>
      <c r="R19" s="553">
        <f>IF(ISNUMBER(Regressions!T29),ROUND(Regressions!T29, 1), NA())</f>
        <v>35.9</v>
      </c>
      <c r="S19" s="554">
        <f>IF(ISNUMBER(Regressions!U29),ROUND(Regressions!U29, 1), NA())</f>
        <v>22.7</v>
      </c>
    </row>
    <row r="20" spans="1:19" x14ac:dyDescent="0.25">
      <c r="A20" s="546" t="str">
        <f>+Introduction!$C$7</f>
        <v>Mongolia</v>
      </c>
      <c r="B20" s="547">
        <f>IF(ISBLANK(Regressions!B30), " ", Regressions!B30)</f>
        <v>2016</v>
      </c>
      <c r="C20" s="546" t="str">
        <f>HLOOKUP(Introduction!$G$4,nametranslations,24,FALSE)</f>
        <v>Total</v>
      </c>
      <c r="D20" s="549">
        <f>IF(ISBLANK(Regressions!D30), " ", Regressions!D30)</f>
        <v>882872</v>
      </c>
      <c r="E20" s="550">
        <f>IF(ISNUMBER(Regressions!E30),ROUND(Regressions!E30, 1), NA())</f>
        <v>99.6</v>
      </c>
      <c r="F20" s="551">
        <f>IF(ISNUMBER(Regressions!F30),ROUND(Regressions!F30, 1), NA())</f>
        <v>98.3</v>
      </c>
      <c r="G20" s="552">
        <f>IF(ISNUMBER(Regressions!G30),ROUND(Regressions!G30, 1), NA())</f>
        <v>74.400000000000006</v>
      </c>
      <c r="H20" s="553">
        <f>IF(ISNUMBER(Regressions!H30),ROUND(Regressions!H30, 1), NA())</f>
        <v>23.9</v>
      </c>
      <c r="I20" s="554">
        <f>IF(ISNUMBER(Regressions!I30),ROUND(Regressions!I30, 1), NA())</f>
        <v>1.8</v>
      </c>
      <c r="J20" s="555">
        <f>IF(ISNUMBER(Regressions!K30),ROUND(Regressions!K30, 1), NA())</f>
        <v>100</v>
      </c>
      <c r="K20" s="551">
        <f>IF(ISNUMBER(Regressions!L30),ROUND(Regressions!L30, 1), NA())</f>
        <v>84.4</v>
      </c>
      <c r="L20" s="556">
        <f>IF(ISNUMBER(Regressions!M30),ROUND(Regressions!M30, 1), NA())</f>
        <v>63.2</v>
      </c>
      <c r="M20" s="553">
        <f>IF(ISNUMBER(Regressions!N30),ROUND(Regressions!N30, 1), NA())</f>
        <v>21.1</v>
      </c>
      <c r="N20" s="554">
        <f>IF(ISNUMBER(Regressions!O30),ROUND(Regressions!O30, 1), NA())</f>
        <v>15.7</v>
      </c>
      <c r="O20" s="555">
        <f>IF(ISNUMBER(Regressions!Q30),ROUND(Regressions!Q30, 1), NA())</f>
        <v>100</v>
      </c>
      <c r="P20" s="551">
        <f>IF(ISNUMBER(Regressions!R30),ROUND(Regressions!R30, 1), NA())</f>
        <v>77.3</v>
      </c>
      <c r="Q20" s="557">
        <f>IF(ISNUMBER(Regressions!S30),ROUND(Regressions!S30, 1), NA())</f>
        <v>41.4</v>
      </c>
      <c r="R20" s="553">
        <f>IF(ISNUMBER(Regressions!T30),ROUND(Regressions!T30, 1), NA())</f>
        <v>35.9</v>
      </c>
      <c r="S20" s="554">
        <f>IF(ISNUMBER(Regressions!U30),ROUND(Regressions!U30, 1), NA())</f>
        <v>22.7</v>
      </c>
    </row>
    <row r="21" spans="1:19" x14ac:dyDescent="0.25">
      <c r="A21" s="546" t="str">
        <f>+Introduction!$C$7</f>
        <v>Mongolia</v>
      </c>
      <c r="B21" s="547">
        <f>IF(ISBLANK(Regressions!B31), " ", Regressions!B31)</f>
        <v>2017</v>
      </c>
      <c r="C21" s="546" t="str">
        <f>HLOOKUP(Introduction!$G$4,nametranslations,24,FALSE)</f>
        <v>Total</v>
      </c>
      <c r="D21" s="549">
        <f>IF(ISBLANK(Regressions!D31), " ", Regressions!D31)</f>
        <v>919227</v>
      </c>
      <c r="E21" s="550">
        <f>IF(ISNUMBER(Regressions!E31),ROUND(Regressions!E31, 1), NA())</f>
        <v>99.6</v>
      </c>
      <c r="F21" s="551">
        <f>IF(ISNUMBER(Regressions!F31),ROUND(Regressions!F31, 1), NA())</f>
        <v>98.3</v>
      </c>
      <c r="G21" s="552">
        <f>IF(ISNUMBER(Regressions!G31),ROUND(Regressions!G31, 1), NA())</f>
        <v>74.400000000000006</v>
      </c>
      <c r="H21" s="553">
        <f>IF(ISNUMBER(Regressions!H31),ROUND(Regressions!H31, 1), NA())</f>
        <v>23.9</v>
      </c>
      <c r="I21" s="554">
        <f>IF(ISNUMBER(Regressions!I31),ROUND(Regressions!I31, 1), NA())</f>
        <v>1.8</v>
      </c>
      <c r="J21" s="555">
        <f>IF(ISNUMBER(Regressions!K31),ROUND(Regressions!K31, 1), NA())</f>
        <v>100</v>
      </c>
      <c r="K21" s="551">
        <f>IF(ISNUMBER(Regressions!L31),ROUND(Regressions!L31, 1), NA())</f>
        <v>84.4</v>
      </c>
      <c r="L21" s="556">
        <f>IF(ISNUMBER(Regressions!M31),ROUND(Regressions!M31, 1), NA())</f>
        <v>63.2</v>
      </c>
      <c r="M21" s="553">
        <f>IF(ISNUMBER(Regressions!N31),ROUND(Regressions!N31, 1), NA())</f>
        <v>21.1</v>
      </c>
      <c r="N21" s="554">
        <f>IF(ISNUMBER(Regressions!O31),ROUND(Regressions!O31, 1), NA())</f>
        <v>15.7</v>
      </c>
      <c r="O21" s="555">
        <f>IF(ISNUMBER(Regressions!Q31),ROUND(Regressions!Q31, 1), NA())</f>
        <v>100</v>
      </c>
      <c r="P21" s="551">
        <f>IF(ISNUMBER(Regressions!R31),ROUND(Regressions!R31, 1), NA())</f>
        <v>77.3</v>
      </c>
      <c r="Q21" s="557">
        <f>IF(ISNUMBER(Regressions!S31),ROUND(Regressions!S31, 1), NA())</f>
        <v>41.4</v>
      </c>
      <c r="R21" s="553">
        <f>IF(ISNUMBER(Regressions!T31),ROUND(Regressions!T31, 1), NA())</f>
        <v>35.9</v>
      </c>
      <c r="S21" s="554">
        <f>IF(ISNUMBER(Regressions!U31),ROUND(Regressions!U31, 1), NA())</f>
        <v>22.7</v>
      </c>
    </row>
    <row r="22" spans="1:19" x14ac:dyDescent="0.25">
      <c r="A22" s="546" t="str">
        <f>+Introduction!$C$7</f>
        <v>Mongolia</v>
      </c>
      <c r="B22" s="547">
        <f>IF(ISBLANK(Regressions!B32), " ", Regressions!B32)</f>
        <v>2018</v>
      </c>
      <c r="C22" s="546" t="str">
        <f>HLOOKUP(Introduction!$G$4,nametranslations,24,FALSE)</f>
        <v>Total</v>
      </c>
      <c r="D22" s="549">
        <f>IF(ISBLANK(Regressions!D32), " ", Regressions!D32)</f>
        <v>959442</v>
      </c>
      <c r="E22" s="550">
        <f>IF(ISNUMBER(Regressions!E32),ROUND(Regressions!E32, 1), NA())</f>
        <v>99.6</v>
      </c>
      <c r="F22" s="551">
        <f>IF(ISNUMBER(Regressions!F32),ROUND(Regressions!F32, 1), NA())</f>
        <v>98.3</v>
      </c>
      <c r="G22" s="552">
        <f>IF(ISNUMBER(Regressions!G32),ROUND(Regressions!G32, 1), NA())</f>
        <v>74.400000000000006</v>
      </c>
      <c r="H22" s="553">
        <f>IF(ISNUMBER(Regressions!H32),ROUND(Regressions!H32, 1), NA())</f>
        <v>23.9</v>
      </c>
      <c r="I22" s="554">
        <f>IF(ISNUMBER(Regressions!I32),ROUND(Regressions!I32, 1), NA())</f>
        <v>1.8</v>
      </c>
      <c r="J22" s="555">
        <f>IF(ISNUMBER(Regressions!K32),ROUND(Regressions!K32, 1), NA())</f>
        <v>100</v>
      </c>
      <c r="K22" s="551">
        <f>IF(ISNUMBER(Regressions!L32),ROUND(Regressions!L32, 1), NA())</f>
        <v>84.4</v>
      </c>
      <c r="L22" s="556">
        <f>IF(ISNUMBER(Regressions!M32),ROUND(Regressions!M32, 1), NA())</f>
        <v>63.2</v>
      </c>
      <c r="M22" s="553">
        <f>IF(ISNUMBER(Regressions!N32),ROUND(Regressions!N32, 1), NA())</f>
        <v>21.1</v>
      </c>
      <c r="N22" s="554">
        <f>IF(ISNUMBER(Regressions!O32),ROUND(Regressions!O32, 1), NA())</f>
        <v>15.7</v>
      </c>
      <c r="O22" s="555">
        <f>IF(ISNUMBER(Regressions!Q32),ROUND(Regressions!Q32, 1), NA())</f>
        <v>100</v>
      </c>
      <c r="P22" s="551">
        <f>IF(ISNUMBER(Regressions!R32),ROUND(Regressions!R32, 1), NA())</f>
        <v>77.3</v>
      </c>
      <c r="Q22" s="557">
        <f>IF(ISNUMBER(Regressions!S32),ROUND(Regressions!S32, 1), NA())</f>
        <v>41.4</v>
      </c>
      <c r="R22" s="553">
        <f>IF(ISNUMBER(Regressions!T32),ROUND(Regressions!T32, 1), NA())</f>
        <v>35.9</v>
      </c>
      <c r="S22" s="554">
        <f>IF(ISNUMBER(Regressions!U32),ROUND(Regressions!U32, 1), NA())</f>
        <v>22.7</v>
      </c>
    </row>
    <row r="23" spans="1:19" x14ac:dyDescent="0.25">
      <c r="A23" s="546" t="str">
        <f>+Introduction!$C$7</f>
        <v>Mongolia</v>
      </c>
      <c r="B23" s="547">
        <f>IF(ISBLANK(Regressions!B33), " ", Regressions!B33)</f>
        <v>2019</v>
      </c>
      <c r="C23" s="546" t="str">
        <f>HLOOKUP(Introduction!$G$4,nametranslations,24,FALSE)</f>
        <v>Total</v>
      </c>
      <c r="D23" s="549">
        <f>IF(ISBLANK(Regressions!D33), " ", Regressions!D33)</f>
        <v>1001496</v>
      </c>
      <c r="E23" s="550">
        <f>IF(ISNUMBER(Regressions!E33),ROUND(Regressions!E33, 1), NA())</f>
        <v>99.6</v>
      </c>
      <c r="F23" s="551">
        <f>IF(ISNUMBER(Regressions!F33),ROUND(Regressions!F33, 1), NA())</f>
        <v>98.3</v>
      </c>
      <c r="G23" s="552">
        <f>IF(ISNUMBER(Regressions!G33),ROUND(Regressions!G33, 1), NA())</f>
        <v>74.400000000000006</v>
      </c>
      <c r="H23" s="553">
        <f>IF(ISNUMBER(Regressions!H33),ROUND(Regressions!H33, 1), NA())</f>
        <v>23.9</v>
      </c>
      <c r="I23" s="554">
        <f>IF(ISNUMBER(Regressions!I33),ROUND(Regressions!I33, 1), NA())</f>
        <v>1.8</v>
      </c>
      <c r="J23" s="555">
        <f>IF(ISNUMBER(Regressions!K33),ROUND(Regressions!K33, 1), NA())</f>
        <v>100</v>
      </c>
      <c r="K23" s="551">
        <f>IF(ISNUMBER(Regressions!L33),ROUND(Regressions!L33, 1), NA())</f>
        <v>84.4</v>
      </c>
      <c r="L23" s="556">
        <f>IF(ISNUMBER(Regressions!M33),ROUND(Regressions!M33, 1), NA())</f>
        <v>63.2</v>
      </c>
      <c r="M23" s="553">
        <f>IF(ISNUMBER(Regressions!N33),ROUND(Regressions!N33, 1), NA())</f>
        <v>21.1</v>
      </c>
      <c r="N23" s="554">
        <f>IF(ISNUMBER(Regressions!O33),ROUND(Regressions!O33, 1), NA())</f>
        <v>15.7</v>
      </c>
      <c r="O23" s="555">
        <f>IF(ISNUMBER(Regressions!Q33),ROUND(Regressions!Q33, 1), NA())</f>
        <v>100</v>
      </c>
      <c r="P23" s="551">
        <f>IF(ISNUMBER(Regressions!R33),ROUND(Regressions!R33, 1), NA())</f>
        <v>77.3</v>
      </c>
      <c r="Q23" s="557">
        <f>IF(ISNUMBER(Regressions!S33),ROUND(Regressions!S33, 1), NA())</f>
        <v>41.4</v>
      </c>
      <c r="R23" s="553">
        <f>IF(ISNUMBER(Regressions!T33),ROUND(Regressions!T33, 1), NA())</f>
        <v>35.9</v>
      </c>
      <c r="S23" s="554">
        <f>IF(ISNUMBER(Regressions!U33),ROUND(Regressions!U33, 1), NA())</f>
        <v>22.7</v>
      </c>
    </row>
    <row r="24" spans="1:19" x14ac:dyDescent="0.25">
      <c r="A24" s="546" t="str">
        <f>+Introduction!$C$7</f>
        <v>Mongolia</v>
      </c>
      <c r="B24" s="547">
        <f>IF(ISBLANK(Regressions!B34), " ", Regressions!B34)</f>
        <v>2020</v>
      </c>
      <c r="C24" s="546" t="str">
        <f>HLOOKUP(Introduction!$G$4,nametranslations,24,FALSE)</f>
        <v>Total</v>
      </c>
      <c r="D24" s="549">
        <f>IF(ISBLANK(Regressions!D34), " ", Regressions!D34)</f>
        <v>1044409</v>
      </c>
      <c r="E24" s="550">
        <f>IF(ISNUMBER(Regressions!E34),ROUND(Regressions!E34, 1), NA())</f>
        <v>99.6</v>
      </c>
      <c r="F24" s="551">
        <f>IF(ISNUMBER(Regressions!F34),ROUND(Regressions!F34, 1), NA())</f>
        <v>98.3</v>
      </c>
      <c r="G24" s="552">
        <f>IF(ISNUMBER(Regressions!G34),ROUND(Regressions!G34, 1), NA())</f>
        <v>74.400000000000006</v>
      </c>
      <c r="H24" s="553">
        <f>IF(ISNUMBER(Regressions!H34),ROUND(Regressions!H34, 1), NA())</f>
        <v>23.9</v>
      </c>
      <c r="I24" s="554">
        <f>IF(ISNUMBER(Regressions!I34),ROUND(Regressions!I34, 1), NA())</f>
        <v>1.8</v>
      </c>
      <c r="J24" s="555">
        <f>IF(ISNUMBER(Regressions!K34),ROUND(Regressions!K34, 1), NA())</f>
        <v>100</v>
      </c>
      <c r="K24" s="551">
        <f>IF(ISNUMBER(Regressions!L34),ROUND(Regressions!L34, 1), NA())</f>
        <v>84.4</v>
      </c>
      <c r="L24" s="556">
        <f>IF(ISNUMBER(Regressions!M34),ROUND(Regressions!M34, 1), NA())</f>
        <v>63.2</v>
      </c>
      <c r="M24" s="553">
        <f>IF(ISNUMBER(Regressions!N34),ROUND(Regressions!N34, 1), NA())</f>
        <v>21.1</v>
      </c>
      <c r="N24" s="554">
        <f>IF(ISNUMBER(Regressions!O34),ROUND(Regressions!O34, 1), NA())</f>
        <v>15.7</v>
      </c>
      <c r="O24" s="555">
        <f>IF(ISNUMBER(Regressions!Q34),ROUND(Regressions!Q34, 1), NA())</f>
        <v>100</v>
      </c>
      <c r="P24" s="551">
        <f>IF(ISNUMBER(Regressions!R34),ROUND(Regressions!R34, 1), NA())</f>
        <v>77.3</v>
      </c>
      <c r="Q24" s="557">
        <f>IF(ISNUMBER(Regressions!S34),ROUND(Regressions!S34, 1), NA())</f>
        <v>41.4</v>
      </c>
      <c r="R24" s="553">
        <f>IF(ISNUMBER(Regressions!T34),ROUND(Regressions!T34, 1), NA())</f>
        <v>35.9</v>
      </c>
      <c r="S24" s="554">
        <f>IF(ISNUMBER(Regressions!U34),ROUND(Regressions!U34, 1), NA())</f>
        <v>22.7</v>
      </c>
    </row>
    <row r="25" spans="1:19" x14ac:dyDescent="0.25">
      <c r="A25" s="546" t="str">
        <f>+Introduction!$C$7</f>
        <v>Mongolia</v>
      </c>
      <c r="B25" s="547">
        <f>IF(ISBLANK(Regressions!B35), " ", Regressions!B35)</f>
        <v>2021</v>
      </c>
      <c r="C25" s="546" t="str">
        <f>HLOOKUP(Introduction!$G$4,nametranslations,24,FALSE)</f>
        <v>Total</v>
      </c>
      <c r="D25" s="549">
        <f>IF(ISBLANK(Regressions!D35), " ", Regressions!D35)</f>
        <v>1077323</v>
      </c>
      <c r="E25" s="555">
        <f>IF(ISNUMBER(Regressions!E35),ROUND(Regressions!E35, 1), NA())</f>
        <v>99.6</v>
      </c>
      <c r="F25" s="558">
        <f>IF(ISNUMBER(Regressions!F35),ROUND(Regressions!F35, 1), NA())</f>
        <v>98.3</v>
      </c>
      <c r="G25" s="559">
        <f>IF(ISNUMBER(Regressions!G35),ROUND(Regressions!G35, 1), NA())</f>
        <v>74.400000000000006</v>
      </c>
      <c r="H25" s="553">
        <f>IF(ISNUMBER(Regressions!H35),ROUND(Regressions!H35, 1), NA())</f>
        <v>23.9</v>
      </c>
      <c r="I25" s="554">
        <f>IF(ISNUMBER(Regressions!I35),ROUND(Regressions!I35, 1), NA())</f>
        <v>1.8</v>
      </c>
      <c r="J25" s="555">
        <f>IF(ISNUMBER(Regressions!K35),ROUND(Regressions!K35, 1), NA())</f>
        <v>100</v>
      </c>
      <c r="K25" s="558">
        <f>IF(ISNUMBER(Regressions!L35),ROUND(Regressions!L35, 1), NA())</f>
        <v>84.4</v>
      </c>
      <c r="L25" s="560">
        <f>IF(ISNUMBER(Regressions!M35),ROUND(Regressions!M35, 1), NA())</f>
        <v>63.2</v>
      </c>
      <c r="M25" s="553">
        <f>IF(ISNUMBER(Regressions!N35),ROUND(Regressions!N35, 1), NA())</f>
        <v>21.1</v>
      </c>
      <c r="N25" s="554">
        <f>IF(ISNUMBER(Regressions!O35),ROUND(Regressions!O35, 1), NA())</f>
        <v>15.7</v>
      </c>
      <c r="O25" s="555">
        <f>IF(ISNUMBER(Regressions!Q35),ROUND(Regressions!Q35, 1), NA())</f>
        <v>100</v>
      </c>
      <c r="P25" s="558">
        <f>IF(ISNUMBER(Regressions!R35),ROUND(Regressions!R35, 1), NA())</f>
        <v>77.3</v>
      </c>
      <c r="Q25" s="561">
        <f>IF(ISNUMBER(Regressions!S35),ROUND(Regressions!S35, 1), NA())</f>
        <v>41.4</v>
      </c>
      <c r="R25" s="553">
        <f>IF(ISNUMBER(Regressions!T35),ROUND(Regressions!T35, 1), NA())</f>
        <v>35.9</v>
      </c>
      <c r="S25" s="554">
        <f>IF(ISNUMBER(Regressions!U35),ROUND(Regressions!U35, 1), NA())</f>
        <v>22.7</v>
      </c>
    </row>
    <row r="26" spans="1:19" x14ac:dyDescent="0.25">
      <c r="A26" s="546" t="str">
        <f>+Introduction!$C$7</f>
        <v>Mongolia</v>
      </c>
      <c r="B26" s="547">
        <f>IF(ISBLANK(Regressions!B36), " ", Regressions!B36)</f>
        <v>2022</v>
      </c>
      <c r="C26" s="546" t="str">
        <f>HLOOKUP(Introduction!$G$4,nametranslations,24,FALSE)</f>
        <v>Total</v>
      </c>
      <c r="D26" s="549">
        <f>IF(ISBLANK(Regressions!D36), " ", Regressions!D36)</f>
        <v>1109043</v>
      </c>
      <c r="E26" s="550">
        <f>IF(ISNUMBER(Regressions!E36),ROUND(Regressions!E36, 1), NA())</f>
        <v>99.6</v>
      </c>
      <c r="F26" s="551" t="e">
        <f>IF(ISNUMBER(Regressions!F36),ROUND(Regressions!F36, 1), NA())</f>
        <v>#N/A</v>
      </c>
      <c r="G26" s="552" t="e">
        <f>IF(ISNUMBER(Regressions!G36),ROUND(Regressions!G36, 1), NA())</f>
        <v>#N/A</v>
      </c>
      <c r="H26" s="553" t="e">
        <f>IF(ISNUMBER(Regressions!H36),ROUND(Regressions!H36, 1), NA())</f>
        <v>#N/A</v>
      </c>
      <c r="I26" s="554" t="e">
        <f>IF(ISNUMBER(Regressions!I36),ROUND(Regressions!I36, 1), NA())</f>
        <v>#N/A</v>
      </c>
      <c r="J26" s="555">
        <f>IF(ISNUMBER(Regressions!K36),ROUND(Regressions!K36, 1), NA())</f>
        <v>100</v>
      </c>
      <c r="K26" s="551" t="e">
        <f>IF(ISNUMBER(Regressions!L36),ROUND(Regressions!L36, 1), NA())</f>
        <v>#N/A</v>
      </c>
      <c r="L26" s="556" t="e">
        <f>IF(ISNUMBER(Regressions!M36),ROUND(Regressions!M36, 1), NA())</f>
        <v>#N/A</v>
      </c>
      <c r="M26" s="553" t="e">
        <f>IF(ISNUMBER(Regressions!N36),ROUND(Regressions!N36, 1), NA())</f>
        <v>#N/A</v>
      </c>
      <c r="N26" s="554" t="e">
        <f>IF(ISNUMBER(Regressions!O36),ROUND(Regressions!O36, 1), NA())</f>
        <v>#N/A</v>
      </c>
      <c r="O26" s="555">
        <f>IF(ISNUMBER(Regressions!Q36),ROUND(Regressions!Q36, 1), NA())</f>
        <v>100</v>
      </c>
      <c r="P26" s="551" t="e">
        <f>IF(ISNUMBER(Regressions!R36),ROUND(Regressions!R36, 1), NA())</f>
        <v>#N/A</v>
      </c>
      <c r="Q26" s="557" t="e">
        <f>IF(ISNUMBER(Regressions!S36),ROUND(Regressions!S36, 1), NA())</f>
        <v>#N/A</v>
      </c>
      <c r="R26" s="553" t="e">
        <f>IF(ISNUMBER(Regressions!T36),ROUND(Regressions!T36, 1), NA())</f>
        <v>#N/A</v>
      </c>
      <c r="S26" s="554" t="e">
        <f>IF(ISNUMBER(Regressions!U36),ROUND(Regressions!U36, 1), NA())</f>
        <v>#N/A</v>
      </c>
    </row>
    <row r="27" spans="1:19" x14ac:dyDescent="0.25">
      <c r="A27" s="546" t="str">
        <f>+Introduction!$C$7</f>
        <v>Mongolia</v>
      </c>
      <c r="B27" s="547">
        <f>IF(ISBLANK(Regressions!B37), " ", Regressions!B37)</f>
        <v>2023</v>
      </c>
      <c r="C27" s="546" t="str">
        <f>HLOOKUP(Introduction!$G$4,nametranslations,24,FALSE)</f>
        <v>Total</v>
      </c>
      <c r="D27" s="549">
        <f>IF(ISBLANK(Regressions!D37), " ", Regressions!D37)</f>
        <v>1136829</v>
      </c>
      <c r="E27" s="555">
        <f>IF(ISNUMBER(Regressions!E37),ROUND(Regressions!E37, 1), NA())</f>
        <v>99.6</v>
      </c>
      <c r="F27" s="558" t="e">
        <f>IF(ISNUMBER(Regressions!F37),ROUND(Regressions!F37, 1), NA())</f>
        <v>#N/A</v>
      </c>
      <c r="G27" s="559" t="e">
        <f>IF(ISNUMBER(Regressions!G37),ROUND(Regressions!G37, 1), NA())</f>
        <v>#N/A</v>
      </c>
      <c r="H27" s="553" t="e">
        <f>IF(ISNUMBER(Regressions!H37),ROUND(Regressions!H37, 1), NA())</f>
        <v>#N/A</v>
      </c>
      <c r="I27" s="554" t="e">
        <f>IF(ISNUMBER(Regressions!I37),ROUND(Regressions!I37, 1), NA())</f>
        <v>#N/A</v>
      </c>
      <c r="J27" s="555">
        <f>IF(ISNUMBER(Regressions!K37),ROUND(Regressions!K37, 1), NA())</f>
        <v>100</v>
      </c>
      <c r="K27" s="558" t="e">
        <f>IF(ISNUMBER(Regressions!L37),ROUND(Regressions!L37, 1), NA())</f>
        <v>#N/A</v>
      </c>
      <c r="L27" s="560" t="e">
        <f>IF(ISNUMBER(Regressions!M37),ROUND(Regressions!M37, 1), NA())</f>
        <v>#N/A</v>
      </c>
      <c r="M27" s="553" t="e">
        <f>IF(ISNUMBER(Regressions!N37),ROUND(Regressions!N37, 1), NA())</f>
        <v>#N/A</v>
      </c>
      <c r="N27" s="554" t="e">
        <f>IF(ISNUMBER(Regressions!O37),ROUND(Regressions!O37, 1), NA())</f>
        <v>#N/A</v>
      </c>
      <c r="O27" s="555">
        <f>IF(ISNUMBER(Regressions!Q37),ROUND(Regressions!Q37, 1), NA())</f>
        <v>100</v>
      </c>
      <c r="P27" s="558" t="e">
        <f>IF(ISNUMBER(Regressions!R37),ROUND(Regressions!R37, 1), NA())</f>
        <v>#N/A</v>
      </c>
      <c r="Q27" s="561" t="e">
        <f>IF(ISNUMBER(Regressions!S37),ROUND(Regressions!S37, 1), NA())</f>
        <v>#N/A</v>
      </c>
      <c r="R27" s="553" t="e">
        <f>IF(ISNUMBER(Regressions!T37),ROUND(Regressions!T37, 1), NA())</f>
        <v>#N/A</v>
      </c>
      <c r="S27" s="554" t="e">
        <f>IF(ISNUMBER(Regressions!U37),ROUND(Regressions!U37, 1), NA())</f>
        <v>#N/A</v>
      </c>
    </row>
    <row r="28" spans="1:19" x14ac:dyDescent="0.25">
      <c r="A28" s="546" t="str">
        <f>+Introduction!$C$7</f>
        <v>Mongolia</v>
      </c>
      <c r="B28" s="547">
        <f>IF(ISBLANK(Regressions!B38), " ", Regressions!B38)</f>
        <v>2024</v>
      </c>
      <c r="C28" s="546" t="str">
        <f>HLOOKUP(Introduction!$G$4,nametranslations,24,FALSE)</f>
        <v>Total</v>
      </c>
      <c r="D28" s="549">
        <f>IF(ISBLANK(Regressions!D38), " ", Regressions!D38)</f>
        <v>1158520</v>
      </c>
      <c r="E28" s="550">
        <f>IF(ISNUMBER(Regressions!E38),ROUND(Regressions!E38, 1), NA())</f>
        <v>99.6</v>
      </c>
      <c r="F28" s="551" t="e">
        <f>IF(ISNUMBER(Regressions!F38),ROUND(Regressions!F38, 1), NA())</f>
        <v>#N/A</v>
      </c>
      <c r="G28" s="552" t="e">
        <f>IF(ISNUMBER(Regressions!G38),ROUND(Regressions!G38, 1), NA())</f>
        <v>#N/A</v>
      </c>
      <c r="H28" s="553" t="e">
        <f>IF(ISNUMBER(Regressions!H38),ROUND(Regressions!H38, 1), NA())</f>
        <v>#N/A</v>
      </c>
      <c r="I28" s="554" t="e">
        <f>IF(ISNUMBER(Regressions!I38),ROUND(Regressions!I38, 1), NA())</f>
        <v>#N/A</v>
      </c>
      <c r="J28" s="555">
        <f>IF(ISNUMBER(Regressions!K38),ROUND(Regressions!K38, 1), NA())</f>
        <v>100</v>
      </c>
      <c r="K28" s="551" t="e">
        <f>IF(ISNUMBER(Regressions!L38),ROUND(Regressions!L38, 1), NA())</f>
        <v>#N/A</v>
      </c>
      <c r="L28" s="556" t="e">
        <f>IF(ISNUMBER(Regressions!M38),ROUND(Regressions!M38, 1), NA())</f>
        <v>#N/A</v>
      </c>
      <c r="M28" s="553" t="e">
        <f>IF(ISNUMBER(Regressions!N38),ROUND(Regressions!N38, 1), NA())</f>
        <v>#N/A</v>
      </c>
      <c r="N28" s="554" t="e">
        <f>IF(ISNUMBER(Regressions!O38),ROUND(Regressions!O38, 1), NA())</f>
        <v>#N/A</v>
      </c>
      <c r="O28" s="555">
        <f>IF(ISNUMBER(Regressions!Q38),ROUND(Regressions!Q38, 1), NA())</f>
        <v>100</v>
      </c>
      <c r="P28" s="551" t="e">
        <f>IF(ISNUMBER(Regressions!R38),ROUND(Regressions!R38, 1), NA())</f>
        <v>#N/A</v>
      </c>
      <c r="Q28" s="557" t="e">
        <f>IF(ISNUMBER(Regressions!S38),ROUND(Regressions!S38, 1), NA())</f>
        <v>#N/A</v>
      </c>
      <c r="R28" s="553" t="e">
        <f>IF(ISNUMBER(Regressions!T38),ROUND(Regressions!T38, 1), NA())</f>
        <v>#N/A</v>
      </c>
      <c r="S28" s="554" t="e">
        <f>IF(ISNUMBER(Regressions!U38),ROUND(Regressions!U38, 1), NA())</f>
        <v>#N/A</v>
      </c>
    </row>
    <row r="29" spans="1:19" x14ac:dyDescent="0.25">
      <c r="A29" s="562" t="str">
        <f>+Introduction!$C$7</f>
        <v>Mongolia</v>
      </c>
      <c r="B29" s="563">
        <f>IF(ISBLANK(Regressions!B39), " ", Regressions!B39)</f>
        <v>2025</v>
      </c>
      <c r="C29" s="562" t="str">
        <f>HLOOKUP(Introduction!$G$4,nametranslations,24,FALSE)</f>
        <v>Total</v>
      </c>
      <c r="D29" s="564">
        <f>IF(ISBLANK(Regressions!D39), " ", Regressions!D39)</f>
        <v>1052334</v>
      </c>
      <c r="E29" s="565">
        <f>IF(ISNUMBER(Regressions!E39),ROUND(Regressions!E39, 1), NA())</f>
        <v>99.6</v>
      </c>
      <c r="F29" s="566" t="e">
        <f>IF(ISNUMBER(Regressions!F39),ROUND(Regressions!F39, 1), NA())</f>
        <v>#N/A</v>
      </c>
      <c r="G29" s="567" t="e">
        <f>IF(ISNUMBER(Regressions!G39),ROUND(Regressions!G39, 1), NA())</f>
        <v>#N/A</v>
      </c>
      <c r="H29" s="568" t="e">
        <f>IF(ISNUMBER(Regressions!H39),ROUND(Regressions!H39, 1), NA())</f>
        <v>#N/A</v>
      </c>
      <c r="I29" s="569" t="e">
        <f>IF(ISNUMBER(Regressions!I39),ROUND(Regressions!I39, 1), NA())</f>
        <v>#N/A</v>
      </c>
      <c r="J29" s="570">
        <f>IF(ISNUMBER(Regressions!K39),ROUND(Regressions!K39, 1), NA())</f>
        <v>100</v>
      </c>
      <c r="K29" s="566" t="e">
        <f>IF(ISNUMBER(Regressions!L39),ROUND(Regressions!L39, 1), NA())</f>
        <v>#N/A</v>
      </c>
      <c r="L29" s="571" t="e">
        <f>IF(ISNUMBER(Regressions!M39),ROUND(Regressions!M39, 1), NA())</f>
        <v>#N/A</v>
      </c>
      <c r="M29" s="568" t="e">
        <f>IF(ISNUMBER(Regressions!N39),ROUND(Regressions!N39, 1), NA())</f>
        <v>#N/A</v>
      </c>
      <c r="N29" s="569" t="e">
        <f>IF(ISNUMBER(Regressions!O39),ROUND(Regressions!O39, 1), NA())</f>
        <v>#N/A</v>
      </c>
      <c r="O29" s="570">
        <f>IF(ISNUMBER(Regressions!Q39),ROUND(Regressions!Q39, 1), NA())</f>
        <v>100</v>
      </c>
      <c r="P29" s="566" t="e">
        <f>IF(ISNUMBER(Regressions!R39),ROUND(Regressions!R39, 1), NA())</f>
        <v>#N/A</v>
      </c>
      <c r="Q29" s="572" t="e">
        <f>IF(ISNUMBER(Regressions!S39),ROUND(Regressions!S39, 1), NA())</f>
        <v>#N/A</v>
      </c>
      <c r="R29" s="568" t="e">
        <f>IF(ISNUMBER(Regressions!T39),ROUND(Regressions!T39, 1), NA())</f>
        <v>#N/A</v>
      </c>
      <c r="S29" s="569" t="e">
        <f>IF(ISNUMBER(Regressions!U39),ROUND(Regressions!U39, 1), NA())</f>
        <v>#N/A</v>
      </c>
    </row>
    <row r="30" spans="1:19" hidden="1" x14ac:dyDescent="0.25">
      <c r="A30" s="546" t="str">
        <f>+Introduction!$C$7</f>
        <v>Mongolia</v>
      </c>
      <c r="B30" s="547">
        <f>IF(ISBLANK(Regressions!B40), " ", Regressions!B40)</f>
        <v>2026</v>
      </c>
      <c r="C30" s="546" t="str">
        <f>HLOOKUP(Introduction!$G$4,nametranslations,24,FALSE)</f>
        <v>Total</v>
      </c>
      <c r="D30" s="549" t="str">
        <f>IF(ISBLANK(Regressions!D40), " ", Regressions!D40)</f>
        <v xml:space="preserve"> </v>
      </c>
      <c r="E30" s="550">
        <f>IF(ISNUMBER(Regressions!E40),ROUND(Regressions!E40, 1), NA())</f>
        <v>99.6</v>
      </c>
      <c r="F30" s="551" t="e">
        <f>IF(ISNUMBER(Regressions!F40),ROUND(Regressions!F40, 1), NA())</f>
        <v>#N/A</v>
      </c>
      <c r="G30" s="552" t="e">
        <f>IF(ISNUMBER(Regressions!G40),ROUND(Regressions!G40, 1), NA())</f>
        <v>#N/A</v>
      </c>
      <c r="H30" s="553" t="e">
        <f>IF(ISNUMBER(Regressions!H40),ROUND(Regressions!H40, 1), NA())</f>
        <v>#N/A</v>
      </c>
      <c r="I30" s="554" t="e">
        <f>IF(ISNUMBER(Regressions!I40),ROUND(Regressions!I40, 1), NA())</f>
        <v>#N/A</v>
      </c>
      <c r="J30" s="555">
        <f>IF(ISNUMBER(Regressions!K40),ROUND(Regressions!K40, 1), NA())</f>
        <v>100</v>
      </c>
      <c r="K30" s="551" t="e">
        <f>IF(ISNUMBER(Regressions!L40),ROUND(Regressions!L40, 1), NA())</f>
        <v>#N/A</v>
      </c>
      <c r="L30" s="556" t="e">
        <f>IF(ISNUMBER(Regressions!M40),ROUND(Regressions!M40, 1), NA())</f>
        <v>#N/A</v>
      </c>
      <c r="M30" s="553" t="e">
        <f>IF(ISNUMBER(Regressions!N40),ROUND(Regressions!N40, 1), NA())</f>
        <v>#N/A</v>
      </c>
      <c r="N30" s="554" t="e">
        <f>IF(ISNUMBER(Regressions!O40),ROUND(Regressions!O40, 1), NA())</f>
        <v>#N/A</v>
      </c>
      <c r="O30" s="555">
        <f>IF(ISNUMBER(Regressions!Q40),ROUND(Regressions!Q40, 1), NA())</f>
        <v>100</v>
      </c>
      <c r="P30" s="551" t="e">
        <f>IF(ISNUMBER(Regressions!R40),ROUND(Regressions!R40, 1), NA())</f>
        <v>#N/A</v>
      </c>
      <c r="Q30" s="557" t="e">
        <f>IF(ISNUMBER(Regressions!S40),ROUND(Regressions!S40, 1), NA())</f>
        <v>#N/A</v>
      </c>
      <c r="R30" s="553" t="e">
        <f>IF(ISNUMBER(Regressions!T40),ROUND(Regressions!T40, 1), NA())</f>
        <v>#N/A</v>
      </c>
      <c r="S30" s="554" t="e">
        <f>IF(ISNUMBER(Regressions!U40),ROUND(Regressions!U40, 1), NA())</f>
        <v>#N/A</v>
      </c>
    </row>
    <row r="31" spans="1:19" hidden="1" x14ac:dyDescent="0.25">
      <c r="A31" s="546" t="str">
        <f>+Introduction!$C$7</f>
        <v>Mongolia</v>
      </c>
      <c r="B31" s="547">
        <f>IF(ISBLANK(Regressions!B41), " ", Regressions!B41)</f>
        <v>2027</v>
      </c>
      <c r="C31" s="546" t="str">
        <f>HLOOKUP(Introduction!$G$4,nametranslations,24,FALSE)</f>
        <v>Total</v>
      </c>
      <c r="D31" s="549" t="str">
        <f>IF(ISBLANK(Regressions!D41), " ", Regressions!D41)</f>
        <v xml:space="preserve"> </v>
      </c>
      <c r="E31" s="550">
        <f>IF(ISNUMBER(Regressions!E41),ROUND(Regressions!E41, 1), NA())</f>
        <v>99.6</v>
      </c>
      <c r="F31" s="551" t="e">
        <f>IF(ISNUMBER(Regressions!F41),ROUND(Regressions!F41, 1), NA())</f>
        <v>#N/A</v>
      </c>
      <c r="G31" s="552" t="e">
        <f>IF(ISNUMBER(Regressions!G41),ROUND(Regressions!G41, 1), NA())</f>
        <v>#N/A</v>
      </c>
      <c r="H31" s="553" t="e">
        <f>IF(ISNUMBER(Regressions!H41),ROUND(Regressions!H41, 1), NA())</f>
        <v>#N/A</v>
      </c>
      <c r="I31" s="554" t="e">
        <f>IF(ISNUMBER(Regressions!I41),ROUND(Regressions!I41, 1), NA())</f>
        <v>#N/A</v>
      </c>
      <c r="J31" s="555">
        <f>IF(ISNUMBER(Regressions!K41),ROUND(Regressions!K41, 1), NA())</f>
        <v>100</v>
      </c>
      <c r="K31" s="551" t="e">
        <f>IF(ISNUMBER(Regressions!L41),ROUND(Regressions!L41, 1), NA())</f>
        <v>#N/A</v>
      </c>
      <c r="L31" s="556" t="e">
        <f>IF(ISNUMBER(Regressions!M41),ROUND(Regressions!M41, 1), NA())</f>
        <v>#N/A</v>
      </c>
      <c r="M31" s="553" t="e">
        <f>IF(ISNUMBER(Regressions!N41),ROUND(Regressions!N41, 1), NA())</f>
        <v>#N/A</v>
      </c>
      <c r="N31" s="554" t="e">
        <f>IF(ISNUMBER(Regressions!O41),ROUND(Regressions!O41, 1), NA())</f>
        <v>#N/A</v>
      </c>
      <c r="O31" s="555">
        <f>IF(ISNUMBER(Regressions!Q41),ROUND(Regressions!Q41, 1), NA())</f>
        <v>100</v>
      </c>
      <c r="P31" s="551" t="e">
        <f>IF(ISNUMBER(Regressions!R41),ROUND(Regressions!R41, 1), NA())</f>
        <v>#N/A</v>
      </c>
      <c r="Q31" s="557" t="e">
        <f>IF(ISNUMBER(Regressions!S41),ROUND(Regressions!S41, 1), NA())</f>
        <v>#N/A</v>
      </c>
      <c r="R31" s="553" t="e">
        <f>IF(ISNUMBER(Regressions!T41),ROUND(Regressions!T41, 1), NA())</f>
        <v>#N/A</v>
      </c>
      <c r="S31" s="554" t="e">
        <f>IF(ISNUMBER(Regressions!U41),ROUND(Regressions!U41, 1), NA())</f>
        <v>#N/A</v>
      </c>
    </row>
    <row r="32" spans="1:19" hidden="1" x14ac:dyDescent="0.25">
      <c r="A32" s="546" t="str">
        <f>+Introduction!$C$7</f>
        <v>Mongolia</v>
      </c>
      <c r="B32" s="547">
        <f>IF(ISBLANK(Regressions!B42), " ", Regressions!B42)</f>
        <v>2028</v>
      </c>
      <c r="C32" s="546" t="str">
        <f>HLOOKUP(Introduction!$G$4,nametranslations,24,FALSE)</f>
        <v>Total</v>
      </c>
      <c r="D32" s="549" t="str">
        <f>IF(ISBLANK(Regressions!D42), " ", Regressions!D42)</f>
        <v xml:space="preserve"> </v>
      </c>
      <c r="E32" s="550">
        <f>IF(ISNUMBER(Regressions!E42),ROUND(Regressions!E42, 1), NA())</f>
        <v>99.6</v>
      </c>
      <c r="F32" s="551" t="e">
        <f>IF(ISNUMBER(Regressions!F42),ROUND(Regressions!F42, 1), NA())</f>
        <v>#N/A</v>
      </c>
      <c r="G32" s="552" t="e">
        <f>IF(ISNUMBER(Regressions!G42),ROUND(Regressions!G42, 1), NA())</f>
        <v>#N/A</v>
      </c>
      <c r="H32" s="553" t="e">
        <f>IF(ISNUMBER(Regressions!H42),ROUND(Regressions!H42, 1), NA())</f>
        <v>#N/A</v>
      </c>
      <c r="I32" s="554" t="e">
        <f>IF(ISNUMBER(Regressions!I42),ROUND(Regressions!I42, 1), NA())</f>
        <v>#N/A</v>
      </c>
      <c r="J32" s="555">
        <f>IF(ISNUMBER(Regressions!K42),ROUND(Regressions!K42, 1), NA())</f>
        <v>100</v>
      </c>
      <c r="K32" s="551" t="e">
        <f>IF(ISNUMBER(Regressions!L42),ROUND(Regressions!L42, 1), NA())</f>
        <v>#N/A</v>
      </c>
      <c r="L32" s="556" t="e">
        <f>IF(ISNUMBER(Regressions!M42),ROUND(Regressions!M42, 1), NA())</f>
        <v>#N/A</v>
      </c>
      <c r="M32" s="553" t="e">
        <f>IF(ISNUMBER(Regressions!N42),ROUND(Regressions!N42, 1), NA())</f>
        <v>#N/A</v>
      </c>
      <c r="N32" s="554" t="e">
        <f>IF(ISNUMBER(Regressions!O42),ROUND(Regressions!O42, 1), NA())</f>
        <v>#N/A</v>
      </c>
      <c r="O32" s="555">
        <f>IF(ISNUMBER(Regressions!Q42),ROUND(Regressions!Q42, 1), NA())</f>
        <v>100</v>
      </c>
      <c r="P32" s="551" t="e">
        <f>IF(ISNUMBER(Regressions!R42),ROUND(Regressions!R42, 1), NA())</f>
        <v>#N/A</v>
      </c>
      <c r="Q32" s="557" t="e">
        <f>IF(ISNUMBER(Regressions!S42),ROUND(Regressions!S42, 1), NA())</f>
        <v>#N/A</v>
      </c>
      <c r="R32" s="553" t="e">
        <f>IF(ISNUMBER(Regressions!T42),ROUND(Regressions!T42, 1), NA())</f>
        <v>#N/A</v>
      </c>
      <c r="S32" s="554" t="e">
        <f>IF(ISNUMBER(Regressions!U42),ROUND(Regressions!U42, 1), NA())</f>
        <v>#N/A</v>
      </c>
    </row>
    <row r="33" spans="1:19" hidden="1" x14ac:dyDescent="0.25">
      <c r="A33" s="546" t="str">
        <f>+Introduction!$C$7</f>
        <v>Mongolia</v>
      </c>
      <c r="B33" s="547">
        <f>IF(ISBLANK(Regressions!B43), " ", Regressions!B43)</f>
        <v>2029</v>
      </c>
      <c r="C33" s="546" t="str">
        <f>HLOOKUP(Introduction!$G$4,nametranslations,24,FALSE)</f>
        <v>Total</v>
      </c>
      <c r="D33" s="549" t="str">
        <f>IF(ISBLANK(Regressions!D43), " ", Regressions!D43)</f>
        <v xml:space="preserve"> </v>
      </c>
      <c r="E33" s="550">
        <f>IF(ISNUMBER(Regressions!E43),ROUND(Regressions!E43, 1), NA())</f>
        <v>99.6</v>
      </c>
      <c r="F33" s="551" t="e">
        <f>IF(ISNUMBER(Regressions!F43),ROUND(Regressions!F43, 1), NA())</f>
        <v>#N/A</v>
      </c>
      <c r="G33" s="552" t="e">
        <f>IF(ISNUMBER(Regressions!G43),ROUND(Regressions!G43, 1), NA())</f>
        <v>#N/A</v>
      </c>
      <c r="H33" s="553" t="e">
        <f>IF(ISNUMBER(Regressions!H43),ROUND(Regressions!H43, 1), NA())</f>
        <v>#N/A</v>
      </c>
      <c r="I33" s="554" t="e">
        <f>IF(ISNUMBER(Regressions!I43),ROUND(Regressions!I43, 1), NA())</f>
        <v>#N/A</v>
      </c>
      <c r="J33" s="555">
        <f>IF(ISNUMBER(Regressions!K43),ROUND(Regressions!K43, 1), NA())</f>
        <v>100</v>
      </c>
      <c r="K33" s="551" t="e">
        <f>IF(ISNUMBER(Regressions!L43),ROUND(Regressions!L43, 1), NA())</f>
        <v>#N/A</v>
      </c>
      <c r="L33" s="556" t="e">
        <f>IF(ISNUMBER(Regressions!M43),ROUND(Regressions!M43, 1), NA())</f>
        <v>#N/A</v>
      </c>
      <c r="M33" s="553" t="e">
        <f>IF(ISNUMBER(Regressions!N43),ROUND(Regressions!N43, 1), NA())</f>
        <v>#N/A</v>
      </c>
      <c r="N33" s="554" t="e">
        <f>IF(ISNUMBER(Regressions!O43),ROUND(Regressions!O43, 1), NA())</f>
        <v>#N/A</v>
      </c>
      <c r="O33" s="555">
        <f>IF(ISNUMBER(Regressions!Q43),ROUND(Regressions!Q43, 1), NA())</f>
        <v>100</v>
      </c>
      <c r="P33" s="551" t="e">
        <f>IF(ISNUMBER(Regressions!R43),ROUND(Regressions!R43, 1), NA())</f>
        <v>#N/A</v>
      </c>
      <c r="Q33" s="557" t="e">
        <f>IF(ISNUMBER(Regressions!S43),ROUND(Regressions!S43, 1), NA())</f>
        <v>#N/A</v>
      </c>
      <c r="R33" s="553" t="e">
        <f>IF(ISNUMBER(Regressions!T43),ROUND(Regressions!T43, 1), NA())</f>
        <v>#N/A</v>
      </c>
      <c r="S33" s="554" t="e">
        <f>IF(ISNUMBER(Regressions!U43),ROUND(Regressions!U43, 1), NA())</f>
        <v>#N/A</v>
      </c>
    </row>
    <row r="34" spans="1:19" hidden="1" x14ac:dyDescent="0.25">
      <c r="A34" s="546" t="str">
        <f>+Introduction!$C$7</f>
        <v>Mongolia</v>
      </c>
      <c r="B34" s="547">
        <f>IF(ISBLANK(Regressions!B44), " ", Regressions!B44)</f>
        <v>2030</v>
      </c>
      <c r="C34" s="546" t="str">
        <f>HLOOKUP(Introduction!$G$4,nametranslations,24,FALSE)</f>
        <v>Total</v>
      </c>
      <c r="D34" s="549" t="str">
        <f>IF(ISBLANK(Regressions!D44), " ", Regressions!D44)</f>
        <v xml:space="preserve"> </v>
      </c>
      <c r="E34" s="550">
        <f>IF(ISNUMBER(Regressions!E44),ROUND(Regressions!E44, 1), NA())</f>
        <v>99.6</v>
      </c>
      <c r="F34" s="551" t="e">
        <f>IF(ISNUMBER(Regressions!F44),ROUND(Regressions!F44, 1), NA())</f>
        <v>#N/A</v>
      </c>
      <c r="G34" s="552" t="e">
        <f>IF(ISNUMBER(Regressions!G44),ROUND(Regressions!G44, 1), NA())</f>
        <v>#N/A</v>
      </c>
      <c r="H34" s="553" t="e">
        <f>IF(ISNUMBER(Regressions!H44),ROUND(Regressions!H44, 1), NA())</f>
        <v>#N/A</v>
      </c>
      <c r="I34" s="554" t="e">
        <f>IF(ISNUMBER(Regressions!I44),ROUND(Regressions!I44, 1), NA())</f>
        <v>#N/A</v>
      </c>
      <c r="J34" s="555">
        <f>IF(ISNUMBER(Regressions!K44),ROUND(Regressions!K44, 1), NA())</f>
        <v>100</v>
      </c>
      <c r="K34" s="551" t="e">
        <f>IF(ISNUMBER(Regressions!L44),ROUND(Regressions!L44, 1), NA())</f>
        <v>#N/A</v>
      </c>
      <c r="L34" s="556" t="e">
        <f>IF(ISNUMBER(Regressions!M44),ROUND(Regressions!M44, 1), NA())</f>
        <v>#N/A</v>
      </c>
      <c r="M34" s="553" t="e">
        <f>IF(ISNUMBER(Regressions!N44),ROUND(Regressions!N44, 1), NA())</f>
        <v>#N/A</v>
      </c>
      <c r="N34" s="554" t="e">
        <f>IF(ISNUMBER(Regressions!O44),ROUND(Regressions!O44, 1), NA())</f>
        <v>#N/A</v>
      </c>
      <c r="O34" s="555">
        <f>IF(ISNUMBER(Regressions!Q44),ROUND(Regressions!Q44, 1), NA())</f>
        <v>100</v>
      </c>
      <c r="P34" s="551" t="e">
        <f>IF(ISNUMBER(Regressions!R44),ROUND(Regressions!R44, 1), NA())</f>
        <v>#N/A</v>
      </c>
      <c r="Q34" s="557" t="e">
        <f>IF(ISNUMBER(Regressions!S44),ROUND(Regressions!S44, 1), NA())</f>
        <v>#N/A</v>
      </c>
      <c r="R34" s="553" t="e">
        <f>IF(ISNUMBER(Regressions!T44),ROUND(Regressions!T44, 1), NA())</f>
        <v>#N/A</v>
      </c>
      <c r="S34" s="554" t="e">
        <f>IF(ISNUMBER(Regressions!U44),ROUND(Regressions!U44, 1), NA())</f>
        <v>#N/A</v>
      </c>
    </row>
    <row r="35" spans="1:19" x14ac:dyDescent="0.25">
      <c r="A35" s="546" t="str">
        <f>+Introduction!$C$7</f>
        <v>Mongolia</v>
      </c>
      <c r="B35" s="547">
        <f>IF(ISBLANK(Regressions!B45), " ", Regressions!B45)</f>
        <v>2000</v>
      </c>
      <c r="C35" s="546" t="str">
        <f>HLOOKUP(Introduction!$G$4,nametranslations,26,FALSE)</f>
        <v>Urban</v>
      </c>
      <c r="D35" s="549">
        <f>IF(ISBLANK(Regressions!D45), " ", Regressions!D45)</f>
        <v>509734.90752677922</v>
      </c>
      <c r="E35" s="550">
        <f>IF(ISNUMBER(Regressions!E45),ROUND(Regressions!E45, 1), NA())</f>
        <v>99.6</v>
      </c>
      <c r="F35" s="551">
        <f>IF(ISNUMBER(Regressions!F45),ROUND(Regressions!F45, 1), NA())</f>
        <v>99.6</v>
      </c>
      <c r="G35" s="552" t="e">
        <f>IF(ISNUMBER(Regressions!G45),ROUND(Regressions!G45, 1), NA())</f>
        <v>#N/A</v>
      </c>
      <c r="H35" s="553" t="e">
        <f>IF(ISNUMBER(Regressions!H45),ROUND(Regressions!H45, 1), NA())</f>
        <v>#N/A</v>
      </c>
      <c r="I35" s="554">
        <f>IF(ISNUMBER(Regressions!I45),ROUND(Regressions!I45, 1), NA())</f>
        <v>0.4</v>
      </c>
      <c r="J35" s="555">
        <f>IF(ISNUMBER(Regressions!K45),ROUND(Regressions!K45, 1), NA())</f>
        <v>100</v>
      </c>
      <c r="K35" s="551">
        <f>IF(ISNUMBER(Regressions!L45),ROUND(Regressions!L45, 1), NA())</f>
        <v>100</v>
      </c>
      <c r="L35" s="556" t="e">
        <f>IF(ISNUMBER(Regressions!M45),ROUND(Regressions!M45, 1), NA())</f>
        <v>#N/A</v>
      </c>
      <c r="M35" s="553" t="e">
        <f>IF(ISNUMBER(Regressions!N45),ROUND(Regressions!N45, 1), NA())</f>
        <v>#N/A</v>
      </c>
      <c r="N35" s="554">
        <f>IF(ISNUMBER(Regressions!O45),ROUND(Regressions!O45, 1), NA())</f>
        <v>0</v>
      </c>
      <c r="O35" s="555">
        <f>IF(ISNUMBER(Regressions!Q45),ROUND(Regressions!Q45, 1), NA())</f>
        <v>100</v>
      </c>
      <c r="P35" s="551" t="e">
        <f>IF(ISNUMBER(Regressions!R45),ROUND(Regressions!R45, 1), NA())</f>
        <v>#N/A</v>
      </c>
      <c r="Q35" s="557" t="e">
        <f>IF(ISNUMBER(Regressions!S45),ROUND(Regressions!S45, 1), NA())</f>
        <v>#N/A</v>
      </c>
      <c r="R35" s="553" t="e">
        <f>IF(ISNUMBER(Regressions!T45),ROUND(Regressions!T45, 1), NA())</f>
        <v>#N/A</v>
      </c>
      <c r="S35" s="554" t="e">
        <f>IF(ISNUMBER(Regressions!U45),ROUND(Regressions!U45, 1), NA())</f>
        <v>#N/A</v>
      </c>
    </row>
    <row r="36" spans="1:19" x14ac:dyDescent="0.25">
      <c r="A36" s="546" t="str">
        <f>+Introduction!$C$7</f>
        <v>Mongolia</v>
      </c>
      <c r="B36" s="547">
        <f>IF(ISBLANK(Regressions!B46), " ", Regressions!B46)</f>
        <v>2001</v>
      </c>
      <c r="C36" s="546" t="str">
        <f>HLOOKUP(Introduction!$G$4,nametranslations,26,FALSE)</f>
        <v>Urban</v>
      </c>
      <c r="D36" s="549">
        <f>IF(ISBLANK(Regressions!D46), " ", Regressions!D46)</f>
        <v>514803.00061935431</v>
      </c>
      <c r="E36" s="550">
        <f>IF(ISNUMBER(Regressions!E46),ROUND(Regressions!E46, 1), NA())</f>
        <v>99.6</v>
      </c>
      <c r="F36" s="551">
        <f>IF(ISNUMBER(Regressions!F46),ROUND(Regressions!F46, 1), NA())</f>
        <v>99.6</v>
      </c>
      <c r="G36" s="552" t="e">
        <f>IF(ISNUMBER(Regressions!G46),ROUND(Regressions!G46, 1), NA())</f>
        <v>#N/A</v>
      </c>
      <c r="H36" s="553" t="e">
        <f>IF(ISNUMBER(Regressions!H46),ROUND(Regressions!H46, 1), NA())</f>
        <v>#N/A</v>
      </c>
      <c r="I36" s="554">
        <f>IF(ISNUMBER(Regressions!I46),ROUND(Regressions!I46, 1), NA())</f>
        <v>0.4</v>
      </c>
      <c r="J36" s="555">
        <f>IF(ISNUMBER(Regressions!K46),ROUND(Regressions!K46, 1), NA())</f>
        <v>100</v>
      </c>
      <c r="K36" s="551">
        <f>IF(ISNUMBER(Regressions!L46),ROUND(Regressions!L46, 1), NA())</f>
        <v>100</v>
      </c>
      <c r="L36" s="556" t="e">
        <f>IF(ISNUMBER(Regressions!M46),ROUND(Regressions!M46, 1), NA())</f>
        <v>#N/A</v>
      </c>
      <c r="M36" s="553" t="e">
        <f>IF(ISNUMBER(Regressions!N46),ROUND(Regressions!N46, 1), NA())</f>
        <v>#N/A</v>
      </c>
      <c r="N36" s="554">
        <f>IF(ISNUMBER(Regressions!O46),ROUND(Regressions!O46, 1), NA())</f>
        <v>0</v>
      </c>
      <c r="O36" s="555">
        <f>IF(ISNUMBER(Regressions!Q46),ROUND(Regressions!Q46, 1), NA())</f>
        <v>100</v>
      </c>
      <c r="P36" s="551" t="e">
        <f>IF(ISNUMBER(Regressions!R46),ROUND(Regressions!R46, 1), NA())</f>
        <v>#N/A</v>
      </c>
      <c r="Q36" s="557" t="e">
        <f>IF(ISNUMBER(Regressions!S46),ROUND(Regressions!S46, 1), NA())</f>
        <v>#N/A</v>
      </c>
      <c r="R36" s="553" t="e">
        <f>IF(ISNUMBER(Regressions!T46),ROUND(Regressions!T46, 1), NA())</f>
        <v>#N/A</v>
      </c>
      <c r="S36" s="554" t="e">
        <f>IF(ISNUMBER(Regressions!U46),ROUND(Regressions!U46, 1), NA())</f>
        <v>#N/A</v>
      </c>
    </row>
    <row r="37" spans="1:19" x14ac:dyDescent="0.25">
      <c r="A37" s="546" t="str">
        <f>+Introduction!$C$7</f>
        <v>Mongolia</v>
      </c>
      <c r="B37" s="547">
        <f>IF(ISBLANK(Regressions!B47), " ", Regressions!B47)</f>
        <v>2002</v>
      </c>
      <c r="C37" s="546" t="str">
        <f>HLOOKUP(Introduction!$G$4,nametranslations,26,FALSE)</f>
        <v>Urban</v>
      </c>
      <c r="D37" s="549">
        <f>IF(ISBLANK(Regressions!D47), " ", Regressions!D47)</f>
        <v>517548.98065719608</v>
      </c>
      <c r="E37" s="550">
        <f>IF(ISNUMBER(Regressions!E47),ROUND(Regressions!E47, 1), NA())</f>
        <v>99.6</v>
      </c>
      <c r="F37" s="551">
        <f>IF(ISNUMBER(Regressions!F47),ROUND(Regressions!F47, 1), NA())</f>
        <v>99.6</v>
      </c>
      <c r="G37" s="552" t="e">
        <f>IF(ISNUMBER(Regressions!G47),ROUND(Regressions!G47, 1), NA())</f>
        <v>#N/A</v>
      </c>
      <c r="H37" s="553" t="e">
        <f>IF(ISNUMBER(Regressions!H47),ROUND(Regressions!H47, 1), NA())</f>
        <v>#N/A</v>
      </c>
      <c r="I37" s="554">
        <f>IF(ISNUMBER(Regressions!I47),ROUND(Regressions!I47, 1), NA())</f>
        <v>0.4</v>
      </c>
      <c r="J37" s="555">
        <f>IF(ISNUMBER(Regressions!K47),ROUND(Regressions!K47, 1), NA())</f>
        <v>100</v>
      </c>
      <c r="K37" s="551">
        <f>IF(ISNUMBER(Regressions!L47),ROUND(Regressions!L47, 1), NA())</f>
        <v>100</v>
      </c>
      <c r="L37" s="556" t="e">
        <f>IF(ISNUMBER(Regressions!M47),ROUND(Regressions!M47, 1), NA())</f>
        <v>#N/A</v>
      </c>
      <c r="M37" s="553" t="e">
        <f>IF(ISNUMBER(Regressions!N47),ROUND(Regressions!N47, 1), NA())</f>
        <v>#N/A</v>
      </c>
      <c r="N37" s="554">
        <f>IF(ISNUMBER(Regressions!O47),ROUND(Regressions!O47, 1), NA())</f>
        <v>0</v>
      </c>
      <c r="O37" s="555">
        <f>IF(ISNUMBER(Regressions!Q47),ROUND(Regressions!Q47, 1), NA())</f>
        <v>100</v>
      </c>
      <c r="P37" s="551" t="e">
        <f>IF(ISNUMBER(Regressions!R47),ROUND(Regressions!R47, 1), NA())</f>
        <v>#N/A</v>
      </c>
      <c r="Q37" s="557" t="e">
        <f>IF(ISNUMBER(Regressions!S47),ROUND(Regressions!S47, 1), NA())</f>
        <v>#N/A</v>
      </c>
      <c r="R37" s="553" t="e">
        <f>IF(ISNUMBER(Regressions!T47),ROUND(Regressions!T47, 1), NA())</f>
        <v>#N/A</v>
      </c>
      <c r="S37" s="554" t="e">
        <f>IF(ISNUMBER(Regressions!U47),ROUND(Regressions!U47, 1), NA())</f>
        <v>#N/A</v>
      </c>
    </row>
    <row r="38" spans="1:19" x14ac:dyDescent="0.25">
      <c r="A38" s="546" t="str">
        <f>+Introduction!$C$7</f>
        <v>Mongolia</v>
      </c>
      <c r="B38" s="547">
        <f>IF(ISBLANK(Regressions!B48), " ", Regressions!B48)</f>
        <v>2003</v>
      </c>
      <c r="C38" s="546" t="str">
        <f>HLOOKUP(Introduction!$G$4,nametranslations,26,FALSE)</f>
        <v>Urban</v>
      </c>
      <c r="D38" s="549">
        <f>IF(ISBLANK(Regressions!D48), " ", Regressions!D48)</f>
        <v>517344.65241966245</v>
      </c>
      <c r="E38" s="550">
        <f>IF(ISNUMBER(Regressions!E48),ROUND(Regressions!E48, 1), NA())</f>
        <v>99.6</v>
      </c>
      <c r="F38" s="551">
        <f>IF(ISNUMBER(Regressions!F48),ROUND(Regressions!F48, 1), NA())</f>
        <v>99.6</v>
      </c>
      <c r="G38" s="552" t="e">
        <f>IF(ISNUMBER(Regressions!G48),ROUND(Regressions!G48, 1), NA())</f>
        <v>#N/A</v>
      </c>
      <c r="H38" s="553" t="e">
        <f>IF(ISNUMBER(Regressions!H48),ROUND(Regressions!H48, 1), NA())</f>
        <v>#N/A</v>
      </c>
      <c r="I38" s="554">
        <f>IF(ISNUMBER(Regressions!I48),ROUND(Regressions!I48, 1), NA())</f>
        <v>0.4</v>
      </c>
      <c r="J38" s="555">
        <f>IF(ISNUMBER(Regressions!K48),ROUND(Regressions!K48, 1), NA())</f>
        <v>100</v>
      </c>
      <c r="K38" s="551">
        <f>IF(ISNUMBER(Regressions!L48),ROUND(Regressions!L48, 1), NA())</f>
        <v>100</v>
      </c>
      <c r="L38" s="556" t="e">
        <f>IF(ISNUMBER(Regressions!M48),ROUND(Regressions!M48, 1), NA())</f>
        <v>#N/A</v>
      </c>
      <c r="M38" s="553" t="e">
        <f>IF(ISNUMBER(Regressions!N48),ROUND(Regressions!N48, 1), NA())</f>
        <v>#N/A</v>
      </c>
      <c r="N38" s="554">
        <f>IF(ISNUMBER(Regressions!O48),ROUND(Regressions!O48, 1), NA())</f>
        <v>0</v>
      </c>
      <c r="O38" s="555">
        <f>IF(ISNUMBER(Regressions!Q48),ROUND(Regressions!Q48, 1), NA())</f>
        <v>100</v>
      </c>
      <c r="P38" s="551" t="e">
        <f>IF(ISNUMBER(Regressions!R48),ROUND(Regressions!R48, 1), NA())</f>
        <v>#N/A</v>
      </c>
      <c r="Q38" s="557" t="e">
        <f>IF(ISNUMBER(Regressions!S48),ROUND(Regressions!S48, 1), NA())</f>
        <v>#N/A</v>
      </c>
      <c r="R38" s="553" t="e">
        <f>IF(ISNUMBER(Regressions!T48),ROUND(Regressions!T48, 1), NA())</f>
        <v>#N/A</v>
      </c>
      <c r="S38" s="554" t="e">
        <f>IF(ISNUMBER(Regressions!U48),ROUND(Regressions!U48, 1), NA())</f>
        <v>#N/A</v>
      </c>
    </row>
    <row r="39" spans="1:19" x14ac:dyDescent="0.25">
      <c r="A39" s="546" t="str">
        <f>+Introduction!$C$7</f>
        <v>Mongolia</v>
      </c>
      <c r="B39" s="547">
        <f>IF(ISBLANK(Regressions!B49), " ", Regressions!B49)</f>
        <v>2004</v>
      </c>
      <c r="C39" s="546" t="str">
        <f>HLOOKUP(Introduction!$G$4,nametranslations,26,FALSE)</f>
        <v>Urban</v>
      </c>
      <c r="D39" s="549">
        <f>IF(ISBLANK(Regressions!D49), " ", Regressions!D49)</f>
        <v>515509.84880714421</v>
      </c>
      <c r="E39" s="550">
        <f>IF(ISNUMBER(Regressions!E49),ROUND(Regressions!E49, 1), NA())</f>
        <v>99.6</v>
      </c>
      <c r="F39" s="551">
        <f>IF(ISNUMBER(Regressions!F49),ROUND(Regressions!F49, 1), NA())</f>
        <v>99.6</v>
      </c>
      <c r="G39" s="552" t="e">
        <f>IF(ISNUMBER(Regressions!G49),ROUND(Regressions!G49, 1), NA())</f>
        <v>#N/A</v>
      </c>
      <c r="H39" s="553" t="e">
        <f>IF(ISNUMBER(Regressions!H49),ROUND(Regressions!H49, 1), NA())</f>
        <v>#N/A</v>
      </c>
      <c r="I39" s="554">
        <f>IF(ISNUMBER(Regressions!I49),ROUND(Regressions!I49, 1), NA())</f>
        <v>0.4</v>
      </c>
      <c r="J39" s="555">
        <f>IF(ISNUMBER(Regressions!K49),ROUND(Regressions!K49, 1), NA())</f>
        <v>100</v>
      </c>
      <c r="K39" s="551">
        <f>IF(ISNUMBER(Regressions!L49),ROUND(Regressions!L49, 1), NA())</f>
        <v>100</v>
      </c>
      <c r="L39" s="556" t="e">
        <f>IF(ISNUMBER(Regressions!M49),ROUND(Regressions!M49, 1), NA())</f>
        <v>#N/A</v>
      </c>
      <c r="M39" s="553" t="e">
        <f>IF(ISNUMBER(Regressions!N49),ROUND(Regressions!N49, 1), NA())</f>
        <v>#N/A</v>
      </c>
      <c r="N39" s="554">
        <f>IF(ISNUMBER(Regressions!O49),ROUND(Regressions!O49, 1), NA())</f>
        <v>0</v>
      </c>
      <c r="O39" s="555">
        <f>IF(ISNUMBER(Regressions!Q49),ROUND(Regressions!Q49, 1), NA())</f>
        <v>100</v>
      </c>
      <c r="P39" s="551" t="e">
        <f>IF(ISNUMBER(Regressions!R49),ROUND(Regressions!R49, 1), NA())</f>
        <v>#N/A</v>
      </c>
      <c r="Q39" s="557" t="e">
        <f>IF(ISNUMBER(Regressions!S49),ROUND(Regressions!S49, 1), NA())</f>
        <v>#N/A</v>
      </c>
      <c r="R39" s="553" t="e">
        <f>IF(ISNUMBER(Regressions!T49),ROUND(Regressions!T49, 1), NA())</f>
        <v>#N/A</v>
      </c>
      <c r="S39" s="554" t="e">
        <f>IF(ISNUMBER(Regressions!U49),ROUND(Regressions!U49, 1), NA())</f>
        <v>#N/A</v>
      </c>
    </row>
    <row r="40" spans="1:19" x14ac:dyDescent="0.25">
      <c r="A40" s="546" t="str">
        <f>+Introduction!$C$7</f>
        <v>Mongolia</v>
      </c>
      <c r="B40" s="547">
        <f>IF(ISBLANK(Regressions!B50), " ", Regressions!B50)</f>
        <v>2005</v>
      </c>
      <c r="C40" s="546" t="str">
        <f>HLOOKUP(Introduction!$G$4,nametranslations,26,FALSE)</f>
        <v>Urban</v>
      </c>
      <c r="D40" s="549">
        <f>IF(ISBLANK(Regressions!D50), " ", Regressions!D50)</f>
        <v>511835.22985095973</v>
      </c>
      <c r="E40" s="550">
        <f>IF(ISNUMBER(Regressions!E50),ROUND(Regressions!E50, 1), NA())</f>
        <v>99.6</v>
      </c>
      <c r="F40" s="551">
        <f>IF(ISNUMBER(Regressions!F50),ROUND(Regressions!F50, 1), NA())</f>
        <v>99.6</v>
      </c>
      <c r="G40" s="552" t="e">
        <f>IF(ISNUMBER(Regressions!G50),ROUND(Regressions!G50, 1), NA())</f>
        <v>#N/A</v>
      </c>
      <c r="H40" s="553" t="e">
        <f>IF(ISNUMBER(Regressions!H50),ROUND(Regressions!H50, 1), NA())</f>
        <v>#N/A</v>
      </c>
      <c r="I40" s="554">
        <f>IF(ISNUMBER(Regressions!I50),ROUND(Regressions!I50, 1), NA())</f>
        <v>0.4</v>
      </c>
      <c r="J40" s="555">
        <f>IF(ISNUMBER(Regressions!K50),ROUND(Regressions!K50, 1), NA())</f>
        <v>100</v>
      </c>
      <c r="K40" s="551">
        <f>IF(ISNUMBER(Regressions!L50),ROUND(Regressions!L50, 1), NA())</f>
        <v>100</v>
      </c>
      <c r="L40" s="556" t="e">
        <f>IF(ISNUMBER(Regressions!M50),ROUND(Regressions!M50, 1), NA())</f>
        <v>#N/A</v>
      </c>
      <c r="M40" s="553" t="e">
        <f>IF(ISNUMBER(Regressions!N50),ROUND(Regressions!N50, 1), NA())</f>
        <v>#N/A</v>
      </c>
      <c r="N40" s="554">
        <f>IF(ISNUMBER(Regressions!O50),ROUND(Regressions!O50, 1), NA())</f>
        <v>0</v>
      </c>
      <c r="O40" s="555">
        <f>IF(ISNUMBER(Regressions!Q50),ROUND(Regressions!Q50, 1), NA())</f>
        <v>100</v>
      </c>
      <c r="P40" s="551" t="e">
        <f>IF(ISNUMBER(Regressions!R50),ROUND(Regressions!R50, 1), NA())</f>
        <v>#N/A</v>
      </c>
      <c r="Q40" s="557" t="e">
        <f>IF(ISNUMBER(Regressions!S50),ROUND(Regressions!S50, 1), NA())</f>
        <v>#N/A</v>
      </c>
      <c r="R40" s="553" t="e">
        <f>IF(ISNUMBER(Regressions!T50),ROUND(Regressions!T50, 1), NA())</f>
        <v>#N/A</v>
      </c>
      <c r="S40" s="554" t="e">
        <f>IF(ISNUMBER(Regressions!U50),ROUND(Regressions!U50, 1), NA())</f>
        <v>#N/A</v>
      </c>
    </row>
    <row r="41" spans="1:19" x14ac:dyDescent="0.25">
      <c r="A41" s="546" t="str">
        <f>+Introduction!$C$7</f>
        <v>Mongolia</v>
      </c>
      <c r="B41" s="547">
        <f>IF(ISBLANK(Regressions!B51), " ", Regressions!B51)</f>
        <v>2006</v>
      </c>
      <c r="C41" s="546" t="str">
        <f>HLOOKUP(Introduction!$G$4,nametranslations,26,FALSE)</f>
        <v>Urban</v>
      </c>
      <c r="D41" s="549">
        <f>IF(ISBLANK(Regressions!D51), " ", Regressions!D51)</f>
        <v>506705.60148307803</v>
      </c>
      <c r="E41" s="550">
        <f>IF(ISNUMBER(Regressions!E51),ROUND(Regressions!E51, 1), NA())</f>
        <v>99.6</v>
      </c>
      <c r="F41" s="551">
        <f>IF(ISNUMBER(Regressions!F51),ROUND(Regressions!F51, 1), NA())</f>
        <v>99.6</v>
      </c>
      <c r="G41" s="552" t="e">
        <f>IF(ISNUMBER(Regressions!G51),ROUND(Regressions!G51, 1), NA())</f>
        <v>#N/A</v>
      </c>
      <c r="H41" s="553" t="e">
        <f>IF(ISNUMBER(Regressions!H51),ROUND(Regressions!H51, 1), NA())</f>
        <v>#N/A</v>
      </c>
      <c r="I41" s="554">
        <f>IF(ISNUMBER(Regressions!I51),ROUND(Regressions!I51, 1), NA())</f>
        <v>0.4</v>
      </c>
      <c r="J41" s="555">
        <f>IF(ISNUMBER(Regressions!K51),ROUND(Regressions!K51, 1), NA())</f>
        <v>100</v>
      </c>
      <c r="K41" s="551">
        <f>IF(ISNUMBER(Regressions!L51),ROUND(Regressions!L51, 1), NA())</f>
        <v>100</v>
      </c>
      <c r="L41" s="556" t="e">
        <f>IF(ISNUMBER(Regressions!M51),ROUND(Regressions!M51, 1), NA())</f>
        <v>#N/A</v>
      </c>
      <c r="M41" s="553" t="e">
        <f>IF(ISNUMBER(Regressions!N51),ROUND(Regressions!N51, 1), NA())</f>
        <v>#N/A</v>
      </c>
      <c r="N41" s="554">
        <f>IF(ISNUMBER(Regressions!O51),ROUND(Regressions!O51, 1), NA())</f>
        <v>0</v>
      </c>
      <c r="O41" s="555">
        <f>IF(ISNUMBER(Regressions!Q51),ROUND(Regressions!Q51, 1), NA())</f>
        <v>100</v>
      </c>
      <c r="P41" s="551" t="e">
        <f>IF(ISNUMBER(Regressions!R51),ROUND(Regressions!R51, 1), NA())</f>
        <v>#N/A</v>
      </c>
      <c r="Q41" s="557" t="e">
        <f>IF(ISNUMBER(Regressions!S51),ROUND(Regressions!S51, 1), NA())</f>
        <v>#N/A</v>
      </c>
      <c r="R41" s="553" t="e">
        <f>IF(ISNUMBER(Regressions!T51),ROUND(Regressions!T51, 1), NA())</f>
        <v>#N/A</v>
      </c>
      <c r="S41" s="554" t="e">
        <f>IF(ISNUMBER(Regressions!U51),ROUND(Regressions!U51, 1), NA())</f>
        <v>#N/A</v>
      </c>
    </row>
    <row r="42" spans="1:19" x14ac:dyDescent="0.25">
      <c r="A42" s="546" t="str">
        <f>+Introduction!$C$7</f>
        <v>Mongolia</v>
      </c>
      <c r="B42" s="547">
        <f>IF(ISBLANK(Regressions!B52), " ", Regressions!B52)</f>
        <v>2007</v>
      </c>
      <c r="C42" s="546" t="str">
        <f>HLOOKUP(Introduction!$G$4,nametranslations,26,FALSE)</f>
        <v>Urban</v>
      </c>
      <c r="D42" s="549">
        <f>IF(ISBLANK(Regressions!D52), " ", Regressions!D52)</f>
        <v>500835.23835960391</v>
      </c>
      <c r="E42" s="550">
        <f>IF(ISNUMBER(Regressions!E52),ROUND(Regressions!E52, 1), NA())</f>
        <v>99.6</v>
      </c>
      <c r="F42" s="551">
        <f>IF(ISNUMBER(Regressions!F52),ROUND(Regressions!F52, 1), NA())</f>
        <v>99.6</v>
      </c>
      <c r="G42" s="552" t="e">
        <f>IF(ISNUMBER(Regressions!G52),ROUND(Regressions!G52, 1), NA())</f>
        <v>#N/A</v>
      </c>
      <c r="H42" s="553" t="e">
        <f>IF(ISNUMBER(Regressions!H52),ROUND(Regressions!H52, 1), NA())</f>
        <v>#N/A</v>
      </c>
      <c r="I42" s="554">
        <f>IF(ISNUMBER(Regressions!I52),ROUND(Regressions!I52, 1), NA())</f>
        <v>0.4</v>
      </c>
      <c r="J42" s="555">
        <f>IF(ISNUMBER(Regressions!K52),ROUND(Regressions!K52, 1), NA())</f>
        <v>100</v>
      </c>
      <c r="K42" s="551">
        <f>IF(ISNUMBER(Regressions!L52),ROUND(Regressions!L52, 1), NA())</f>
        <v>100</v>
      </c>
      <c r="L42" s="556" t="e">
        <f>IF(ISNUMBER(Regressions!M52),ROUND(Regressions!M52, 1), NA())</f>
        <v>#N/A</v>
      </c>
      <c r="M42" s="553" t="e">
        <f>IF(ISNUMBER(Regressions!N52),ROUND(Regressions!N52, 1), NA())</f>
        <v>#N/A</v>
      </c>
      <c r="N42" s="554">
        <f>IF(ISNUMBER(Regressions!O52),ROUND(Regressions!O52, 1), NA())</f>
        <v>0</v>
      </c>
      <c r="O42" s="555">
        <f>IF(ISNUMBER(Regressions!Q52),ROUND(Regressions!Q52, 1), NA())</f>
        <v>100</v>
      </c>
      <c r="P42" s="551" t="e">
        <f>IF(ISNUMBER(Regressions!R52),ROUND(Regressions!R52, 1), NA())</f>
        <v>#N/A</v>
      </c>
      <c r="Q42" s="557" t="e">
        <f>IF(ISNUMBER(Regressions!S52),ROUND(Regressions!S52, 1), NA())</f>
        <v>#N/A</v>
      </c>
      <c r="R42" s="553" t="e">
        <f>IF(ISNUMBER(Regressions!T52),ROUND(Regressions!T52, 1), NA())</f>
        <v>#N/A</v>
      </c>
      <c r="S42" s="554" t="e">
        <f>IF(ISNUMBER(Regressions!U52),ROUND(Regressions!U52, 1), NA())</f>
        <v>#N/A</v>
      </c>
    </row>
    <row r="43" spans="1:19" x14ac:dyDescent="0.25">
      <c r="A43" s="546" t="str">
        <f>+Introduction!$C$7</f>
        <v>Mongolia</v>
      </c>
      <c r="B43" s="547">
        <f>IF(ISBLANK(Regressions!B53), " ", Regressions!B53)</f>
        <v>2008</v>
      </c>
      <c r="C43" s="546" t="str">
        <f>HLOOKUP(Introduction!$G$4,nametranslations,26,FALSE)</f>
        <v>Urban</v>
      </c>
      <c r="D43" s="549">
        <f>IF(ISBLANK(Regressions!D53), " ", Regressions!D53)</f>
        <v>495277.5588298798</v>
      </c>
      <c r="E43" s="550">
        <f>IF(ISNUMBER(Regressions!E53),ROUND(Regressions!E53, 1), NA())</f>
        <v>99.6</v>
      </c>
      <c r="F43" s="551">
        <f>IF(ISNUMBER(Regressions!F53),ROUND(Regressions!F53, 1), NA())</f>
        <v>99.6</v>
      </c>
      <c r="G43" s="552" t="e">
        <f>IF(ISNUMBER(Regressions!G53),ROUND(Regressions!G53, 1), NA())</f>
        <v>#N/A</v>
      </c>
      <c r="H43" s="553" t="e">
        <f>IF(ISNUMBER(Regressions!H53),ROUND(Regressions!H53, 1), NA())</f>
        <v>#N/A</v>
      </c>
      <c r="I43" s="554">
        <f>IF(ISNUMBER(Regressions!I53),ROUND(Regressions!I53, 1), NA())</f>
        <v>0.4</v>
      </c>
      <c r="J43" s="555">
        <f>IF(ISNUMBER(Regressions!K53),ROUND(Regressions!K53, 1), NA())</f>
        <v>100</v>
      </c>
      <c r="K43" s="551">
        <f>IF(ISNUMBER(Regressions!L53),ROUND(Regressions!L53, 1), NA())</f>
        <v>100</v>
      </c>
      <c r="L43" s="556" t="e">
        <f>IF(ISNUMBER(Regressions!M53),ROUND(Regressions!M53, 1), NA())</f>
        <v>#N/A</v>
      </c>
      <c r="M43" s="553" t="e">
        <f>IF(ISNUMBER(Regressions!N53),ROUND(Regressions!N53, 1), NA())</f>
        <v>#N/A</v>
      </c>
      <c r="N43" s="554">
        <f>IF(ISNUMBER(Regressions!O53),ROUND(Regressions!O53, 1), NA())</f>
        <v>0</v>
      </c>
      <c r="O43" s="555">
        <f>IF(ISNUMBER(Regressions!Q53),ROUND(Regressions!Q53, 1), NA())</f>
        <v>100</v>
      </c>
      <c r="P43" s="551" t="e">
        <f>IF(ISNUMBER(Regressions!R53),ROUND(Regressions!R53, 1), NA())</f>
        <v>#N/A</v>
      </c>
      <c r="Q43" s="557" t="e">
        <f>IF(ISNUMBER(Regressions!S53),ROUND(Regressions!S53, 1), NA())</f>
        <v>#N/A</v>
      </c>
      <c r="R43" s="553" t="e">
        <f>IF(ISNUMBER(Regressions!T53),ROUND(Regressions!T53, 1), NA())</f>
        <v>#N/A</v>
      </c>
      <c r="S43" s="554" t="e">
        <f>IF(ISNUMBER(Regressions!U53),ROUND(Regressions!U53, 1), NA())</f>
        <v>#N/A</v>
      </c>
    </row>
    <row r="44" spans="1:19" x14ac:dyDescent="0.25">
      <c r="A44" s="546" t="str">
        <f>+Introduction!$C$7</f>
        <v>Mongolia</v>
      </c>
      <c r="B44" s="547">
        <f>IF(ISBLANK(Regressions!B54), " ", Regressions!B54)</f>
        <v>2009</v>
      </c>
      <c r="C44" s="546" t="str">
        <f>HLOOKUP(Introduction!$G$4,nametranslations,26,FALSE)</f>
        <v>Urban</v>
      </c>
      <c r="D44" s="549">
        <f>IF(ISBLANK(Regressions!D54), " ", Regressions!D54)</f>
        <v>487482.07254600525</v>
      </c>
      <c r="E44" s="550">
        <f>IF(ISNUMBER(Regressions!E54),ROUND(Regressions!E54, 1), NA())</f>
        <v>99.6</v>
      </c>
      <c r="F44" s="551">
        <f>IF(ISNUMBER(Regressions!F54),ROUND(Regressions!F54, 1), NA())</f>
        <v>99.6</v>
      </c>
      <c r="G44" s="552" t="e">
        <f>IF(ISNUMBER(Regressions!G54),ROUND(Regressions!G54, 1), NA())</f>
        <v>#N/A</v>
      </c>
      <c r="H44" s="553" t="e">
        <f>IF(ISNUMBER(Regressions!H54),ROUND(Regressions!H54, 1), NA())</f>
        <v>#N/A</v>
      </c>
      <c r="I44" s="554">
        <f>IF(ISNUMBER(Regressions!I54),ROUND(Regressions!I54, 1), NA())</f>
        <v>0.4</v>
      </c>
      <c r="J44" s="555">
        <f>IF(ISNUMBER(Regressions!K54),ROUND(Regressions!K54, 1), NA())</f>
        <v>100</v>
      </c>
      <c r="K44" s="551">
        <f>IF(ISNUMBER(Regressions!L54),ROUND(Regressions!L54, 1), NA())</f>
        <v>100</v>
      </c>
      <c r="L44" s="556" t="e">
        <f>IF(ISNUMBER(Regressions!M54),ROUND(Regressions!M54, 1), NA())</f>
        <v>#N/A</v>
      </c>
      <c r="M44" s="553" t="e">
        <f>IF(ISNUMBER(Regressions!N54),ROUND(Regressions!N54, 1), NA())</f>
        <v>#N/A</v>
      </c>
      <c r="N44" s="554">
        <f>IF(ISNUMBER(Regressions!O54),ROUND(Regressions!O54, 1), NA())</f>
        <v>0</v>
      </c>
      <c r="O44" s="555">
        <f>IF(ISNUMBER(Regressions!Q54),ROUND(Regressions!Q54, 1), NA())</f>
        <v>100</v>
      </c>
      <c r="P44" s="551" t="e">
        <f>IF(ISNUMBER(Regressions!R54),ROUND(Regressions!R54, 1), NA())</f>
        <v>#N/A</v>
      </c>
      <c r="Q44" s="557" t="e">
        <f>IF(ISNUMBER(Regressions!S54),ROUND(Regressions!S54, 1), NA())</f>
        <v>#N/A</v>
      </c>
      <c r="R44" s="553" t="e">
        <f>IF(ISNUMBER(Regressions!T54),ROUND(Regressions!T54, 1), NA())</f>
        <v>#N/A</v>
      </c>
      <c r="S44" s="554" t="e">
        <f>IF(ISNUMBER(Regressions!U54),ROUND(Regressions!U54, 1), NA())</f>
        <v>#N/A</v>
      </c>
    </row>
    <row r="45" spans="1:19" x14ac:dyDescent="0.25">
      <c r="A45" s="546" t="str">
        <f>+Introduction!$C$7</f>
        <v>Mongolia</v>
      </c>
      <c r="B45" s="547">
        <f>IF(ISBLANK(Regressions!B55), " ", Regressions!B55)</f>
        <v>2010</v>
      </c>
      <c r="C45" s="546" t="str">
        <f>HLOOKUP(Introduction!$G$4,nametranslations,26,FALSE)</f>
        <v>Urban</v>
      </c>
      <c r="D45" s="549">
        <f>IF(ISBLANK(Regressions!D55), " ", Regressions!D55)</f>
        <v>490706.0229219055</v>
      </c>
      <c r="E45" s="550">
        <f>IF(ISNUMBER(Regressions!E55),ROUND(Regressions!E55, 1), NA())</f>
        <v>99.6</v>
      </c>
      <c r="F45" s="551">
        <f>IF(ISNUMBER(Regressions!F55),ROUND(Regressions!F55, 1), NA())</f>
        <v>99.6</v>
      </c>
      <c r="G45" s="552" t="e">
        <f>IF(ISNUMBER(Regressions!G55),ROUND(Regressions!G55, 1), NA())</f>
        <v>#N/A</v>
      </c>
      <c r="H45" s="553" t="e">
        <f>IF(ISNUMBER(Regressions!H55),ROUND(Regressions!H55, 1), NA())</f>
        <v>#N/A</v>
      </c>
      <c r="I45" s="554">
        <f>IF(ISNUMBER(Regressions!I55),ROUND(Regressions!I55, 1), NA())</f>
        <v>0.4</v>
      </c>
      <c r="J45" s="555">
        <f>IF(ISNUMBER(Regressions!K55),ROUND(Regressions!K55, 1), NA())</f>
        <v>100</v>
      </c>
      <c r="K45" s="551">
        <f>IF(ISNUMBER(Regressions!L55),ROUND(Regressions!L55, 1), NA())</f>
        <v>100</v>
      </c>
      <c r="L45" s="556" t="e">
        <f>IF(ISNUMBER(Regressions!M55),ROUND(Regressions!M55, 1), NA())</f>
        <v>#N/A</v>
      </c>
      <c r="M45" s="553" t="e">
        <f>IF(ISNUMBER(Regressions!N55),ROUND(Regressions!N55, 1), NA())</f>
        <v>#N/A</v>
      </c>
      <c r="N45" s="554">
        <f>IF(ISNUMBER(Regressions!O55),ROUND(Regressions!O55, 1), NA())</f>
        <v>0</v>
      </c>
      <c r="O45" s="555">
        <f>IF(ISNUMBER(Regressions!Q55),ROUND(Regressions!Q55, 1), NA())</f>
        <v>100</v>
      </c>
      <c r="P45" s="551" t="e">
        <f>IF(ISNUMBER(Regressions!R55),ROUND(Regressions!R55, 1), NA())</f>
        <v>#N/A</v>
      </c>
      <c r="Q45" s="557" t="e">
        <f>IF(ISNUMBER(Regressions!S55),ROUND(Regressions!S55, 1), NA())</f>
        <v>#N/A</v>
      </c>
      <c r="R45" s="553" t="e">
        <f>IF(ISNUMBER(Regressions!T55),ROUND(Regressions!T55, 1), NA())</f>
        <v>#N/A</v>
      </c>
      <c r="S45" s="554" t="e">
        <f>IF(ISNUMBER(Regressions!U55),ROUND(Regressions!U55, 1), NA())</f>
        <v>#N/A</v>
      </c>
    </row>
    <row r="46" spans="1:19" x14ac:dyDescent="0.25">
      <c r="A46" s="546" t="str">
        <f>+Introduction!$C$7</f>
        <v>Mongolia</v>
      </c>
      <c r="B46" s="547">
        <f>IF(ISBLANK(Regressions!B56), " ", Regressions!B56)</f>
        <v>2011</v>
      </c>
      <c r="C46" s="546" t="str">
        <f>HLOOKUP(Introduction!$G$4,nametranslations,26,FALSE)</f>
        <v>Urban</v>
      </c>
      <c r="D46" s="549">
        <f>IF(ISBLANK(Regressions!D56), " ", Regressions!D56)</f>
        <v>530226.917100525</v>
      </c>
      <c r="E46" s="550">
        <f>IF(ISNUMBER(Regressions!E56),ROUND(Regressions!E56, 1), NA())</f>
        <v>99.6</v>
      </c>
      <c r="F46" s="551">
        <f>IF(ISNUMBER(Regressions!F56),ROUND(Regressions!F56, 1), NA())</f>
        <v>99.6</v>
      </c>
      <c r="G46" s="552" t="e">
        <f>IF(ISNUMBER(Regressions!G56),ROUND(Regressions!G56, 1), NA())</f>
        <v>#N/A</v>
      </c>
      <c r="H46" s="553" t="e">
        <f>IF(ISNUMBER(Regressions!H56),ROUND(Regressions!H56, 1), NA())</f>
        <v>#N/A</v>
      </c>
      <c r="I46" s="554">
        <f>IF(ISNUMBER(Regressions!I56),ROUND(Regressions!I56, 1), NA())</f>
        <v>0.4</v>
      </c>
      <c r="J46" s="555">
        <f>IF(ISNUMBER(Regressions!K56),ROUND(Regressions!K56, 1), NA())</f>
        <v>100</v>
      </c>
      <c r="K46" s="551">
        <f>IF(ISNUMBER(Regressions!L56),ROUND(Regressions!L56, 1), NA())</f>
        <v>100</v>
      </c>
      <c r="L46" s="556" t="e">
        <f>IF(ISNUMBER(Regressions!M56),ROUND(Regressions!M56, 1), NA())</f>
        <v>#N/A</v>
      </c>
      <c r="M46" s="553" t="e">
        <f>IF(ISNUMBER(Regressions!N56),ROUND(Regressions!N56, 1), NA())</f>
        <v>#N/A</v>
      </c>
      <c r="N46" s="554">
        <f>IF(ISNUMBER(Regressions!O56),ROUND(Regressions!O56, 1), NA())</f>
        <v>0</v>
      </c>
      <c r="O46" s="555">
        <f>IF(ISNUMBER(Regressions!Q56),ROUND(Regressions!Q56, 1), NA())</f>
        <v>100</v>
      </c>
      <c r="P46" s="551" t="e">
        <f>IF(ISNUMBER(Regressions!R56),ROUND(Regressions!R56, 1), NA())</f>
        <v>#N/A</v>
      </c>
      <c r="Q46" s="557" t="e">
        <f>IF(ISNUMBER(Regressions!S56),ROUND(Regressions!S56, 1), NA())</f>
        <v>#N/A</v>
      </c>
      <c r="R46" s="553" t="e">
        <f>IF(ISNUMBER(Regressions!T56),ROUND(Regressions!T56, 1), NA())</f>
        <v>#N/A</v>
      </c>
      <c r="S46" s="554" t="e">
        <f>IF(ISNUMBER(Regressions!U56),ROUND(Regressions!U56, 1), NA())</f>
        <v>#N/A</v>
      </c>
    </row>
    <row r="47" spans="1:19" x14ac:dyDescent="0.25">
      <c r="A47" s="546" t="str">
        <f>+Introduction!$C$7</f>
        <v>Mongolia</v>
      </c>
      <c r="B47" s="547">
        <f>IF(ISBLANK(Regressions!B57), " ", Regressions!B57)</f>
        <v>2012</v>
      </c>
      <c r="C47" s="546" t="str">
        <f>HLOOKUP(Introduction!$G$4,nametranslations,26,FALSE)</f>
        <v>Urban</v>
      </c>
      <c r="D47" s="549">
        <f>IF(ISBLANK(Regressions!D57), " ", Regressions!D57)</f>
        <v>538723.43763336178</v>
      </c>
      <c r="E47" s="550">
        <f>IF(ISNUMBER(Regressions!E57),ROUND(Regressions!E57, 1), NA())</f>
        <v>99.6</v>
      </c>
      <c r="F47" s="551">
        <f>IF(ISNUMBER(Regressions!F57),ROUND(Regressions!F57, 1), NA())</f>
        <v>99.6</v>
      </c>
      <c r="G47" s="552" t="e">
        <f>IF(ISNUMBER(Regressions!G57),ROUND(Regressions!G57, 1), NA())</f>
        <v>#N/A</v>
      </c>
      <c r="H47" s="553" t="e">
        <f>IF(ISNUMBER(Regressions!H57),ROUND(Regressions!H57, 1), NA())</f>
        <v>#N/A</v>
      </c>
      <c r="I47" s="554">
        <f>IF(ISNUMBER(Regressions!I57),ROUND(Regressions!I57, 1), NA())</f>
        <v>0.4</v>
      </c>
      <c r="J47" s="555">
        <f>IF(ISNUMBER(Regressions!K57),ROUND(Regressions!K57, 1), NA())</f>
        <v>100</v>
      </c>
      <c r="K47" s="551">
        <f>IF(ISNUMBER(Regressions!L57),ROUND(Regressions!L57, 1), NA())</f>
        <v>100</v>
      </c>
      <c r="L47" s="556" t="e">
        <f>IF(ISNUMBER(Regressions!M57),ROUND(Regressions!M57, 1), NA())</f>
        <v>#N/A</v>
      </c>
      <c r="M47" s="553" t="e">
        <f>IF(ISNUMBER(Regressions!N57),ROUND(Regressions!N57, 1), NA())</f>
        <v>#N/A</v>
      </c>
      <c r="N47" s="554">
        <f>IF(ISNUMBER(Regressions!O57),ROUND(Regressions!O57, 1), NA())</f>
        <v>0</v>
      </c>
      <c r="O47" s="555">
        <f>IF(ISNUMBER(Regressions!Q57),ROUND(Regressions!Q57, 1), NA())</f>
        <v>100</v>
      </c>
      <c r="P47" s="551" t="e">
        <f>IF(ISNUMBER(Regressions!R57),ROUND(Regressions!R57, 1), NA())</f>
        <v>#N/A</v>
      </c>
      <c r="Q47" s="557" t="e">
        <f>IF(ISNUMBER(Regressions!S57),ROUND(Regressions!S57, 1), NA())</f>
        <v>#N/A</v>
      </c>
      <c r="R47" s="553" t="e">
        <f>IF(ISNUMBER(Regressions!T57),ROUND(Regressions!T57, 1), NA())</f>
        <v>#N/A</v>
      </c>
      <c r="S47" s="554" t="e">
        <f>IF(ISNUMBER(Regressions!U57),ROUND(Regressions!U57, 1), NA())</f>
        <v>#N/A</v>
      </c>
    </row>
    <row r="48" spans="1:19" x14ac:dyDescent="0.25">
      <c r="A48" s="546" t="str">
        <f>+Introduction!$C$7</f>
        <v>Mongolia</v>
      </c>
      <c r="B48" s="547">
        <f>IF(ISBLANK(Regressions!B58), " ", Regressions!B58)</f>
        <v>2013</v>
      </c>
      <c r="C48" s="546" t="str">
        <f>HLOOKUP(Introduction!$G$4,nametranslations,26,FALSE)</f>
        <v>Urban</v>
      </c>
      <c r="D48" s="549">
        <f>IF(ISBLANK(Regressions!D58), " ", Regressions!D58)</f>
        <v>551883.96584930422</v>
      </c>
      <c r="E48" s="550">
        <f>IF(ISNUMBER(Regressions!E58),ROUND(Regressions!E58, 1), NA())</f>
        <v>99.6</v>
      </c>
      <c r="F48" s="551">
        <f>IF(ISNUMBER(Regressions!F58),ROUND(Regressions!F58, 1), NA())</f>
        <v>99.6</v>
      </c>
      <c r="G48" s="552">
        <f>IF(ISNUMBER(Regressions!G58),ROUND(Regressions!G58, 1), NA())</f>
        <v>84.8</v>
      </c>
      <c r="H48" s="553">
        <f>IF(ISNUMBER(Regressions!H58),ROUND(Regressions!H58, 1), NA())</f>
        <v>14.8</v>
      </c>
      <c r="I48" s="554">
        <f>IF(ISNUMBER(Regressions!I58),ROUND(Regressions!I58, 1), NA())</f>
        <v>0.4</v>
      </c>
      <c r="J48" s="555">
        <f>IF(ISNUMBER(Regressions!K58),ROUND(Regressions!K58, 1), NA())</f>
        <v>100</v>
      </c>
      <c r="K48" s="551">
        <f>IF(ISNUMBER(Regressions!L58),ROUND(Regressions!L58, 1), NA())</f>
        <v>100</v>
      </c>
      <c r="L48" s="556">
        <f>IF(ISNUMBER(Regressions!M58),ROUND(Regressions!M58, 1), NA())</f>
        <v>70.2</v>
      </c>
      <c r="M48" s="553">
        <f>IF(ISNUMBER(Regressions!N58),ROUND(Regressions!N58, 1), NA())</f>
        <v>29.8</v>
      </c>
      <c r="N48" s="554">
        <f>IF(ISNUMBER(Regressions!O58),ROUND(Regressions!O58, 1), NA())</f>
        <v>0</v>
      </c>
      <c r="O48" s="555">
        <f>IF(ISNUMBER(Regressions!Q58),ROUND(Regressions!Q58, 1), NA())</f>
        <v>100</v>
      </c>
      <c r="P48" s="551">
        <f>IF(ISNUMBER(Regressions!R58),ROUND(Regressions!R58, 1), NA())</f>
        <v>87</v>
      </c>
      <c r="Q48" s="557">
        <f>IF(ISNUMBER(Regressions!S58),ROUND(Regressions!S58, 1), NA())</f>
        <v>52.7</v>
      </c>
      <c r="R48" s="553">
        <f>IF(ISNUMBER(Regressions!T58),ROUND(Regressions!T58, 1), NA())</f>
        <v>34.299999999999997</v>
      </c>
      <c r="S48" s="554">
        <f>IF(ISNUMBER(Regressions!U58),ROUND(Regressions!U58, 1), NA())</f>
        <v>13</v>
      </c>
    </row>
    <row r="49" spans="1:19" x14ac:dyDescent="0.25">
      <c r="A49" s="546" t="str">
        <f>+Introduction!$C$7</f>
        <v>Mongolia</v>
      </c>
      <c r="B49" s="547">
        <f>IF(ISBLANK(Regressions!B59), " ", Regressions!B59)</f>
        <v>2014</v>
      </c>
      <c r="C49" s="546" t="str">
        <f>HLOOKUP(Introduction!$G$4,nametranslations,26,FALSE)</f>
        <v>Urban</v>
      </c>
      <c r="D49" s="549">
        <f>IF(ISBLANK(Regressions!D59), " ", Regressions!D59)</f>
        <v>563789.14062950131</v>
      </c>
      <c r="E49" s="550">
        <f>IF(ISNUMBER(Regressions!E59),ROUND(Regressions!E59, 1), NA())</f>
        <v>99.6</v>
      </c>
      <c r="F49" s="551">
        <f>IF(ISNUMBER(Regressions!F59),ROUND(Regressions!F59, 1), NA())</f>
        <v>99.6</v>
      </c>
      <c r="G49" s="552">
        <f>IF(ISNUMBER(Regressions!G59),ROUND(Regressions!G59, 1), NA())</f>
        <v>84.8</v>
      </c>
      <c r="H49" s="553">
        <f>IF(ISNUMBER(Regressions!H59),ROUND(Regressions!H59, 1), NA())</f>
        <v>14.8</v>
      </c>
      <c r="I49" s="554">
        <f>IF(ISNUMBER(Regressions!I59),ROUND(Regressions!I59, 1), NA())</f>
        <v>0.4</v>
      </c>
      <c r="J49" s="555">
        <f>IF(ISNUMBER(Regressions!K59),ROUND(Regressions!K59, 1), NA())</f>
        <v>100</v>
      </c>
      <c r="K49" s="551">
        <f>IF(ISNUMBER(Regressions!L59),ROUND(Regressions!L59, 1), NA())</f>
        <v>100</v>
      </c>
      <c r="L49" s="556">
        <f>IF(ISNUMBER(Regressions!M59),ROUND(Regressions!M59, 1), NA())</f>
        <v>70.2</v>
      </c>
      <c r="M49" s="553">
        <f>IF(ISNUMBER(Regressions!N59),ROUND(Regressions!N59, 1), NA())</f>
        <v>29.8</v>
      </c>
      <c r="N49" s="554">
        <f>IF(ISNUMBER(Regressions!O59),ROUND(Regressions!O59, 1), NA())</f>
        <v>0</v>
      </c>
      <c r="O49" s="555">
        <f>IF(ISNUMBER(Regressions!Q59),ROUND(Regressions!Q59, 1), NA())</f>
        <v>100</v>
      </c>
      <c r="P49" s="551">
        <f>IF(ISNUMBER(Regressions!R59),ROUND(Regressions!R59, 1), NA())</f>
        <v>87</v>
      </c>
      <c r="Q49" s="557">
        <f>IF(ISNUMBER(Regressions!S59),ROUND(Regressions!S59, 1), NA())</f>
        <v>52.7</v>
      </c>
      <c r="R49" s="553">
        <f>IF(ISNUMBER(Regressions!T59),ROUND(Regressions!T59, 1), NA())</f>
        <v>34.299999999999997</v>
      </c>
      <c r="S49" s="554">
        <f>IF(ISNUMBER(Regressions!U59),ROUND(Regressions!U59, 1), NA())</f>
        <v>13</v>
      </c>
    </row>
    <row r="50" spans="1:19" x14ac:dyDescent="0.25">
      <c r="A50" s="546" t="str">
        <f>+Introduction!$C$7</f>
        <v>Mongolia</v>
      </c>
      <c r="B50" s="547">
        <f>IF(ISBLANK(Regressions!B60), " ", Regressions!B60)</f>
        <v>2015</v>
      </c>
      <c r="C50" s="546" t="str">
        <f>HLOOKUP(Introduction!$G$4,nametranslations,26,FALSE)</f>
        <v>Urban</v>
      </c>
      <c r="D50" s="549">
        <f>IF(ISBLANK(Regressions!D60), " ", Regressions!D60)</f>
        <v>580598.37254379271</v>
      </c>
      <c r="E50" s="550">
        <f>IF(ISNUMBER(Regressions!E60),ROUND(Regressions!E60, 1), NA())</f>
        <v>99.6</v>
      </c>
      <c r="F50" s="551">
        <f>IF(ISNUMBER(Regressions!F60),ROUND(Regressions!F60, 1), NA())</f>
        <v>99.6</v>
      </c>
      <c r="G50" s="552">
        <f>IF(ISNUMBER(Regressions!G60),ROUND(Regressions!G60, 1), NA())</f>
        <v>84.8</v>
      </c>
      <c r="H50" s="553">
        <f>IF(ISNUMBER(Regressions!H60),ROUND(Regressions!H60, 1), NA())</f>
        <v>14.8</v>
      </c>
      <c r="I50" s="554">
        <f>IF(ISNUMBER(Regressions!I60),ROUND(Regressions!I60, 1), NA())</f>
        <v>0.4</v>
      </c>
      <c r="J50" s="555">
        <f>IF(ISNUMBER(Regressions!K60),ROUND(Regressions!K60, 1), NA())</f>
        <v>100</v>
      </c>
      <c r="K50" s="551">
        <f>IF(ISNUMBER(Regressions!L60),ROUND(Regressions!L60, 1), NA())</f>
        <v>100</v>
      </c>
      <c r="L50" s="556">
        <f>IF(ISNUMBER(Regressions!M60),ROUND(Regressions!M60, 1), NA())</f>
        <v>70.2</v>
      </c>
      <c r="M50" s="553">
        <f>IF(ISNUMBER(Regressions!N60),ROUND(Regressions!N60, 1), NA())</f>
        <v>29.8</v>
      </c>
      <c r="N50" s="554">
        <f>IF(ISNUMBER(Regressions!O60),ROUND(Regressions!O60, 1), NA())</f>
        <v>0</v>
      </c>
      <c r="O50" s="555">
        <f>IF(ISNUMBER(Regressions!Q60),ROUND(Regressions!Q60, 1), NA())</f>
        <v>100</v>
      </c>
      <c r="P50" s="551">
        <f>IF(ISNUMBER(Regressions!R60),ROUND(Regressions!R60, 1), NA())</f>
        <v>87</v>
      </c>
      <c r="Q50" s="557">
        <f>IF(ISNUMBER(Regressions!S60),ROUND(Regressions!S60, 1), NA())</f>
        <v>52.7</v>
      </c>
      <c r="R50" s="553">
        <f>IF(ISNUMBER(Regressions!T60),ROUND(Regressions!T60, 1), NA())</f>
        <v>34.299999999999997</v>
      </c>
      <c r="S50" s="554">
        <f>IF(ISNUMBER(Regressions!U60),ROUND(Regressions!U60, 1), NA())</f>
        <v>13</v>
      </c>
    </row>
    <row r="51" spans="1:19" x14ac:dyDescent="0.25">
      <c r="A51" s="546" t="str">
        <f>+Introduction!$C$7</f>
        <v>Mongolia</v>
      </c>
      <c r="B51" s="547">
        <f>IF(ISBLANK(Regressions!B61), " ", Regressions!B61)</f>
        <v>2016</v>
      </c>
      <c r="C51" s="546" t="str">
        <f>HLOOKUP(Introduction!$G$4,nametranslations,26,FALSE)</f>
        <v>Urban</v>
      </c>
      <c r="D51" s="549">
        <f>IF(ISBLANK(Regressions!D61), " ", Regressions!D61)</f>
        <v>602975.06397460937</v>
      </c>
      <c r="E51" s="550">
        <f>IF(ISNUMBER(Regressions!E61),ROUND(Regressions!E61, 1), NA())</f>
        <v>99.6</v>
      </c>
      <c r="F51" s="551">
        <f>IF(ISNUMBER(Regressions!F61),ROUND(Regressions!F61, 1), NA())</f>
        <v>99.6</v>
      </c>
      <c r="G51" s="552">
        <f>IF(ISNUMBER(Regressions!G61),ROUND(Regressions!G61, 1), NA())</f>
        <v>84.8</v>
      </c>
      <c r="H51" s="553">
        <f>IF(ISNUMBER(Regressions!H61),ROUND(Regressions!H61, 1), NA())</f>
        <v>14.8</v>
      </c>
      <c r="I51" s="554">
        <f>IF(ISNUMBER(Regressions!I61),ROUND(Regressions!I61, 1), NA())</f>
        <v>0.4</v>
      </c>
      <c r="J51" s="555">
        <f>IF(ISNUMBER(Regressions!K61),ROUND(Regressions!K61, 1), NA())</f>
        <v>100</v>
      </c>
      <c r="K51" s="551">
        <f>IF(ISNUMBER(Regressions!L61),ROUND(Regressions!L61, 1), NA())</f>
        <v>100</v>
      </c>
      <c r="L51" s="556">
        <f>IF(ISNUMBER(Regressions!M61),ROUND(Regressions!M61, 1), NA())</f>
        <v>70.2</v>
      </c>
      <c r="M51" s="553">
        <f>IF(ISNUMBER(Regressions!N61),ROUND(Regressions!N61, 1), NA())</f>
        <v>29.8</v>
      </c>
      <c r="N51" s="554">
        <f>IF(ISNUMBER(Regressions!O61),ROUND(Regressions!O61, 1), NA())</f>
        <v>0</v>
      </c>
      <c r="O51" s="555">
        <f>IF(ISNUMBER(Regressions!Q61),ROUND(Regressions!Q61, 1), NA())</f>
        <v>100</v>
      </c>
      <c r="P51" s="551">
        <f>IF(ISNUMBER(Regressions!R61),ROUND(Regressions!R61, 1), NA())</f>
        <v>87</v>
      </c>
      <c r="Q51" s="557">
        <f>IF(ISNUMBER(Regressions!S61),ROUND(Regressions!S61, 1), NA())</f>
        <v>52.7</v>
      </c>
      <c r="R51" s="553">
        <f>IF(ISNUMBER(Regressions!T61),ROUND(Regressions!T61, 1), NA())</f>
        <v>34.299999999999997</v>
      </c>
      <c r="S51" s="554">
        <f>IF(ISNUMBER(Regressions!U61),ROUND(Regressions!U61, 1), NA())</f>
        <v>13</v>
      </c>
    </row>
    <row r="52" spans="1:19" x14ac:dyDescent="0.25">
      <c r="A52" s="546" t="str">
        <f>+Introduction!$C$7</f>
        <v>Mongolia</v>
      </c>
      <c r="B52" s="547">
        <f>IF(ISBLANK(Regressions!B62), " ", Regressions!B62)</f>
        <v>2017</v>
      </c>
      <c r="C52" s="546" t="str">
        <f>HLOOKUP(Introduction!$G$4,nametranslations,26,FALSE)</f>
        <v>Urban</v>
      </c>
      <c r="D52" s="549">
        <f>IF(ISBLANK(Regressions!D62), " ", Regressions!D62)</f>
        <v>628411.14447212219</v>
      </c>
      <c r="E52" s="550">
        <f>IF(ISNUMBER(Regressions!E62),ROUND(Regressions!E62, 1), NA())</f>
        <v>99.6</v>
      </c>
      <c r="F52" s="551">
        <f>IF(ISNUMBER(Regressions!F62),ROUND(Regressions!F62, 1), NA())</f>
        <v>99.6</v>
      </c>
      <c r="G52" s="552">
        <f>IF(ISNUMBER(Regressions!G62),ROUND(Regressions!G62, 1), NA())</f>
        <v>84.8</v>
      </c>
      <c r="H52" s="553">
        <f>IF(ISNUMBER(Regressions!H62),ROUND(Regressions!H62, 1), NA())</f>
        <v>14.8</v>
      </c>
      <c r="I52" s="554">
        <f>IF(ISNUMBER(Regressions!I62),ROUND(Regressions!I62, 1), NA())</f>
        <v>0.4</v>
      </c>
      <c r="J52" s="555">
        <f>IF(ISNUMBER(Regressions!K62),ROUND(Regressions!K62, 1), NA())</f>
        <v>100</v>
      </c>
      <c r="K52" s="551">
        <f>IF(ISNUMBER(Regressions!L62),ROUND(Regressions!L62, 1), NA())</f>
        <v>100</v>
      </c>
      <c r="L52" s="556">
        <f>IF(ISNUMBER(Regressions!M62),ROUND(Regressions!M62, 1), NA())</f>
        <v>70.2</v>
      </c>
      <c r="M52" s="553">
        <f>IF(ISNUMBER(Regressions!N62),ROUND(Regressions!N62, 1), NA())</f>
        <v>29.8</v>
      </c>
      <c r="N52" s="554">
        <f>IF(ISNUMBER(Regressions!O62),ROUND(Regressions!O62, 1), NA())</f>
        <v>0</v>
      </c>
      <c r="O52" s="555">
        <f>IF(ISNUMBER(Regressions!Q62),ROUND(Regressions!Q62, 1), NA())</f>
        <v>100</v>
      </c>
      <c r="P52" s="551">
        <f>IF(ISNUMBER(Regressions!R62),ROUND(Regressions!R62, 1), NA())</f>
        <v>87</v>
      </c>
      <c r="Q52" s="557">
        <f>IF(ISNUMBER(Regressions!S62),ROUND(Regressions!S62, 1), NA())</f>
        <v>52.7</v>
      </c>
      <c r="R52" s="553">
        <f>IF(ISNUMBER(Regressions!T62),ROUND(Regressions!T62, 1), NA())</f>
        <v>34.299999999999997</v>
      </c>
      <c r="S52" s="554">
        <f>IF(ISNUMBER(Regressions!U62),ROUND(Regressions!U62, 1), NA())</f>
        <v>13</v>
      </c>
    </row>
    <row r="53" spans="1:19" x14ac:dyDescent="0.25">
      <c r="A53" s="546" t="str">
        <f>+Introduction!$C$7</f>
        <v>Mongolia</v>
      </c>
      <c r="B53" s="547">
        <f>IF(ISBLANK(Regressions!B63), " ", Regressions!B63)</f>
        <v>2018</v>
      </c>
      <c r="C53" s="546" t="str">
        <f>HLOOKUP(Introduction!$G$4,nametranslations,26,FALSE)</f>
        <v>Urban</v>
      </c>
      <c r="D53" s="549">
        <f>IF(ISBLANK(Regressions!D63), " ", Regressions!D63)</f>
        <v>656690.07397201541</v>
      </c>
      <c r="E53" s="550">
        <f>IF(ISNUMBER(Regressions!E63),ROUND(Regressions!E63, 1), NA())</f>
        <v>99.6</v>
      </c>
      <c r="F53" s="551">
        <f>IF(ISNUMBER(Regressions!F63),ROUND(Regressions!F63, 1), NA())</f>
        <v>99.6</v>
      </c>
      <c r="G53" s="552">
        <f>IF(ISNUMBER(Regressions!G63),ROUND(Regressions!G63, 1), NA())</f>
        <v>84.8</v>
      </c>
      <c r="H53" s="553">
        <f>IF(ISNUMBER(Regressions!H63),ROUND(Regressions!H63, 1), NA())</f>
        <v>14.8</v>
      </c>
      <c r="I53" s="554">
        <f>IF(ISNUMBER(Regressions!I63),ROUND(Regressions!I63, 1), NA())</f>
        <v>0.4</v>
      </c>
      <c r="J53" s="555">
        <f>IF(ISNUMBER(Regressions!K63),ROUND(Regressions!K63, 1), NA())</f>
        <v>100</v>
      </c>
      <c r="K53" s="551">
        <f>IF(ISNUMBER(Regressions!L63),ROUND(Regressions!L63, 1), NA())</f>
        <v>100</v>
      </c>
      <c r="L53" s="556">
        <f>IF(ISNUMBER(Regressions!M63),ROUND(Regressions!M63, 1), NA())</f>
        <v>70.2</v>
      </c>
      <c r="M53" s="553">
        <f>IF(ISNUMBER(Regressions!N63),ROUND(Regressions!N63, 1), NA())</f>
        <v>29.8</v>
      </c>
      <c r="N53" s="554">
        <f>IF(ISNUMBER(Regressions!O63),ROUND(Regressions!O63, 1), NA())</f>
        <v>0</v>
      </c>
      <c r="O53" s="555">
        <f>IF(ISNUMBER(Regressions!Q63),ROUND(Regressions!Q63, 1), NA())</f>
        <v>100</v>
      </c>
      <c r="P53" s="551">
        <f>IF(ISNUMBER(Regressions!R63),ROUND(Regressions!R63, 1), NA())</f>
        <v>87</v>
      </c>
      <c r="Q53" s="557">
        <f>IF(ISNUMBER(Regressions!S63),ROUND(Regressions!S63, 1), NA())</f>
        <v>52.7</v>
      </c>
      <c r="R53" s="553">
        <f>IF(ISNUMBER(Regressions!T63),ROUND(Regressions!T63, 1), NA())</f>
        <v>34.299999999999997</v>
      </c>
      <c r="S53" s="554">
        <f>IF(ISNUMBER(Regressions!U63),ROUND(Regressions!U63, 1), NA())</f>
        <v>13</v>
      </c>
    </row>
    <row r="54" spans="1:19" x14ac:dyDescent="0.25">
      <c r="A54" s="546" t="str">
        <f>+Introduction!$C$7</f>
        <v>Mongolia</v>
      </c>
      <c r="B54" s="547">
        <f>IF(ISBLANK(Regressions!B64), " ", Regressions!B64)</f>
        <v>2019</v>
      </c>
      <c r="C54" s="546" t="str">
        <f>HLOOKUP(Introduction!$G$4,nametranslations,26,FALSE)</f>
        <v>Urban</v>
      </c>
      <c r="D54" s="549">
        <f>IF(ISBLANK(Regressions!D64), " ", Regressions!D64)</f>
        <v>686455.39594482421</v>
      </c>
      <c r="E54" s="550">
        <f>IF(ISNUMBER(Regressions!E64),ROUND(Regressions!E64, 1), NA())</f>
        <v>99.6</v>
      </c>
      <c r="F54" s="551">
        <f>IF(ISNUMBER(Regressions!F64),ROUND(Regressions!F64, 1), NA())</f>
        <v>99.6</v>
      </c>
      <c r="G54" s="552">
        <f>IF(ISNUMBER(Regressions!G64),ROUND(Regressions!G64, 1), NA())</f>
        <v>84.8</v>
      </c>
      <c r="H54" s="553">
        <f>IF(ISNUMBER(Regressions!H64),ROUND(Regressions!H64, 1), NA())</f>
        <v>14.8</v>
      </c>
      <c r="I54" s="554">
        <f>IF(ISNUMBER(Regressions!I64),ROUND(Regressions!I64, 1), NA())</f>
        <v>0.4</v>
      </c>
      <c r="J54" s="555">
        <f>IF(ISNUMBER(Regressions!K64),ROUND(Regressions!K64, 1), NA())</f>
        <v>100</v>
      </c>
      <c r="K54" s="551">
        <f>IF(ISNUMBER(Regressions!L64),ROUND(Regressions!L64, 1), NA())</f>
        <v>100</v>
      </c>
      <c r="L54" s="556">
        <f>IF(ISNUMBER(Regressions!M64),ROUND(Regressions!M64, 1), NA())</f>
        <v>70.2</v>
      </c>
      <c r="M54" s="553">
        <f>IF(ISNUMBER(Regressions!N64),ROUND(Regressions!N64, 1), NA())</f>
        <v>29.8</v>
      </c>
      <c r="N54" s="554">
        <f>IF(ISNUMBER(Regressions!O64),ROUND(Regressions!O64, 1), NA())</f>
        <v>0</v>
      </c>
      <c r="O54" s="555">
        <f>IF(ISNUMBER(Regressions!Q64),ROUND(Regressions!Q64, 1), NA())</f>
        <v>100</v>
      </c>
      <c r="P54" s="551">
        <f>IF(ISNUMBER(Regressions!R64),ROUND(Regressions!R64, 1), NA())</f>
        <v>87</v>
      </c>
      <c r="Q54" s="557">
        <f>IF(ISNUMBER(Regressions!S64),ROUND(Regressions!S64, 1), NA())</f>
        <v>52.7</v>
      </c>
      <c r="R54" s="553">
        <f>IF(ISNUMBER(Regressions!T64),ROUND(Regressions!T64, 1), NA())</f>
        <v>34.299999999999997</v>
      </c>
      <c r="S54" s="554">
        <f>IF(ISNUMBER(Regressions!U64),ROUND(Regressions!U64, 1), NA())</f>
        <v>13</v>
      </c>
    </row>
    <row r="55" spans="1:19" ht="13.5" customHeight="1" x14ac:dyDescent="0.25">
      <c r="A55" s="546" t="str">
        <f>+Introduction!$C$7</f>
        <v>Mongolia</v>
      </c>
      <c r="B55" s="547">
        <f>IF(ISBLANK(Regressions!B65), " ", Regressions!B65)</f>
        <v>2020</v>
      </c>
      <c r="C55" s="546" t="str">
        <f>HLOOKUP(Introduction!$G$4,nametranslations,26,FALSE)</f>
        <v>Urban</v>
      </c>
      <c r="D55" s="549">
        <f>IF(ISBLANK(Regressions!D65), " ", Regressions!D65)</f>
        <v>717059.8629066468</v>
      </c>
      <c r="E55" s="550">
        <f>IF(ISNUMBER(Regressions!E65),ROUND(Regressions!E65, 1), NA())</f>
        <v>99.6</v>
      </c>
      <c r="F55" s="551">
        <f>IF(ISNUMBER(Regressions!F65),ROUND(Regressions!F65, 1), NA())</f>
        <v>99.6</v>
      </c>
      <c r="G55" s="552">
        <f>IF(ISNUMBER(Regressions!G65),ROUND(Regressions!G65, 1), NA())</f>
        <v>84.8</v>
      </c>
      <c r="H55" s="553">
        <f>IF(ISNUMBER(Regressions!H65),ROUND(Regressions!H65, 1), NA())</f>
        <v>14.8</v>
      </c>
      <c r="I55" s="554">
        <f>IF(ISNUMBER(Regressions!I65),ROUND(Regressions!I65, 1), NA())</f>
        <v>0.4</v>
      </c>
      <c r="J55" s="555">
        <f>IF(ISNUMBER(Regressions!K65),ROUND(Regressions!K65, 1), NA())</f>
        <v>100</v>
      </c>
      <c r="K55" s="551">
        <f>IF(ISNUMBER(Regressions!L65),ROUND(Regressions!L65, 1), NA())</f>
        <v>100</v>
      </c>
      <c r="L55" s="556">
        <f>IF(ISNUMBER(Regressions!M65),ROUND(Regressions!M65, 1), NA())</f>
        <v>70.2</v>
      </c>
      <c r="M55" s="553">
        <f>IF(ISNUMBER(Regressions!N65),ROUND(Regressions!N65, 1), NA())</f>
        <v>29.8</v>
      </c>
      <c r="N55" s="554">
        <f>IF(ISNUMBER(Regressions!O65),ROUND(Regressions!O65, 1), NA())</f>
        <v>0</v>
      </c>
      <c r="O55" s="555">
        <f>IF(ISNUMBER(Regressions!Q65),ROUND(Regressions!Q65, 1), NA())</f>
        <v>100</v>
      </c>
      <c r="P55" s="551">
        <f>IF(ISNUMBER(Regressions!R65),ROUND(Regressions!R65, 1), NA())</f>
        <v>87</v>
      </c>
      <c r="Q55" s="557">
        <f>IF(ISNUMBER(Regressions!S65),ROUND(Regressions!S65, 1), NA())</f>
        <v>52.7</v>
      </c>
      <c r="R55" s="553">
        <f>IF(ISNUMBER(Regressions!T65),ROUND(Regressions!T65, 1), NA())</f>
        <v>34.299999999999997</v>
      </c>
      <c r="S55" s="554">
        <f>IF(ISNUMBER(Regressions!U65),ROUND(Regressions!U65, 1), NA())</f>
        <v>13</v>
      </c>
    </row>
    <row r="56" spans="1:19" x14ac:dyDescent="0.25">
      <c r="A56" s="546" t="str">
        <f>+Introduction!$C$7</f>
        <v>Mongolia</v>
      </c>
      <c r="B56" s="547">
        <f>IF(ISBLANK(Regressions!B66), " ", Regressions!B66)</f>
        <v>2021</v>
      </c>
      <c r="C56" s="546" t="str">
        <f>HLOOKUP(Introduction!$G$4,nametranslations,26,FALSE)</f>
        <v>Urban</v>
      </c>
      <c r="D56" s="549">
        <f>IF(ISBLANK(Regressions!D66), " ", Regressions!D66)</f>
        <v>741036.66500274662</v>
      </c>
      <c r="E56" s="555">
        <f>IF(ISNUMBER(Regressions!E66),ROUND(Regressions!E66, 1), NA())</f>
        <v>99.6</v>
      </c>
      <c r="F56" s="558">
        <f>IF(ISNUMBER(Regressions!F66),ROUND(Regressions!F66, 1), NA())</f>
        <v>99.6</v>
      </c>
      <c r="G56" s="559">
        <f>IF(ISNUMBER(Regressions!G66),ROUND(Regressions!G66, 1), NA())</f>
        <v>84.8</v>
      </c>
      <c r="H56" s="553">
        <f>IF(ISNUMBER(Regressions!H66),ROUND(Regressions!H66, 1), NA())</f>
        <v>14.8</v>
      </c>
      <c r="I56" s="554">
        <f>IF(ISNUMBER(Regressions!I66),ROUND(Regressions!I66, 1), NA())</f>
        <v>0.4</v>
      </c>
      <c r="J56" s="555">
        <f>IF(ISNUMBER(Regressions!K66),ROUND(Regressions!K66, 1), NA())</f>
        <v>100</v>
      </c>
      <c r="K56" s="558">
        <f>IF(ISNUMBER(Regressions!L66),ROUND(Regressions!L66, 1), NA())</f>
        <v>100</v>
      </c>
      <c r="L56" s="560">
        <f>IF(ISNUMBER(Regressions!M66),ROUND(Regressions!M66, 1), NA())</f>
        <v>70.2</v>
      </c>
      <c r="M56" s="553">
        <f>IF(ISNUMBER(Regressions!N66),ROUND(Regressions!N66, 1), NA())</f>
        <v>29.8</v>
      </c>
      <c r="N56" s="554">
        <f>IF(ISNUMBER(Regressions!O66),ROUND(Regressions!O66, 1), NA())</f>
        <v>0</v>
      </c>
      <c r="O56" s="555">
        <f>IF(ISNUMBER(Regressions!Q66),ROUND(Regressions!Q66, 1), NA())</f>
        <v>100</v>
      </c>
      <c r="P56" s="558">
        <f>IF(ISNUMBER(Regressions!R66),ROUND(Regressions!R66, 1), NA())</f>
        <v>87</v>
      </c>
      <c r="Q56" s="561">
        <f>IF(ISNUMBER(Regressions!S66),ROUND(Regressions!S66, 1), NA())</f>
        <v>52.7</v>
      </c>
      <c r="R56" s="553">
        <f>IF(ISNUMBER(Regressions!T66),ROUND(Regressions!T66, 1), NA())</f>
        <v>34.299999999999997</v>
      </c>
      <c r="S56" s="554">
        <f>IF(ISNUMBER(Regressions!U66),ROUND(Regressions!U66, 1), NA())</f>
        <v>13</v>
      </c>
    </row>
    <row r="57" spans="1:19" x14ac:dyDescent="0.25">
      <c r="A57" s="546" t="str">
        <f>+Introduction!$C$7</f>
        <v>Mongolia</v>
      </c>
      <c r="B57" s="547">
        <f>IF(ISBLANK(Regressions!B67), " ", Regressions!B67)</f>
        <v>2022</v>
      </c>
      <c r="C57" s="546" t="str">
        <f>HLOOKUP(Introduction!$G$4,nametranslations,26,FALSE)</f>
        <v>Urban</v>
      </c>
      <c r="D57" s="549">
        <f>IF(ISBLANK(Regressions!D67), " ", Regressions!D67)</f>
        <v>764463.34328453057</v>
      </c>
      <c r="E57" s="550">
        <f>IF(ISNUMBER(Regressions!E67),ROUND(Regressions!E67, 1), NA())</f>
        <v>99.6</v>
      </c>
      <c r="F57" s="551">
        <f>IF(ISNUMBER(Regressions!F67),ROUND(Regressions!F67, 1), NA())</f>
        <v>99.6</v>
      </c>
      <c r="G57" s="552" t="e">
        <f>IF(ISNUMBER(Regressions!G67),ROUND(Regressions!G67, 1), NA())</f>
        <v>#N/A</v>
      </c>
      <c r="H57" s="553" t="e">
        <f>IF(ISNUMBER(Regressions!H67),ROUND(Regressions!H67, 1), NA())</f>
        <v>#N/A</v>
      </c>
      <c r="I57" s="554">
        <f>IF(ISNUMBER(Regressions!I67),ROUND(Regressions!I67, 1), NA())</f>
        <v>0.4</v>
      </c>
      <c r="J57" s="555">
        <f>IF(ISNUMBER(Regressions!K67),ROUND(Regressions!K67, 1), NA())</f>
        <v>100</v>
      </c>
      <c r="K57" s="551">
        <f>IF(ISNUMBER(Regressions!L67),ROUND(Regressions!L67, 1), NA())</f>
        <v>100</v>
      </c>
      <c r="L57" s="556" t="e">
        <f>IF(ISNUMBER(Regressions!M67),ROUND(Regressions!M67, 1), NA())</f>
        <v>#N/A</v>
      </c>
      <c r="M57" s="553" t="e">
        <f>IF(ISNUMBER(Regressions!N67),ROUND(Regressions!N67, 1), NA())</f>
        <v>#N/A</v>
      </c>
      <c r="N57" s="554">
        <f>IF(ISNUMBER(Regressions!O67),ROUND(Regressions!O67, 1), NA())</f>
        <v>0</v>
      </c>
      <c r="O57" s="555">
        <f>IF(ISNUMBER(Regressions!Q67),ROUND(Regressions!Q67, 1), NA())</f>
        <v>100</v>
      </c>
      <c r="P57" s="551" t="e">
        <f>IF(ISNUMBER(Regressions!R67),ROUND(Regressions!R67, 1), NA())</f>
        <v>#N/A</v>
      </c>
      <c r="Q57" s="557" t="e">
        <f>IF(ISNUMBER(Regressions!S67),ROUND(Regressions!S67, 1), NA())</f>
        <v>#N/A</v>
      </c>
      <c r="R57" s="553" t="e">
        <f>IF(ISNUMBER(Regressions!T67),ROUND(Regressions!T67, 1), NA())</f>
        <v>#N/A</v>
      </c>
      <c r="S57" s="554" t="e">
        <f>IF(ISNUMBER(Regressions!U67),ROUND(Regressions!U67, 1), NA())</f>
        <v>#N/A</v>
      </c>
    </row>
    <row r="58" spans="1:19" x14ac:dyDescent="0.25">
      <c r="A58" s="546" t="str">
        <f>+Introduction!$C$7</f>
        <v>Mongolia</v>
      </c>
      <c r="B58" s="547">
        <f>IF(ISBLANK(Regressions!B68), " ", Regressions!B68)</f>
        <v>2023</v>
      </c>
      <c r="C58" s="546" t="str">
        <f>HLOOKUP(Introduction!$G$4,nametranslations,26,FALSE)</f>
        <v>Urban</v>
      </c>
      <c r="D58" s="549">
        <f>IF(ISBLANK(Regressions!D68), " ", Regressions!D68)</f>
        <v>785423.83915603638</v>
      </c>
      <c r="E58" s="550">
        <f>IF(ISNUMBER(Regressions!E68),ROUND(Regressions!E68, 1), NA())</f>
        <v>99.6</v>
      </c>
      <c r="F58" s="551">
        <f>IF(ISNUMBER(Regressions!F68),ROUND(Regressions!F68, 1), NA())</f>
        <v>99.6</v>
      </c>
      <c r="G58" s="552" t="e">
        <f>IF(ISNUMBER(Regressions!G68),ROUND(Regressions!G68, 1), NA())</f>
        <v>#N/A</v>
      </c>
      <c r="H58" s="553" t="e">
        <f>IF(ISNUMBER(Regressions!H68),ROUND(Regressions!H68, 1), NA())</f>
        <v>#N/A</v>
      </c>
      <c r="I58" s="554">
        <f>IF(ISNUMBER(Regressions!I68),ROUND(Regressions!I68, 1), NA())</f>
        <v>0.4</v>
      </c>
      <c r="J58" s="555">
        <f>IF(ISNUMBER(Regressions!K68),ROUND(Regressions!K68, 1), NA())</f>
        <v>100</v>
      </c>
      <c r="K58" s="551">
        <f>IF(ISNUMBER(Regressions!L68),ROUND(Regressions!L68, 1), NA())</f>
        <v>100</v>
      </c>
      <c r="L58" s="556" t="e">
        <f>IF(ISNUMBER(Regressions!M68),ROUND(Regressions!M68, 1), NA())</f>
        <v>#N/A</v>
      </c>
      <c r="M58" s="553" t="e">
        <f>IF(ISNUMBER(Regressions!N68),ROUND(Regressions!N68, 1), NA())</f>
        <v>#N/A</v>
      </c>
      <c r="N58" s="554">
        <f>IF(ISNUMBER(Regressions!O68),ROUND(Regressions!O68, 1), NA())</f>
        <v>0</v>
      </c>
      <c r="O58" s="555">
        <f>IF(ISNUMBER(Regressions!Q68),ROUND(Regressions!Q68, 1), NA())</f>
        <v>100</v>
      </c>
      <c r="P58" s="551" t="e">
        <f>IF(ISNUMBER(Regressions!R68),ROUND(Regressions!R68, 1), NA())</f>
        <v>#N/A</v>
      </c>
      <c r="Q58" s="557" t="e">
        <f>IF(ISNUMBER(Regressions!S68),ROUND(Regressions!S68, 1), NA())</f>
        <v>#N/A</v>
      </c>
      <c r="R58" s="553" t="e">
        <f>IF(ISNUMBER(Regressions!T68),ROUND(Regressions!T68, 1), NA())</f>
        <v>#N/A</v>
      </c>
      <c r="S58" s="554" t="e">
        <f>IF(ISNUMBER(Regressions!U68),ROUND(Regressions!U68, 1), NA())</f>
        <v>#N/A</v>
      </c>
    </row>
    <row r="59" spans="1:19" x14ac:dyDescent="0.25">
      <c r="A59" s="546" t="str">
        <f>+Introduction!$C$7</f>
        <v>Mongolia</v>
      </c>
      <c r="B59" s="547">
        <f>IF(ISBLANK(Regressions!B69), " ", Regressions!B69)</f>
        <v>2024</v>
      </c>
      <c r="C59" s="546" t="str">
        <f>HLOOKUP(Introduction!$G$4,nametranslations,26,FALSE)</f>
        <v>Urban</v>
      </c>
      <c r="D59" s="549">
        <f>IF(ISBLANK(Regressions!D69), " ", Regressions!D69)</f>
        <v>802425.71325683594</v>
      </c>
      <c r="E59" s="550">
        <f>IF(ISNUMBER(Regressions!E69),ROUND(Regressions!E69, 1), NA())</f>
        <v>99.6</v>
      </c>
      <c r="F59" s="551">
        <f>IF(ISNUMBER(Regressions!F69),ROUND(Regressions!F69, 1), NA())</f>
        <v>99.6</v>
      </c>
      <c r="G59" s="552" t="e">
        <f>IF(ISNUMBER(Regressions!G69),ROUND(Regressions!G69, 1), NA())</f>
        <v>#N/A</v>
      </c>
      <c r="H59" s="553" t="e">
        <f>IF(ISNUMBER(Regressions!H69),ROUND(Regressions!H69, 1), NA())</f>
        <v>#N/A</v>
      </c>
      <c r="I59" s="554">
        <f>IF(ISNUMBER(Regressions!I69),ROUND(Regressions!I69, 1), NA())</f>
        <v>0.4</v>
      </c>
      <c r="J59" s="555">
        <f>IF(ISNUMBER(Regressions!K69),ROUND(Regressions!K69, 1), NA())</f>
        <v>100</v>
      </c>
      <c r="K59" s="551">
        <f>IF(ISNUMBER(Regressions!L69),ROUND(Regressions!L69, 1), NA())</f>
        <v>100</v>
      </c>
      <c r="L59" s="556" t="e">
        <f>IF(ISNUMBER(Regressions!M69),ROUND(Regressions!M69, 1), NA())</f>
        <v>#N/A</v>
      </c>
      <c r="M59" s="553" t="e">
        <f>IF(ISNUMBER(Regressions!N69),ROUND(Regressions!N69, 1), NA())</f>
        <v>#N/A</v>
      </c>
      <c r="N59" s="554">
        <f>IF(ISNUMBER(Regressions!O69),ROUND(Regressions!O69, 1), NA())</f>
        <v>0</v>
      </c>
      <c r="O59" s="555">
        <f>IF(ISNUMBER(Regressions!Q69),ROUND(Regressions!Q69, 1), NA())</f>
        <v>100</v>
      </c>
      <c r="P59" s="551" t="e">
        <f>IF(ISNUMBER(Regressions!R69),ROUND(Regressions!R69, 1), NA())</f>
        <v>#N/A</v>
      </c>
      <c r="Q59" s="557" t="e">
        <f>IF(ISNUMBER(Regressions!S69),ROUND(Regressions!S69, 1), NA())</f>
        <v>#N/A</v>
      </c>
      <c r="R59" s="553" t="e">
        <f>IF(ISNUMBER(Regressions!T69),ROUND(Regressions!T69, 1), NA())</f>
        <v>#N/A</v>
      </c>
      <c r="S59" s="554" t="e">
        <f>IF(ISNUMBER(Regressions!U69),ROUND(Regressions!U69, 1), NA())</f>
        <v>#N/A</v>
      </c>
    </row>
    <row r="60" spans="1:19" x14ac:dyDescent="0.25">
      <c r="A60" s="562" t="str">
        <f>+Introduction!$C$7</f>
        <v>Mongolia</v>
      </c>
      <c r="B60" s="563">
        <f>IF(ISBLANK(Regressions!B70), " ", Regressions!B70)</f>
        <v>2025</v>
      </c>
      <c r="C60" s="562" t="str">
        <f>HLOOKUP(Introduction!$G$4,nametranslations,26,FALSE)</f>
        <v>Urban</v>
      </c>
      <c r="D60" s="564">
        <f>IF(ISBLANK(Regressions!D70), " ", Regressions!D70)</f>
        <v>730866.96600402833</v>
      </c>
      <c r="E60" s="565">
        <f>IF(ISNUMBER(Regressions!E70),ROUND(Regressions!E70, 1), NA())</f>
        <v>99.6</v>
      </c>
      <c r="F60" s="566">
        <f>IF(ISNUMBER(Regressions!F70),ROUND(Regressions!F70, 1), NA())</f>
        <v>99.6</v>
      </c>
      <c r="G60" s="567" t="e">
        <f>IF(ISNUMBER(Regressions!G70),ROUND(Regressions!G70, 1), NA())</f>
        <v>#N/A</v>
      </c>
      <c r="H60" s="568" t="e">
        <f>IF(ISNUMBER(Regressions!H70),ROUND(Regressions!H70, 1), NA())</f>
        <v>#N/A</v>
      </c>
      <c r="I60" s="569">
        <f>IF(ISNUMBER(Regressions!I70),ROUND(Regressions!I70, 1), NA())</f>
        <v>0.4</v>
      </c>
      <c r="J60" s="570">
        <f>IF(ISNUMBER(Regressions!K70),ROUND(Regressions!K70, 1), NA())</f>
        <v>100</v>
      </c>
      <c r="K60" s="566">
        <f>IF(ISNUMBER(Regressions!L70),ROUND(Regressions!L70, 1), NA())</f>
        <v>100</v>
      </c>
      <c r="L60" s="571" t="e">
        <f>IF(ISNUMBER(Regressions!M70),ROUND(Regressions!M70, 1), NA())</f>
        <v>#N/A</v>
      </c>
      <c r="M60" s="568" t="e">
        <f>IF(ISNUMBER(Regressions!N70),ROUND(Regressions!N70, 1), NA())</f>
        <v>#N/A</v>
      </c>
      <c r="N60" s="569">
        <f>IF(ISNUMBER(Regressions!O70),ROUND(Regressions!O70, 1), NA())</f>
        <v>0</v>
      </c>
      <c r="O60" s="570">
        <f>IF(ISNUMBER(Regressions!Q70),ROUND(Regressions!Q70, 1), NA())</f>
        <v>100</v>
      </c>
      <c r="P60" s="566" t="e">
        <f>IF(ISNUMBER(Regressions!R70),ROUND(Regressions!R70, 1), NA())</f>
        <v>#N/A</v>
      </c>
      <c r="Q60" s="572" t="e">
        <f>IF(ISNUMBER(Regressions!S70),ROUND(Regressions!S70, 1), NA())</f>
        <v>#N/A</v>
      </c>
      <c r="R60" s="568" t="e">
        <f>IF(ISNUMBER(Regressions!T70),ROUND(Regressions!T70, 1), NA())</f>
        <v>#N/A</v>
      </c>
      <c r="S60" s="569" t="e">
        <f>IF(ISNUMBER(Regressions!U70),ROUND(Regressions!U70, 1), NA())</f>
        <v>#N/A</v>
      </c>
    </row>
    <row r="61" spans="1:19" hidden="1" x14ac:dyDescent="0.25">
      <c r="A61" s="546" t="str">
        <f>+Introduction!$C$7</f>
        <v>Mongolia</v>
      </c>
      <c r="B61" s="547">
        <f>IF(ISBLANK(Regressions!B71), " ", Regressions!B71)</f>
        <v>2026</v>
      </c>
      <c r="C61" s="546" t="str">
        <f>HLOOKUP(Introduction!$G$4,nametranslations,26,FALSE)</f>
        <v>Urban</v>
      </c>
      <c r="D61" s="549" t="str">
        <f>IF(ISBLANK(Regressions!D71), " ", Regressions!D71)</f>
        <v xml:space="preserve"> </v>
      </c>
      <c r="E61" s="550">
        <f>IF(ISNUMBER(Regressions!E71),ROUND(Regressions!E71, 1), NA())</f>
        <v>99.6</v>
      </c>
      <c r="F61" s="551">
        <f>IF(ISNUMBER(Regressions!F71),ROUND(Regressions!F71, 1), NA())</f>
        <v>99.6</v>
      </c>
      <c r="G61" s="552" t="e">
        <f>IF(ISNUMBER(Regressions!G71),ROUND(Regressions!G71, 1), NA())</f>
        <v>#N/A</v>
      </c>
      <c r="H61" s="553" t="e">
        <f>IF(ISNUMBER(Regressions!H71),ROUND(Regressions!H71, 1), NA())</f>
        <v>#N/A</v>
      </c>
      <c r="I61" s="554">
        <f>IF(ISNUMBER(Regressions!I71),ROUND(Regressions!I71, 1), NA())</f>
        <v>0.4</v>
      </c>
      <c r="J61" s="555">
        <f>IF(ISNUMBER(Regressions!K71),ROUND(Regressions!K71, 1), NA())</f>
        <v>100</v>
      </c>
      <c r="K61" s="551">
        <f>IF(ISNUMBER(Regressions!L71),ROUND(Regressions!L71, 1), NA())</f>
        <v>100</v>
      </c>
      <c r="L61" s="556" t="e">
        <f>IF(ISNUMBER(Regressions!M71),ROUND(Regressions!M71, 1), NA())</f>
        <v>#N/A</v>
      </c>
      <c r="M61" s="553" t="e">
        <f>IF(ISNUMBER(Regressions!N71),ROUND(Regressions!N71, 1), NA())</f>
        <v>#N/A</v>
      </c>
      <c r="N61" s="554">
        <f>IF(ISNUMBER(Regressions!O71),ROUND(Regressions!O71, 1), NA())</f>
        <v>0</v>
      </c>
      <c r="O61" s="555">
        <f>IF(ISNUMBER(Regressions!Q71),ROUND(Regressions!Q71, 1), NA())</f>
        <v>100</v>
      </c>
      <c r="P61" s="551" t="e">
        <f>IF(ISNUMBER(Regressions!R71),ROUND(Regressions!R71, 1), NA())</f>
        <v>#N/A</v>
      </c>
      <c r="Q61" s="557" t="e">
        <f>IF(ISNUMBER(Regressions!S71),ROUND(Regressions!S71, 1), NA())</f>
        <v>#N/A</v>
      </c>
      <c r="R61" s="553" t="e">
        <f>IF(ISNUMBER(Regressions!T71),ROUND(Regressions!T71, 1), NA())</f>
        <v>#N/A</v>
      </c>
      <c r="S61" s="554" t="e">
        <f>IF(ISNUMBER(Regressions!U71),ROUND(Regressions!U71, 1), NA())</f>
        <v>#N/A</v>
      </c>
    </row>
    <row r="62" spans="1:19" hidden="1" x14ac:dyDescent="0.25">
      <c r="A62" s="546" t="str">
        <f>+Introduction!$C$7</f>
        <v>Mongolia</v>
      </c>
      <c r="B62" s="547">
        <f>IF(ISBLANK(Regressions!B72), " ", Regressions!B72)</f>
        <v>2027</v>
      </c>
      <c r="C62" s="546" t="str">
        <f>HLOOKUP(Introduction!$G$4,nametranslations,26,FALSE)</f>
        <v>Urban</v>
      </c>
      <c r="D62" s="549" t="str">
        <f>IF(ISBLANK(Regressions!D72), " ", Regressions!D72)</f>
        <v xml:space="preserve"> </v>
      </c>
      <c r="E62" s="550">
        <f>IF(ISNUMBER(Regressions!E72),ROUND(Regressions!E72, 1), NA())</f>
        <v>99.6</v>
      </c>
      <c r="F62" s="551">
        <f>IF(ISNUMBER(Regressions!F72),ROUND(Regressions!F72, 1), NA())</f>
        <v>99.6</v>
      </c>
      <c r="G62" s="552" t="e">
        <f>IF(ISNUMBER(Regressions!G72),ROUND(Regressions!G72, 1), NA())</f>
        <v>#N/A</v>
      </c>
      <c r="H62" s="553" t="e">
        <f>IF(ISNUMBER(Regressions!H72),ROUND(Regressions!H72, 1), NA())</f>
        <v>#N/A</v>
      </c>
      <c r="I62" s="554">
        <f>IF(ISNUMBER(Regressions!I72),ROUND(Regressions!I72, 1), NA())</f>
        <v>0.4</v>
      </c>
      <c r="J62" s="555">
        <f>IF(ISNUMBER(Regressions!K72),ROUND(Regressions!K72, 1), NA())</f>
        <v>100</v>
      </c>
      <c r="K62" s="551">
        <f>IF(ISNUMBER(Regressions!L72),ROUND(Regressions!L72, 1), NA())</f>
        <v>100</v>
      </c>
      <c r="L62" s="556" t="e">
        <f>IF(ISNUMBER(Regressions!M72),ROUND(Regressions!M72, 1), NA())</f>
        <v>#N/A</v>
      </c>
      <c r="M62" s="553" t="e">
        <f>IF(ISNUMBER(Regressions!N72),ROUND(Regressions!N72, 1), NA())</f>
        <v>#N/A</v>
      </c>
      <c r="N62" s="554">
        <f>IF(ISNUMBER(Regressions!O72),ROUND(Regressions!O72, 1), NA())</f>
        <v>0</v>
      </c>
      <c r="O62" s="555">
        <f>IF(ISNUMBER(Regressions!Q72),ROUND(Regressions!Q72, 1), NA())</f>
        <v>100</v>
      </c>
      <c r="P62" s="551" t="e">
        <f>IF(ISNUMBER(Regressions!R72),ROUND(Regressions!R72, 1), NA())</f>
        <v>#N/A</v>
      </c>
      <c r="Q62" s="557" t="e">
        <f>IF(ISNUMBER(Regressions!S72),ROUND(Regressions!S72, 1), NA())</f>
        <v>#N/A</v>
      </c>
      <c r="R62" s="553" t="e">
        <f>IF(ISNUMBER(Regressions!T72),ROUND(Regressions!T72, 1), NA())</f>
        <v>#N/A</v>
      </c>
      <c r="S62" s="554" t="e">
        <f>IF(ISNUMBER(Regressions!U72),ROUND(Regressions!U72, 1), NA())</f>
        <v>#N/A</v>
      </c>
    </row>
    <row r="63" spans="1:19" hidden="1" x14ac:dyDescent="0.25">
      <c r="A63" s="546" t="str">
        <f>+Introduction!$C$7</f>
        <v>Mongolia</v>
      </c>
      <c r="B63" s="547">
        <f>IF(ISBLANK(Regressions!B73), " ", Regressions!B73)</f>
        <v>2028</v>
      </c>
      <c r="C63" s="546" t="str">
        <f>HLOOKUP(Introduction!$G$4,nametranslations,26,FALSE)</f>
        <v>Urban</v>
      </c>
      <c r="D63" s="549" t="str">
        <f>IF(ISBLANK(Regressions!D73), " ", Regressions!D73)</f>
        <v xml:space="preserve"> </v>
      </c>
      <c r="E63" s="550">
        <f>IF(ISNUMBER(Regressions!E73),ROUND(Regressions!E73, 1), NA())</f>
        <v>99.6</v>
      </c>
      <c r="F63" s="551">
        <f>IF(ISNUMBER(Regressions!F73),ROUND(Regressions!F73, 1), NA())</f>
        <v>99.6</v>
      </c>
      <c r="G63" s="552" t="e">
        <f>IF(ISNUMBER(Regressions!G73),ROUND(Regressions!G73, 1), NA())</f>
        <v>#N/A</v>
      </c>
      <c r="H63" s="553" t="e">
        <f>IF(ISNUMBER(Regressions!H73),ROUND(Regressions!H73, 1), NA())</f>
        <v>#N/A</v>
      </c>
      <c r="I63" s="554">
        <f>IF(ISNUMBER(Regressions!I73),ROUND(Regressions!I73, 1), NA())</f>
        <v>0.4</v>
      </c>
      <c r="J63" s="555">
        <f>IF(ISNUMBER(Regressions!K73),ROUND(Regressions!K73, 1), NA())</f>
        <v>100</v>
      </c>
      <c r="K63" s="551">
        <f>IF(ISNUMBER(Regressions!L73),ROUND(Regressions!L73, 1), NA())</f>
        <v>100</v>
      </c>
      <c r="L63" s="556" t="e">
        <f>IF(ISNUMBER(Regressions!M73),ROUND(Regressions!M73, 1), NA())</f>
        <v>#N/A</v>
      </c>
      <c r="M63" s="553" t="e">
        <f>IF(ISNUMBER(Regressions!N73),ROUND(Regressions!N73, 1), NA())</f>
        <v>#N/A</v>
      </c>
      <c r="N63" s="554">
        <f>IF(ISNUMBER(Regressions!O73),ROUND(Regressions!O73, 1), NA())</f>
        <v>0</v>
      </c>
      <c r="O63" s="555">
        <f>IF(ISNUMBER(Regressions!Q73),ROUND(Regressions!Q73, 1), NA())</f>
        <v>100</v>
      </c>
      <c r="P63" s="551" t="e">
        <f>IF(ISNUMBER(Regressions!R73),ROUND(Regressions!R73, 1), NA())</f>
        <v>#N/A</v>
      </c>
      <c r="Q63" s="557" t="e">
        <f>IF(ISNUMBER(Regressions!S73),ROUND(Regressions!S73, 1), NA())</f>
        <v>#N/A</v>
      </c>
      <c r="R63" s="553" t="e">
        <f>IF(ISNUMBER(Regressions!T73),ROUND(Regressions!T73, 1), NA())</f>
        <v>#N/A</v>
      </c>
      <c r="S63" s="554" t="e">
        <f>IF(ISNUMBER(Regressions!U73),ROUND(Regressions!U73, 1), NA())</f>
        <v>#N/A</v>
      </c>
    </row>
    <row r="64" spans="1:19" hidden="1" x14ac:dyDescent="0.25">
      <c r="A64" s="546" t="str">
        <f>+Introduction!$C$7</f>
        <v>Mongolia</v>
      </c>
      <c r="B64" s="547">
        <f>IF(ISBLANK(Regressions!B74), " ", Regressions!B74)</f>
        <v>2029</v>
      </c>
      <c r="C64" s="546" t="str">
        <f>HLOOKUP(Introduction!$G$4,nametranslations,26,FALSE)</f>
        <v>Urban</v>
      </c>
      <c r="D64" s="549" t="str">
        <f>IF(ISBLANK(Regressions!D74), " ", Regressions!D74)</f>
        <v xml:space="preserve"> </v>
      </c>
      <c r="E64" s="550">
        <f>IF(ISNUMBER(Regressions!E74),ROUND(Regressions!E74, 1), NA())</f>
        <v>99.6</v>
      </c>
      <c r="F64" s="551">
        <f>IF(ISNUMBER(Regressions!F74),ROUND(Regressions!F74, 1), NA())</f>
        <v>99.6</v>
      </c>
      <c r="G64" s="552" t="e">
        <f>IF(ISNUMBER(Regressions!G74),ROUND(Regressions!G74, 1), NA())</f>
        <v>#N/A</v>
      </c>
      <c r="H64" s="553" t="e">
        <f>IF(ISNUMBER(Regressions!H74),ROUND(Regressions!H74, 1), NA())</f>
        <v>#N/A</v>
      </c>
      <c r="I64" s="554">
        <f>IF(ISNUMBER(Regressions!I74),ROUND(Regressions!I74, 1), NA())</f>
        <v>0.4</v>
      </c>
      <c r="J64" s="555">
        <f>IF(ISNUMBER(Regressions!K74),ROUND(Regressions!K74, 1), NA())</f>
        <v>100</v>
      </c>
      <c r="K64" s="551">
        <f>IF(ISNUMBER(Regressions!L74),ROUND(Regressions!L74, 1), NA())</f>
        <v>100</v>
      </c>
      <c r="L64" s="556" t="e">
        <f>IF(ISNUMBER(Regressions!M74),ROUND(Regressions!M74, 1), NA())</f>
        <v>#N/A</v>
      </c>
      <c r="M64" s="553" t="e">
        <f>IF(ISNUMBER(Regressions!N74),ROUND(Regressions!N74, 1), NA())</f>
        <v>#N/A</v>
      </c>
      <c r="N64" s="554">
        <f>IF(ISNUMBER(Regressions!O74),ROUND(Regressions!O74, 1), NA())</f>
        <v>0</v>
      </c>
      <c r="O64" s="555">
        <f>IF(ISNUMBER(Regressions!Q74),ROUND(Regressions!Q74, 1), NA())</f>
        <v>100</v>
      </c>
      <c r="P64" s="551" t="e">
        <f>IF(ISNUMBER(Regressions!R74),ROUND(Regressions!R74, 1), NA())</f>
        <v>#N/A</v>
      </c>
      <c r="Q64" s="557" t="e">
        <f>IF(ISNUMBER(Regressions!S74),ROUND(Regressions!S74, 1), NA())</f>
        <v>#N/A</v>
      </c>
      <c r="R64" s="553" t="e">
        <f>IF(ISNUMBER(Regressions!T74),ROUND(Regressions!T74, 1), NA())</f>
        <v>#N/A</v>
      </c>
      <c r="S64" s="554" t="e">
        <f>IF(ISNUMBER(Regressions!U74),ROUND(Regressions!U74, 1), NA())</f>
        <v>#N/A</v>
      </c>
    </row>
    <row r="65" spans="1:19" hidden="1" x14ac:dyDescent="0.25">
      <c r="A65" s="546" t="str">
        <f>+Introduction!$C$7</f>
        <v>Mongolia</v>
      </c>
      <c r="B65" s="547">
        <f>IF(ISBLANK(Regressions!B75), " ", Regressions!B75)</f>
        <v>2030</v>
      </c>
      <c r="C65" s="546" t="str">
        <f>HLOOKUP(Introduction!$G$4,nametranslations,26,FALSE)</f>
        <v>Urban</v>
      </c>
      <c r="D65" s="549" t="str">
        <f>IF(ISBLANK(Regressions!D75), " ", Regressions!D75)</f>
        <v xml:space="preserve"> </v>
      </c>
      <c r="E65" s="550">
        <f>IF(ISNUMBER(Regressions!E75),ROUND(Regressions!E75, 1), NA())</f>
        <v>99.6</v>
      </c>
      <c r="F65" s="551">
        <f>IF(ISNUMBER(Regressions!F75),ROUND(Regressions!F75, 1), NA())</f>
        <v>99.6</v>
      </c>
      <c r="G65" s="552" t="e">
        <f>IF(ISNUMBER(Regressions!G75),ROUND(Regressions!G75, 1), NA())</f>
        <v>#N/A</v>
      </c>
      <c r="H65" s="553" t="e">
        <f>IF(ISNUMBER(Regressions!H75),ROUND(Regressions!H75, 1), NA())</f>
        <v>#N/A</v>
      </c>
      <c r="I65" s="554">
        <f>IF(ISNUMBER(Regressions!I75),ROUND(Regressions!I75, 1), NA())</f>
        <v>0.4</v>
      </c>
      <c r="J65" s="555">
        <f>IF(ISNUMBER(Regressions!K75),ROUND(Regressions!K75, 1), NA())</f>
        <v>100</v>
      </c>
      <c r="K65" s="551">
        <f>IF(ISNUMBER(Regressions!L75),ROUND(Regressions!L75, 1), NA())</f>
        <v>100</v>
      </c>
      <c r="L65" s="556" t="e">
        <f>IF(ISNUMBER(Regressions!M75),ROUND(Regressions!M75, 1), NA())</f>
        <v>#N/A</v>
      </c>
      <c r="M65" s="553" t="e">
        <f>IF(ISNUMBER(Regressions!N75),ROUND(Regressions!N75, 1), NA())</f>
        <v>#N/A</v>
      </c>
      <c r="N65" s="554">
        <f>IF(ISNUMBER(Regressions!O75),ROUND(Regressions!O75, 1), NA())</f>
        <v>0</v>
      </c>
      <c r="O65" s="555">
        <f>IF(ISNUMBER(Regressions!Q75),ROUND(Regressions!Q75, 1), NA())</f>
        <v>100</v>
      </c>
      <c r="P65" s="551" t="e">
        <f>IF(ISNUMBER(Regressions!R75),ROUND(Regressions!R75, 1), NA())</f>
        <v>#N/A</v>
      </c>
      <c r="Q65" s="557" t="e">
        <f>IF(ISNUMBER(Regressions!S75),ROUND(Regressions!S75, 1), NA())</f>
        <v>#N/A</v>
      </c>
      <c r="R65" s="553" t="e">
        <f>IF(ISNUMBER(Regressions!T75),ROUND(Regressions!T75, 1), NA())</f>
        <v>#N/A</v>
      </c>
      <c r="S65" s="554" t="e">
        <f>IF(ISNUMBER(Regressions!U75),ROUND(Regressions!U75, 1), NA())</f>
        <v>#N/A</v>
      </c>
    </row>
    <row r="66" spans="1:19" x14ac:dyDescent="0.25">
      <c r="A66" s="546" t="str">
        <f>+Introduction!$C$7</f>
        <v>Mongolia</v>
      </c>
      <c r="B66" s="547">
        <f>IF(ISBLANK(Regressions!B76), " ", Regressions!B76)</f>
        <v>2000</v>
      </c>
      <c r="C66" s="546" t="str">
        <f>HLOOKUP(Introduction!$G$4,nametranslations,25,FALSE)</f>
        <v>Rural</v>
      </c>
      <c r="D66" s="549">
        <f>IF(ISBLANK(Regressions!D76), " ", Regressions!D76)</f>
        <v>382455.09247322084</v>
      </c>
      <c r="E66" s="550">
        <f>IF(ISNUMBER(Regressions!E76),ROUND(Regressions!E76, 1), NA())</f>
        <v>99.6</v>
      </c>
      <c r="F66" s="551" t="e">
        <f>IF(ISNUMBER(Regressions!F76),ROUND(Regressions!F76, 1), NA())</f>
        <v>#N/A</v>
      </c>
      <c r="G66" s="552" t="e">
        <f>IF(ISNUMBER(Regressions!G76),ROUND(Regressions!G76, 1), NA())</f>
        <v>#N/A</v>
      </c>
      <c r="H66" s="553" t="e">
        <f>IF(ISNUMBER(Regressions!H76),ROUND(Regressions!H76, 1), NA())</f>
        <v>#N/A</v>
      </c>
      <c r="I66" s="554" t="e">
        <f>IF(ISNUMBER(Regressions!I76),ROUND(Regressions!I76, 1), NA())</f>
        <v>#N/A</v>
      </c>
      <c r="J66" s="555">
        <f>IF(ISNUMBER(Regressions!K76),ROUND(Regressions!K76, 1), NA())</f>
        <v>100</v>
      </c>
      <c r="K66" s="551" t="e">
        <f>IF(ISNUMBER(Regressions!L76),ROUND(Regressions!L76, 1), NA())</f>
        <v>#N/A</v>
      </c>
      <c r="L66" s="556" t="e">
        <f>IF(ISNUMBER(Regressions!M76),ROUND(Regressions!M76, 1), NA())</f>
        <v>#N/A</v>
      </c>
      <c r="M66" s="553" t="e">
        <f>IF(ISNUMBER(Regressions!N76),ROUND(Regressions!N76, 1), NA())</f>
        <v>#N/A</v>
      </c>
      <c r="N66" s="554" t="e">
        <f>IF(ISNUMBER(Regressions!O76),ROUND(Regressions!O76, 1), NA())</f>
        <v>#N/A</v>
      </c>
      <c r="O66" s="555">
        <f>IF(ISNUMBER(Regressions!Q76),ROUND(Regressions!Q76, 1), NA())</f>
        <v>100</v>
      </c>
      <c r="P66" s="551" t="e">
        <f>IF(ISNUMBER(Regressions!R76),ROUND(Regressions!R76, 1), NA())</f>
        <v>#N/A</v>
      </c>
      <c r="Q66" s="557" t="e">
        <f>IF(ISNUMBER(Regressions!S76),ROUND(Regressions!S76, 1), NA())</f>
        <v>#N/A</v>
      </c>
      <c r="R66" s="553" t="e">
        <f>IF(ISNUMBER(Regressions!T76),ROUND(Regressions!T76, 1), NA())</f>
        <v>#N/A</v>
      </c>
      <c r="S66" s="554" t="e">
        <f>IF(ISNUMBER(Regressions!U76),ROUND(Regressions!U76, 1), NA())</f>
        <v>#N/A</v>
      </c>
    </row>
    <row r="67" spans="1:19" x14ac:dyDescent="0.25">
      <c r="A67" s="546" t="str">
        <f>+Introduction!$C$7</f>
        <v>Mongolia</v>
      </c>
      <c r="B67" s="547">
        <f>IF(ISBLANK(Regressions!B77), " ", Regressions!B77)</f>
        <v>2001</v>
      </c>
      <c r="C67" s="546" t="str">
        <f>HLOOKUP(Introduction!$G$4,nametranslations,25,FALSE)</f>
        <v>Rural</v>
      </c>
      <c r="D67" s="549">
        <f>IF(ISBLANK(Regressions!D77), " ", Regressions!D77)</f>
        <v>369403.99938064575</v>
      </c>
      <c r="E67" s="550">
        <f>IF(ISNUMBER(Regressions!E77),ROUND(Regressions!E77, 1), NA())</f>
        <v>99.6</v>
      </c>
      <c r="F67" s="551" t="e">
        <f>IF(ISNUMBER(Regressions!F77),ROUND(Regressions!F77, 1), NA())</f>
        <v>#N/A</v>
      </c>
      <c r="G67" s="552" t="e">
        <f>IF(ISNUMBER(Regressions!G77),ROUND(Regressions!G77, 1), NA())</f>
        <v>#N/A</v>
      </c>
      <c r="H67" s="553" t="e">
        <f>IF(ISNUMBER(Regressions!H77),ROUND(Regressions!H77, 1), NA())</f>
        <v>#N/A</v>
      </c>
      <c r="I67" s="554" t="e">
        <f>IF(ISNUMBER(Regressions!I77),ROUND(Regressions!I77, 1), NA())</f>
        <v>#N/A</v>
      </c>
      <c r="J67" s="555">
        <f>IF(ISNUMBER(Regressions!K77),ROUND(Regressions!K77, 1), NA())</f>
        <v>100</v>
      </c>
      <c r="K67" s="551" t="e">
        <f>IF(ISNUMBER(Regressions!L77),ROUND(Regressions!L77, 1), NA())</f>
        <v>#N/A</v>
      </c>
      <c r="L67" s="556" t="e">
        <f>IF(ISNUMBER(Regressions!M77),ROUND(Regressions!M77, 1), NA())</f>
        <v>#N/A</v>
      </c>
      <c r="M67" s="553" t="e">
        <f>IF(ISNUMBER(Regressions!N77),ROUND(Regressions!N77, 1), NA())</f>
        <v>#N/A</v>
      </c>
      <c r="N67" s="554" t="e">
        <f>IF(ISNUMBER(Regressions!O77),ROUND(Regressions!O77, 1), NA())</f>
        <v>#N/A</v>
      </c>
      <c r="O67" s="555">
        <f>IF(ISNUMBER(Regressions!Q77),ROUND(Regressions!Q77, 1), NA())</f>
        <v>100</v>
      </c>
      <c r="P67" s="551" t="e">
        <f>IF(ISNUMBER(Regressions!R77),ROUND(Regressions!R77, 1), NA())</f>
        <v>#N/A</v>
      </c>
      <c r="Q67" s="557" t="e">
        <f>IF(ISNUMBER(Regressions!S77),ROUND(Regressions!S77, 1), NA())</f>
        <v>#N/A</v>
      </c>
      <c r="R67" s="553" t="e">
        <f>IF(ISNUMBER(Regressions!T77),ROUND(Regressions!T77, 1), NA())</f>
        <v>#N/A</v>
      </c>
      <c r="S67" s="554" t="e">
        <f>IF(ISNUMBER(Regressions!U77),ROUND(Regressions!U77, 1), NA())</f>
        <v>#N/A</v>
      </c>
    </row>
    <row r="68" spans="1:19" x14ac:dyDescent="0.25">
      <c r="A68" s="546" t="str">
        <f>+Introduction!$C$7</f>
        <v>Mongolia</v>
      </c>
      <c r="B68" s="547">
        <f>IF(ISBLANK(Regressions!B78), " ", Regressions!B78)</f>
        <v>2002</v>
      </c>
      <c r="C68" s="546" t="str">
        <f>HLOOKUP(Introduction!$G$4,nametranslations,25,FALSE)</f>
        <v>Rural</v>
      </c>
      <c r="D68" s="549">
        <f>IF(ISBLANK(Regressions!D78), " ", Regressions!D78)</f>
        <v>355156.01934280392</v>
      </c>
      <c r="E68" s="550">
        <f>IF(ISNUMBER(Regressions!E78),ROUND(Regressions!E78, 1), NA())</f>
        <v>99.6</v>
      </c>
      <c r="F68" s="551" t="e">
        <f>IF(ISNUMBER(Regressions!F78),ROUND(Regressions!F78, 1), NA())</f>
        <v>#N/A</v>
      </c>
      <c r="G68" s="552" t="e">
        <f>IF(ISNUMBER(Regressions!G78),ROUND(Regressions!G78, 1), NA())</f>
        <v>#N/A</v>
      </c>
      <c r="H68" s="553" t="e">
        <f>IF(ISNUMBER(Regressions!H78),ROUND(Regressions!H78, 1), NA())</f>
        <v>#N/A</v>
      </c>
      <c r="I68" s="554" t="e">
        <f>IF(ISNUMBER(Regressions!I78),ROUND(Regressions!I78, 1), NA())</f>
        <v>#N/A</v>
      </c>
      <c r="J68" s="555">
        <f>IF(ISNUMBER(Regressions!K78),ROUND(Regressions!K78, 1), NA())</f>
        <v>100</v>
      </c>
      <c r="K68" s="551" t="e">
        <f>IF(ISNUMBER(Regressions!L78),ROUND(Regressions!L78, 1), NA())</f>
        <v>#N/A</v>
      </c>
      <c r="L68" s="556" t="e">
        <f>IF(ISNUMBER(Regressions!M78),ROUND(Regressions!M78, 1), NA())</f>
        <v>#N/A</v>
      </c>
      <c r="M68" s="553" t="e">
        <f>IF(ISNUMBER(Regressions!N78),ROUND(Regressions!N78, 1), NA())</f>
        <v>#N/A</v>
      </c>
      <c r="N68" s="554" t="e">
        <f>IF(ISNUMBER(Regressions!O78),ROUND(Regressions!O78, 1), NA())</f>
        <v>#N/A</v>
      </c>
      <c r="O68" s="555">
        <f>IF(ISNUMBER(Regressions!Q78),ROUND(Regressions!Q78, 1), NA())</f>
        <v>100</v>
      </c>
      <c r="P68" s="551" t="e">
        <f>IF(ISNUMBER(Regressions!R78),ROUND(Regressions!R78, 1), NA())</f>
        <v>#N/A</v>
      </c>
      <c r="Q68" s="557" t="e">
        <f>IF(ISNUMBER(Regressions!S78),ROUND(Regressions!S78, 1), NA())</f>
        <v>#N/A</v>
      </c>
      <c r="R68" s="553" t="e">
        <f>IF(ISNUMBER(Regressions!T78),ROUND(Regressions!T78, 1), NA())</f>
        <v>#N/A</v>
      </c>
      <c r="S68" s="554" t="e">
        <f>IF(ISNUMBER(Regressions!U78),ROUND(Regressions!U78, 1), NA())</f>
        <v>#N/A</v>
      </c>
    </row>
    <row r="69" spans="1:19" x14ac:dyDescent="0.25">
      <c r="A69" s="546" t="str">
        <f>+Introduction!$C$7</f>
        <v>Mongolia</v>
      </c>
      <c r="B69" s="547">
        <f>IF(ISBLANK(Regressions!B79), " ", Regressions!B79)</f>
        <v>2003</v>
      </c>
      <c r="C69" s="546" t="str">
        <f>HLOOKUP(Introduction!$G$4,nametranslations,25,FALSE)</f>
        <v>Rural</v>
      </c>
      <c r="D69" s="549">
        <f>IF(ISBLANK(Regressions!D79), " ", Regressions!D79)</f>
        <v>339498.34758033749</v>
      </c>
      <c r="E69" s="550">
        <f>IF(ISNUMBER(Regressions!E79),ROUND(Regressions!E79, 1), NA())</f>
        <v>99.6</v>
      </c>
      <c r="F69" s="551" t="e">
        <f>IF(ISNUMBER(Regressions!F79),ROUND(Regressions!F79, 1), NA())</f>
        <v>#N/A</v>
      </c>
      <c r="G69" s="552" t="e">
        <f>IF(ISNUMBER(Regressions!G79),ROUND(Regressions!G79, 1), NA())</f>
        <v>#N/A</v>
      </c>
      <c r="H69" s="553" t="e">
        <f>IF(ISNUMBER(Regressions!H79),ROUND(Regressions!H79, 1), NA())</f>
        <v>#N/A</v>
      </c>
      <c r="I69" s="554" t="e">
        <f>IF(ISNUMBER(Regressions!I79),ROUND(Regressions!I79, 1), NA())</f>
        <v>#N/A</v>
      </c>
      <c r="J69" s="555">
        <f>IF(ISNUMBER(Regressions!K79),ROUND(Regressions!K79, 1), NA())</f>
        <v>100</v>
      </c>
      <c r="K69" s="551" t="e">
        <f>IF(ISNUMBER(Regressions!L79),ROUND(Regressions!L79, 1), NA())</f>
        <v>#N/A</v>
      </c>
      <c r="L69" s="556" t="e">
        <f>IF(ISNUMBER(Regressions!M79),ROUND(Regressions!M79, 1), NA())</f>
        <v>#N/A</v>
      </c>
      <c r="M69" s="553" t="e">
        <f>IF(ISNUMBER(Regressions!N79),ROUND(Regressions!N79, 1), NA())</f>
        <v>#N/A</v>
      </c>
      <c r="N69" s="554" t="e">
        <f>IF(ISNUMBER(Regressions!O79),ROUND(Regressions!O79, 1), NA())</f>
        <v>#N/A</v>
      </c>
      <c r="O69" s="555">
        <f>IF(ISNUMBER(Regressions!Q79),ROUND(Regressions!Q79, 1), NA())</f>
        <v>100</v>
      </c>
      <c r="P69" s="551" t="e">
        <f>IF(ISNUMBER(Regressions!R79),ROUND(Regressions!R79, 1), NA())</f>
        <v>#N/A</v>
      </c>
      <c r="Q69" s="557" t="e">
        <f>IF(ISNUMBER(Regressions!S79),ROUND(Regressions!S79, 1), NA())</f>
        <v>#N/A</v>
      </c>
      <c r="R69" s="553" t="e">
        <f>IF(ISNUMBER(Regressions!T79),ROUND(Regressions!T79, 1), NA())</f>
        <v>#N/A</v>
      </c>
      <c r="S69" s="554" t="e">
        <f>IF(ISNUMBER(Regressions!U79),ROUND(Regressions!U79, 1), NA())</f>
        <v>#N/A</v>
      </c>
    </row>
    <row r="70" spans="1:19" x14ac:dyDescent="0.25">
      <c r="A70" s="546" t="str">
        <f>+Introduction!$C$7</f>
        <v>Mongolia</v>
      </c>
      <c r="B70" s="547">
        <f>IF(ISBLANK(Regressions!B80), " ", Regressions!B80)</f>
        <v>2004</v>
      </c>
      <c r="C70" s="546" t="str">
        <f>HLOOKUP(Introduction!$G$4,nametranslations,25,FALSE)</f>
        <v>Rural</v>
      </c>
      <c r="D70" s="549">
        <f>IF(ISBLANK(Regressions!D80), " ", Regressions!D80)</f>
        <v>323495.15119285585</v>
      </c>
      <c r="E70" s="550">
        <f>IF(ISNUMBER(Regressions!E80),ROUND(Regressions!E80, 1), NA())</f>
        <v>99.6</v>
      </c>
      <c r="F70" s="551" t="e">
        <f>IF(ISNUMBER(Regressions!F80),ROUND(Regressions!F80, 1), NA())</f>
        <v>#N/A</v>
      </c>
      <c r="G70" s="552" t="e">
        <f>IF(ISNUMBER(Regressions!G80),ROUND(Regressions!G80, 1), NA())</f>
        <v>#N/A</v>
      </c>
      <c r="H70" s="553" t="e">
        <f>IF(ISNUMBER(Regressions!H80),ROUND(Regressions!H80, 1), NA())</f>
        <v>#N/A</v>
      </c>
      <c r="I70" s="554" t="e">
        <f>IF(ISNUMBER(Regressions!I80),ROUND(Regressions!I80, 1), NA())</f>
        <v>#N/A</v>
      </c>
      <c r="J70" s="555">
        <f>IF(ISNUMBER(Regressions!K80),ROUND(Regressions!K80, 1), NA())</f>
        <v>100</v>
      </c>
      <c r="K70" s="551" t="e">
        <f>IF(ISNUMBER(Regressions!L80),ROUND(Regressions!L80, 1), NA())</f>
        <v>#N/A</v>
      </c>
      <c r="L70" s="556" t="e">
        <f>IF(ISNUMBER(Regressions!M80),ROUND(Regressions!M80, 1), NA())</f>
        <v>#N/A</v>
      </c>
      <c r="M70" s="553" t="e">
        <f>IF(ISNUMBER(Regressions!N80),ROUND(Regressions!N80, 1), NA())</f>
        <v>#N/A</v>
      </c>
      <c r="N70" s="554" t="e">
        <f>IF(ISNUMBER(Regressions!O80),ROUND(Regressions!O80, 1), NA())</f>
        <v>#N/A</v>
      </c>
      <c r="O70" s="555">
        <f>IF(ISNUMBER(Regressions!Q80),ROUND(Regressions!Q80, 1), NA())</f>
        <v>100</v>
      </c>
      <c r="P70" s="551" t="e">
        <f>IF(ISNUMBER(Regressions!R80),ROUND(Regressions!R80, 1), NA())</f>
        <v>#N/A</v>
      </c>
      <c r="Q70" s="557" t="e">
        <f>IF(ISNUMBER(Regressions!S80),ROUND(Regressions!S80, 1), NA())</f>
        <v>#N/A</v>
      </c>
      <c r="R70" s="553" t="e">
        <f>IF(ISNUMBER(Regressions!T80),ROUND(Regressions!T80, 1), NA())</f>
        <v>#N/A</v>
      </c>
      <c r="S70" s="554" t="e">
        <f>IF(ISNUMBER(Regressions!U80),ROUND(Regressions!U80, 1), NA())</f>
        <v>#N/A</v>
      </c>
    </row>
    <row r="71" spans="1:19" x14ac:dyDescent="0.25">
      <c r="A71" s="546" t="str">
        <f>+Introduction!$C$7</f>
        <v>Mongolia</v>
      </c>
      <c r="B71" s="547">
        <f>IF(ISBLANK(Regressions!B81), " ", Regressions!B81)</f>
        <v>2005</v>
      </c>
      <c r="C71" s="546" t="str">
        <f>HLOOKUP(Introduction!$G$4,nametranslations,25,FALSE)</f>
        <v>Rural</v>
      </c>
      <c r="D71" s="549">
        <f>IF(ISBLANK(Regressions!D81), " ", Regressions!D81)</f>
        <v>307179.77014904021</v>
      </c>
      <c r="E71" s="550">
        <f>IF(ISNUMBER(Regressions!E81),ROUND(Regressions!E81, 1), NA())</f>
        <v>99.6</v>
      </c>
      <c r="F71" s="551" t="e">
        <f>IF(ISNUMBER(Regressions!F81),ROUND(Regressions!F81, 1), NA())</f>
        <v>#N/A</v>
      </c>
      <c r="G71" s="552" t="e">
        <f>IF(ISNUMBER(Regressions!G81),ROUND(Regressions!G81, 1), NA())</f>
        <v>#N/A</v>
      </c>
      <c r="H71" s="553" t="e">
        <f>IF(ISNUMBER(Regressions!H81),ROUND(Regressions!H81, 1), NA())</f>
        <v>#N/A</v>
      </c>
      <c r="I71" s="554" t="e">
        <f>IF(ISNUMBER(Regressions!I81),ROUND(Regressions!I81, 1), NA())</f>
        <v>#N/A</v>
      </c>
      <c r="J71" s="555">
        <f>IF(ISNUMBER(Regressions!K81),ROUND(Regressions!K81, 1), NA())</f>
        <v>100</v>
      </c>
      <c r="K71" s="551" t="e">
        <f>IF(ISNUMBER(Regressions!L81),ROUND(Regressions!L81, 1), NA())</f>
        <v>#N/A</v>
      </c>
      <c r="L71" s="556" t="e">
        <f>IF(ISNUMBER(Regressions!M81),ROUND(Regressions!M81, 1), NA())</f>
        <v>#N/A</v>
      </c>
      <c r="M71" s="553" t="e">
        <f>IF(ISNUMBER(Regressions!N81),ROUND(Regressions!N81, 1), NA())</f>
        <v>#N/A</v>
      </c>
      <c r="N71" s="554" t="e">
        <f>IF(ISNUMBER(Regressions!O81),ROUND(Regressions!O81, 1), NA())</f>
        <v>#N/A</v>
      </c>
      <c r="O71" s="555">
        <f>IF(ISNUMBER(Regressions!Q81),ROUND(Regressions!Q81, 1), NA())</f>
        <v>100</v>
      </c>
      <c r="P71" s="551" t="e">
        <f>IF(ISNUMBER(Regressions!R81),ROUND(Regressions!R81, 1), NA())</f>
        <v>#N/A</v>
      </c>
      <c r="Q71" s="557" t="e">
        <f>IF(ISNUMBER(Regressions!S81),ROUND(Regressions!S81, 1), NA())</f>
        <v>#N/A</v>
      </c>
      <c r="R71" s="553" t="e">
        <f>IF(ISNUMBER(Regressions!T81),ROUND(Regressions!T81, 1), NA())</f>
        <v>#N/A</v>
      </c>
      <c r="S71" s="554" t="e">
        <f>IF(ISNUMBER(Regressions!U81),ROUND(Regressions!U81, 1), NA())</f>
        <v>#N/A</v>
      </c>
    </row>
    <row r="72" spans="1:19" x14ac:dyDescent="0.25">
      <c r="A72" s="546" t="str">
        <f>+Introduction!$C$7</f>
        <v>Mongolia</v>
      </c>
      <c r="B72" s="547">
        <f>IF(ISBLANK(Regressions!B82), " ", Regressions!B82)</f>
        <v>2006</v>
      </c>
      <c r="C72" s="546" t="str">
        <f>HLOOKUP(Introduction!$G$4,nametranslations,25,FALSE)</f>
        <v>Rural</v>
      </c>
      <c r="D72" s="549">
        <f>IF(ISBLANK(Regressions!D82), " ", Regressions!D82)</f>
        <v>290816.39851692197</v>
      </c>
      <c r="E72" s="550">
        <f>IF(ISNUMBER(Regressions!E82),ROUND(Regressions!E82, 1), NA())</f>
        <v>99.6</v>
      </c>
      <c r="F72" s="551" t="e">
        <f>IF(ISNUMBER(Regressions!F82),ROUND(Regressions!F82, 1), NA())</f>
        <v>#N/A</v>
      </c>
      <c r="G72" s="552" t="e">
        <f>IF(ISNUMBER(Regressions!G82),ROUND(Regressions!G82, 1), NA())</f>
        <v>#N/A</v>
      </c>
      <c r="H72" s="553" t="e">
        <f>IF(ISNUMBER(Regressions!H82),ROUND(Regressions!H82, 1), NA())</f>
        <v>#N/A</v>
      </c>
      <c r="I72" s="554" t="e">
        <f>IF(ISNUMBER(Regressions!I82),ROUND(Regressions!I82, 1), NA())</f>
        <v>#N/A</v>
      </c>
      <c r="J72" s="555">
        <f>IF(ISNUMBER(Regressions!K82),ROUND(Regressions!K82, 1), NA())</f>
        <v>100</v>
      </c>
      <c r="K72" s="551" t="e">
        <f>IF(ISNUMBER(Regressions!L82),ROUND(Regressions!L82, 1), NA())</f>
        <v>#N/A</v>
      </c>
      <c r="L72" s="556" t="e">
        <f>IF(ISNUMBER(Regressions!M82),ROUND(Regressions!M82, 1), NA())</f>
        <v>#N/A</v>
      </c>
      <c r="M72" s="553" t="e">
        <f>IF(ISNUMBER(Regressions!N82),ROUND(Regressions!N82, 1), NA())</f>
        <v>#N/A</v>
      </c>
      <c r="N72" s="554" t="e">
        <f>IF(ISNUMBER(Regressions!O82),ROUND(Regressions!O82, 1), NA())</f>
        <v>#N/A</v>
      </c>
      <c r="O72" s="555">
        <f>IF(ISNUMBER(Regressions!Q82),ROUND(Regressions!Q82, 1), NA())</f>
        <v>100</v>
      </c>
      <c r="P72" s="551" t="e">
        <f>IF(ISNUMBER(Regressions!R82),ROUND(Regressions!R82, 1), NA())</f>
        <v>#N/A</v>
      </c>
      <c r="Q72" s="557" t="e">
        <f>IF(ISNUMBER(Regressions!S82),ROUND(Regressions!S82, 1), NA())</f>
        <v>#N/A</v>
      </c>
      <c r="R72" s="553" t="e">
        <f>IF(ISNUMBER(Regressions!T82),ROUND(Regressions!T82, 1), NA())</f>
        <v>#N/A</v>
      </c>
      <c r="S72" s="554" t="e">
        <f>IF(ISNUMBER(Regressions!U82),ROUND(Regressions!U82, 1), NA())</f>
        <v>#N/A</v>
      </c>
    </row>
    <row r="73" spans="1:19" x14ac:dyDescent="0.25">
      <c r="A73" s="546" t="str">
        <f>+Introduction!$C$7</f>
        <v>Mongolia</v>
      </c>
      <c r="B73" s="547">
        <f>IF(ISBLANK(Regressions!B83), " ", Regressions!B83)</f>
        <v>2007</v>
      </c>
      <c r="C73" s="546" t="str">
        <f>HLOOKUP(Introduction!$G$4,nametranslations,25,FALSE)</f>
        <v>Rural</v>
      </c>
      <c r="D73" s="549">
        <f>IF(ISBLANK(Regressions!D83), " ", Regressions!D83)</f>
        <v>274883.76164039609</v>
      </c>
      <c r="E73" s="550">
        <f>IF(ISNUMBER(Regressions!E83),ROUND(Regressions!E83, 1), NA())</f>
        <v>99.6</v>
      </c>
      <c r="F73" s="551" t="e">
        <f>IF(ISNUMBER(Regressions!F83),ROUND(Regressions!F83, 1), NA())</f>
        <v>#N/A</v>
      </c>
      <c r="G73" s="552" t="e">
        <f>IF(ISNUMBER(Regressions!G83),ROUND(Regressions!G83, 1), NA())</f>
        <v>#N/A</v>
      </c>
      <c r="H73" s="553" t="e">
        <f>IF(ISNUMBER(Regressions!H83),ROUND(Regressions!H83, 1), NA())</f>
        <v>#N/A</v>
      </c>
      <c r="I73" s="554" t="e">
        <f>IF(ISNUMBER(Regressions!I83),ROUND(Regressions!I83, 1), NA())</f>
        <v>#N/A</v>
      </c>
      <c r="J73" s="555">
        <f>IF(ISNUMBER(Regressions!K83),ROUND(Regressions!K83, 1), NA())</f>
        <v>100</v>
      </c>
      <c r="K73" s="551" t="e">
        <f>IF(ISNUMBER(Regressions!L83),ROUND(Regressions!L83, 1), NA())</f>
        <v>#N/A</v>
      </c>
      <c r="L73" s="556" t="e">
        <f>IF(ISNUMBER(Regressions!M83),ROUND(Regressions!M83, 1), NA())</f>
        <v>#N/A</v>
      </c>
      <c r="M73" s="553" t="e">
        <f>IF(ISNUMBER(Regressions!N83),ROUND(Regressions!N83, 1), NA())</f>
        <v>#N/A</v>
      </c>
      <c r="N73" s="554" t="e">
        <f>IF(ISNUMBER(Regressions!O83),ROUND(Regressions!O83, 1), NA())</f>
        <v>#N/A</v>
      </c>
      <c r="O73" s="555">
        <f>IF(ISNUMBER(Regressions!Q83),ROUND(Regressions!Q83, 1), NA())</f>
        <v>100</v>
      </c>
      <c r="P73" s="551" t="e">
        <f>IF(ISNUMBER(Regressions!R83),ROUND(Regressions!R83, 1), NA())</f>
        <v>#N/A</v>
      </c>
      <c r="Q73" s="557" t="e">
        <f>IF(ISNUMBER(Regressions!S83),ROUND(Regressions!S83, 1), NA())</f>
        <v>#N/A</v>
      </c>
      <c r="R73" s="553" t="e">
        <f>IF(ISNUMBER(Regressions!T83),ROUND(Regressions!T83, 1), NA())</f>
        <v>#N/A</v>
      </c>
      <c r="S73" s="554" t="e">
        <f>IF(ISNUMBER(Regressions!U83),ROUND(Regressions!U83, 1), NA())</f>
        <v>#N/A</v>
      </c>
    </row>
    <row r="74" spans="1:19" x14ac:dyDescent="0.25">
      <c r="A74" s="546" t="str">
        <f>+Introduction!$C$7</f>
        <v>Mongolia</v>
      </c>
      <c r="B74" s="547">
        <f>IF(ISBLANK(Regressions!B84), " ", Regressions!B84)</f>
        <v>2008</v>
      </c>
      <c r="C74" s="546" t="str">
        <f>HLOOKUP(Introduction!$G$4,nametranslations,25,FALSE)</f>
        <v>Rural</v>
      </c>
      <c r="D74" s="549">
        <f>IF(ISBLANK(Regressions!D84), " ", Regressions!D84)</f>
        <v>259937.44117012023</v>
      </c>
      <c r="E74" s="550">
        <f>IF(ISNUMBER(Regressions!E84),ROUND(Regressions!E84, 1), NA())</f>
        <v>99.6</v>
      </c>
      <c r="F74" s="551" t="e">
        <f>IF(ISNUMBER(Regressions!F84),ROUND(Regressions!F84, 1), NA())</f>
        <v>#N/A</v>
      </c>
      <c r="G74" s="552" t="e">
        <f>IF(ISNUMBER(Regressions!G84),ROUND(Regressions!G84, 1), NA())</f>
        <v>#N/A</v>
      </c>
      <c r="H74" s="553" t="e">
        <f>IF(ISNUMBER(Regressions!H84),ROUND(Regressions!H84, 1), NA())</f>
        <v>#N/A</v>
      </c>
      <c r="I74" s="554" t="e">
        <f>IF(ISNUMBER(Regressions!I84),ROUND(Regressions!I84, 1), NA())</f>
        <v>#N/A</v>
      </c>
      <c r="J74" s="555">
        <f>IF(ISNUMBER(Regressions!K84),ROUND(Regressions!K84, 1), NA())</f>
        <v>100</v>
      </c>
      <c r="K74" s="551" t="e">
        <f>IF(ISNUMBER(Regressions!L84),ROUND(Regressions!L84, 1), NA())</f>
        <v>#N/A</v>
      </c>
      <c r="L74" s="556" t="e">
        <f>IF(ISNUMBER(Regressions!M84),ROUND(Regressions!M84, 1), NA())</f>
        <v>#N/A</v>
      </c>
      <c r="M74" s="553" t="e">
        <f>IF(ISNUMBER(Regressions!N84),ROUND(Regressions!N84, 1), NA())</f>
        <v>#N/A</v>
      </c>
      <c r="N74" s="554" t="e">
        <f>IF(ISNUMBER(Regressions!O84),ROUND(Regressions!O84, 1), NA())</f>
        <v>#N/A</v>
      </c>
      <c r="O74" s="555">
        <f>IF(ISNUMBER(Regressions!Q84),ROUND(Regressions!Q84, 1), NA())</f>
        <v>100</v>
      </c>
      <c r="P74" s="551" t="e">
        <f>IF(ISNUMBER(Regressions!R84),ROUND(Regressions!R84, 1), NA())</f>
        <v>#N/A</v>
      </c>
      <c r="Q74" s="557" t="e">
        <f>IF(ISNUMBER(Regressions!S84),ROUND(Regressions!S84, 1), NA())</f>
        <v>#N/A</v>
      </c>
      <c r="R74" s="553" t="e">
        <f>IF(ISNUMBER(Regressions!T84),ROUND(Regressions!T84, 1), NA())</f>
        <v>#N/A</v>
      </c>
      <c r="S74" s="554" t="e">
        <f>IF(ISNUMBER(Regressions!U84),ROUND(Regressions!U84, 1), NA())</f>
        <v>#N/A</v>
      </c>
    </row>
    <row r="75" spans="1:19" x14ac:dyDescent="0.25">
      <c r="A75" s="546" t="str">
        <f>+Introduction!$C$7</f>
        <v>Mongolia</v>
      </c>
      <c r="B75" s="547">
        <f>IF(ISBLANK(Regressions!B85), " ", Regressions!B85)</f>
        <v>2009</v>
      </c>
      <c r="C75" s="546" t="str">
        <f>HLOOKUP(Introduction!$G$4,nametranslations,25,FALSE)</f>
        <v>Rural</v>
      </c>
      <c r="D75" s="549">
        <f>IF(ISBLANK(Regressions!D85), " ", Regressions!D85)</f>
        <v>244692.92745399472</v>
      </c>
      <c r="E75" s="550">
        <f>IF(ISNUMBER(Regressions!E85),ROUND(Regressions!E85, 1), NA())</f>
        <v>99.6</v>
      </c>
      <c r="F75" s="551" t="e">
        <f>IF(ISNUMBER(Regressions!F85),ROUND(Regressions!F85, 1), NA())</f>
        <v>#N/A</v>
      </c>
      <c r="G75" s="552" t="e">
        <f>IF(ISNUMBER(Regressions!G85),ROUND(Regressions!G85, 1), NA())</f>
        <v>#N/A</v>
      </c>
      <c r="H75" s="553" t="e">
        <f>IF(ISNUMBER(Regressions!H85),ROUND(Regressions!H85, 1), NA())</f>
        <v>#N/A</v>
      </c>
      <c r="I75" s="554" t="e">
        <f>IF(ISNUMBER(Regressions!I85),ROUND(Regressions!I85, 1), NA())</f>
        <v>#N/A</v>
      </c>
      <c r="J75" s="555">
        <f>IF(ISNUMBER(Regressions!K85),ROUND(Regressions!K85, 1), NA())</f>
        <v>100</v>
      </c>
      <c r="K75" s="551" t="e">
        <f>IF(ISNUMBER(Regressions!L85),ROUND(Regressions!L85, 1), NA())</f>
        <v>#N/A</v>
      </c>
      <c r="L75" s="556" t="e">
        <f>IF(ISNUMBER(Regressions!M85),ROUND(Regressions!M85, 1), NA())</f>
        <v>#N/A</v>
      </c>
      <c r="M75" s="553" t="e">
        <f>IF(ISNUMBER(Regressions!N85),ROUND(Regressions!N85, 1), NA())</f>
        <v>#N/A</v>
      </c>
      <c r="N75" s="554" t="e">
        <f>IF(ISNUMBER(Regressions!O85),ROUND(Regressions!O85, 1), NA())</f>
        <v>#N/A</v>
      </c>
      <c r="O75" s="555">
        <f>IF(ISNUMBER(Regressions!Q85),ROUND(Regressions!Q85, 1), NA())</f>
        <v>100</v>
      </c>
      <c r="P75" s="551" t="e">
        <f>IF(ISNUMBER(Regressions!R85),ROUND(Regressions!R85, 1), NA())</f>
        <v>#N/A</v>
      </c>
      <c r="Q75" s="557" t="e">
        <f>IF(ISNUMBER(Regressions!S85),ROUND(Regressions!S85, 1), NA())</f>
        <v>#N/A</v>
      </c>
      <c r="R75" s="553" t="e">
        <f>IF(ISNUMBER(Regressions!T85),ROUND(Regressions!T85, 1), NA())</f>
        <v>#N/A</v>
      </c>
      <c r="S75" s="554" t="e">
        <f>IF(ISNUMBER(Regressions!U85),ROUND(Regressions!U85, 1), NA())</f>
        <v>#N/A</v>
      </c>
    </row>
    <row r="76" spans="1:19" x14ac:dyDescent="0.25">
      <c r="A76" s="546" t="str">
        <f>+Introduction!$C$7</f>
        <v>Mongolia</v>
      </c>
      <c r="B76" s="547">
        <f>IF(ISBLANK(Regressions!B86), " ", Regressions!B86)</f>
        <v>2010</v>
      </c>
      <c r="C76" s="546" t="str">
        <f>HLOOKUP(Introduction!$G$4,nametranslations,25,FALSE)</f>
        <v>Rural</v>
      </c>
      <c r="D76" s="549">
        <f>IF(ISBLANK(Regressions!D86), " ", Regressions!D86)</f>
        <v>235544.9770780945</v>
      </c>
      <c r="E76" s="550">
        <f>IF(ISNUMBER(Regressions!E86),ROUND(Regressions!E86, 1), NA())</f>
        <v>99.6</v>
      </c>
      <c r="F76" s="551" t="e">
        <f>IF(ISNUMBER(Regressions!F86),ROUND(Regressions!F86, 1), NA())</f>
        <v>#N/A</v>
      </c>
      <c r="G76" s="552" t="e">
        <f>IF(ISNUMBER(Regressions!G86),ROUND(Regressions!G86, 1), NA())</f>
        <v>#N/A</v>
      </c>
      <c r="H76" s="553" t="e">
        <f>IF(ISNUMBER(Regressions!H86),ROUND(Regressions!H86, 1), NA())</f>
        <v>#N/A</v>
      </c>
      <c r="I76" s="554" t="e">
        <f>IF(ISNUMBER(Regressions!I86),ROUND(Regressions!I86, 1), NA())</f>
        <v>#N/A</v>
      </c>
      <c r="J76" s="555">
        <f>IF(ISNUMBER(Regressions!K86),ROUND(Regressions!K86, 1), NA())</f>
        <v>100</v>
      </c>
      <c r="K76" s="551" t="e">
        <f>IF(ISNUMBER(Regressions!L86),ROUND(Regressions!L86, 1), NA())</f>
        <v>#N/A</v>
      </c>
      <c r="L76" s="556" t="e">
        <f>IF(ISNUMBER(Regressions!M86),ROUND(Regressions!M86, 1), NA())</f>
        <v>#N/A</v>
      </c>
      <c r="M76" s="553" t="e">
        <f>IF(ISNUMBER(Regressions!N86),ROUND(Regressions!N86, 1), NA())</f>
        <v>#N/A</v>
      </c>
      <c r="N76" s="554" t="e">
        <f>IF(ISNUMBER(Regressions!O86),ROUND(Regressions!O86, 1), NA())</f>
        <v>#N/A</v>
      </c>
      <c r="O76" s="555">
        <f>IF(ISNUMBER(Regressions!Q86),ROUND(Regressions!Q86, 1), NA())</f>
        <v>100</v>
      </c>
      <c r="P76" s="551" t="e">
        <f>IF(ISNUMBER(Regressions!R86),ROUND(Regressions!R86, 1), NA())</f>
        <v>#N/A</v>
      </c>
      <c r="Q76" s="557" t="e">
        <f>IF(ISNUMBER(Regressions!S86),ROUND(Regressions!S86, 1), NA())</f>
        <v>#N/A</v>
      </c>
      <c r="R76" s="553" t="e">
        <f>IF(ISNUMBER(Regressions!T86),ROUND(Regressions!T86, 1), NA())</f>
        <v>#N/A</v>
      </c>
      <c r="S76" s="554" t="e">
        <f>IF(ISNUMBER(Regressions!U86),ROUND(Regressions!U86, 1), NA())</f>
        <v>#N/A</v>
      </c>
    </row>
    <row r="77" spans="1:19" x14ac:dyDescent="0.25">
      <c r="A77" s="546" t="str">
        <f>+Introduction!$C$7</f>
        <v>Mongolia</v>
      </c>
      <c r="B77" s="547">
        <f>IF(ISBLANK(Regressions!B87), " ", Regressions!B87)</f>
        <v>2011</v>
      </c>
      <c r="C77" s="546" t="str">
        <f>HLOOKUP(Introduction!$G$4,nametranslations,25,FALSE)</f>
        <v>Rural</v>
      </c>
      <c r="D77" s="549">
        <f>IF(ISBLANK(Regressions!D87), " ", Regressions!D87)</f>
        <v>249943.08289947509</v>
      </c>
      <c r="E77" s="550">
        <f>IF(ISNUMBER(Regressions!E87),ROUND(Regressions!E87, 1), NA())</f>
        <v>99.6</v>
      </c>
      <c r="F77" s="551" t="e">
        <f>IF(ISNUMBER(Regressions!F87),ROUND(Regressions!F87, 1), NA())</f>
        <v>#N/A</v>
      </c>
      <c r="G77" s="552" t="e">
        <f>IF(ISNUMBER(Regressions!G87),ROUND(Regressions!G87, 1), NA())</f>
        <v>#N/A</v>
      </c>
      <c r="H77" s="553" t="e">
        <f>IF(ISNUMBER(Regressions!H87),ROUND(Regressions!H87, 1), NA())</f>
        <v>#N/A</v>
      </c>
      <c r="I77" s="554" t="e">
        <f>IF(ISNUMBER(Regressions!I87),ROUND(Regressions!I87, 1), NA())</f>
        <v>#N/A</v>
      </c>
      <c r="J77" s="555">
        <f>IF(ISNUMBER(Regressions!K87),ROUND(Regressions!K87, 1), NA())</f>
        <v>100</v>
      </c>
      <c r="K77" s="551" t="e">
        <f>IF(ISNUMBER(Regressions!L87),ROUND(Regressions!L87, 1), NA())</f>
        <v>#N/A</v>
      </c>
      <c r="L77" s="556" t="e">
        <f>IF(ISNUMBER(Regressions!M87),ROUND(Regressions!M87, 1), NA())</f>
        <v>#N/A</v>
      </c>
      <c r="M77" s="553" t="e">
        <f>IF(ISNUMBER(Regressions!N87),ROUND(Regressions!N87, 1), NA())</f>
        <v>#N/A</v>
      </c>
      <c r="N77" s="554" t="e">
        <f>IF(ISNUMBER(Regressions!O87),ROUND(Regressions!O87, 1), NA())</f>
        <v>#N/A</v>
      </c>
      <c r="O77" s="555">
        <f>IF(ISNUMBER(Regressions!Q87),ROUND(Regressions!Q87, 1), NA())</f>
        <v>100</v>
      </c>
      <c r="P77" s="551" t="e">
        <f>IF(ISNUMBER(Regressions!R87),ROUND(Regressions!R87, 1), NA())</f>
        <v>#N/A</v>
      </c>
      <c r="Q77" s="557" t="e">
        <f>IF(ISNUMBER(Regressions!S87),ROUND(Regressions!S87, 1), NA())</f>
        <v>#N/A</v>
      </c>
      <c r="R77" s="553" t="e">
        <f>IF(ISNUMBER(Regressions!T87),ROUND(Regressions!T87, 1), NA())</f>
        <v>#N/A</v>
      </c>
      <c r="S77" s="554" t="e">
        <f>IF(ISNUMBER(Regressions!U87),ROUND(Regressions!U87, 1), NA())</f>
        <v>#N/A</v>
      </c>
    </row>
    <row r="78" spans="1:19" x14ac:dyDescent="0.25">
      <c r="A78" s="546" t="str">
        <f>+Introduction!$C$7</f>
        <v>Mongolia</v>
      </c>
      <c r="B78" s="547">
        <f>IF(ISBLANK(Regressions!B88), " ", Regressions!B88)</f>
        <v>2012</v>
      </c>
      <c r="C78" s="546" t="str">
        <f>HLOOKUP(Introduction!$G$4,nametranslations,25,FALSE)</f>
        <v>Rural</v>
      </c>
      <c r="D78" s="549">
        <f>IF(ISBLANK(Regressions!D88), " ", Regressions!D88)</f>
        <v>253167.56236663819</v>
      </c>
      <c r="E78" s="550">
        <f>IF(ISNUMBER(Regressions!E88),ROUND(Regressions!E88, 1), NA())</f>
        <v>99.6</v>
      </c>
      <c r="F78" s="551" t="e">
        <f>IF(ISNUMBER(Regressions!F88),ROUND(Regressions!F88, 1), NA())</f>
        <v>#N/A</v>
      </c>
      <c r="G78" s="552" t="e">
        <f>IF(ISNUMBER(Regressions!G88),ROUND(Regressions!G88, 1), NA())</f>
        <v>#N/A</v>
      </c>
      <c r="H78" s="553" t="e">
        <f>IF(ISNUMBER(Regressions!H88),ROUND(Regressions!H88, 1), NA())</f>
        <v>#N/A</v>
      </c>
      <c r="I78" s="554" t="e">
        <f>IF(ISNUMBER(Regressions!I88),ROUND(Regressions!I88, 1), NA())</f>
        <v>#N/A</v>
      </c>
      <c r="J78" s="555">
        <f>IF(ISNUMBER(Regressions!K88),ROUND(Regressions!K88, 1), NA())</f>
        <v>100</v>
      </c>
      <c r="K78" s="551" t="e">
        <f>IF(ISNUMBER(Regressions!L88),ROUND(Regressions!L88, 1), NA())</f>
        <v>#N/A</v>
      </c>
      <c r="L78" s="556" t="e">
        <f>IF(ISNUMBER(Regressions!M88),ROUND(Regressions!M88, 1), NA())</f>
        <v>#N/A</v>
      </c>
      <c r="M78" s="553" t="e">
        <f>IF(ISNUMBER(Regressions!N88),ROUND(Regressions!N88, 1), NA())</f>
        <v>#N/A</v>
      </c>
      <c r="N78" s="554" t="e">
        <f>IF(ISNUMBER(Regressions!O88),ROUND(Regressions!O88, 1), NA())</f>
        <v>#N/A</v>
      </c>
      <c r="O78" s="555">
        <f>IF(ISNUMBER(Regressions!Q88),ROUND(Regressions!Q88, 1), NA())</f>
        <v>100</v>
      </c>
      <c r="P78" s="551" t="e">
        <f>IF(ISNUMBER(Regressions!R88),ROUND(Regressions!R88, 1), NA())</f>
        <v>#N/A</v>
      </c>
      <c r="Q78" s="557" t="e">
        <f>IF(ISNUMBER(Regressions!S88),ROUND(Regressions!S88, 1), NA())</f>
        <v>#N/A</v>
      </c>
      <c r="R78" s="553" t="e">
        <f>IF(ISNUMBER(Regressions!T88),ROUND(Regressions!T88, 1), NA())</f>
        <v>#N/A</v>
      </c>
      <c r="S78" s="554" t="e">
        <f>IF(ISNUMBER(Regressions!U88),ROUND(Regressions!U88, 1), NA())</f>
        <v>#N/A</v>
      </c>
    </row>
    <row r="79" spans="1:19" x14ac:dyDescent="0.25">
      <c r="A79" s="546" t="str">
        <f>+Introduction!$C$7</f>
        <v>Mongolia</v>
      </c>
      <c r="B79" s="547">
        <f>IF(ISBLANK(Regressions!B89), " ", Regressions!B89)</f>
        <v>2013</v>
      </c>
      <c r="C79" s="546" t="str">
        <f>HLOOKUP(Introduction!$G$4,nametranslations,25,FALSE)</f>
        <v>Rural</v>
      </c>
      <c r="D79" s="549">
        <f>IF(ISBLANK(Regressions!D89), " ", Regressions!D89)</f>
        <v>258554.03415069581</v>
      </c>
      <c r="E79" s="550">
        <f>IF(ISNUMBER(Regressions!E89),ROUND(Regressions!E89, 1), NA())</f>
        <v>99.6</v>
      </c>
      <c r="F79" s="551">
        <f>IF(ISNUMBER(Regressions!F89),ROUND(Regressions!F89, 1), NA())</f>
        <v>97.6</v>
      </c>
      <c r="G79" s="552">
        <f>IF(ISNUMBER(Regressions!G89),ROUND(Regressions!G89, 1), NA())</f>
        <v>72.900000000000006</v>
      </c>
      <c r="H79" s="553">
        <f>IF(ISNUMBER(Regressions!H89),ROUND(Regressions!H89, 1), NA())</f>
        <v>24.7</v>
      </c>
      <c r="I79" s="554">
        <f>IF(ISNUMBER(Regressions!I89),ROUND(Regressions!I89, 1), NA())</f>
        <v>2.4</v>
      </c>
      <c r="J79" s="555">
        <f>IF(ISNUMBER(Regressions!K89),ROUND(Regressions!K89, 1), NA())</f>
        <v>100</v>
      </c>
      <c r="K79" s="551">
        <f>IF(ISNUMBER(Regressions!L89),ROUND(Regressions!L89, 1), NA())</f>
        <v>75.7</v>
      </c>
      <c r="L79" s="556">
        <f>IF(ISNUMBER(Regressions!M89),ROUND(Regressions!M89, 1), NA())</f>
        <v>57.7</v>
      </c>
      <c r="M79" s="553">
        <f>IF(ISNUMBER(Regressions!N89),ROUND(Regressions!N89, 1), NA())</f>
        <v>18</v>
      </c>
      <c r="N79" s="554">
        <f>IF(ISNUMBER(Regressions!O89),ROUND(Regressions!O89, 1), NA())</f>
        <v>24.4</v>
      </c>
      <c r="O79" s="555">
        <f>IF(ISNUMBER(Regressions!Q89),ROUND(Regressions!Q89, 1), NA())</f>
        <v>100</v>
      </c>
      <c r="P79" s="551">
        <f>IF(ISNUMBER(Regressions!R89),ROUND(Regressions!R89, 1), NA())</f>
        <v>75.900000000000006</v>
      </c>
      <c r="Q79" s="557">
        <f>IF(ISNUMBER(Regressions!S89),ROUND(Regressions!S89, 1), NA())</f>
        <v>35.200000000000003</v>
      </c>
      <c r="R79" s="553">
        <f>IF(ISNUMBER(Regressions!T89),ROUND(Regressions!T89, 1), NA())</f>
        <v>40.700000000000003</v>
      </c>
      <c r="S79" s="554">
        <f>IF(ISNUMBER(Regressions!U89),ROUND(Regressions!U89, 1), NA())</f>
        <v>24.1</v>
      </c>
    </row>
    <row r="80" spans="1:19" x14ac:dyDescent="0.25">
      <c r="A80" s="546" t="str">
        <f>+Introduction!$C$7</f>
        <v>Mongolia</v>
      </c>
      <c r="B80" s="547">
        <f>IF(ISBLANK(Regressions!B90), " ", Regressions!B90)</f>
        <v>2014</v>
      </c>
      <c r="C80" s="546" t="str">
        <f>HLOOKUP(Introduction!$G$4,nametranslations,25,FALSE)</f>
        <v>Rural</v>
      </c>
      <c r="D80" s="549">
        <f>IF(ISBLANK(Regressions!D90), " ", Regressions!D90)</f>
        <v>263329.85937049863</v>
      </c>
      <c r="E80" s="550">
        <f>IF(ISNUMBER(Regressions!E90),ROUND(Regressions!E90, 1), NA())</f>
        <v>99.6</v>
      </c>
      <c r="F80" s="551">
        <f>IF(ISNUMBER(Regressions!F90),ROUND(Regressions!F90, 1), NA())</f>
        <v>97.6</v>
      </c>
      <c r="G80" s="552">
        <f>IF(ISNUMBER(Regressions!G90),ROUND(Regressions!G90, 1), NA())</f>
        <v>72.900000000000006</v>
      </c>
      <c r="H80" s="553">
        <f>IF(ISNUMBER(Regressions!H90),ROUND(Regressions!H90, 1), NA())</f>
        <v>24.7</v>
      </c>
      <c r="I80" s="554">
        <f>IF(ISNUMBER(Regressions!I90),ROUND(Regressions!I90, 1), NA())</f>
        <v>2.4</v>
      </c>
      <c r="J80" s="555">
        <f>IF(ISNUMBER(Regressions!K90),ROUND(Regressions!K90, 1), NA())</f>
        <v>100</v>
      </c>
      <c r="K80" s="551">
        <f>IF(ISNUMBER(Regressions!L90),ROUND(Regressions!L90, 1), NA())</f>
        <v>75.7</v>
      </c>
      <c r="L80" s="556">
        <f>IF(ISNUMBER(Regressions!M90),ROUND(Regressions!M90, 1), NA())</f>
        <v>57.7</v>
      </c>
      <c r="M80" s="553">
        <f>IF(ISNUMBER(Regressions!N90),ROUND(Regressions!N90, 1), NA())</f>
        <v>18</v>
      </c>
      <c r="N80" s="554">
        <f>IF(ISNUMBER(Regressions!O90),ROUND(Regressions!O90, 1), NA())</f>
        <v>24.4</v>
      </c>
      <c r="O80" s="555">
        <f>IF(ISNUMBER(Regressions!Q90),ROUND(Regressions!Q90, 1), NA())</f>
        <v>100</v>
      </c>
      <c r="P80" s="551">
        <f>IF(ISNUMBER(Regressions!R90),ROUND(Regressions!R90, 1), NA())</f>
        <v>75.900000000000006</v>
      </c>
      <c r="Q80" s="557">
        <f>IF(ISNUMBER(Regressions!S90),ROUND(Regressions!S90, 1), NA())</f>
        <v>35.200000000000003</v>
      </c>
      <c r="R80" s="553">
        <f>IF(ISNUMBER(Regressions!T90),ROUND(Regressions!T90, 1), NA())</f>
        <v>40.700000000000003</v>
      </c>
      <c r="S80" s="554">
        <f>IF(ISNUMBER(Regressions!U90),ROUND(Regressions!U90, 1), NA())</f>
        <v>24.1</v>
      </c>
    </row>
    <row r="81" spans="1:19" x14ac:dyDescent="0.25">
      <c r="A81" s="546" t="str">
        <f>+Introduction!$C$7</f>
        <v>Mongolia</v>
      </c>
      <c r="B81" s="547">
        <f>IF(ISBLANK(Regressions!B91), " ", Regressions!B91)</f>
        <v>2015</v>
      </c>
      <c r="C81" s="546" t="str">
        <f>HLOOKUP(Introduction!$G$4,nametranslations,25,FALSE)</f>
        <v>Rural</v>
      </c>
      <c r="D81" s="549">
        <f>IF(ISBLANK(Regressions!D91), " ", Regressions!D91)</f>
        <v>270344.62745620729</v>
      </c>
      <c r="E81" s="550">
        <f>IF(ISNUMBER(Regressions!E91),ROUND(Regressions!E91, 1), NA())</f>
        <v>99.6</v>
      </c>
      <c r="F81" s="551">
        <f>IF(ISNUMBER(Regressions!F91),ROUND(Regressions!F91, 1), NA())</f>
        <v>97.6</v>
      </c>
      <c r="G81" s="552">
        <f>IF(ISNUMBER(Regressions!G91),ROUND(Regressions!G91, 1), NA())</f>
        <v>72.900000000000006</v>
      </c>
      <c r="H81" s="553">
        <f>IF(ISNUMBER(Regressions!H91),ROUND(Regressions!H91, 1), NA())</f>
        <v>24.7</v>
      </c>
      <c r="I81" s="554">
        <f>IF(ISNUMBER(Regressions!I91),ROUND(Regressions!I91, 1), NA())</f>
        <v>2.4</v>
      </c>
      <c r="J81" s="555">
        <f>IF(ISNUMBER(Regressions!K91),ROUND(Regressions!K91, 1), NA())</f>
        <v>100</v>
      </c>
      <c r="K81" s="551">
        <f>IF(ISNUMBER(Regressions!L91),ROUND(Regressions!L91, 1), NA())</f>
        <v>75.7</v>
      </c>
      <c r="L81" s="556">
        <f>IF(ISNUMBER(Regressions!M91),ROUND(Regressions!M91, 1), NA())</f>
        <v>57.7</v>
      </c>
      <c r="M81" s="553">
        <f>IF(ISNUMBER(Regressions!N91),ROUND(Regressions!N91, 1), NA())</f>
        <v>18</v>
      </c>
      <c r="N81" s="554">
        <f>IF(ISNUMBER(Regressions!O91),ROUND(Regressions!O91, 1), NA())</f>
        <v>24.4</v>
      </c>
      <c r="O81" s="555">
        <f>IF(ISNUMBER(Regressions!Q91),ROUND(Regressions!Q91, 1), NA())</f>
        <v>100</v>
      </c>
      <c r="P81" s="551">
        <f>IF(ISNUMBER(Regressions!R91),ROUND(Regressions!R91, 1), NA())</f>
        <v>75.900000000000006</v>
      </c>
      <c r="Q81" s="557">
        <f>IF(ISNUMBER(Regressions!S91),ROUND(Regressions!S91, 1), NA())</f>
        <v>35.200000000000003</v>
      </c>
      <c r="R81" s="553">
        <f>IF(ISNUMBER(Regressions!T91),ROUND(Regressions!T91, 1), NA())</f>
        <v>40.700000000000003</v>
      </c>
      <c r="S81" s="554">
        <f>IF(ISNUMBER(Regressions!U91),ROUND(Regressions!U91, 1), NA())</f>
        <v>24.1</v>
      </c>
    </row>
    <row r="82" spans="1:19" x14ac:dyDescent="0.25">
      <c r="A82" s="546" t="str">
        <f>+Introduction!$C$7</f>
        <v>Mongolia</v>
      </c>
      <c r="B82" s="547">
        <f>IF(ISBLANK(Regressions!B92), " ", Regressions!B92)</f>
        <v>2016</v>
      </c>
      <c r="C82" s="546" t="str">
        <f>HLOOKUP(Introduction!$G$4,nametranslations,25,FALSE)</f>
        <v>Rural</v>
      </c>
      <c r="D82" s="549">
        <f>IF(ISBLANK(Regressions!D92), " ", Regressions!D92)</f>
        <v>279896.93602539063</v>
      </c>
      <c r="E82" s="550">
        <f>IF(ISNUMBER(Regressions!E92),ROUND(Regressions!E92, 1), NA())</f>
        <v>99.6</v>
      </c>
      <c r="F82" s="551">
        <f>IF(ISNUMBER(Regressions!F92),ROUND(Regressions!F92, 1), NA())</f>
        <v>97.6</v>
      </c>
      <c r="G82" s="552">
        <f>IF(ISNUMBER(Regressions!G92),ROUND(Regressions!G92, 1), NA())</f>
        <v>72.900000000000006</v>
      </c>
      <c r="H82" s="553">
        <f>IF(ISNUMBER(Regressions!H92),ROUND(Regressions!H92, 1), NA())</f>
        <v>24.7</v>
      </c>
      <c r="I82" s="554">
        <f>IF(ISNUMBER(Regressions!I92),ROUND(Regressions!I92, 1), NA())</f>
        <v>2.4</v>
      </c>
      <c r="J82" s="555">
        <f>IF(ISNUMBER(Regressions!K92),ROUND(Regressions!K92, 1), NA())</f>
        <v>100</v>
      </c>
      <c r="K82" s="551">
        <f>IF(ISNUMBER(Regressions!L92),ROUND(Regressions!L92, 1), NA())</f>
        <v>75.7</v>
      </c>
      <c r="L82" s="556">
        <f>IF(ISNUMBER(Regressions!M92),ROUND(Regressions!M92, 1), NA())</f>
        <v>57.7</v>
      </c>
      <c r="M82" s="553">
        <f>IF(ISNUMBER(Regressions!N92),ROUND(Regressions!N92, 1), NA())</f>
        <v>18</v>
      </c>
      <c r="N82" s="554">
        <f>IF(ISNUMBER(Regressions!O92),ROUND(Regressions!O92, 1), NA())</f>
        <v>24.4</v>
      </c>
      <c r="O82" s="555">
        <f>IF(ISNUMBER(Regressions!Q92),ROUND(Regressions!Q92, 1), NA())</f>
        <v>100</v>
      </c>
      <c r="P82" s="551">
        <f>IF(ISNUMBER(Regressions!R92),ROUND(Regressions!R92, 1), NA())</f>
        <v>75.900000000000006</v>
      </c>
      <c r="Q82" s="557">
        <f>IF(ISNUMBER(Regressions!S92),ROUND(Regressions!S92, 1), NA())</f>
        <v>35.200000000000003</v>
      </c>
      <c r="R82" s="553">
        <f>IF(ISNUMBER(Regressions!T92),ROUND(Regressions!T92, 1), NA())</f>
        <v>40.700000000000003</v>
      </c>
      <c r="S82" s="554">
        <f>IF(ISNUMBER(Regressions!U92),ROUND(Regressions!U92, 1), NA())</f>
        <v>24.1</v>
      </c>
    </row>
    <row r="83" spans="1:19" x14ac:dyDescent="0.25">
      <c r="A83" s="546" t="str">
        <f>+Introduction!$C$7</f>
        <v>Mongolia</v>
      </c>
      <c r="B83" s="547">
        <f>IF(ISBLANK(Regressions!B93), " ", Regressions!B93)</f>
        <v>2017</v>
      </c>
      <c r="C83" s="546" t="str">
        <f>HLOOKUP(Introduction!$G$4,nametranslations,25,FALSE)</f>
        <v>Rural</v>
      </c>
      <c r="D83" s="549">
        <f>IF(ISBLANK(Regressions!D93), " ", Regressions!D93)</f>
        <v>290815.85552787781</v>
      </c>
      <c r="E83" s="550">
        <f>IF(ISNUMBER(Regressions!E93),ROUND(Regressions!E93, 1), NA())</f>
        <v>99.6</v>
      </c>
      <c r="F83" s="551">
        <f>IF(ISNUMBER(Regressions!F93),ROUND(Regressions!F93, 1), NA())</f>
        <v>97.6</v>
      </c>
      <c r="G83" s="552">
        <f>IF(ISNUMBER(Regressions!G93),ROUND(Regressions!G93, 1), NA())</f>
        <v>72.900000000000006</v>
      </c>
      <c r="H83" s="553">
        <f>IF(ISNUMBER(Regressions!H93),ROUND(Regressions!H93, 1), NA())</f>
        <v>24.7</v>
      </c>
      <c r="I83" s="554">
        <f>IF(ISNUMBER(Regressions!I93),ROUND(Regressions!I93, 1), NA())</f>
        <v>2.4</v>
      </c>
      <c r="J83" s="555">
        <f>IF(ISNUMBER(Regressions!K93),ROUND(Regressions!K93, 1), NA())</f>
        <v>100</v>
      </c>
      <c r="K83" s="551">
        <f>IF(ISNUMBER(Regressions!L93),ROUND(Regressions!L93, 1), NA())</f>
        <v>75.7</v>
      </c>
      <c r="L83" s="556">
        <f>IF(ISNUMBER(Regressions!M93),ROUND(Regressions!M93, 1), NA())</f>
        <v>57.7</v>
      </c>
      <c r="M83" s="553">
        <f>IF(ISNUMBER(Regressions!N93),ROUND(Regressions!N93, 1), NA())</f>
        <v>18</v>
      </c>
      <c r="N83" s="554">
        <f>IF(ISNUMBER(Regressions!O93),ROUND(Regressions!O93, 1), NA())</f>
        <v>24.4</v>
      </c>
      <c r="O83" s="555">
        <f>IF(ISNUMBER(Regressions!Q93),ROUND(Regressions!Q93, 1), NA())</f>
        <v>100</v>
      </c>
      <c r="P83" s="551">
        <f>IF(ISNUMBER(Regressions!R93),ROUND(Regressions!R93, 1), NA())</f>
        <v>75.900000000000006</v>
      </c>
      <c r="Q83" s="557">
        <f>IF(ISNUMBER(Regressions!S93),ROUND(Regressions!S93, 1), NA())</f>
        <v>35.200000000000003</v>
      </c>
      <c r="R83" s="553">
        <f>IF(ISNUMBER(Regressions!T93),ROUND(Regressions!T93, 1), NA())</f>
        <v>40.700000000000003</v>
      </c>
      <c r="S83" s="554">
        <f>IF(ISNUMBER(Regressions!U93),ROUND(Regressions!U93, 1), NA())</f>
        <v>24.1</v>
      </c>
    </row>
    <row r="84" spans="1:19" x14ac:dyDescent="0.25">
      <c r="A84" s="546" t="str">
        <f>+Introduction!$C$7</f>
        <v>Mongolia</v>
      </c>
      <c r="B84" s="547">
        <f>IF(ISBLANK(Regressions!B94), " ", Regressions!B94)</f>
        <v>2018</v>
      </c>
      <c r="C84" s="546" t="str">
        <f>HLOOKUP(Introduction!$G$4,nametranslations,25,FALSE)</f>
        <v>Rural</v>
      </c>
      <c r="D84" s="549">
        <f>IF(ISBLANK(Regressions!D94), " ", Regressions!D94)</f>
        <v>302751.92602798459</v>
      </c>
      <c r="E84" s="550">
        <f>IF(ISNUMBER(Regressions!E94),ROUND(Regressions!E94, 1), NA())</f>
        <v>99.6</v>
      </c>
      <c r="F84" s="551">
        <f>IF(ISNUMBER(Regressions!F94),ROUND(Regressions!F94, 1), NA())</f>
        <v>97.6</v>
      </c>
      <c r="G84" s="552">
        <f>IF(ISNUMBER(Regressions!G94),ROUND(Regressions!G94, 1), NA())</f>
        <v>72.900000000000006</v>
      </c>
      <c r="H84" s="553">
        <f>IF(ISNUMBER(Regressions!H94),ROUND(Regressions!H94, 1), NA())</f>
        <v>24.7</v>
      </c>
      <c r="I84" s="554">
        <f>IF(ISNUMBER(Regressions!I94),ROUND(Regressions!I94, 1), NA())</f>
        <v>2.4</v>
      </c>
      <c r="J84" s="555">
        <f>IF(ISNUMBER(Regressions!K94),ROUND(Regressions!K94, 1), NA())</f>
        <v>100</v>
      </c>
      <c r="K84" s="551">
        <f>IF(ISNUMBER(Regressions!L94),ROUND(Regressions!L94, 1), NA())</f>
        <v>75.7</v>
      </c>
      <c r="L84" s="556">
        <f>IF(ISNUMBER(Regressions!M94),ROUND(Regressions!M94, 1), NA())</f>
        <v>57.7</v>
      </c>
      <c r="M84" s="553">
        <f>IF(ISNUMBER(Regressions!N94),ROUND(Regressions!N94, 1), NA())</f>
        <v>18</v>
      </c>
      <c r="N84" s="554">
        <f>IF(ISNUMBER(Regressions!O94),ROUND(Regressions!O94, 1), NA())</f>
        <v>24.4</v>
      </c>
      <c r="O84" s="555">
        <f>IF(ISNUMBER(Regressions!Q94),ROUND(Regressions!Q94, 1), NA())</f>
        <v>100</v>
      </c>
      <c r="P84" s="551">
        <f>IF(ISNUMBER(Regressions!R94),ROUND(Regressions!R94, 1), NA())</f>
        <v>75.900000000000006</v>
      </c>
      <c r="Q84" s="557">
        <f>IF(ISNUMBER(Regressions!S94),ROUND(Regressions!S94, 1), NA())</f>
        <v>35.200000000000003</v>
      </c>
      <c r="R84" s="553">
        <f>IF(ISNUMBER(Regressions!T94),ROUND(Regressions!T94, 1), NA())</f>
        <v>40.700000000000003</v>
      </c>
      <c r="S84" s="554">
        <f>IF(ISNUMBER(Regressions!U94),ROUND(Regressions!U94, 1), NA())</f>
        <v>24.1</v>
      </c>
    </row>
    <row r="85" spans="1:19" x14ac:dyDescent="0.25">
      <c r="A85" s="546" t="str">
        <f>+Introduction!$C$7</f>
        <v>Mongolia</v>
      </c>
      <c r="B85" s="547">
        <f>IF(ISBLANK(Regressions!B95), " ", Regressions!B95)</f>
        <v>2019</v>
      </c>
      <c r="C85" s="546" t="str">
        <f>HLOOKUP(Introduction!$G$4,nametranslations,25,FALSE)</f>
        <v>Rural</v>
      </c>
      <c r="D85" s="549">
        <f>IF(ISBLANK(Regressions!D95), " ", Regressions!D95)</f>
        <v>315040.60405517579</v>
      </c>
      <c r="E85" s="550">
        <f>IF(ISNUMBER(Regressions!E95),ROUND(Regressions!E95, 1), NA())</f>
        <v>99.6</v>
      </c>
      <c r="F85" s="551">
        <f>IF(ISNUMBER(Regressions!F95),ROUND(Regressions!F95, 1), NA())</f>
        <v>97.6</v>
      </c>
      <c r="G85" s="552">
        <f>IF(ISNUMBER(Regressions!G95),ROUND(Regressions!G95, 1), NA())</f>
        <v>72.900000000000006</v>
      </c>
      <c r="H85" s="553">
        <f>IF(ISNUMBER(Regressions!H95),ROUND(Regressions!H95, 1), NA())</f>
        <v>24.7</v>
      </c>
      <c r="I85" s="554">
        <f>IF(ISNUMBER(Regressions!I95),ROUND(Regressions!I95, 1), NA())</f>
        <v>2.4</v>
      </c>
      <c r="J85" s="555">
        <f>IF(ISNUMBER(Regressions!K95),ROUND(Regressions!K95, 1), NA())</f>
        <v>100</v>
      </c>
      <c r="K85" s="551">
        <f>IF(ISNUMBER(Regressions!L95),ROUND(Regressions!L95, 1), NA())</f>
        <v>75.7</v>
      </c>
      <c r="L85" s="556">
        <f>IF(ISNUMBER(Regressions!M95),ROUND(Regressions!M95, 1), NA())</f>
        <v>57.7</v>
      </c>
      <c r="M85" s="553">
        <f>IF(ISNUMBER(Regressions!N95),ROUND(Regressions!N95, 1), NA())</f>
        <v>18</v>
      </c>
      <c r="N85" s="554">
        <f>IF(ISNUMBER(Regressions!O95),ROUND(Regressions!O95, 1), NA())</f>
        <v>24.4</v>
      </c>
      <c r="O85" s="555">
        <f>IF(ISNUMBER(Regressions!Q95),ROUND(Regressions!Q95, 1), NA())</f>
        <v>100</v>
      </c>
      <c r="P85" s="551">
        <f>IF(ISNUMBER(Regressions!R95),ROUND(Regressions!R95, 1), NA())</f>
        <v>75.900000000000006</v>
      </c>
      <c r="Q85" s="557">
        <f>IF(ISNUMBER(Regressions!S95),ROUND(Regressions!S95, 1), NA())</f>
        <v>35.200000000000003</v>
      </c>
      <c r="R85" s="553">
        <f>IF(ISNUMBER(Regressions!T95),ROUND(Regressions!T95, 1), NA())</f>
        <v>40.700000000000003</v>
      </c>
      <c r="S85" s="554">
        <f>IF(ISNUMBER(Regressions!U95),ROUND(Regressions!U95, 1), NA())</f>
        <v>24.1</v>
      </c>
    </row>
    <row r="86" spans="1:19" x14ac:dyDescent="0.25">
      <c r="A86" s="546" t="str">
        <f>+Introduction!$C$7</f>
        <v>Mongolia</v>
      </c>
      <c r="B86" s="547">
        <f>IF(ISBLANK(Regressions!B96), " ", Regressions!B96)</f>
        <v>2020</v>
      </c>
      <c r="C86" s="546" t="str">
        <f>HLOOKUP(Introduction!$G$4,nametranslations,25,FALSE)</f>
        <v>Rural</v>
      </c>
      <c r="D86" s="549">
        <f>IF(ISBLANK(Regressions!D96), " ", Regressions!D96)</f>
        <v>327349.13709335326</v>
      </c>
      <c r="E86" s="550">
        <f>IF(ISNUMBER(Regressions!E96),ROUND(Regressions!E96, 1), NA())</f>
        <v>99.6</v>
      </c>
      <c r="F86" s="551">
        <f>IF(ISNUMBER(Regressions!F96),ROUND(Regressions!F96, 1), NA())</f>
        <v>97.6</v>
      </c>
      <c r="G86" s="552">
        <f>IF(ISNUMBER(Regressions!G96),ROUND(Regressions!G96, 1), NA())</f>
        <v>72.900000000000006</v>
      </c>
      <c r="H86" s="553">
        <f>IF(ISNUMBER(Regressions!H96),ROUND(Regressions!H96, 1), NA())</f>
        <v>24.7</v>
      </c>
      <c r="I86" s="554">
        <f>IF(ISNUMBER(Regressions!I96),ROUND(Regressions!I96, 1), NA())</f>
        <v>2.4</v>
      </c>
      <c r="J86" s="555">
        <f>IF(ISNUMBER(Regressions!K96),ROUND(Regressions!K96, 1), NA())</f>
        <v>100</v>
      </c>
      <c r="K86" s="551">
        <f>IF(ISNUMBER(Regressions!L96),ROUND(Regressions!L96, 1), NA())</f>
        <v>75.7</v>
      </c>
      <c r="L86" s="556">
        <f>IF(ISNUMBER(Regressions!M96),ROUND(Regressions!M96, 1), NA())</f>
        <v>57.7</v>
      </c>
      <c r="M86" s="553">
        <f>IF(ISNUMBER(Regressions!N96),ROUND(Regressions!N96, 1), NA())</f>
        <v>18</v>
      </c>
      <c r="N86" s="554">
        <f>IF(ISNUMBER(Regressions!O96),ROUND(Regressions!O96, 1), NA())</f>
        <v>24.4</v>
      </c>
      <c r="O86" s="555">
        <f>IF(ISNUMBER(Regressions!Q96),ROUND(Regressions!Q96, 1), NA())</f>
        <v>100</v>
      </c>
      <c r="P86" s="551">
        <f>IF(ISNUMBER(Regressions!R96),ROUND(Regressions!R96, 1), NA())</f>
        <v>75.900000000000006</v>
      </c>
      <c r="Q86" s="557">
        <f>IF(ISNUMBER(Regressions!S96),ROUND(Regressions!S96, 1), NA())</f>
        <v>35.200000000000003</v>
      </c>
      <c r="R86" s="553">
        <f>IF(ISNUMBER(Regressions!T96),ROUND(Regressions!T96, 1), NA())</f>
        <v>40.700000000000003</v>
      </c>
      <c r="S86" s="554">
        <f>IF(ISNUMBER(Regressions!U96),ROUND(Regressions!U96, 1), NA())</f>
        <v>24.1</v>
      </c>
    </row>
    <row r="87" spans="1:19" x14ac:dyDescent="0.25">
      <c r="A87" s="546" t="str">
        <f>+Introduction!$C$7</f>
        <v>Mongolia</v>
      </c>
      <c r="B87" s="547">
        <f>IF(ISBLANK(Regressions!B97), " ", Regressions!B97)</f>
        <v>2021</v>
      </c>
      <c r="C87" s="546" t="str">
        <f>HLOOKUP(Introduction!$G$4,nametranslations,25,FALSE)</f>
        <v>Rural</v>
      </c>
      <c r="D87" s="549">
        <f>IF(ISBLANK(Regressions!D97), " ", Regressions!D97)</f>
        <v>336286.33499725343</v>
      </c>
      <c r="E87" s="555">
        <f>IF(ISNUMBER(Regressions!E97),ROUND(Regressions!E97, 1), NA())</f>
        <v>99.6</v>
      </c>
      <c r="F87" s="558">
        <f>IF(ISNUMBER(Regressions!F97),ROUND(Regressions!F97, 1), NA())</f>
        <v>97.6</v>
      </c>
      <c r="G87" s="559">
        <f>IF(ISNUMBER(Regressions!G97),ROUND(Regressions!G97, 1), NA())</f>
        <v>72.900000000000006</v>
      </c>
      <c r="H87" s="553">
        <f>IF(ISNUMBER(Regressions!H97),ROUND(Regressions!H97, 1), NA())</f>
        <v>24.7</v>
      </c>
      <c r="I87" s="554">
        <f>IF(ISNUMBER(Regressions!I97),ROUND(Regressions!I97, 1), NA())</f>
        <v>2.4</v>
      </c>
      <c r="J87" s="555">
        <f>IF(ISNUMBER(Regressions!K97),ROUND(Regressions!K97, 1), NA())</f>
        <v>100</v>
      </c>
      <c r="K87" s="558">
        <f>IF(ISNUMBER(Regressions!L97),ROUND(Regressions!L97, 1), NA())</f>
        <v>75.7</v>
      </c>
      <c r="L87" s="560">
        <f>IF(ISNUMBER(Regressions!M97),ROUND(Regressions!M97, 1), NA())</f>
        <v>57.7</v>
      </c>
      <c r="M87" s="553">
        <f>IF(ISNUMBER(Regressions!N97),ROUND(Regressions!N97, 1), NA())</f>
        <v>18</v>
      </c>
      <c r="N87" s="554">
        <f>IF(ISNUMBER(Regressions!O97),ROUND(Regressions!O97, 1), NA())</f>
        <v>24.4</v>
      </c>
      <c r="O87" s="555">
        <f>IF(ISNUMBER(Regressions!Q97),ROUND(Regressions!Q97, 1), NA())</f>
        <v>100</v>
      </c>
      <c r="P87" s="558">
        <f>IF(ISNUMBER(Regressions!R97),ROUND(Regressions!R97, 1), NA())</f>
        <v>75.900000000000006</v>
      </c>
      <c r="Q87" s="561">
        <f>IF(ISNUMBER(Regressions!S97),ROUND(Regressions!S97, 1), NA())</f>
        <v>35.200000000000003</v>
      </c>
      <c r="R87" s="553">
        <f>IF(ISNUMBER(Regressions!T97),ROUND(Regressions!T97, 1), NA())</f>
        <v>40.700000000000003</v>
      </c>
      <c r="S87" s="554">
        <f>IF(ISNUMBER(Regressions!U97),ROUND(Regressions!U97, 1), NA())</f>
        <v>24.1</v>
      </c>
    </row>
    <row r="88" spans="1:19" x14ac:dyDescent="0.25">
      <c r="A88" s="546" t="str">
        <f>+Introduction!$C$7</f>
        <v>Mongolia</v>
      </c>
      <c r="B88" s="547">
        <f>IF(ISBLANK(Regressions!B98), " ", Regressions!B98)</f>
        <v>2022</v>
      </c>
      <c r="C88" s="546" t="str">
        <f>HLOOKUP(Introduction!$G$4,nametranslations,25,FALSE)</f>
        <v>Rural</v>
      </c>
      <c r="D88" s="549">
        <f>IF(ISBLANK(Regressions!D98), " ", Regressions!D98)</f>
        <v>344579.65671546938</v>
      </c>
      <c r="E88" s="550">
        <f>IF(ISNUMBER(Regressions!E98),ROUND(Regressions!E98, 1), NA())</f>
        <v>99.6</v>
      </c>
      <c r="F88" s="551" t="e">
        <f>IF(ISNUMBER(Regressions!F98),ROUND(Regressions!F98, 1), NA())</f>
        <v>#N/A</v>
      </c>
      <c r="G88" s="552" t="e">
        <f>IF(ISNUMBER(Regressions!G98),ROUND(Regressions!G98, 1), NA())</f>
        <v>#N/A</v>
      </c>
      <c r="H88" s="553" t="e">
        <f>IF(ISNUMBER(Regressions!H98),ROUND(Regressions!H98, 1), NA())</f>
        <v>#N/A</v>
      </c>
      <c r="I88" s="554" t="e">
        <f>IF(ISNUMBER(Regressions!I98),ROUND(Regressions!I98, 1), NA())</f>
        <v>#N/A</v>
      </c>
      <c r="J88" s="555">
        <f>IF(ISNUMBER(Regressions!K98),ROUND(Regressions!K98, 1), NA())</f>
        <v>100</v>
      </c>
      <c r="K88" s="551" t="e">
        <f>IF(ISNUMBER(Regressions!L98),ROUND(Regressions!L98, 1), NA())</f>
        <v>#N/A</v>
      </c>
      <c r="L88" s="556" t="e">
        <f>IF(ISNUMBER(Regressions!M98),ROUND(Regressions!M98, 1), NA())</f>
        <v>#N/A</v>
      </c>
      <c r="M88" s="553" t="e">
        <f>IF(ISNUMBER(Regressions!N98),ROUND(Regressions!N98, 1), NA())</f>
        <v>#N/A</v>
      </c>
      <c r="N88" s="554" t="e">
        <f>IF(ISNUMBER(Regressions!O98),ROUND(Regressions!O98, 1), NA())</f>
        <v>#N/A</v>
      </c>
      <c r="O88" s="555">
        <f>IF(ISNUMBER(Regressions!Q98),ROUND(Regressions!Q98, 1), NA())</f>
        <v>100</v>
      </c>
      <c r="P88" s="551" t="e">
        <f>IF(ISNUMBER(Regressions!R98),ROUND(Regressions!R98, 1), NA())</f>
        <v>#N/A</v>
      </c>
      <c r="Q88" s="557" t="e">
        <f>IF(ISNUMBER(Regressions!S98),ROUND(Regressions!S98, 1), NA())</f>
        <v>#N/A</v>
      </c>
      <c r="R88" s="553" t="e">
        <f>IF(ISNUMBER(Regressions!T98),ROUND(Regressions!T98, 1), NA())</f>
        <v>#N/A</v>
      </c>
      <c r="S88" s="554" t="e">
        <f>IF(ISNUMBER(Regressions!U98),ROUND(Regressions!U98, 1), NA())</f>
        <v>#N/A</v>
      </c>
    </row>
    <row r="89" spans="1:19" x14ac:dyDescent="0.25">
      <c r="A89" s="546" t="str">
        <f>+Introduction!$C$7</f>
        <v>Mongolia</v>
      </c>
      <c r="B89" s="547">
        <f>IF(ISBLANK(Regressions!B99), " ", Regressions!B99)</f>
        <v>2023</v>
      </c>
      <c r="C89" s="546" t="str">
        <f>HLOOKUP(Introduction!$G$4,nametranslations,25,FALSE)</f>
        <v>Rural</v>
      </c>
      <c r="D89" s="549">
        <f>IF(ISBLANK(Regressions!D99), " ", Regressions!D99)</f>
        <v>351405.16084396368</v>
      </c>
      <c r="E89" s="550">
        <f>IF(ISNUMBER(Regressions!E99),ROUND(Regressions!E99, 1), NA())</f>
        <v>99.6</v>
      </c>
      <c r="F89" s="551" t="e">
        <f>IF(ISNUMBER(Regressions!F99),ROUND(Regressions!F99, 1), NA())</f>
        <v>#N/A</v>
      </c>
      <c r="G89" s="552" t="e">
        <f>IF(ISNUMBER(Regressions!G99),ROUND(Regressions!G99, 1), NA())</f>
        <v>#N/A</v>
      </c>
      <c r="H89" s="553" t="e">
        <f>IF(ISNUMBER(Regressions!H99),ROUND(Regressions!H99, 1), NA())</f>
        <v>#N/A</v>
      </c>
      <c r="I89" s="554" t="e">
        <f>IF(ISNUMBER(Regressions!I99),ROUND(Regressions!I99, 1), NA())</f>
        <v>#N/A</v>
      </c>
      <c r="J89" s="555">
        <f>IF(ISNUMBER(Regressions!K99),ROUND(Regressions!K99, 1), NA())</f>
        <v>100</v>
      </c>
      <c r="K89" s="551" t="e">
        <f>IF(ISNUMBER(Regressions!L99),ROUND(Regressions!L99, 1), NA())</f>
        <v>#N/A</v>
      </c>
      <c r="L89" s="556" t="e">
        <f>IF(ISNUMBER(Regressions!M99),ROUND(Regressions!M99, 1), NA())</f>
        <v>#N/A</v>
      </c>
      <c r="M89" s="553" t="e">
        <f>IF(ISNUMBER(Regressions!N99),ROUND(Regressions!N99, 1), NA())</f>
        <v>#N/A</v>
      </c>
      <c r="N89" s="554" t="e">
        <f>IF(ISNUMBER(Regressions!O99),ROUND(Regressions!O99, 1), NA())</f>
        <v>#N/A</v>
      </c>
      <c r="O89" s="555">
        <f>IF(ISNUMBER(Regressions!Q99),ROUND(Regressions!Q99, 1), NA())</f>
        <v>100</v>
      </c>
      <c r="P89" s="551" t="e">
        <f>IF(ISNUMBER(Regressions!R99),ROUND(Regressions!R99, 1), NA())</f>
        <v>#N/A</v>
      </c>
      <c r="Q89" s="557" t="e">
        <f>IF(ISNUMBER(Regressions!S99),ROUND(Regressions!S99, 1), NA())</f>
        <v>#N/A</v>
      </c>
      <c r="R89" s="553" t="e">
        <f>IF(ISNUMBER(Regressions!T99),ROUND(Regressions!T99, 1), NA())</f>
        <v>#N/A</v>
      </c>
      <c r="S89" s="554" t="e">
        <f>IF(ISNUMBER(Regressions!U99),ROUND(Regressions!U99, 1), NA())</f>
        <v>#N/A</v>
      </c>
    </row>
    <row r="90" spans="1:19" x14ac:dyDescent="0.25">
      <c r="A90" s="546" t="str">
        <f>+Introduction!$C$7</f>
        <v>Mongolia</v>
      </c>
      <c r="B90" s="547">
        <f>IF(ISBLANK(Regressions!B100), " ", Regressions!B100)</f>
        <v>2024</v>
      </c>
      <c r="C90" s="546" t="str">
        <f>HLOOKUP(Introduction!$G$4,nametranslations,25,FALSE)</f>
        <v>Rural</v>
      </c>
      <c r="D90" s="549">
        <f>IF(ISBLANK(Regressions!D100), " ", Regressions!D100)</f>
        <v>356094.28674316406</v>
      </c>
      <c r="E90" s="550">
        <f>IF(ISNUMBER(Regressions!E100),ROUND(Regressions!E100, 1), NA())</f>
        <v>99.6</v>
      </c>
      <c r="F90" s="551" t="e">
        <f>IF(ISNUMBER(Regressions!F100),ROUND(Regressions!F100, 1), NA())</f>
        <v>#N/A</v>
      </c>
      <c r="G90" s="552" t="e">
        <f>IF(ISNUMBER(Regressions!G100),ROUND(Regressions!G100, 1), NA())</f>
        <v>#N/A</v>
      </c>
      <c r="H90" s="553" t="e">
        <f>IF(ISNUMBER(Regressions!H100),ROUND(Regressions!H100, 1), NA())</f>
        <v>#N/A</v>
      </c>
      <c r="I90" s="554" t="e">
        <f>IF(ISNUMBER(Regressions!I100),ROUND(Regressions!I100, 1), NA())</f>
        <v>#N/A</v>
      </c>
      <c r="J90" s="555">
        <f>IF(ISNUMBER(Regressions!K100),ROUND(Regressions!K100, 1), NA())</f>
        <v>100</v>
      </c>
      <c r="K90" s="551" t="e">
        <f>IF(ISNUMBER(Regressions!L100),ROUND(Regressions!L100, 1), NA())</f>
        <v>#N/A</v>
      </c>
      <c r="L90" s="556" t="e">
        <f>IF(ISNUMBER(Regressions!M100),ROUND(Regressions!M100, 1), NA())</f>
        <v>#N/A</v>
      </c>
      <c r="M90" s="553" t="e">
        <f>IF(ISNUMBER(Regressions!N100),ROUND(Regressions!N100, 1), NA())</f>
        <v>#N/A</v>
      </c>
      <c r="N90" s="554" t="e">
        <f>IF(ISNUMBER(Regressions!O100),ROUND(Regressions!O100, 1), NA())</f>
        <v>#N/A</v>
      </c>
      <c r="O90" s="555">
        <f>IF(ISNUMBER(Regressions!Q100),ROUND(Regressions!Q100, 1), NA())</f>
        <v>100</v>
      </c>
      <c r="P90" s="551" t="e">
        <f>IF(ISNUMBER(Regressions!R100),ROUND(Regressions!R100, 1), NA())</f>
        <v>#N/A</v>
      </c>
      <c r="Q90" s="557" t="e">
        <f>IF(ISNUMBER(Regressions!S100),ROUND(Regressions!S100, 1), NA())</f>
        <v>#N/A</v>
      </c>
      <c r="R90" s="553" t="e">
        <f>IF(ISNUMBER(Regressions!T100),ROUND(Regressions!T100, 1), NA())</f>
        <v>#N/A</v>
      </c>
      <c r="S90" s="554" t="e">
        <f>IF(ISNUMBER(Regressions!U100),ROUND(Regressions!U100, 1), NA())</f>
        <v>#N/A</v>
      </c>
    </row>
    <row r="91" spans="1:19" x14ac:dyDescent="0.25">
      <c r="A91" s="562" t="str">
        <f>+Introduction!$C$7</f>
        <v>Mongolia</v>
      </c>
      <c r="B91" s="563">
        <f>IF(ISBLANK(Regressions!B101), " ", Regressions!B101)</f>
        <v>2025</v>
      </c>
      <c r="C91" s="562" t="str">
        <f>HLOOKUP(Introduction!$G$4,nametranslations,25,FALSE)</f>
        <v>Rural</v>
      </c>
      <c r="D91" s="564">
        <f>IF(ISBLANK(Regressions!D101), " ", Regressions!D101)</f>
        <v>321467.03399597167</v>
      </c>
      <c r="E91" s="565">
        <f>IF(ISNUMBER(Regressions!E101),ROUND(Regressions!E101, 1), NA())</f>
        <v>99.6</v>
      </c>
      <c r="F91" s="566" t="e">
        <f>IF(ISNUMBER(Regressions!F101),ROUND(Regressions!F101, 1), NA())</f>
        <v>#N/A</v>
      </c>
      <c r="G91" s="567" t="e">
        <f>IF(ISNUMBER(Regressions!G101),ROUND(Regressions!G101, 1), NA())</f>
        <v>#N/A</v>
      </c>
      <c r="H91" s="568" t="e">
        <f>IF(ISNUMBER(Regressions!H101),ROUND(Regressions!H101, 1), NA())</f>
        <v>#N/A</v>
      </c>
      <c r="I91" s="569" t="e">
        <f>IF(ISNUMBER(Regressions!I101),ROUND(Regressions!I101, 1), NA())</f>
        <v>#N/A</v>
      </c>
      <c r="J91" s="570">
        <f>IF(ISNUMBER(Regressions!K101),ROUND(Regressions!K101, 1), NA())</f>
        <v>100</v>
      </c>
      <c r="K91" s="566" t="e">
        <f>IF(ISNUMBER(Regressions!L101),ROUND(Regressions!L101, 1), NA())</f>
        <v>#N/A</v>
      </c>
      <c r="L91" s="571" t="e">
        <f>IF(ISNUMBER(Regressions!M101),ROUND(Regressions!M101, 1), NA())</f>
        <v>#N/A</v>
      </c>
      <c r="M91" s="568" t="e">
        <f>IF(ISNUMBER(Regressions!N101),ROUND(Regressions!N101, 1), NA())</f>
        <v>#N/A</v>
      </c>
      <c r="N91" s="569" t="e">
        <f>IF(ISNUMBER(Regressions!O101),ROUND(Regressions!O101, 1), NA())</f>
        <v>#N/A</v>
      </c>
      <c r="O91" s="570">
        <f>IF(ISNUMBER(Regressions!Q101),ROUND(Regressions!Q101, 1), NA())</f>
        <v>100</v>
      </c>
      <c r="P91" s="566" t="e">
        <f>IF(ISNUMBER(Regressions!R101),ROUND(Regressions!R101, 1), NA())</f>
        <v>#N/A</v>
      </c>
      <c r="Q91" s="572" t="e">
        <f>IF(ISNUMBER(Regressions!S101),ROUND(Regressions!S101, 1), NA())</f>
        <v>#N/A</v>
      </c>
      <c r="R91" s="568" t="e">
        <f>IF(ISNUMBER(Regressions!T101),ROUND(Regressions!T101, 1), NA())</f>
        <v>#N/A</v>
      </c>
      <c r="S91" s="569" t="e">
        <f>IF(ISNUMBER(Regressions!U101),ROUND(Regressions!U101, 1), NA())</f>
        <v>#N/A</v>
      </c>
    </row>
    <row r="92" spans="1:19" hidden="1" x14ac:dyDescent="0.25">
      <c r="A92" s="546" t="str">
        <f>+Introduction!$C$7</f>
        <v>Mongolia</v>
      </c>
      <c r="B92" s="547">
        <f>IF(ISBLANK(Regressions!B102), " ", Regressions!B102)</f>
        <v>2026</v>
      </c>
      <c r="C92" s="546" t="str">
        <f>HLOOKUP(Introduction!$G$4,nametranslations,25,FALSE)</f>
        <v>Rural</v>
      </c>
      <c r="D92" s="549" t="str">
        <f>IF(ISBLANK(Regressions!D102), " ", Regressions!D102)</f>
        <v xml:space="preserve"> </v>
      </c>
      <c r="E92" s="550">
        <f>IF(ISNUMBER(Regressions!E102),ROUND(Regressions!E102, 1), NA())</f>
        <v>99.6</v>
      </c>
      <c r="F92" s="551" t="e">
        <f>IF(ISNUMBER(Regressions!F102),ROUND(Regressions!F102, 1), NA())</f>
        <v>#N/A</v>
      </c>
      <c r="G92" s="552" t="e">
        <f>IF(ISNUMBER(Regressions!G102),ROUND(Regressions!G102, 1), NA())</f>
        <v>#N/A</v>
      </c>
      <c r="H92" s="553" t="e">
        <f>IF(ISNUMBER(Regressions!H102),ROUND(Regressions!H102, 1), NA())</f>
        <v>#N/A</v>
      </c>
      <c r="I92" s="554" t="e">
        <f>IF(ISNUMBER(Regressions!I102),ROUND(Regressions!I102, 1), NA())</f>
        <v>#N/A</v>
      </c>
      <c r="J92" s="555">
        <f>IF(ISNUMBER(Regressions!K102),ROUND(Regressions!K102, 1), NA())</f>
        <v>100</v>
      </c>
      <c r="K92" s="551" t="e">
        <f>IF(ISNUMBER(Regressions!L102),ROUND(Regressions!L102, 1), NA())</f>
        <v>#N/A</v>
      </c>
      <c r="L92" s="556" t="e">
        <f>IF(ISNUMBER(Regressions!M102),ROUND(Regressions!M102, 1), NA())</f>
        <v>#N/A</v>
      </c>
      <c r="M92" s="553" t="e">
        <f>IF(ISNUMBER(Regressions!N102),ROUND(Regressions!N102, 1), NA())</f>
        <v>#N/A</v>
      </c>
      <c r="N92" s="554" t="e">
        <f>IF(ISNUMBER(Regressions!O102),ROUND(Regressions!O102, 1), NA())</f>
        <v>#N/A</v>
      </c>
      <c r="O92" s="555">
        <f>IF(ISNUMBER(Regressions!Q102),ROUND(Regressions!Q102, 1), NA())</f>
        <v>100</v>
      </c>
      <c r="P92" s="551" t="e">
        <f>IF(ISNUMBER(Regressions!R102),ROUND(Regressions!R102, 1), NA())</f>
        <v>#N/A</v>
      </c>
      <c r="Q92" s="557" t="e">
        <f>IF(ISNUMBER(Regressions!S102),ROUND(Regressions!S102, 1), NA())</f>
        <v>#N/A</v>
      </c>
      <c r="R92" s="553" t="e">
        <f>IF(ISNUMBER(Regressions!T102),ROUND(Regressions!T102, 1), NA())</f>
        <v>#N/A</v>
      </c>
      <c r="S92" s="554" t="e">
        <f>IF(ISNUMBER(Regressions!U102),ROUND(Regressions!U102, 1), NA())</f>
        <v>#N/A</v>
      </c>
    </row>
    <row r="93" spans="1:19" hidden="1" x14ac:dyDescent="0.25">
      <c r="A93" s="546" t="str">
        <f>+Introduction!$C$7</f>
        <v>Mongolia</v>
      </c>
      <c r="B93" s="547">
        <f>IF(ISBLANK(Regressions!B103), " ", Regressions!B103)</f>
        <v>2027</v>
      </c>
      <c r="C93" s="546" t="str">
        <f>HLOOKUP(Introduction!$G$4,nametranslations,25,FALSE)</f>
        <v>Rural</v>
      </c>
      <c r="D93" s="549" t="str">
        <f>IF(ISBLANK(Regressions!D103), " ", Regressions!D103)</f>
        <v xml:space="preserve"> </v>
      </c>
      <c r="E93" s="550">
        <f>IF(ISNUMBER(Regressions!E103),ROUND(Regressions!E103, 1), NA())</f>
        <v>99.6</v>
      </c>
      <c r="F93" s="551" t="e">
        <f>IF(ISNUMBER(Regressions!F103),ROUND(Regressions!F103, 1), NA())</f>
        <v>#N/A</v>
      </c>
      <c r="G93" s="552" t="e">
        <f>IF(ISNUMBER(Regressions!G103),ROUND(Regressions!G103, 1), NA())</f>
        <v>#N/A</v>
      </c>
      <c r="H93" s="553" t="e">
        <f>IF(ISNUMBER(Regressions!H103),ROUND(Regressions!H103, 1), NA())</f>
        <v>#N/A</v>
      </c>
      <c r="I93" s="554" t="e">
        <f>IF(ISNUMBER(Regressions!I103),ROUND(Regressions!I103, 1), NA())</f>
        <v>#N/A</v>
      </c>
      <c r="J93" s="555">
        <f>IF(ISNUMBER(Regressions!K103),ROUND(Regressions!K103, 1), NA())</f>
        <v>100</v>
      </c>
      <c r="K93" s="551" t="e">
        <f>IF(ISNUMBER(Regressions!L103),ROUND(Regressions!L103, 1), NA())</f>
        <v>#N/A</v>
      </c>
      <c r="L93" s="556" t="e">
        <f>IF(ISNUMBER(Regressions!M103),ROUND(Regressions!M103, 1), NA())</f>
        <v>#N/A</v>
      </c>
      <c r="M93" s="553" t="e">
        <f>IF(ISNUMBER(Regressions!N103),ROUND(Regressions!N103, 1), NA())</f>
        <v>#N/A</v>
      </c>
      <c r="N93" s="554" t="e">
        <f>IF(ISNUMBER(Regressions!O103),ROUND(Regressions!O103, 1), NA())</f>
        <v>#N/A</v>
      </c>
      <c r="O93" s="555">
        <f>IF(ISNUMBER(Regressions!Q103),ROUND(Regressions!Q103, 1), NA())</f>
        <v>100</v>
      </c>
      <c r="P93" s="551" t="e">
        <f>IF(ISNUMBER(Regressions!R103),ROUND(Regressions!R103, 1), NA())</f>
        <v>#N/A</v>
      </c>
      <c r="Q93" s="557" t="e">
        <f>IF(ISNUMBER(Regressions!S103),ROUND(Regressions!S103, 1), NA())</f>
        <v>#N/A</v>
      </c>
      <c r="R93" s="553" t="e">
        <f>IF(ISNUMBER(Regressions!T103),ROUND(Regressions!T103, 1), NA())</f>
        <v>#N/A</v>
      </c>
      <c r="S93" s="554" t="e">
        <f>IF(ISNUMBER(Regressions!U103),ROUND(Regressions!U103, 1), NA())</f>
        <v>#N/A</v>
      </c>
    </row>
    <row r="94" spans="1:19" hidden="1" x14ac:dyDescent="0.25">
      <c r="A94" s="546" t="str">
        <f>+Introduction!$C$7</f>
        <v>Mongolia</v>
      </c>
      <c r="B94" s="547">
        <f>IF(ISBLANK(Regressions!B104), " ", Regressions!B104)</f>
        <v>2028</v>
      </c>
      <c r="C94" s="546" t="str">
        <f>HLOOKUP(Introduction!$G$4,nametranslations,25,FALSE)</f>
        <v>Rural</v>
      </c>
      <c r="D94" s="549" t="str">
        <f>IF(ISBLANK(Regressions!D104), " ", Regressions!D104)</f>
        <v xml:space="preserve"> </v>
      </c>
      <c r="E94" s="550">
        <f>IF(ISNUMBER(Regressions!E104),ROUND(Regressions!E104, 1), NA())</f>
        <v>99.6</v>
      </c>
      <c r="F94" s="551" t="e">
        <f>IF(ISNUMBER(Regressions!F104),ROUND(Regressions!F104, 1), NA())</f>
        <v>#N/A</v>
      </c>
      <c r="G94" s="552" t="e">
        <f>IF(ISNUMBER(Regressions!G104),ROUND(Regressions!G104, 1), NA())</f>
        <v>#N/A</v>
      </c>
      <c r="H94" s="553" t="e">
        <f>IF(ISNUMBER(Regressions!H104),ROUND(Regressions!H104, 1), NA())</f>
        <v>#N/A</v>
      </c>
      <c r="I94" s="554" t="e">
        <f>IF(ISNUMBER(Regressions!I104),ROUND(Regressions!I104, 1), NA())</f>
        <v>#N/A</v>
      </c>
      <c r="J94" s="555">
        <f>IF(ISNUMBER(Regressions!K104),ROUND(Regressions!K104, 1), NA())</f>
        <v>100</v>
      </c>
      <c r="K94" s="551" t="e">
        <f>IF(ISNUMBER(Regressions!L104),ROUND(Regressions!L104, 1), NA())</f>
        <v>#N/A</v>
      </c>
      <c r="L94" s="556" t="e">
        <f>IF(ISNUMBER(Regressions!M104),ROUND(Regressions!M104, 1), NA())</f>
        <v>#N/A</v>
      </c>
      <c r="M94" s="553" t="e">
        <f>IF(ISNUMBER(Regressions!N104),ROUND(Regressions!N104, 1), NA())</f>
        <v>#N/A</v>
      </c>
      <c r="N94" s="554" t="e">
        <f>IF(ISNUMBER(Regressions!O104),ROUND(Regressions!O104, 1), NA())</f>
        <v>#N/A</v>
      </c>
      <c r="O94" s="555">
        <f>IF(ISNUMBER(Regressions!Q104),ROUND(Regressions!Q104, 1), NA())</f>
        <v>100</v>
      </c>
      <c r="P94" s="551" t="e">
        <f>IF(ISNUMBER(Regressions!R104),ROUND(Regressions!R104, 1), NA())</f>
        <v>#N/A</v>
      </c>
      <c r="Q94" s="557" t="e">
        <f>IF(ISNUMBER(Regressions!S104),ROUND(Regressions!S104, 1), NA())</f>
        <v>#N/A</v>
      </c>
      <c r="R94" s="553" t="e">
        <f>IF(ISNUMBER(Regressions!T104),ROUND(Regressions!T104, 1), NA())</f>
        <v>#N/A</v>
      </c>
      <c r="S94" s="554" t="e">
        <f>IF(ISNUMBER(Regressions!U104),ROUND(Regressions!U104, 1), NA())</f>
        <v>#N/A</v>
      </c>
    </row>
    <row r="95" spans="1:19" hidden="1" x14ac:dyDescent="0.25">
      <c r="A95" s="546" t="str">
        <f>+Introduction!$C$7</f>
        <v>Mongolia</v>
      </c>
      <c r="B95" s="547">
        <f>IF(ISBLANK(Regressions!B105), " ", Regressions!B105)</f>
        <v>2029</v>
      </c>
      <c r="C95" s="546" t="str">
        <f>HLOOKUP(Introduction!$G$4,nametranslations,25,FALSE)</f>
        <v>Rural</v>
      </c>
      <c r="D95" s="549" t="str">
        <f>IF(ISBLANK(Regressions!D105), " ", Regressions!D105)</f>
        <v xml:space="preserve"> </v>
      </c>
      <c r="E95" s="550">
        <f>IF(ISNUMBER(Regressions!E105),ROUND(Regressions!E105, 1), NA())</f>
        <v>99.6</v>
      </c>
      <c r="F95" s="551" t="e">
        <f>IF(ISNUMBER(Regressions!F105),ROUND(Regressions!F105, 1), NA())</f>
        <v>#N/A</v>
      </c>
      <c r="G95" s="552" t="e">
        <f>IF(ISNUMBER(Regressions!G105),ROUND(Regressions!G105, 1), NA())</f>
        <v>#N/A</v>
      </c>
      <c r="H95" s="553" t="e">
        <f>IF(ISNUMBER(Regressions!H105),ROUND(Regressions!H105, 1), NA())</f>
        <v>#N/A</v>
      </c>
      <c r="I95" s="554" t="e">
        <f>IF(ISNUMBER(Regressions!I105),ROUND(Regressions!I105, 1), NA())</f>
        <v>#N/A</v>
      </c>
      <c r="J95" s="555">
        <f>IF(ISNUMBER(Regressions!K105),ROUND(Regressions!K105, 1), NA())</f>
        <v>100</v>
      </c>
      <c r="K95" s="551" t="e">
        <f>IF(ISNUMBER(Regressions!L105),ROUND(Regressions!L105, 1), NA())</f>
        <v>#N/A</v>
      </c>
      <c r="L95" s="556" t="e">
        <f>IF(ISNUMBER(Regressions!M105),ROUND(Regressions!M105, 1), NA())</f>
        <v>#N/A</v>
      </c>
      <c r="M95" s="553" t="e">
        <f>IF(ISNUMBER(Regressions!N105),ROUND(Regressions!N105, 1), NA())</f>
        <v>#N/A</v>
      </c>
      <c r="N95" s="554" t="e">
        <f>IF(ISNUMBER(Regressions!O105),ROUND(Regressions!O105, 1), NA())</f>
        <v>#N/A</v>
      </c>
      <c r="O95" s="555">
        <f>IF(ISNUMBER(Regressions!Q105),ROUND(Regressions!Q105, 1), NA())</f>
        <v>100</v>
      </c>
      <c r="P95" s="551" t="e">
        <f>IF(ISNUMBER(Regressions!R105),ROUND(Regressions!R105, 1), NA())</f>
        <v>#N/A</v>
      </c>
      <c r="Q95" s="557" t="e">
        <f>IF(ISNUMBER(Regressions!S105),ROUND(Regressions!S105, 1), NA())</f>
        <v>#N/A</v>
      </c>
      <c r="R95" s="553" t="e">
        <f>IF(ISNUMBER(Regressions!T105),ROUND(Regressions!T105, 1), NA())</f>
        <v>#N/A</v>
      </c>
      <c r="S95" s="554" t="e">
        <f>IF(ISNUMBER(Regressions!U105),ROUND(Regressions!U105, 1), NA())</f>
        <v>#N/A</v>
      </c>
    </row>
    <row r="96" spans="1:19" hidden="1" x14ac:dyDescent="0.25">
      <c r="A96" s="546" t="str">
        <f>+Introduction!$C$7</f>
        <v>Mongolia</v>
      </c>
      <c r="B96" s="547">
        <f>IF(ISBLANK(Regressions!B106), " ", Regressions!B106)</f>
        <v>2030</v>
      </c>
      <c r="C96" s="546" t="str">
        <f>HLOOKUP(Introduction!$G$4,nametranslations,25,FALSE)</f>
        <v>Rural</v>
      </c>
      <c r="D96" s="549" t="str">
        <f>IF(ISBLANK(Regressions!D106), " ", Regressions!D106)</f>
        <v xml:space="preserve"> </v>
      </c>
      <c r="E96" s="550">
        <f>IF(ISNUMBER(Regressions!E106),ROUND(Regressions!E106, 1), NA())</f>
        <v>99.6</v>
      </c>
      <c r="F96" s="551" t="e">
        <f>IF(ISNUMBER(Regressions!F106),ROUND(Regressions!F106, 1), NA())</f>
        <v>#N/A</v>
      </c>
      <c r="G96" s="552" t="e">
        <f>IF(ISNUMBER(Regressions!G106),ROUND(Regressions!G106, 1), NA())</f>
        <v>#N/A</v>
      </c>
      <c r="H96" s="553" t="e">
        <f>IF(ISNUMBER(Regressions!H106),ROUND(Regressions!H106, 1), NA())</f>
        <v>#N/A</v>
      </c>
      <c r="I96" s="554" t="e">
        <f>IF(ISNUMBER(Regressions!I106),ROUND(Regressions!I106, 1), NA())</f>
        <v>#N/A</v>
      </c>
      <c r="J96" s="555">
        <f>IF(ISNUMBER(Regressions!K106),ROUND(Regressions!K106, 1), NA())</f>
        <v>100</v>
      </c>
      <c r="K96" s="551" t="e">
        <f>IF(ISNUMBER(Regressions!L106),ROUND(Regressions!L106, 1), NA())</f>
        <v>#N/A</v>
      </c>
      <c r="L96" s="556" t="e">
        <f>IF(ISNUMBER(Regressions!M106),ROUND(Regressions!M106, 1), NA())</f>
        <v>#N/A</v>
      </c>
      <c r="M96" s="553" t="e">
        <f>IF(ISNUMBER(Regressions!N106),ROUND(Regressions!N106, 1), NA())</f>
        <v>#N/A</v>
      </c>
      <c r="N96" s="554" t="e">
        <f>IF(ISNUMBER(Regressions!O106),ROUND(Regressions!O106, 1), NA())</f>
        <v>#N/A</v>
      </c>
      <c r="O96" s="555">
        <f>IF(ISNUMBER(Regressions!Q106),ROUND(Regressions!Q106, 1), NA())</f>
        <v>100</v>
      </c>
      <c r="P96" s="551" t="e">
        <f>IF(ISNUMBER(Regressions!R106),ROUND(Regressions!R106, 1), NA())</f>
        <v>#N/A</v>
      </c>
      <c r="Q96" s="557" t="e">
        <f>IF(ISNUMBER(Regressions!S106),ROUND(Regressions!S106, 1), NA())</f>
        <v>#N/A</v>
      </c>
      <c r="R96" s="553" t="e">
        <f>IF(ISNUMBER(Regressions!T106),ROUND(Regressions!T106, 1), NA())</f>
        <v>#N/A</v>
      </c>
      <c r="S96" s="554" t="e">
        <f>IF(ISNUMBER(Regressions!U106),ROUND(Regressions!U106, 1), NA())</f>
        <v>#N/A</v>
      </c>
    </row>
    <row r="97" spans="1:19" x14ac:dyDescent="0.25">
      <c r="A97" s="546" t="str">
        <f>+Introduction!$C$7</f>
        <v>Mongolia</v>
      </c>
      <c r="B97" s="547">
        <f>IF(ISBLANK(Regressions!B107), " ", Regressions!B107)</f>
        <v>2000</v>
      </c>
      <c r="C97" s="546" t="str">
        <f>HLOOKUP(Introduction!$G$4,nametranslations,27,FALSE)</f>
        <v>Pre-primary</v>
      </c>
      <c r="D97" s="549">
        <f>IF(ISBLANK(Regressions!D107), " ", Regressions!D107)</f>
        <v>276498</v>
      </c>
      <c r="E97" s="550" t="e">
        <f>IF(ISNUMBER(Regressions!E107),ROUND(Regressions!E107, 1), NA())</f>
        <v>#N/A</v>
      </c>
      <c r="F97" s="551" t="e">
        <f>IF(ISNUMBER(Regressions!F107),ROUND(Regressions!F107, 1), NA())</f>
        <v>#N/A</v>
      </c>
      <c r="G97" s="552" t="e">
        <f>IF(ISNUMBER(Regressions!G107),ROUND(Regressions!G107, 1), NA())</f>
        <v>#N/A</v>
      </c>
      <c r="H97" s="553" t="e">
        <f>IF(ISNUMBER(Regressions!H107),ROUND(Regressions!H107, 1), NA())</f>
        <v>#N/A</v>
      </c>
      <c r="I97" s="554" t="e">
        <f>IF(ISNUMBER(Regressions!I107),ROUND(Regressions!I107, 1), NA())</f>
        <v>#N/A</v>
      </c>
      <c r="J97" s="555" t="e">
        <f>IF(ISNUMBER(Regressions!K107),ROUND(Regressions!K107, 1), NA())</f>
        <v>#N/A</v>
      </c>
      <c r="K97" s="551" t="e">
        <f>IF(ISNUMBER(Regressions!L107),ROUND(Regressions!L107, 1), NA())</f>
        <v>#N/A</v>
      </c>
      <c r="L97" s="556" t="e">
        <f>IF(ISNUMBER(Regressions!M107),ROUND(Regressions!M107, 1), NA())</f>
        <v>#N/A</v>
      </c>
      <c r="M97" s="553" t="e">
        <f>IF(ISNUMBER(Regressions!N107),ROUND(Regressions!N107, 1), NA())</f>
        <v>#N/A</v>
      </c>
      <c r="N97" s="554" t="e">
        <f>IF(ISNUMBER(Regressions!O107),ROUND(Regressions!O107, 1), NA())</f>
        <v>#N/A</v>
      </c>
      <c r="O97" s="555" t="e">
        <f>IF(ISNUMBER(Regressions!Q107),ROUND(Regressions!Q107, 1), NA())</f>
        <v>#N/A</v>
      </c>
      <c r="P97" s="551" t="e">
        <f>IF(ISNUMBER(Regressions!R107),ROUND(Regressions!R107, 1), NA())</f>
        <v>#N/A</v>
      </c>
      <c r="Q97" s="557" t="e">
        <f>IF(ISNUMBER(Regressions!S107),ROUND(Regressions!S107, 1), NA())</f>
        <v>#N/A</v>
      </c>
      <c r="R97" s="553" t="e">
        <f>IF(ISNUMBER(Regressions!T107),ROUND(Regressions!T107, 1), NA())</f>
        <v>#N/A</v>
      </c>
      <c r="S97" s="554" t="e">
        <f>IF(ISNUMBER(Regressions!U107),ROUND(Regressions!U107, 1), NA())</f>
        <v>#N/A</v>
      </c>
    </row>
    <row r="98" spans="1:19" x14ac:dyDescent="0.25">
      <c r="A98" s="546" t="str">
        <f>+Introduction!$C$7</f>
        <v>Mongolia</v>
      </c>
      <c r="B98" s="547">
        <f>IF(ISBLANK(Regressions!B108), " ", Regressions!B108)</f>
        <v>2001</v>
      </c>
      <c r="C98" s="546" t="str">
        <f>HLOOKUP(Introduction!$G$4,nametranslations,27,FALSE)</f>
        <v>Pre-primary</v>
      </c>
      <c r="D98" s="549">
        <f>IF(ISBLANK(Regressions!D108), " ", Regressions!D108)</f>
        <v>267474</v>
      </c>
      <c r="E98" s="550" t="e">
        <f>IF(ISNUMBER(Regressions!E108),ROUND(Regressions!E108, 1), NA())</f>
        <v>#N/A</v>
      </c>
      <c r="F98" s="551" t="e">
        <f>IF(ISNUMBER(Regressions!F108),ROUND(Regressions!F108, 1), NA())</f>
        <v>#N/A</v>
      </c>
      <c r="G98" s="552" t="e">
        <f>IF(ISNUMBER(Regressions!G108),ROUND(Regressions!G108, 1), NA())</f>
        <v>#N/A</v>
      </c>
      <c r="H98" s="553" t="e">
        <f>IF(ISNUMBER(Regressions!H108),ROUND(Regressions!H108, 1), NA())</f>
        <v>#N/A</v>
      </c>
      <c r="I98" s="554" t="e">
        <f>IF(ISNUMBER(Regressions!I108),ROUND(Regressions!I108, 1), NA())</f>
        <v>#N/A</v>
      </c>
      <c r="J98" s="555" t="e">
        <f>IF(ISNUMBER(Regressions!K108),ROUND(Regressions!K108, 1), NA())</f>
        <v>#N/A</v>
      </c>
      <c r="K98" s="551" t="e">
        <f>IF(ISNUMBER(Regressions!L108),ROUND(Regressions!L108, 1), NA())</f>
        <v>#N/A</v>
      </c>
      <c r="L98" s="556" t="e">
        <f>IF(ISNUMBER(Regressions!M108),ROUND(Regressions!M108, 1), NA())</f>
        <v>#N/A</v>
      </c>
      <c r="M98" s="553" t="e">
        <f>IF(ISNUMBER(Regressions!N108),ROUND(Regressions!N108, 1), NA())</f>
        <v>#N/A</v>
      </c>
      <c r="N98" s="554" t="e">
        <f>IF(ISNUMBER(Regressions!O108),ROUND(Regressions!O108, 1), NA())</f>
        <v>#N/A</v>
      </c>
      <c r="O98" s="555" t="e">
        <f>IF(ISNUMBER(Regressions!Q108),ROUND(Regressions!Q108, 1), NA())</f>
        <v>#N/A</v>
      </c>
      <c r="P98" s="551" t="e">
        <f>IF(ISNUMBER(Regressions!R108),ROUND(Regressions!R108, 1), NA())</f>
        <v>#N/A</v>
      </c>
      <c r="Q98" s="557" t="e">
        <f>IF(ISNUMBER(Regressions!S108),ROUND(Regressions!S108, 1), NA())</f>
        <v>#N/A</v>
      </c>
      <c r="R98" s="553" t="e">
        <f>IF(ISNUMBER(Regressions!T108),ROUND(Regressions!T108, 1), NA())</f>
        <v>#N/A</v>
      </c>
      <c r="S98" s="554" t="e">
        <f>IF(ISNUMBER(Regressions!U108),ROUND(Regressions!U108, 1), NA())</f>
        <v>#N/A</v>
      </c>
    </row>
    <row r="99" spans="1:19" x14ac:dyDescent="0.25">
      <c r="A99" s="546" t="str">
        <f>+Introduction!$C$7</f>
        <v>Mongolia</v>
      </c>
      <c r="B99" s="547">
        <f>IF(ISBLANK(Regressions!B109), " ", Regressions!B109)</f>
        <v>2002</v>
      </c>
      <c r="C99" s="546" t="str">
        <f>HLOOKUP(Introduction!$G$4,nametranslations,27,FALSE)</f>
        <v>Pre-primary</v>
      </c>
      <c r="D99" s="549">
        <f>IF(ISBLANK(Regressions!D109), " ", Regressions!D109)</f>
        <v>259120</v>
      </c>
      <c r="E99" s="550" t="e">
        <f>IF(ISNUMBER(Regressions!E109),ROUND(Regressions!E109, 1), NA())</f>
        <v>#N/A</v>
      </c>
      <c r="F99" s="551" t="e">
        <f>IF(ISNUMBER(Regressions!F109),ROUND(Regressions!F109, 1), NA())</f>
        <v>#N/A</v>
      </c>
      <c r="G99" s="552" t="e">
        <f>IF(ISNUMBER(Regressions!G109),ROUND(Regressions!G109, 1), NA())</f>
        <v>#N/A</v>
      </c>
      <c r="H99" s="553" t="e">
        <f>IF(ISNUMBER(Regressions!H109),ROUND(Regressions!H109, 1), NA())</f>
        <v>#N/A</v>
      </c>
      <c r="I99" s="554" t="e">
        <f>IF(ISNUMBER(Regressions!I109),ROUND(Regressions!I109, 1), NA())</f>
        <v>#N/A</v>
      </c>
      <c r="J99" s="555" t="e">
        <f>IF(ISNUMBER(Regressions!K109),ROUND(Regressions!K109, 1), NA())</f>
        <v>#N/A</v>
      </c>
      <c r="K99" s="551" t="e">
        <f>IF(ISNUMBER(Regressions!L109),ROUND(Regressions!L109, 1), NA())</f>
        <v>#N/A</v>
      </c>
      <c r="L99" s="556" t="e">
        <f>IF(ISNUMBER(Regressions!M109),ROUND(Regressions!M109, 1), NA())</f>
        <v>#N/A</v>
      </c>
      <c r="M99" s="553" t="e">
        <f>IF(ISNUMBER(Regressions!N109),ROUND(Regressions!N109, 1), NA())</f>
        <v>#N/A</v>
      </c>
      <c r="N99" s="554" t="e">
        <f>IF(ISNUMBER(Regressions!O109),ROUND(Regressions!O109, 1), NA())</f>
        <v>#N/A</v>
      </c>
      <c r="O99" s="555" t="e">
        <f>IF(ISNUMBER(Regressions!Q109),ROUND(Regressions!Q109, 1), NA())</f>
        <v>#N/A</v>
      </c>
      <c r="P99" s="551" t="e">
        <f>IF(ISNUMBER(Regressions!R109),ROUND(Regressions!R109, 1), NA())</f>
        <v>#N/A</v>
      </c>
      <c r="Q99" s="557" t="e">
        <f>IF(ISNUMBER(Regressions!S109),ROUND(Regressions!S109, 1), NA())</f>
        <v>#N/A</v>
      </c>
      <c r="R99" s="553" t="e">
        <f>IF(ISNUMBER(Regressions!T109),ROUND(Regressions!T109, 1), NA())</f>
        <v>#N/A</v>
      </c>
      <c r="S99" s="554" t="e">
        <f>IF(ISNUMBER(Regressions!U109),ROUND(Regressions!U109, 1), NA())</f>
        <v>#N/A</v>
      </c>
    </row>
    <row r="100" spans="1:19" x14ac:dyDescent="0.25">
      <c r="A100" s="546" t="str">
        <f>+Introduction!$C$7</f>
        <v>Mongolia</v>
      </c>
      <c r="B100" s="547">
        <f>IF(ISBLANK(Regressions!B110), " ", Regressions!B110)</f>
        <v>2003</v>
      </c>
      <c r="C100" s="546" t="str">
        <f>HLOOKUP(Introduction!$G$4,nametranslations,27,FALSE)</f>
        <v>Pre-primary</v>
      </c>
      <c r="D100" s="549">
        <f>IF(ISBLANK(Regressions!D110), " ", Regressions!D110)</f>
        <v>250740</v>
      </c>
      <c r="E100" s="550" t="e">
        <f>IF(ISNUMBER(Regressions!E110),ROUND(Regressions!E110, 1), NA())</f>
        <v>#N/A</v>
      </c>
      <c r="F100" s="551" t="e">
        <f>IF(ISNUMBER(Regressions!F110),ROUND(Regressions!F110, 1), NA())</f>
        <v>#N/A</v>
      </c>
      <c r="G100" s="552" t="e">
        <f>IF(ISNUMBER(Regressions!G110),ROUND(Regressions!G110, 1), NA())</f>
        <v>#N/A</v>
      </c>
      <c r="H100" s="553" t="e">
        <f>IF(ISNUMBER(Regressions!H110),ROUND(Regressions!H110, 1), NA())</f>
        <v>#N/A</v>
      </c>
      <c r="I100" s="554" t="e">
        <f>IF(ISNUMBER(Regressions!I110),ROUND(Regressions!I110, 1), NA())</f>
        <v>#N/A</v>
      </c>
      <c r="J100" s="555" t="e">
        <f>IF(ISNUMBER(Regressions!K110),ROUND(Regressions!K110, 1), NA())</f>
        <v>#N/A</v>
      </c>
      <c r="K100" s="551" t="e">
        <f>IF(ISNUMBER(Regressions!L110),ROUND(Regressions!L110, 1), NA())</f>
        <v>#N/A</v>
      </c>
      <c r="L100" s="556" t="e">
        <f>IF(ISNUMBER(Regressions!M110),ROUND(Regressions!M110, 1), NA())</f>
        <v>#N/A</v>
      </c>
      <c r="M100" s="553" t="e">
        <f>IF(ISNUMBER(Regressions!N110),ROUND(Regressions!N110, 1), NA())</f>
        <v>#N/A</v>
      </c>
      <c r="N100" s="554" t="e">
        <f>IF(ISNUMBER(Regressions!O110),ROUND(Regressions!O110, 1), NA())</f>
        <v>#N/A</v>
      </c>
      <c r="O100" s="555" t="e">
        <f>IF(ISNUMBER(Regressions!Q110),ROUND(Regressions!Q110, 1), NA())</f>
        <v>#N/A</v>
      </c>
      <c r="P100" s="551" t="e">
        <f>IF(ISNUMBER(Regressions!R110),ROUND(Regressions!R110, 1), NA())</f>
        <v>#N/A</v>
      </c>
      <c r="Q100" s="557" t="e">
        <f>IF(ISNUMBER(Regressions!S110),ROUND(Regressions!S110, 1), NA())</f>
        <v>#N/A</v>
      </c>
      <c r="R100" s="553" t="e">
        <f>IF(ISNUMBER(Regressions!T110),ROUND(Regressions!T110, 1), NA())</f>
        <v>#N/A</v>
      </c>
      <c r="S100" s="554" t="e">
        <f>IF(ISNUMBER(Regressions!U110),ROUND(Regressions!U110, 1), NA())</f>
        <v>#N/A</v>
      </c>
    </row>
    <row r="101" spans="1:19" x14ac:dyDescent="0.25">
      <c r="A101" s="546" t="str">
        <f>+Introduction!$C$7</f>
        <v>Mongolia</v>
      </c>
      <c r="B101" s="547">
        <f>IF(ISBLANK(Regressions!B111), " ", Regressions!B111)</f>
        <v>2004</v>
      </c>
      <c r="C101" s="546" t="str">
        <f>HLOOKUP(Introduction!$G$4,nametranslations,27,FALSE)</f>
        <v>Pre-primary</v>
      </c>
      <c r="D101" s="549">
        <f>IF(ISBLANK(Regressions!D111), " ", Regressions!D111)</f>
        <v>244568</v>
      </c>
      <c r="E101" s="550" t="e">
        <f>IF(ISNUMBER(Regressions!E111),ROUND(Regressions!E111, 1), NA())</f>
        <v>#N/A</v>
      </c>
      <c r="F101" s="551" t="e">
        <f>IF(ISNUMBER(Regressions!F111),ROUND(Regressions!F111, 1), NA())</f>
        <v>#N/A</v>
      </c>
      <c r="G101" s="552" t="e">
        <f>IF(ISNUMBER(Regressions!G111),ROUND(Regressions!G111, 1), NA())</f>
        <v>#N/A</v>
      </c>
      <c r="H101" s="553" t="e">
        <f>IF(ISNUMBER(Regressions!H111),ROUND(Regressions!H111, 1), NA())</f>
        <v>#N/A</v>
      </c>
      <c r="I101" s="554" t="e">
        <f>IF(ISNUMBER(Regressions!I111),ROUND(Regressions!I111, 1), NA())</f>
        <v>#N/A</v>
      </c>
      <c r="J101" s="555" t="e">
        <f>IF(ISNUMBER(Regressions!K111),ROUND(Regressions!K111, 1), NA())</f>
        <v>#N/A</v>
      </c>
      <c r="K101" s="551" t="e">
        <f>IF(ISNUMBER(Regressions!L111),ROUND(Regressions!L111, 1), NA())</f>
        <v>#N/A</v>
      </c>
      <c r="L101" s="556" t="e">
        <f>IF(ISNUMBER(Regressions!M111),ROUND(Regressions!M111, 1), NA())</f>
        <v>#N/A</v>
      </c>
      <c r="M101" s="553" t="e">
        <f>IF(ISNUMBER(Regressions!N111),ROUND(Regressions!N111, 1), NA())</f>
        <v>#N/A</v>
      </c>
      <c r="N101" s="554" t="e">
        <f>IF(ISNUMBER(Regressions!O111),ROUND(Regressions!O111, 1), NA())</f>
        <v>#N/A</v>
      </c>
      <c r="O101" s="555" t="e">
        <f>IF(ISNUMBER(Regressions!Q111),ROUND(Regressions!Q111, 1), NA())</f>
        <v>#N/A</v>
      </c>
      <c r="P101" s="551" t="e">
        <f>IF(ISNUMBER(Regressions!R111),ROUND(Regressions!R111, 1), NA())</f>
        <v>#N/A</v>
      </c>
      <c r="Q101" s="557" t="e">
        <f>IF(ISNUMBER(Regressions!S111),ROUND(Regressions!S111, 1), NA())</f>
        <v>#N/A</v>
      </c>
      <c r="R101" s="553" t="e">
        <f>IF(ISNUMBER(Regressions!T111),ROUND(Regressions!T111, 1), NA())</f>
        <v>#N/A</v>
      </c>
      <c r="S101" s="554" t="e">
        <f>IF(ISNUMBER(Regressions!U111),ROUND(Regressions!U111, 1), NA())</f>
        <v>#N/A</v>
      </c>
    </row>
    <row r="102" spans="1:19" x14ac:dyDescent="0.25">
      <c r="A102" s="546" t="str">
        <f>+Introduction!$C$7</f>
        <v>Mongolia</v>
      </c>
      <c r="B102" s="547">
        <f>IF(ISBLANK(Regressions!B112), " ", Regressions!B112)</f>
        <v>2005</v>
      </c>
      <c r="C102" s="546" t="str">
        <f>HLOOKUP(Introduction!$G$4,nametranslations,27,FALSE)</f>
        <v>Pre-primary</v>
      </c>
      <c r="D102" s="549">
        <f>IF(ISBLANK(Regressions!D112), " ", Regressions!D112)</f>
        <v>189298</v>
      </c>
      <c r="E102" s="550" t="e">
        <f>IF(ISNUMBER(Regressions!E112),ROUND(Regressions!E112, 1), NA())</f>
        <v>#N/A</v>
      </c>
      <c r="F102" s="551" t="e">
        <f>IF(ISNUMBER(Regressions!F112),ROUND(Regressions!F112, 1), NA())</f>
        <v>#N/A</v>
      </c>
      <c r="G102" s="552" t="e">
        <f>IF(ISNUMBER(Regressions!G112),ROUND(Regressions!G112, 1), NA())</f>
        <v>#N/A</v>
      </c>
      <c r="H102" s="553" t="e">
        <f>IF(ISNUMBER(Regressions!H112),ROUND(Regressions!H112, 1), NA())</f>
        <v>#N/A</v>
      </c>
      <c r="I102" s="554" t="e">
        <f>IF(ISNUMBER(Regressions!I112),ROUND(Regressions!I112, 1), NA())</f>
        <v>#N/A</v>
      </c>
      <c r="J102" s="555" t="e">
        <f>IF(ISNUMBER(Regressions!K112),ROUND(Regressions!K112, 1), NA())</f>
        <v>#N/A</v>
      </c>
      <c r="K102" s="551" t="e">
        <f>IF(ISNUMBER(Regressions!L112),ROUND(Regressions!L112, 1), NA())</f>
        <v>#N/A</v>
      </c>
      <c r="L102" s="556" t="e">
        <f>IF(ISNUMBER(Regressions!M112),ROUND(Regressions!M112, 1), NA())</f>
        <v>#N/A</v>
      </c>
      <c r="M102" s="553" t="e">
        <f>IF(ISNUMBER(Regressions!N112),ROUND(Regressions!N112, 1), NA())</f>
        <v>#N/A</v>
      </c>
      <c r="N102" s="554" t="e">
        <f>IF(ISNUMBER(Regressions!O112),ROUND(Regressions!O112, 1), NA())</f>
        <v>#N/A</v>
      </c>
      <c r="O102" s="555" t="e">
        <f>IF(ISNUMBER(Regressions!Q112),ROUND(Regressions!Q112, 1), NA())</f>
        <v>#N/A</v>
      </c>
      <c r="P102" s="551" t="e">
        <f>IF(ISNUMBER(Regressions!R112),ROUND(Regressions!R112, 1), NA())</f>
        <v>#N/A</v>
      </c>
      <c r="Q102" s="557" t="e">
        <f>IF(ISNUMBER(Regressions!S112),ROUND(Regressions!S112, 1), NA())</f>
        <v>#N/A</v>
      </c>
      <c r="R102" s="553" t="e">
        <f>IF(ISNUMBER(Regressions!T112),ROUND(Regressions!T112, 1), NA())</f>
        <v>#N/A</v>
      </c>
      <c r="S102" s="554" t="e">
        <f>IF(ISNUMBER(Regressions!U112),ROUND(Regressions!U112, 1), NA())</f>
        <v>#N/A</v>
      </c>
    </row>
    <row r="103" spans="1:19" x14ac:dyDescent="0.25">
      <c r="A103" s="546" t="str">
        <f>+Introduction!$C$7</f>
        <v>Mongolia</v>
      </c>
      <c r="B103" s="547">
        <f>IF(ISBLANK(Regressions!B113), " ", Regressions!B113)</f>
        <v>2006</v>
      </c>
      <c r="C103" s="546" t="str">
        <f>HLOOKUP(Introduction!$G$4,nametranslations,27,FALSE)</f>
        <v>Pre-primary</v>
      </c>
      <c r="D103" s="549">
        <f>IF(ISBLANK(Regressions!D113), " ", Regressions!D113)</f>
        <v>186278</v>
      </c>
      <c r="E103" s="550" t="e">
        <f>IF(ISNUMBER(Regressions!E113),ROUND(Regressions!E113, 1), NA())</f>
        <v>#N/A</v>
      </c>
      <c r="F103" s="551" t="e">
        <f>IF(ISNUMBER(Regressions!F113),ROUND(Regressions!F113, 1), NA())</f>
        <v>#N/A</v>
      </c>
      <c r="G103" s="552" t="e">
        <f>IF(ISNUMBER(Regressions!G113),ROUND(Regressions!G113, 1), NA())</f>
        <v>#N/A</v>
      </c>
      <c r="H103" s="553" t="e">
        <f>IF(ISNUMBER(Regressions!H113),ROUND(Regressions!H113, 1), NA())</f>
        <v>#N/A</v>
      </c>
      <c r="I103" s="554" t="e">
        <f>IF(ISNUMBER(Regressions!I113),ROUND(Regressions!I113, 1), NA())</f>
        <v>#N/A</v>
      </c>
      <c r="J103" s="555" t="e">
        <f>IF(ISNUMBER(Regressions!K113),ROUND(Regressions!K113, 1), NA())</f>
        <v>#N/A</v>
      </c>
      <c r="K103" s="551" t="e">
        <f>IF(ISNUMBER(Regressions!L113),ROUND(Regressions!L113, 1), NA())</f>
        <v>#N/A</v>
      </c>
      <c r="L103" s="556" t="e">
        <f>IF(ISNUMBER(Regressions!M113),ROUND(Regressions!M113, 1), NA())</f>
        <v>#N/A</v>
      </c>
      <c r="M103" s="553" t="e">
        <f>IF(ISNUMBER(Regressions!N113),ROUND(Regressions!N113, 1), NA())</f>
        <v>#N/A</v>
      </c>
      <c r="N103" s="554" t="e">
        <f>IF(ISNUMBER(Regressions!O113),ROUND(Regressions!O113, 1), NA())</f>
        <v>#N/A</v>
      </c>
      <c r="O103" s="555" t="e">
        <f>IF(ISNUMBER(Regressions!Q113),ROUND(Regressions!Q113, 1), NA())</f>
        <v>#N/A</v>
      </c>
      <c r="P103" s="551" t="e">
        <f>IF(ISNUMBER(Regressions!R113),ROUND(Regressions!R113, 1), NA())</f>
        <v>#N/A</v>
      </c>
      <c r="Q103" s="557" t="e">
        <f>IF(ISNUMBER(Regressions!S113),ROUND(Regressions!S113, 1), NA())</f>
        <v>#N/A</v>
      </c>
      <c r="R103" s="553" t="e">
        <f>IF(ISNUMBER(Regressions!T113),ROUND(Regressions!T113, 1), NA())</f>
        <v>#N/A</v>
      </c>
      <c r="S103" s="554" t="e">
        <f>IF(ISNUMBER(Regressions!U113),ROUND(Regressions!U113, 1), NA())</f>
        <v>#N/A</v>
      </c>
    </row>
    <row r="104" spans="1:19" x14ac:dyDescent="0.25">
      <c r="A104" s="546" t="str">
        <f>+Introduction!$C$7</f>
        <v>Mongolia</v>
      </c>
      <c r="B104" s="547">
        <f>IF(ISBLANK(Regressions!B114), " ", Regressions!B114)</f>
        <v>2007</v>
      </c>
      <c r="C104" s="546" t="str">
        <f>HLOOKUP(Introduction!$G$4,nametranslations,27,FALSE)</f>
        <v>Pre-primary</v>
      </c>
      <c r="D104" s="549">
        <f>IF(ISBLANK(Regressions!D114), " ", Regressions!D114)</f>
        <v>184394</v>
      </c>
      <c r="E104" s="550" t="e">
        <f>IF(ISNUMBER(Regressions!E114),ROUND(Regressions!E114, 1), NA())</f>
        <v>#N/A</v>
      </c>
      <c r="F104" s="551" t="e">
        <f>IF(ISNUMBER(Regressions!F114),ROUND(Regressions!F114, 1), NA())</f>
        <v>#N/A</v>
      </c>
      <c r="G104" s="552" t="e">
        <f>IF(ISNUMBER(Regressions!G114),ROUND(Regressions!G114, 1), NA())</f>
        <v>#N/A</v>
      </c>
      <c r="H104" s="553" t="e">
        <f>IF(ISNUMBER(Regressions!H114),ROUND(Regressions!H114, 1), NA())</f>
        <v>#N/A</v>
      </c>
      <c r="I104" s="554" t="e">
        <f>IF(ISNUMBER(Regressions!I114),ROUND(Regressions!I114, 1), NA())</f>
        <v>#N/A</v>
      </c>
      <c r="J104" s="555" t="e">
        <f>IF(ISNUMBER(Regressions!K114),ROUND(Regressions!K114, 1), NA())</f>
        <v>#N/A</v>
      </c>
      <c r="K104" s="551" t="e">
        <f>IF(ISNUMBER(Regressions!L114),ROUND(Regressions!L114, 1), NA())</f>
        <v>#N/A</v>
      </c>
      <c r="L104" s="556" t="e">
        <f>IF(ISNUMBER(Regressions!M114),ROUND(Regressions!M114, 1), NA())</f>
        <v>#N/A</v>
      </c>
      <c r="M104" s="553" t="e">
        <f>IF(ISNUMBER(Regressions!N114),ROUND(Regressions!N114, 1), NA())</f>
        <v>#N/A</v>
      </c>
      <c r="N104" s="554" t="e">
        <f>IF(ISNUMBER(Regressions!O114),ROUND(Regressions!O114, 1), NA())</f>
        <v>#N/A</v>
      </c>
      <c r="O104" s="555" t="e">
        <f>IF(ISNUMBER(Regressions!Q114),ROUND(Regressions!Q114, 1), NA())</f>
        <v>#N/A</v>
      </c>
      <c r="P104" s="551" t="e">
        <f>IF(ISNUMBER(Regressions!R114),ROUND(Regressions!R114, 1), NA())</f>
        <v>#N/A</v>
      </c>
      <c r="Q104" s="557" t="e">
        <f>IF(ISNUMBER(Regressions!S114),ROUND(Regressions!S114, 1), NA())</f>
        <v>#N/A</v>
      </c>
      <c r="R104" s="553" t="e">
        <f>IF(ISNUMBER(Regressions!T114),ROUND(Regressions!T114, 1), NA())</f>
        <v>#N/A</v>
      </c>
      <c r="S104" s="554" t="e">
        <f>IF(ISNUMBER(Regressions!U114),ROUND(Regressions!U114, 1), NA())</f>
        <v>#N/A</v>
      </c>
    </row>
    <row r="105" spans="1:19" x14ac:dyDescent="0.25">
      <c r="A105" s="546" t="str">
        <f>+Introduction!$C$7</f>
        <v>Mongolia</v>
      </c>
      <c r="B105" s="547">
        <f>IF(ISBLANK(Regressions!B115), " ", Regressions!B115)</f>
        <v>2008</v>
      </c>
      <c r="C105" s="546" t="str">
        <f>HLOOKUP(Introduction!$G$4,nametranslations,27,FALSE)</f>
        <v>Pre-primary</v>
      </c>
      <c r="D105" s="549">
        <f>IF(ISBLANK(Regressions!D115), " ", Regressions!D115)</f>
        <v>182999</v>
      </c>
      <c r="E105" s="550" t="e">
        <f>IF(ISNUMBER(Regressions!E115),ROUND(Regressions!E115, 1), NA())</f>
        <v>#N/A</v>
      </c>
      <c r="F105" s="551" t="e">
        <f>IF(ISNUMBER(Regressions!F115),ROUND(Regressions!F115, 1), NA())</f>
        <v>#N/A</v>
      </c>
      <c r="G105" s="552" t="e">
        <f>IF(ISNUMBER(Regressions!G115),ROUND(Regressions!G115, 1), NA())</f>
        <v>#N/A</v>
      </c>
      <c r="H105" s="553" t="e">
        <f>IF(ISNUMBER(Regressions!H115),ROUND(Regressions!H115, 1), NA())</f>
        <v>#N/A</v>
      </c>
      <c r="I105" s="554" t="e">
        <f>IF(ISNUMBER(Regressions!I115),ROUND(Regressions!I115, 1), NA())</f>
        <v>#N/A</v>
      </c>
      <c r="J105" s="555" t="e">
        <f>IF(ISNUMBER(Regressions!K115),ROUND(Regressions!K115, 1), NA())</f>
        <v>#N/A</v>
      </c>
      <c r="K105" s="551" t="e">
        <f>IF(ISNUMBER(Regressions!L115),ROUND(Regressions!L115, 1), NA())</f>
        <v>#N/A</v>
      </c>
      <c r="L105" s="556" t="e">
        <f>IF(ISNUMBER(Regressions!M115),ROUND(Regressions!M115, 1), NA())</f>
        <v>#N/A</v>
      </c>
      <c r="M105" s="553" t="e">
        <f>IF(ISNUMBER(Regressions!N115),ROUND(Regressions!N115, 1), NA())</f>
        <v>#N/A</v>
      </c>
      <c r="N105" s="554" t="e">
        <f>IF(ISNUMBER(Regressions!O115),ROUND(Regressions!O115, 1), NA())</f>
        <v>#N/A</v>
      </c>
      <c r="O105" s="555" t="e">
        <f>IF(ISNUMBER(Regressions!Q115),ROUND(Regressions!Q115, 1), NA())</f>
        <v>#N/A</v>
      </c>
      <c r="P105" s="551" t="e">
        <f>IF(ISNUMBER(Regressions!R115),ROUND(Regressions!R115, 1), NA())</f>
        <v>#N/A</v>
      </c>
      <c r="Q105" s="557" t="e">
        <f>IF(ISNUMBER(Regressions!S115),ROUND(Regressions!S115, 1), NA())</f>
        <v>#N/A</v>
      </c>
      <c r="R105" s="553" t="e">
        <f>IF(ISNUMBER(Regressions!T115),ROUND(Regressions!T115, 1), NA())</f>
        <v>#N/A</v>
      </c>
      <c r="S105" s="554" t="e">
        <f>IF(ISNUMBER(Regressions!U115),ROUND(Regressions!U115, 1), NA())</f>
        <v>#N/A</v>
      </c>
    </row>
    <row r="106" spans="1:19" x14ac:dyDescent="0.25">
      <c r="A106" s="546" t="str">
        <f>+Introduction!$C$7</f>
        <v>Mongolia</v>
      </c>
      <c r="B106" s="547">
        <f>IF(ISBLANK(Regressions!B116), " ", Regressions!B116)</f>
        <v>2009</v>
      </c>
      <c r="C106" s="546" t="str">
        <f>HLOOKUP(Introduction!$G$4,nametranslations,27,FALSE)</f>
        <v>Pre-primary</v>
      </c>
      <c r="D106" s="549">
        <f>IF(ISBLANK(Regressions!D116), " ", Regressions!D116)</f>
        <v>190908</v>
      </c>
      <c r="E106" s="550" t="e">
        <f>IF(ISNUMBER(Regressions!E116),ROUND(Regressions!E116, 1), NA())</f>
        <v>#N/A</v>
      </c>
      <c r="F106" s="551" t="e">
        <f>IF(ISNUMBER(Regressions!F116),ROUND(Regressions!F116, 1), NA())</f>
        <v>#N/A</v>
      </c>
      <c r="G106" s="552" t="e">
        <f>IF(ISNUMBER(Regressions!G116),ROUND(Regressions!G116, 1), NA())</f>
        <v>#N/A</v>
      </c>
      <c r="H106" s="553" t="e">
        <f>IF(ISNUMBER(Regressions!H116),ROUND(Regressions!H116, 1), NA())</f>
        <v>#N/A</v>
      </c>
      <c r="I106" s="554" t="e">
        <f>IF(ISNUMBER(Regressions!I116),ROUND(Regressions!I116, 1), NA())</f>
        <v>#N/A</v>
      </c>
      <c r="J106" s="555" t="e">
        <f>IF(ISNUMBER(Regressions!K116),ROUND(Regressions!K116, 1), NA())</f>
        <v>#N/A</v>
      </c>
      <c r="K106" s="551" t="e">
        <f>IF(ISNUMBER(Regressions!L116),ROUND(Regressions!L116, 1), NA())</f>
        <v>#N/A</v>
      </c>
      <c r="L106" s="556" t="e">
        <f>IF(ISNUMBER(Regressions!M116),ROUND(Regressions!M116, 1), NA())</f>
        <v>#N/A</v>
      </c>
      <c r="M106" s="553" t="e">
        <f>IF(ISNUMBER(Regressions!N116),ROUND(Regressions!N116, 1), NA())</f>
        <v>#N/A</v>
      </c>
      <c r="N106" s="554" t="e">
        <f>IF(ISNUMBER(Regressions!O116),ROUND(Regressions!O116, 1), NA())</f>
        <v>#N/A</v>
      </c>
      <c r="O106" s="555" t="e">
        <f>IF(ISNUMBER(Regressions!Q116),ROUND(Regressions!Q116, 1), NA())</f>
        <v>#N/A</v>
      </c>
      <c r="P106" s="551" t="e">
        <f>IF(ISNUMBER(Regressions!R116),ROUND(Regressions!R116, 1), NA())</f>
        <v>#N/A</v>
      </c>
      <c r="Q106" s="557" t="e">
        <f>IF(ISNUMBER(Regressions!S116),ROUND(Regressions!S116, 1), NA())</f>
        <v>#N/A</v>
      </c>
      <c r="R106" s="553" t="e">
        <f>IF(ISNUMBER(Regressions!T116),ROUND(Regressions!T116, 1), NA())</f>
        <v>#N/A</v>
      </c>
      <c r="S106" s="554" t="e">
        <f>IF(ISNUMBER(Regressions!U116),ROUND(Regressions!U116, 1), NA())</f>
        <v>#N/A</v>
      </c>
    </row>
    <row r="107" spans="1:19" x14ac:dyDescent="0.25">
      <c r="A107" s="546" t="str">
        <f>+Introduction!$C$7</f>
        <v>Mongolia</v>
      </c>
      <c r="B107" s="547">
        <f>IF(ISBLANK(Regressions!B117), " ", Regressions!B117)</f>
        <v>2010</v>
      </c>
      <c r="C107" s="546" t="str">
        <f>HLOOKUP(Introduction!$G$4,nametranslations,27,FALSE)</f>
        <v>Pre-primary</v>
      </c>
      <c r="D107" s="549">
        <f>IF(ISBLANK(Regressions!D117), " ", Regressions!D117)</f>
        <v>198707</v>
      </c>
      <c r="E107" s="550" t="e">
        <f>IF(ISNUMBER(Regressions!E117),ROUND(Regressions!E117, 1), NA())</f>
        <v>#N/A</v>
      </c>
      <c r="F107" s="551" t="e">
        <f>IF(ISNUMBER(Regressions!F117),ROUND(Regressions!F117, 1), NA())</f>
        <v>#N/A</v>
      </c>
      <c r="G107" s="552" t="e">
        <f>IF(ISNUMBER(Regressions!G117),ROUND(Regressions!G117, 1), NA())</f>
        <v>#N/A</v>
      </c>
      <c r="H107" s="553" t="e">
        <f>IF(ISNUMBER(Regressions!H117),ROUND(Regressions!H117, 1), NA())</f>
        <v>#N/A</v>
      </c>
      <c r="I107" s="554" t="e">
        <f>IF(ISNUMBER(Regressions!I117),ROUND(Regressions!I117, 1), NA())</f>
        <v>#N/A</v>
      </c>
      <c r="J107" s="555" t="e">
        <f>IF(ISNUMBER(Regressions!K117),ROUND(Regressions!K117, 1), NA())</f>
        <v>#N/A</v>
      </c>
      <c r="K107" s="551" t="e">
        <f>IF(ISNUMBER(Regressions!L117),ROUND(Regressions!L117, 1), NA())</f>
        <v>#N/A</v>
      </c>
      <c r="L107" s="556" t="e">
        <f>IF(ISNUMBER(Regressions!M117),ROUND(Regressions!M117, 1), NA())</f>
        <v>#N/A</v>
      </c>
      <c r="M107" s="553" t="e">
        <f>IF(ISNUMBER(Regressions!N117),ROUND(Regressions!N117, 1), NA())</f>
        <v>#N/A</v>
      </c>
      <c r="N107" s="554" t="e">
        <f>IF(ISNUMBER(Regressions!O117),ROUND(Regressions!O117, 1), NA())</f>
        <v>#N/A</v>
      </c>
      <c r="O107" s="555" t="e">
        <f>IF(ISNUMBER(Regressions!Q117),ROUND(Regressions!Q117, 1), NA())</f>
        <v>#N/A</v>
      </c>
      <c r="P107" s="551" t="e">
        <f>IF(ISNUMBER(Regressions!R117),ROUND(Regressions!R117, 1), NA())</f>
        <v>#N/A</v>
      </c>
      <c r="Q107" s="557" t="e">
        <f>IF(ISNUMBER(Regressions!S117),ROUND(Regressions!S117, 1), NA())</f>
        <v>#N/A</v>
      </c>
      <c r="R107" s="553" t="e">
        <f>IF(ISNUMBER(Regressions!T117),ROUND(Regressions!T117, 1), NA())</f>
        <v>#N/A</v>
      </c>
      <c r="S107" s="554" t="e">
        <f>IF(ISNUMBER(Regressions!U117),ROUND(Regressions!U117, 1), NA())</f>
        <v>#N/A</v>
      </c>
    </row>
    <row r="108" spans="1:19" x14ac:dyDescent="0.25">
      <c r="A108" s="546" t="str">
        <f>+Introduction!$C$7</f>
        <v>Mongolia</v>
      </c>
      <c r="B108" s="547">
        <f>IF(ISBLANK(Regressions!B118), " ", Regressions!B118)</f>
        <v>2011</v>
      </c>
      <c r="C108" s="546" t="str">
        <f>HLOOKUP(Introduction!$G$4,nametranslations,27,FALSE)</f>
        <v>Pre-primary</v>
      </c>
      <c r="D108" s="549">
        <f>IF(ISBLANK(Regressions!D118), " ", Regressions!D118)</f>
        <v>211396</v>
      </c>
      <c r="E108" s="550" t="e">
        <f>IF(ISNUMBER(Regressions!E118),ROUND(Regressions!E118, 1), NA())</f>
        <v>#N/A</v>
      </c>
      <c r="F108" s="551" t="e">
        <f>IF(ISNUMBER(Regressions!F118),ROUND(Regressions!F118, 1), NA())</f>
        <v>#N/A</v>
      </c>
      <c r="G108" s="552" t="e">
        <f>IF(ISNUMBER(Regressions!G118),ROUND(Regressions!G118, 1), NA())</f>
        <v>#N/A</v>
      </c>
      <c r="H108" s="553" t="e">
        <f>IF(ISNUMBER(Regressions!H118),ROUND(Regressions!H118, 1), NA())</f>
        <v>#N/A</v>
      </c>
      <c r="I108" s="554" t="e">
        <f>IF(ISNUMBER(Regressions!I118),ROUND(Regressions!I118, 1), NA())</f>
        <v>#N/A</v>
      </c>
      <c r="J108" s="555" t="e">
        <f>IF(ISNUMBER(Regressions!K118),ROUND(Regressions!K118, 1), NA())</f>
        <v>#N/A</v>
      </c>
      <c r="K108" s="551" t="e">
        <f>IF(ISNUMBER(Regressions!L118),ROUND(Regressions!L118, 1), NA())</f>
        <v>#N/A</v>
      </c>
      <c r="L108" s="556" t="e">
        <f>IF(ISNUMBER(Regressions!M118),ROUND(Regressions!M118, 1), NA())</f>
        <v>#N/A</v>
      </c>
      <c r="M108" s="553" t="e">
        <f>IF(ISNUMBER(Regressions!N118),ROUND(Regressions!N118, 1), NA())</f>
        <v>#N/A</v>
      </c>
      <c r="N108" s="554" t="e">
        <f>IF(ISNUMBER(Regressions!O118),ROUND(Regressions!O118, 1), NA())</f>
        <v>#N/A</v>
      </c>
      <c r="O108" s="555" t="e">
        <f>IF(ISNUMBER(Regressions!Q118),ROUND(Regressions!Q118, 1), NA())</f>
        <v>#N/A</v>
      </c>
      <c r="P108" s="551" t="e">
        <f>IF(ISNUMBER(Regressions!R118),ROUND(Regressions!R118, 1), NA())</f>
        <v>#N/A</v>
      </c>
      <c r="Q108" s="557" t="e">
        <f>IF(ISNUMBER(Regressions!S118),ROUND(Regressions!S118, 1), NA())</f>
        <v>#N/A</v>
      </c>
      <c r="R108" s="553" t="e">
        <f>IF(ISNUMBER(Regressions!T118),ROUND(Regressions!T118, 1), NA())</f>
        <v>#N/A</v>
      </c>
      <c r="S108" s="554" t="e">
        <f>IF(ISNUMBER(Regressions!U118),ROUND(Regressions!U118, 1), NA())</f>
        <v>#N/A</v>
      </c>
    </row>
    <row r="109" spans="1:19" x14ac:dyDescent="0.25">
      <c r="A109" s="546" t="str">
        <f>+Introduction!$C$7</f>
        <v>Mongolia</v>
      </c>
      <c r="B109" s="547">
        <f>IF(ISBLANK(Regressions!B119), " ", Regressions!B119)</f>
        <v>2012</v>
      </c>
      <c r="C109" s="546" t="str">
        <f>HLOOKUP(Introduction!$G$4,nametranslations,27,FALSE)</f>
        <v>Pre-primary</v>
      </c>
      <c r="D109" s="549">
        <f>IF(ISBLANK(Regressions!D119), " ", Regressions!D119)</f>
        <v>228812</v>
      </c>
      <c r="E109" s="550" t="e">
        <f>IF(ISNUMBER(Regressions!E119),ROUND(Regressions!E119, 1), NA())</f>
        <v>#N/A</v>
      </c>
      <c r="F109" s="551" t="e">
        <f>IF(ISNUMBER(Regressions!F119),ROUND(Regressions!F119, 1), NA())</f>
        <v>#N/A</v>
      </c>
      <c r="G109" s="552" t="e">
        <f>IF(ISNUMBER(Regressions!G119),ROUND(Regressions!G119, 1), NA())</f>
        <v>#N/A</v>
      </c>
      <c r="H109" s="553" t="e">
        <f>IF(ISNUMBER(Regressions!H119),ROUND(Regressions!H119, 1), NA())</f>
        <v>#N/A</v>
      </c>
      <c r="I109" s="554" t="e">
        <f>IF(ISNUMBER(Regressions!I119),ROUND(Regressions!I119, 1), NA())</f>
        <v>#N/A</v>
      </c>
      <c r="J109" s="555" t="e">
        <f>IF(ISNUMBER(Regressions!K119),ROUND(Regressions!K119, 1), NA())</f>
        <v>#N/A</v>
      </c>
      <c r="K109" s="551" t="e">
        <f>IF(ISNUMBER(Regressions!L119),ROUND(Regressions!L119, 1), NA())</f>
        <v>#N/A</v>
      </c>
      <c r="L109" s="556" t="e">
        <f>IF(ISNUMBER(Regressions!M119),ROUND(Regressions!M119, 1), NA())</f>
        <v>#N/A</v>
      </c>
      <c r="M109" s="553" t="e">
        <f>IF(ISNUMBER(Regressions!N119),ROUND(Regressions!N119, 1), NA())</f>
        <v>#N/A</v>
      </c>
      <c r="N109" s="554" t="e">
        <f>IF(ISNUMBER(Regressions!O119),ROUND(Regressions!O119, 1), NA())</f>
        <v>#N/A</v>
      </c>
      <c r="O109" s="555" t="e">
        <f>IF(ISNUMBER(Regressions!Q119),ROUND(Regressions!Q119, 1), NA())</f>
        <v>#N/A</v>
      </c>
      <c r="P109" s="551" t="e">
        <f>IF(ISNUMBER(Regressions!R119),ROUND(Regressions!R119, 1), NA())</f>
        <v>#N/A</v>
      </c>
      <c r="Q109" s="557" t="e">
        <f>IF(ISNUMBER(Regressions!S119),ROUND(Regressions!S119, 1), NA())</f>
        <v>#N/A</v>
      </c>
      <c r="R109" s="553" t="e">
        <f>IF(ISNUMBER(Regressions!T119),ROUND(Regressions!T119, 1), NA())</f>
        <v>#N/A</v>
      </c>
      <c r="S109" s="554" t="e">
        <f>IF(ISNUMBER(Regressions!U119),ROUND(Regressions!U119, 1), NA())</f>
        <v>#N/A</v>
      </c>
    </row>
    <row r="110" spans="1:19" x14ac:dyDescent="0.25">
      <c r="A110" s="546" t="str">
        <f>+Introduction!$C$7</f>
        <v>Mongolia</v>
      </c>
      <c r="B110" s="547">
        <f>IF(ISBLANK(Regressions!B120), " ", Regressions!B120)</f>
        <v>2013</v>
      </c>
      <c r="C110" s="546" t="str">
        <f>HLOOKUP(Introduction!$G$4,nametranslations,27,FALSE)</f>
        <v>Pre-primary</v>
      </c>
      <c r="D110" s="549">
        <f>IF(ISBLANK(Regressions!D120), " ", Regressions!D120)</f>
        <v>248297</v>
      </c>
      <c r="E110" s="550" t="e">
        <f>IF(ISNUMBER(Regressions!E120),ROUND(Regressions!E120, 1), NA())</f>
        <v>#N/A</v>
      </c>
      <c r="F110" s="551" t="e">
        <f>IF(ISNUMBER(Regressions!F120),ROUND(Regressions!F120, 1), NA())</f>
        <v>#N/A</v>
      </c>
      <c r="G110" s="552" t="e">
        <f>IF(ISNUMBER(Regressions!G120),ROUND(Regressions!G120, 1), NA())</f>
        <v>#N/A</v>
      </c>
      <c r="H110" s="553" t="e">
        <f>IF(ISNUMBER(Regressions!H120),ROUND(Regressions!H120, 1), NA())</f>
        <v>#N/A</v>
      </c>
      <c r="I110" s="554" t="e">
        <f>IF(ISNUMBER(Regressions!I120),ROUND(Regressions!I120, 1), NA())</f>
        <v>#N/A</v>
      </c>
      <c r="J110" s="555" t="e">
        <f>IF(ISNUMBER(Regressions!K120),ROUND(Regressions!K120, 1), NA())</f>
        <v>#N/A</v>
      </c>
      <c r="K110" s="551" t="e">
        <f>IF(ISNUMBER(Regressions!L120),ROUND(Regressions!L120, 1), NA())</f>
        <v>#N/A</v>
      </c>
      <c r="L110" s="556" t="e">
        <f>IF(ISNUMBER(Regressions!M120),ROUND(Regressions!M120, 1), NA())</f>
        <v>#N/A</v>
      </c>
      <c r="M110" s="553" t="e">
        <f>IF(ISNUMBER(Regressions!N120),ROUND(Regressions!N120, 1), NA())</f>
        <v>#N/A</v>
      </c>
      <c r="N110" s="554" t="e">
        <f>IF(ISNUMBER(Regressions!O120),ROUND(Regressions!O120, 1), NA())</f>
        <v>#N/A</v>
      </c>
      <c r="O110" s="555" t="e">
        <f>IF(ISNUMBER(Regressions!Q120),ROUND(Regressions!Q120, 1), NA())</f>
        <v>#N/A</v>
      </c>
      <c r="P110" s="551" t="e">
        <f>IF(ISNUMBER(Regressions!R120),ROUND(Regressions!R120, 1), NA())</f>
        <v>#N/A</v>
      </c>
      <c r="Q110" s="557" t="e">
        <f>IF(ISNUMBER(Regressions!S120),ROUND(Regressions!S120, 1), NA())</f>
        <v>#N/A</v>
      </c>
      <c r="R110" s="553" t="e">
        <f>IF(ISNUMBER(Regressions!T120),ROUND(Regressions!T120, 1), NA())</f>
        <v>#N/A</v>
      </c>
      <c r="S110" s="554" t="e">
        <f>IF(ISNUMBER(Regressions!U120),ROUND(Regressions!U120, 1), NA())</f>
        <v>#N/A</v>
      </c>
    </row>
    <row r="111" spans="1:19" x14ac:dyDescent="0.25">
      <c r="A111" s="546" t="str">
        <f>+Introduction!$C$7</f>
        <v>Mongolia</v>
      </c>
      <c r="B111" s="547">
        <f>IF(ISBLANK(Regressions!B121), " ", Regressions!B121)</f>
        <v>2014</v>
      </c>
      <c r="C111" s="546" t="str">
        <f>HLOOKUP(Introduction!$G$4,nametranslations,27,FALSE)</f>
        <v>Pre-primary</v>
      </c>
      <c r="D111" s="549">
        <f>IF(ISBLANK(Regressions!D121), " ", Regressions!D121)</f>
        <v>260687</v>
      </c>
      <c r="E111" s="550" t="e">
        <f>IF(ISNUMBER(Regressions!E121),ROUND(Regressions!E121, 1), NA())</f>
        <v>#N/A</v>
      </c>
      <c r="F111" s="551" t="e">
        <f>IF(ISNUMBER(Regressions!F121),ROUND(Regressions!F121, 1), NA())</f>
        <v>#N/A</v>
      </c>
      <c r="G111" s="552" t="e">
        <f>IF(ISNUMBER(Regressions!G121),ROUND(Regressions!G121, 1), NA())</f>
        <v>#N/A</v>
      </c>
      <c r="H111" s="553" t="e">
        <f>IF(ISNUMBER(Regressions!H121),ROUND(Regressions!H121, 1), NA())</f>
        <v>#N/A</v>
      </c>
      <c r="I111" s="554" t="e">
        <f>IF(ISNUMBER(Regressions!I121),ROUND(Regressions!I121, 1), NA())</f>
        <v>#N/A</v>
      </c>
      <c r="J111" s="555" t="e">
        <f>IF(ISNUMBER(Regressions!K121),ROUND(Regressions!K121, 1), NA())</f>
        <v>#N/A</v>
      </c>
      <c r="K111" s="551" t="e">
        <f>IF(ISNUMBER(Regressions!L121),ROUND(Regressions!L121, 1), NA())</f>
        <v>#N/A</v>
      </c>
      <c r="L111" s="556" t="e">
        <f>IF(ISNUMBER(Regressions!M121),ROUND(Regressions!M121, 1), NA())</f>
        <v>#N/A</v>
      </c>
      <c r="M111" s="553" t="e">
        <f>IF(ISNUMBER(Regressions!N121),ROUND(Regressions!N121, 1), NA())</f>
        <v>#N/A</v>
      </c>
      <c r="N111" s="554" t="e">
        <f>IF(ISNUMBER(Regressions!O121),ROUND(Regressions!O121, 1), NA())</f>
        <v>#N/A</v>
      </c>
      <c r="O111" s="555" t="e">
        <f>IF(ISNUMBER(Regressions!Q121),ROUND(Regressions!Q121, 1), NA())</f>
        <v>#N/A</v>
      </c>
      <c r="P111" s="551" t="e">
        <f>IF(ISNUMBER(Regressions!R121),ROUND(Regressions!R121, 1), NA())</f>
        <v>#N/A</v>
      </c>
      <c r="Q111" s="557" t="e">
        <f>IF(ISNUMBER(Regressions!S121),ROUND(Regressions!S121, 1), NA())</f>
        <v>#N/A</v>
      </c>
      <c r="R111" s="553" t="e">
        <f>IF(ISNUMBER(Regressions!T121),ROUND(Regressions!T121, 1), NA())</f>
        <v>#N/A</v>
      </c>
      <c r="S111" s="554" t="e">
        <f>IF(ISNUMBER(Regressions!U121),ROUND(Regressions!U121, 1), NA())</f>
        <v>#N/A</v>
      </c>
    </row>
    <row r="112" spans="1:19" x14ac:dyDescent="0.25">
      <c r="A112" s="546" t="str">
        <f>+Introduction!$C$7</f>
        <v>Mongolia</v>
      </c>
      <c r="B112" s="547">
        <f>IF(ISBLANK(Regressions!B122), " ", Regressions!B122)</f>
        <v>2015</v>
      </c>
      <c r="C112" s="546" t="str">
        <f>HLOOKUP(Introduction!$G$4,nametranslations,27,FALSE)</f>
        <v>Pre-primary</v>
      </c>
      <c r="D112" s="549">
        <f>IF(ISBLANK(Regressions!D122), " ", Regressions!D122)</f>
        <v>274260</v>
      </c>
      <c r="E112" s="550" t="e">
        <f>IF(ISNUMBER(Regressions!E122),ROUND(Regressions!E122, 1), NA())</f>
        <v>#N/A</v>
      </c>
      <c r="F112" s="551" t="e">
        <f>IF(ISNUMBER(Regressions!F122),ROUND(Regressions!F122, 1), NA())</f>
        <v>#N/A</v>
      </c>
      <c r="G112" s="552" t="e">
        <f>IF(ISNUMBER(Regressions!G122),ROUND(Regressions!G122, 1), NA())</f>
        <v>#N/A</v>
      </c>
      <c r="H112" s="553" t="e">
        <f>IF(ISNUMBER(Regressions!H122),ROUND(Regressions!H122, 1), NA())</f>
        <v>#N/A</v>
      </c>
      <c r="I112" s="554" t="e">
        <f>IF(ISNUMBER(Regressions!I122),ROUND(Regressions!I122, 1), NA())</f>
        <v>#N/A</v>
      </c>
      <c r="J112" s="555" t="e">
        <f>IF(ISNUMBER(Regressions!K122),ROUND(Regressions!K122, 1), NA())</f>
        <v>#N/A</v>
      </c>
      <c r="K112" s="551" t="e">
        <f>IF(ISNUMBER(Regressions!L122),ROUND(Regressions!L122, 1), NA())</f>
        <v>#N/A</v>
      </c>
      <c r="L112" s="556" t="e">
        <f>IF(ISNUMBER(Regressions!M122),ROUND(Regressions!M122, 1), NA())</f>
        <v>#N/A</v>
      </c>
      <c r="M112" s="553" t="e">
        <f>IF(ISNUMBER(Regressions!N122),ROUND(Regressions!N122, 1), NA())</f>
        <v>#N/A</v>
      </c>
      <c r="N112" s="554" t="e">
        <f>IF(ISNUMBER(Regressions!O122),ROUND(Regressions!O122, 1), NA())</f>
        <v>#N/A</v>
      </c>
      <c r="O112" s="555" t="e">
        <f>IF(ISNUMBER(Regressions!Q122),ROUND(Regressions!Q122, 1), NA())</f>
        <v>#N/A</v>
      </c>
      <c r="P112" s="551" t="e">
        <f>IF(ISNUMBER(Regressions!R122),ROUND(Regressions!R122, 1), NA())</f>
        <v>#N/A</v>
      </c>
      <c r="Q112" s="557" t="e">
        <f>IF(ISNUMBER(Regressions!S122),ROUND(Regressions!S122, 1), NA())</f>
        <v>#N/A</v>
      </c>
      <c r="R112" s="553" t="e">
        <f>IF(ISNUMBER(Regressions!T122),ROUND(Regressions!T122, 1), NA())</f>
        <v>#N/A</v>
      </c>
      <c r="S112" s="554" t="e">
        <f>IF(ISNUMBER(Regressions!U122),ROUND(Regressions!U122, 1), NA())</f>
        <v>#N/A</v>
      </c>
    </row>
    <row r="113" spans="1:19" x14ac:dyDescent="0.25">
      <c r="A113" s="546" t="str">
        <f>+Introduction!$C$7</f>
        <v>Mongolia</v>
      </c>
      <c r="B113" s="547">
        <f>IF(ISBLANK(Regressions!B123), " ", Regressions!B123)</f>
        <v>2016</v>
      </c>
      <c r="C113" s="546" t="str">
        <f>HLOOKUP(Introduction!$G$4,nametranslations,27,FALSE)</f>
        <v>Pre-primary</v>
      </c>
      <c r="D113" s="549">
        <f>IF(ISBLANK(Regressions!D123), " ", Regressions!D123)</f>
        <v>288690</v>
      </c>
      <c r="E113" s="550" t="e">
        <f>IF(ISNUMBER(Regressions!E123),ROUND(Regressions!E123, 1), NA())</f>
        <v>#N/A</v>
      </c>
      <c r="F113" s="551" t="e">
        <f>IF(ISNUMBER(Regressions!F123),ROUND(Regressions!F123, 1), NA())</f>
        <v>#N/A</v>
      </c>
      <c r="G113" s="552" t="e">
        <f>IF(ISNUMBER(Regressions!G123),ROUND(Regressions!G123, 1), NA())</f>
        <v>#N/A</v>
      </c>
      <c r="H113" s="553" t="e">
        <f>IF(ISNUMBER(Regressions!H123),ROUND(Regressions!H123, 1), NA())</f>
        <v>#N/A</v>
      </c>
      <c r="I113" s="554" t="e">
        <f>IF(ISNUMBER(Regressions!I123),ROUND(Regressions!I123, 1), NA())</f>
        <v>#N/A</v>
      </c>
      <c r="J113" s="555" t="e">
        <f>IF(ISNUMBER(Regressions!K123),ROUND(Regressions!K123, 1), NA())</f>
        <v>#N/A</v>
      </c>
      <c r="K113" s="551" t="e">
        <f>IF(ISNUMBER(Regressions!L123),ROUND(Regressions!L123, 1), NA())</f>
        <v>#N/A</v>
      </c>
      <c r="L113" s="556" t="e">
        <f>IF(ISNUMBER(Regressions!M123),ROUND(Regressions!M123, 1), NA())</f>
        <v>#N/A</v>
      </c>
      <c r="M113" s="553" t="e">
        <f>IF(ISNUMBER(Regressions!N123),ROUND(Regressions!N123, 1), NA())</f>
        <v>#N/A</v>
      </c>
      <c r="N113" s="554" t="e">
        <f>IF(ISNUMBER(Regressions!O123),ROUND(Regressions!O123, 1), NA())</f>
        <v>#N/A</v>
      </c>
      <c r="O113" s="555" t="e">
        <f>IF(ISNUMBER(Regressions!Q123),ROUND(Regressions!Q123, 1), NA())</f>
        <v>#N/A</v>
      </c>
      <c r="P113" s="551" t="e">
        <f>IF(ISNUMBER(Regressions!R123),ROUND(Regressions!R123, 1), NA())</f>
        <v>#N/A</v>
      </c>
      <c r="Q113" s="557" t="e">
        <f>IF(ISNUMBER(Regressions!S123),ROUND(Regressions!S123, 1), NA())</f>
        <v>#N/A</v>
      </c>
      <c r="R113" s="553" t="e">
        <f>IF(ISNUMBER(Regressions!T123),ROUND(Regressions!T123, 1), NA())</f>
        <v>#N/A</v>
      </c>
      <c r="S113" s="554" t="e">
        <f>IF(ISNUMBER(Regressions!U123),ROUND(Regressions!U123, 1), NA())</f>
        <v>#N/A</v>
      </c>
    </row>
    <row r="114" spans="1:19" x14ac:dyDescent="0.25">
      <c r="A114" s="546" t="str">
        <f>+Introduction!$C$7</f>
        <v>Mongolia</v>
      </c>
      <c r="B114" s="547">
        <f>IF(ISBLANK(Regressions!B124), " ", Regressions!B124)</f>
        <v>2017</v>
      </c>
      <c r="C114" s="546" t="str">
        <f>HLOOKUP(Introduction!$G$4,nametranslations,27,FALSE)</f>
        <v>Pre-primary</v>
      </c>
      <c r="D114" s="549">
        <f>IF(ISBLANK(Regressions!D124), " ", Regressions!D124)</f>
        <v>300434</v>
      </c>
      <c r="E114" s="550" t="e">
        <f>IF(ISNUMBER(Regressions!E124),ROUND(Regressions!E124, 1), NA())</f>
        <v>#N/A</v>
      </c>
      <c r="F114" s="551" t="e">
        <f>IF(ISNUMBER(Regressions!F124),ROUND(Regressions!F124, 1), NA())</f>
        <v>#N/A</v>
      </c>
      <c r="G114" s="552" t="e">
        <f>IF(ISNUMBER(Regressions!G124),ROUND(Regressions!G124, 1), NA())</f>
        <v>#N/A</v>
      </c>
      <c r="H114" s="553" t="e">
        <f>IF(ISNUMBER(Regressions!H124),ROUND(Regressions!H124, 1), NA())</f>
        <v>#N/A</v>
      </c>
      <c r="I114" s="554" t="e">
        <f>IF(ISNUMBER(Regressions!I124),ROUND(Regressions!I124, 1), NA())</f>
        <v>#N/A</v>
      </c>
      <c r="J114" s="555" t="e">
        <f>IF(ISNUMBER(Regressions!K124),ROUND(Regressions!K124, 1), NA())</f>
        <v>#N/A</v>
      </c>
      <c r="K114" s="551" t="e">
        <f>IF(ISNUMBER(Regressions!L124),ROUND(Regressions!L124, 1), NA())</f>
        <v>#N/A</v>
      </c>
      <c r="L114" s="556" t="e">
        <f>IF(ISNUMBER(Regressions!M124),ROUND(Regressions!M124, 1), NA())</f>
        <v>#N/A</v>
      </c>
      <c r="M114" s="553" t="e">
        <f>IF(ISNUMBER(Regressions!N124),ROUND(Regressions!N124, 1), NA())</f>
        <v>#N/A</v>
      </c>
      <c r="N114" s="554" t="e">
        <f>IF(ISNUMBER(Regressions!O124),ROUND(Regressions!O124, 1), NA())</f>
        <v>#N/A</v>
      </c>
      <c r="O114" s="555" t="e">
        <f>IF(ISNUMBER(Regressions!Q124),ROUND(Regressions!Q124, 1), NA())</f>
        <v>#N/A</v>
      </c>
      <c r="P114" s="551" t="e">
        <f>IF(ISNUMBER(Regressions!R124),ROUND(Regressions!R124, 1), NA())</f>
        <v>#N/A</v>
      </c>
      <c r="Q114" s="557" t="e">
        <f>IF(ISNUMBER(Regressions!S124),ROUND(Regressions!S124, 1), NA())</f>
        <v>#N/A</v>
      </c>
      <c r="R114" s="553" t="e">
        <f>IF(ISNUMBER(Regressions!T124),ROUND(Regressions!T124, 1), NA())</f>
        <v>#N/A</v>
      </c>
      <c r="S114" s="554" t="e">
        <f>IF(ISNUMBER(Regressions!U124),ROUND(Regressions!U124, 1), NA())</f>
        <v>#N/A</v>
      </c>
    </row>
    <row r="115" spans="1:19" x14ac:dyDescent="0.25">
      <c r="A115" s="546" t="str">
        <f>+Introduction!$C$7</f>
        <v>Mongolia</v>
      </c>
      <c r="B115" s="547">
        <f>IF(ISBLANK(Regressions!B125), " ", Regressions!B125)</f>
        <v>2018</v>
      </c>
      <c r="C115" s="546" t="str">
        <f>HLOOKUP(Introduction!$G$4,nametranslations,27,FALSE)</f>
        <v>Pre-primary</v>
      </c>
      <c r="D115" s="549">
        <f>IF(ISBLANK(Regressions!D125), " ", Regressions!D125)</f>
        <v>316934</v>
      </c>
      <c r="E115" s="550" t="e">
        <f>IF(ISNUMBER(Regressions!E125),ROUND(Regressions!E125, 1), NA())</f>
        <v>#N/A</v>
      </c>
      <c r="F115" s="551" t="e">
        <f>IF(ISNUMBER(Regressions!F125),ROUND(Regressions!F125, 1), NA())</f>
        <v>#N/A</v>
      </c>
      <c r="G115" s="552" t="e">
        <f>IF(ISNUMBER(Regressions!G125),ROUND(Regressions!G125, 1), NA())</f>
        <v>#N/A</v>
      </c>
      <c r="H115" s="553" t="e">
        <f>IF(ISNUMBER(Regressions!H125),ROUND(Regressions!H125, 1), NA())</f>
        <v>#N/A</v>
      </c>
      <c r="I115" s="554" t="e">
        <f>IF(ISNUMBER(Regressions!I125),ROUND(Regressions!I125, 1), NA())</f>
        <v>#N/A</v>
      </c>
      <c r="J115" s="555" t="e">
        <f>IF(ISNUMBER(Regressions!K125),ROUND(Regressions!K125, 1), NA())</f>
        <v>#N/A</v>
      </c>
      <c r="K115" s="551" t="e">
        <f>IF(ISNUMBER(Regressions!L125),ROUND(Regressions!L125, 1), NA())</f>
        <v>#N/A</v>
      </c>
      <c r="L115" s="556" t="e">
        <f>IF(ISNUMBER(Regressions!M125),ROUND(Regressions!M125, 1), NA())</f>
        <v>#N/A</v>
      </c>
      <c r="M115" s="553" t="e">
        <f>IF(ISNUMBER(Regressions!N125),ROUND(Regressions!N125, 1), NA())</f>
        <v>#N/A</v>
      </c>
      <c r="N115" s="554" t="e">
        <f>IF(ISNUMBER(Regressions!O125),ROUND(Regressions!O125, 1), NA())</f>
        <v>#N/A</v>
      </c>
      <c r="O115" s="555" t="e">
        <f>IF(ISNUMBER(Regressions!Q125),ROUND(Regressions!Q125, 1), NA())</f>
        <v>#N/A</v>
      </c>
      <c r="P115" s="551" t="e">
        <f>IF(ISNUMBER(Regressions!R125),ROUND(Regressions!R125, 1), NA())</f>
        <v>#N/A</v>
      </c>
      <c r="Q115" s="557" t="e">
        <f>IF(ISNUMBER(Regressions!S125),ROUND(Regressions!S125, 1), NA())</f>
        <v>#N/A</v>
      </c>
      <c r="R115" s="553" t="e">
        <f>IF(ISNUMBER(Regressions!T125),ROUND(Regressions!T125, 1), NA())</f>
        <v>#N/A</v>
      </c>
      <c r="S115" s="554" t="e">
        <f>IF(ISNUMBER(Regressions!U125),ROUND(Regressions!U125, 1), NA())</f>
        <v>#N/A</v>
      </c>
    </row>
    <row r="116" spans="1:19" x14ac:dyDescent="0.25">
      <c r="A116" s="546" t="str">
        <f>+Introduction!$C$7</f>
        <v>Mongolia</v>
      </c>
      <c r="B116" s="547">
        <f>IF(ISBLANK(Regressions!B126), " ", Regressions!B126)</f>
        <v>2019</v>
      </c>
      <c r="C116" s="546" t="str">
        <f>HLOOKUP(Introduction!$G$4,nametranslations,27,FALSE)</f>
        <v>Pre-primary</v>
      </c>
      <c r="D116" s="549">
        <f>IF(ISBLANK(Regressions!D126), " ", Regressions!D126)</f>
        <v>326865</v>
      </c>
      <c r="E116" s="550" t="e">
        <f>IF(ISNUMBER(Regressions!E126),ROUND(Regressions!E126, 1), NA())</f>
        <v>#N/A</v>
      </c>
      <c r="F116" s="551" t="e">
        <f>IF(ISNUMBER(Regressions!F126),ROUND(Regressions!F126, 1), NA())</f>
        <v>#N/A</v>
      </c>
      <c r="G116" s="552" t="e">
        <f>IF(ISNUMBER(Regressions!G126),ROUND(Regressions!G126, 1), NA())</f>
        <v>#N/A</v>
      </c>
      <c r="H116" s="553" t="e">
        <f>IF(ISNUMBER(Regressions!H126),ROUND(Regressions!H126, 1), NA())</f>
        <v>#N/A</v>
      </c>
      <c r="I116" s="554" t="e">
        <f>IF(ISNUMBER(Regressions!I126),ROUND(Regressions!I126, 1), NA())</f>
        <v>#N/A</v>
      </c>
      <c r="J116" s="555" t="e">
        <f>IF(ISNUMBER(Regressions!K126),ROUND(Regressions!K126, 1), NA())</f>
        <v>#N/A</v>
      </c>
      <c r="K116" s="551" t="e">
        <f>IF(ISNUMBER(Regressions!L126),ROUND(Regressions!L126, 1), NA())</f>
        <v>#N/A</v>
      </c>
      <c r="L116" s="556" t="e">
        <f>IF(ISNUMBER(Regressions!M126),ROUND(Regressions!M126, 1), NA())</f>
        <v>#N/A</v>
      </c>
      <c r="M116" s="553" t="e">
        <f>IF(ISNUMBER(Regressions!N126),ROUND(Regressions!N126, 1), NA())</f>
        <v>#N/A</v>
      </c>
      <c r="N116" s="554" t="e">
        <f>IF(ISNUMBER(Regressions!O126),ROUND(Regressions!O126, 1), NA())</f>
        <v>#N/A</v>
      </c>
      <c r="O116" s="555" t="e">
        <f>IF(ISNUMBER(Regressions!Q126),ROUND(Regressions!Q126, 1), NA())</f>
        <v>#N/A</v>
      </c>
      <c r="P116" s="551" t="e">
        <f>IF(ISNUMBER(Regressions!R126),ROUND(Regressions!R126, 1), NA())</f>
        <v>#N/A</v>
      </c>
      <c r="Q116" s="557" t="e">
        <f>IF(ISNUMBER(Regressions!S126),ROUND(Regressions!S126, 1), NA())</f>
        <v>#N/A</v>
      </c>
      <c r="R116" s="553" t="e">
        <f>IF(ISNUMBER(Regressions!T126),ROUND(Regressions!T126, 1), NA())</f>
        <v>#N/A</v>
      </c>
      <c r="S116" s="554" t="e">
        <f>IF(ISNUMBER(Regressions!U126),ROUND(Regressions!U126, 1), NA())</f>
        <v>#N/A</v>
      </c>
    </row>
    <row r="117" spans="1:19" x14ac:dyDescent="0.25">
      <c r="A117" s="546" t="str">
        <f>+Introduction!$C$7</f>
        <v>Mongolia</v>
      </c>
      <c r="B117" s="547">
        <f>IF(ISBLANK(Regressions!B127), " ", Regressions!B127)</f>
        <v>2020</v>
      </c>
      <c r="C117" s="546" t="str">
        <f>HLOOKUP(Introduction!$G$4,nametranslations,27,FALSE)</f>
        <v>Pre-primary</v>
      </c>
      <c r="D117" s="549">
        <f>IF(ISBLANK(Regressions!D127), " ", Regressions!D127)</f>
        <v>328744</v>
      </c>
      <c r="E117" s="550" t="e">
        <f>IF(ISNUMBER(Regressions!E127),ROUND(Regressions!E127, 1), NA())</f>
        <v>#N/A</v>
      </c>
      <c r="F117" s="551" t="e">
        <f>IF(ISNUMBER(Regressions!F127),ROUND(Regressions!F127, 1), NA())</f>
        <v>#N/A</v>
      </c>
      <c r="G117" s="552" t="e">
        <f>IF(ISNUMBER(Regressions!G127),ROUND(Regressions!G127, 1), NA())</f>
        <v>#N/A</v>
      </c>
      <c r="H117" s="553" t="e">
        <f>IF(ISNUMBER(Regressions!H127),ROUND(Regressions!H127, 1), NA())</f>
        <v>#N/A</v>
      </c>
      <c r="I117" s="554" t="e">
        <f>IF(ISNUMBER(Regressions!I127),ROUND(Regressions!I127, 1), NA())</f>
        <v>#N/A</v>
      </c>
      <c r="J117" s="555" t="e">
        <f>IF(ISNUMBER(Regressions!K127),ROUND(Regressions!K127, 1), NA())</f>
        <v>#N/A</v>
      </c>
      <c r="K117" s="551" t="e">
        <f>IF(ISNUMBER(Regressions!L127),ROUND(Regressions!L127, 1), NA())</f>
        <v>#N/A</v>
      </c>
      <c r="L117" s="556" t="e">
        <f>IF(ISNUMBER(Regressions!M127),ROUND(Regressions!M127, 1), NA())</f>
        <v>#N/A</v>
      </c>
      <c r="M117" s="553" t="e">
        <f>IF(ISNUMBER(Regressions!N127),ROUND(Regressions!N127, 1), NA())</f>
        <v>#N/A</v>
      </c>
      <c r="N117" s="554" t="e">
        <f>IF(ISNUMBER(Regressions!O127),ROUND(Regressions!O127, 1), NA())</f>
        <v>#N/A</v>
      </c>
      <c r="O117" s="555" t="e">
        <f>IF(ISNUMBER(Regressions!Q127),ROUND(Regressions!Q127, 1), NA())</f>
        <v>#N/A</v>
      </c>
      <c r="P117" s="551" t="e">
        <f>IF(ISNUMBER(Regressions!R127),ROUND(Regressions!R127, 1), NA())</f>
        <v>#N/A</v>
      </c>
      <c r="Q117" s="557" t="e">
        <f>IF(ISNUMBER(Regressions!S127),ROUND(Regressions!S127, 1), NA())</f>
        <v>#N/A</v>
      </c>
      <c r="R117" s="553" t="e">
        <f>IF(ISNUMBER(Regressions!T127),ROUND(Regressions!T127, 1), NA())</f>
        <v>#N/A</v>
      </c>
      <c r="S117" s="554" t="e">
        <f>IF(ISNUMBER(Regressions!U127),ROUND(Regressions!U127, 1), NA())</f>
        <v>#N/A</v>
      </c>
    </row>
    <row r="118" spans="1:19" x14ac:dyDescent="0.25">
      <c r="A118" s="546" t="str">
        <f>+Introduction!$C$7</f>
        <v>Mongolia</v>
      </c>
      <c r="B118" s="547">
        <f>IF(ISBLANK(Regressions!B128), " ", Regressions!B128)</f>
        <v>2021</v>
      </c>
      <c r="C118" s="546" t="str">
        <f>HLOOKUP(Introduction!$G$4,nametranslations,27,FALSE)</f>
        <v>Pre-primary</v>
      </c>
      <c r="D118" s="549">
        <f>IF(ISBLANK(Regressions!D128), " ", Regressions!D128)</f>
        <v>319414</v>
      </c>
      <c r="E118" s="555" t="e">
        <f>IF(ISNUMBER(Regressions!E128),ROUND(Regressions!E128, 1), NA())</f>
        <v>#N/A</v>
      </c>
      <c r="F118" s="558" t="e">
        <f>IF(ISNUMBER(Regressions!F128),ROUND(Regressions!F128, 1), NA())</f>
        <v>#N/A</v>
      </c>
      <c r="G118" s="559" t="e">
        <f>IF(ISNUMBER(Regressions!G128),ROUND(Regressions!G128, 1), NA())</f>
        <v>#N/A</v>
      </c>
      <c r="H118" s="553" t="e">
        <f>IF(ISNUMBER(Regressions!H128),ROUND(Regressions!H128, 1), NA())</f>
        <v>#N/A</v>
      </c>
      <c r="I118" s="554" t="e">
        <f>IF(ISNUMBER(Regressions!I128),ROUND(Regressions!I128, 1), NA())</f>
        <v>#N/A</v>
      </c>
      <c r="J118" s="555" t="e">
        <f>IF(ISNUMBER(Regressions!K128),ROUND(Regressions!K128, 1), NA())</f>
        <v>#N/A</v>
      </c>
      <c r="K118" s="558" t="e">
        <f>IF(ISNUMBER(Regressions!L128),ROUND(Regressions!L128, 1), NA())</f>
        <v>#N/A</v>
      </c>
      <c r="L118" s="560" t="e">
        <f>IF(ISNUMBER(Regressions!M128),ROUND(Regressions!M128, 1), NA())</f>
        <v>#N/A</v>
      </c>
      <c r="M118" s="553" t="e">
        <f>IF(ISNUMBER(Regressions!N128),ROUND(Regressions!N128, 1), NA())</f>
        <v>#N/A</v>
      </c>
      <c r="N118" s="554" t="e">
        <f>IF(ISNUMBER(Regressions!O128),ROUND(Regressions!O128, 1), NA())</f>
        <v>#N/A</v>
      </c>
      <c r="O118" s="555" t="e">
        <f>IF(ISNUMBER(Regressions!Q128),ROUND(Regressions!Q128, 1), NA())</f>
        <v>#N/A</v>
      </c>
      <c r="P118" s="558" t="e">
        <f>IF(ISNUMBER(Regressions!R128),ROUND(Regressions!R128, 1), NA())</f>
        <v>#N/A</v>
      </c>
      <c r="Q118" s="561" t="e">
        <f>IF(ISNUMBER(Regressions!S128),ROUND(Regressions!S128, 1), NA())</f>
        <v>#N/A</v>
      </c>
      <c r="R118" s="553" t="e">
        <f>IF(ISNUMBER(Regressions!T128),ROUND(Regressions!T128, 1), NA())</f>
        <v>#N/A</v>
      </c>
      <c r="S118" s="554" t="e">
        <f>IF(ISNUMBER(Regressions!U128),ROUND(Regressions!U128, 1), NA())</f>
        <v>#N/A</v>
      </c>
    </row>
    <row r="119" spans="1:19" x14ac:dyDescent="0.25">
      <c r="A119" s="546" t="str">
        <f>+Introduction!$C$7</f>
        <v>Mongolia</v>
      </c>
      <c r="B119" s="547">
        <f>IF(ISBLANK(Regressions!B129), " ", Regressions!B129)</f>
        <v>2022</v>
      </c>
      <c r="C119" s="546" t="str">
        <f>HLOOKUP(Introduction!$G$4,nametranslations,27,FALSE)</f>
        <v>Pre-primary</v>
      </c>
      <c r="D119" s="549">
        <f>IF(ISBLANK(Regressions!D129), " ", Regressions!D129)</f>
        <v>309588</v>
      </c>
      <c r="E119" s="550" t="e">
        <f>IF(ISNUMBER(Regressions!E129),ROUND(Regressions!E129, 1), NA())</f>
        <v>#N/A</v>
      </c>
      <c r="F119" s="551" t="e">
        <f>IF(ISNUMBER(Regressions!F129),ROUND(Regressions!F129, 1), NA())</f>
        <v>#N/A</v>
      </c>
      <c r="G119" s="552" t="e">
        <f>IF(ISNUMBER(Regressions!G129),ROUND(Regressions!G129, 1), NA())</f>
        <v>#N/A</v>
      </c>
      <c r="H119" s="553" t="e">
        <f>IF(ISNUMBER(Regressions!H129),ROUND(Regressions!H129, 1), NA())</f>
        <v>#N/A</v>
      </c>
      <c r="I119" s="554" t="e">
        <f>IF(ISNUMBER(Regressions!I129),ROUND(Regressions!I129, 1), NA())</f>
        <v>#N/A</v>
      </c>
      <c r="J119" s="555" t="e">
        <f>IF(ISNUMBER(Regressions!K129),ROUND(Regressions!K129, 1), NA())</f>
        <v>#N/A</v>
      </c>
      <c r="K119" s="551" t="e">
        <f>IF(ISNUMBER(Regressions!L129),ROUND(Regressions!L129, 1), NA())</f>
        <v>#N/A</v>
      </c>
      <c r="L119" s="556" t="e">
        <f>IF(ISNUMBER(Regressions!M129),ROUND(Regressions!M129, 1), NA())</f>
        <v>#N/A</v>
      </c>
      <c r="M119" s="553" t="e">
        <f>IF(ISNUMBER(Regressions!N129),ROUND(Regressions!N129, 1), NA())</f>
        <v>#N/A</v>
      </c>
      <c r="N119" s="554" t="e">
        <f>IF(ISNUMBER(Regressions!O129),ROUND(Regressions!O129, 1), NA())</f>
        <v>#N/A</v>
      </c>
      <c r="O119" s="555" t="e">
        <f>IF(ISNUMBER(Regressions!Q129),ROUND(Regressions!Q129, 1), NA())</f>
        <v>#N/A</v>
      </c>
      <c r="P119" s="551" t="e">
        <f>IF(ISNUMBER(Regressions!R129),ROUND(Regressions!R129, 1), NA())</f>
        <v>#N/A</v>
      </c>
      <c r="Q119" s="557" t="e">
        <f>IF(ISNUMBER(Regressions!S129),ROUND(Regressions!S129, 1), NA())</f>
        <v>#N/A</v>
      </c>
      <c r="R119" s="553" t="e">
        <f>IF(ISNUMBER(Regressions!T129),ROUND(Regressions!T129, 1), NA())</f>
        <v>#N/A</v>
      </c>
      <c r="S119" s="554" t="e">
        <f>IF(ISNUMBER(Regressions!U129),ROUND(Regressions!U129, 1), NA())</f>
        <v>#N/A</v>
      </c>
    </row>
    <row r="120" spans="1:19" x14ac:dyDescent="0.25">
      <c r="A120" s="546" t="str">
        <f>+Introduction!$C$7</f>
        <v>Mongolia</v>
      </c>
      <c r="B120" s="547">
        <f>IF(ISBLANK(Regressions!B130), " ", Regressions!B130)</f>
        <v>2023</v>
      </c>
      <c r="C120" s="546" t="str">
        <f>HLOOKUP(Introduction!$G$4,nametranslations,27,FALSE)</f>
        <v>Pre-primary</v>
      </c>
      <c r="D120" s="549">
        <f>IF(ISBLANK(Regressions!D130), " ", Regressions!D130)</f>
        <v>300220</v>
      </c>
      <c r="E120" s="550" t="e">
        <f>IF(ISNUMBER(Regressions!E130),ROUND(Regressions!E130, 1), NA())</f>
        <v>#N/A</v>
      </c>
      <c r="F120" s="551" t="e">
        <f>IF(ISNUMBER(Regressions!F130),ROUND(Regressions!F130, 1), NA())</f>
        <v>#N/A</v>
      </c>
      <c r="G120" s="552" t="e">
        <f>IF(ISNUMBER(Regressions!G130),ROUND(Regressions!G130, 1), NA())</f>
        <v>#N/A</v>
      </c>
      <c r="H120" s="553" t="e">
        <f>IF(ISNUMBER(Regressions!H130),ROUND(Regressions!H130, 1), NA())</f>
        <v>#N/A</v>
      </c>
      <c r="I120" s="554" t="e">
        <f>IF(ISNUMBER(Regressions!I130),ROUND(Regressions!I130, 1), NA())</f>
        <v>#N/A</v>
      </c>
      <c r="J120" s="555" t="e">
        <f>IF(ISNUMBER(Regressions!K130),ROUND(Regressions!K130, 1), NA())</f>
        <v>#N/A</v>
      </c>
      <c r="K120" s="551" t="e">
        <f>IF(ISNUMBER(Regressions!L130),ROUND(Regressions!L130, 1), NA())</f>
        <v>#N/A</v>
      </c>
      <c r="L120" s="556" t="e">
        <f>IF(ISNUMBER(Regressions!M130),ROUND(Regressions!M130, 1), NA())</f>
        <v>#N/A</v>
      </c>
      <c r="M120" s="553" t="e">
        <f>IF(ISNUMBER(Regressions!N130),ROUND(Regressions!N130, 1), NA())</f>
        <v>#N/A</v>
      </c>
      <c r="N120" s="554" t="e">
        <f>IF(ISNUMBER(Regressions!O130),ROUND(Regressions!O130, 1), NA())</f>
        <v>#N/A</v>
      </c>
      <c r="O120" s="555" t="e">
        <f>IF(ISNUMBER(Regressions!Q130),ROUND(Regressions!Q130, 1), NA())</f>
        <v>#N/A</v>
      </c>
      <c r="P120" s="551" t="e">
        <f>IF(ISNUMBER(Regressions!R130),ROUND(Regressions!R130, 1), NA())</f>
        <v>#N/A</v>
      </c>
      <c r="Q120" s="557" t="e">
        <f>IF(ISNUMBER(Regressions!S130),ROUND(Regressions!S130, 1), NA())</f>
        <v>#N/A</v>
      </c>
      <c r="R120" s="553" t="e">
        <f>IF(ISNUMBER(Regressions!T130),ROUND(Regressions!T130, 1), NA())</f>
        <v>#N/A</v>
      </c>
      <c r="S120" s="554" t="e">
        <f>IF(ISNUMBER(Regressions!U130),ROUND(Regressions!U130, 1), NA())</f>
        <v>#N/A</v>
      </c>
    </row>
    <row r="121" spans="1:19" x14ac:dyDescent="0.25">
      <c r="A121" s="546" t="str">
        <f>+Introduction!$C$7</f>
        <v>Mongolia</v>
      </c>
      <c r="B121" s="547">
        <f>IF(ISBLANK(Regressions!B131), " ", Regressions!B131)</f>
        <v>2024</v>
      </c>
      <c r="C121" s="546" t="str">
        <f>HLOOKUP(Introduction!$G$4,nametranslations,27,FALSE)</f>
        <v>Pre-primary</v>
      </c>
      <c r="D121" s="549">
        <f>IF(ISBLANK(Regressions!D131), " ", Regressions!D131)</f>
        <v>291776</v>
      </c>
      <c r="E121" s="550" t="e">
        <f>IF(ISNUMBER(Regressions!E131),ROUND(Regressions!E131, 1), NA())</f>
        <v>#N/A</v>
      </c>
      <c r="F121" s="551" t="e">
        <f>IF(ISNUMBER(Regressions!F131),ROUND(Regressions!F131, 1), NA())</f>
        <v>#N/A</v>
      </c>
      <c r="G121" s="552" t="e">
        <f>IF(ISNUMBER(Regressions!G131),ROUND(Regressions!G131, 1), NA())</f>
        <v>#N/A</v>
      </c>
      <c r="H121" s="553" t="e">
        <f>IF(ISNUMBER(Regressions!H131),ROUND(Regressions!H131, 1), NA())</f>
        <v>#N/A</v>
      </c>
      <c r="I121" s="554" t="e">
        <f>IF(ISNUMBER(Regressions!I131),ROUND(Regressions!I131, 1), NA())</f>
        <v>#N/A</v>
      </c>
      <c r="J121" s="555" t="e">
        <f>IF(ISNUMBER(Regressions!K131),ROUND(Regressions!K131, 1), NA())</f>
        <v>#N/A</v>
      </c>
      <c r="K121" s="551" t="e">
        <f>IF(ISNUMBER(Regressions!L131),ROUND(Regressions!L131, 1), NA())</f>
        <v>#N/A</v>
      </c>
      <c r="L121" s="556" t="e">
        <f>IF(ISNUMBER(Regressions!M131),ROUND(Regressions!M131, 1), NA())</f>
        <v>#N/A</v>
      </c>
      <c r="M121" s="553" t="e">
        <f>IF(ISNUMBER(Regressions!N131),ROUND(Regressions!N131, 1), NA())</f>
        <v>#N/A</v>
      </c>
      <c r="N121" s="554" t="e">
        <f>IF(ISNUMBER(Regressions!O131),ROUND(Regressions!O131, 1), NA())</f>
        <v>#N/A</v>
      </c>
      <c r="O121" s="555" t="e">
        <f>IF(ISNUMBER(Regressions!Q131),ROUND(Regressions!Q131, 1), NA())</f>
        <v>#N/A</v>
      </c>
      <c r="P121" s="551" t="e">
        <f>IF(ISNUMBER(Regressions!R131),ROUND(Regressions!R131, 1), NA())</f>
        <v>#N/A</v>
      </c>
      <c r="Q121" s="557" t="e">
        <f>IF(ISNUMBER(Regressions!S131),ROUND(Regressions!S131, 1), NA())</f>
        <v>#N/A</v>
      </c>
      <c r="R121" s="553" t="e">
        <f>IF(ISNUMBER(Regressions!T131),ROUND(Regressions!T131, 1), NA())</f>
        <v>#N/A</v>
      </c>
      <c r="S121" s="554" t="e">
        <f>IF(ISNUMBER(Regressions!U131),ROUND(Regressions!U131, 1), NA())</f>
        <v>#N/A</v>
      </c>
    </row>
    <row r="122" spans="1:19" x14ac:dyDescent="0.25">
      <c r="A122" s="562" t="str">
        <f>+Introduction!$C$7</f>
        <v>Mongolia</v>
      </c>
      <c r="B122" s="563">
        <f>IF(ISBLANK(Regressions!B132), " ", Regressions!B132)</f>
        <v>2025</v>
      </c>
      <c r="C122" s="562" t="str">
        <f>HLOOKUP(Introduction!$G$4,nametranslations,27,FALSE)</f>
        <v>Pre-primary</v>
      </c>
      <c r="D122" s="564">
        <f>IF(ISBLANK(Regressions!D132), " ", Regressions!D132)</f>
        <v>312489</v>
      </c>
      <c r="E122" s="565" t="e">
        <f>IF(ISNUMBER(Regressions!E132),ROUND(Regressions!E132, 1), NA())</f>
        <v>#N/A</v>
      </c>
      <c r="F122" s="566" t="e">
        <f>IF(ISNUMBER(Regressions!F132),ROUND(Regressions!F132, 1), NA())</f>
        <v>#N/A</v>
      </c>
      <c r="G122" s="567" t="e">
        <f>IF(ISNUMBER(Regressions!G132),ROUND(Regressions!G132, 1), NA())</f>
        <v>#N/A</v>
      </c>
      <c r="H122" s="568" t="e">
        <f>IF(ISNUMBER(Regressions!H132),ROUND(Regressions!H132, 1), NA())</f>
        <v>#N/A</v>
      </c>
      <c r="I122" s="569" t="e">
        <f>IF(ISNUMBER(Regressions!I132),ROUND(Regressions!I132, 1), NA())</f>
        <v>#N/A</v>
      </c>
      <c r="J122" s="570" t="e">
        <f>IF(ISNUMBER(Regressions!K132),ROUND(Regressions!K132, 1), NA())</f>
        <v>#N/A</v>
      </c>
      <c r="K122" s="566" t="e">
        <f>IF(ISNUMBER(Regressions!L132),ROUND(Regressions!L132, 1), NA())</f>
        <v>#N/A</v>
      </c>
      <c r="L122" s="571" t="e">
        <f>IF(ISNUMBER(Regressions!M132),ROUND(Regressions!M132, 1), NA())</f>
        <v>#N/A</v>
      </c>
      <c r="M122" s="568" t="e">
        <f>IF(ISNUMBER(Regressions!N132),ROUND(Regressions!N132, 1), NA())</f>
        <v>#N/A</v>
      </c>
      <c r="N122" s="569" t="e">
        <f>IF(ISNUMBER(Regressions!O132),ROUND(Regressions!O132, 1), NA())</f>
        <v>#N/A</v>
      </c>
      <c r="O122" s="570" t="e">
        <f>IF(ISNUMBER(Regressions!Q132),ROUND(Regressions!Q132, 1), NA())</f>
        <v>#N/A</v>
      </c>
      <c r="P122" s="566" t="e">
        <f>IF(ISNUMBER(Regressions!R132),ROUND(Regressions!R132, 1), NA())</f>
        <v>#N/A</v>
      </c>
      <c r="Q122" s="572" t="e">
        <f>IF(ISNUMBER(Regressions!S132),ROUND(Regressions!S132, 1), NA())</f>
        <v>#N/A</v>
      </c>
      <c r="R122" s="568" t="e">
        <f>IF(ISNUMBER(Regressions!T132),ROUND(Regressions!T132, 1), NA())</f>
        <v>#N/A</v>
      </c>
      <c r="S122" s="569" t="e">
        <f>IF(ISNUMBER(Regressions!U132),ROUND(Regressions!U132, 1), NA())</f>
        <v>#N/A</v>
      </c>
    </row>
    <row r="123" spans="1:19" hidden="1" x14ac:dyDescent="0.25">
      <c r="A123" s="546" t="str">
        <f>+Introduction!$C$7</f>
        <v>Mongolia</v>
      </c>
      <c r="B123" s="547">
        <f>IF(ISBLANK(Regressions!B133), " ", Regressions!B133)</f>
        <v>2026</v>
      </c>
      <c r="C123" s="546" t="str">
        <f>HLOOKUP(Introduction!$G$4,nametranslations,27,FALSE)</f>
        <v>Pre-primary</v>
      </c>
      <c r="D123" s="549" t="str">
        <f>IF(ISBLANK(Regressions!D133), " ", Regressions!D133)</f>
        <v xml:space="preserve"> </v>
      </c>
      <c r="E123" s="550" t="e">
        <f>IF(ISNUMBER(Regressions!E133),ROUND(Regressions!E133, 1), NA())</f>
        <v>#N/A</v>
      </c>
      <c r="F123" s="551" t="e">
        <f>IF(ISNUMBER(Regressions!F133),ROUND(Regressions!F133, 1), NA())</f>
        <v>#N/A</v>
      </c>
      <c r="G123" s="552" t="e">
        <f>IF(ISNUMBER(Regressions!G133),ROUND(Regressions!G133, 1), NA())</f>
        <v>#N/A</v>
      </c>
      <c r="H123" s="553" t="e">
        <f>IF(ISNUMBER(Regressions!H133),ROUND(Regressions!H133, 1), NA())</f>
        <v>#N/A</v>
      </c>
      <c r="I123" s="554" t="e">
        <f>IF(ISNUMBER(Regressions!I133),ROUND(Regressions!I133, 1), NA())</f>
        <v>#N/A</v>
      </c>
      <c r="J123" s="555" t="e">
        <f>IF(ISNUMBER(Regressions!K133),ROUND(Regressions!K133, 1), NA())</f>
        <v>#N/A</v>
      </c>
      <c r="K123" s="551" t="e">
        <f>IF(ISNUMBER(Regressions!L133),ROUND(Regressions!L133, 1), NA())</f>
        <v>#N/A</v>
      </c>
      <c r="L123" s="556" t="e">
        <f>IF(ISNUMBER(Regressions!M133),ROUND(Regressions!M133, 1), NA())</f>
        <v>#N/A</v>
      </c>
      <c r="M123" s="553" t="e">
        <f>IF(ISNUMBER(Regressions!N133),ROUND(Regressions!N133, 1), NA())</f>
        <v>#N/A</v>
      </c>
      <c r="N123" s="554" t="e">
        <f>IF(ISNUMBER(Regressions!O133),ROUND(Regressions!O133, 1), NA())</f>
        <v>#N/A</v>
      </c>
      <c r="O123" s="555" t="e">
        <f>IF(ISNUMBER(Regressions!Q133),ROUND(Regressions!Q133, 1), NA())</f>
        <v>#N/A</v>
      </c>
      <c r="P123" s="551" t="e">
        <f>IF(ISNUMBER(Regressions!R133),ROUND(Regressions!R133, 1), NA())</f>
        <v>#N/A</v>
      </c>
      <c r="Q123" s="557" t="e">
        <f>IF(ISNUMBER(Regressions!S133),ROUND(Regressions!S133, 1), NA())</f>
        <v>#N/A</v>
      </c>
      <c r="R123" s="553" t="e">
        <f>IF(ISNUMBER(Regressions!T133),ROUND(Regressions!T133, 1), NA())</f>
        <v>#N/A</v>
      </c>
      <c r="S123" s="554" t="e">
        <f>IF(ISNUMBER(Regressions!U133),ROUND(Regressions!U133, 1), NA())</f>
        <v>#N/A</v>
      </c>
    </row>
    <row r="124" spans="1:19" hidden="1" x14ac:dyDescent="0.25">
      <c r="A124" s="546" t="str">
        <f>+Introduction!$C$7</f>
        <v>Mongolia</v>
      </c>
      <c r="B124" s="547">
        <f>IF(ISBLANK(Regressions!B134), " ", Regressions!B134)</f>
        <v>2027</v>
      </c>
      <c r="C124" s="546" t="str">
        <f>HLOOKUP(Introduction!$G$4,nametranslations,27,FALSE)</f>
        <v>Pre-primary</v>
      </c>
      <c r="D124" s="549" t="str">
        <f>IF(ISBLANK(Regressions!D134), " ", Regressions!D134)</f>
        <v xml:space="preserve"> </v>
      </c>
      <c r="E124" s="550" t="e">
        <f>IF(ISNUMBER(Regressions!E134),ROUND(Regressions!E134, 1), NA())</f>
        <v>#N/A</v>
      </c>
      <c r="F124" s="551" t="e">
        <f>IF(ISNUMBER(Regressions!F134),ROUND(Regressions!F134, 1), NA())</f>
        <v>#N/A</v>
      </c>
      <c r="G124" s="552" t="e">
        <f>IF(ISNUMBER(Regressions!G134),ROUND(Regressions!G134, 1), NA())</f>
        <v>#N/A</v>
      </c>
      <c r="H124" s="553" t="e">
        <f>IF(ISNUMBER(Regressions!H134),ROUND(Regressions!H134, 1), NA())</f>
        <v>#N/A</v>
      </c>
      <c r="I124" s="554" t="e">
        <f>IF(ISNUMBER(Regressions!I134),ROUND(Regressions!I134, 1), NA())</f>
        <v>#N/A</v>
      </c>
      <c r="J124" s="555" t="e">
        <f>IF(ISNUMBER(Regressions!K134),ROUND(Regressions!K134, 1), NA())</f>
        <v>#N/A</v>
      </c>
      <c r="K124" s="551" t="e">
        <f>IF(ISNUMBER(Regressions!L134),ROUND(Regressions!L134, 1), NA())</f>
        <v>#N/A</v>
      </c>
      <c r="L124" s="556" t="e">
        <f>IF(ISNUMBER(Regressions!M134),ROUND(Regressions!M134, 1), NA())</f>
        <v>#N/A</v>
      </c>
      <c r="M124" s="553" t="e">
        <f>IF(ISNUMBER(Regressions!N134),ROUND(Regressions!N134, 1), NA())</f>
        <v>#N/A</v>
      </c>
      <c r="N124" s="554" t="e">
        <f>IF(ISNUMBER(Regressions!O134),ROUND(Regressions!O134, 1), NA())</f>
        <v>#N/A</v>
      </c>
      <c r="O124" s="555" t="e">
        <f>IF(ISNUMBER(Regressions!Q134),ROUND(Regressions!Q134, 1), NA())</f>
        <v>#N/A</v>
      </c>
      <c r="P124" s="551" t="e">
        <f>IF(ISNUMBER(Regressions!R134),ROUND(Regressions!R134, 1), NA())</f>
        <v>#N/A</v>
      </c>
      <c r="Q124" s="557" t="e">
        <f>IF(ISNUMBER(Regressions!S134),ROUND(Regressions!S134, 1), NA())</f>
        <v>#N/A</v>
      </c>
      <c r="R124" s="553" t="e">
        <f>IF(ISNUMBER(Regressions!T134),ROUND(Regressions!T134, 1), NA())</f>
        <v>#N/A</v>
      </c>
      <c r="S124" s="554" t="e">
        <f>IF(ISNUMBER(Regressions!U134),ROUND(Regressions!U134, 1), NA())</f>
        <v>#N/A</v>
      </c>
    </row>
    <row r="125" spans="1:19" hidden="1" x14ac:dyDescent="0.25">
      <c r="A125" s="546" t="str">
        <f>+Introduction!$C$7</f>
        <v>Mongolia</v>
      </c>
      <c r="B125" s="547">
        <f>IF(ISBLANK(Regressions!B135), " ", Regressions!B135)</f>
        <v>2028</v>
      </c>
      <c r="C125" s="546" t="str">
        <f>HLOOKUP(Introduction!$G$4,nametranslations,27,FALSE)</f>
        <v>Pre-primary</v>
      </c>
      <c r="D125" s="549" t="str">
        <f>IF(ISBLANK(Regressions!D135), " ", Regressions!D135)</f>
        <v xml:space="preserve"> </v>
      </c>
      <c r="E125" s="550" t="e">
        <f>IF(ISNUMBER(Regressions!E135),ROUND(Regressions!E135, 1), NA())</f>
        <v>#N/A</v>
      </c>
      <c r="F125" s="551" t="e">
        <f>IF(ISNUMBER(Regressions!F135),ROUND(Regressions!F135, 1), NA())</f>
        <v>#N/A</v>
      </c>
      <c r="G125" s="552" t="e">
        <f>IF(ISNUMBER(Regressions!G135),ROUND(Regressions!G135, 1), NA())</f>
        <v>#N/A</v>
      </c>
      <c r="H125" s="553" t="e">
        <f>IF(ISNUMBER(Regressions!H135),ROUND(Regressions!H135, 1), NA())</f>
        <v>#N/A</v>
      </c>
      <c r="I125" s="554" t="e">
        <f>IF(ISNUMBER(Regressions!I135),ROUND(Regressions!I135, 1), NA())</f>
        <v>#N/A</v>
      </c>
      <c r="J125" s="555" t="e">
        <f>IF(ISNUMBER(Regressions!K135),ROUND(Regressions!K135, 1), NA())</f>
        <v>#N/A</v>
      </c>
      <c r="K125" s="551" t="e">
        <f>IF(ISNUMBER(Regressions!L135),ROUND(Regressions!L135, 1), NA())</f>
        <v>#N/A</v>
      </c>
      <c r="L125" s="556" t="e">
        <f>IF(ISNUMBER(Regressions!M135),ROUND(Regressions!M135, 1), NA())</f>
        <v>#N/A</v>
      </c>
      <c r="M125" s="553" t="e">
        <f>IF(ISNUMBER(Regressions!N135),ROUND(Regressions!N135, 1), NA())</f>
        <v>#N/A</v>
      </c>
      <c r="N125" s="554" t="e">
        <f>IF(ISNUMBER(Regressions!O135),ROUND(Regressions!O135, 1), NA())</f>
        <v>#N/A</v>
      </c>
      <c r="O125" s="555" t="e">
        <f>IF(ISNUMBER(Regressions!Q135),ROUND(Regressions!Q135, 1), NA())</f>
        <v>#N/A</v>
      </c>
      <c r="P125" s="551" t="e">
        <f>IF(ISNUMBER(Regressions!R135),ROUND(Regressions!R135, 1), NA())</f>
        <v>#N/A</v>
      </c>
      <c r="Q125" s="557" t="e">
        <f>IF(ISNUMBER(Regressions!S135),ROUND(Regressions!S135, 1), NA())</f>
        <v>#N/A</v>
      </c>
      <c r="R125" s="553" t="e">
        <f>IF(ISNUMBER(Regressions!T135),ROUND(Regressions!T135, 1), NA())</f>
        <v>#N/A</v>
      </c>
      <c r="S125" s="554" t="e">
        <f>IF(ISNUMBER(Regressions!U135),ROUND(Regressions!U135, 1), NA())</f>
        <v>#N/A</v>
      </c>
    </row>
    <row r="126" spans="1:19" hidden="1" x14ac:dyDescent="0.25">
      <c r="A126" s="546" t="str">
        <f>+Introduction!$C$7</f>
        <v>Mongolia</v>
      </c>
      <c r="B126" s="547">
        <f>IF(ISBLANK(Regressions!B136), " ", Regressions!B136)</f>
        <v>2029</v>
      </c>
      <c r="C126" s="546" t="str">
        <f>HLOOKUP(Introduction!$G$4,nametranslations,27,FALSE)</f>
        <v>Pre-primary</v>
      </c>
      <c r="D126" s="549" t="str">
        <f>IF(ISBLANK(Regressions!D136), " ", Regressions!D136)</f>
        <v xml:space="preserve"> </v>
      </c>
      <c r="E126" s="550" t="e">
        <f>IF(ISNUMBER(Regressions!E136),ROUND(Regressions!E136, 1), NA())</f>
        <v>#N/A</v>
      </c>
      <c r="F126" s="551" t="e">
        <f>IF(ISNUMBER(Regressions!F136),ROUND(Regressions!F136, 1), NA())</f>
        <v>#N/A</v>
      </c>
      <c r="G126" s="552" t="e">
        <f>IF(ISNUMBER(Regressions!G136),ROUND(Regressions!G136, 1), NA())</f>
        <v>#N/A</v>
      </c>
      <c r="H126" s="553" t="e">
        <f>IF(ISNUMBER(Regressions!H136),ROUND(Regressions!H136, 1), NA())</f>
        <v>#N/A</v>
      </c>
      <c r="I126" s="554" t="e">
        <f>IF(ISNUMBER(Regressions!I136),ROUND(Regressions!I136, 1), NA())</f>
        <v>#N/A</v>
      </c>
      <c r="J126" s="555" t="e">
        <f>IF(ISNUMBER(Regressions!K136),ROUND(Regressions!K136, 1), NA())</f>
        <v>#N/A</v>
      </c>
      <c r="K126" s="551" t="e">
        <f>IF(ISNUMBER(Regressions!L136),ROUND(Regressions!L136, 1), NA())</f>
        <v>#N/A</v>
      </c>
      <c r="L126" s="556" t="e">
        <f>IF(ISNUMBER(Regressions!M136),ROUND(Regressions!M136, 1), NA())</f>
        <v>#N/A</v>
      </c>
      <c r="M126" s="553" t="e">
        <f>IF(ISNUMBER(Regressions!N136),ROUND(Regressions!N136, 1), NA())</f>
        <v>#N/A</v>
      </c>
      <c r="N126" s="554" t="e">
        <f>IF(ISNUMBER(Regressions!O136),ROUND(Regressions!O136, 1), NA())</f>
        <v>#N/A</v>
      </c>
      <c r="O126" s="555" t="e">
        <f>IF(ISNUMBER(Regressions!Q136),ROUND(Regressions!Q136, 1), NA())</f>
        <v>#N/A</v>
      </c>
      <c r="P126" s="551" t="e">
        <f>IF(ISNUMBER(Regressions!R136),ROUND(Regressions!R136, 1), NA())</f>
        <v>#N/A</v>
      </c>
      <c r="Q126" s="557" t="e">
        <f>IF(ISNUMBER(Regressions!S136),ROUND(Regressions!S136, 1), NA())</f>
        <v>#N/A</v>
      </c>
      <c r="R126" s="553" t="e">
        <f>IF(ISNUMBER(Regressions!T136),ROUND(Regressions!T136, 1), NA())</f>
        <v>#N/A</v>
      </c>
      <c r="S126" s="554" t="e">
        <f>IF(ISNUMBER(Regressions!U136),ROUND(Regressions!U136, 1), NA())</f>
        <v>#N/A</v>
      </c>
    </row>
    <row r="127" spans="1:19" hidden="1" x14ac:dyDescent="0.25">
      <c r="A127" s="546" t="str">
        <f>+Introduction!$C$7</f>
        <v>Mongolia</v>
      </c>
      <c r="B127" s="547">
        <f>IF(ISBLANK(Regressions!B137), " ", Regressions!B137)</f>
        <v>2030</v>
      </c>
      <c r="C127" s="546" t="str">
        <f>HLOOKUP(Introduction!$G$4,nametranslations,27,FALSE)</f>
        <v>Pre-primary</v>
      </c>
      <c r="D127" s="549" t="str">
        <f>IF(ISBLANK(Regressions!D137), " ", Regressions!D137)</f>
        <v xml:space="preserve"> </v>
      </c>
      <c r="E127" s="550" t="e">
        <f>IF(ISNUMBER(Regressions!E137),ROUND(Regressions!E137, 1), NA())</f>
        <v>#N/A</v>
      </c>
      <c r="F127" s="551" t="e">
        <f>IF(ISNUMBER(Regressions!F137),ROUND(Regressions!F137, 1), NA())</f>
        <v>#N/A</v>
      </c>
      <c r="G127" s="552" t="e">
        <f>IF(ISNUMBER(Regressions!G137),ROUND(Regressions!G137, 1), NA())</f>
        <v>#N/A</v>
      </c>
      <c r="H127" s="553" t="e">
        <f>IF(ISNUMBER(Regressions!H137),ROUND(Regressions!H137, 1), NA())</f>
        <v>#N/A</v>
      </c>
      <c r="I127" s="554" t="e">
        <f>IF(ISNUMBER(Regressions!I137),ROUND(Regressions!I137, 1), NA())</f>
        <v>#N/A</v>
      </c>
      <c r="J127" s="555" t="e">
        <f>IF(ISNUMBER(Regressions!K137),ROUND(Regressions!K137, 1), NA())</f>
        <v>#N/A</v>
      </c>
      <c r="K127" s="551" t="e">
        <f>IF(ISNUMBER(Regressions!L137),ROUND(Regressions!L137, 1), NA())</f>
        <v>#N/A</v>
      </c>
      <c r="L127" s="556" t="e">
        <f>IF(ISNUMBER(Regressions!M137),ROUND(Regressions!M137, 1), NA())</f>
        <v>#N/A</v>
      </c>
      <c r="M127" s="553" t="e">
        <f>IF(ISNUMBER(Regressions!N137),ROUND(Regressions!N137, 1), NA())</f>
        <v>#N/A</v>
      </c>
      <c r="N127" s="554" t="e">
        <f>IF(ISNUMBER(Regressions!O137),ROUND(Regressions!O137, 1), NA())</f>
        <v>#N/A</v>
      </c>
      <c r="O127" s="555" t="e">
        <f>IF(ISNUMBER(Regressions!Q137),ROUND(Regressions!Q137, 1), NA())</f>
        <v>#N/A</v>
      </c>
      <c r="P127" s="551" t="e">
        <f>IF(ISNUMBER(Regressions!R137),ROUND(Regressions!R137, 1), NA())</f>
        <v>#N/A</v>
      </c>
      <c r="Q127" s="557" t="e">
        <f>IF(ISNUMBER(Regressions!S137),ROUND(Regressions!S137, 1), NA())</f>
        <v>#N/A</v>
      </c>
      <c r="R127" s="553" t="e">
        <f>IF(ISNUMBER(Regressions!T137),ROUND(Regressions!T137, 1), NA())</f>
        <v>#N/A</v>
      </c>
      <c r="S127" s="554" t="e">
        <f>IF(ISNUMBER(Regressions!U137),ROUND(Regressions!U137, 1), NA())</f>
        <v>#N/A</v>
      </c>
    </row>
    <row r="128" spans="1:19" x14ac:dyDescent="0.25">
      <c r="A128" s="546" t="str">
        <f>+Introduction!$C$7</f>
        <v>Mongolia</v>
      </c>
      <c r="B128" s="547">
        <f>IF(ISBLANK(Regressions!B138), " ", Regressions!B138)</f>
        <v>2000</v>
      </c>
      <c r="C128" s="546" t="str">
        <f>HLOOKUP(Introduction!$G$4,nametranslations,28,FALSE)</f>
        <v>Primary</v>
      </c>
      <c r="D128" s="549">
        <f>IF(ISBLANK(Regressions!D138), " ", Regressions!D138)</f>
        <v>253969</v>
      </c>
      <c r="E128" s="550" t="e">
        <f>IF(ISNUMBER(Regressions!E138),ROUND(Regressions!E138, 1), NA())</f>
        <v>#N/A</v>
      </c>
      <c r="F128" s="551" t="e">
        <f>IF(ISNUMBER(Regressions!F138),ROUND(Regressions!F138, 1), NA())</f>
        <v>#N/A</v>
      </c>
      <c r="G128" s="552" t="e">
        <f>IF(ISNUMBER(Regressions!G138),ROUND(Regressions!G138, 1), NA())</f>
        <v>#N/A</v>
      </c>
      <c r="H128" s="553" t="e">
        <f>IF(ISNUMBER(Regressions!H138),ROUND(Regressions!H138, 1), NA())</f>
        <v>#N/A</v>
      </c>
      <c r="I128" s="554" t="e">
        <f>IF(ISNUMBER(Regressions!I138),ROUND(Regressions!I138, 1), NA())</f>
        <v>#N/A</v>
      </c>
      <c r="J128" s="555">
        <f>IF(ISNUMBER(Regressions!K138),ROUND(Regressions!K138, 1), NA())</f>
        <v>100</v>
      </c>
      <c r="K128" s="551" t="e">
        <f>IF(ISNUMBER(Regressions!L138),ROUND(Regressions!L138, 1), NA())</f>
        <v>#N/A</v>
      </c>
      <c r="L128" s="556" t="e">
        <f>IF(ISNUMBER(Regressions!M138),ROUND(Regressions!M138, 1), NA())</f>
        <v>#N/A</v>
      </c>
      <c r="M128" s="553" t="e">
        <f>IF(ISNUMBER(Regressions!N138),ROUND(Regressions!N138, 1), NA())</f>
        <v>#N/A</v>
      </c>
      <c r="N128" s="554" t="e">
        <f>IF(ISNUMBER(Regressions!O138),ROUND(Regressions!O138, 1), NA())</f>
        <v>#N/A</v>
      </c>
      <c r="O128" s="555">
        <f>IF(ISNUMBER(Regressions!Q138),ROUND(Regressions!Q138, 1), NA())</f>
        <v>100</v>
      </c>
      <c r="P128" s="551" t="e">
        <f>IF(ISNUMBER(Regressions!R138),ROUND(Regressions!R138, 1), NA())</f>
        <v>#N/A</v>
      </c>
      <c r="Q128" s="557" t="e">
        <f>IF(ISNUMBER(Regressions!S138),ROUND(Regressions!S138, 1), NA())</f>
        <v>#N/A</v>
      </c>
      <c r="R128" s="553" t="e">
        <f>IF(ISNUMBER(Regressions!T138),ROUND(Regressions!T138, 1), NA())</f>
        <v>#N/A</v>
      </c>
      <c r="S128" s="554" t="e">
        <f>IF(ISNUMBER(Regressions!U138),ROUND(Regressions!U138, 1), NA())</f>
        <v>#N/A</v>
      </c>
    </row>
    <row r="129" spans="1:19" x14ac:dyDescent="0.25">
      <c r="A129" s="546" t="str">
        <f>+Introduction!$C$7</f>
        <v>Mongolia</v>
      </c>
      <c r="B129" s="547">
        <f>IF(ISBLANK(Regressions!B139), " ", Regressions!B139)</f>
        <v>2001</v>
      </c>
      <c r="C129" s="546" t="str">
        <f>HLOOKUP(Introduction!$G$4,nametranslations,28,FALSE)</f>
        <v>Primary</v>
      </c>
      <c r="D129" s="549">
        <f>IF(ISBLANK(Regressions!D139), " ", Regressions!D139)</f>
        <v>244967</v>
      </c>
      <c r="E129" s="550" t="e">
        <f>IF(ISNUMBER(Regressions!E139),ROUND(Regressions!E139, 1), NA())</f>
        <v>#N/A</v>
      </c>
      <c r="F129" s="551" t="e">
        <f>IF(ISNUMBER(Regressions!F139),ROUND(Regressions!F139, 1), NA())</f>
        <v>#N/A</v>
      </c>
      <c r="G129" s="552" t="e">
        <f>IF(ISNUMBER(Regressions!G139),ROUND(Regressions!G139, 1), NA())</f>
        <v>#N/A</v>
      </c>
      <c r="H129" s="553" t="e">
        <f>IF(ISNUMBER(Regressions!H139),ROUND(Regressions!H139, 1), NA())</f>
        <v>#N/A</v>
      </c>
      <c r="I129" s="554" t="e">
        <f>IF(ISNUMBER(Regressions!I139),ROUND(Regressions!I139, 1), NA())</f>
        <v>#N/A</v>
      </c>
      <c r="J129" s="555">
        <f>IF(ISNUMBER(Regressions!K139),ROUND(Regressions!K139, 1), NA())</f>
        <v>100</v>
      </c>
      <c r="K129" s="551" t="e">
        <f>IF(ISNUMBER(Regressions!L139),ROUND(Regressions!L139, 1), NA())</f>
        <v>#N/A</v>
      </c>
      <c r="L129" s="556" t="e">
        <f>IF(ISNUMBER(Regressions!M139),ROUND(Regressions!M139, 1), NA())</f>
        <v>#N/A</v>
      </c>
      <c r="M129" s="553" t="e">
        <f>IF(ISNUMBER(Regressions!N139),ROUND(Regressions!N139, 1), NA())</f>
        <v>#N/A</v>
      </c>
      <c r="N129" s="554" t="e">
        <f>IF(ISNUMBER(Regressions!O139),ROUND(Regressions!O139, 1), NA())</f>
        <v>#N/A</v>
      </c>
      <c r="O129" s="555">
        <f>IF(ISNUMBER(Regressions!Q139),ROUND(Regressions!Q139, 1), NA())</f>
        <v>100</v>
      </c>
      <c r="P129" s="551" t="e">
        <f>IF(ISNUMBER(Regressions!R139),ROUND(Regressions!R139, 1), NA())</f>
        <v>#N/A</v>
      </c>
      <c r="Q129" s="557" t="e">
        <f>IF(ISNUMBER(Regressions!S139),ROUND(Regressions!S139, 1), NA())</f>
        <v>#N/A</v>
      </c>
      <c r="R129" s="553" t="e">
        <f>IF(ISNUMBER(Regressions!T139),ROUND(Regressions!T139, 1), NA())</f>
        <v>#N/A</v>
      </c>
      <c r="S129" s="554" t="e">
        <f>IF(ISNUMBER(Regressions!U139),ROUND(Regressions!U139, 1), NA())</f>
        <v>#N/A</v>
      </c>
    </row>
    <row r="130" spans="1:19" x14ac:dyDescent="0.25">
      <c r="A130" s="546" t="str">
        <f>+Introduction!$C$7</f>
        <v>Mongolia</v>
      </c>
      <c r="B130" s="547">
        <f>IF(ISBLANK(Regressions!B140), " ", Regressions!B140)</f>
        <v>2002</v>
      </c>
      <c r="C130" s="546" t="str">
        <f>HLOOKUP(Introduction!$G$4,nametranslations,28,FALSE)</f>
        <v>Primary</v>
      </c>
      <c r="D130" s="549">
        <f>IF(ISBLANK(Regressions!D140), " ", Regressions!D140)</f>
        <v>235187</v>
      </c>
      <c r="E130" s="550" t="e">
        <f>IF(ISNUMBER(Regressions!E140),ROUND(Regressions!E140, 1), NA())</f>
        <v>#N/A</v>
      </c>
      <c r="F130" s="551" t="e">
        <f>IF(ISNUMBER(Regressions!F140),ROUND(Regressions!F140, 1), NA())</f>
        <v>#N/A</v>
      </c>
      <c r="G130" s="552" t="e">
        <f>IF(ISNUMBER(Regressions!G140),ROUND(Regressions!G140, 1), NA())</f>
        <v>#N/A</v>
      </c>
      <c r="H130" s="553" t="e">
        <f>IF(ISNUMBER(Regressions!H140),ROUND(Regressions!H140, 1), NA())</f>
        <v>#N/A</v>
      </c>
      <c r="I130" s="554" t="e">
        <f>IF(ISNUMBER(Regressions!I140),ROUND(Regressions!I140, 1), NA())</f>
        <v>#N/A</v>
      </c>
      <c r="J130" s="555">
        <f>IF(ISNUMBER(Regressions!K140),ROUND(Regressions!K140, 1), NA())</f>
        <v>100</v>
      </c>
      <c r="K130" s="551" t="e">
        <f>IF(ISNUMBER(Regressions!L140),ROUND(Regressions!L140, 1), NA())</f>
        <v>#N/A</v>
      </c>
      <c r="L130" s="556" t="e">
        <f>IF(ISNUMBER(Regressions!M140),ROUND(Regressions!M140, 1), NA())</f>
        <v>#N/A</v>
      </c>
      <c r="M130" s="553" t="e">
        <f>IF(ISNUMBER(Regressions!N140),ROUND(Regressions!N140, 1), NA())</f>
        <v>#N/A</v>
      </c>
      <c r="N130" s="554" t="e">
        <f>IF(ISNUMBER(Regressions!O140),ROUND(Regressions!O140, 1), NA())</f>
        <v>#N/A</v>
      </c>
      <c r="O130" s="555">
        <f>IF(ISNUMBER(Regressions!Q140),ROUND(Regressions!Q140, 1), NA())</f>
        <v>100</v>
      </c>
      <c r="P130" s="551" t="e">
        <f>IF(ISNUMBER(Regressions!R140),ROUND(Regressions!R140, 1), NA())</f>
        <v>#N/A</v>
      </c>
      <c r="Q130" s="557" t="e">
        <f>IF(ISNUMBER(Regressions!S140),ROUND(Regressions!S140, 1), NA())</f>
        <v>#N/A</v>
      </c>
      <c r="R130" s="553" t="e">
        <f>IF(ISNUMBER(Regressions!T140),ROUND(Regressions!T140, 1), NA())</f>
        <v>#N/A</v>
      </c>
      <c r="S130" s="554" t="e">
        <f>IF(ISNUMBER(Regressions!U140),ROUND(Regressions!U140, 1), NA())</f>
        <v>#N/A</v>
      </c>
    </row>
    <row r="131" spans="1:19" x14ac:dyDescent="0.25">
      <c r="A131" s="546" t="str">
        <f>+Introduction!$C$7</f>
        <v>Mongolia</v>
      </c>
      <c r="B131" s="547">
        <f>IF(ISBLANK(Regressions!B141), " ", Regressions!B141)</f>
        <v>2003</v>
      </c>
      <c r="C131" s="546" t="str">
        <f>HLOOKUP(Introduction!$G$4,nametranslations,28,FALSE)</f>
        <v>Primary</v>
      </c>
      <c r="D131" s="549">
        <f>IF(ISBLANK(Regressions!D141), " ", Regressions!D141)</f>
        <v>225915</v>
      </c>
      <c r="E131" s="550" t="e">
        <f>IF(ISNUMBER(Regressions!E141),ROUND(Regressions!E141, 1), NA())</f>
        <v>#N/A</v>
      </c>
      <c r="F131" s="551" t="e">
        <f>IF(ISNUMBER(Regressions!F141),ROUND(Regressions!F141, 1), NA())</f>
        <v>#N/A</v>
      </c>
      <c r="G131" s="552" t="e">
        <f>IF(ISNUMBER(Regressions!G141),ROUND(Regressions!G141, 1), NA())</f>
        <v>#N/A</v>
      </c>
      <c r="H131" s="553" t="e">
        <f>IF(ISNUMBER(Regressions!H141),ROUND(Regressions!H141, 1), NA())</f>
        <v>#N/A</v>
      </c>
      <c r="I131" s="554" t="e">
        <f>IF(ISNUMBER(Regressions!I141),ROUND(Regressions!I141, 1), NA())</f>
        <v>#N/A</v>
      </c>
      <c r="J131" s="555">
        <f>IF(ISNUMBER(Regressions!K141),ROUND(Regressions!K141, 1), NA())</f>
        <v>100</v>
      </c>
      <c r="K131" s="551" t="e">
        <f>IF(ISNUMBER(Regressions!L141),ROUND(Regressions!L141, 1), NA())</f>
        <v>#N/A</v>
      </c>
      <c r="L131" s="556" t="e">
        <f>IF(ISNUMBER(Regressions!M141),ROUND(Regressions!M141, 1), NA())</f>
        <v>#N/A</v>
      </c>
      <c r="M131" s="553" t="e">
        <f>IF(ISNUMBER(Regressions!N141),ROUND(Regressions!N141, 1), NA())</f>
        <v>#N/A</v>
      </c>
      <c r="N131" s="554" t="e">
        <f>IF(ISNUMBER(Regressions!O141),ROUND(Regressions!O141, 1), NA())</f>
        <v>#N/A</v>
      </c>
      <c r="O131" s="555">
        <f>IF(ISNUMBER(Regressions!Q141),ROUND(Regressions!Q141, 1), NA())</f>
        <v>100</v>
      </c>
      <c r="P131" s="551" t="e">
        <f>IF(ISNUMBER(Regressions!R141),ROUND(Regressions!R141, 1), NA())</f>
        <v>#N/A</v>
      </c>
      <c r="Q131" s="557" t="e">
        <f>IF(ISNUMBER(Regressions!S141),ROUND(Regressions!S141, 1), NA())</f>
        <v>#N/A</v>
      </c>
      <c r="R131" s="553" t="e">
        <f>IF(ISNUMBER(Regressions!T141),ROUND(Regressions!T141, 1), NA())</f>
        <v>#N/A</v>
      </c>
      <c r="S131" s="554" t="e">
        <f>IF(ISNUMBER(Regressions!U141),ROUND(Regressions!U141, 1), NA())</f>
        <v>#N/A</v>
      </c>
    </row>
    <row r="132" spans="1:19" x14ac:dyDescent="0.25">
      <c r="A132" s="546" t="str">
        <f>+Introduction!$C$7</f>
        <v>Mongolia</v>
      </c>
      <c r="B132" s="547">
        <f>IF(ISBLANK(Regressions!B142), " ", Regressions!B142)</f>
        <v>2004</v>
      </c>
      <c r="C132" s="546" t="str">
        <f>HLOOKUP(Introduction!$G$4,nametranslations,28,FALSE)</f>
        <v>Primary</v>
      </c>
      <c r="D132" s="549">
        <f>IF(ISBLANK(Regressions!D142), " ", Regressions!D142)</f>
        <v>217832</v>
      </c>
      <c r="E132" s="550" t="e">
        <f>IF(ISNUMBER(Regressions!E142),ROUND(Regressions!E142, 1), NA())</f>
        <v>#N/A</v>
      </c>
      <c r="F132" s="551" t="e">
        <f>IF(ISNUMBER(Regressions!F142),ROUND(Regressions!F142, 1), NA())</f>
        <v>#N/A</v>
      </c>
      <c r="G132" s="552" t="e">
        <f>IF(ISNUMBER(Regressions!G142),ROUND(Regressions!G142, 1), NA())</f>
        <v>#N/A</v>
      </c>
      <c r="H132" s="553" t="e">
        <f>IF(ISNUMBER(Regressions!H142),ROUND(Regressions!H142, 1), NA())</f>
        <v>#N/A</v>
      </c>
      <c r="I132" s="554" t="e">
        <f>IF(ISNUMBER(Regressions!I142),ROUND(Regressions!I142, 1), NA())</f>
        <v>#N/A</v>
      </c>
      <c r="J132" s="555">
        <f>IF(ISNUMBER(Regressions!K142),ROUND(Regressions!K142, 1), NA())</f>
        <v>100</v>
      </c>
      <c r="K132" s="551" t="e">
        <f>IF(ISNUMBER(Regressions!L142),ROUND(Regressions!L142, 1), NA())</f>
        <v>#N/A</v>
      </c>
      <c r="L132" s="556" t="e">
        <f>IF(ISNUMBER(Regressions!M142),ROUND(Regressions!M142, 1), NA())</f>
        <v>#N/A</v>
      </c>
      <c r="M132" s="553" t="e">
        <f>IF(ISNUMBER(Regressions!N142),ROUND(Regressions!N142, 1), NA())</f>
        <v>#N/A</v>
      </c>
      <c r="N132" s="554" t="e">
        <f>IF(ISNUMBER(Regressions!O142),ROUND(Regressions!O142, 1), NA())</f>
        <v>#N/A</v>
      </c>
      <c r="O132" s="555">
        <f>IF(ISNUMBER(Regressions!Q142),ROUND(Regressions!Q142, 1), NA())</f>
        <v>100</v>
      </c>
      <c r="P132" s="551" t="e">
        <f>IF(ISNUMBER(Regressions!R142),ROUND(Regressions!R142, 1), NA())</f>
        <v>#N/A</v>
      </c>
      <c r="Q132" s="557" t="e">
        <f>IF(ISNUMBER(Regressions!S142),ROUND(Regressions!S142, 1), NA())</f>
        <v>#N/A</v>
      </c>
      <c r="R132" s="553" t="e">
        <f>IF(ISNUMBER(Regressions!T142),ROUND(Regressions!T142, 1), NA())</f>
        <v>#N/A</v>
      </c>
      <c r="S132" s="554" t="e">
        <f>IF(ISNUMBER(Regressions!U142),ROUND(Regressions!U142, 1), NA())</f>
        <v>#N/A</v>
      </c>
    </row>
    <row r="133" spans="1:19" x14ac:dyDescent="0.25">
      <c r="A133" s="546" t="str">
        <f>+Introduction!$C$7</f>
        <v>Mongolia</v>
      </c>
      <c r="B133" s="547">
        <f>IF(ISBLANK(Regressions!B143), " ", Regressions!B143)</f>
        <v>2005</v>
      </c>
      <c r="C133" s="546" t="str">
        <f>HLOOKUP(Introduction!$G$4,nametranslations,28,FALSE)</f>
        <v>Primary</v>
      </c>
      <c r="D133" s="549">
        <f>IF(ISBLANK(Regressions!D143), " ", Regressions!D143)</f>
        <v>261380</v>
      </c>
      <c r="E133" s="550" t="e">
        <f>IF(ISNUMBER(Regressions!E143),ROUND(Regressions!E143, 1), NA())</f>
        <v>#N/A</v>
      </c>
      <c r="F133" s="551" t="e">
        <f>IF(ISNUMBER(Regressions!F143),ROUND(Regressions!F143, 1), NA())</f>
        <v>#N/A</v>
      </c>
      <c r="G133" s="552" t="e">
        <f>IF(ISNUMBER(Regressions!G143),ROUND(Regressions!G143, 1), NA())</f>
        <v>#N/A</v>
      </c>
      <c r="H133" s="553" t="e">
        <f>IF(ISNUMBER(Regressions!H143),ROUND(Regressions!H143, 1), NA())</f>
        <v>#N/A</v>
      </c>
      <c r="I133" s="554" t="e">
        <f>IF(ISNUMBER(Regressions!I143),ROUND(Regressions!I143, 1), NA())</f>
        <v>#N/A</v>
      </c>
      <c r="J133" s="555">
        <f>IF(ISNUMBER(Regressions!K143),ROUND(Regressions!K143, 1), NA())</f>
        <v>100</v>
      </c>
      <c r="K133" s="551" t="e">
        <f>IF(ISNUMBER(Regressions!L143),ROUND(Regressions!L143, 1), NA())</f>
        <v>#N/A</v>
      </c>
      <c r="L133" s="556" t="e">
        <f>IF(ISNUMBER(Regressions!M143),ROUND(Regressions!M143, 1), NA())</f>
        <v>#N/A</v>
      </c>
      <c r="M133" s="553" t="e">
        <f>IF(ISNUMBER(Regressions!N143),ROUND(Regressions!N143, 1), NA())</f>
        <v>#N/A</v>
      </c>
      <c r="N133" s="554" t="e">
        <f>IF(ISNUMBER(Regressions!O143),ROUND(Regressions!O143, 1), NA())</f>
        <v>#N/A</v>
      </c>
      <c r="O133" s="555">
        <f>IF(ISNUMBER(Regressions!Q143),ROUND(Regressions!Q143, 1), NA())</f>
        <v>100</v>
      </c>
      <c r="P133" s="551" t="e">
        <f>IF(ISNUMBER(Regressions!R143),ROUND(Regressions!R143, 1), NA())</f>
        <v>#N/A</v>
      </c>
      <c r="Q133" s="557" t="e">
        <f>IF(ISNUMBER(Regressions!S143),ROUND(Regressions!S143, 1), NA())</f>
        <v>#N/A</v>
      </c>
      <c r="R133" s="553" t="e">
        <f>IF(ISNUMBER(Regressions!T143),ROUND(Regressions!T143, 1), NA())</f>
        <v>#N/A</v>
      </c>
      <c r="S133" s="554" t="e">
        <f>IF(ISNUMBER(Regressions!U143),ROUND(Regressions!U143, 1), NA())</f>
        <v>#N/A</v>
      </c>
    </row>
    <row r="134" spans="1:19" x14ac:dyDescent="0.25">
      <c r="A134" s="546" t="str">
        <f>+Introduction!$C$7</f>
        <v>Mongolia</v>
      </c>
      <c r="B134" s="547">
        <f>IF(ISBLANK(Regressions!B144), " ", Regressions!B144)</f>
        <v>2006</v>
      </c>
      <c r="C134" s="546" t="str">
        <f>HLOOKUP(Introduction!$G$4,nametranslations,28,FALSE)</f>
        <v>Primary</v>
      </c>
      <c r="D134" s="549">
        <f>IF(ISBLANK(Regressions!D144), " ", Regressions!D144)</f>
        <v>254532</v>
      </c>
      <c r="E134" s="550" t="e">
        <f>IF(ISNUMBER(Regressions!E144),ROUND(Regressions!E144, 1), NA())</f>
        <v>#N/A</v>
      </c>
      <c r="F134" s="551" t="e">
        <f>IF(ISNUMBER(Regressions!F144),ROUND(Regressions!F144, 1), NA())</f>
        <v>#N/A</v>
      </c>
      <c r="G134" s="552" t="e">
        <f>IF(ISNUMBER(Regressions!G144),ROUND(Regressions!G144, 1), NA())</f>
        <v>#N/A</v>
      </c>
      <c r="H134" s="553" t="e">
        <f>IF(ISNUMBER(Regressions!H144),ROUND(Regressions!H144, 1), NA())</f>
        <v>#N/A</v>
      </c>
      <c r="I134" s="554" t="e">
        <f>IF(ISNUMBER(Regressions!I144),ROUND(Regressions!I144, 1), NA())</f>
        <v>#N/A</v>
      </c>
      <c r="J134" s="555">
        <f>IF(ISNUMBER(Regressions!K144),ROUND(Regressions!K144, 1), NA())</f>
        <v>100</v>
      </c>
      <c r="K134" s="551" t="e">
        <f>IF(ISNUMBER(Regressions!L144),ROUND(Regressions!L144, 1), NA())</f>
        <v>#N/A</v>
      </c>
      <c r="L134" s="556" t="e">
        <f>IF(ISNUMBER(Regressions!M144),ROUND(Regressions!M144, 1), NA())</f>
        <v>#N/A</v>
      </c>
      <c r="M134" s="553" t="e">
        <f>IF(ISNUMBER(Regressions!N144),ROUND(Regressions!N144, 1), NA())</f>
        <v>#N/A</v>
      </c>
      <c r="N134" s="554" t="e">
        <f>IF(ISNUMBER(Regressions!O144),ROUND(Regressions!O144, 1), NA())</f>
        <v>#N/A</v>
      </c>
      <c r="O134" s="555">
        <f>IF(ISNUMBER(Regressions!Q144),ROUND(Regressions!Q144, 1), NA())</f>
        <v>100</v>
      </c>
      <c r="P134" s="551" t="e">
        <f>IF(ISNUMBER(Regressions!R144),ROUND(Regressions!R144, 1), NA())</f>
        <v>#N/A</v>
      </c>
      <c r="Q134" s="557" t="e">
        <f>IF(ISNUMBER(Regressions!S144),ROUND(Regressions!S144, 1), NA())</f>
        <v>#N/A</v>
      </c>
      <c r="R134" s="553" t="e">
        <f>IF(ISNUMBER(Regressions!T144),ROUND(Regressions!T144, 1), NA())</f>
        <v>#N/A</v>
      </c>
      <c r="S134" s="554" t="e">
        <f>IF(ISNUMBER(Regressions!U144),ROUND(Regressions!U144, 1), NA())</f>
        <v>#N/A</v>
      </c>
    </row>
    <row r="135" spans="1:19" x14ac:dyDescent="0.25">
      <c r="A135" s="546" t="str">
        <f>+Introduction!$C$7</f>
        <v>Mongolia</v>
      </c>
      <c r="B135" s="547">
        <f>IF(ISBLANK(Regressions!B145), " ", Regressions!B145)</f>
        <v>2007</v>
      </c>
      <c r="C135" s="546" t="str">
        <f>HLOOKUP(Introduction!$G$4,nametranslations,28,FALSE)</f>
        <v>Primary</v>
      </c>
      <c r="D135" s="549">
        <f>IF(ISBLANK(Regressions!D145), " ", Regressions!D145)</f>
        <v>248013</v>
      </c>
      <c r="E135" s="550" t="e">
        <f>IF(ISNUMBER(Regressions!E145),ROUND(Regressions!E145, 1), NA())</f>
        <v>#N/A</v>
      </c>
      <c r="F135" s="551" t="e">
        <f>IF(ISNUMBER(Regressions!F145),ROUND(Regressions!F145, 1), NA())</f>
        <v>#N/A</v>
      </c>
      <c r="G135" s="552" t="e">
        <f>IF(ISNUMBER(Regressions!G145),ROUND(Regressions!G145, 1), NA())</f>
        <v>#N/A</v>
      </c>
      <c r="H135" s="553" t="e">
        <f>IF(ISNUMBER(Regressions!H145),ROUND(Regressions!H145, 1), NA())</f>
        <v>#N/A</v>
      </c>
      <c r="I135" s="554" t="e">
        <f>IF(ISNUMBER(Regressions!I145),ROUND(Regressions!I145, 1), NA())</f>
        <v>#N/A</v>
      </c>
      <c r="J135" s="555">
        <f>IF(ISNUMBER(Regressions!K145),ROUND(Regressions!K145, 1), NA())</f>
        <v>100</v>
      </c>
      <c r="K135" s="551" t="e">
        <f>IF(ISNUMBER(Regressions!L145),ROUND(Regressions!L145, 1), NA())</f>
        <v>#N/A</v>
      </c>
      <c r="L135" s="556" t="e">
        <f>IF(ISNUMBER(Regressions!M145),ROUND(Regressions!M145, 1), NA())</f>
        <v>#N/A</v>
      </c>
      <c r="M135" s="553" t="e">
        <f>IF(ISNUMBER(Regressions!N145),ROUND(Regressions!N145, 1), NA())</f>
        <v>#N/A</v>
      </c>
      <c r="N135" s="554" t="e">
        <f>IF(ISNUMBER(Regressions!O145),ROUND(Regressions!O145, 1), NA())</f>
        <v>#N/A</v>
      </c>
      <c r="O135" s="555">
        <f>IF(ISNUMBER(Regressions!Q145),ROUND(Regressions!Q145, 1), NA())</f>
        <v>100</v>
      </c>
      <c r="P135" s="551" t="e">
        <f>IF(ISNUMBER(Regressions!R145),ROUND(Regressions!R145, 1), NA())</f>
        <v>#N/A</v>
      </c>
      <c r="Q135" s="557" t="e">
        <f>IF(ISNUMBER(Regressions!S145),ROUND(Regressions!S145, 1), NA())</f>
        <v>#N/A</v>
      </c>
      <c r="R135" s="553" t="e">
        <f>IF(ISNUMBER(Regressions!T145),ROUND(Regressions!T145, 1), NA())</f>
        <v>#N/A</v>
      </c>
      <c r="S135" s="554" t="e">
        <f>IF(ISNUMBER(Regressions!U145),ROUND(Regressions!U145, 1), NA())</f>
        <v>#N/A</v>
      </c>
    </row>
    <row r="136" spans="1:19" x14ac:dyDescent="0.25">
      <c r="A136" s="546" t="str">
        <f>+Introduction!$C$7</f>
        <v>Mongolia</v>
      </c>
      <c r="B136" s="547">
        <f>IF(ISBLANK(Regressions!B146), " ", Regressions!B146)</f>
        <v>2008</v>
      </c>
      <c r="C136" s="546" t="str">
        <f>HLOOKUP(Introduction!$G$4,nametranslations,28,FALSE)</f>
        <v>Primary</v>
      </c>
      <c r="D136" s="549">
        <f>IF(ISBLANK(Regressions!D146), " ", Regressions!D146)</f>
        <v>242342</v>
      </c>
      <c r="E136" s="550" t="e">
        <f>IF(ISNUMBER(Regressions!E146),ROUND(Regressions!E146, 1), NA())</f>
        <v>#N/A</v>
      </c>
      <c r="F136" s="551" t="e">
        <f>IF(ISNUMBER(Regressions!F146),ROUND(Regressions!F146, 1), NA())</f>
        <v>#N/A</v>
      </c>
      <c r="G136" s="552" t="e">
        <f>IF(ISNUMBER(Regressions!G146),ROUND(Regressions!G146, 1), NA())</f>
        <v>#N/A</v>
      </c>
      <c r="H136" s="553" t="e">
        <f>IF(ISNUMBER(Regressions!H146),ROUND(Regressions!H146, 1), NA())</f>
        <v>#N/A</v>
      </c>
      <c r="I136" s="554" t="e">
        <f>IF(ISNUMBER(Regressions!I146),ROUND(Regressions!I146, 1), NA())</f>
        <v>#N/A</v>
      </c>
      <c r="J136" s="555">
        <f>IF(ISNUMBER(Regressions!K146),ROUND(Regressions!K146, 1), NA())</f>
        <v>100</v>
      </c>
      <c r="K136" s="551" t="e">
        <f>IF(ISNUMBER(Regressions!L146),ROUND(Regressions!L146, 1), NA())</f>
        <v>#N/A</v>
      </c>
      <c r="L136" s="556" t="e">
        <f>IF(ISNUMBER(Regressions!M146),ROUND(Regressions!M146, 1), NA())</f>
        <v>#N/A</v>
      </c>
      <c r="M136" s="553" t="e">
        <f>IF(ISNUMBER(Regressions!N146),ROUND(Regressions!N146, 1), NA())</f>
        <v>#N/A</v>
      </c>
      <c r="N136" s="554" t="e">
        <f>IF(ISNUMBER(Regressions!O146),ROUND(Regressions!O146, 1), NA())</f>
        <v>#N/A</v>
      </c>
      <c r="O136" s="555">
        <f>IF(ISNUMBER(Regressions!Q146),ROUND(Regressions!Q146, 1), NA())</f>
        <v>100</v>
      </c>
      <c r="P136" s="551" t="e">
        <f>IF(ISNUMBER(Regressions!R146),ROUND(Regressions!R146, 1), NA())</f>
        <v>#N/A</v>
      </c>
      <c r="Q136" s="557" t="e">
        <f>IF(ISNUMBER(Regressions!S146),ROUND(Regressions!S146, 1), NA())</f>
        <v>#N/A</v>
      </c>
      <c r="R136" s="553" t="e">
        <f>IF(ISNUMBER(Regressions!T146),ROUND(Regressions!T146, 1), NA())</f>
        <v>#N/A</v>
      </c>
      <c r="S136" s="554" t="e">
        <f>IF(ISNUMBER(Regressions!U146),ROUND(Regressions!U146, 1), NA())</f>
        <v>#N/A</v>
      </c>
    </row>
    <row r="137" spans="1:19" x14ac:dyDescent="0.25">
      <c r="A137" s="546" t="str">
        <f>+Introduction!$C$7</f>
        <v>Mongolia</v>
      </c>
      <c r="B137" s="547">
        <f>IF(ISBLANK(Regressions!B147), " ", Regressions!B147)</f>
        <v>2009</v>
      </c>
      <c r="C137" s="546" t="str">
        <f>HLOOKUP(Introduction!$G$4,nametranslations,28,FALSE)</f>
        <v>Primary</v>
      </c>
      <c r="D137" s="549">
        <f>IF(ISBLANK(Regressions!D147), " ", Regressions!D147)</f>
        <v>230843</v>
      </c>
      <c r="E137" s="550" t="e">
        <f>IF(ISNUMBER(Regressions!E147),ROUND(Regressions!E147, 1), NA())</f>
        <v>#N/A</v>
      </c>
      <c r="F137" s="551" t="e">
        <f>IF(ISNUMBER(Regressions!F147),ROUND(Regressions!F147, 1), NA())</f>
        <v>#N/A</v>
      </c>
      <c r="G137" s="552" t="e">
        <f>IF(ISNUMBER(Regressions!G147),ROUND(Regressions!G147, 1), NA())</f>
        <v>#N/A</v>
      </c>
      <c r="H137" s="553" t="e">
        <f>IF(ISNUMBER(Regressions!H147),ROUND(Regressions!H147, 1), NA())</f>
        <v>#N/A</v>
      </c>
      <c r="I137" s="554" t="e">
        <f>IF(ISNUMBER(Regressions!I147),ROUND(Regressions!I147, 1), NA())</f>
        <v>#N/A</v>
      </c>
      <c r="J137" s="555">
        <f>IF(ISNUMBER(Regressions!K147),ROUND(Regressions!K147, 1), NA())</f>
        <v>100</v>
      </c>
      <c r="K137" s="551" t="e">
        <f>IF(ISNUMBER(Regressions!L147),ROUND(Regressions!L147, 1), NA())</f>
        <v>#N/A</v>
      </c>
      <c r="L137" s="556" t="e">
        <f>IF(ISNUMBER(Regressions!M147),ROUND(Regressions!M147, 1), NA())</f>
        <v>#N/A</v>
      </c>
      <c r="M137" s="553" t="e">
        <f>IF(ISNUMBER(Regressions!N147),ROUND(Regressions!N147, 1), NA())</f>
        <v>#N/A</v>
      </c>
      <c r="N137" s="554" t="e">
        <f>IF(ISNUMBER(Regressions!O147),ROUND(Regressions!O147, 1), NA())</f>
        <v>#N/A</v>
      </c>
      <c r="O137" s="555">
        <f>IF(ISNUMBER(Regressions!Q147),ROUND(Regressions!Q147, 1), NA())</f>
        <v>100</v>
      </c>
      <c r="P137" s="551" t="e">
        <f>IF(ISNUMBER(Regressions!R147),ROUND(Regressions!R147, 1), NA())</f>
        <v>#N/A</v>
      </c>
      <c r="Q137" s="557" t="e">
        <f>IF(ISNUMBER(Regressions!S147),ROUND(Regressions!S147, 1), NA())</f>
        <v>#N/A</v>
      </c>
      <c r="R137" s="553" t="e">
        <f>IF(ISNUMBER(Regressions!T147),ROUND(Regressions!T147, 1), NA())</f>
        <v>#N/A</v>
      </c>
      <c r="S137" s="554" t="e">
        <f>IF(ISNUMBER(Regressions!U147),ROUND(Regressions!U147, 1), NA())</f>
        <v>#N/A</v>
      </c>
    </row>
    <row r="138" spans="1:19" x14ac:dyDescent="0.25">
      <c r="A138" s="546" t="str">
        <f>+Introduction!$C$7</f>
        <v>Mongolia</v>
      </c>
      <c r="B138" s="547">
        <f>IF(ISBLANK(Regressions!B148), " ", Regressions!B148)</f>
        <v>2010</v>
      </c>
      <c r="C138" s="546" t="str">
        <f>HLOOKUP(Introduction!$G$4,nametranslations,28,FALSE)</f>
        <v>Primary</v>
      </c>
      <c r="D138" s="549">
        <f>IF(ISBLANK(Regressions!D148), " ", Regressions!D148)</f>
        <v>224857</v>
      </c>
      <c r="E138" s="550" t="e">
        <f>IF(ISNUMBER(Regressions!E148),ROUND(Regressions!E148, 1), NA())</f>
        <v>#N/A</v>
      </c>
      <c r="F138" s="551" t="e">
        <f>IF(ISNUMBER(Regressions!F148),ROUND(Regressions!F148, 1), NA())</f>
        <v>#N/A</v>
      </c>
      <c r="G138" s="552" t="e">
        <f>IF(ISNUMBER(Regressions!G148),ROUND(Regressions!G148, 1), NA())</f>
        <v>#N/A</v>
      </c>
      <c r="H138" s="553" t="e">
        <f>IF(ISNUMBER(Regressions!H148),ROUND(Regressions!H148, 1), NA())</f>
        <v>#N/A</v>
      </c>
      <c r="I138" s="554" t="e">
        <f>IF(ISNUMBER(Regressions!I148),ROUND(Regressions!I148, 1), NA())</f>
        <v>#N/A</v>
      </c>
      <c r="J138" s="555">
        <f>IF(ISNUMBER(Regressions!K148),ROUND(Regressions!K148, 1), NA())</f>
        <v>100</v>
      </c>
      <c r="K138" s="551" t="e">
        <f>IF(ISNUMBER(Regressions!L148),ROUND(Regressions!L148, 1), NA())</f>
        <v>#N/A</v>
      </c>
      <c r="L138" s="556" t="e">
        <f>IF(ISNUMBER(Regressions!M148),ROUND(Regressions!M148, 1), NA())</f>
        <v>#N/A</v>
      </c>
      <c r="M138" s="553" t="e">
        <f>IF(ISNUMBER(Regressions!N148),ROUND(Regressions!N148, 1), NA())</f>
        <v>#N/A</v>
      </c>
      <c r="N138" s="554" t="e">
        <f>IF(ISNUMBER(Regressions!O148),ROUND(Regressions!O148, 1), NA())</f>
        <v>#N/A</v>
      </c>
      <c r="O138" s="555">
        <f>IF(ISNUMBER(Regressions!Q148),ROUND(Regressions!Q148, 1), NA())</f>
        <v>100</v>
      </c>
      <c r="P138" s="551" t="e">
        <f>IF(ISNUMBER(Regressions!R148),ROUND(Regressions!R148, 1), NA())</f>
        <v>#N/A</v>
      </c>
      <c r="Q138" s="557" t="e">
        <f>IF(ISNUMBER(Regressions!S148),ROUND(Regressions!S148, 1), NA())</f>
        <v>#N/A</v>
      </c>
      <c r="R138" s="553" t="e">
        <f>IF(ISNUMBER(Regressions!T148),ROUND(Regressions!T148, 1), NA())</f>
        <v>#N/A</v>
      </c>
      <c r="S138" s="554" t="e">
        <f>IF(ISNUMBER(Regressions!U148),ROUND(Regressions!U148, 1), NA())</f>
        <v>#N/A</v>
      </c>
    </row>
    <row r="139" spans="1:19" x14ac:dyDescent="0.25">
      <c r="A139" s="546" t="str">
        <f>+Introduction!$C$7</f>
        <v>Mongolia</v>
      </c>
      <c r="B139" s="547">
        <f>IF(ISBLANK(Regressions!B149), " ", Regressions!B149)</f>
        <v>2011</v>
      </c>
      <c r="C139" s="546" t="str">
        <f>HLOOKUP(Introduction!$G$4,nametranslations,28,FALSE)</f>
        <v>Primary</v>
      </c>
      <c r="D139" s="549">
        <f>IF(ISBLANK(Regressions!D149), " ", Regressions!D149)</f>
        <v>220364</v>
      </c>
      <c r="E139" s="550" t="e">
        <f>IF(ISNUMBER(Regressions!E149),ROUND(Regressions!E149, 1), NA())</f>
        <v>#N/A</v>
      </c>
      <c r="F139" s="551" t="e">
        <f>IF(ISNUMBER(Regressions!F149),ROUND(Regressions!F149, 1), NA())</f>
        <v>#N/A</v>
      </c>
      <c r="G139" s="552" t="e">
        <f>IF(ISNUMBER(Regressions!G149),ROUND(Regressions!G149, 1), NA())</f>
        <v>#N/A</v>
      </c>
      <c r="H139" s="553" t="e">
        <f>IF(ISNUMBER(Regressions!H149),ROUND(Regressions!H149, 1), NA())</f>
        <v>#N/A</v>
      </c>
      <c r="I139" s="554" t="e">
        <f>IF(ISNUMBER(Regressions!I149),ROUND(Regressions!I149, 1), NA())</f>
        <v>#N/A</v>
      </c>
      <c r="J139" s="555">
        <f>IF(ISNUMBER(Regressions!K149),ROUND(Regressions!K149, 1), NA())</f>
        <v>100</v>
      </c>
      <c r="K139" s="551" t="e">
        <f>IF(ISNUMBER(Regressions!L149),ROUND(Regressions!L149, 1), NA())</f>
        <v>#N/A</v>
      </c>
      <c r="L139" s="556" t="e">
        <f>IF(ISNUMBER(Regressions!M149),ROUND(Regressions!M149, 1), NA())</f>
        <v>#N/A</v>
      </c>
      <c r="M139" s="553" t="e">
        <f>IF(ISNUMBER(Regressions!N149),ROUND(Regressions!N149, 1), NA())</f>
        <v>#N/A</v>
      </c>
      <c r="N139" s="554" t="e">
        <f>IF(ISNUMBER(Regressions!O149),ROUND(Regressions!O149, 1), NA())</f>
        <v>#N/A</v>
      </c>
      <c r="O139" s="555">
        <f>IF(ISNUMBER(Regressions!Q149),ROUND(Regressions!Q149, 1), NA())</f>
        <v>100</v>
      </c>
      <c r="P139" s="551" t="e">
        <f>IF(ISNUMBER(Regressions!R149),ROUND(Regressions!R149, 1), NA())</f>
        <v>#N/A</v>
      </c>
      <c r="Q139" s="557" t="e">
        <f>IF(ISNUMBER(Regressions!S149),ROUND(Regressions!S149, 1), NA())</f>
        <v>#N/A</v>
      </c>
      <c r="R139" s="553" t="e">
        <f>IF(ISNUMBER(Regressions!T149),ROUND(Regressions!T149, 1), NA())</f>
        <v>#N/A</v>
      </c>
      <c r="S139" s="554" t="e">
        <f>IF(ISNUMBER(Regressions!U149),ROUND(Regressions!U149, 1), NA())</f>
        <v>#N/A</v>
      </c>
    </row>
    <row r="140" spans="1:19" x14ac:dyDescent="0.25">
      <c r="A140" s="546" t="str">
        <f>+Introduction!$C$7</f>
        <v>Mongolia</v>
      </c>
      <c r="B140" s="547">
        <f>IF(ISBLANK(Regressions!B150), " ", Regressions!B150)</f>
        <v>2012</v>
      </c>
      <c r="C140" s="546" t="str">
        <f>HLOOKUP(Introduction!$G$4,nametranslations,28,FALSE)</f>
        <v>Primary</v>
      </c>
      <c r="D140" s="549">
        <f>IF(ISBLANK(Regressions!D150), " ", Regressions!D150)</f>
        <v>221498</v>
      </c>
      <c r="E140" s="550" t="e">
        <f>IF(ISNUMBER(Regressions!E150),ROUND(Regressions!E150, 1), NA())</f>
        <v>#N/A</v>
      </c>
      <c r="F140" s="551" t="e">
        <f>IF(ISNUMBER(Regressions!F150),ROUND(Regressions!F150, 1), NA())</f>
        <v>#N/A</v>
      </c>
      <c r="G140" s="552" t="e">
        <f>IF(ISNUMBER(Regressions!G150),ROUND(Regressions!G150, 1), NA())</f>
        <v>#N/A</v>
      </c>
      <c r="H140" s="553" t="e">
        <f>IF(ISNUMBER(Regressions!H150),ROUND(Regressions!H150, 1), NA())</f>
        <v>#N/A</v>
      </c>
      <c r="I140" s="554" t="e">
        <f>IF(ISNUMBER(Regressions!I150),ROUND(Regressions!I150, 1), NA())</f>
        <v>#N/A</v>
      </c>
      <c r="J140" s="555">
        <f>IF(ISNUMBER(Regressions!K150),ROUND(Regressions!K150, 1), NA())</f>
        <v>100</v>
      </c>
      <c r="K140" s="551" t="e">
        <f>IF(ISNUMBER(Regressions!L150),ROUND(Regressions!L150, 1), NA())</f>
        <v>#N/A</v>
      </c>
      <c r="L140" s="556" t="e">
        <f>IF(ISNUMBER(Regressions!M150),ROUND(Regressions!M150, 1), NA())</f>
        <v>#N/A</v>
      </c>
      <c r="M140" s="553" t="e">
        <f>IF(ISNUMBER(Regressions!N150),ROUND(Regressions!N150, 1), NA())</f>
        <v>#N/A</v>
      </c>
      <c r="N140" s="554" t="e">
        <f>IF(ISNUMBER(Regressions!O150),ROUND(Regressions!O150, 1), NA())</f>
        <v>#N/A</v>
      </c>
      <c r="O140" s="555">
        <f>IF(ISNUMBER(Regressions!Q150),ROUND(Regressions!Q150, 1), NA())</f>
        <v>100</v>
      </c>
      <c r="P140" s="551" t="e">
        <f>IF(ISNUMBER(Regressions!R150),ROUND(Regressions!R150, 1), NA())</f>
        <v>#N/A</v>
      </c>
      <c r="Q140" s="557" t="e">
        <f>IF(ISNUMBER(Regressions!S150),ROUND(Regressions!S150, 1), NA())</f>
        <v>#N/A</v>
      </c>
      <c r="R140" s="553" t="e">
        <f>IF(ISNUMBER(Regressions!T150),ROUND(Regressions!T150, 1), NA())</f>
        <v>#N/A</v>
      </c>
      <c r="S140" s="554" t="e">
        <f>IF(ISNUMBER(Regressions!U150),ROUND(Regressions!U150, 1), NA())</f>
        <v>#N/A</v>
      </c>
    </row>
    <row r="141" spans="1:19" x14ac:dyDescent="0.25">
      <c r="A141" s="546" t="str">
        <f>+Introduction!$C$7</f>
        <v>Mongolia</v>
      </c>
      <c r="B141" s="547">
        <f>IF(ISBLANK(Regressions!B151), " ", Regressions!B151)</f>
        <v>2013</v>
      </c>
      <c r="C141" s="546" t="str">
        <f>HLOOKUP(Introduction!$G$4,nametranslations,28,FALSE)</f>
        <v>Primary</v>
      </c>
      <c r="D141" s="549">
        <f>IF(ISBLANK(Regressions!D151), " ", Regressions!D151)</f>
        <v>227878</v>
      </c>
      <c r="E141" s="550">
        <f>IF(ISNUMBER(Regressions!E151),ROUND(Regressions!E151, 1), NA())</f>
        <v>99.1</v>
      </c>
      <c r="F141" s="551">
        <f>IF(ISNUMBER(Regressions!F151),ROUND(Regressions!F151, 1), NA())</f>
        <v>96.5</v>
      </c>
      <c r="G141" s="552">
        <f>IF(ISNUMBER(Regressions!G151),ROUND(Regressions!G151, 1), NA())</f>
        <v>72.7</v>
      </c>
      <c r="H141" s="553">
        <f>IF(ISNUMBER(Regressions!H151),ROUND(Regressions!H151, 1), NA())</f>
        <v>23.8</v>
      </c>
      <c r="I141" s="554">
        <f>IF(ISNUMBER(Regressions!I151),ROUND(Regressions!I151, 1), NA())</f>
        <v>3.5</v>
      </c>
      <c r="J141" s="555">
        <f>IF(ISNUMBER(Regressions!K151),ROUND(Regressions!K151, 1), NA())</f>
        <v>100</v>
      </c>
      <c r="K141" s="551">
        <f>IF(ISNUMBER(Regressions!L151),ROUND(Regressions!L151, 1), NA())</f>
        <v>85.8</v>
      </c>
      <c r="L141" s="556">
        <f>IF(ISNUMBER(Regressions!M151),ROUND(Regressions!M151, 1), NA())</f>
        <v>70.2</v>
      </c>
      <c r="M141" s="553">
        <f>IF(ISNUMBER(Regressions!N151),ROUND(Regressions!N151, 1), NA())</f>
        <v>15.6</v>
      </c>
      <c r="N141" s="554">
        <f>IF(ISNUMBER(Regressions!O151),ROUND(Regressions!O151, 1), NA())</f>
        <v>14.3</v>
      </c>
      <c r="O141" s="555">
        <f>IF(ISNUMBER(Regressions!Q151),ROUND(Regressions!Q151, 1), NA())</f>
        <v>100</v>
      </c>
      <c r="P141" s="551">
        <f>IF(ISNUMBER(Regressions!R151),ROUND(Regressions!R151, 1), NA())</f>
        <v>80</v>
      </c>
      <c r="Q141" s="557">
        <f>IF(ISNUMBER(Regressions!S151),ROUND(Regressions!S151, 1), NA())</f>
        <v>43.6</v>
      </c>
      <c r="R141" s="553">
        <f>IF(ISNUMBER(Regressions!T151),ROUND(Regressions!T151, 1), NA())</f>
        <v>36.4</v>
      </c>
      <c r="S141" s="554">
        <f>IF(ISNUMBER(Regressions!U151),ROUND(Regressions!U151, 1), NA())</f>
        <v>20</v>
      </c>
    </row>
    <row r="142" spans="1:19" x14ac:dyDescent="0.25">
      <c r="A142" s="546" t="str">
        <f>+Introduction!$C$7</f>
        <v>Mongolia</v>
      </c>
      <c r="B142" s="547">
        <f>IF(ISBLANK(Regressions!B152), " ", Regressions!B152)</f>
        <v>2014</v>
      </c>
      <c r="C142" s="546" t="str">
        <f>HLOOKUP(Introduction!$G$4,nametranslations,28,FALSE)</f>
        <v>Primary</v>
      </c>
      <c r="D142" s="549">
        <f>IF(ISBLANK(Regressions!D152), " ", Regressions!D152)</f>
        <v>239654</v>
      </c>
      <c r="E142" s="550">
        <f>IF(ISNUMBER(Regressions!E152),ROUND(Regressions!E152, 1), NA())</f>
        <v>99.1</v>
      </c>
      <c r="F142" s="551">
        <f>IF(ISNUMBER(Regressions!F152),ROUND(Regressions!F152, 1), NA())</f>
        <v>96.5</v>
      </c>
      <c r="G142" s="552">
        <f>IF(ISNUMBER(Regressions!G152),ROUND(Regressions!G152, 1), NA())</f>
        <v>72.7</v>
      </c>
      <c r="H142" s="553">
        <f>IF(ISNUMBER(Regressions!H152),ROUND(Regressions!H152, 1), NA())</f>
        <v>23.8</v>
      </c>
      <c r="I142" s="554">
        <f>IF(ISNUMBER(Regressions!I152),ROUND(Regressions!I152, 1), NA())</f>
        <v>3.5</v>
      </c>
      <c r="J142" s="555">
        <f>IF(ISNUMBER(Regressions!K152),ROUND(Regressions!K152, 1), NA())</f>
        <v>100</v>
      </c>
      <c r="K142" s="551">
        <f>IF(ISNUMBER(Regressions!L152),ROUND(Regressions!L152, 1), NA())</f>
        <v>85.8</v>
      </c>
      <c r="L142" s="556">
        <f>IF(ISNUMBER(Regressions!M152),ROUND(Regressions!M152, 1), NA())</f>
        <v>70.2</v>
      </c>
      <c r="M142" s="553">
        <f>IF(ISNUMBER(Regressions!N152),ROUND(Regressions!N152, 1), NA())</f>
        <v>15.6</v>
      </c>
      <c r="N142" s="554">
        <f>IF(ISNUMBER(Regressions!O152),ROUND(Regressions!O152, 1), NA())</f>
        <v>14.3</v>
      </c>
      <c r="O142" s="555">
        <f>IF(ISNUMBER(Regressions!Q152),ROUND(Regressions!Q152, 1), NA())</f>
        <v>100</v>
      </c>
      <c r="P142" s="551">
        <f>IF(ISNUMBER(Regressions!R152),ROUND(Regressions!R152, 1), NA())</f>
        <v>80</v>
      </c>
      <c r="Q142" s="557">
        <f>IF(ISNUMBER(Regressions!S152),ROUND(Regressions!S152, 1), NA())</f>
        <v>43.6</v>
      </c>
      <c r="R142" s="553">
        <f>IF(ISNUMBER(Regressions!T152),ROUND(Regressions!T152, 1), NA())</f>
        <v>36.4</v>
      </c>
      <c r="S142" s="554">
        <f>IF(ISNUMBER(Regressions!U152),ROUND(Regressions!U152, 1), NA())</f>
        <v>20</v>
      </c>
    </row>
    <row r="143" spans="1:19" x14ac:dyDescent="0.25">
      <c r="A143" s="546" t="str">
        <f>+Introduction!$C$7</f>
        <v>Mongolia</v>
      </c>
      <c r="B143" s="547">
        <f>IF(ISBLANK(Regressions!B153), " ", Regressions!B153)</f>
        <v>2015</v>
      </c>
      <c r="C143" s="546" t="str">
        <f>HLOOKUP(Introduction!$G$4,nametranslations,28,FALSE)</f>
        <v>Primary</v>
      </c>
      <c r="D143" s="549">
        <f>IF(ISBLANK(Regressions!D153), " ", Regressions!D153)</f>
        <v>256814</v>
      </c>
      <c r="E143" s="550">
        <f>IF(ISNUMBER(Regressions!E153),ROUND(Regressions!E153, 1), NA())</f>
        <v>99.1</v>
      </c>
      <c r="F143" s="551">
        <f>IF(ISNUMBER(Regressions!F153),ROUND(Regressions!F153, 1), NA())</f>
        <v>96.5</v>
      </c>
      <c r="G143" s="552">
        <f>IF(ISNUMBER(Regressions!G153),ROUND(Regressions!G153, 1), NA())</f>
        <v>72.7</v>
      </c>
      <c r="H143" s="553">
        <f>IF(ISNUMBER(Regressions!H153),ROUND(Regressions!H153, 1), NA())</f>
        <v>23.8</v>
      </c>
      <c r="I143" s="554">
        <f>IF(ISNUMBER(Regressions!I153),ROUND(Regressions!I153, 1), NA())</f>
        <v>3.5</v>
      </c>
      <c r="J143" s="555">
        <f>IF(ISNUMBER(Regressions!K153),ROUND(Regressions!K153, 1), NA())</f>
        <v>100</v>
      </c>
      <c r="K143" s="551">
        <f>IF(ISNUMBER(Regressions!L153),ROUND(Regressions!L153, 1), NA())</f>
        <v>85.8</v>
      </c>
      <c r="L143" s="556">
        <f>IF(ISNUMBER(Regressions!M153),ROUND(Regressions!M153, 1), NA())</f>
        <v>70.2</v>
      </c>
      <c r="M143" s="553">
        <f>IF(ISNUMBER(Regressions!N153),ROUND(Regressions!N153, 1), NA())</f>
        <v>15.6</v>
      </c>
      <c r="N143" s="554">
        <f>IF(ISNUMBER(Regressions!O153),ROUND(Regressions!O153, 1), NA())</f>
        <v>14.3</v>
      </c>
      <c r="O143" s="555">
        <f>IF(ISNUMBER(Regressions!Q153),ROUND(Regressions!Q153, 1), NA())</f>
        <v>100</v>
      </c>
      <c r="P143" s="551">
        <f>IF(ISNUMBER(Regressions!R153),ROUND(Regressions!R153, 1), NA())</f>
        <v>80</v>
      </c>
      <c r="Q143" s="557">
        <f>IF(ISNUMBER(Regressions!S153),ROUND(Regressions!S153, 1), NA())</f>
        <v>43.6</v>
      </c>
      <c r="R143" s="553">
        <f>IF(ISNUMBER(Regressions!T153),ROUND(Regressions!T153, 1), NA())</f>
        <v>36.4</v>
      </c>
      <c r="S143" s="554">
        <f>IF(ISNUMBER(Regressions!U153),ROUND(Regressions!U153, 1), NA())</f>
        <v>20</v>
      </c>
    </row>
    <row r="144" spans="1:19" x14ac:dyDescent="0.25">
      <c r="A144" s="546" t="str">
        <f>+Introduction!$C$7</f>
        <v>Mongolia</v>
      </c>
      <c r="B144" s="547">
        <f>IF(ISBLANK(Regressions!B154), " ", Regressions!B154)</f>
        <v>2016</v>
      </c>
      <c r="C144" s="546" t="str">
        <f>HLOOKUP(Introduction!$G$4,nametranslations,28,FALSE)</f>
        <v>Primary</v>
      </c>
      <c r="D144" s="549">
        <f>IF(ISBLANK(Regressions!D154), " ", Regressions!D154)</f>
        <v>279258</v>
      </c>
      <c r="E144" s="550">
        <f>IF(ISNUMBER(Regressions!E154),ROUND(Regressions!E154, 1), NA())</f>
        <v>99.1</v>
      </c>
      <c r="F144" s="551">
        <f>IF(ISNUMBER(Regressions!F154),ROUND(Regressions!F154, 1), NA())</f>
        <v>96.5</v>
      </c>
      <c r="G144" s="552">
        <f>IF(ISNUMBER(Regressions!G154),ROUND(Regressions!G154, 1), NA())</f>
        <v>72.7</v>
      </c>
      <c r="H144" s="553">
        <f>IF(ISNUMBER(Regressions!H154),ROUND(Regressions!H154, 1), NA())</f>
        <v>23.8</v>
      </c>
      <c r="I144" s="554">
        <f>IF(ISNUMBER(Regressions!I154),ROUND(Regressions!I154, 1), NA())</f>
        <v>3.5</v>
      </c>
      <c r="J144" s="555">
        <f>IF(ISNUMBER(Regressions!K154),ROUND(Regressions!K154, 1), NA())</f>
        <v>100</v>
      </c>
      <c r="K144" s="551">
        <f>IF(ISNUMBER(Regressions!L154),ROUND(Regressions!L154, 1), NA())</f>
        <v>85.8</v>
      </c>
      <c r="L144" s="556">
        <f>IF(ISNUMBER(Regressions!M154),ROUND(Regressions!M154, 1), NA())</f>
        <v>70.2</v>
      </c>
      <c r="M144" s="553">
        <f>IF(ISNUMBER(Regressions!N154),ROUND(Regressions!N154, 1), NA())</f>
        <v>15.6</v>
      </c>
      <c r="N144" s="554">
        <f>IF(ISNUMBER(Regressions!O154),ROUND(Regressions!O154, 1), NA())</f>
        <v>14.3</v>
      </c>
      <c r="O144" s="555">
        <f>IF(ISNUMBER(Regressions!Q154),ROUND(Regressions!Q154, 1), NA())</f>
        <v>100</v>
      </c>
      <c r="P144" s="551">
        <f>IF(ISNUMBER(Regressions!R154),ROUND(Regressions!R154, 1), NA())</f>
        <v>80</v>
      </c>
      <c r="Q144" s="557">
        <f>IF(ISNUMBER(Regressions!S154),ROUND(Regressions!S154, 1), NA())</f>
        <v>43.6</v>
      </c>
      <c r="R144" s="553">
        <f>IF(ISNUMBER(Regressions!T154),ROUND(Regressions!T154, 1), NA())</f>
        <v>36.4</v>
      </c>
      <c r="S144" s="554">
        <f>IF(ISNUMBER(Regressions!U154),ROUND(Regressions!U154, 1), NA())</f>
        <v>20</v>
      </c>
    </row>
    <row r="145" spans="1:19" x14ac:dyDescent="0.25">
      <c r="A145" s="546" t="str">
        <f>+Introduction!$C$7</f>
        <v>Mongolia</v>
      </c>
      <c r="B145" s="547">
        <f>IF(ISBLANK(Regressions!B155), " ", Regressions!B155)</f>
        <v>2017</v>
      </c>
      <c r="C145" s="546" t="str">
        <f>HLOOKUP(Introduction!$G$4,nametranslations,28,FALSE)</f>
        <v>Primary</v>
      </c>
      <c r="D145" s="549">
        <f>IF(ISBLANK(Regressions!D155), " ", Regressions!D155)</f>
        <v>305275</v>
      </c>
      <c r="E145" s="550">
        <f>IF(ISNUMBER(Regressions!E155),ROUND(Regressions!E155, 1), NA())</f>
        <v>99.1</v>
      </c>
      <c r="F145" s="551">
        <f>IF(ISNUMBER(Regressions!F155),ROUND(Regressions!F155, 1), NA())</f>
        <v>96.5</v>
      </c>
      <c r="G145" s="552">
        <f>IF(ISNUMBER(Regressions!G155),ROUND(Regressions!G155, 1), NA())</f>
        <v>72.7</v>
      </c>
      <c r="H145" s="553">
        <f>IF(ISNUMBER(Regressions!H155),ROUND(Regressions!H155, 1), NA())</f>
        <v>23.8</v>
      </c>
      <c r="I145" s="554">
        <f>IF(ISNUMBER(Regressions!I155),ROUND(Regressions!I155, 1), NA())</f>
        <v>3.5</v>
      </c>
      <c r="J145" s="555">
        <f>IF(ISNUMBER(Regressions!K155),ROUND(Regressions!K155, 1), NA())</f>
        <v>100</v>
      </c>
      <c r="K145" s="551">
        <f>IF(ISNUMBER(Regressions!L155),ROUND(Regressions!L155, 1), NA())</f>
        <v>85.8</v>
      </c>
      <c r="L145" s="556">
        <f>IF(ISNUMBER(Regressions!M155),ROUND(Regressions!M155, 1), NA())</f>
        <v>70.2</v>
      </c>
      <c r="M145" s="553">
        <f>IF(ISNUMBER(Regressions!N155),ROUND(Regressions!N155, 1), NA())</f>
        <v>15.6</v>
      </c>
      <c r="N145" s="554">
        <f>IF(ISNUMBER(Regressions!O155),ROUND(Regressions!O155, 1), NA())</f>
        <v>14.3</v>
      </c>
      <c r="O145" s="555">
        <f>IF(ISNUMBER(Regressions!Q155),ROUND(Regressions!Q155, 1), NA())</f>
        <v>100</v>
      </c>
      <c r="P145" s="551">
        <f>IF(ISNUMBER(Regressions!R155),ROUND(Regressions!R155, 1), NA())</f>
        <v>80</v>
      </c>
      <c r="Q145" s="557">
        <f>IF(ISNUMBER(Regressions!S155),ROUND(Regressions!S155, 1), NA())</f>
        <v>43.6</v>
      </c>
      <c r="R145" s="553">
        <f>IF(ISNUMBER(Regressions!T155),ROUND(Regressions!T155, 1), NA())</f>
        <v>36.4</v>
      </c>
      <c r="S145" s="554">
        <f>IF(ISNUMBER(Regressions!U155),ROUND(Regressions!U155, 1), NA())</f>
        <v>20</v>
      </c>
    </row>
    <row r="146" spans="1:19" x14ac:dyDescent="0.25">
      <c r="A146" s="546" t="str">
        <f>+Introduction!$C$7</f>
        <v>Mongolia</v>
      </c>
      <c r="B146" s="547">
        <f>IF(ISBLANK(Regressions!B156), " ", Regressions!B156)</f>
        <v>2018</v>
      </c>
      <c r="C146" s="546" t="str">
        <f>HLOOKUP(Introduction!$G$4,nametranslations,28,FALSE)</f>
        <v>Primary</v>
      </c>
      <c r="D146" s="549">
        <f>IF(ISBLANK(Regressions!D156), " ", Regressions!D156)</f>
        <v>325335</v>
      </c>
      <c r="E146" s="550">
        <f>IF(ISNUMBER(Regressions!E156),ROUND(Regressions!E156, 1), NA())</f>
        <v>99.1</v>
      </c>
      <c r="F146" s="551">
        <f>IF(ISNUMBER(Regressions!F156),ROUND(Regressions!F156, 1), NA())</f>
        <v>96.5</v>
      </c>
      <c r="G146" s="552">
        <f>IF(ISNUMBER(Regressions!G156),ROUND(Regressions!G156, 1), NA())</f>
        <v>72.7</v>
      </c>
      <c r="H146" s="553">
        <f>IF(ISNUMBER(Regressions!H156),ROUND(Regressions!H156, 1), NA())</f>
        <v>23.8</v>
      </c>
      <c r="I146" s="554">
        <f>IF(ISNUMBER(Regressions!I156),ROUND(Regressions!I156, 1), NA())</f>
        <v>3.5</v>
      </c>
      <c r="J146" s="555">
        <f>IF(ISNUMBER(Regressions!K156),ROUND(Regressions!K156, 1), NA())</f>
        <v>100</v>
      </c>
      <c r="K146" s="551">
        <f>IF(ISNUMBER(Regressions!L156),ROUND(Regressions!L156, 1), NA())</f>
        <v>85.8</v>
      </c>
      <c r="L146" s="556">
        <f>IF(ISNUMBER(Regressions!M156),ROUND(Regressions!M156, 1), NA())</f>
        <v>70.2</v>
      </c>
      <c r="M146" s="553">
        <f>IF(ISNUMBER(Regressions!N156),ROUND(Regressions!N156, 1), NA())</f>
        <v>15.6</v>
      </c>
      <c r="N146" s="554">
        <f>IF(ISNUMBER(Regressions!O156),ROUND(Regressions!O156, 1), NA())</f>
        <v>14.3</v>
      </c>
      <c r="O146" s="555">
        <f>IF(ISNUMBER(Regressions!Q156),ROUND(Regressions!Q156, 1), NA())</f>
        <v>100</v>
      </c>
      <c r="P146" s="551">
        <f>IF(ISNUMBER(Regressions!R156),ROUND(Regressions!R156, 1), NA())</f>
        <v>80</v>
      </c>
      <c r="Q146" s="557">
        <f>IF(ISNUMBER(Regressions!S156),ROUND(Regressions!S156, 1), NA())</f>
        <v>43.6</v>
      </c>
      <c r="R146" s="553">
        <f>IF(ISNUMBER(Regressions!T156),ROUND(Regressions!T156, 1), NA())</f>
        <v>36.4</v>
      </c>
      <c r="S146" s="554">
        <f>IF(ISNUMBER(Regressions!U156),ROUND(Regressions!U156, 1), NA())</f>
        <v>20</v>
      </c>
    </row>
    <row r="147" spans="1:19" x14ac:dyDescent="0.25">
      <c r="A147" s="546" t="str">
        <f>+Introduction!$C$7</f>
        <v>Mongolia</v>
      </c>
      <c r="B147" s="547">
        <f>IF(ISBLANK(Regressions!B157), " ", Regressions!B157)</f>
        <v>2019</v>
      </c>
      <c r="C147" s="546" t="str">
        <f>HLOOKUP(Introduction!$G$4,nametranslations,28,FALSE)</f>
        <v>Primary</v>
      </c>
      <c r="D147" s="549">
        <f>IF(ISBLANK(Regressions!D157), " ", Regressions!D157)</f>
        <v>347395</v>
      </c>
      <c r="E147" s="550">
        <f>IF(ISNUMBER(Regressions!E157),ROUND(Regressions!E157, 1), NA())</f>
        <v>99.1</v>
      </c>
      <c r="F147" s="551">
        <f>IF(ISNUMBER(Regressions!F157),ROUND(Regressions!F157, 1), NA())</f>
        <v>96.5</v>
      </c>
      <c r="G147" s="552">
        <f>IF(ISNUMBER(Regressions!G157),ROUND(Regressions!G157, 1), NA())</f>
        <v>72.7</v>
      </c>
      <c r="H147" s="553">
        <f>IF(ISNUMBER(Regressions!H157),ROUND(Regressions!H157, 1), NA())</f>
        <v>23.8</v>
      </c>
      <c r="I147" s="554">
        <f>IF(ISNUMBER(Regressions!I157),ROUND(Regressions!I157, 1), NA())</f>
        <v>3.5</v>
      </c>
      <c r="J147" s="555">
        <f>IF(ISNUMBER(Regressions!K157),ROUND(Regressions!K157, 1), NA())</f>
        <v>100</v>
      </c>
      <c r="K147" s="551">
        <f>IF(ISNUMBER(Regressions!L157),ROUND(Regressions!L157, 1), NA())</f>
        <v>85.8</v>
      </c>
      <c r="L147" s="556">
        <f>IF(ISNUMBER(Regressions!M157),ROUND(Regressions!M157, 1), NA())</f>
        <v>70.2</v>
      </c>
      <c r="M147" s="553">
        <f>IF(ISNUMBER(Regressions!N157),ROUND(Regressions!N157, 1), NA())</f>
        <v>15.6</v>
      </c>
      <c r="N147" s="554">
        <f>IF(ISNUMBER(Regressions!O157),ROUND(Regressions!O157, 1), NA())</f>
        <v>14.3</v>
      </c>
      <c r="O147" s="555">
        <f>IF(ISNUMBER(Regressions!Q157),ROUND(Regressions!Q157, 1), NA())</f>
        <v>100</v>
      </c>
      <c r="P147" s="551">
        <f>IF(ISNUMBER(Regressions!R157),ROUND(Regressions!R157, 1), NA())</f>
        <v>80</v>
      </c>
      <c r="Q147" s="557">
        <f>IF(ISNUMBER(Regressions!S157),ROUND(Regressions!S157, 1), NA())</f>
        <v>43.6</v>
      </c>
      <c r="R147" s="553">
        <f>IF(ISNUMBER(Regressions!T157),ROUND(Regressions!T157, 1), NA())</f>
        <v>36.4</v>
      </c>
      <c r="S147" s="554">
        <f>IF(ISNUMBER(Regressions!U157),ROUND(Regressions!U157, 1), NA())</f>
        <v>20</v>
      </c>
    </row>
    <row r="148" spans="1:19" x14ac:dyDescent="0.25">
      <c r="A148" s="546" t="str">
        <f>+Introduction!$C$7</f>
        <v>Mongolia</v>
      </c>
      <c r="B148" s="547">
        <f>IF(ISBLANK(Regressions!B158), " ", Regressions!B158)</f>
        <v>2020</v>
      </c>
      <c r="C148" s="546" t="str">
        <f>HLOOKUP(Introduction!$G$4,nametranslations,28,FALSE)</f>
        <v>Primary</v>
      </c>
      <c r="D148" s="549">
        <f>IF(ISBLANK(Regressions!D158), " ", Regressions!D158)</f>
        <v>371031</v>
      </c>
      <c r="E148" s="550">
        <f>IF(ISNUMBER(Regressions!E158),ROUND(Regressions!E158, 1), NA())</f>
        <v>99.1</v>
      </c>
      <c r="F148" s="551">
        <f>IF(ISNUMBER(Regressions!F158),ROUND(Regressions!F158, 1), NA())</f>
        <v>96.5</v>
      </c>
      <c r="G148" s="552">
        <f>IF(ISNUMBER(Regressions!G158),ROUND(Regressions!G158, 1), NA())</f>
        <v>72.7</v>
      </c>
      <c r="H148" s="553">
        <f>IF(ISNUMBER(Regressions!H158),ROUND(Regressions!H158, 1), NA())</f>
        <v>23.8</v>
      </c>
      <c r="I148" s="554">
        <f>IF(ISNUMBER(Regressions!I158),ROUND(Regressions!I158, 1), NA())</f>
        <v>3.5</v>
      </c>
      <c r="J148" s="555">
        <f>IF(ISNUMBER(Regressions!K158),ROUND(Regressions!K158, 1), NA())</f>
        <v>100</v>
      </c>
      <c r="K148" s="551">
        <f>IF(ISNUMBER(Regressions!L158),ROUND(Regressions!L158, 1), NA())</f>
        <v>85.8</v>
      </c>
      <c r="L148" s="556">
        <f>IF(ISNUMBER(Regressions!M158),ROUND(Regressions!M158, 1), NA())</f>
        <v>70.2</v>
      </c>
      <c r="M148" s="553">
        <f>IF(ISNUMBER(Regressions!N158),ROUND(Regressions!N158, 1), NA())</f>
        <v>15.6</v>
      </c>
      <c r="N148" s="554">
        <f>IF(ISNUMBER(Regressions!O158),ROUND(Regressions!O158, 1), NA())</f>
        <v>14.3</v>
      </c>
      <c r="O148" s="555">
        <f>IF(ISNUMBER(Regressions!Q158),ROUND(Regressions!Q158, 1), NA())</f>
        <v>100</v>
      </c>
      <c r="P148" s="551">
        <f>IF(ISNUMBER(Regressions!R158),ROUND(Regressions!R158, 1), NA())</f>
        <v>80</v>
      </c>
      <c r="Q148" s="557">
        <f>IF(ISNUMBER(Regressions!S158),ROUND(Regressions!S158, 1), NA())</f>
        <v>43.6</v>
      </c>
      <c r="R148" s="553">
        <f>IF(ISNUMBER(Regressions!T158),ROUND(Regressions!T158, 1), NA())</f>
        <v>36.4</v>
      </c>
      <c r="S148" s="554">
        <f>IF(ISNUMBER(Regressions!U158),ROUND(Regressions!U158, 1), NA())</f>
        <v>20</v>
      </c>
    </row>
    <row r="149" spans="1:19" x14ac:dyDescent="0.25">
      <c r="A149" s="546" t="str">
        <f>+Introduction!$C$7</f>
        <v>Mongolia</v>
      </c>
      <c r="B149" s="547">
        <f>IF(ISBLANK(Regressions!B159), " ", Regressions!B159)</f>
        <v>2021</v>
      </c>
      <c r="C149" s="546" t="str">
        <f>HLOOKUP(Introduction!$G$4,nametranslations,28,FALSE)</f>
        <v>Primary</v>
      </c>
      <c r="D149" s="549">
        <f>IF(ISBLANK(Regressions!D159), " ", Regressions!D159)</f>
        <v>387837</v>
      </c>
      <c r="E149" s="555">
        <f>IF(ISNUMBER(Regressions!E159),ROUND(Regressions!E159, 1), NA())</f>
        <v>99.1</v>
      </c>
      <c r="F149" s="558">
        <f>IF(ISNUMBER(Regressions!F159),ROUND(Regressions!F159, 1), NA())</f>
        <v>96.5</v>
      </c>
      <c r="G149" s="559">
        <f>IF(ISNUMBER(Regressions!G159),ROUND(Regressions!G159, 1), NA())</f>
        <v>72.7</v>
      </c>
      <c r="H149" s="553">
        <f>IF(ISNUMBER(Regressions!H159),ROUND(Regressions!H159, 1), NA())</f>
        <v>23.8</v>
      </c>
      <c r="I149" s="554">
        <f>IF(ISNUMBER(Regressions!I159),ROUND(Regressions!I159, 1), NA())</f>
        <v>3.5</v>
      </c>
      <c r="J149" s="555">
        <f>IF(ISNUMBER(Regressions!K159),ROUND(Regressions!K159, 1), NA())</f>
        <v>100</v>
      </c>
      <c r="K149" s="558">
        <f>IF(ISNUMBER(Regressions!L159),ROUND(Regressions!L159, 1), NA())</f>
        <v>85.8</v>
      </c>
      <c r="L149" s="560">
        <f>IF(ISNUMBER(Regressions!M159),ROUND(Regressions!M159, 1), NA())</f>
        <v>70.2</v>
      </c>
      <c r="M149" s="553">
        <f>IF(ISNUMBER(Regressions!N159),ROUND(Regressions!N159, 1), NA())</f>
        <v>15.6</v>
      </c>
      <c r="N149" s="554">
        <f>IF(ISNUMBER(Regressions!O159),ROUND(Regressions!O159, 1), NA())</f>
        <v>14.3</v>
      </c>
      <c r="O149" s="555">
        <f>IF(ISNUMBER(Regressions!Q159),ROUND(Regressions!Q159, 1), NA())</f>
        <v>100</v>
      </c>
      <c r="P149" s="558">
        <f>IF(ISNUMBER(Regressions!R159),ROUND(Regressions!R159, 1), NA())</f>
        <v>80</v>
      </c>
      <c r="Q149" s="561">
        <f>IF(ISNUMBER(Regressions!S159),ROUND(Regressions!S159, 1), NA())</f>
        <v>43.6</v>
      </c>
      <c r="R149" s="553">
        <f>IF(ISNUMBER(Regressions!T159),ROUND(Regressions!T159, 1), NA())</f>
        <v>36.4</v>
      </c>
      <c r="S149" s="554">
        <f>IF(ISNUMBER(Regressions!U159),ROUND(Regressions!U159, 1), NA())</f>
        <v>20</v>
      </c>
    </row>
    <row r="150" spans="1:19" x14ac:dyDescent="0.25">
      <c r="A150" s="546" t="str">
        <f>+Introduction!$C$7</f>
        <v>Mongolia</v>
      </c>
      <c r="B150" s="547">
        <f>IF(ISBLANK(Regressions!B160), " ", Regressions!B160)</f>
        <v>2022</v>
      </c>
      <c r="C150" s="546" t="str">
        <f>HLOOKUP(Introduction!$G$4,nametranslations,28,FALSE)</f>
        <v>Primary</v>
      </c>
      <c r="D150" s="549">
        <f>IF(ISBLANK(Regressions!D160), " ", Regressions!D160)</f>
        <v>399016</v>
      </c>
      <c r="E150" s="550" t="e">
        <f>IF(ISNUMBER(Regressions!E160),ROUND(Regressions!E160, 1), NA())</f>
        <v>#N/A</v>
      </c>
      <c r="F150" s="551" t="e">
        <f>IF(ISNUMBER(Regressions!F160),ROUND(Regressions!F160, 1), NA())</f>
        <v>#N/A</v>
      </c>
      <c r="G150" s="552" t="e">
        <f>IF(ISNUMBER(Regressions!G160),ROUND(Regressions!G160, 1), NA())</f>
        <v>#N/A</v>
      </c>
      <c r="H150" s="553" t="e">
        <f>IF(ISNUMBER(Regressions!H160),ROUND(Regressions!H160, 1), NA())</f>
        <v>#N/A</v>
      </c>
      <c r="I150" s="554" t="e">
        <f>IF(ISNUMBER(Regressions!I160),ROUND(Regressions!I160, 1), NA())</f>
        <v>#N/A</v>
      </c>
      <c r="J150" s="555">
        <f>IF(ISNUMBER(Regressions!K160),ROUND(Regressions!K160, 1), NA())</f>
        <v>100</v>
      </c>
      <c r="K150" s="551" t="e">
        <f>IF(ISNUMBER(Regressions!L160),ROUND(Regressions!L160, 1), NA())</f>
        <v>#N/A</v>
      </c>
      <c r="L150" s="556" t="e">
        <f>IF(ISNUMBER(Regressions!M160),ROUND(Regressions!M160, 1), NA())</f>
        <v>#N/A</v>
      </c>
      <c r="M150" s="553" t="e">
        <f>IF(ISNUMBER(Regressions!N160),ROUND(Regressions!N160, 1), NA())</f>
        <v>#N/A</v>
      </c>
      <c r="N150" s="554" t="e">
        <f>IF(ISNUMBER(Regressions!O160),ROUND(Regressions!O160, 1), NA())</f>
        <v>#N/A</v>
      </c>
      <c r="O150" s="555">
        <f>IF(ISNUMBER(Regressions!Q160),ROUND(Regressions!Q160, 1), NA())</f>
        <v>100</v>
      </c>
      <c r="P150" s="551" t="e">
        <f>IF(ISNUMBER(Regressions!R160),ROUND(Regressions!R160, 1), NA())</f>
        <v>#N/A</v>
      </c>
      <c r="Q150" s="557" t="e">
        <f>IF(ISNUMBER(Regressions!S160),ROUND(Regressions!S160, 1), NA())</f>
        <v>#N/A</v>
      </c>
      <c r="R150" s="553" t="e">
        <f>IF(ISNUMBER(Regressions!T160),ROUND(Regressions!T160, 1), NA())</f>
        <v>#N/A</v>
      </c>
      <c r="S150" s="554" t="e">
        <f>IF(ISNUMBER(Regressions!U160),ROUND(Regressions!U160, 1), NA())</f>
        <v>#N/A</v>
      </c>
    </row>
    <row r="151" spans="1:19" x14ac:dyDescent="0.25">
      <c r="A151" s="546" t="str">
        <f>+Introduction!$C$7</f>
        <v>Mongolia</v>
      </c>
      <c r="B151" s="547">
        <f>IF(ISBLANK(Regressions!B161), " ", Regressions!B161)</f>
        <v>2023</v>
      </c>
      <c r="C151" s="546" t="str">
        <f>HLOOKUP(Introduction!$G$4,nametranslations,28,FALSE)</f>
        <v>Primary</v>
      </c>
      <c r="D151" s="549">
        <f>IF(ISBLANK(Regressions!D161), " ", Regressions!D161)</f>
        <v>410163</v>
      </c>
      <c r="E151" s="550" t="e">
        <f>IF(ISNUMBER(Regressions!E161),ROUND(Regressions!E161, 1), NA())</f>
        <v>#N/A</v>
      </c>
      <c r="F151" s="551" t="e">
        <f>IF(ISNUMBER(Regressions!F161),ROUND(Regressions!F161, 1), NA())</f>
        <v>#N/A</v>
      </c>
      <c r="G151" s="552" t="e">
        <f>IF(ISNUMBER(Regressions!G161),ROUND(Regressions!G161, 1), NA())</f>
        <v>#N/A</v>
      </c>
      <c r="H151" s="553" t="e">
        <f>IF(ISNUMBER(Regressions!H161),ROUND(Regressions!H161, 1), NA())</f>
        <v>#N/A</v>
      </c>
      <c r="I151" s="554" t="e">
        <f>IF(ISNUMBER(Regressions!I161),ROUND(Regressions!I161, 1), NA())</f>
        <v>#N/A</v>
      </c>
      <c r="J151" s="555">
        <f>IF(ISNUMBER(Regressions!K161),ROUND(Regressions!K161, 1), NA())</f>
        <v>100</v>
      </c>
      <c r="K151" s="551" t="e">
        <f>IF(ISNUMBER(Regressions!L161),ROUND(Regressions!L161, 1), NA())</f>
        <v>#N/A</v>
      </c>
      <c r="L151" s="556" t="e">
        <f>IF(ISNUMBER(Regressions!M161),ROUND(Regressions!M161, 1), NA())</f>
        <v>#N/A</v>
      </c>
      <c r="M151" s="553" t="e">
        <f>IF(ISNUMBER(Regressions!N161),ROUND(Regressions!N161, 1), NA())</f>
        <v>#N/A</v>
      </c>
      <c r="N151" s="554" t="e">
        <f>IF(ISNUMBER(Regressions!O161),ROUND(Regressions!O161, 1), NA())</f>
        <v>#N/A</v>
      </c>
      <c r="O151" s="555">
        <f>IF(ISNUMBER(Regressions!Q161),ROUND(Regressions!Q161, 1), NA())</f>
        <v>100</v>
      </c>
      <c r="P151" s="551" t="e">
        <f>IF(ISNUMBER(Regressions!R161),ROUND(Regressions!R161, 1), NA())</f>
        <v>#N/A</v>
      </c>
      <c r="Q151" s="557" t="e">
        <f>IF(ISNUMBER(Regressions!S161),ROUND(Regressions!S161, 1), NA())</f>
        <v>#N/A</v>
      </c>
      <c r="R151" s="553" t="e">
        <f>IF(ISNUMBER(Regressions!T161),ROUND(Regressions!T161, 1), NA())</f>
        <v>#N/A</v>
      </c>
      <c r="S151" s="554" t="e">
        <f>IF(ISNUMBER(Regressions!U161),ROUND(Regressions!U161, 1), NA())</f>
        <v>#N/A</v>
      </c>
    </row>
    <row r="152" spans="1:19" x14ac:dyDescent="0.25">
      <c r="A152" s="546" t="str">
        <f>+Introduction!$C$7</f>
        <v>Mongolia</v>
      </c>
      <c r="B152" s="547">
        <f>IF(ISBLANK(Regressions!B162), " ", Regressions!B162)</f>
        <v>2024</v>
      </c>
      <c r="C152" s="546" t="str">
        <f>HLOOKUP(Introduction!$G$4,nametranslations,28,FALSE)</f>
        <v>Primary</v>
      </c>
      <c r="D152" s="549">
        <f>IF(ISBLANK(Regressions!D162), " ", Regressions!D162)</f>
        <v>411140</v>
      </c>
      <c r="E152" s="550" t="e">
        <f>IF(ISNUMBER(Regressions!E162),ROUND(Regressions!E162, 1), NA())</f>
        <v>#N/A</v>
      </c>
      <c r="F152" s="551" t="e">
        <f>IF(ISNUMBER(Regressions!F162),ROUND(Regressions!F162, 1), NA())</f>
        <v>#N/A</v>
      </c>
      <c r="G152" s="552" t="e">
        <f>IF(ISNUMBER(Regressions!G162),ROUND(Regressions!G162, 1), NA())</f>
        <v>#N/A</v>
      </c>
      <c r="H152" s="553" t="e">
        <f>IF(ISNUMBER(Regressions!H162),ROUND(Regressions!H162, 1), NA())</f>
        <v>#N/A</v>
      </c>
      <c r="I152" s="554" t="e">
        <f>IF(ISNUMBER(Regressions!I162),ROUND(Regressions!I162, 1), NA())</f>
        <v>#N/A</v>
      </c>
      <c r="J152" s="555">
        <f>IF(ISNUMBER(Regressions!K162),ROUND(Regressions!K162, 1), NA())</f>
        <v>100</v>
      </c>
      <c r="K152" s="551" t="e">
        <f>IF(ISNUMBER(Regressions!L162),ROUND(Regressions!L162, 1), NA())</f>
        <v>#N/A</v>
      </c>
      <c r="L152" s="556" t="e">
        <f>IF(ISNUMBER(Regressions!M162),ROUND(Regressions!M162, 1), NA())</f>
        <v>#N/A</v>
      </c>
      <c r="M152" s="553" t="e">
        <f>IF(ISNUMBER(Regressions!N162),ROUND(Regressions!N162, 1), NA())</f>
        <v>#N/A</v>
      </c>
      <c r="N152" s="554" t="e">
        <f>IF(ISNUMBER(Regressions!O162),ROUND(Regressions!O162, 1), NA())</f>
        <v>#N/A</v>
      </c>
      <c r="O152" s="555">
        <f>IF(ISNUMBER(Regressions!Q162),ROUND(Regressions!Q162, 1), NA())</f>
        <v>100</v>
      </c>
      <c r="P152" s="551" t="e">
        <f>IF(ISNUMBER(Regressions!R162),ROUND(Regressions!R162, 1), NA())</f>
        <v>#N/A</v>
      </c>
      <c r="Q152" s="557" t="e">
        <f>IF(ISNUMBER(Regressions!S162),ROUND(Regressions!S162, 1), NA())</f>
        <v>#N/A</v>
      </c>
      <c r="R152" s="553" t="e">
        <f>IF(ISNUMBER(Regressions!T162),ROUND(Regressions!T162, 1), NA())</f>
        <v>#N/A</v>
      </c>
      <c r="S152" s="554" t="e">
        <f>IF(ISNUMBER(Regressions!U162),ROUND(Regressions!U162, 1), NA())</f>
        <v>#N/A</v>
      </c>
    </row>
    <row r="153" spans="1:19" x14ac:dyDescent="0.25">
      <c r="A153" s="562" t="str">
        <f>+Introduction!$C$7</f>
        <v>Mongolia</v>
      </c>
      <c r="B153" s="563">
        <f>IF(ISBLANK(Regressions!B163), " ", Regressions!B163)</f>
        <v>2025</v>
      </c>
      <c r="C153" s="562" t="str">
        <f>HLOOKUP(Introduction!$G$4,nametranslations,28,FALSE)</f>
        <v>Primary</v>
      </c>
      <c r="D153" s="564">
        <f>IF(ISBLANK(Regressions!D163), " ", Regressions!D163)</f>
        <v>377703</v>
      </c>
      <c r="E153" s="565" t="e">
        <f>IF(ISNUMBER(Regressions!E163),ROUND(Regressions!E163, 1), NA())</f>
        <v>#N/A</v>
      </c>
      <c r="F153" s="566" t="e">
        <f>IF(ISNUMBER(Regressions!F163),ROUND(Regressions!F163, 1), NA())</f>
        <v>#N/A</v>
      </c>
      <c r="G153" s="567" t="e">
        <f>IF(ISNUMBER(Regressions!G163),ROUND(Regressions!G163, 1), NA())</f>
        <v>#N/A</v>
      </c>
      <c r="H153" s="568" t="e">
        <f>IF(ISNUMBER(Regressions!H163),ROUND(Regressions!H163, 1), NA())</f>
        <v>#N/A</v>
      </c>
      <c r="I153" s="569" t="e">
        <f>IF(ISNUMBER(Regressions!I163),ROUND(Regressions!I163, 1), NA())</f>
        <v>#N/A</v>
      </c>
      <c r="J153" s="570">
        <f>IF(ISNUMBER(Regressions!K163),ROUND(Regressions!K163, 1), NA())</f>
        <v>100</v>
      </c>
      <c r="K153" s="566" t="e">
        <f>IF(ISNUMBER(Regressions!L163),ROUND(Regressions!L163, 1), NA())</f>
        <v>#N/A</v>
      </c>
      <c r="L153" s="571" t="e">
        <f>IF(ISNUMBER(Regressions!M163),ROUND(Regressions!M163, 1), NA())</f>
        <v>#N/A</v>
      </c>
      <c r="M153" s="568" t="e">
        <f>IF(ISNUMBER(Regressions!N163),ROUND(Regressions!N163, 1), NA())</f>
        <v>#N/A</v>
      </c>
      <c r="N153" s="569" t="e">
        <f>IF(ISNUMBER(Regressions!O163),ROUND(Regressions!O163, 1), NA())</f>
        <v>#N/A</v>
      </c>
      <c r="O153" s="570">
        <f>IF(ISNUMBER(Regressions!Q163),ROUND(Regressions!Q163, 1), NA())</f>
        <v>100</v>
      </c>
      <c r="P153" s="566" t="e">
        <f>IF(ISNUMBER(Regressions!R163),ROUND(Regressions!R163, 1), NA())</f>
        <v>#N/A</v>
      </c>
      <c r="Q153" s="572" t="e">
        <f>IF(ISNUMBER(Regressions!S163),ROUND(Regressions!S163, 1), NA())</f>
        <v>#N/A</v>
      </c>
      <c r="R153" s="568" t="e">
        <f>IF(ISNUMBER(Regressions!T163),ROUND(Regressions!T163, 1), NA())</f>
        <v>#N/A</v>
      </c>
      <c r="S153" s="569" t="e">
        <f>IF(ISNUMBER(Regressions!U163),ROUND(Regressions!U163, 1), NA())</f>
        <v>#N/A</v>
      </c>
    </row>
    <row r="154" spans="1:19" hidden="1" x14ac:dyDescent="0.25">
      <c r="A154" s="546" t="str">
        <f>+Introduction!$C$7</f>
        <v>Mongolia</v>
      </c>
      <c r="B154" s="547">
        <f>IF(ISBLANK(Regressions!B164), " ", Regressions!B164)</f>
        <v>2026</v>
      </c>
      <c r="C154" s="546" t="str">
        <f>HLOOKUP(Introduction!$G$4,nametranslations,28,FALSE)</f>
        <v>Primary</v>
      </c>
      <c r="D154" s="549" t="str">
        <f>IF(ISBLANK(Regressions!D164), " ", Regressions!D164)</f>
        <v xml:space="preserve"> </v>
      </c>
      <c r="E154" s="550" t="e">
        <f>IF(ISNUMBER(Regressions!E164),ROUND(Regressions!E164, 1), NA())</f>
        <v>#N/A</v>
      </c>
      <c r="F154" s="551" t="e">
        <f>IF(ISNUMBER(Regressions!F164),ROUND(Regressions!F164, 1), NA())</f>
        <v>#N/A</v>
      </c>
      <c r="G154" s="552" t="e">
        <f>IF(ISNUMBER(Regressions!G164),ROUND(Regressions!G164, 1), NA())</f>
        <v>#N/A</v>
      </c>
      <c r="H154" s="553" t="e">
        <f>IF(ISNUMBER(Regressions!H164),ROUND(Regressions!H164, 1), NA())</f>
        <v>#N/A</v>
      </c>
      <c r="I154" s="554" t="e">
        <f>IF(ISNUMBER(Regressions!I164),ROUND(Regressions!I164, 1), NA())</f>
        <v>#N/A</v>
      </c>
      <c r="J154" s="555">
        <f>IF(ISNUMBER(Regressions!K164),ROUND(Regressions!K164, 1), NA())</f>
        <v>100</v>
      </c>
      <c r="K154" s="551" t="e">
        <f>IF(ISNUMBER(Regressions!L164),ROUND(Regressions!L164, 1), NA())</f>
        <v>#N/A</v>
      </c>
      <c r="L154" s="556" t="e">
        <f>IF(ISNUMBER(Regressions!M164),ROUND(Regressions!M164, 1), NA())</f>
        <v>#N/A</v>
      </c>
      <c r="M154" s="553" t="e">
        <f>IF(ISNUMBER(Regressions!N164),ROUND(Regressions!N164, 1), NA())</f>
        <v>#N/A</v>
      </c>
      <c r="N154" s="554" t="e">
        <f>IF(ISNUMBER(Regressions!O164),ROUND(Regressions!O164, 1), NA())</f>
        <v>#N/A</v>
      </c>
      <c r="O154" s="555">
        <f>IF(ISNUMBER(Regressions!Q164),ROUND(Regressions!Q164, 1), NA())</f>
        <v>100</v>
      </c>
      <c r="P154" s="551" t="e">
        <f>IF(ISNUMBER(Regressions!R164),ROUND(Regressions!R164, 1), NA())</f>
        <v>#N/A</v>
      </c>
      <c r="Q154" s="557" t="e">
        <f>IF(ISNUMBER(Regressions!S164),ROUND(Regressions!S164, 1), NA())</f>
        <v>#N/A</v>
      </c>
      <c r="R154" s="553" t="e">
        <f>IF(ISNUMBER(Regressions!T164),ROUND(Regressions!T164, 1), NA())</f>
        <v>#N/A</v>
      </c>
      <c r="S154" s="554" t="e">
        <f>IF(ISNUMBER(Regressions!U164),ROUND(Regressions!U164, 1), NA())</f>
        <v>#N/A</v>
      </c>
    </row>
    <row r="155" spans="1:19" hidden="1" x14ac:dyDescent="0.25">
      <c r="A155" s="546" t="str">
        <f>+Introduction!$C$7</f>
        <v>Mongolia</v>
      </c>
      <c r="B155" s="547">
        <f>IF(ISBLANK(Regressions!B165), " ", Regressions!B165)</f>
        <v>2027</v>
      </c>
      <c r="C155" s="546" t="str">
        <f>HLOOKUP(Introduction!$G$4,nametranslations,28,FALSE)</f>
        <v>Primary</v>
      </c>
      <c r="D155" s="549" t="str">
        <f>IF(ISBLANK(Regressions!D165), " ", Regressions!D165)</f>
        <v xml:space="preserve"> </v>
      </c>
      <c r="E155" s="550" t="e">
        <f>IF(ISNUMBER(Regressions!E165),ROUND(Regressions!E165, 1), NA())</f>
        <v>#N/A</v>
      </c>
      <c r="F155" s="551" t="e">
        <f>IF(ISNUMBER(Regressions!F165),ROUND(Regressions!F165, 1), NA())</f>
        <v>#N/A</v>
      </c>
      <c r="G155" s="552" t="e">
        <f>IF(ISNUMBER(Regressions!G165),ROUND(Regressions!G165, 1), NA())</f>
        <v>#N/A</v>
      </c>
      <c r="H155" s="553" t="e">
        <f>IF(ISNUMBER(Regressions!H165),ROUND(Regressions!H165, 1), NA())</f>
        <v>#N/A</v>
      </c>
      <c r="I155" s="554" t="e">
        <f>IF(ISNUMBER(Regressions!I165),ROUND(Regressions!I165, 1), NA())</f>
        <v>#N/A</v>
      </c>
      <c r="J155" s="555">
        <f>IF(ISNUMBER(Regressions!K165),ROUND(Regressions!K165, 1), NA())</f>
        <v>100</v>
      </c>
      <c r="K155" s="551" t="e">
        <f>IF(ISNUMBER(Regressions!L165),ROUND(Regressions!L165, 1), NA())</f>
        <v>#N/A</v>
      </c>
      <c r="L155" s="556" t="e">
        <f>IF(ISNUMBER(Regressions!M165),ROUND(Regressions!M165, 1), NA())</f>
        <v>#N/A</v>
      </c>
      <c r="M155" s="553" t="e">
        <f>IF(ISNUMBER(Regressions!N165),ROUND(Regressions!N165, 1), NA())</f>
        <v>#N/A</v>
      </c>
      <c r="N155" s="554" t="e">
        <f>IF(ISNUMBER(Regressions!O165),ROUND(Regressions!O165, 1), NA())</f>
        <v>#N/A</v>
      </c>
      <c r="O155" s="555">
        <f>IF(ISNUMBER(Regressions!Q165),ROUND(Regressions!Q165, 1), NA())</f>
        <v>100</v>
      </c>
      <c r="P155" s="551" t="e">
        <f>IF(ISNUMBER(Regressions!R165),ROUND(Regressions!R165, 1), NA())</f>
        <v>#N/A</v>
      </c>
      <c r="Q155" s="557" t="e">
        <f>IF(ISNUMBER(Regressions!S165),ROUND(Regressions!S165, 1), NA())</f>
        <v>#N/A</v>
      </c>
      <c r="R155" s="553" t="e">
        <f>IF(ISNUMBER(Regressions!T165),ROUND(Regressions!T165, 1), NA())</f>
        <v>#N/A</v>
      </c>
      <c r="S155" s="554" t="e">
        <f>IF(ISNUMBER(Regressions!U165),ROUND(Regressions!U165, 1), NA())</f>
        <v>#N/A</v>
      </c>
    </row>
    <row r="156" spans="1:19" hidden="1" x14ac:dyDescent="0.25">
      <c r="A156" s="546" t="str">
        <f>+Introduction!$C$7</f>
        <v>Mongolia</v>
      </c>
      <c r="B156" s="547">
        <f>IF(ISBLANK(Regressions!B166), " ", Regressions!B166)</f>
        <v>2028</v>
      </c>
      <c r="C156" s="546" t="str">
        <f>HLOOKUP(Introduction!$G$4,nametranslations,28,FALSE)</f>
        <v>Primary</v>
      </c>
      <c r="D156" s="549" t="str">
        <f>IF(ISBLANK(Regressions!D166), " ", Regressions!D166)</f>
        <v xml:space="preserve"> </v>
      </c>
      <c r="E156" s="550" t="e">
        <f>IF(ISNUMBER(Regressions!E166),ROUND(Regressions!E166, 1), NA())</f>
        <v>#N/A</v>
      </c>
      <c r="F156" s="551" t="e">
        <f>IF(ISNUMBER(Regressions!F166),ROUND(Regressions!F166, 1), NA())</f>
        <v>#N/A</v>
      </c>
      <c r="G156" s="552" t="e">
        <f>IF(ISNUMBER(Regressions!G166),ROUND(Regressions!G166, 1), NA())</f>
        <v>#N/A</v>
      </c>
      <c r="H156" s="553" t="e">
        <f>IF(ISNUMBER(Regressions!H166),ROUND(Regressions!H166, 1), NA())</f>
        <v>#N/A</v>
      </c>
      <c r="I156" s="554" t="e">
        <f>IF(ISNUMBER(Regressions!I166),ROUND(Regressions!I166, 1), NA())</f>
        <v>#N/A</v>
      </c>
      <c r="J156" s="555">
        <f>IF(ISNUMBER(Regressions!K166),ROUND(Regressions!K166, 1), NA())</f>
        <v>100</v>
      </c>
      <c r="K156" s="551" t="e">
        <f>IF(ISNUMBER(Regressions!L166),ROUND(Regressions!L166, 1), NA())</f>
        <v>#N/A</v>
      </c>
      <c r="L156" s="556" t="e">
        <f>IF(ISNUMBER(Regressions!M166),ROUND(Regressions!M166, 1), NA())</f>
        <v>#N/A</v>
      </c>
      <c r="M156" s="553" t="e">
        <f>IF(ISNUMBER(Regressions!N166),ROUND(Regressions!N166, 1), NA())</f>
        <v>#N/A</v>
      </c>
      <c r="N156" s="554" t="e">
        <f>IF(ISNUMBER(Regressions!O166),ROUND(Regressions!O166, 1), NA())</f>
        <v>#N/A</v>
      </c>
      <c r="O156" s="555">
        <f>IF(ISNUMBER(Regressions!Q166),ROUND(Regressions!Q166, 1), NA())</f>
        <v>100</v>
      </c>
      <c r="P156" s="551" t="e">
        <f>IF(ISNUMBER(Regressions!R166),ROUND(Regressions!R166, 1), NA())</f>
        <v>#N/A</v>
      </c>
      <c r="Q156" s="557" t="e">
        <f>IF(ISNUMBER(Regressions!S166),ROUND(Regressions!S166, 1), NA())</f>
        <v>#N/A</v>
      </c>
      <c r="R156" s="553" t="e">
        <f>IF(ISNUMBER(Regressions!T166),ROUND(Regressions!T166, 1), NA())</f>
        <v>#N/A</v>
      </c>
      <c r="S156" s="554" t="e">
        <f>IF(ISNUMBER(Regressions!U166),ROUND(Regressions!U166, 1), NA())</f>
        <v>#N/A</v>
      </c>
    </row>
    <row r="157" spans="1:19" hidden="1" x14ac:dyDescent="0.25">
      <c r="A157" s="546" t="str">
        <f>+Introduction!$C$7</f>
        <v>Mongolia</v>
      </c>
      <c r="B157" s="547">
        <f>IF(ISBLANK(Regressions!B167), " ", Regressions!B167)</f>
        <v>2029</v>
      </c>
      <c r="C157" s="546" t="str">
        <f>HLOOKUP(Introduction!$G$4,nametranslations,28,FALSE)</f>
        <v>Primary</v>
      </c>
      <c r="D157" s="549" t="str">
        <f>IF(ISBLANK(Regressions!D167), " ", Regressions!D167)</f>
        <v xml:space="preserve"> </v>
      </c>
      <c r="E157" s="550" t="e">
        <f>IF(ISNUMBER(Regressions!E167),ROUND(Regressions!E167, 1), NA())</f>
        <v>#N/A</v>
      </c>
      <c r="F157" s="551" t="e">
        <f>IF(ISNUMBER(Regressions!F167),ROUND(Regressions!F167, 1), NA())</f>
        <v>#N/A</v>
      </c>
      <c r="G157" s="552" t="e">
        <f>IF(ISNUMBER(Regressions!G167),ROUND(Regressions!G167, 1), NA())</f>
        <v>#N/A</v>
      </c>
      <c r="H157" s="553" t="e">
        <f>IF(ISNUMBER(Regressions!H167),ROUND(Regressions!H167, 1), NA())</f>
        <v>#N/A</v>
      </c>
      <c r="I157" s="554" t="e">
        <f>IF(ISNUMBER(Regressions!I167),ROUND(Regressions!I167, 1), NA())</f>
        <v>#N/A</v>
      </c>
      <c r="J157" s="555">
        <f>IF(ISNUMBER(Regressions!K167),ROUND(Regressions!K167, 1), NA())</f>
        <v>100</v>
      </c>
      <c r="K157" s="551" t="e">
        <f>IF(ISNUMBER(Regressions!L167),ROUND(Regressions!L167, 1), NA())</f>
        <v>#N/A</v>
      </c>
      <c r="L157" s="556" t="e">
        <f>IF(ISNUMBER(Regressions!M167),ROUND(Regressions!M167, 1), NA())</f>
        <v>#N/A</v>
      </c>
      <c r="M157" s="553" t="e">
        <f>IF(ISNUMBER(Regressions!N167),ROUND(Regressions!N167, 1), NA())</f>
        <v>#N/A</v>
      </c>
      <c r="N157" s="554" t="e">
        <f>IF(ISNUMBER(Regressions!O167),ROUND(Regressions!O167, 1), NA())</f>
        <v>#N/A</v>
      </c>
      <c r="O157" s="555">
        <f>IF(ISNUMBER(Regressions!Q167),ROUND(Regressions!Q167, 1), NA())</f>
        <v>100</v>
      </c>
      <c r="P157" s="551" t="e">
        <f>IF(ISNUMBER(Regressions!R167),ROUND(Regressions!R167, 1), NA())</f>
        <v>#N/A</v>
      </c>
      <c r="Q157" s="557" t="e">
        <f>IF(ISNUMBER(Regressions!S167),ROUND(Regressions!S167, 1), NA())</f>
        <v>#N/A</v>
      </c>
      <c r="R157" s="553" t="e">
        <f>IF(ISNUMBER(Regressions!T167),ROUND(Regressions!T167, 1), NA())</f>
        <v>#N/A</v>
      </c>
      <c r="S157" s="554" t="e">
        <f>IF(ISNUMBER(Regressions!U167),ROUND(Regressions!U167, 1), NA())</f>
        <v>#N/A</v>
      </c>
    </row>
    <row r="158" spans="1:19" hidden="1" x14ac:dyDescent="0.25">
      <c r="A158" s="546" t="str">
        <f>+Introduction!$C$7</f>
        <v>Mongolia</v>
      </c>
      <c r="B158" s="547">
        <f>IF(ISBLANK(Regressions!B168), " ", Regressions!B168)</f>
        <v>2030</v>
      </c>
      <c r="C158" s="546" t="str">
        <f>HLOOKUP(Introduction!$G$4,nametranslations,28,FALSE)</f>
        <v>Primary</v>
      </c>
      <c r="D158" s="549" t="str">
        <f>IF(ISBLANK(Regressions!D168), " ", Regressions!D168)</f>
        <v xml:space="preserve"> </v>
      </c>
      <c r="E158" s="550" t="e">
        <f>IF(ISNUMBER(Regressions!E168),ROUND(Regressions!E168, 1), NA())</f>
        <v>#N/A</v>
      </c>
      <c r="F158" s="551" t="e">
        <f>IF(ISNUMBER(Regressions!F168),ROUND(Regressions!F168, 1), NA())</f>
        <v>#N/A</v>
      </c>
      <c r="G158" s="552" t="e">
        <f>IF(ISNUMBER(Regressions!G168),ROUND(Regressions!G168, 1), NA())</f>
        <v>#N/A</v>
      </c>
      <c r="H158" s="553" t="e">
        <f>IF(ISNUMBER(Regressions!H168),ROUND(Regressions!H168, 1), NA())</f>
        <v>#N/A</v>
      </c>
      <c r="I158" s="554" t="e">
        <f>IF(ISNUMBER(Regressions!I168),ROUND(Regressions!I168, 1), NA())</f>
        <v>#N/A</v>
      </c>
      <c r="J158" s="555">
        <f>IF(ISNUMBER(Regressions!K168),ROUND(Regressions!K168, 1), NA())</f>
        <v>100</v>
      </c>
      <c r="K158" s="551" t="e">
        <f>IF(ISNUMBER(Regressions!L168),ROUND(Regressions!L168, 1), NA())</f>
        <v>#N/A</v>
      </c>
      <c r="L158" s="556" t="e">
        <f>IF(ISNUMBER(Regressions!M168),ROUND(Regressions!M168, 1), NA())</f>
        <v>#N/A</v>
      </c>
      <c r="M158" s="553" t="e">
        <f>IF(ISNUMBER(Regressions!N168),ROUND(Regressions!N168, 1), NA())</f>
        <v>#N/A</v>
      </c>
      <c r="N158" s="554" t="e">
        <f>IF(ISNUMBER(Regressions!O168),ROUND(Regressions!O168, 1), NA())</f>
        <v>#N/A</v>
      </c>
      <c r="O158" s="555">
        <f>IF(ISNUMBER(Regressions!Q168),ROUND(Regressions!Q168, 1), NA())</f>
        <v>100</v>
      </c>
      <c r="P158" s="551" t="e">
        <f>IF(ISNUMBER(Regressions!R168),ROUND(Regressions!R168, 1), NA())</f>
        <v>#N/A</v>
      </c>
      <c r="Q158" s="557" t="e">
        <f>IF(ISNUMBER(Regressions!S168),ROUND(Regressions!S168, 1), NA())</f>
        <v>#N/A</v>
      </c>
      <c r="R158" s="553" t="e">
        <f>IF(ISNUMBER(Regressions!T168),ROUND(Regressions!T168, 1), NA())</f>
        <v>#N/A</v>
      </c>
      <c r="S158" s="554" t="e">
        <f>IF(ISNUMBER(Regressions!U168),ROUND(Regressions!U168, 1), NA())</f>
        <v>#N/A</v>
      </c>
    </row>
    <row r="159" spans="1:19" x14ac:dyDescent="0.25">
      <c r="A159" s="546" t="str">
        <f>+Introduction!$C$7</f>
        <v>Mongolia</v>
      </c>
      <c r="B159" s="547">
        <f>IF(ISBLANK(Regressions!B169), " ", Regressions!B169)</f>
        <v>2000</v>
      </c>
      <c r="C159" s="546" t="str">
        <f>HLOOKUP(Introduction!$G$4,nametranslations,29,FALSE)</f>
        <v>Secondary</v>
      </c>
      <c r="D159" s="549">
        <f>IF(ISBLANK(Regressions!D169), " ", Regressions!D169)</f>
        <v>361723</v>
      </c>
      <c r="E159" s="550">
        <f>IF(ISNUMBER(Regressions!E169),ROUND(Regressions!E169, 1), NA())</f>
        <v>99.6</v>
      </c>
      <c r="F159" s="551" t="e">
        <f>IF(ISNUMBER(Regressions!F169),ROUND(Regressions!F169, 1), NA())</f>
        <v>#N/A</v>
      </c>
      <c r="G159" s="552" t="e">
        <f>IF(ISNUMBER(Regressions!G169),ROUND(Regressions!G169, 1), NA())</f>
        <v>#N/A</v>
      </c>
      <c r="H159" s="553" t="e">
        <f>IF(ISNUMBER(Regressions!H169),ROUND(Regressions!H169, 1), NA())</f>
        <v>#N/A</v>
      </c>
      <c r="I159" s="554" t="e">
        <f>IF(ISNUMBER(Regressions!I169),ROUND(Regressions!I169, 1), NA())</f>
        <v>#N/A</v>
      </c>
      <c r="J159" s="555">
        <f>IF(ISNUMBER(Regressions!K169),ROUND(Regressions!K169, 1), NA())</f>
        <v>100</v>
      </c>
      <c r="K159" s="551" t="e">
        <f>IF(ISNUMBER(Regressions!L169),ROUND(Regressions!L169, 1), NA())</f>
        <v>#N/A</v>
      </c>
      <c r="L159" s="556" t="e">
        <f>IF(ISNUMBER(Regressions!M169),ROUND(Regressions!M169, 1), NA())</f>
        <v>#N/A</v>
      </c>
      <c r="M159" s="553" t="e">
        <f>IF(ISNUMBER(Regressions!N169),ROUND(Regressions!N169, 1), NA())</f>
        <v>#N/A</v>
      </c>
      <c r="N159" s="554" t="e">
        <f>IF(ISNUMBER(Regressions!O169),ROUND(Regressions!O169, 1), NA())</f>
        <v>#N/A</v>
      </c>
      <c r="O159" s="555">
        <f>IF(ISNUMBER(Regressions!Q169),ROUND(Regressions!Q169, 1), NA())</f>
        <v>100</v>
      </c>
      <c r="P159" s="551" t="e">
        <f>IF(ISNUMBER(Regressions!R169),ROUND(Regressions!R169, 1), NA())</f>
        <v>#N/A</v>
      </c>
      <c r="Q159" s="557" t="e">
        <f>IF(ISNUMBER(Regressions!S169),ROUND(Regressions!S169, 1), NA())</f>
        <v>#N/A</v>
      </c>
      <c r="R159" s="553" t="e">
        <f>IF(ISNUMBER(Regressions!T169),ROUND(Regressions!T169, 1), NA())</f>
        <v>#N/A</v>
      </c>
      <c r="S159" s="554" t="e">
        <f>IF(ISNUMBER(Regressions!U169),ROUND(Regressions!U169, 1), NA())</f>
        <v>#N/A</v>
      </c>
    </row>
    <row r="160" spans="1:19" x14ac:dyDescent="0.25">
      <c r="A160" s="546" t="str">
        <f>+Introduction!$C$7</f>
        <v>Mongolia</v>
      </c>
      <c r="B160" s="547">
        <f>IF(ISBLANK(Regressions!B170), " ", Regressions!B170)</f>
        <v>2001</v>
      </c>
      <c r="C160" s="546" t="str">
        <f>HLOOKUP(Introduction!$G$4,nametranslations,29,FALSE)</f>
        <v>Secondary</v>
      </c>
      <c r="D160" s="549">
        <f>IF(ISBLANK(Regressions!D170), " ", Regressions!D170)</f>
        <v>371766</v>
      </c>
      <c r="E160" s="550">
        <f>IF(ISNUMBER(Regressions!E170),ROUND(Regressions!E170, 1), NA())</f>
        <v>99.6</v>
      </c>
      <c r="F160" s="551" t="e">
        <f>IF(ISNUMBER(Regressions!F170),ROUND(Regressions!F170, 1), NA())</f>
        <v>#N/A</v>
      </c>
      <c r="G160" s="552" t="e">
        <f>IF(ISNUMBER(Regressions!G170),ROUND(Regressions!G170, 1), NA())</f>
        <v>#N/A</v>
      </c>
      <c r="H160" s="553" t="e">
        <f>IF(ISNUMBER(Regressions!H170),ROUND(Regressions!H170, 1), NA())</f>
        <v>#N/A</v>
      </c>
      <c r="I160" s="554" t="e">
        <f>IF(ISNUMBER(Regressions!I170),ROUND(Regressions!I170, 1), NA())</f>
        <v>#N/A</v>
      </c>
      <c r="J160" s="555">
        <f>IF(ISNUMBER(Regressions!K170),ROUND(Regressions!K170, 1), NA())</f>
        <v>100</v>
      </c>
      <c r="K160" s="551" t="e">
        <f>IF(ISNUMBER(Regressions!L170),ROUND(Regressions!L170, 1), NA())</f>
        <v>#N/A</v>
      </c>
      <c r="L160" s="556" t="e">
        <f>IF(ISNUMBER(Regressions!M170),ROUND(Regressions!M170, 1), NA())</f>
        <v>#N/A</v>
      </c>
      <c r="M160" s="553" t="e">
        <f>IF(ISNUMBER(Regressions!N170),ROUND(Regressions!N170, 1), NA())</f>
        <v>#N/A</v>
      </c>
      <c r="N160" s="554" t="e">
        <f>IF(ISNUMBER(Regressions!O170),ROUND(Regressions!O170, 1), NA())</f>
        <v>#N/A</v>
      </c>
      <c r="O160" s="555">
        <f>IF(ISNUMBER(Regressions!Q170),ROUND(Regressions!Q170, 1), NA())</f>
        <v>100</v>
      </c>
      <c r="P160" s="551" t="e">
        <f>IF(ISNUMBER(Regressions!R170),ROUND(Regressions!R170, 1), NA())</f>
        <v>#N/A</v>
      </c>
      <c r="Q160" s="557" t="e">
        <f>IF(ISNUMBER(Regressions!S170),ROUND(Regressions!S170, 1), NA())</f>
        <v>#N/A</v>
      </c>
      <c r="R160" s="553" t="e">
        <f>IF(ISNUMBER(Regressions!T170),ROUND(Regressions!T170, 1), NA())</f>
        <v>#N/A</v>
      </c>
      <c r="S160" s="554" t="e">
        <f>IF(ISNUMBER(Regressions!U170),ROUND(Regressions!U170, 1), NA())</f>
        <v>#N/A</v>
      </c>
    </row>
    <row r="161" spans="1:19" x14ac:dyDescent="0.25">
      <c r="A161" s="546" t="str">
        <f>+Introduction!$C$7</f>
        <v>Mongolia</v>
      </c>
      <c r="B161" s="547">
        <f>IF(ISBLANK(Regressions!B171), " ", Regressions!B171)</f>
        <v>2002</v>
      </c>
      <c r="C161" s="546" t="str">
        <f>HLOOKUP(Introduction!$G$4,nametranslations,29,FALSE)</f>
        <v>Secondary</v>
      </c>
      <c r="D161" s="549">
        <f>IF(ISBLANK(Regressions!D171), " ", Regressions!D171)</f>
        <v>378398</v>
      </c>
      <c r="E161" s="550">
        <f>IF(ISNUMBER(Regressions!E171),ROUND(Regressions!E171, 1), NA())</f>
        <v>99.6</v>
      </c>
      <c r="F161" s="551" t="e">
        <f>IF(ISNUMBER(Regressions!F171),ROUND(Regressions!F171, 1), NA())</f>
        <v>#N/A</v>
      </c>
      <c r="G161" s="552" t="e">
        <f>IF(ISNUMBER(Regressions!G171),ROUND(Regressions!G171, 1), NA())</f>
        <v>#N/A</v>
      </c>
      <c r="H161" s="553" t="e">
        <f>IF(ISNUMBER(Regressions!H171),ROUND(Regressions!H171, 1), NA())</f>
        <v>#N/A</v>
      </c>
      <c r="I161" s="554" t="e">
        <f>IF(ISNUMBER(Regressions!I171),ROUND(Regressions!I171, 1), NA())</f>
        <v>#N/A</v>
      </c>
      <c r="J161" s="555">
        <f>IF(ISNUMBER(Regressions!K171),ROUND(Regressions!K171, 1), NA())</f>
        <v>100</v>
      </c>
      <c r="K161" s="551" t="e">
        <f>IF(ISNUMBER(Regressions!L171),ROUND(Regressions!L171, 1), NA())</f>
        <v>#N/A</v>
      </c>
      <c r="L161" s="556" t="e">
        <f>IF(ISNUMBER(Regressions!M171),ROUND(Regressions!M171, 1), NA())</f>
        <v>#N/A</v>
      </c>
      <c r="M161" s="553" t="e">
        <f>IF(ISNUMBER(Regressions!N171),ROUND(Regressions!N171, 1), NA())</f>
        <v>#N/A</v>
      </c>
      <c r="N161" s="554" t="e">
        <f>IF(ISNUMBER(Regressions!O171),ROUND(Regressions!O171, 1), NA())</f>
        <v>#N/A</v>
      </c>
      <c r="O161" s="555">
        <f>IF(ISNUMBER(Regressions!Q171),ROUND(Regressions!Q171, 1), NA())</f>
        <v>100</v>
      </c>
      <c r="P161" s="551" t="e">
        <f>IF(ISNUMBER(Regressions!R171),ROUND(Regressions!R171, 1), NA())</f>
        <v>#N/A</v>
      </c>
      <c r="Q161" s="557" t="e">
        <f>IF(ISNUMBER(Regressions!S171),ROUND(Regressions!S171, 1), NA())</f>
        <v>#N/A</v>
      </c>
      <c r="R161" s="553" t="e">
        <f>IF(ISNUMBER(Regressions!T171),ROUND(Regressions!T171, 1), NA())</f>
        <v>#N/A</v>
      </c>
      <c r="S161" s="554" t="e">
        <f>IF(ISNUMBER(Regressions!U171),ROUND(Regressions!U171, 1), NA())</f>
        <v>#N/A</v>
      </c>
    </row>
    <row r="162" spans="1:19" x14ac:dyDescent="0.25">
      <c r="A162" s="546" t="str">
        <f>+Introduction!$C$7</f>
        <v>Mongolia</v>
      </c>
      <c r="B162" s="547">
        <f>IF(ISBLANK(Regressions!B172), " ", Regressions!B172)</f>
        <v>2003</v>
      </c>
      <c r="C162" s="546" t="str">
        <f>HLOOKUP(Introduction!$G$4,nametranslations,29,FALSE)</f>
        <v>Secondary</v>
      </c>
      <c r="D162" s="549">
        <f>IF(ISBLANK(Regressions!D172), " ", Regressions!D172)</f>
        <v>380188</v>
      </c>
      <c r="E162" s="550">
        <f>IF(ISNUMBER(Regressions!E172),ROUND(Regressions!E172, 1), NA())</f>
        <v>99.6</v>
      </c>
      <c r="F162" s="551" t="e">
        <f>IF(ISNUMBER(Regressions!F172),ROUND(Regressions!F172, 1), NA())</f>
        <v>#N/A</v>
      </c>
      <c r="G162" s="552" t="e">
        <f>IF(ISNUMBER(Regressions!G172),ROUND(Regressions!G172, 1), NA())</f>
        <v>#N/A</v>
      </c>
      <c r="H162" s="553" t="e">
        <f>IF(ISNUMBER(Regressions!H172),ROUND(Regressions!H172, 1), NA())</f>
        <v>#N/A</v>
      </c>
      <c r="I162" s="554" t="e">
        <f>IF(ISNUMBER(Regressions!I172),ROUND(Regressions!I172, 1), NA())</f>
        <v>#N/A</v>
      </c>
      <c r="J162" s="555">
        <f>IF(ISNUMBER(Regressions!K172),ROUND(Regressions!K172, 1), NA())</f>
        <v>100</v>
      </c>
      <c r="K162" s="551" t="e">
        <f>IF(ISNUMBER(Regressions!L172),ROUND(Regressions!L172, 1), NA())</f>
        <v>#N/A</v>
      </c>
      <c r="L162" s="556" t="e">
        <f>IF(ISNUMBER(Regressions!M172),ROUND(Regressions!M172, 1), NA())</f>
        <v>#N/A</v>
      </c>
      <c r="M162" s="553" t="e">
        <f>IF(ISNUMBER(Regressions!N172),ROUND(Regressions!N172, 1), NA())</f>
        <v>#N/A</v>
      </c>
      <c r="N162" s="554" t="e">
        <f>IF(ISNUMBER(Regressions!O172),ROUND(Regressions!O172, 1), NA())</f>
        <v>#N/A</v>
      </c>
      <c r="O162" s="555">
        <f>IF(ISNUMBER(Regressions!Q172),ROUND(Regressions!Q172, 1), NA())</f>
        <v>100</v>
      </c>
      <c r="P162" s="551" t="e">
        <f>IF(ISNUMBER(Regressions!R172),ROUND(Regressions!R172, 1), NA())</f>
        <v>#N/A</v>
      </c>
      <c r="Q162" s="557" t="e">
        <f>IF(ISNUMBER(Regressions!S172),ROUND(Regressions!S172, 1), NA())</f>
        <v>#N/A</v>
      </c>
      <c r="R162" s="553" t="e">
        <f>IF(ISNUMBER(Regressions!T172),ROUND(Regressions!T172, 1), NA())</f>
        <v>#N/A</v>
      </c>
      <c r="S162" s="554" t="e">
        <f>IF(ISNUMBER(Regressions!U172),ROUND(Regressions!U172, 1), NA())</f>
        <v>#N/A</v>
      </c>
    </row>
    <row r="163" spans="1:19" x14ac:dyDescent="0.25">
      <c r="A163" s="546" t="str">
        <f>+Introduction!$C$7</f>
        <v>Mongolia</v>
      </c>
      <c r="B163" s="547">
        <f>IF(ISBLANK(Regressions!B173), " ", Regressions!B173)</f>
        <v>2004</v>
      </c>
      <c r="C163" s="546" t="str">
        <f>HLOOKUP(Introduction!$G$4,nametranslations,29,FALSE)</f>
        <v>Secondary</v>
      </c>
      <c r="D163" s="549">
        <f>IF(ISBLANK(Regressions!D173), " ", Regressions!D173)</f>
        <v>376605</v>
      </c>
      <c r="E163" s="550">
        <f>IF(ISNUMBER(Regressions!E173),ROUND(Regressions!E173, 1), NA())</f>
        <v>99.6</v>
      </c>
      <c r="F163" s="551" t="e">
        <f>IF(ISNUMBER(Regressions!F173),ROUND(Regressions!F173, 1), NA())</f>
        <v>#N/A</v>
      </c>
      <c r="G163" s="552" t="e">
        <f>IF(ISNUMBER(Regressions!G173),ROUND(Regressions!G173, 1), NA())</f>
        <v>#N/A</v>
      </c>
      <c r="H163" s="553" t="e">
        <f>IF(ISNUMBER(Regressions!H173),ROUND(Regressions!H173, 1), NA())</f>
        <v>#N/A</v>
      </c>
      <c r="I163" s="554" t="e">
        <f>IF(ISNUMBER(Regressions!I173),ROUND(Regressions!I173, 1), NA())</f>
        <v>#N/A</v>
      </c>
      <c r="J163" s="555">
        <f>IF(ISNUMBER(Regressions!K173),ROUND(Regressions!K173, 1), NA())</f>
        <v>100</v>
      </c>
      <c r="K163" s="551" t="e">
        <f>IF(ISNUMBER(Regressions!L173),ROUND(Regressions!L173, 1), NA())</f>
        <v>#N/A</v>
      </c>
      <c r="L163" s="556" t="e">
        <f>IF(ISNUMBER(Regressions!M173),ROUND(Regressions!M173, 1), NA())</f>
        <v>#N/A</v>
      </c>
      <c r="M163" s="553" t="e">
        <f>IF(ISNUMBER(Regressions!N173),ROUND(Regressions!N173, 1), NA())</f>
        <v>#N/A</v>
      </c>
      <c r="N163" s="554" t="e">
        <f>IF(ISNUMBER(Regressions!O173),ROUND(Regressions!O173, 1), NA())</f>
        <v>#N/A</v>
      </c>
      <c r="O163" s="555">
        <f>IF(ISNUMBER(Regressions!Q173),ROUND(Regressions!Q173, 1), NA())</f>
        <v>100</v>
      </c>
      <c r="P163" s="551" t="e">
        <f>IF(ISNUMBER(Regressions!R173),ROUND(Regressions!R173, 1), NA())</f>
        <v>#N/A</v>
      </c>
      <c r="Q163" s="557" t="e">
        <f>IF(ISNUMBER(Regressions!S173),ROUND(Regressions!S173, 1), NA())</f>
        <v>#N/A</v>
      </c>
      <c r="R163" s="553" t="e">
        <f>IF(ISNUMBER(Regressions!T173),ROUND(Regressions!T173, 1), NA())</f>
        <v>#N/A</v>
      </c>
      <c r="S163" s="554" t="e">
        <f>IF(ISNUMBER(Regressions!U173),ROUND(Regressions!U173, 1), NA())</f>
        <v>#N/A</v>
      </c>
    </row>
    <row r="164" spans="1:19" x14ac:dyDescent="0.25">
      <c r="A164" s="546" t="str">
        <f>+Introduction!$C$7</f>
        <v>Mongolia</v>
      </c>
      <c r="B164" s="547">
        <f>IF(ISBLANK(Regressions!B174), " ", Regressions!B174)</f>
        <v>2005</v>
      </c>
      <c r="C164" s="546" t="str">
        <f>HLOOKUP(Introduction!$G$4,nametranslations,29,FALSE)</f>
        <v>Secondary</v>
      </c>
      <c r="D164" s="549">
        <f>IF(ISBLANK(Regressions!D174), " ", Regressions!D174)</f>
        <v>368337</v>
      </c>
      <c r="E164" s="550">
        <f>IF(ISNUMBER(Regressions!E174),ROUND(Regressions!E174, 1), NA())</f>
        <v>99.6</v>
      </c>
      <c r="F164" s="551" t="e">
        <f>IF(ISNUMBER(Regressions!F174),ROUND(Regressions!F174, 1), NA())</f>
        <v>#N/A</v>
      </c>
      <c r="G164" s="552" t="e">
        <f>IF(ISNUMBER(Regressions!G174),ROUND(Regressions!G174, 1), NA())</f>
        <v>#N/A</v>
      </c>
      <c r="H164" s="553" t="e">
        <f>IF(ISNUMBER(Regressions!H174),ROUND(Regressions!H174, 1), NA())</f>
        <v>#N/A</v>
      </c>
      <c r="I164" s="554" t="e">
        <f>IF(ISNUMBER(Regressions!I174),ROUND(Regressions!I174, 1), NA())</f>
        <v>#N/A</v>
      </c>
      <c r="J164" s="555">
        <f>IF(ISNUMBER(Regressions!K174),ROUND(Regressions!K174, 1), NA())</f>
        <v>100</v>
      </c>
      <c r="K164" s="551" t="e">
        <f>IF(ISNUMBER(Regressions!L174),ROUND(Regressions!L174, 1), NA())</f>
        <v>#N/A</v>
      </c>
      <c r="L164" s="556" t="e">
        <f>IF(ISNUMBER(Regressions!M174),ROUND(Regressions!M174, 1), NA())</f>
        <v>#N/A</v>
      </c>
      <c r="M164" s="553" t="e">
        <f>IF(ISNUMBER(Regressions!N174),ROUND(Regressions!N174, 1), NA())</f>
        <v>#N/A</v>
      </c>
      <c r="N164" s="554" t="e">
        <f>IF(ISNUMBER(Regressions!O174),ROUND(Regressions!O174, 1), NA())</f>
        <v>#N/A</v>
      </c>
      <c r="O164" s="555">
        <f>IF(ISNUMBER(Regressions!Q174),ROUND(Regressions!Q174, 1), NA())</f>
        <v>100</v>
      </c>
      <c r="P164" s="551" t="e">
        <f>IF(ISNUMBER(Regressions!R174),ROUND(Regressions!R174, 1), NA())</f>
        <v>#N/A</v>
      </c>
      <c r="Q164" s="557" t="e">
        <f>IF(ISNUMBER(Regressions!S174),ROUND(Regressions!S174, 1), NA())</f>
        <v>#N/A</v>
      </c>
      <c r="R164" s="553" t="e">
        <f>IF(ISNUMBER(Regressions!T174),ROUND(Regressions!T174, 1), NA())</f>
        <v>#N/A</v>
      </c>
      <c r="S164" s="554" t="e">
        <f>IF(ISNUMBER(Regressions!U174),ROUND(Regressions!U174, 1), NA())</f>
        <v>#N/A</v>
      </c>
    </row>
    <row r="165" spans="1:19" x14ac:dyDescent="0.25">
      <c r="A165" s="546" t="str">
        <f>+Introduction!$C$7</f>
        <v>Mongolia</v>
      </c>
      <c r="B165" s="547">
        <f>IF(ISBLANK(Regressions!B175), " ", Regressions!B175)</f>
        <v>2006</v>
      </c>
      <c r="C165" s="546" t="str">
        <f>HLOOKUP(Introduction!$G$4,nametranslations,29,FALSE)</f>
        <v>Secondary</v>
      </c>
      <c r="D165" s="549">
        <f>IF(ISBLANK(Regressions!D175), " ", Regressions!D175)</f>
        <v>356712</v>
      </c>
      <c r="E165" s="550">
        <f>IF(ISNUMBER(Regressions!E175),ROUND(Regressions!E175, 1), NA())</f>
        <v>99.6</v>
      </c>
      <c r="F165" s="551" t="e">
        <f>IF(ISNUMBER(Regressions!F175),ROUND(Regressions!F175, 1), NA())</f>
        <v>#N/A</v>
      </c>
      <c r="G165" s="552" t="e">
        <f>IF(ISNUMBER(Regressions!G175),ROUND(Regressions!G175, 1), NA())</f>
        <v>#N/A</v>
      </c>
      <c r="H165" s="553" t="e">
        <f>IF(ISNUMBER(Regressions!H175),ROUND(Regressions!H175, 1), NA())</f>
        <v>#N/A</v>
      </c>
      <c r="I165" s="554" t="e">
        <f>IF(ISNUMBER(Regressions!I175),ROUND(Regressions!I175, 1), NA())</f>
        <v>#N/A</v>
      </c>
      <c r="J165" s="555">
        <f>IF(ISNUMBER(Regressions!K175),ROUND(Regressions!K175, 1), NA())</f>
        <v>100</v>
      </c>
      <c r="K165" s="551" t="e">
        <f>IF(ISNUMBER(Regressions!L175),ROUND(Regressions!L175, 1), NA())</f>
        <v>#N/A</v>
      </c>
      <c r="L165" s="556" t="e">
        <f>IF(ISNUMBER(Regressions!M175),ROUND(Regressions!M175, 1), NA())</f>
        <v>#N/A</v>
      </c>
      <c r="M165" s="553" t="e">
        <f>IF(ISNUMBER(Regressions!N175),ROUND(Regressions!N175, 1), NA())</f>
        <v>#N/A</v>
      </c>
      <c r="N165" s="554" t="e">
        <f>IF(ISNUMBER(Regressions!O175),ROUND(Regressions!O175, 1), NA())</f>
        <v>#N/A</v>
      </c>
      <c r="O165" s="555">
        <f>IF(ISNUMBER(Regressions!Q175),ROUND(Regressions!Q175, 1), NA())</f>
        <v>100</v>
      </c>
      <c r="P165" s="551" t="e">
        <f>IF(ISNUMBER(Regressions!R175),ROUND(Regressions!R175, 1), NA())</f>
        <v>#N/A</v>
      </c>
      <c r="Q165" s="557" t="e">
        <f>IF(ISNUMBER(Regressions!S175),ROUND(Regressions!S175, 1), NA())</f>
        <v>#N/A</v>
      </c>
      <c r="R165" s="553" t="e">
        <f>IF(ISNUMBER(Regressions!T175),ROUND(Regressions!T175, 1), NA())</f>
        <v>#N/A</v>
      </c>
      <c r="S165" s="554" t="e">
        <f>IF(ISNUMBER(Regressions!U175),ROUND(Regressions!U175, 1), NA())</f>
        <v>#N/A</v>
      </c>
    </row>
    <row r="166" spans="1:19" x14ac:dyDescent="0.25">
      <c r="A166" s="546" t="str">
        <f>+Introduction!$C$7</f>
        <v>Mongolia</v>
      </c>
      <c r="B166" s="547">
        <f>IF(ISBLANK(Regressions!B176), " ", Regressions!B176)</f>
        <v>2007</v>
      </c>
      <c r="C166" s="546" t="str">
        <f>HLOOKUP(Introduction!$G$4,nametranslations,29,FALSE)</f>
        <v>Secondary</v>
      </c>
      <c r="D166" s="549">
        <f>IF(ISBLANK(Regressions!D176), " ", Regressions!D176)</f>
        <v>343312</v>
      </c>
      <c r="E166" s="550">
        <f>IF(ISNUMBER(Regressions!E176),ROUND(Regressions!E176, 1), NA())</f>
        <v>99.6</v>
      </c>
      <c r="F166" s="551" t="e">
        <f>IF(ISNUMBER(Regressions!F176),ROUND(Regressions!F176, 1), NA())</f>
        <v>#N/A</v>
      </c>
      <c r="G166" s="552" t="e">
        <f>IF(ISNUMBER(Regressions!G176),ROUND(Regressions!G176, 1), NA())</f>
        <v>#N/A</v>
      </c>
      <c r="H166" s="553" t="e">
        <f>IF(ISNUMBER(Regressions!H176),ROUND(Regressions!H176, 1), NA())</f>
        <v>#N/A</v>
      </c>
      <c r="I166" s="554" t="e">
        <f>IF(ISNUMBER(Regressions!I176),ROUND(Regressions!I176, 1), NA())</f>
        <v>#N/A</v>
      </c>
      <c r="J166" s="555">
        <f>IF(ISNUMBER(Regressions!K176),ROUND(Regressions!K176, 1), NA())</f>
        <v>100</v>
      </c>
      <c r="K166" s="551" t="e">
        <f>IF(ISNUMBER(Regressions!L176),ROUND(Regressions!L176, 1), NA())</f>
        <v>#N/A</v>
      </c>
      <c r="L166" s="556" t="e">
        <f>IF(ISNUMBER(Regressions!M176),ROUND(Regressions!M176, 1), NA())</f>
        <v>#N/A</v>
      </c>
      <c r="M166" s="553" t="e">
        <f>IF(ISNUMBER(Regressions!N176),ROUND(Regressions!N176, 1), NA())</f>
        <v>#N/A</v>
      </c>
      <c r="N166" s="554" t="e">
        <f>IF(ISNUMBER(Regressions!O176),ROUND(Regressions!O176, 1), NA())</f>
        <v>#N/A</v>
      </c>
      <c r="O166" s="555">
        <f>IF(ISNUMBER(Regressions!Q176),ROUND(Regressions!Q176, 1), NA())</f>
        <v>100</v>
      </c>
      <c r="P166" s="551" t="e">
        <f>IF(ISNUMBER(Regressions!R176),ROUND(Regressions!R176, 1), NA())</f>
        <v>#N/A</v>
      </c>
      <c r="Q166" s="557" t="e">
        <f>IF(ISNUMBER(Regressions!S176),ROUND(Regressions!S176, 1), NA())</f>
        <v>#N/A</v>
      </c>
      <c r="R166" s="553" t="e">
        <f>IF(ISNUMBER(Regressions!T176),ROUND(Regressions!T176, 1), NA())</f>
        <v>#N/A</v>
      </c>
      <c r="S166" s="554" t="e">
        <f>IF(ISNUMBER(Regressions!U176),ROUND(Regressions!U176, 1), NA())</f>
        <v>#N/A</v>
      </c>
    </row>
    <row r="167" spans="1:19" x14ac:dyDescent="0.25">
      <c r="A167" s="546" t="str">
        <f>+Introduction!$C$7</f>
        <v>Mongolia</v>
      </c>
      <c r="B167" s="547">
        <f>IF(ISBLANK(Regressions!B177), " ", Regressions!B177)</f>
        <v>2008</v>
      </c>
      <c r="C167" s="546" t="str">
        <f>HLOOKUP(Introduction!$G$4,nametranslations,29,FALSE)</f>
        <v>Secondary</v>
      </c>
      <c r="D167" s="549">
        <f>IF(ISBLANK(Regressions!D177), " ", Regressions!D177)</f>
        <v>329874</v>
      </c>
      <c r="E167" s="550">
        <f>IF(ISNUMBER(Regressions!E177),ROUND(Regressions!E177, 1), NA())</f>
        <v>99.6</v>
      </c>
      <c r="F167" s="551" t="e">
        <f>IF(ISNUMBER(Regressions!F177),ROUND(Regressions!F177, 1), NA())</f>
        <v>#N/A</v>
      </c>
      <c r="G167" s="552" t="e">
        <f>IF(ISNUMBER(Regressions!G177),ROUND(Regressions!G177, 1), NA())</f>
        <v>#N/A</v>
      </c>
      <c r="H167" s="553" t="e">
        <f>IF(ISNUMBER(Regressions!H177),ROUND(Regressions!H177, 1), NA())</f>
        <v>#N/A</v>
      </c>
      <c r="I167" s="554" t="e">
        <f>IF(ISNUMBER(Regressions!I177),ROUND(Regressions!I177, 1), NA())</f>
        <v>#N/A</v>
      </c>
      <c r="J167" s="555">
        <f>IF(ISNUMBER(Regressions!K177),ROUND(Regressions!K177, 1), NA())</f>
        <v>100</v>
      </c>
      <c r="K167" s="551" t="e">
        <f>IF(ISNUMBER(Regressions!L177),ROUND(Regressions!L177, 1), NA())</f>
        <v>#N/A</v>
      </c>
      <c r="L167" s="556" t="e">
        <f>IF(ISNUMBER(Regressions!M177),ROUND(Regressions!M177, 1), NA())</f>
        <v>#N/A</v>
      </c>
      <c r="M167" s="553" t="e">
        <f>IF(ISNUMBER(Regressions!N177),ROUND(Regressions!N177, 1), NA())</f>
        <v>#N/A</v>
      </c>
      <c r="N167" s="554" t="e">
        <f>IF(ISNUMBER(Regressions!O177),ROUND(Regressions!O177, 1), NA())</f>
        <v>#N/A</v>
      </c>
      <c r="O167" s="555">
        <f>IF(ISNUMBER(Regressions!Q177),ROUND(Regressions!Q177, 1), NA())</f>
        <v>100</v>
      </c>
      <c r="P167" s="551" t="e">
        <f>IF(ISNUMBER(Regressions!R177),ROUND(Regressions!R177, 1), NA())</f>
        <v>#N/A</v>
      </c>
      <c r="Q167" s="557" t="e">
        <f>IF(ISNUMBER(Regressions!S177),ROUND(Regressions!S177, 1), NA())</f>
        <v>#N/A</v>
      </c>
      <c r="R167" s="553" t="e">
        <f>IF(ISNUMBER(Regressions!T177),ROUND(Regressions!T177, 1), NA())</f>
        <v>#N/A</v>
      </c>
      <c r="S167" s="554" t="e">
        <f>IF(ISNUMBER(Regressions!U177),ROUND(Regressions!U177, 1), NA())</f>
        <v>#N/A</v>
      </c>
    </row>
    <row r="168" spans="1:19" x14ac:dyDescent="0.25">
      <c r="A168" s="546" t="str">
        <f>+Introduction!$C$7</f>
        <v>Mongolia</v>
      </c>
      <c r="B168" s="547">
        <f>IF(ISBLANK(Regressions!B178), " ", Regressions!B178)</f>
        <v>2009</v>
      </c>
      <c r="C168" s="546" t="str">
        <f>HLOOKUP(Introduction!$G$4,nametranslations,29,FALSE)</f>
        <v>Secondary</v>
      </c>
      <c r="D168" s="549">
        <f>IF(ISBLANK(Regressions!D178), " ", Regressions!D178)</f>
        <v>310424</v>
      </c>
      <c r="E168" s="550">
        <f>IF(ISNUMBER(Regressions!E178),ROUND(Regressions!E178, 1), NA())</f>
        <v>99.6</v>
      </c>
      <c r="F168" s="551" t="e">
        <f>IF(ISNUMBER(Regressions!F178),ROUND(Regressions!F178, 1), NA())</f>
        <v>#N/A</v>
      </c>
      <c r="G168" s="552" t="e">
        <f>IF(ISNUMBER(Regressions!G178),ROUND(Regressions!G178, 1), NA())</f>
        <v>#N/A</v>
      </c>
      <c r="H168" s="553" t="e">
        <f>IF(ISNUMBER(Regressions!H178),ROUND(Regressions!H178, 1), NA())</f>
        <v>#N/A</v>
      </c>
      <c r="I168" s="554" t="e">
        <f>IF(ISNUMBER(Regressions!I178),ROUND(Regressions!I178, 1), NA())</f>
        <v>#N/A</v>
      </c>
      <c r="J168" s="555">
        <f>IF(ISNUMBER(Regressions!K178),ROUND(Regressions!K178, 1), NA())</f>
        <v>100</v>
      </c>
      <c r="K168" s="551" t="e">
        <f>IF(ISNUMBER(Regressions!L178),ROUND(Regressions!L178, 1), NA())</f>
        <v>#N/A</v>
      </c>
      <c r="L168" s="556" t="e">
        <f>IF(ISNUMBER(Regressions!M178),ROUND(Regressions!M178, 1), NA())</f>
        <v>#N/A</v>
      </c>
      <c r="M168" s="553" t="e">
        <f>IF(ISNUMBER(Regressions!N178),ROUND(Regressions!N178, 1), NA())</f>
        <v>#N/A</v>
      </c>
      <c r="N168" s="554" t="e">
        <f>IF(ISNUMBER(Regressions!O178),ROUND(Regressions!O178, 1), NA())</f>
        <v>#N/A</v>
      </c>
      <c r="O168" s="555">
        <f>IF(ISNUMBER(Regressions!Q178),ROUND(Regressions!Q178, 1), NA())</f>
        <v>100</v>
      </c>
      <c r="P168" s="551" t="e">
        <f>IF(ISNUMBER(Regressions!R178),ROUND(Regressions!R178, 1), NA())</f>
        <v>#N/A</v>
      </c>
      <c r="Q168" s="557" t="e">
        <f>IF(ISNUMBER(Regressions!S178),ROUND(Regressions!S178, 1), NA())</f>
        <v>#N/A</v>
      </c>
      <c r="R168" s="553" t="e">
        <f>IF(ISNUMBER(Regressions!T178),ROUND(Regressions!T178, 1), NA())</f>
        <v>#N/A</v>
      </c>
      <c r="S168" s="554" t="e">
        <f>IF(ISNUMBER(Regressions!U178),ROUND(Regressions!U178, 1), NA())</f>
        <v>#N/A</v>
      </c>
    </row>
    <row r="169" spans="1:19" x14ac:dyDescent="0.25">
      <c r="A169" s="546" t="str">
        <f>+Introduction!$C$7</f>
        <v>Mongolia</v>
      </c>
      <c r="B169" s="547">
        <f>IF(ISBLANK(Regressions!B179), " ", Regressions!B179)</f>
        <v>2010</v>
      </c>
      <c r="C169" s="546" t="str">
        <f>HLOOKUP(Introduction!$G$4,nametranslations,29,FALSE)</f>
        <v>Secondary</v>
      </c>
      <c r="D169" s="549">
        <f>IF(ISBLANK(Regressions!D179), " ", Regressions!D179)</f>
        <v>302687</v>
      </c>
      <c r="E169" s="550">
        <f>IF(ISNUMBER(Regressions!E179),ROUND(Regressions!E179, 1), NA())</f>
        <v>99.6</v>
      </c>
      <c r="F169" s="551" t="e">
        <f>IF(ISNUMBER(Regressions!F179),ROUND(Regressions!F179, 1), NA())</f>
        <v>#N/A</v>
      </c>
      <c r="G169" s="552" t="e">
        <f>IF(ISNUMBER(Regressions!G179),ROUND(Regressions!G179, 1), NA())</f>
        <v>#N/A</v>
      </c>
      <c r="H169" s="553" t="e">
        <f>IF(ISNUMBER(Regressions!H179),ROUND(Regressions!H179, 1), NA())</f>
        <v>#N/A</v>
      </c>
      <c r="I169" s="554" t="e">
        <f>IF(ISNUMBER(Regressions!I179),ROUND(Regressions!I179, 1), NA())</f>
        <v>#N/A</v>
      </c>
      <c r="J169" s="555">
        <f>IF(ISNUMBER(Regressions!K179),ROUND(Regressions!K179, 1), NA())</f>
        <v>100</v>
      </c>
      <c r="K169" s="551" t="e">
        <f>IF(ISNUMBER(Regressions!L179),ROUND(Regressions!L179, 1), NA())</f>
        <v>#N/A</v>
      </c>
      <c r="L169" s="556" t="e">
        <f>IF(ISNUMBER(Regressions!M179),ROUND(Regressions!M179, 1), NA())</f>
        <v>#N/A</v>
      </c>
      <c r="M169" s="553" t="e">
        <f>IF(ISNUMBER(Regressions!N179),ROUND(Regressions!N179, 1), NA())</f>
        <v>#N/A</v>
      </c>
      <c r="N169" s="554" t="e">
        <f>IF(ISNUMBER(Regressions!O179),ROUND(Regressions!O179, 1), NA())</f>
        <v>#N/A</v>
      </c>
      <c r="O169" s="555">
        <f>IF(ISNUMBER(Regressions!Q179),ROUND(Regressions!Q179, 1), NA())</f>
        <v>100</v>
      </c>
      <c r="P169" s="551" t="e">
        <f>IF(ISNUMBER(Regressions!R179),ROUND(Regressions!R179, 1), NA())</f>
        <v>#N/A</v>
      </c>
      <c r="Q169" s="557" t="e">
        <f>IF(ISNUMBER(Regressions!S179),ROUND(Regressions!S179, 1), NA())</f>
        <v>#N/A</v>
      </c>
      <c r="R169" s="553" t="e">
        <f>IF(ISNUMBER(Regressions!T179),ROUND(Regressions!T179, 1), NA())</f>
        <v>#N/A</v>
      </c>
      <c r="S169" s="554" t="e">
        <f>IF(ISNUMBER(Regressions!U179),ROUND(Regressions!U179, 1), NA())</f>
        <v>#N/A</v>
      </c>
    </row>
    <row r="170" spans="1:19" x14ac:dyDescent="0.25">
      <c r="A170" s="546" t="str">
        <f>+Introduction!$C$7</f>
        <v>Mongolia</v>
      </c>
      <c r="B170" s="547">
        <f>IF(ISBLANK(Regressions!B180), " ", Regressions!B180)</f>
        <v>2011</v>
      </c>
      <c r="C170" s="546" t="str">
        <f>HLOOKUP(Introduction!$G$4,nametranslations,29,FALSE)</f>
        <v>Secondary</v>
      </c>
      <c r="D170" s="549">
        <f>IF(ISBLANK(Regressions!D180), " ", Regressions!D180)</f>
        <v>348410</v>
      </c>
      <c r="E170" s="550">
        <f>IF(ISNUMBER(Regressions!E180),ROUND(Regressions!E180, 1), NA())</f>
        <v>99.6</v>
      </c>
      <c r="F170" s="551" t="e">
        <f>IF(ISNUMBER(Regressions!F180),ROUND(Regressions!F180, 1), NA())</f>
        <v>#N/A</v>
      </c>
      <c r="G170" s="552" t="e">
        <f>IF(ISNUMBER(Regressions!G180),ROUND(Regressions!G180, 1), NA())</f>
        <v>#N/A</v>
      </c>
      <c r="H170" s="553" t="e">
        <f>IF(ISNUMBER(Regressions!H180),ROUND(Regressions!H180, 1), NA())</f>
        <v>#N/A</v>
      </c>
      <c r="I170" s="554" t="e">
        <f>IF(ISNUMBER(Regressions!I180),ROUND(Regressions!I180, 1), NA())</f>
        <v>#N/A</v>
      </c>
      <c r="J170" s="555">
        <f>IF(ISNUMBER(Regressions!K180),ROUND(Regressions!K180, 1), NA())</f>
        <v>100</v>
      </c>
      <c r="K170" s="551" t="e">
        <f>IF(ISNUMBER(Regressions!L180),ROUND(Regressions!L180, 1), NA())</f>
        <v>#N/A</v>
      </c>
      <c r="L170" s="556" t="e">
        <f>IF(ISNUMBER(Regressions!M180),ROUND(Regressions!M180, 1), NA())</f>
        <v>#N/A</v>
      </c>
      <c r="M170" s="553" t="e">
        <f>IF(ISNUMBER(Regressions!N180),ROUND(Regressions!N180, 1), NA())</f>
        <v>#N/A</v>
      </c>
      <c r="N170" s="554" t="e">
        <f>IF(ISNUMBER(Regressions!O180),ROUND(Regressions!O180, 1), NA())</f>
        <v>#N/A</v>
      </c>
      <c r="O170" s="555">
        <f>IF(ISNUMBER(Regressions!Q180),ROUND(Regressions!Q180, 1), NA())</f>
        <v>100</v>
      </c>
      <c r="P170" s="551" t="e">
        <f>IF(ISNUMBER(Regressions!R180),ROUND(Regressions!R180, 1), NA())</f>
        <v>#N/A</v>
      </c>
      <c r="Q170" s="557" t="e">
        <f>IF(ISNUMBER(Regressions!S180),ROUND(Regressions!S180, 1), NA())</f>
        <v>#N/A</v>
      </c>
      <c r="R170" s="553" t="e">
        <f>IF(ISNUMBER(Regressions!T180),ROUND(Regressions!T180, 1), NA())</f>
        <v>#N/A</v>
      </c>
      <c r="S170" s="554" t="e">
        <f>IF(ISNUMBER(Regressions!U180),ROUND(Regressions!U180, 1), NA())</f>
        <v>#N/A</v>
      </c>
    </row>
    <row r="171" spans="1:19" x14ac:dyDescent="0.25">
      <c r="A171" s="546" t="str">
        <f>+Introduction!$C$7</f>
        <v>Mongolia</v>
      </c>
      <c r="B171" s="547">
        <f>IF(ISBLANK(Regressions!B181), " ", Regressions!B181)</f>
        <v>2012</v>
      </c>
      <c r="C171" s="546" t="str">
        <f>HLOOKUP(Introduction!$G$4,nametranslations,29,FALSE)</f>
        <v>Secondary</v>
      </c>
      <c r="D171" s="549">
        <f>IF(ISBLANK(Regressions!D181), " ", Regressions!D181)</f>
        <v>341581</v>
      </c>
      <c r="E171" s="550">
        <f>IF(ISNUMBER(Regressions!E181),ROUND(Regressions!E181, 1), NA())</f>
        <v>99.6</v>
      </c>
      <c r="F171" s="551" t="e">
        <f>IF(ISNUMBER(Regressions!F181),ROUND(Regressions!F181, 1), NA())</f>
        <v>#N/A</v>
      </c>
      <c r="G171" s="552" t="e">
        <f>IF(ISNUMBER(Regressions!G181),ROUND(Regressions!G181, 1), NA())</f>
        <v>#N/A</v>
      </c>
      <c r="H171" s="553" t="e">
        <f>IF(ISNUMBER(Regressions!H181),ROUND(Regressions!H181, 1), NA())</f>
        <v>#N/A</v>
      </c>
      <c r="I171" s="554" t="e">
        <f>IF(ISNUMBER(Regressions!I181),ROUND(Regressions!I181, 1), NA())</f>
        <v>#N/A</v>
      </c>
      <c r="J171" s="555">
        <f>IF(ISNUMBER(Regressions!K181),ROUND(Regressions!K181, 1), NA())</f>
        <v>100</v>
      </c>
      <c r="K171" s="551" t="e">
        <f>IF(ISNUMBER(Regressions!L181),ROUND(Regressions!L181, 1), NA())</f>
        <v>#N/A</v>
      </c>
      <c r="L171" s="556" t="e">
        <f>IF(ISNUMBER(Regressions!M181),ROUND(Regressions!M181, 1), NA())</f>
        <v>#N/A</v>
      </c>
      <c r="M171" s="553" t="e">
        <f>IF(ISNUMBER(Regressions!N181),ROUND(Regressions!N181, 1), NA())</f>
        <v>#N/A</v>
      </c>
      <c r="N171" s="554" t="e">
        <f>IF(ISNUMBER(Regressions!O181),ROUND(Regressions!O181, 1), NA())</f>
        <v>#N/A</v>
      </c>
      <c r="O171" s="555">
        <f>IF(ISNUMBER(Regressions!Q181),ROUND(Regressions!Q181, 1), NA())</f>
        <v>100</v>
      </c>
      <c r="P171" s="551" t="e">
        <f>IF(ISNUMBER(Regressions!R181),ROUND(Regressions!R181, 1), NA())</f>
        <v>#N/A</v>
      </c>
      <c r="Q171" s="557" t="e">
        <f>IF(ISNUMBER(Regressions!S181),ROUND(Regressions!S181, 1), NA())</f>
        <v>#N/A</v>
      </c>
      <c r="R171" s="553" t="e">
        <f>IF(ISNUMBER(Regressions!T181),ROUND(Regressions!T181, 1), NA())</f>
        <v>#N/A</v>
      </c>
      <c r="S171" s="554" t="e">
        <f>IF(ISNUMBER(Regressions!U181),ROUND(Regressions!U181, 1), NA())</f>
        <v>#N/A</v>
      </c>
    </row>
    <row r="172" spans="1:19" x14ac:dyDescent="0.25">
      <c r="A172" s="546" t="str">
        <f>+Introduction!$C$7</f>
        <v>Mongolia</v>
      </c>
      <c r="B172" s="547">
        <f>IF(ISBLANK(Regressions!B182), " ", Regressions!B182)</f>
        <v>2013</v>
      </c>
      <c r="C172" s="546" t="str">
        <f>HLOOKUP(Introduction!$G$4,nametranslations,29,FALSE)</f>
        <v>Secondary</v>
      </c>
      <c r="D172" s="549">
        <f>IF(ISBLANK(Regressions!D182), " ", Regressions!D182)</f>
        <v>334263</v>
      </c>
      <c r="E172" s="550">
        <f>IF(ISNUMBER(Regressions!E182),ROUND(Regressions!E182, 1), NA())</f>
        <v>99.6</v>
      </c>
      <c r="F172" s="551">
        <f>IF(ISNUMBER(Regressions!F182),ROUND(Regressions!F182, 1), NA())</f>
        <v>98.8</v>
      </c>
      <c r="G172" s="552">
        <f>IF(ISNUMBER(Regressions!G182),ROUND(Regressions!G182, 1), NA())</f>
        <v>73.400000000000006</v>
      </c>
      <c r="H172" s="553">
        <f>IF(ISNUMBER(Regressions!H182),ROUND(Regressions!H182, 1), NA())</f>
        <v>25.4</v>
      </c>
      <c r="I172" s="554">
        <f>IF(ISNUMBER(Regressions!I182),ROUND(Regressions!I182, 1), NA())</f>
        <v>1.3</v>
      </c>
      <c r="J172" s="555">
        <f>IF(ISNUMBER(Regressions!K182),ROUND(Regressions!K182, 1), NA())</f>
        <v>100</v>
      </c>
      <c r="K172" s="551">
        <f>IF(ISNUMBER(Regressions!L182),ROUND(Regressions!L182, 1), NA())</f>
        <v>85</v>
      </c>
      <c r="L172" s="556">
        <f>IF(ISNUMBER(Regressions!M182),ROUND(Regressions!M182, 1), NA())</f>
        <v>63.5</v>
      </c>
      <c r="M172" s="553">
        <f>IF(ISNUMBER(Regressions!N182),ROUND(Regressions!N182, 1), NA())</f>
        <v>21.5</v>
      </c>
      <c r="N172" s="554">
        <f>IF(ISNUMBER(Regressions!O182),ROUND(Regressions!O182, 1), NA())</f>
        <v>15.1</v>
      </c>
      <c r="O172" s="555">
        <f>IF(ISNUMBER(Regressions!Q182),ROUND(Regressions!Q182, 1), NA())</f>
        <v>100</v>
      </c>
      <c r="P172" s="551">
        <f>IF(ISNUMBER(Regressions!R182),ROUND(Regressions!R182, 1), NA())</f>
        <v>75.8</v>
      </c>
      <c r="Q172" s="557">
        <f>IF(ISNUMBER(Regressions!S182),ROUND(Regressions!S182, 1), NA())</f>
        <v>39.9</v>
      </c>
      <c r="R172" s="553">
        <f>IF(ISNUMBER(Regressions!T182),ROUND(Regressions!T182, 1), NA())</f>
        <v>35.9</v>
      </c>
      <c r="S172" s="554">
        <f>IF(ISNUMBER(Regressions!U182),ROUND(Regressions!U182, 1), NA())</f>
        <v>24.2</v>
      </c>
    </row>
    <row r="173" spans="1:19" x14ac:dyDescent="0.25">
      <c r="A173" s="546" t="str">
        <f>+Introduction!$C$7</f>
        <v>Mongolia</v>
      </c>
      <c r="B173" s="547">
        <f>IF(ISBLANK(Regressions!B183), " ", Regressions!B183)</f>
        <v>2014</v>
      </c>
      <c r="C173" s="546" t="str">
        <f>HLOOKUP(Introduction!$G$4,nametranslations,29,FALSE)</f>
        <v>Secondary</v>
      </c>
      <c r="D173" s="549">
        <f>IF(ISBLANK(Regressions!D183), " ", Regressions!D183)</f>
        <v>326778</v>
      </c>
      <c r="E173" s="550">
        <f>IF(ISNUMBER(Regressions!E183),ROUND(Regressions!E183, 1), NA())</f>
        <v>99.6</v>
      </c>
      <c r="F173" s="551">
        <f>IF(ISNUMBER(Regressions!F183),ROUND(Regressions!F183, 1), NA())</f>
        <v>98.8</v>
      </c>
      <c r="G173" s="552">
        <f>IF(ISNUMBER(Regressions!G183),ROUND(Regressions!G183, 1), NA())</f>
        <v>73.400000000000006</v>
      </c>
      <c r="H173" s="553">
        <f>IF(ISNUMBER(Regressions!H183),ROUND(Regressions!H183, 1), NA())</f>
        <v>25.4</v>
      </c>
      <c r="I173" s="554">
        <f>IF(ISNUMBER(Regressions!I183),ROUND(Regressions!I183, 1), NA())</f>
        <v>1.3</v>
      </c>
      <c r="J173" s="555">
        <f>IF(ISNUMBER(Regressions!K183),ROUND(Regressions!K183, 1), NA())</f>
        <v>100</v>
      </c>
      <c r="K173" s="551">
        <f>IF(ISNUMBER(Regressions!L183),ROUND(Regressions!L183, 1), NA())</f>
        <v>85</v>
      </c>
      <c r="L173" s="556">
        <f>IF(ISNUMBER(Regressions!M183),ROUND(Regressions!M183, 1), NA())</f>
        <v>63.5</v>
      </c>
      <c r="M173" s="553">
        <f>IF(ISNUMBER(Regressions!N183),ROUND(Regressions!N183, 1), NA())</f>
        <v>21.5</v>
      </c>
      <c r="N173" s="554">
        <f>IF(ISNUMBER(Regressions!O183),ROUND(Regressions!O183, 1), NA())</f>
        <v>15.1</v>
      </c>
      <c r="O173" s="555">
        <f>IF(ISNUMBER(Regressions!Q183),ROUND(Regressions!Q183, 1), NA())</f>
        <v>100</v>
      </c>
      <c r="P173" s="551">
        <f>IF(ISNUMBER(Regressions!R183),ROUND(Regressions!R183, 1), NA())</f>
        <v>75.8</v>
      </c>
      <c r="Q173" s="557">
        <f>IF(ISNUMBER(Regressions!S183),ROUND(Regressions!S183, 1), NA())</f>
        <v>39.9</v>
      </c>
      <c r="R173" s="553">
        <f>IF(ISNUMBER(Regressions!T183),ROUND(Regressions!T183, 1), NA())</f>
        <v>35.9</v>
      </c>
      <c r="S173" s="554">
        <f>IF(ISNUMBER(Regressions!U183),ROUND(Regressions!U183, 1), NA())</f>
        <v>24.2</v>
      </c>
    </row>
    <row r="174" spans="1:19" x14ac:dyDescent="0.25">
      <c r="A174" s="546" t="str">
        <f>+Introduction!$C$7</f>
        <v>Mongolia</v>
      </c>
      <c r="B174" s="547">
        <f>IF(ISBLANK(Regressions!B184), " ", Regressions!B184)</f>
        <v>2015</v>
      </c>
      <c r="C174" s="546" t="str">
        <f>HLOOKUP(Introduction!$G$4,nametranslations,29,FALSE)</f>
        <v>Secondary</v>
      </c>
      <c r="D174" s="549">
        <f>IF(ISBLANK(Regressions!D184), " ", Regressions!D184)</f>
        <v>319869</v>
      </c>
      <c r="E174" s="550">
        <f>IF(ISNUMBER(Regressions!E184),ROUND(Regressions!E184, 1), NA())</f>
        <v>99.6</v>
      </c>
      <c r="F174" s="551">
        <f>IF(ISNUMBER(Regressions!F184),ROUND(Regressions!F184, 1), NA())</f>
        <v>98.8</v>
      </c>
      <c r="G174" s="552">
        <f>IF(ISNUMBER(Regressions!G184),ROUND(Regressions!G184, 1), NA())</f>
        <v>73.400000000000006</v>
      </c>
      <c r="H174" s="553">
        <f>IF(ISNUMBER(Regressions!H184),ROUND(Regressions!H184, 1), NA())</f>
        <v>25.4</v>
      </c>
      <c r="I174" s="554">
        <f>IF(ISNUMBER(Regressions!I184),ROUND(Regressions!I184, 1), NA())</f>
        <v>1.3</v>
      </c>
      <c r="J174" s="555">
        <f>IF(ISNUMBER(Regressions!K184),ROUND(Regressions!K184, 1), NA())</f>
        <v>100</v>
      </c>
      <c r="K174" s="551">
        <f>IF(ISNUMBER(Regressions!L184),ROUND(Regressions!L184, 1), NA())</f>
        <v>85</v>
      </c>
      <c r="L174" s="556">
        <f>IF(ISNUMBER(Regressions!M184),ROUND(Regressions!M184, 1), NA())</f>
        <v>63.5</v>
      </c>
      <c r="M174" s="553">
        <f>IF(ISNUMBER(Regressions!N184),ROUND(Regressions!N184, 1), NA())</f>
        <v>21.5</v>
      </c>
      <c r="N174" s="554">
        <f>IF(ISNUMBER(Regressions!O184),ROUND(Regressions!O184, 1), NA())</f>
        <v>15.1</v>
      </c>
      <c r="O174" s="555">
        <f>IF(ISNUMBER(Regressions!Q184),ROUND(Regressions!Q184, 1), NA())</f>
        <v>100</v>
      </c>
      <c r="P174" s="551">
        <f>IF(ISNUMBER(Regressions!R184),ROUND(Regressions!R184, 1), NA())</f>
        <v>75.8</v>
      </c>
      <c r="Q174" s="557">
        <f>IF(ISNUMBER(Regressions!S184),ROUND(Regressions!S184, 1), NA())</f>
        <v>39.9</v>
      </c>
      <c r="R174" s="553">
        <f>IF(ISNUMBER(Regressions!T184),ROUND(Regressions!T184, 1), NA())</f>
        <v>35.9</v>
      </c>
      <c r="S174" s="554">
        <f>IF(ISNUMBER(Regressions!U184),ROUND(Regressions!U184, 1), NA())</f>
        <v>24.2</v>
      </c>
    </row>
    <row r="175" spans="1:19" x14ac:dyDescent="0.25">
      <c r="A175" s="546" t="str">
        <f>+Introduction!$C$7</f>
        <v>Mongolia</v>
      </c>
      <c r="B175" s="547">
        <f>IF(ISBLANK(Regressions!B185), " ", Regressions!B185)</f>
        <v>2016</v>
      </c>
      <c r="C175" s="546" t="str">
        <f>HLOOKUP(Introduction!$G$4,nametranslations,29,FALSE)</f>
        <v>Secondary</v>
      </c>
      <c r="D175" s="549">
        <f>IF(ISBLANK(Regressions!D185), " ", Regressions!D185)</f>
        <v>314924</v>
      </c>
      <c r="E175" s="550">
        <f>IF(ISNUMBER(Regressions!E185),ROUND(Regressions!E185, 1), NA())</f>
        <v>99.6</v>
      </c>
      <c r="F175" s="551">
        <f>IF(ISNUMBER(Regressions!F185),ROUND(Regressions!F185, 1), NA())</f>
        <v>98.8</v>
      </c>
      <c r="G175" s="552">
        <f>IF(ISNUMBER(Regressions!G185),ROUND(Regressions!G185, 1), NA())</f>
        <v>73.400000000000006</v>
      </c>
      <c r="H175" s="553">
        <f>IF(ISNUMBER(Regressions!H185),ROUND(Regressions!H185, 1), NA())</f>
        <v>25.4</v>
      </c>
      <c r="I175" s="554">
        <f>IF(ISNUMBER(Regressions!I185),ROUND(Regressions!I185, 1), NA())</f>
        <v>1.3</v>
      </c>
      <c r="J175" s="555">
        <f>IF(ISNUMBER(Regressions!K185),ROUND(Regressions!K185, 1), NA())</f>
        <v>100</v>
      </c>
      <c r="K175" s="551">
        <f>IF(ISNUMBER(Regressions!L185),ROUND(Regressions!L185, 1), NA())</f>
        <v>85</v>
      </c>
      <c r="L175" s="556">
        <f>IF(ISNUMBER(Regressions!M185),ROUND(Regressions!M185, 1), NA())</f>
        <v>63.5</v>
      </c>
      <c r="M175" s="553">
        <f>IF(ISNUMBER(Regressions!N185),ROUND(Regressions!N185, 1), NA())</f>
        <v>21.5</v>
      </c>
      <c r="N175" s="554">
        <f>IF(ISNUMBER(Regressions!O185),ROUND(Regressions!O185, 1), NA())</f>
        <v>15.1</v>
      </c>
      <c r="O175" s="555">
        <f>IF(ISNUMBER(Regressions!Q185),ROUND(Regressions!Q185, 1), NA())</f>
        <v>100</v>
      </c>
      <c r="P175" s="551">
        <f>IF(ISNUMBER(Regressions!R185),ROUND(Regressions!R185, 1), NA())</f>
        <v>75.8</v>
      </c>
      <c r="Q175" s="557">
        <f>IF(ISNUMBER(Regressions!S185),ROUND(Regressions!S185, 1), NA())</f>
        <v>39.9</v>
      </c>
      <c r="R175" s="553">
        <f>IF(ISNUMBER(Regressions!T185),ROUND(Regressions!T185, 1), NA())</f>
        <v>35.9</v>
      </c>
      <c r="S175" s="554">
        <f>IF(ISNUMBER(Regressions!U185),ROUND(Regressions!U185, 1), NA())</f>
        <v>24.2</v>
      </c>
    </row>
    <row r="176" spans="1:19" x14ac:dyDescent="0.25">
      <c r="A176" s="546" t="str">
        <f>+Introduction!$C$7</f>
        <v>Mongolia</v>
      </c>
      <c r="B176" s="547">
        <f>IF(ISBLANK(Regressions!B186), " ", Regressions!B186)</f>
        <v>2017</v>
      </c>
      <c r="C176" s="546" t="str">
        <f>HLOOKUP(Introduction!$G$4,nametranslations,29,FALSE)</f>
        <v>Secondary</v>
      </c>
      <c r="D176" s="549">
        <f>IF(ISBLANK(Regressions!D186), " ", Regressions!D186)</f>
        <v>313518</v>
      </c>
      <c r="E176" s="550">
        <f>IF(ISNUMBER(Regressions!E186),ROUND(Regressions!E186, 1), NA())</f>
        <v>99.6</v>
      </c>
      <c r="F176" s="551">
        <f>IF(ISNUMBER(Regressions!F186),ROUND(Regressions!F186, 1), NA())</f>
        <v>98.8</v>
      </c>
      <c r="G176" s="552">
        <f>IF(ISNUMBER(Regressions!G186),ROUND(Regressions!G186, 1), NA())</f>
        <v>73.400000000000006</v>
      </c>
      <c r="H176" s="553">
        <f>IF(ISNUMBER(Regressions!H186),ROUND(Regressions!H186, 1), NA())</f>
        <v>25.4</v>
      </c>
      <c r="I176" s="554">
        <f>IF(ISNUMBER(Regressions!I186),ROUND(Regressions!I186, 1), NA())</f>
        <v>1.3</v>
      </c>
      <c r="J176" s="555">
        <f>IF(ISNUMBER(Regressions!K186),ROUND(Regressions!K186, 1), NA())</f>
        <v>100</v>
      </c>
      <c r="K176" s="551">
        <f>IF(ISNUMBER(Regressions!L186),ROUND(Regressions!L186, 1), NA())</f>
        <v>85</v>
      </c>
      <c r="L176" s="556">
        <f>IF(ISNUMBER(Regressions!M186),ROUND(Regressions!M186, 1), NA())</f>
        <v>63.5</v>
      </c>
      <c r="M176" s="553">
        <f>IF(ISNUMBER(Regressions!N186),ROUND(Regressions!N186, 1), NA())</f>
        <v>21.5</v>
      </c>
      <c r="N176" s="554">
        <f>IF(ISNUMBER(Regressions!O186),ROUND(Regressions!O186, 1), NA())</f>
        <v>15.1</v>
      </c>
      <c r="O176" s="555">
        <f>IF(ISNUMBER(Regressions!Q186),ROUND(Regressions!Q186, 1), NA())</f>
        <v>100</v>
      </c>
      <c r="P176" s="551">
        <f>IF(ISNUMBER(Regressions!R186),ROUND(Regressions!R186, 1), NA())</f>
        <v>75.8</v>
      </c>
      <c r="Q176" s="557">
        <f>IF(ISNUMBER(Regressions!S186),ROUND(Regressions!S186, 1), NA())</f>
        <v>39.9</v>
      </c>
      <c r="R176" s="553">
        <f>IF(ISNUMBER(Regressions!T186),ROUND(Regressions!T186, 1), NA())</f>
        <v>35.9</v>
      </c>
      <c r="S176" s="554">
        <f>IF(ISNUMBER(Regressions!U186),ROUND(Regressions!U186, 1), NA())</f>
        <v>24.2</v>
      </c>
    </row>
    <row r="177" spans="1:19" x14ac:dyDescent="0.25">
      <c r="A177" s="546" t="str">
        <f>+Introduction!$C$7</f>
        <v>Mongolia</v>
      </c>
      <c r="B177" s="547">
        <f>IF(ISBLANK(Regressions!B187), " ", Regressions!B187)</f>
        <v>2018</v>
      </c>
      <c r="C177" s="546" t="str">
        <f>HLOOKUP(Introduction!$G$4,nametranslations,29,FALSE)</f>
        <v>Secondary</v>
      </c>
      <c r="D177" s="549">
        <f>IF(ISBLANK(Regressions!D187), " ", Regressions!D187)</f>
        <v>317173</v>
      </c>
      <c r="E177" s="550">
        <f>IF(ISNUMBER(Regressions!E187),ROUND(Regressions!E187, 1), NA())</f>
        <v>99.6</v>
      </c>
      <c r="F177" s="551">
        <f>IF(ISNUMBER(Regressions!F187),ROUND(Regressions!F187, 1), NA())</f>
        <v>98.8</v>
      </c>
      <c r="G177" s="552">
        <f>IF(ISNUMBER(Regressions!G187),ROUND(Regressions!G187, 1), NA())</f>
        <v>73.400000000000006</v>
      </c>
      <c r="H177" s="553">
        <f>IF(ISNUMBER(Regressions!H187),ROUND(Regressions!H187, 1), NA())</f>
        <v>25.4</v>
      </c>
      <c r="I177" s="554">
        <f>IF(ISNUMBER(Regressions!I187),ROUND(Regressions!I187, 1), NA())</f>
        <v>1.3</v>
      </c>
      <c r="J177" s="555">
        <f>IF(ISNUMBER(Regressions!K187),ROUND(Regressions!K187, 1), NA())</f>
        <v>100</v>
      </c>
      <c r="K177" s="551">
        <f>IF(ISNUMBER(Regressions!L187),ROUND(Regressions!L187, 1), NA())</f>
        <v>85</v>
      </c>
      <c r="L177" s="556">
        <f>IF(ISNUMBER(Regressions!M187),ROUND(Regressions!M187, 1), NA())</f>
        <v>63.5</v>
      </c>
      <c r="M177" s="553">
        <f>IF(ISNUMBER(Regressions!N187),ROUND(Regressions!N187, 1), NA())</f>
        <v>21.5</v>
      </c>
      <c r="N177" s="554">
        <f>IF(ISNUMBER(Regressions!O187),ROUND(Regressions!O187, 1), NA())</f>
        <v>15.1</v>
      </c>
      <c r="O177" s="555">
        <f>IF(ISNUMBER(Regressions!Q187),ROUND(Regressions!Q187, 1), NA())</f>
        <v>100</v>
      </c>
      <c r="P177" s="551">
        <f>IF(ISNUMBER(Regressions!R187),ROUND(Regressions!R187, 1), NA())</f>
        <v>75.8</v>
      </c>
      <c r="Q177" s="557">
        <f>IF(ISNUMBER(Regressions!S187),ROUND(Regressions!S187, 1), NA())</f>
        <v>39.9</v>
      </c>
      <c r="R177" s="553">
        <f>IF(ISNUMBER(Regressions!T187),ROUND(Regressions!T187, 1), NA())</f>
        <v>35.9</v>
      </c>
      <c r="S177" s="554">
        <f>IF(ISNUMBER(Regressions!U187),ROUND(Regressions!U187, 1), NA())</f>
        <v>24.2</v>
      </c>
    </row>
    <row r="178" spans="1:19" x14ac:dyDescent="0.25">
      <c r="A178" s="546" t="str">
        <f>+Introduction!$C$7</f>
        <v>Mongolia</v>
      </c>
      <c r="B178" s="547">
        <f>IF(ISBLANK(Regressions!B188), " ", Regressions!B188)</f>
        <v>2019</v>
      </c>
      <c r="C178" s="546" t="str">
        <f>HLOOKUP(Introduction!$G$4,nametranslations,29,FALSE)</f>
        <v>Secondary</v>
      </c>
      <c r="D178" s="549">
        <f>IF(ISBLANK(Regressions!D188), " ", Regressions!D188)</f>
        <v>327236</v>
      </c>
      <c r="E178" s="550">
        <f>IF(ISNUMBER(Regressions!E188),ROUND(Regressions!E188, 1), NA())</f>
        <v>99.6</v>
      </c>
      <c r="F178" s="551">
        <f>IF(ISNUMBER(Regressions!F188),ROUND(Regressions!F188, 1), NA())</f>
        <v>98.8</v>
      </c>
      <c r="G178" s="552">
        <f>IF(ISNUMBER(Regressions!G188),ROUND(Regressions!G188, 1), NA())</f>
        <v>73.400000000000006</v>
      </c>
      <c r="H178" s="553">
        <f>IF(ISNUMBER(Regressions!H188),ROUND(Regressions!H188, 1), NA())</f>
        <v>25.4</v>
      </c>
      <c r="I178" s="554">
        <f>IF(ISNUMBER(Regressions!I188),ROUND(Regressions!I188, 1), NA())</f>
        <v>1.3</v>
      </c>
      <c r="J178" s="555">
        <f>IF(ISNUMBER(Regressions!K188),ROUND(Regressions!K188, 1), NA())</f>
        <v>100</v>
      </c>
      <c r="K178" s="551">
        <f>IF(ISNUMBER(Regressions!L188),ROUND(Regressions!L188, 1), NA())</f>
        <v>85</v>
      </c>
      <c r="L178" s="556">
        <f>IF(ISNUMBER(Regressions!M188),ROUND(Regressions!M188, 1), NA())</f>
        <v>63.5</v>
      </c>
      <c r="M178" s="553">
        <f>IF(ISNUMBER(Regressions!N188),ROUND(Regressions!N188, 1), NA())</f>
        <v>21.5</v>
      </c>
      <c r="N178" s="554">
        <f>IF(ISNUMBER(Regressions!O188),ROUND(Regressions!O188, 1), NA())</f>
        <v>15.1</v>
      </c>
      <c r="O178" s="555">
        <f>IF(ISNUMBER(Regressions!Q188),ROUND(Regressions!Q188, 1), NA())</f>
        <v>100</v>
      </c>
      <c r="P178" s="551">
        <f>IF(ISNUMBER(Regressions!R188),ROUND(Regressions!R188, 1), NA())</f>
        <v>75.8</v>
      </c>
      <c r="Q178" s="557">
        <f>IF(ISNUMBER(Regressions!S188),ROUND(Regressions!S188, 1), NA())</f>
        <v>39.9</v>
      </c>
      <c r="R178" s="553">
        <f>IF(ISNUMBER(Regressions!T188),ROUND(Regressions!T188, 1), NA())</f>
        <v>35.9</v>
      </c>
      <c r="S178" s="554">
        <f>IF(ISNUMBER(Regressions!U188),ROUND(Regressions!U188, 1), NA())</f>
        <v>24.2</v>
      </c>
    </row>
    <row r="179" spans="1:19" x14ac:dyDescent="0.25">
      <c r="A179" s="546" t="str">
        <f>+Introduction!$C$7</f>
        <v>Mongolia</v>
      </c>
      <c r="B179" s="547">
        <f>IF(ISBLANK(Regressions!B189), " ", Regressions!B189)</f>
        <v>2020</v>
      </c>
      <c r="C179" s="546" t="str">
        <f>HLOOKUP(Introduction!$G$4,nametranslations,29,FALSE)</f>
        <v>Secondary</v>
      </c>
      <c r="D179" s="549">
        <f>IF(ISBLANK(Regressions!D189), " ", Regressions!D189)</f>
        <v>344634</v>
      </c>
      <c r="E179" s="550">
        <f>IF(ISNUMBER(Regressions!E189),ROUND(Regressions!E189, 1), NA())</f>
        <v>99.6</v>
      </c>
      <c r="F179" s="551">
        <f>IF(ISNUMBER(Regressions!F189),ROUND(Regressions!F189, 1), NA())</f>
        <v>98.8</v>
      </c>
      <c r="G179" s="552">
        <f>IF(ISNUMBER(Regressions!G189),ROUND(Regressions!G189, 1), NA())</f>
        <v>73.400000000000006</v>
      </c>
      <c r="H179" s="553">
        <f>IF(ISNUMBER(Regressions!H189),ROUND(Regressions!H189, 1), NA())</f>
        <v>25.4</v>
      </c>
      <c r="I179" s="554">
        <f>IF(ISNUMBER(Regressions!I189),ROUND(Regressions!I189, 1), NA())</f>
        <v>1.3</v>
      </c>
      <c r="J179" s="555">
        <f>IF(ISNUMBER(Regressions!K189),ROUND(Regressions!K189, 1), NA())</f>
        <v>100</v>
      </c>
      <c r="K179" s="551">
        <f>IF(ISNUMBER(Regressions!L189),ROUND(Regressions!L189, 1), NA())</f>
        <v>85</v>
      </c>
      <c r="L179" s="556">
        <f>IF(ISNUMBER(Regressions!M189),ROUND(Regressions!M189, 1), NA())</f>
        <v>63.5</v>
      </c>
      <c r="M179" s="553">
        <f>IF(ISNUMBER(Regressions!N189),ROUND(Regressions!N189, 1), NA())</f>
        <v>21.5</v>
      </c>
      <c r="N179" s="554">
        <f>IF(ISNUMBER(Regressions!O189),ROUND(Regressions!O189, 1), NA())</f>
        <v>15.1</v>
      </c>
      <c r="O179" s="555">
        <f>IF(ISNUMBER(Regressions!Q189),ROUND(Regressions!Q189, 1), NA())</f>
        <v>100</v>
      </c>
      <c r="P179" s="551">
        <f>IF(ISNUMBER(Regressions!R189),ROUND(Regressions!R189, 1), NA())</f>
        <v>75.8</v>
      </c>
      <c r="Q179" s="557">
        <f>IF(ISNUMBER(Regressions!S189),ROUND(Regressions!S189, 1), NA())</f>
        <v>39.9</v>
      </c>
      <c r="R179" s="553">
        <f>IF(ISNUMBER(Regressions!T189),ROUND(Regressions!T189, 1), NA())</f>
        <v>35.9</v>
      </c>
      <c r="S179" s="554">
        <f>IF(ISNUMBER(Regressions!U189),ROUND(Regressions!U189, 1), NA())</f>
        <v>24.2</v>
      </c>
    </row>
    <row r="180" spans="1:19" x14ac:dyDescent="0.25">
      <c r="A180" s="546" t="str">
        <f>+Introduction!$C$7</f>
        <v>Mongolia</v>
      </c>
      <c r="B180" s="547">
        <f>IF(ISBLANK(Regressions!B190), " ", Regressions!B190)</f>
        <v>2021</v>
      </c>
      <c r="C180" s="546" t="str">
        <f>HLOOKUP(Introduction!$G$4,nametranslations,29,FALSE)</f>
        <v>Secondary</v>
      </c>
      <c r="D180" s="549">
        <f>IF(ISBLANK(Regressions!D190), " ", Regressions!D190)</f>
        <v>370072</v>
      </c>
      <c r="E180" s="555">
        <f>IF(ISNUMBER(Regressions!E190),ROUND(Regressions!E190, 1), NA())</f>
        <v>99.6</v>
      </c>
      <c r="F180" s="558">
        <f>IF(ISNUMBER(Regressions!F190),ROUND(Regressions!F190, 1), NA())</f>
        <v>98.8</v>
      </c>
      <c r="G180" s="559">
        <f>IF(ISNUMBER(Regressions!G190),ROUND(Regressions!G190, 1), NA())</f>
        <v>73.400000000000006</v>
      </c>
      <c r="H180" s="553">
        <f>IF(ISNUMBER(Regressions!H190),ROUND(Regressions!H190, 1), NA())</f>
        <v>25.4</v>
      </c>
      <c r="I180" s="554">
        <f>IF(ISNUMBER(Regressions!I190),ROUND(Regressions!I190, 1), NA())</f>
        <v>1.3</v>
      </c>
      <c r="J180" s="555">
        <f>IF(ISNUMBER(Regressions!K190),ROUND(Regressions!K190, 1), NA())</f>
        <v>100</v>
      </c>
      <c r="K180" s="558">
        <f>IF(ISNUMBER(Regressions!L190),ROUND(Regressions!L190, 1), NA())</f>
        <v>85</v>
      </c>
      <c r="L180" s="560">
        <f>IF(ISNUMBER(Regressions!M190),ROUND(Regressions!M190, 1), NA())</f>
        <v>63.5</v>
      </c>
      <c r="M180" s="553">
        <f>IF(ISNUMBER(Regressions!N190),ROUND(Regressions!N190, 1), NA())</f>
        <v>21.5</v>
      </c>
      <c r="N180" s="554">
        <f>IF(ISNUMBER(Regressions!O190),ROUND(Regressions!O190, 1), NA())</f>
        <v>15.1</v>
      </c>
      <c r="O180" s="555">
        <f>IF(ISNUMBER(Regressions!Q190),ROUND(Regressions!Q190, 1), NA())</f>
        <v>100</v>
      </c>
      <c r="P180" s="558">
        <f>IF(ISNUMBER(Regressions!R190),ROUND(Regressions!R190, 1), NA())</f>
        <v>75.8</v>
      </c>
      <c r="Q180" s="561">
        <f>IF(ISNUMBER(Regressions!S190),ROUND(Regressions!S190, 1), NA())</f>
        <v>39.9</v>
      </c>
      <c r="R180" s="553">
        <f>IF(ISNUMBER(Regressions!T190),ROUND(Regressions!T190, 1), NA())</f>
        <v>35.9</v>
      </c>
      <c r="S180" s="554">
        <f>IF(ISNUMBER(Regressions!U190),ROUND(Regressions!U190, 1), NA())</f>
        <v>24.2</v>
      </c>
    </row>
    <row r="181" spans="1:19" x14ac:dyDescent="0.25">
      <c r="A181" s="546" t="str">
        <f>+Introduction!$C$7</f>
        <v>Mongolia</v>
      </c>
      <c r="B181" s="547">
        <f>IF(ISBLANK(Regressions!B191), " ", Regressions!B191)</f>
        <v>2022</v>
      </c>
      <c r="C181" s="546" t="str">
        <f>HLOOKUP(Introduction!$G$4,nametranslations,29,FALSE)</f>
        <v>Secondary</v>
      </c>
      <c r="D181" s="549">
        <f>IF(ISBLANK(Regressions!D191), " ", Regressions!D191)</f>
        <v>400439</v>
      </c>
      <c r="E181" s="550">
        <f>IF(ISNUMBER(Regressions!E191),ROUND(Regressions!E191, 1), NA())</f>
        <v>99.6</v>
      </c>
      <c r="F181" s="551" t="e">
        <f>IF(ISNUMBER(Regressions!F191),ROUND(Regressions!F191, 1), NA())</f>
        <v>#N/A</v>
      </c>
      <c r="G181" s="552" t="e">
        <f>IF(ISNUMBER(Regressions!G191),ROUND(Regressions!G191, 1), NA())</f>
        <v>#N/A</v>
      </c>
      <c r="H181" s="553" t="e">
        <f>IF(ISNUMBER(Regressions!H191),ROUND(Regressions!H191, 1), NA())</f>
        <v>#N/A</v>
      </c>
      <c r="I181" s="554" t="e">
        <f>IF(ISNUMBER(Regressions!I191),ROUND(Regressions!I191, 1), NA())</f>
        <v>#N/A</v>
      </c>
      <c r="J181" s="555">
        <f>IF(ISNUMBER(Regressions!K191),ROUND(Regressions!K191, 1), NA())</f>
        <v>100</v>
      </c>
      <c r="K181" s="551" t="e">
        <f>IF(ISNUMBER(Regressions!L191),ROUND(Regressions!L191, 1), NA())</f>
        <v>#N/A</v>
      </c>
      <c r="L181" s="556" t="e">
        <f>IF(ISNUMBER(Regressions!M191),ROUND(Regressions!M191, 1), NA())</f>
        <v>#N/A</v>
      </c>
      <c r="M181" s="553" t="e">
        <f>IF(ISNUMBER(Regressions!N191),ROUND(Regressions!N191, 1), NA())</f>
        <v>#N/A</v>
      </c>
      <c r="N181" s="554" t="e">
        <f>IF(ISNUMBER(Regressions!O191),ROUND(Regressions!O191, 1), NA())</f>
        <v>#N/A</v>
      </c>
      <c r="O181" s="555">
        <f>IF(ISNUMBER(Regressions!Q191),ROUND(Regressions!Q191, 1), NA())</f>
        <v>100</v>
      </c>
      <c r="P181" s="551" t="e">
        <f>IF(ISNUMBER(Regressions!R191),ROUND(Regressions!R191, 1), NA())</f>
        <v>#N/A</v>
      </c>
      <c r="Q181" s="557" t="e">
        <f>IF(ISNUMBER(Regressions!S191),ROUND(Regressions!S191, 1), NA())</f>
        <v>#N/A</v>
      </c>
      <c r="R181" s="553" t="e">
        <f>IF(ISNUMBER(Regressions!T191),ROUND(Regressions!T191, 1), NA())</f>
        <v>#N/A</v>
      </c>
      <c r="S181" s="554" t="e">
        <f>IF(ISNUMBER(Regressions!U191),ROUND(Regressions!U191, 1), NA())</f>
        <v>#N/A</v>
      </c>
    </row>
    <row r="182" spans="1:19" x14ac:dyDescent="0.25">
      <c r="A182" s="546" t="str">
        <f>+Introduction!$C$7</f>
        <v>Mongolia</v>
      </c>
      <c r="B182" s="547">
        <f>IF(ISBLANK(Regressions!B192), " ", Regressions!B192)</f>
        <v>2023</v>
      </c>
      <c r="C182" s="546" t="str">
        <f>HLOOKUP(Introduction!$G$4,nametranslations,29,FALSE)</f>
        <v>Secondary</v>
      </c>
      <c r="D182" s="549">
        <f>IF(ISBLANK(Regressions!D192), " ", Regressions!D192)</f>
        <v>426446</v>
      </c>
      <c r="E182" s="550">
        <f>IF(ISNUMBER(Regressions!E192),ROUND(Regressions!E192, 1), NA())</f>
        <v>99.6</v>
      </c>
      <c r="F182" s="551" t="e">
        <f>IF(ISNUMBER(Regressions!F192),ROUND(Regressions!F192, 1), NA())</f>
        <v>#N/A</v>
      </c>
      <c r="G182" s="552" t="e">
        <f>IF(ISNUMBER(Regressions!G192),ROUND(Regressions!G192, 1), NA())</f>
        <v>#N/A</v>
      </c>
      <c r="H182" s="553" t="e">
        <f>IF(ISNUMBER(Regressions!H192),ROUND(Regressions!H192, 1), NA())</f>
        <v>#N/A</v>
      </c>
      <c r="I182" s="554" t="e">
        <f>IF(ISNUMBER(Regressions!I192),ROUND(Regressions!I192, 1), NA())</f>
        <v>#N/A</v>
      </c>
      <c r="J182" s="555">
        <f>IF(ISNUMBER(Regressions!K192),ROUND(Regressions!K192, 1), NA())</f>
        <v>100</v>
      </c>
      <c r="K182" s="551" t="e">
        <f>IF(ISNUMBER(Regressions!L192),ROUND(Regressions!L192, 1), NA())</f>
        <v>#N/A</v>
      </c>
      <c r="L182" s="556" t="e">
        <f>IF(ISNUMBER(Regressions!M192),ROUND(Regressions!M192, 1), NA())</f>
        <v>#N/A</v>
      </c>
      <c r="M182" s="553" t="e">
        <f>IF(ISNUMBER(Regressions!N192),ROUND(Regressions!N192, 1), NA())</f>
        <v>#N/A</v>
      </c>
      <c r="N182" s="554" t="e">
        <f>IF(ISNUMBER(Regressions!O192),ROUND(Regressions!O192, 1), NA())</f>
        <v>#N/A</v>
      </c>
      <c r="O182" s="555">
        <f>IF(ISNUMBER(Regressions!Q192),ROUND(Regressions!Q192, 1), NA())</f>
        <v>100</v>
      </c>
      <c r="P182" s="551" t="e">
        <f>IF(ISNUMBER(Regressions!R192),ROUND(Regressions!R192, 1), NA())</f>
        <v>#N/A</v>
      </c>
      <c r="Q182" s="557" t="e">
        <f>IF(ISNUMBER(Regressions!S192),ROUND(Regressions!S192, 1), NA())</f>
        <v>#N/A</v>
      </c>
      <c r="R182" s="553" t="e">
        <f>IF(ISNUMBER(Regressions!T192),ROUND(Regressions!T192, 1), NA())</f>
        <v>#N/A</v>
      </c>
      <c r="S182" s="554" t="e">
        <f>IF(ISNUMBER(Regressions!U192),ROUND(Regressions!U192, 1), NA())</f>
        <v>#N/A</v>
      </c>
    </row>
    <row r="183" spans="1:19" x14ac:dyDescent="0.25">
      <c r="A183" s="546" t="str">
        <f>+Introduction!$C$7</f>
        <v>Mongolia</v>
      </c>
      <c r="B183" s="547">
        <f>IF(ISBLANK(Regressions!B193), " ", Regressions!B193)</f>
        <v>2024</v>
      </c>
      <c r="C183" s="546" t="str">
        <f>HLOOKUP(Introduction!$G$4,nametranslations,29,FALSE)</f>
        <v>Secondary</v>
      </c>
      <c r="D183" s="549">
        <f>IF(ISBLANK(Regressions!D193), " ", Regressions!D193)</f>
        <v>455604</v>
      </c>
      <c r="E183" s="550">
        <f>IF(ISNUMBER(Regressions!E193),ROUND(Regressions!E193, 1), NA())</f>
        <v>99.6</v>
      </c>
      <c r="F183" s="551" t="e">
        <f>IF(ISNUMBER(Regressions!F193),ROUND(Regressions!F193, 1), NA())</f>
        <v>#N/A</v>
      </c>
      <c r="G183" s="552" t="e">
        <f>IF(ISNUMBER(Regressions!G193),ROUND(Regressions!G193, 1), NA())</f>
        <v>#N/A</v>
      </c>
      <c r="H183" s="553" t="e">
        <f>IF(ISNUMBER(Regressions!H193),ROUND(Regressions!H193, 1), NA())</f>
        <v>#N/A</v>
      </c>
      <c r="I183" s="554" t="e">
        <f>IF(ISNUMBER(Regressions!I193),ROUND(Regressions!I193, 1), NA())</f>
        <v>#N/A</v>
      </c>
      <c r="J183" s="555">
        <f>IF(ISNUMBER(Regressions!K193),ROUND(Regressions!K193, 1), NA())</f>
        <v>100</v>
      </c>
      <c r="K183" s="551" t="e">
        <f>IF(ISNUMBER(Regressions!L193),ROUND(Regressions!L193, 1), NA())</f>
        <v>#N/A</v>
      </c>
      <c r="L183" s="556" t="e">
        <f>IF(ISNUMBER(Regressions!M193),ROUND(Regressions!M193, 1), NA())</f>
        <v>#N/A</v>
      </c>
      <c r="M183" s="553" t="e">
        <f>IF(ISNUMBER(Regressions!N193),ROUND(Regressions!N193, 1), NA())</f>
        <v>#N/A</v>
      </c>
      <c r="N183" s="554" t="e">
        <f>IF(ISNUMBER(Regressions!O193),ROUND(Regressions!O193, 1), NA())</f>
        <v>#N/A</v>
      </c>
      <c r="O183" s="555">
        <f>IF(ISNUMBER(Regressions!Q193),ROUND(Regressions!Q193, 1), NA())</f>
        <v>100</v>
      </c>
      <c r="P183" s="551" t="e">
        <f>IF(ISNUMBER(Regressions!R193),ROUND(Regressions!R193, 1), NA())</f>
        <v>#N/A</v>
      </c>
      <c r="Q183" s="557" t="e">
        <f>IF(ISNUMBER(Regressions!S193),ROUND(Regressions!S193, 1), NA())</f>
        <v>#N/A</v>
      </c>
      <c r="R183" s="553" t="e">
        <f>IF(ISNUMBER(Regressions!T193),ROUND(Regressions!T193, 1), NA())</f>
        <v>#N/A</v>
      </c>
      <c r="S183" s="554" t="e">
        <f>IF(ISNUMBER(Regressions!U193),ROUND(Regressions!U193, 1), NA())</f>
        <v>#N/A</v>
      </c>
    </row>
    <row r="184" spans="1:19" x14ac:dyDescent="0.25">
      <c r="A184" s="562" t="str">
        <f>+Introduction!$C$7</f>
        <v>Mongolia</v>
      </c>
      <c r="B184" s="563">
        <f>IF(ISBLANK(Regressions!B194), " ", Regressions!B194)</f>
        <v>2025</v>
      </c>
      <c r="C184" s="562" t="str">
        <f>HLOOKUP(Introduction!$G$4,nametranslations,29,FALSE)</f>
        <v>Secondary</v>
      </c>
      <c r="D184" s="564">
        <f>IF(ISBLANK(Regressions!D194), " ", Regressions!D194)</f>
        <v>362142</v>
      </c>
      <c r="E184" s="565">
        <f>IF(ISNUMBER(Regressions!E194),ROUND(Regressions!E194, 1), NA())</f>
        <v>99.6</v>
      </c>
      <c r="F184" s="566" t="e">
        <f>IF(ISNUMBER(Regressions!F194),ROUND(Regressions!F194, 1), NA())</f>
        <v>#N/A</v>
      </c>
      <c r="G184" s="567" t="e">
        <f>IF(ISNUMBER(Regressions!G194),ROUND(Regressions!G194, 1), NA())</f>
        <v>#N/A</v>
      </c>
      <c r="H184" s="568" t="e">
        <f>IF(ISNUMBER(Regressions!H194),ROUND(Regressions!H194, 1), NA())</f>
        <v>#N/A</v>
      </c>
      <c r="I184" s="569" t="e">
        <f>IF(ISNUMBER(Regressions!I194),ROUND(Regressions!I194, 1), NA())</f>
        <v>#N/A</v>
      </c>
      <c r="J184" s="570">
        <f>IF(ISNUMBER(Regressions!K194),ROUND(Regressions!K194, 1), NA())</f>
        <v>100</v>
      </c>
      <c r="K184" s="566" t="e">
        <f>IF(ISNUMBER(Regressions!L194),ROUND(Regressions!L194, 1), NA())</f>
        <v>#N/A</v>
      </c>
      <c r="L184" s="571" t="e">
        <f>IF(ISNUMBER(Regressions!M194),ROUND(Regressions!M194, 1), NA())</f>
        <v>#N/A</v>
      </c>
      <c r="M184" s="568" t="e">
        <f>IF(ISNUMBER(Regressions!N194),ROUND(Regressions!N194, 1), NA())</f>
        <v>#N/A</v>
      </c>
      <c r="N184" s="569" t="e">
        <f>IF(ISNUMBER(Regressions!O194),ROUND(Regressions!O194, 1), NA())</f>
        <v>#N/A</v>
      </c>
      <c r="O184" s="570">
        <f>IF(ISNUMBER(Regressions!Q194),ROUND(Regressions!Q194, 1), NA())</f>
        <v>100</v>
      </c>
      <c r="P184" s="566" t="e">
        <f>IF(ISNUMBER(Regressions!R194),ROUND(Regressions!R194, 1), NA())</f>
        <v>#N/A</v>
      </c>
      <c r="Q184" s="572" t="e">
        <f>IF(ISNUMBER(Regressions!S194),ROUND(Regressions!S194, 1), NA())</f>
        <v>#N/A</v>
      </c>
      <c r="R184" s="568" t="e">
        <f>IF(ISNUMBER(Regressions!T194),ROUND(Regressions!T194, 1), NA())</f>
        <v>#N/A</v>
      </c>
      <c r="S184" s="569" t="e">
        <f>IF(ISNUMBER(Regressions!U194),ROUND(Regressions!U194, 1), NA())</f>
        <v>#N/A</v>
      </c>
    </row>
    <row r="185" spans="1:19" hidden="1" x14ac:dyDescent="0.25">
      <c r="A185" s="546" t="str">
        <f>+Introduction!$C$7</f>
        <v>Mongolia</v>
      </c>
      <c r="B185" s="547">
        <f>IF(ISBLANK(Regressions!B195), " ", Regressions!B195)</f>
        <v>2026</v>
      </c>
      <c r="C185" s="546" t="str">
        <f>HLOOKUP(Introduction!$G$4,nametranslations,29,FALSE)</f>
        <v>Secondary</v>
      </c>
      <c r="D185" s="549" t="str">
        <f>IF(ISBLANK(Regressions!D195), " ", Regressions!D195)</f>
        <v xml:space="preserve"> </v>
      </c>
      <c r="E185" s="550">
        <f>IF(ISNUMBER(Regressions!E195),ROUND(Regressions!E195, 1), NA())</f>
        <v>99.6</v>
      </c>
      <c r="F185" s="551" t="e">
        <f>IF(ISNUMBER(Regressions!F195),ROUND(Regressions!F195, 1), NA())</f>
        <v>#N/A</v>
      </c>
      <c r="G185" s="552" t="e">
        <f>IF(ISNUMBER(Regressions!G195),ROUND(Regressions!G195, 1), NA())</f>
        <v>#N/A</v>
      </c>
      <c r="H185" s="553" t="e">
        <f>IF(ISNUMBER(Regressions!H195),ROUND(Regressions!H195, 1), NA())</f>
        <v>#N/A</v>
      </c>
      <c r="I185" s="554" t="e">
        <f>IF(ISNUMBER(Regressions!I195),ROUND(Regressions!I195, 1), NA())</f>
        <v>#N/A</v>
      </c>
      <c r="J185" s="555">
        <f>IF(ISNUMBER(Regressions!K195),ROUND(Regressions!K195, 1), NA())</f>
        <v>100</v>
      </c>
      <c r="K185" s="551" t="e">
        <f>IF(ISNUMBER(Regressions!L195),ROUND(Regressions!L195, 1), NA())</f>
        <v>#N/A</v>
      </c>
      <c r="L185" s="556" t="e">
        <f>IF(ISNUMBER(Regressions!M195),ROUND(Regressions!M195, 1), NA())</f>
        <v>#N/A</v>
      </c>
      <c r="M185" s="553" t="e">
        <f>IF(ISNUMBER(Regressions!N195),ROUND(Regressions!N195, 1), NA())</f>
        <v>#N/A</v>
      </c>
      <c r="N185" s="554" t="e">
        <f>IF(ISNUMBER(Regressions!O195),ROUND(Regressions!O195, 1), NA())</f>
        <v>#N/A</v>
      </c>
      <c r="O185" s="555">
        <f>IF(ISNUMBER(Regressions!Q195),ROUND(Regressions!Q195, 1), NA())</f>
        <v>100</v>
      </c>
      <c r="P185" s="551" t="e">
        <f>IF(ISNUMBER(Regressions!R195),ROUND(Regressions!R195, 1), NA())</f>
        <v>#N/A</v>
      </c>
      <c r="Q185" s="557" t="e">
        <f>IF(ISNUMBER(Regressions!S195),ROUND(Regressions!S195, 1), NA())</f>
        <v>#N/A</v>
      </c>
      <c r="R185" s="553" t="e">
        <f>IF(ISNUMBER(Regressions!T195),ROUND(Regressions!T195, 1), NA())</f>
        <v>#N/A</v>
      </c>
      <c r="S185" s="554" t="e">
        <f>IF(ISNUMBER(Regressions!U195),ROUND(Regressions!U195, 1), NA())</f>
        <v>#N/A</v>
      </c>
    </row>
    <row r="186" spans="1:19" hidden="1" x14ac:dyDescent="0.25">
      <c r="A186" s="546" t="str">
        <f>+Introduction!$C$7</f>
        <v>Mongolia</v>
      </c>
      <c r="B186" s="547">
        <f>IF(ISBLANK(Regressions!B196), " ", Regressions!B196)</f>
        <v>2027</v>
      </c>
      <c r="C186" s="546" t="str">
        <f>HLOOKUP(Introduction!$G$4,nametranslations,29,FALSE)</f>
        <v>Secondary</v>
      </c>
      <c r="D186" s="549" t="str">
        <f>IF(ISBLANK(Regressions!D196), " ", Regressions!D196)</f>
        <v xml:space="preserve"> </v>
      </c>
      <c r="E186" s="550">
        <f>IF(ISNUMBER(Regressions!E196),ROUND(Regressions!E196, 1), NA())</f>
        <v>99.6</v>
      </c>
      <c r="F186" s="551" t="e">
        <f>IF(ISNUMBER(Regressions!F196),ROUND(Regressions!F196, 1), NA())</f>
        <v>#N/A</v>
      </c>
      <c r="G186" s="552" t="e">
        <f>IF(ISNUMBER(Regressions!G196),ROUND(Regressions!G196, 1), NA())</f>
        <v>#N/A</v>
      </c>
      <c r="H186" s="553" t="e">
        <f>IF(ISNUMBER(Regressions!H196),ROUND(Regressions!H196, 1), NA())</f>
        <v>#N/A</v>
      </c>
      <c r="I186" s="554" t="e">
        <f>IF(ISNUMBER(Regressions!I196),ROUND(Regressions!I196, 1), NA())</f>
        <v>#N/A</v>
      </c>
      <c r="J186" s="555">
        <f>IF(ISNUMBER(Regressions!K196),ROUND(Regressions!K196, 1), NA())</f>
        <v>100</v>
      </c>
      <c r="K186" s="551" t="e">
        <f>IF(ISNUMBER(Regressions!L196),ROUND(Regressions!L196, 1), NA())</f>
        <v>#N/A</v>
      </c>
      <c r="L186" s="556" t="e">
        <f>IF(ISNUMBER(Regressions!M196),ROUND(Regressions!M196, 1), NA())</f>
        <v>#N/A</v>
      </c>
      <c r="M186" s="553" t="e">
        <f>IF(ISNUMBER(Regressions!N196),ROUND(Regressions!N196, 1), NA())</f>
        <v>#N/A</v>
      </c>
      <c r="N186" s="554" t="e">
        <f>IF(ISNUMBER(Regressions!O196),ROUND(Regressions!O196, 1), NA())</f>
        <v>#N/A</v>
      </c>
      <c r="O186" s="555">
        <f>IF(ISNUMBER(Regressions!Q196),ROUND(Regressions!Q196, 1), NA())</f>
        <v>100</v>
      </c>
      <c r="P186" s="551" t="e">
        <f>IF(ISNUMBER(Regressions!R196),ROUND(Regressions!R196, 1), NA())</f>
        <v>#N/A</v>
      </c>
      <c r="Q186" s="557" t="e">
        <f>IF(ISNUMBER(Regressions!S196),ROUND(Regressions!S196, 1), NA())</f>
        <v>#N/A</v>
      </c>
      <c r="R186" s="553" t="e">
        <f>IF(ISNUMBER(Regressions!T196),ROUND(Regressions!T196, 1), NA())</f>
        <v>#N/A</v>
      </c>
      <c r="S186" s="554" t="e">
        <f>IF(ISNUMBER(Regressions!U196),ROUND(Regressions!U196, 1), NA())</f>
        <v>#N/A</v>
      </c>
    </row>
    <row r="187" spans="1:19" hidden="1" x14ac:dyDescent="0.25">
      <c r="A187" s="546" t="str">
        <f>+Introduction!$C$7</f>
        <v>Mongolia</v>
      </c>
      <c r="B187" s="547">
        <f>IF(ISBLANK(Regressions!B197), " ", Regressions!B197)</f>
        <v>2028</v>
      </c>
      <c r="C187" s="546" t="str">
        <f>HLOOKUP(Introduction!$G$4,nametranslations,29,FALSE)</f>
        <v>Secondary</v>
      </c>
      <c r="D187" s="549" t="str">
        <f>IF(ISBLANK(Regressions!D197), " ", Regressions!D197)</f>
        <v xml:space="preserve"> </v>
      </c>
      <c r="E187" s="550">
        <f>IF(ISNUMBER(Regressions!E197),ROUND(Regressions!E197, 1), NA())</f>
        <v>99.6</v>
      </c>
      <c r="F187" s="551" t="e">
        <f>IF(ISNUMBER(Regressions!F197),ROUND(Regressions!F197, 1), NA())</f>
        <v>#N/A</v>
      </c>
      <c r="G187" s="552" t="e">
        <f>IF(ISNUMBER(Regressions!G197),ROUND(Regressions!G197, 1), NA())</f>
        <v>#N/A</v>
      </c>
      <c r="H187" s="553" t="e">
        <f>IF(ISNUMBER(Regressions!H197),ROUND(Regressions!H197, 1), NA())</f>
        <v>#N/A</v>
      </c>
      <c r="I187" s="554" t="e">
        <f>IF(ISNUMBER(Regressions!I197),ROUND(Regressions!I197, 1), NA())</f>
        <v>#N/A</v>
      </c>
      <c r="J187" s="555">
        <f>IF(ISNUMBER(Regressions!K197),ROUND(Regressions!K197, 1), NA())</f>
        <v>100</v>
      </c>
      <c r="K187" s="551" t="e">
        <f>IF(ISNUMBER(Regressions!L197),ROUND(Regressions!L197, 1), NA())</f>
        <v>#N/A</v>
      </c>
      <c r="L187" s="556" t="e">
        <f>IF(ISNUMBER(Regressions!M197),ROUND(Regressions!M197, 1), NA())</f>
        <v>#N/A</v>
      </c>
      <c r="M187" s="553" t="e">
        <f>IF(ISNUMBER(Regressions!N197),ROUND(Regressions!N197, 1), NA())</f>
        <v>#N/A</v>
      </c>
      <c r="N187" s="554" t="e">
        <f>IF(ISNUMBER(Regressions!O197),ROUND(Regressions!O197, 1), NA())</f>
        <v>#N/A</v>
      </c>
      <c r="O187" s="555">
        <f>IF(ISNUMBER(Regressions!Q197),ROUND(Regressions!Q197, 1), NA())</f>
        <v>100</v>
      </c>
      <c r="P187" s="551" t="e">
        <f>IF(ISNUMBER(Regressions!R197),ROUND(Regressions!R197, 1), NA())</f>
        <v>#N/A</v>
      </c>
      <c r="Q187" s="557" t="e">
        <f>IF(ISNUMBER(Regressions!S197),ROUND(Regressions!S197, 1), NA())</f>
        <v>#N/A</v>
      </c>
      <c r="R187" s="553" t="e">
        <f>IF(ISNUMBER(Regressions!T197),ROUND(Regressions!T197, 1), NA())</f>
        <v>#N/A</v>
      </c>
      <c r="S187" s="554" t="e">
        <f>IF(ISNUMBER(Regressions!U197),ROUND(Regressions!U197, 1), NA())</f>
        <v>#N/A</v>
      </c>
    </row>
    <row r="188" spans="1:19" hidden="1" x14ac:dyDescent="0.25">
      <c r="A188" s="546" t="str">
        <f>+Introduction!$C$7</f>
        <v>Mongolia</v>
      </c>
      <c r="B188" s="547">
        <f>IF(ISBLANK(Regressions!B198), " ", Regressions!B198)</f>
        <v>2029</v>
      </c>
      <c r="C188" s="546" t="str">
        <f>HLOOKUP(Introduction!$G$4,nametranslations,29,FALSE)</f>
        <v>Secondary</v>
      </c>
      <c r="D188" s="549" t="str">
        <f>IF(ISBLANK(Regressions!D198), " ", Regressions!D198)</f>
        <v xml:space="preserve"> </v>
      </c>
      <c r="E188" s="550">
        <f>IF(ISNUMBER(Regressions!E198),ROUND(Regressions!E198, 1), NA())</f>
        <v>99.6</v>
      </c>
      <c r="F188" s="551" t="e">
        <f>IF(ISNUMBER(Regressions!F198),ROUND(Regressions!F198, 1), NA())</f>
        <v>#N/A</v>
      </c>
      <c r="G188" s="552" t="e">
        <f>IF(ISNUMBER(Regressions!G198),ROUND(Regressions!G198, 1), NA())</f>
        <v>#N/A</v>
      </c>
      <c r="H188" s="553" t="e">
        <f>IF(ISNUMBER(Regressions!H198),ROUND(Regressions!H198, 1), NA())</f>
        <v>#N/A</v>
      </c>
      <c r="I188" s="554" t="e">
        <f>IF(ISNUMBER(Regressions!I198),ROUND(Regressions!I198, 1), NA())</f>
        <v>#N/A</v>
      </c>
      <c r="J188" s="555">
        <f>IF(ISNUMBER(Regressions!K198),ROUND(Regressions!K198, 1), NA())</f>
        <v>100</v>
      </c>
      <c r="K188" s="551" t="e">
        <f>IF(ISNUMBER(Regressions!L198),ROUND(Regressions!L198, 1), NA())</f>
        <v>#N/A</v>
      </c>
      <c r="L188" s="556" t="e">
        <f>IF(ISNUMBER(Regressions!M198),ROUND(Regressions!M198, 1), NA())</f>
        <v>#N/A</v>
      </c>
      <c r="M188" s="553" t="e">
        <f>IF(ISNUMBER(Regressions!N198),ROUND(Regressions!N198, 1), NA())</f>
        <v>#N/A</v>
      </c>
      <c r="N188" s="554" t="e">
        <f>IF(ISNUMBER(Regressions!O198),ROUND(Regressions!O198, 1), NA())</f>
        <v>#N/A</v>
      </c>
      <c r="O188" s="555">
        <f>IF(ISNUMBER(Regressions!Q198),ROUND(Regressions!Q198, 1), NA())</f>
        <v>100</v>
      </c>
      <c r="P188" s="551" t="e">
        <f>IF(ISNUMBER(Regressions!R198),ROUND(Regressions!R198, 1), NA())</f>
        <v>#N/A</v>
      </c>
      <c r="Q188" s="557" t="e">
        <f>IF(ISNUMBER(Regressions!S198),ROUND(Regressions!S198, 1), NA())</f>
        <v>#N/A</v>
      </c>
      <c r="R188" s="553" t="e">
        <f>IF(ISNUMBER(Regressions!T198),ROUND(Regressions!T198, 1), NA())</f>
        <v>#N/A</v>
      </c>
      <c r="S188" s="554" t="e">
        <f>IF(ISNUMBER(Regressions!U198),ROUND(Regressions!U198, 1), NA())</f>
        <v>#N/A</v>
      </c>
    </row>
    <row r="189" spans="1:19" hidden="1" x14ac:dyDescent="0.25">
      <c r="A189" s="546" t="str">
        <f>+Introduction!$C$7</f>
        <v>Mongolia</v>
      </c>
      <c r="B189" s="547">
        <f>IF(ISBLANK(Regressions!B199), " ", Regressions!B199)</f>
        <v>2030</v>
      </c>
      <c r="C189" s="546" t="str">
        <f>HLOOKUP(Introduction!$G$4,nametranslations,29,FALSE)</f>
        <v>Secondary</v>
      </c>
      <c r="D189" s="549" t="str">
        <f>IF(ISBLANK(Regressions!D199), " ", Regressions!D199)</f>
        <v xml:space="preserve"> </v>
      </c>
      <c r="E189" s="550">
        <f>IF(ISNUMBER(Regressions!E199),ROUND(Regressions!E199, 1), NA())</f>
        <v>99.6</v>
      </c>
      <c r="F189" s="551" t="e">
        <f>IF(ISNUMBER(Regressions!F199),ROUND(Regressions!F199, 1), NA())</f>
        <v>#N/A</v>
      </c>
      <c r="G189" s="552" t="e">
        <f>IF(ISNUMBER(Regressions!G199),ROUND(Regressions!G199, 1), NA())</f>
        <v>#N/A</v>
      </c>
      <c r="H189" s="553" t="e">
        <f>IF(ISNUMBER(Regressions!H199),ROUND(Regressions!H199, 1), NA())</f>
        <v>#N/A</v>
      </c>
      <c r="I189" s="554" t="e">
        <f>IF(ISNUMBER(Regressions!I199),ROUND(Regressions!I199, 1), NA())</f>
        <v>#N/A</v>
      </c>
      <c r="J189" s="555">
        <f>IF(ISNUMBER(Regressions!K199),ROUND(Regressions!K199, 1), NA())</f>
        <v>100</v>
      </c>
      <c r="K189" s="551" t="e">
        <f>IF(ISNUMBER(Regressions!L199),ROUND(Regressions!L199, 1), NA())</f>
        <v>#N/A</v>
      </c>
      <c r="L189" s="556" t="e">
        <f>IF(ISNUMBER(Regressions!M199),ROUND(Regressions!M199, 1), NA())</f>
        <v>#N/A</v>
      </c>
      <c r="M189" s="553" t="e">
        <f>IF(ISNUMBER(Regressions!N199),ROUND(Regressions!N199, 1), NA())</f>
        <v>#N/A</v>
      </c>
      <c r="N189" s="554" t="e">
        <f>IF(ISNUMBER(Regressions!O199),ROUND(Regressions!O199, 1), NA())</f>
        <v>#N/A</v>
      </c>
      <c r="O189" s="555">
        <f>IF(ISNUMBER(Regressions!Q199),ROUND(Regressions!Q199, 1), NA())</f>
        <v>100</v>
      </c>
      <c r="P189" s="551" t="e">
        <f>IF(ISNUMBER(Regressions!R199),ROUND(Regressions!R199, 1), NA())</f>
        <v>#N/A</v>
      </c>
      <c r="Q189" s="557" t="e">
        <f>IF(ISNUMBER(Regressions!S199),ROUND(Regressions!S199, 1), NA())</f>
        <v>#N/A</v>
      </c>
      <c r="R189" s="553" t="e">
        <f>IF(ISNUMBER(Regressions!T199),ROUND(Regressions!T199, 1), NA())</f>
        <v>#N/A</v>
      </c>
      <c r="S189" s="554" t="e">
        <f>IF(ISNUMBER(Regressions!U199),ROUND(Regressions!U199, 1), NA())</f>
        <v>#N/A</v>
      </c>
    </row>
    <row r="211" spans="5:13" x14ac:dyDescent="0.25">
      <c r="E211" s="576"/>
      <c r="G211" s="523"/>
      <c r="K211" s="577"/>
      <c r="M211" s="57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164F-B45B-4928-B9A1-32304556590B}">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4" customWidth="1"/>
    <col min="2" max="2" width="13.59765625" style="374" customWidth="1"/>
    <col min="3" max="3" width="5" style="374" customWidth="1"/>
    <col min="4" max="21" width="3.8984375" style="374" customWidth="1"/>
    <col min="22" max="25" width="3.8984375" style="480" customWidth="1"/>
    <col min="26" max="26" width="6.5" style="480" customWidth="1"/>
    <col min="27" max="30" width="3.8984375" style="480" customWidth="1"/>
    <col min="31" max="31" width="6.5" style="480" customWidth="1"/>
    <col min="32" max="35" width="3.8984375" style="480" customWidth="1"/>
    <col min="36" max="36" width="6.5" style="480" customWidth="1"/>
    <col min="37" max="40" width="3.8984375" style="480" customWidth="1"/>
    <col min="41" max="41" width="6.5" style="480" customWidth="1"/>
    <col min="42" max="45" width="3.8984375" style="480" customWidth="1"/>
    <col min="46" max="46" width="6.5" style="480" customWidth="1"/>
    <col min="47" max="50" width="3.8984375" style="480" customWidth="1"/>
    <col min="51" max="51" width="6.5" style="480" customWidth="1"/>
    <col min="52" max="52" width="3.8984375" style="481" customWidth="1"/>
    <col min="53" max="53" width="6.5" style="590" customWidth="1"/>
    <col min="54" max="55" width="3.8984375" style="481" customWidth="1"/>
    <col min="56" max="56" width="6.5" style="481" customWidth="1"/>
    <col min="57" max="58" width="3.8984375" style="481" customWidth="1"/>
    <col min="59" max="59" width="6.5" style="481" customWidth="1"/>
    <col min="60" max="60" width="3.8984375" style="481" customWidth="1"/>
    <col min="61" max="61" width="6.09765625" style="481" customWidth="1"/>
    <col min="62" max="62" width="6.5" style="481" customWidth="1"/>
    <col min="63" max="63" width="8.8984375" style="481" customWidth="1"/>
    <col min="64" max="64" width="3.8984375" style="481" customWidth="1"/>
    <col min="65" max="65" width="6.5" style="481" customWidth="1"/>
    <col min="66" max="67" width="3.8984375" style="481" customWidth="1"/>
    <col min="68" max="68" width="6.5" style="481" customWidth="1"/>
    <col min="69" max="69" width="3.8984375" style="481" customWidth="1"/>
    <col min="70" max="70" width="9" style="374" customWidth="1"/>
    <col min="71" max="136" width="3.8984375" style="374" hidden="1" customWidth="1"/>
    <col min="137" max="137" width="9" style="374" customWidth="1"/>
    <col min="138" max="16384" width="9" style="374"/>
  </cols>
  <sheetData>
    <row r="1" spans="1:136" ht="17.399999999999999" x14ac:dyDescent="0.3">
      <c r="A1" s="482" t="str">
        <f>HLOOKUP(Introduction!$G$4,nametranslations,83,FALSE)</f>
        <v>Summary of data from national surveys and censuses</v>
      </c>
      <c r="B1" s="483"/>
      <c r="C1" s="483"/>
      <c r="D1" s="483"/>
      <c r="E1" s="483"/>
      <c r="F1" s="483"/>
      <c r="G1" s="483"/>
      <c r="H1" s="483"/>
      <c r="I1" s="483"/>
      <c r="J1" s="483"/>
      <c r="K1" s="483"/>
      <c r="L1" s="483"/>
      <c r="M1" s="483"/>
      <c r="N1" s="483"/>
      <c r="O1" s="483"/>
      <c r="P1" s="483"/>
      <c r="Q1" s="483"/>
      <c r="R1" s="483"/>
      <c r="S1" s="483"/>
      <c r="T1" s="483"/>
      <c r="U1" s="483"/>
      <c r="V1" s="483"/>
      <c r="W1" s="483"/>
      <c r="X1" s="483"/>
      <c r="Y1" s="483"/>
      <c r="Z1" s="483"/>
      <c r="AA1" s="483"/>
      <c r="AB1" s="483"/>
      <c r="AC1" s="483"/>
      <c r="AD1" s="483"/>
      <c r="AE1" s="483"/>
      <c r="AF1" s="483"/>
      <c r="AG1" s="483"/>
      <c r="AH1" s="483"/>
      <c r="AI1" s="483"/>
      <c r="AJ1" s="483"/>
      <c r="AK1" s="483"/>
      <c r="AL1" s="483"/>
      <c r="AM1" s="483"/>
      <c r="AN1" s="483"/>
      <c r="AO1" s="483"/>
      <c r="AP1" s="483"/>
      <c r="AQ1" s="483"/>
      <c r="AR1" s="483"/>
      <c r="AS1" s="483"/>
      <c r="AT1" s="483"/>
      <c r="AU1" s="483"/>
      <c r="AV1" s="483"/>
      <c r="AW1" s="483"/>
      <c r="AX1" s="483"/>
      <c r="AY1" s="483"/>
      <c r="AZ1" s="483"/>
      <c r="BA1" s="495"/>
      <c r="BB1" s="483"/>
      <c r="BC1" s="483"/>
      <c r="BD1" s="483"/>
      <c r="BE1" s="483"/>
      <c r="BF1" s="483"/>
      <c r="BG1" s="483"/>
      <c r="BH1" s="483"/>
      <c r="BI1" s="483"/>
      <c r="BJ1" s="483"/>
      <c r="BK1" s="483"/>
      <c r="BL1" s="483"/>
      <c r="BM1" s="483"/>
      <c r="BN1" s="483"/>
      <c r="BO1" s="483"/>
      <c r="BP1" s="483"/>
      <c r="BQ1" s="483"/>
      <c r="BR1" s="483"/>
      <c r="BS1" s="483"/>
    </row>
    <row r="2" spans="1:136" ht="15.6" x14ac:dyDescent="0.3">
      <c r="A2" s="484" t="str">
        <f>HLOOKUP(Introduction!$G$4,nametranslations,84,FALSE)</f>
        <v>[values in square brackets not used]</v>
      </c>
      <c r="B2" s="484"/>
      <c r="C2" s="484"/>
      <c r="D2" s="485" t="str">
        <f>HLOOKUP(Introduction!$G$4,nametranslations,85,FALSE)</f>
        <v>Drinking Water</v>
      </c>
      <c r="E2" s="483"/>
      <c r="F2" s="483"/>
      <c r="G2" s="486"/>
      <c r="H2" s="483"/>
      <c r="I2" s="483"/>
      <c r="J2" s="486"/>
      <c r="K2" s="487"/>
      <c r="L2" s="487"/>
      <c r="M2" s="486"/>
      <c r="N2" s="487"/>
      <c r="O2" s="487"/>
      <c r="P2" s="486"/>
      <c r="Q2" s="487"/>
      <c r="R2" s="487"/>
      <c r="S2" s="486"/>
      <c r="T2" s="487"/>
      <c r="U2" s="487"/>
      <c r="V2" s="488" t="str">
        <f>HLOOKUP(Introduction!$G$4,nametranslations,86,FALSE)</f>
        <v>Sanitation</v>
      </c>
      <c r="W2" s="373"/>
      <c r="X2" s="487"/>
      <c r="Y2" s="487"/>
      <c r="Z2" s="487"/>
      <c r="AA2" s="489"/>
      <c r="AB2" s="487"/>
      <c r="AC2" s="487"/>
      <c r="AD2" s="487"/>
      <c r="AE2" s="487"/>
      <c r="AF2" s="489"/>
      <c r="AG2" s="487"/>
      <c r="AH2" s="487"/>
      <c r="AI2" s="487"/>
      <c r="AJ2" s="487"/>
      <c r="AK2" s="489"/>
      <c r="AL2" s="487"/>
      <c r="AM2" s="487"/>
      <c r="AN2" s="487"/>
      <c r="AO2" s="487"/>
      <c r="AP2" s="489"/>
      <c r="AQ2" s="487"/>
      <c r="AR2" s="487"/>
      <c r="AS2" s="487"/>
      <c r="AT2" s="487"/>
      <c r="AU2" s="489"/>
      <c r="AV2" s="487"/>
      <c r="AW2" s="487"/>
      <c r="AX2" s="487"/>
      <c r="AY2" s="487"/>
      <c r="AZ2" s="490" t="str">
        <f>HLOOKUP(Introduction!$G$4,nametranslations,87,FALSE)</f>
        <v>Hygiene</v>
      </c>
      <c r="BA2" s="491"/>
      <c r="BB2" s="492"/>
      <c r="BC2" s="492"/>
      <c r="BD2" s="493"/>
      <c r="BE2" s="493"/>
      <c r="BF2" s="493"/>
      <c r="BG2" s="493"/>
      <c r="BH2" s="493"/>
      <c r="BI2" s="493"/>
      <c r="BJ2" s="493"/>
      <c r="BK2" s="493"/>
      <c r="BL2" s="493"/>
      <c r="BM2" s="493"/>
      <c r="BN2" s="493"/>
      <c r="BO2" s="493"/>
      <c r="BP2" s="493"/>
      <c r="BQ2" s="493"/>
      <c r="BS2" s="485" t="str">
        <f>HLOOKUP(Introduction!$G$4,nametranslations,85,FALSE)</f>
        <v>Drinking Water</v>
      </c>
      <c r="CK2" s="488" t="str">
        <f>HLOOKUP(Introduction!$G$4,nametranslations,86,FALSE)</f>
        <v>Sanitation</v>
      </c>
      <c r="DO2" s="490" t="str">
        <f>HLOOKUP(Introduction!$G$4,nametranslations,87,FALSE)</f>
        <v>Hygiene</v>
      </c>
    </row>
    <row r="3" spans="1:136" ht="13.8" x14ac:dyDescent="0.25">
      <c r="A3" s="494"/>
      <c r="B3" s="483"/>
      <c r="C3" s="483"/>
      <c r="D3" s="483" t="str">
        <f>+Key!$I$26</f>
        <v>Total</v>
      </c>
      <c r="E3" s="483"/>
      <c r="F3" s="483"/>
      <c r="G3" s="483" t="str">
        <f>+Key!$I$28</f>
        <v>Urban</v>
      </c>
      <c r="I3" s="483"/>
      <c r="J3" s="483" t="str">
        <f>+Key!$I$27</f>
        <v>Rural</v>
      </c>
      <c r="L3" s="483"/>
      <c r="M3" s="483" t="str">
        <f>+Key!$I$29</f>
        <v>Pre-primary</v>
      </c>
      <c r="O3" s="483"/>
      <c r="P3" s="483" t="str">
        <f>+Key!$I$30</f>
        <v>Primary</v>
      </c>
      <c r="Q3" s="483"/>
      <c r="R3" s="483"/>
      <c r="S3" s="483" t="str">
        <f>+Key!$I$31</f>
        <v>Secondary</v>
      </c>
      <c r="U3" s="483"/>
      <c r="V3" s="483" t="str">
        <f>+Key!$I$26</f>
        <v>Total</v>
      </c>
      <c r="W3" s="483"/>
      <c r="X3" s="483"/>
      <c r="Y3" s="483"/>
      <c r="Z3" s="374"/>
      <c r="AA3" s="483" t="str">
        <f>+Key!$I$28</f>
        <v>Urban</v>
      </c>
      <c r="AB3" s="483"/>
      <c r="AC3" s="374"/>
      <c r="AD3" s="483"/>
      <c r="AE3" s="483"/>
      <c r="AF3" s="483" t="str">
        <f>+Key!$I$27</f>
        <v>Rural</v>
      </c>
      <c r="AG3" s="483"/>
      <c r="AH3" s="483"/>
      <c r="AI3" s="483"/>
      <c r="AJ3" s="483"/>
      <c r="AK3" s="483" t="str">
        <f>+Key!$I$29</f>
        <v>Pre-primary</v>
      </c>
      <c r="AL3" s="483"/>
      <c r="AM3" s="483"/>
      <c r="AN3" s="483"/>
      <c r="AO3" s="483"/>
      <c r="AP3" s="483" t="str">
        <f>+Key!$I$30</f>
        <v>Primary</v>
      </c>
      <c r="AQ3" s="483"/>
      <c r="AR3" s="483"/>
      <c r="AS3" s="483"/>
      <c r="AT3" s="483"/>
      <c r="AU3" s="483" t="str">
        <f>+Key!$I$31</f>
        <v>Secondary</v>
      </c>
      <c r="AV3" s="483"/>
      <c r="AW3" s="483"/>
      <c r="AX3" s="483"/>
      <c r="AY3" s="483"/>
      <c r="AZ3" s="483" t="str">
        <f>+Key!$I$26</f>
        <v>Total</v>
      </c>
      <c r="BA3" s="495"/>
      <c r="BB3" s="483"/>
      <c r="BC3" s="483" t="str">
        <f>+Key!$I$28</f>
        <v>Urban</v>
      </c>
      <c r="BD3" s="374"/>
      <c r="BE3" s="483"/>
      <c r="BF3" s="483" t="str">
        <f>+Key!$I$27</f>
        <v>Rural</v>
      </c>
      <c r="BG3" s="374"/>
      <c r="BH3" s="483"/>
      <c r="BI3" s="483" t="str">
        <f>+Key!$I$29</f>
        <v>Pre-primary</v>
      </c>
      <c r="BJ3" s="374"/>
      <c r="BK3" s="483"/>
      <c r="BL3" s="483" t="str">
        <f>+Key!$I$30</f>
        <v>Primary</v>
      </c>
      <c r="BM3" s="483"/>
      <c r="BN3" s="483"/>
      <c r="BO3" s="483" t="str">
        <f>+Key!$I$31</f>
        <v>Secondary</v>
      </c>
      <c r="BP3" s="373"/>
      <c r="BQ3" s="483"/>
      <c r="BS3" s="483" t="str">
        <f>+Key!$I$26</f>
        <v>Total</v>
      </c>
      <c r="BT3" s="483"/>
      <c r="BU3" s="483"/>
      <c r="BV3" s="483" t="str">
        <f>+Key!$I$28</f>
        <v>Urban</v>
      </c>
      <c r="BX3" s="483"/>
      <c r="BY3" s="483" t="str">
        <f>+Key!$I$27</f>
        <v>Rural</v>
      </c>
      <c r="CA3" s="483"/>
      <c r="CB3" s="483" t="str">
        <f>+Key!$I$29</f>
        <v>Pre-primary</v>
      </c>
      <c r="CD3" s="483"/>
      <c r="CE3" s="483" t="str">
        <f>+Key!$I$30</f>
        <v>Primary</v>
      </c>
      <c r="CF3" s="483"/>
      <c r="CG3" s="483"/>
      <c r="CH3" s="483" t="str">
        <f>+Key!$I$31</f>
        <v>Secondary</v>
      </c>
      <c r="CJ3" s="483"/>
      <c r="CK3" s="483" t="str">
        <f>+Key!$I$26</f>
        <v>Total</v>
      </c>
      <c r="CL3" s="483"/>
      <c r="CM3" s="483"/>
      <c r="CN3" s="483"/>
      <c r="CP3" s="483" t="str">
        <f>+Key!$I$28</f>
        <v>Urban</v>
      </c>
      <c r="CQ3" s="483"/>
      <c r="CS3" s="483"/>
      <c r="CT3" s="483"/>
      <c r="CU3" s="483" t="str">
        <f>+Key!$I$27</f>
        <v>Rural</v>
      </c>
      <c r="CV3" s="483"/>
      <c r="CW3" s="483"/>
      <c r="CX3" s="483"/>
      <c r="CY3" s="483"/>
      <c r="CZ3" s="483" t="str">
        <f>+Key!$I$29</f>
        <v>Pre-primary</v>
      </c>
      <c r="DA3" s="483"/>
      <c r="DB3" s="483"/>
      <c r="DC3" s="483"/>
      <c r="DD3" s="483"/>
      <c r="DE3" s="483" t="str">
        <f>+Key!$I$30</f>
        <v>Primary</v>
      </c>
      <c r="DF3" s="483"/>
      <c r="DG3" s="483"/>
      <c r="DH3" s="483"/>
      <c r="DI3" s="483"/>
      <c r="DJ3" s="483" t="s">
        <v>18</v>
      </c>
      <c r="DK3" s="483"/>
      <c r="DL3" s="483"/>
      <c r="DM3" s="483"/>
      <c r="DN3" s="483"/>
      <c r="DO3" s="483" t="str">
        <f>+Key!$I$26</f>
        <v>Total</v>
      </c>
      <c r="DP3" s="495"/>
      <c r="DQ3" s="483"/>
      <c r="DR3" s="483" t="str">
        <f>+Key!$I$28</f>
        <v>Urban</v>
      </c>
      <c r="DT3" s="483"/>
      <c r="DU3" s="483" t="str">
        <f>+Key!$I$27</f>
        <v>Rural</v>
      </c>
      <c r="DW3" s="483"/>
      <c r="DX3" s="483" t="str">
        <f>+Key!$I$29</f>
        <v>Pre-primary</v>
      </c>
      <c r="DZ3" s="483"/>
      <c r="EA3" s="483" t="str">
        <f>+Key!$I$30</f>
        <v>Primary</v>
      </c>
      <c r="EB3" s="483"/>
      <c r="EC3" s="483"/>
      <c r="ED3" s="483" t="str">
        <f>+Key!$I$31</f>
        <v>Secondary</v>
      </c>
      <c r="EE3" s="373"/>
      <c r="EF3" s="483"/>
    </row>
    <row r="4" spans="1:136" s="587" customFormat="1" ht="160.5" customHeight="1" x14ac:dyDescent="0.25">
      <c r="A4" s="496" t="str">
        <f>HLOOKUP(Introduction!$G$4,nametranslations,89,FALSE)</f>
        <v>Source</v>
      </c>
      <c r="B4" s="496" t="str">
        <f>HLOOKUP(Introduction!$G$4,nametranslations,88,FALSE)</f>
        <v>Type</v>
      </c>
      <c r="C4" s="496" t="str">
        <f>HLOOKUP(Introduction!$G$4,nametranslations,72,FALSE)</f>
        <v>Year</v>
      </c>
      <c r="D4" s="497" t="str">
        <f>HLOOKUP(Introduction!$G$4,nametranslations,74,FALSE)</f>
        <v>Facility</v>
      </c>
      <c r="E4" s="582" t="str">
        <f>HLOOKUP(Introduction!$G$4,nametranslations,75,FALSE)</f>
        <v>Improved</v>
      </c>
      <c r="F4" s="583" t="str">
        <f>HLOOKUP(Introduction!$G$4,nametranslations,76,FALSE)</f>
        <v>Basic (improved &amp; available)</v>
      </c>
      <c r="G4" s="497" t="str">
        <f>HLOOKUP(Introduction!$G$4,nametranslations,74,FALSE)</f>
        <v>Facility</v>
      </c>
      <c r="H4" s="582" t="str">
        <f>HLOOKUP(Introduction!$G$4,nametranslations,75,FALSE)</f>
        <v>Improved</v>
      </c>
      <c r="I4" s="583" t="str">
        <f>HLOOKUP(Introduction!$G$4,nametranslations,76,FALSE)</f>
        <v>Basic (improved &amp; available)</v>
      </c>
      <c r="J4" s="497" t="str">
        <f>HLOOKUP(Introduction!$G$4,nametranslations,74,FALSE)</f>
        <v>Facility</v>
      </c>
      <c r="K4" s="582" t="str">
        <f>HLOOKUP(Introduction!$G$4,nametranslations,75,FALSE)</f>
        <v>Improved</v>
      </c>
      <c r="L4" s="583" t="str">
        <f>HLOOKUP(Introduction!$G$4,nametranslations,76,FALSE)</f>
        <v>Basic (improved &amp; available)</v>
      </c>
      <c r="M4" s="497" t="str">
        <f>HLOOKUP(Introduction!$G$4,nametranslations,74,FALSE)</f>
        <v>Facility</v>
      </c>
      <c r="N4" s="582" t="str">
        <f>HLOOKUP(Introduction!$G$4,nametranslations,75,FALSE)</f>
        <v>Improved</v>
      </c>
      <c r="O4" s="583" t="str">
        <f>HLOOKUP(Introduction!$G$4,nametranslations,76,FALSE)</f>
        <v>Basic (improved &amp; available)</v>
      </c>
      <c r="P4" s="497" t="str">
        <f>HLOOKUP(Introduction!$G$4,nametranslations,74,FALSE)</f>
        <v>Facility</v>
      </c>
      <c r="Q4" s="582" t="str">
        <f>HLOOKUP(Introduction!$G$4,nametranslations,75,FALSE)</f>
        <v>Improved</v>
      </c>
      <c r="R4" s="583" t="str">
        <f>HLOOKUP(Introduction!$G$4,nametranslations,76,FALSE)</f>
        <v>Basic (improved &amp; available)</v>
      </c>
      <c r="S4" s="497" t="str">
        <f>HLOOKUP(Introduction!$G$4,nametranslations,74,FALSE)</f>
        <v>Facility</v>
      </c>
      <c r="T4" s="582" t="str">
        <f>HLOOKUP(Introduction!$G$4,nametranslations,75,FALSE)</f>
        <v>Improved</v>
      </c>
      <c r="U4" s="583" t="str">
        <f>HLOOKUP(Introduction!$G$4,nametranslations,76,FALSE)</f>
        <v>Basic (improved &amp; available)</v>
      </c>
      <c r="V4" s="501" t="str">
        <f>HLOOKUP(Introduction!$G$4,nametranslations,74,FALSE)</f>
        <v>Facility</v>
      </c>
      <c r="W4" s="502" t="str">
        <f>HLOOKUP(Introduction!$G$4,nametranslations,75,FALSE)</f>
        <v>Improved</v>
      </c>
      <c r="X4" s="584" t="str">
        <f>HLOOKUP(Introduction!$G$4,nametranslations,90,FALSE)</f>
        <v>Improved &amp; usable</v>
      </c>
      <c r="Y4" s="584" t="str">
        <f>HLOOKUP(Introduction!$G$4,nametranslations,91,FALSE)</f>
        <v>Improved &amp; single-sex</v>
      </c>
      <c r="Z4" s="585" t="str">
        <f>HLOOKUP(Introduction!$G$4,nametranslations,79,FALSE)</f>
        <v>Basic
(improved, usable &amp; single-sex)</v>
      </c>
      <c r="AA4" s="501" t="str">
        <f>HLOOKUP(Introduction!$G$4,nametranslations,74,FALSE)</f>
        <v>Facility</v>
      </c>
      <c r="AB4" s="502" t="str">
        <f>HLOOKUP(Introduction!$G$4,nametranslations,75,FALSE)</f>
        <v>Improved</v>
      </c>
      <c r="AC4" s="584" t="str">
        <f>HLOOKUP(Introduction!$G$4,nametranslations,90,FALSE)</f>
        <v>Improved &amp; usable</v>
      </c>
      <c r="AD4" s="584" t="str">
        <f>HLOOKUP(Introduction!$G$4,nametranslations,91,FALSE)</f>
        <v>Improved &amp; single-sex</v>
      </c>
      <c r="AE4" s="585" t="str">
        <f>HLOOKUP(Introduction!$G$4,nametranslations,79,FALSE)</f>
        <v>Basic
(improved, usable &amp; single-sex)</v>
      </c>
      <c r="AF4" s="501" t="str">
        <f>HLOOKUP(Introduction!$G$4,nametranslations,74,FALSE)</f>
        <v>Facility</v>
      </c>
      <c r="AG4" s="502" t="str">
        <f>HLOOKUP(Introduction!$G$4,nametranslations,75,FALSE)</f>
        <v>Improved</v>
      </c>
      <c r="AH4" s="584" t="str">
        <f>HLOOKUP(Introduction!$G$4,nametranslations,90,FALSE)</f>
        <v>Improved &amp; usable</v>
      </c>
      <c r="AI4" s="584" t="str">
        <f>HLOOKUP(Introduction!$G$4,nametranslations,91,FALSE)</f>
        <v>Improved &amp; single-sex</v>
      </c>
      <c r="AJ4" s="585" t="str">
        <f>HLOOKUP(Introduction!$G$4,nametranslations,79,FALSE)</f>
        <v>Basic
(improved, usable &amp; single-sex)</v>
      </c>
      <c r="AK4" s="501" t="str">
        <f>HLOOKUP(Introduction!$G$4,nametranslations,74,FALSE)</f>
        <v>Facility</v>
      </c>
      <c r="AL4" s="502" t="str">
        <f>HLOOKUP(Introduction!$G$4,nametranslations,75,FALSE)</f>
        <v>Improved</v>
      </c>
      <c r="AM4" s="584" t="str">
        <f>HLOOKUP(Introduction!$G$4,nametranslations,90,FALSE)</f>
        <v>Improved &amp; usable</v>
      </c>
      <c r="AN4" s="584" t="str">
        <f>HLOOKUP(Introduction!$G$4,nametranslations,91,FALSE)</f>
        <v>Improved &amp; single-sex</v>
      </c>
      <c r="AO4" s="585" t="str">
        <f>HLOOKUP(Introduction!$G$4,nametranslations,79,FALSE)</f>
        <v>Basic
(improved, usable &amp; single-sex)</v>
      </c>
      <c r="AP4" s="501" t="str">
        <f>HLOOKUP(Introduction!$G$4,nametranslations,74,FALSE)</f>
        <v>Facility</v>
      </c>
      <c r="AQ4" s="502" t="str">
        <f>HLOOKUP(Introduction!$G$4,nametranslations,75,FALSE)</f>
        <v>Improved</v>
      </c>
      <c r="AR4" s="584" t="str">
        <f>HLOOKUP(Introduction!$G$4,nametranslations,90,FALSE)</f>
        <v>Improved &amp; usable</v>
      </c>
      <c r="AS4" s="584" t="str">
        <f>HLOOKUP(Introduction!$G$4,nametranslations,91,FALSE)</f>
        <v>Improved &amp; single-sex</v>
      </c>
      <c r="AT4" s="585" t="str">
        <f>HLOOKUP(Introduction!$G$4,nametranslations,79,FALSE)</f>
        <v>Basic
(improved, usable &amp; single-sex)</v>
      </c>
      <c r="AU4" s="501" t="str">
        <f>HLOOKUP(Introduction!$G$4,nametranslations,74,FALSE)</f>
        <v>Facility</v>
      </c>
      <c r="AV4" s="502" t="str">
        <f>HLOOKUP(Introduction!$G$4,nametranslations,75,FALSE)</f>
        <v>Improved</v>
      </c>
      <c r="AW4" s="584" t="str">
        <f>HLOOKUP(Introduction!$G$4,nametranslations,90,FALSE)</f>
        <v>Improved &amp; usable</v>
      </c>
      <c r="AX4" s="584" t="str">
        <f>HLOOKUP(Introduction!$G$4,nametranslations,91,FALSE)</f>
        <v>Improved &amp; single-sex</v>
      </c>
      <c r="AY4" s="585" t="str">
        <f>HLOOKUP(Introduction!$G$4,nametranslations,79,FALSE)</f>
        <v>Basic
(improved, usable &amp; single-sex)</v>
      </c>
      <c r="AZ4" s="505" t="str">
        <f>HLOOKUP(Introduction!$G$4,nametranslations,92,FALSE)</f>
        <v>Handwashing facility</v>
      </c>
      <c r="BA4" s="586" t="str">
        <f>HLOOKUP(Introduction!$G$4,nametranslations,93,FALSE)</f>
        <v>Handwashing facility with water</v>
      </c>
      <c r="BB4" s="586" t="str">
        <f>HLOOKUP(Introduction!$G$4,nametranslations,81,FALSE)</f>
        <v>Basic  
(facility with water &amp; soap)</v>
      </c>
      <c r="BC4" s="505" t="str">
        <f>HLOOKUP(Introduction!$G$4,nametranslations,92,FALSE)</f>
        <v>Handwashing facility</v>
      </c>
      <c r="BD4" s="586" t="str">
        <f>HLOOKUP(Introduction!$G$4,nametranslations,93,FALSE)</f>
        <v>Handwashing facility with water</v>
      </c>
      <c r="BE4" s="586" t="str">
        <f>HLOOKUP(Introduction!$G$4,nametranslations,81,FALSE)</f>
        <v>Basic  
(facility with water &amp; soap)</v>
      </c>
      <c r="BF4" s="505" t="str">
        <f>HLOOKUP(Introduction!$G$4,nametranslations,92,FALSE)</f>
        <v>Handwashing facility</v>
      </c>
      <c r="BG4" s="586" t="str">
        <f>HLOOKUP(Introduction!$G$4,nametranslations,93,FALSE)</f>
        <v>Handwashing facility with water</v>
      </c>
      <c r="BH4" s="586" t="str">
        <f>HLOOKUP(Introduction!$G$4,nametranslations,81,FALSE)</f>
        <v>Basic  
(facility with water &amp; soap)</v>
      </c>
      <c r="BI4" s="505" t="str">
        <f>HLOOKUP(Introduction!$G$4,nametranslations,92,FALSE)</f>
        <v>Handwashing facility</v>
      </c>
      <c r="BJ4" s="586" t="str">
        <f>HLOOKUP(Introduction!$G$4,nametranslations,93,FALSE)</f>
        <v>Handwashing facility with water</v>
      </c>
      <c r="BK4" s="586" t="str">
        <f>HLOOKUP(Introduction!$G$4,nametranslations,81,FALSE)</f>
        <v>Basic  
(facility with water &amp; soap)</v>
      </c>
      <c r="BL4" s="505" t="str">
        <f>HLOOKUP(Introduction!$G$4,nametranslations,92,FALSE)</f>
        <v>Handwashing facility</v>
      </c>
      <c r="BM4" s="586" t="str">
        <f>HLOOKUP(Introduction!$G$4,nametranslations,93,FALSE)</f>
        <v>Handwashing facility with water</v>
      </c>
      <c r="BN4" s="586" t="str">
        <f>HLOOKUP(Introduction!$G$4,nametranslations,81,FALSE)</f>
        <v>Basic  
(facility with water &amp; soap)</v>
      </c>
      <c r="BO4" s="505" t="str">
        <f>HLOOKUP(Introduction!$G$4,nametranslations,92,FALSE)</f>
        <v>Handwashing facility</v>
      </c>
      <c r="BP4" s="586" t="str">
        <f>HLOOKUP(Introduction!$G$4,nametranslations,93,FALSE)</f>
        <v>Handwashing facility with water</v>
      </c>
      <c r="BQ4" s="586" t="str">
        <f>HLOOKUP(Introduction!$G$4,nametranslations,81,FALSE)</f>
        <v>Basic  
(facility with water &amp; soap)</v>
      </c>
      <c r="BS4" s="497" t="str">
        <f>HLOOKUP(Introduction!$G$4,nametranslations,74,FALSE)</f>
        <v>Facility</v>
      </c>
      <c r="BT4" s="582" t="str">
        <f>HLOOKUP(Introduction!$G$4,nametranslations,75,FALSE)</f>
        <v>Improved</v>
      </c>
      <c r="BU4" s="588" t="str">
        <f>HLOOKUP(Introduction!$G$4,nametranslations,76,FALSE)</f>
        <v>Basic (improved &amp; available)</v>
      </c>
      <c r="BV4" s="497" t="str">
        <f>HLOOKUP(Introduction!$G$4,nametranslations,74,FALSE)</f>
        <v>Facility</v>
      </c>
      <c r="BW4" s="582" t="str">
        <f>HLOOKUP(Introduction!$G$4,nametranslations,75,FALSE)</f>
        <v>Improved</v>
      </c>
      <c r="BX4" s="588" t="str">
        <f>HLOOKUP(Introduction!$G$4,nametranslations,76,FALSE)</f>
        <v>Basic (improved &amp; available)</v>
      </c>
      <c r="BY4" s="497" t="str">
        <f>HLOOKUP(Introduction!$G$4,nametranslations,74,FALSE)</f>
        <v>Facility</v>
      </c>
      <c r="BZ4" s="582" t="str">
        <f>HLOOKUP(Introduction!$G$4,nametranslations,75,FALSE)</f>
        <v>Improved</v>
      </c>
      <c r="CA4" s="588" t="str">
        <f>HLOOKUP(Introduction!$G$4,nametranslations,76,FALSE)</f>
        <v>Basic (improved &amp; available)</v>
      </c>
      <c r="CB4" s="497" t="str">
        <f>HLOOKUP(Introduction!$G$4,nametranslations,74,FALSE)</f>
        <v>Facility</v>
      </c>
      <c r="CC4" s="582" t="str">
        <f>HLOOKUP(Introduction!$G$4,nametranslations,75,FALSE)</f>
        <v>Improved</v>
      </c>
      <c r="CD4" s="588" t="str">
        <f>HLOOKUP(Introduction!$G$4,nametranslations,76,FALSE)</f>
        <v>Basic (improved &amp; available)</v>
      </c>
      <c r="CE4" s="497" t="str">
        <f>HLOOKUP(Introduction!$G$4,nametranslations,74,FALSE)</f>
        <v>Facility</v>
      </c>
      <c r="CF4" s="582" t="str">
        <f>HLOOKUP(Introduction!$G$4,nametranslations,75,FALSE)</f>
        <v>Improved</v>
      </c>
      <c r="CG4" s="588" t="str">
        <f>HLOOKUP(Introduction!$G$4,nametranslations,76,FALSE)</f>
        <v>Basic (improved &amp; available)</v>
      </c>
      <c r="CH4" s="497" t="str">
        <f>HLOOKUP(Introduction!$G$4,nametranslations,74,FALSE)</f>
        <v>Facility</v>
      </c>
      <c r="CI4" s="582" t="str">
        <f>HLOOKUP(Introduction!$G$4,nametranslations,75,FALSE)</f>
        <v>Improved</v>
      </c>
      <c r="CJ4" s="588" t="str">
        <f>HLOOKUP(Introduction!$G$4,nametranslations,76,FALSE)</f>
        <v>Basic (improved &amp; available)</v>
      </c>
      <c r="CK4" s="501" t="str">
        <f>HLOOKUP(Introduction!$G$4,nametranslations,74,FALSE)</f>
        <v>Facility</v>
      </c>
      <c r="CL4" s="502" t="str">
        <f>HLOOKUP(Introduction!$G$4,nametranslations,75,FALSE)</f>
        <v>Improved</v>
      </c>
      <c r="CM4" s="502" t="str">
        <f>HLOOKUP(Introduction!$G$4,nametranslations,90,FALSE)</f>
        <v>Improved &amp; usable</v>
      </c>
      <c r="CN4" s="502" t="str">
        <f>HLOOKUP(Introduction!$G$4,nametranslations,91,FALSE)</f>
        <v>Improved &amp; single-sex</v>
      </c>
      <c r="CO4" s="585" t="str">
        <f>HLOOKUP(Introduction!$G$4,nametranslations,79,FALSE)</f>
        <v>Basic
(improved, usable &amp; single-sex)</v>
      </c>
      <c r="CP4" s="501" t="str">
        <f>HLOOKUP(Introduction!$G$4,nametranslations,74,FALSE)</f>
        <v>Facility</v>
      </c>
      <c r="CQ4" s="502" t="str">
        <f>HLOOKUP(Introduction!$G$4,nametranslations,75,FALSE)</f>
        <v>Improved</v>
      </c>
      <c r="CR4" s="502" t="str">
        <f>HLOOKUP(Introduction!$G$4,nametranslations,90,FALSE)</f>
        <v>Improved &amp; usable</v>
      </c>
      <c r="CS4" s="502" t="str">
        <f>HLOOKUP(Introduction!$G$4,nametranslations,91,FALSE)</f>
        <v>Improved &amp; single-sex</v>
      </c>
      <c r="CT4" s="585" t="str">
        <f>HLOOKUP(Introduction!$G$4,nametranslations,79,FALSE)</f>
        <v>Basic
(improved, usable &amp; single-sex)</v>
      </c>
      <c r="CU4" s="501" t="str">
        <f>HLOOKUP(Introduction!$G$4,nametranslations,74,FALSE)</f>
        <v>Facility</v>
      </c>
      <c r="CV4" s="502" t="str">
        <f>HLOOKUP(Introduction!$G$4,nametranslations,75,FALSE)</f>
        <v>Improved</v>
      </c>
      <c r="CW4" s="502" t="str">
        <f>HLOOKUP(Introduction!$G$4,nametranslations,90,FALSE)</f>
        <v>Improved &amp; usable</v>
      </c>
      <c r="CX4" s="502" t="str">
        <f>HLOOKUP(Introduction!$G$4,nametranslations,91,FALSE)</f>
        <v>Improved &amp; single-sex</v>
      </c>
      <c r="CY4" s="585" t="str">
        <f>HLOOKUP(Introduction!$G$4,nametranslations,79,FALSE)</f>
        <v>Basic
(improved, usable &amp; single-sex)</v>
      </c>
      <c r="CZ4" s="501" t="str">
        <f>HLOOKUP(Introduction!$G$4,nametranslations,74,FALSE)</f>
        <v>Facility</v>
      </c>
      <c r="DA4" s="502" t="str">
        <f>HLOOKUP(Introduction!$G$4,nametranslations,75,FALSE)</f>
        <v>Improved</v>
      </c>
      <c r="DB4" s="502" t="str">
        <f>HLOOKUP(Introduction!$G$4,nametranslations,90,FALSE)</f>
        <v>Improved &amp; usable</v>
      </c>
      <c r="DC4" s="502" t="str">
        <f>HLOOKUP(Introduction!$G$4,nametranslations,91,FALSE)</f>
        <v>Improved &amp; single-sex</v>
      </c>
      <c r="DD4" s="585" t="str">
        <f>HLOOKUP(Introduction!$G$4,nametranslations,79,FALSE)</f>
        <v>Basic
(improved, usable &amp; single-sex)</v>
      </c>
      <c r="DE4" s="501" t="str">
        <f>HLOOKUP(Introduction!$G$4,nametranslations,74,FALSE)</f>
        <v>Facility</v>
      </c>
      <c r="DF4" s="502" t="str">
        <f>HLOOKUP(Introduction!$G$4,nametranslations,75,FALSE)</f>
        <v>Improved</v>
      </c>
      <c r="DG4" s="502" t="str">
        <f>HLOOKUP(Introduction!$G$4,nametranslations,90,FALSE)</f>
        <v>Improved &amp; usable</v>
      </c>
      <c r="DH4" s="502" t="str">
        <f>HLOOKUP(Introduction!$G$4,nametranslations,91,FALSE)</f>
        <v>Improved &amp; single-sex</v>
      </c>
      <c r="DI4" s="585" t="str">
        <f>HLOOKUP(Introduction!$G$4,nametranslations,79,FALSE)</f>
        <v>Basic
(improved, usable &amp; single-sex)</v>
      </c>
      <c r="DJ4" s="501" t="str">
        <f>HLOOKUP(Introduction!$G$4,nametranslations,74,FALSE)</f>
        <v>Facility</v>
      </c>
      <c r="DK4" s="502" t="str">
        <f>HLOOKUP(Introduction!$G$4,nametranslations,75,FALSE)</f>
        <v>Improved</v>
      </c>
      <c r="DL4" s="502" t="str">
        <f>HLOOKUP(Introduction!$G$4,nametranslations,90,FALSE)</f>
        <v>Improved &amp; usable</v>
      </c>
      <c r="DM4" s="502" t="str">
        <f>HLOOKUP(Introduction!$G$4,nametranslations,91,FALSE)</f>
        <v>Improved &amp; single-sex</v>
      </c>
      <c r="DN4" s="585" t="str">
        <f>HLOOKUP(Introduction!$G$4,nametranslations,79,FALSE)</f>
        <v>Basic
(improved, usable &amp; single-sex)</v>
      </c>
      <c r="DO4" s="505" t="str">
        <f>HLOOKUP(Introduction!$G$4,nametranslations,92,FALSE)</f>
        <v>Handwashing facility</v>
      </c>
      <c r="DP4" s="586" t="str">
        <f>HLOOKUP(Introduction!$G$4,nametranslations,93,FALSE)</f>
        <v>Handwashing facility with water</v>
      </c>
      <c r="DQ4" s="586" t="str">
        <f>HLOOKUP(Introduction!$G$4,nametranslations,81,FALSE)</f>
        <v>Basic  
(facility with water &amp; soap)</v>
      </c>
      <c r="DR4" s="505" t="str">
        <f>HLOOKUP(Introduction!$G$4,nametranslations,92,FALSE)</f>
        <v>Handwashing facility</v>
      </c>
      <c r="DS4" s="586" t="str">
        <f>HLOOKUP(Introduction!$G$4,nametranslations,93,FALSE)</f>
        <v>Handwashing facility with water</v>
      </c>
      <c r="DT4" s="586" t="str">
        <f>HLOOKUP(Introduction!$G$4,nametranslations,81,FALSE)</f>
        <v>Basic  
(facility with water &amp; soap)</v>
      </c>
      <c r="DU4" s="505" t="str">
        <f>HLOOKUP(Introduction!$G$4,nametranslations,92,FALSE)</f>
        <v>Handwashing facility</v>
      </c>
      <c r="DV4" s="586" t="str">
        <f>HLOOKUP(Introduction!$G$4,nametranslations,93,FALSE)</f>
        <v>Handwashing facility with water</v>
      </c>
      <c r="DW4" s="586" t="str">
        <f>HLOOKUP(Introduction!$G$4,nametranslations,81,FALSE)</f>
        <v>Basic  
(facility with water &amp; soap)</v>
      </c>
      <c r="DX4" s="505" t="str">
        <f>HLOOKUP(Introduction!$G$4,nametranslations,92,FALSE)</f>
        <v>Handwashing facility</v>
      </c>
      <c r="DY4" s="586" t="str">
        <f>HLOOKUP(Introduction!$G$4,nametranslations,93,FALSE)</f>
        <v>Handwashing facility with water</v>
      </c>
      <c r="DZ4" s="586" t="str">
        <f>HLOOKUP(Introduction!$G$4,nametranslations,81,FALSE)</f>
        <v>Basic  
(facility with water &amp; soap)</v>
      </c>
      <c r="EA4" s="505" t="str">
        <f>HLOOKUP(Introduction!$G$4,nametranslations,92,FALSE)</f>
        <v>Handwashing facility</v>
      </c>
      <c r="EB4" s="586" t="str">
        <f>HLOOKUP(Introduction!$G$4,nametranslations,93,FALSE)</f>
        <v>Handwashing facility with water</v>
      </c>
      <c r="EC4" s="586" t="str">
        <f>HLOOKUP(Introduction!$G$4,nametranslations,81,FALSE)</f>
        <v>Basic  
(facility with water &amp; soap)</v>
      </c>
      <c r="ED4" s="505" t="str">
        <f>HLOOKUP(Introduction!$G$4,nametranslations,92,FALSE)</f>
        <v>Handwashing facility</v>
      </c>
      <c r="EE4" s="586" t="str">
        <f>HLOOKUP(Introduction!$G$4,nametranslations,93,FALSE)</f>
        <v>Handwashing facility with water</v>
      </c>
      <c r="EF4" s="586" t="str">
        <f>HLOOKUP(Introduction!$G$4,nametranslations,81,FALSE)</f>
        <v>Basic  
(facility with water &amp; soap)</v>
      </c>
    </row>
    <row r="5" spans="1:136" ht="43.2" hidden="1" x14ac:dyDescent="0.25">
      <c r="A5" s="496" t="s">
        <v>38</v>
      </c>
      <c r="B5" s="496" t="s">
        <v>39</v>
      </c>
      <c r="C5" s="496" t="s">
        <v>40</v>
      </c>
      <c r="D5" s="497" t="s">
        <v>121</v>
      </c>
      <c r="E5" s="498" t="s">
        <v>41</v>
      </c>
      <c r="F5" s="499" t="s">
        <v>181</v>
      </c>
      <c r="G5" s="497" t="s">
        <v>122</v>
      </c>
      <c r="H5" s="498" t="s">
        <v>42</v>
      </c>
      <c r="I5" s="499" t="s">
        <v>182</v>
      </c>
      <c r="J5" s="497" t="s">
        <v>123</v>
      </c>
      <c r="K5" s="498" t="s">
        <v>43</v>
      </c>
      <c r="L5" s="499" t="s">
        <v>183</v>
      </c>
      <c r="M5" s="497" t="s">
        <v>124</v>
      </c>
      <c r="N5" s="498" t="s">
        <v>79</v>
      </c>
      <c r="O5" s="499" t="s">
        <v>184</v>
      </c>
      <c r="P5" s="497" t="s">
        <v>125</v>
      </c>
      <c r="Q5" s="498" t="s">
        <v>80</v>
      </c>
      <c r="R5" s="499" t="s">
        <v>185</v>
      </c>
      <c r="S5" s="497" t="s">
        <v>126</v>
      </c>
      <c r="T5" s="498" t="s">
        <v>81</v>
      </c>
      <c r="U5" s="500" t="s">
        <v>186</v>
      </c>
      <c r="V5" s="501" t="s">
        <v>115</v>
      </c>
      <c r="W5" s="502" t="s">
        <v>44</v>
      </c>
      <c r="X5" s="508" t="s">
        <v>58</v>
      </c>
      <c r="Y5" s="508" t="s">
        <v>59</v>
      </c>
      <c r="Z5" s="503" t="s">
        <v>187</v>
      </c>
      <c r="AA5" s="501" t="s">
        <v>116</v>
      </c>
      <c r="AB5" s="502" t="s">
        <v>45</v>
      </c>
      <c r="AC5" s="508" t="s">
        <v>60</v>
      </c>
      <c r="AD5" s="508" t="s">
        <v>61</v>
      </c>
      <c r="AE5" s="503" t="s">
        <v>188</v>
      </c>
      <c r="AF5" s="501" t="s">
        <v>117</v>
      </c>
      <c r="AG5" s="502" t="s">
        <v>46</v>
      </c>
      <c r="AH5" s="508" t="s">
        <v>62</v>
      </c>
      <c r="AI5" s="508" t="s">
        <v>63</v>
      </c>
      <c r="AJ5" s="503" t="s">
        <v>189</v>
      </c>
      <c r="AK5" s="501" t="s">
        <v>118</v>
      </c>
      <c r="AL5" s="502" t="s">
        <v>64</v>
      </c>
      <c r="AM5" s="508" t="s">
        <v>65</v>
      </c>
      <c r="AN5" s="508" t="s">
        <v>66</v>
      </c>
      <c r="AO5" s="503" t="s">
        <v>190</v>
      </c>
      <c r="AP5" s="501" t="s">
        <v>119</v>
      </c>
      <c r="AQ5" s="502" t="s">
        <v>67</v>
      </c>
      <c r="AR5" s="508" t="s">
        <v>68</v>
      </c>
      <c r="AS5" s="508" t="s">
        <v>69</v>
      </c>
      <c r="AT5" s="503" t="s">
        <v>191</v>
      </c>
      <c r="AU5" s="501" t="s">
        <v>120</v>
      </c>
      <c r="AV5" s="502" t="s">
        <v>70</v>
      </c>
      <c r="AW5" s="508" t="s">
        <v>71</v>
      </c>
      <c r="AX5" s="508" t="s">
        <v>72</v>
      </c>
      <c r="AY5" s="504" t="s">
        <v>192</v>
      </c>
      <c r="AZ5" s="505" t="s">
        <v>73</v>
      </c>
      <c r="BA5" s="586" t="s">
        <v>100</v>
      </c>
      <c r="BB5" s="507" t="s">
        <v>193</v>
      </c>
      <c r="BC5" s="505" t="s">
        <v>78</v>
      </c>
      <c r="BD5" s="506" t="s">
        <v>101</v>
      </c>
      <c r="BE5" s="507" t="s">
        <v>194</v>
      </c>
      <c r="BF5" s="505" t="s">
        <v>77</v>
      </c>
      <c r="BG5" s="506" t="s">
        <v>102</v>
      </c>
      <c r="BH5" s="507" t="s">
        <v>195</v>
      </c>
      <c r="BI5" s="505" t="s">
        <v>76</v>
      </c>
      <c r="BJ5" s="506" t="s">
        <v>103</v>
      </c>
      <c r="BK5" s="507" t="s">
        <v>196</v>
      </c>
      <c r="BL5" s="505" t="s">
        <v>75</v>
      </c>
      <c r="BM5" s="506" t="s">
        <v>104</v>
      </c>
      <c r="BN5" s="507" t="s">
        <v>197</v>
      </c>
      <c r="BO5" s="505" t="s">
        <v>74</v>
      </c>
      <c r="BP5" s="506" t="s">
        <v>105</v>
      </c>
      <c r="BQ5" s="507" t="s">
        <v>198</v>
      </c>
    </row>
    <row r="6" spans="1:136" x14ac:dyDescent="0.25">
      <c r="A6" s="483" t="str">
        <f>IF('Water Data'!$B$2="","",'Water Data'!$B$2)</f>
        <v>MNG_2016_UIS</v>
      </c>
      <c r="B6" s="483" t="str">
        <f>IF('Water Data'!C2="Census",Key!I111,IF('Water Data'!C2="Survey with microdata",Key!I113,IF('Water Data'!C2="Survey",Key!I110,IF('Water Data'!C2="Admin",Key!I114,IF('Water Data'!C2="EMIS",Key!I109,IF('Water Data'!C2="Other",Key!I112))))))</f>
        <v>Other</v>
      </c>
      <c r="C6" s="510">
        <f>+IF(ISNUMBER(VALUE(MID(A6,5,4))), VALUE(MID(A6, 5,4)),"")</f>
        <v>2016</v>
      </c>
      <c r="D6" s="511" t="e">
        <f>+IF(AND(ISTEXT('Water Data'!B2),BS6="Yes"),100-'Water Data'!D4,IF(AND(ISTEXT('Water Data'!B2),BS6="No",ISNUMBER('Water Data'!D4)),CONCATENATE("[",ROUND(100-'Water Data'!D4,0),"]"),NA()))</f>
        <v>#N/A</v>
      </c>
      <c r="E6" s="511" t="e">
        <f>+IF(AND(ISTEXT('Water Data'!B2),BT6="Yes"),'Water Data'!D6,IF(AND(ISTEXT('Water Data'!B2),BT6="No",ISNUMBER('Water Data'!D6)),CONCATENATE("[",ROUND('Water Data'!D6,0),"]"),NA()))</f>
        <v>#N/A</v>
      </c>
      <c r="F6" s="511" t="e">
        <f>+IF(AND(ISTEXT('Water Data'!B2),BU6="Yes"),'Water Data'!D9,IF(AND(ISTEXT('Water Data'!B2),BU6="No",ISNUMBER('Water Data'!D9)),CONCATENATE("[",ROUND('Water Data'!D9,0),"]"),NA()))</f>
        <v>#N/A</v>
      </c>
      <c r="G6" s="511" t="e">
        <f>+IF(AND(ISTEXT('Water Data'!B2),BV6="Yes"),100-'Water Data'!E4,IF(AND(ISTEXT('Water Data'!B2),BV6="No",ISNUMBER('Water Data'!E4)),CONCATENATE("[",ROUND(100-'Water Data'!E4,0),"]"),NA()))</f>
        <v>#N/A</v>
      </c>
      <c r="H6" s="511" t="e">
        <f>+IF(AND(ISTEXT('Water Data'!B2),BW6="Yes"),'Water Data'!E6,IF(AND(ISTEXT('Water Data'!B2),BW6="No",ISNUMBER('Water Data'!E6)),CONCATENATE("[",ROUND('Water Data'!E6,0),"]"),NA()))</f>
        <v>#N/A</v>
      </c>
      <c r="I6" s="511" t="e">
        <f>+IF(AND(ISTEXT('Water Data'!B2),BX6="Yes"),'Water Data'!E9,IF(AND(ISTEXT('Water Data'!B2),BX6="No",ISNUMBER('Water Data'!E9)),CONCATENATE("[",ROUND('Water Data'!E9,0),"]"),NA()))</f>
        <v>#N/A</v>
      </c>
      <c r="J6" s="511" t="e">
        <f>+IF(AND(ISTEXT('Water Data'!B2),BY6="Yes"),100-'Water Data'!F4,IF(AND(ISTEXT('Water Data'!B2),BY6="No",ISNUMBER('Water Data'!F4)),CONCATENATE("[",ROUND(100-'Water Data'!F4,0),"]"),NA()))</f>
        <v>#N/A</v>
      </c>
      <c r="K6" s="511" t="e">
        <f>+IF(AND(ISTEXT('Water Data'!B2),BZ6="Yes"),'Water Data'!F6,IF(AND(ISTEXT('Water Data'!B2),BZ6="No",ISNUMBER('Water Data'!F6)),CONCATENATE("[",ROUND('Water Data'!F6,0),"]"),NA()))</f>
        <v>#N/A</v>
      </c>
      <c r="L6" s="511" t="e">
        <f>+IF(AND(ISTEXT('Water Data'!B2),CA6="Yes"),'Water Data'!F9,IF(AND(ISTEXT('Water Data'!B2),CA6="No",ISNUMBER('Water Data'!F9)),CONCATENATE("[",ROUND('Water Data'!F9,0),"]"),NA()))</f>
        <v>#N/A</v>
      </c>
      <c r="M6" s="511" t="e">
        <f>+IF(AND(ISTEXT('Water Data'!B2),CB6="Yes"),100-'Water Data'!G4,IF(AND(ISTEXT('Water Data'!B2),CB6="No",ISNUMBER('Water Data'!G4)),CONCATENATE("[",ROUND(100-'Water Data'!G4,0),"]"),NA()))</f>
        <v>#N/A</v>
      </c>
      <c r="N6" s="511" t="e">
        <f>+IF(AND(ISTEXT('Water Data'!B2),CC6="Yes"),'Water Data'!G6,IF(AND(ISTEXT('Water Data'!B2),CC6="No",ISNUMBER('Water Data'!G6)),CONCATENATE("[",ROUND('Water Data'!G6,0),"]"),NA()))</f>
        <v>#N/A</v>
      </c>
      <c r="O6" s="511" t="e">
        <f>+IF(AND(ISTEXT('Water Data'!B2),CD6="Yes"),'Water Data'!G9,IF(AND(ISTEXT('Water Data'!B2),CD6="No",ISNUMBER('Water Data'!G9)),CONCATENATE("[",ROUND('Water Data'!G9,0),"]"),NA()))</f>
        <v>#N/A</v>
      </c>
      <c r="P6" s="511" t="e">
        <f>+IF(AND(ISTEXT('Water Data'!B2),CE6="Yes"),100-'Water Data'!H4,IF(AND(ISTEXT('Water Data'!B2),CE6="No",ISNUMBER('Water Data'!H4)),CONCATENATE("[",ROUND(100-'Water Data'!H4,0),"]"),NA()))</f>
        <v>#N/A</v>
      </c>
      <c r="Q6" s="511" t="e">
        <f>+IF(AND(ISTEXT('Water Data'!B2),CF6="Yes"),'Water Data'!H6,IF(AND(ISTEXT('Water Data'!B2),CF6="No",ISNUMBER('Water Data'!H6)),CONCATENATE("[",ROUND('Water Data'!H6,0),"]"),NA()))</f>
        <v>#N/A</v>
      </c>
      <c r="R6" s="511" t="e">
        <f>+IF(AND(ISTEXT('Water Data'!B2),CG6="Yes"),'Water Data'!H9,IF(AND(ISTEXT('Water Data'!B2),CG6="No",ISNUMBER('Water Data'!H9)),CONCATENATE("[",ROUND('Water Data'!H9,0),"]"),NA()))</f>
        <v>#N/A</v>
      </c>
      <c r="S6" s="511" t="e">
        <f>+IF(AND(ISTEXT('Water Data'!B2),CH6="Yes"),100-'Water Data'!I4,IF(AND(ISTEXT('Water Data'!B2),CH6="No",ISNUMBER('Water Data'!I4)),CONCATENATE("[",ROUND(100-'Water Data'!I4,0),"]"),NA()))</f>
        <v>#N/A</v>
      </c>
      <c r="T6" s="511" t="e">
        <f>+IF(AND(ISTEXT('Water Data'!B2),CI6="Yes"),'Water Data'!I6,IF(AND(ISTEXT('Water Data'!B2),CI6="No",ISNUMBER('Water Data'!I6)),CONCATENATE("[",ROUND('Water Data'!I6,0),"]"),NA()))</f>
        <v>#N/A</v>
      </c>
      <c r="U6" s="511" t="e">
        <f>+IF(AND(ISTEXT('Water Data'!B2),CJ6="Yes"),'Water Data'!I9,IF(AND(ISTEXT('Water Data'!B2),CJ6="No",ISNUMBER('Water Data'!I9)),CONCATENATE("[",ROUND('Water Data'!I9,0),"]"),NA()))</f>
        <v>#N/A</v>
      </c>
      <c r="V6" s="512" t="e">
        <f>+IF(AND(ISTEXT('Sanitation Data'!B2),CK6="Yes"),100-'Sanitation Data'!D4,IF(AND(ISTEXT('Sanitation Data'!B2),CK6="No",ISNUMBER('Sanitation Data'!D4)),CONCATENATE("[",ROUND(100-'Sanitation Data'!D4,0),"]"),NA()))</f>
        <v>#N/A</v>
      </c>
      <c r="W6" s="512" t="e">
        <f>+IF(AND(ISTEXT('Sanitation Data'!B2),CL6="Yes"),'Sanitation Data'!D6,IF(AND(ISTEXT('Sanitation Data'!B2),CL6="No",ISNUMBER('Sanitation Data'!D6)),CONCATENATE("[",ROUND('Sanitation Data'!D6,0),"]"),NA()))</f>
        <v>#N/A</v>
      </c>
      <c r="X6" s="512" t="e">
        <f>+IF(AND(ISTEXT('Sanitation Data'!B2),CM6="Yes"),'Sanitation Data'!D10,IF(AND(ISTEXT('Sanitation Data'!B2),CM6="No",ISNUMBER('Sanitation Data'!D10)),CONCATENATE("[",ROUND('Sanitation Data'!D10,0),"]"),NA()))</f>
        <v>#N/A</v>
      </c>
      <c r="Y6" s="512" t="e">
        <f>+IF(AND(ISTEXT('Sanitation Data'!B2),CN6="Yes"),'Sanitation Data'!D11,IF(AND(ISTEXT('Sanitation Data'!B2),CN6="No",ISNUMBER('Sanitation Data'!D11)),CONCATENATE("[",ROUND('Sanitation Data'!D11,0),"]"),NA()))</f>
        <v>#N/A</v>
      </c>
      <c r="Z6" s="512" t="e">
        <f>+IF(AND(ISTEXT('Sanitation Data'!B2),CO6="Yes"),'Sanitation Data'!D12,IF(AND(ISTEXT('Sanitation Data'!B2),CO6="No",ISNUMBER('Sanitation Data'!D12)),CONCATENATE("[",ROUND('Sanitation Data'!D12,0),"]"),NA()))</f>
        <v>#N/A</v>
      </c>
      <c r="AA6" s="512" t="e">
        <f>+IF(AND(ISTEXT('Sanitation Data'!B2),CP6="Yes"),100-'Sanitation Data'!E4,IF(AND(ISTEXT('Sanitation Data'!B2),CP6="No",ISNUMBER('Sanitation Data'!E4)),CONCATENATE("[",ROUND(100-'Sanitation Data'!E4,0),"]"),NA()))</f>
        <v>#N/A</v>
      </c>
      <c r="AB6" s="512" t="e">
        <f>+IF(AND(ISTEXT('Sanitation Data'!B2),CQ6="Yes"),'Sanitation Data'!E6,IF(AND(ISTEXT('Sanitation Data'!B2),CQ6="No",ISNUMBER('Sanitation Data'!E6)),CONCATENATE("[",ROUND('Sanitation Data'!E6,0),"]"),NA()))</f>
        <v>#N/A</v>
      </c>
      <c r="AC6" s="512" t="e">
        <f>+IF(AND(ISTEXT('Sanitation Data'!B2),CR6="Yes"),'Sanitation Data'!E10,IF(AND(ISTEXT('Sanitation Data'!B2),CR6="No",ISNUMBER('Sanitation Data'!E10)),CONCATENATE("[",ROUND('Sanitation Data'!E10,0),"]"),NA()))</f>
        <v>#N/A</v>
      </c>
      <c r="AD6" s="512" t="e">
        <f>+IF(AND(ISTEXT('Sanitation Data'!B2),CS6="Yes"),'Sanitation Data'!E11,IF(AND(ISTEXT('Sanitation Data'!B2),CS6="No",ISNUMBER('Sanitation Data'!E11)),CONCATENATE("[",ROUND('Sanitation Data'!E11,0),"]"),NA()))</f>
        <v>#N/A</v>
      </c>
      <c r="AE6" s="512" t="e">
        <f>+IF(AND(ISTEXT('Sanitation Data'!B2),CT6="Yes"),'Sanitation Data'!E12,IF(AND(ISTEXT('Sanitation Data'!B2),CT6="No",ISNUMBER('Sanitation Data'!E12)),CONCATENATE("[",ROUND('Sanitation Data'!E12,0),"]"),NA()))</f>
        <v>#N/A</v>
      </c>
      <c r="AF6" s="512" t="e">
        <f>+IF(AND(ISTEXT('Sanitation Data'!B2),CU6="Yes"),100-'Sanitation Data'!F4,IF(AND(ISTEXT('Sanitation Data'!B2),CU6="No",ISNUMBER('Sanitation Data'!F4)),CONCATENATE("[",ROUND(100-'Sanitation Data'!F4,0),"]"),NA()))</f>
        <v>#N/A</v>
      </c>
      <c r="AG6" s="512" t="e">
        <f>+IF(AND(ISTEXT('Sanitation Data'!B2),CV6="Yes"),'Sanitation Data'!F6,IF(AND(ISTEXT('Sanitation Data'!B2),CV6="No",ISNUMBER('Sanitation Data'!F6)),CONCATENATE("[",ROUND('Sanitation Data'!F6,0),"]"),NA()))</f>
        <v>#N/A</v>
      </c>
      <c r="AH6" s="512" t="e">
        <f>+IF(AND(ISTEXT('Sanitation Data'!B2),CW6="Yes"),'Sanitation Data'!F10,IF(AND(ISTEXT('Sanitation Data'!B2),CW6="No",ISNUMBER('Sanitation Data'!F10)),CONCATENATE("[",ROUND('Sanitation Data'!F10,0),"]"),NA()))</f>
        <v>#N/A</v>
      </c>
      <c r="AI6" s="512" t="e">
        <f>+IF(AND(ISTEXT('Sanitation Data'!B2),CX6="Yes"),'Sanitation Data'!F11,IF(AND(ISTEXT('Sanitation Data'!B2),CX6="No",ISNUMBER('Sanitation Data'!F11)),CONCATENATE("[",ROUND('Sanitation Data'!F11,0),"]"),NA()))</f>
        <v>#N/A</v>
      </c>
      <c r="AJ6" s="512" t="e">
        <f>+IF(AND(ISTEXT('Sanitation Data'!B2),CY6="Yes"),'Sanitation Data'!F12,IF(AND(ISTEXT('Sanitation Data'!B2),CY6="No",ISNUMBER('Sanitation Data'!F12)),CONCATENATE("[",ROUND('Sanitation Data'!F12,0),"]"),NA()))</f>
        <v>#N/A</v>
      </c>
      <c r="AK6" s="512" t="e">
        <f>+IF(AND(ISTEXT('Sanitation Data'!B2),CZ6="Yes"),100-'Sanitation Data'!G4,IF(AND(ISTEXT('Sanitation Data'!B2),CZ6="No",ISNUMBER('Sanitation Data'!G4)),CONCATENATE("[",ROUND(100-'Sanitation Data'!G4,0),"]"),NA()))</f>
        <v>#N/A</v>
      </c>
      <c r="AL6" s="512" t="e">
        <f>+IF(AND(ISTEXT('Sanitation Data'!B2),DA6="Yes"),'Sanitation Data'!G6,IF(AND(ISTEXT('Sanitation Data'!B2),DA6="No",ISNUMBER('Sanitation Data'!G6)),CONCATENATE("[",ROUND('Sanitation Data'!G6,0),"]"),NA()))</f>
        <v>#N/A</v>
      </c>
      <c r="AM6" s="512" t="e">
        <f>+IF(AND(ISTEXT('Sanitation Data'!B2),DB6="Yes"),'Sanitation Data'!G10,IF(AND(ISTEXT('Sanitation Data'!B2),DB6="No",ISNUMBER('Sanitation Data'!G10)),CONCATENATE("[",ROUND('Sanitation Data'!G10,0),"]"),NA()))</f>
        <v>#N/A</v>
      </c>
      <c r="AN6" s="512" t="e">
        <f>+IF(AND(ISTEXT('Sanitation Data'!B2),DC6="Yes"),'Sanitation Data'!G11,IF(AND(ISTEXT('Sanitation Data'!B2),DC6="No",ISNUMBER('Sanitation Data'!G11)),CONCATENATE("[",ROUND('Sanitation Data'!G11,0),"]"),NA()))</f>
        <v>#N/A</v>
      </c>
      <c r="AO6" s="512" t="e">
        <f>+IF(AND(ISTEXT('Sanitation Data'!B2),DD6="Yes"),'Sanitation Data'!G12,IF(AND(ISTEXT('Sanitation Data'!B2),DD6="No",ISNUMBER('Sanitation Data'!G12)),CONCATENATE("[",ROUND('Sanitation Data'!G12,0),"]"),NA()))</f>
        <v>#N/A</v>
      </c>
      <c r="AP6" s="512" t="e">
        <f>+IF(AND(ISTEXT('Sanitation Data'!B2),DE6="Yes"),100-'Sanitation Data'!H4,IF(AND(ISTEXT('Sanitation Data'!B2),DE6="No",ISNUMBER('Sanitation Data'!H4)),CONCATENATE("[",ROUND(100-'Sanitation Data'!H4,0),"]"),NA()))</f>
        <v>#N/A</v>
      </c>
      <c r="AQ6" s="512" t="e">
        <f>+IF(AND(ISTEXT('Sanitation Data'!B2),DF6="Yes"),'Sanitation Data'!H6,IF(AND(ISTEXT('Sanitation Data'!B2),DF6="No",ISTEXT('Sanitation Data'!H6)),CONCATENATE("[",ROUND('Sanitation Data'!H6,0),"]"),NA()))</f>
        <v>#N/A</v>
      </c>
      <c r="AR6" s="512" t="e">
        <f>+IF(AND(ISTEXT('Sanitation Data'!B2),DG6="Yes"),'Sanitation Data'!H10,IF(AND(ISTEXT('Sanitation Data'!B2),DG6="No",ISNUMBER('Sanitation Data'!H10)),CONCATENATE("[",ROUND('Sanitation Data'!H10,0),"]"),NA()))</f>
        <v>#N/A</v>
      </c>
      <c r="AS6" s="512" t="e">
        <f>+IF(AND(ISTEXT('Sanitation Data'!B2),DH6="Yes"),'Sanitation Data'!H11,IF(AND(ISTEXT('Sanitation Data'!B2),DH6="No",ISNUMBER('Sanitation Data'!H11)),CONCATENATE("[",ROUND('Sanitation Data'!H11,0),"]"),NA()))</f>
        <v>#N/A</v>
      </c>
      <c r="AT6" s="512" t="e">
        <f>+IF(AND(ISTEXT('Sanitation Data'!B2),DI6="Yes"),'Sanitation Data'!H12,IF(AND(ISTEXT('Sanitation Data'!B2),DI6="No",ISNUMBER('Sanitation Data'!H12)),CONCATENATE("[",ROUND('Sanitation Data'!H12,0),"]"),NA()))</f>
        <v>#N/A</v>
      </c>
      <c r="AU6" s="512" t="e">
        <f>+IF(AND(ISTEXT('Sanitation Data'!B2),DJ6="Yes"),100-'Sanitation Data'!I4,IF(AND(ISTEXT('Sanitation Data'!B2),DJ6="No",ISNUMBER('Sanitation Data'!I4)),CONCATENATE("[",ROUND(100-'Sanitation Data'!I4,0),"]"),NA()))</f>
        <v>#N/A</v>
      </c>
      <c r="AV6" s="512" t="e">
        <f>+IF(AND(ISTEXT('Sanitation Data'!B2),DK6="Yes"),'Sanitation Data'!I6,IF(AND(ISTEXT('Sanitation Data'!B2),DK6="No",ISNUMBER('Sanitation Data'!I6)),CONCATENATE("[",ROUND('Sanitation Data'!I6,0),"]"),NA()))</f>
        <v>#N/A</v>
      </c>
      <c r="AW6" s="512" t="e">
        <f>+IF(AND(ISTEXT('Sanitation Data'!B2),DL6="Yes"),'Sanitation Data'!I10,IF(AND(ISTEXT('Sanitation Data'!B2),DL6="No",ISNUMBER('Sanitation Data'!I10)),CONCATENATE("[",ROUND('Sanitation Data'!I10,0),"]"),NA()))</f>
        <v>#N/A</v>
      </c>
      <c r="AX6" s="512" t="e">
        <f>+IF(AND(ISTEXT('Sanitation Data'!B2),DM6="Yes"),'Sanitation Data'!I11,IF(AND(ISTEXT('Sanitation Data'!B2),DM6="No",ISNUMBER('Sanitation Data'!I11)),CONCATENATE("[",ROUND('Sanitation Data'!I11,0),"]"),NA()))</f>
        <v>#N/A</v>
      </c>
      <c r="AY6" s="512" t="e">
        <f>+IF(AND(ISTEXT('Sanitation Data'!B2),DN6="Yes"),'Sanitation Data'!I12,IF(AND(ISTEXT('Sanitation Data'!B2),DN6="No",ISNUMBER('Sanitation Data'!I12)),CONCATENATE("[",ROUND('Sanitation Data'!I12,0),"]"),NA()))</f>
        <v>#N/A</v>
      </c>
      <c r="AZ6" s="513" t="e">
        <f>+IF(AND(ISTEXT('Hygiene Data'!B2),DO6="Yes"),'Hygiene Data'!D5,IF(AND(ISTEXT('Hygiene Data'!B2),DO6="No",ISNUMBER('Hygiene Data'!D5)),CONCATENATE("[",ROUND('Hygiene Data'!D5,0),"]"),NA()))</f>
        <v>#N/A</v>
      </c>
      <c r="BA6" s="589" t="e">
        <f>+IF(AND(ISTEXT('Hygiene Data'!B2),DP6="Yes"),'Hygiene Data'!D7,IF(AND(ISTEXT('Hygiene Data'!B2),DP6="No",ISNUMBER('Hygiene Data'!D7)),CONCATENATE("[",ROUND('Hygiene Data'!D7,0),"]"),NA()))</f>
        <v>#N/A</v>
      </c>
      <c r="BB6" s="513" t="e">
        <f>+IF(AND(ISTEXT('Hygiene Data'!B2),DQ6="Yes"),'Hygiene Data'!D9,IF(AND(ISTEXT('Hygiene Data'!B2),DQ6="No",ISNUMBER('Hygiene Data'!D9)),CONCATENATE("[",ROUND('Hygiene Data'!D9,0),"]"),NA()))</f>
        <v>#N/A</v>
      </c>
      <c r="BC6" s="513" t="e">
        <f>+IF(AND(ISTEXT('Hygiene Data'!B2),DR6="Yes"),'Hygiene Data'!E5,IF(AND(ISTEXT('Hygiene Data'!B2),DR6="No",ISNUMBER('Hygiene Data'!E5)),CONCATENATE("[",ROUND('Hygiene Data'!E5,0),"]"),NA()))</f>
        <v>#N/A</v>
      </c>
      <c r="BD6" s="513" t="e">
        <f>+IF(AND(ISTEXT('Hygiene Data'!B2),DS6="Yes"),'Hygiene Data'!E7,IF(AND(ISTEXT('Hygiene Data'!B2),DS6="No",ISNUMBER('Hygiene Data'!E7)),CONCATENATE("[",ROUND('Hygiene Data'!E7,0),"]"),NA()))</f>
        <v>#N/A</v>
      </c>
      <c r="BE6" s="513" t="e">
        <f>+IF(AND(ISTEXT('Hygiene Data'!B2),DT6="Yes"),'Hygiene Data'!E9,IF(AND(ISTEXT('Hygiene Data'!B2),DT6="No",ISNUMBER('Hygiene Data'!E9)),CONCATENATE("[",ROUND('Hygiene Data'!E9,0),"]"),NA()))</f>
        <v>#N/A</v>
      </c>
      <c r="BF6" s="513" t="e">
        <f>+IF(AND(ISTEXT('Hygiene Data'!B2),DU6="Yes"),'Hygiene Data'!F5,IF(AND(ISTEXT('Hygiene Data'!B2),DU6="No",ISNUMBER('Hygiene Data'!F5)),CONCATENATE("[",ROUND('Hygiene Data'!F5,0),"]"),NA()))</f>
        <v>#N/A</v>
      </c>
      <c r="BG6" s="513" t="e">
        <f>+IF(AND(ISTEXT('Hygiene Data'!B2),DV6="Yes"),'Hygiene Data'!F7,IF(AND(ISTEXT('Hygiene Data'!B2),DV6="No",ISNUMBER('Hygiene Data'!F7)),CONCATENATE("[",ROUND('Hygiene Data'!F7,0),"]"),NA()))</f>
        <v>#N/A</v>
      </c>
      <c r="BH6" s="513" t="e">
        <f>+IF(AND(ISTEXT('Hygiene Data'!B2),DW6="Yes"),'Hygiene Data'!F9,IF(AND(ISTEXT('Hygiene Data'!B2),DW6="No",ISNUMBER('Hygiene Data'!F9)),CONCATENATE("[",ROUND('Hygiene Data'!F9,0),"]"),NA()))</f>
        <v>#N/A</v>
      </c>
      <c r="BI6" s="513" t="e">
        <f>+IF(AND(ISTEXT('Hygiene Data'!B2),DX6="Yes"),'Hygiene Data'!G5,IF(AND(ISTEXT('Hygiene Data'!B2),DX6="No",ISNUMBER('Hygiene Data'!G5)),CONCATENATE("[",ROUND('Hygiene Data'!G5,0),"]"),NA()))</f>
        <v>#N/A</v>
      </c>
      <c r="BJ6" s="513" t="e">
        <f>+IF(AND(ISTEXT('Hygiene Data'!B2),DY6="Yes"),'Hygiene Data'!G7,IF(AND(ISTEXT('Hygiene Data'!B2),DY6="No",ISNUMBER('Hygiene Data'!G7)),CONCATENATE("[",ROUND('Hygiene Data'!G7,0),"]"),NA()))</f>
        <v>#N/A</v>
      </c>
      <c r="BK6" s="513" t="e">
        <f>+IF(AND(ISTEXT('Hygiene Data'!B2),DZ6="Yes"),'Hygiene Data'!G9,IF(AND(ISTEXT('Hygiene Data'!B2),DZ6="No",ISNUMBER('Hygiene Data'!G9)),CONCATENATE("[",ROUND('Hygiene Data'!G9,0),"]"),NA()))</f>
        <v>#N/A</v>
      </c>
      <c r="BL6" s="513" t="e">
        <f>+IF(AND(ISTEXT('Hygiene Data'!B2),EA6="Yes"),'Hygiene Data'!H5,IF(AND(ISTEXT('Hygiene Data'!B2),EA6="No",ISNUMBER('Hygiene Data'!H5)),CONCATENATE("[",ROUND('Hygiene Data'!H5,0),"]"),NA()))</f>
        <v>#N/A</v>
      </c>
      <c r="BM6" s="513" t="e">
        <f>+IF(AND(ISTEXT('Hygiene Data'!B2),EB6="Yes"),'Hygiene Data'!H7,IF(AND(ISTEXT('Hygiene Data'!B2),EB6="No",ISNUMBER('Hygiene Data'!H7)),CONCATENATE("[",ROUND('Hygiene Data'!H7,0),"]"),NA()))</f>
        <v>#N/A</v>
      </c>
      <c r="BN6" s="513" t="e">
        <f>+IF(AND(ISTEXT('Hygiene Data'!B2),EC6="Yes"),'Hygiene Data'!H9,IF(AND(ISTEXT('Hygiene Data'!B2),EC6="No",ISNUMBER('Hygiene Data'!H9)),CONCATENATE("[",ROUND('Hygiene Data'!H9,0),"]"),NA()))</f>
        <v>#N/A</v>
      </c>
      <c r="BO6" s="513" t="e">
        <f>+IF(AND(ISTEXT('Hygiene Data'!B2),ED6="Yes"),'Hygiene Data'!I5,IF(AND(ISTEXT('Hygiene Data'!B2),ED6="No",ISNUMBER('Hygiene Data'!I5)),CONCATENATE("[",ROUND('Hygiene Data'!I5,0),"]"),NA()))</f>
        <v>#N/A</v>
      </c>
      <c r="BP6" s="513" t="e">
        <f>+IF(AND(ISTEXT('Hygiene Data'!B2),EE6="Yes"),'Hygiene Data'!I7,IF(AND(ISTEXT('Hygiene Data'!B2),EE6="No",ISNUMBER('Hygiene Data'!I7)),CONCATENATE("[",ROUND('Hygiene Data'!I7,0),"]"),NA()))</f>
        <v>#N/A</v>
      </c>
      <c r="BQ6" s="513" t="str">
        <f>+IF(AND(ISTEXT('Hygiene Data'!B2),EF6="Yes"),'Hygiene Data'!I9,IF(AND(ISTEXT('Hygiene Data'!B2),EF6="No",ISNUMBER('Hygiene Data'!I9)),CONCATENATE("[",ROUND('Hygiene Data'!I9,0),"]"),NA()))</f>
        <v>[92]</v>
      </c>
      <c r="BS6" s="374">
        <f>+'Water Data'!D27</f>
        <v>0</v>
      </c>
      <c r="BT6" s="374">
        <f>+'Water Data'!D28</f>
        <v>0</v>
      </c>
      <c r="BU6" s="374">
        <f>+'Water Data'!D29</f>
        <v>0</v>
      </c>
      <c r="BV6" s="374">
        <f>+'Water Data'!E27</f>
        <v>0</v>
      </c>
      <c r="BW6" s="374">
        <f>+'Water Data'!E28</f>
        <v>0</v>
      </c>
      <c r="BX6" s="374">
        <f>+'Water Data'!E29</f>
        <v>0</v>
      </c>
      <c r="BY6" s="374">
        <f>+'Water Data'!F27</f>
        <v>0</v>
      </c>
      <c r="BZ6" s="374">
        <f>+'Water Data'!F28</f>
        <v>0</v>
      </c>
      <c r="CA6" s="374">
        <f>+'Water Data'!F29</f>
        <v>0</v>
      </c>
      <c r="CB6" s="374">
        <f>+'Water Data'!G27</f>
        <v>0</v>
      </c>
      <c r="CC6" s="374">
        <f>+'Water Data'!G28</f>
        <v>0</v>
      </c>
      <c r="CD6" s="374">
        <f>+'Water Data'!G29</f>
        <v>0</v>
      </c>
      <c r="CE6" s="374">
        <f>+'Water Data'!H27</f>
        <v>0</v>
      </c>
      <c r="CF6" s="374">
        <f>+'Water Data'!H28</f>
        <v>0</v>
      </c>
      <c r="CG6" s="374">
        <f>+'Water Data'!H29</f>
        <v>0</v>
      </c>
      <c r="CH6" s="374">
        <f>+'Water Data'!I27</f>
        <v>0</v>
      </c>
      <c r="CI6" s="374">
        <f>+'Water Data'!I28</f>
        <v>0</v>
      </c>
      <c r="CJ6" s="374">
        <f>+'Water Data'!I29</f>
        <v>0</v>
      </c>
      <c r="CK6" s="374">
        <f>+'Sanitation Data'!D28</f>
        <v>0</v>
      </c>
      <c r="CL6" s="374">
        <f>+'Sanitation Data'!D29</f>
        <v>0</v>
      </c>
      <c r="CM6" s="374">
        <f>+'Sanitation Data'!D30</f>
        <v>0</v>
      </c>
      <c r="CN6" s="374">
        <f>+'Sanitation Data'!D31</f>
        <v>0</v>
      </c>
      <c r="CO6" s="374">
        <f>+'Sanitation Data'!D32</f>
        <v>0</v>
      </c>
      <c r="CP6" s="374">
        <f>+'Sanitation Data'!E28</f>
        <v>0</v>
      </c>
      <c r="CQ6" s="374">
        <f>+'Sanitation Data'!E29</f>
        <v>0</v>
      </c>
      <c r="CR6" s="374">
        <f>+'Sanitation Data'!E30</f>
        <v>0</v>
      </c>
      <c r="CS6" s="374">
        <f>+'Sanitation Data'!E31</f>
        <v>0</v>
      </c>
      <c r="CT6" s="374">
        <f>+'Sanitation Data'!E32</f>
        <v>0</v>
      </c>
      <c r="CU6" s="374">
        <f>+'Sanitation Data'!F28</f>
        <v>0</v>
      </c>
      <c r="CV6" s="374">
        <f>+'Sanitation Data'!F29</f>
        <v>0</v>
      </c>
      <c r="CW6" s="374">
        <f>+'Sanitation Data'!F30</f>
        <v>0</v>
      </c>
      <c r="CX6" s="374">
        <f>+'Sanitation Data'!F31</f>
        <v>0</v>
      </c>
      <c r="CY6" s="374">
        <f>+'Sanitation Data'!F32</f>
        <v>0</v>
      </c>
      <c r="CZ6" s="374">
        <f>+'Sanitation Data'!G28</f>
        <v>0</v>
      </c>
      <c r="DA6" s="374">
        <f>+'Sanitation Data'!G29</f>
        <v>0</v>
      </c>
      <c r="DB6" s="374">
        <f>+'Sanitation Data'!G30</f>
        <v>0</v>
      </c>
      <c r="DC6" s="374">
        <f>+'Sanitation Data'!G31</f>
        <v>0</v>
      </c>
      <c r="DD6" s="374">
        <f>+'Sanitation Data'!G32</f>
        <v>0</v>
      </c>
      <c r="DE6" s="374">
        <f>+'Sanitation Data'!H28</f>
        <v>0</v>
      </c>
      <c r="DF6" s="374">
        <f>+'Sanitation Data'!H29</f>
        <v>0</v>
      </c>
      <c r="DG6" s="374">
        <f>+'Sanitation Data'!H30</f>
        <v>0</v>
      </c>
      <c r="DH6" s="374">
        <f>+'Sanitation Data'!H31</f>
        <v>0</v>
      </c>
      <c r="DI6" s="374">
        <f>+'Sanitation Data'!H32</f>
        <v>0</v>
      </c>
      <c r="DJ6" s="374">
        <f>+'Sanitation Data'!I28</f>
        <v>0</v>
      </c>
      <c r="DK6" s="374">
        <f>+'Sanitation Data'!I29</f>
        <v>0</v>
      </c>
      <c r="DL6" s="374">
        <f>+'Sanitation Data'!I30</f>
        <v>0</v>
      </c>
      <c r="DM6" s="374">
        <f>+'Sanitation Data'!I31</f>
        <v>0</v>
      </c>
      <c r="DN6" s="374">
        <f>+'Sanitation Data'!I32</f>
        <v>0</v>
      </c>
      <c r="DO6" s="374">
        <f>+'Hygiene Data'!D11</f>
        <v>0</v>
      </c>
      <c r="DP6" s="374">
        <f>+'Hygiene Data'!D12</f>
        <v>0</v>
      </c>
      <c r="DQ6" s="374">
        <f>+'Hygiene Data'!D13</f>
        <v>0</v>
      </c>
      <c r="DR6" s="374">
        <f>+'Hygiene Data'!E11</f>
        <v>0</v>
      </c>
      <c r="DS6" s="374">
        <f>+'Hygiene Data'!E12</f>
        <v>0</v>
      </c>
      <c r="DT6" s="374">
        <f>+'Hygiene Data'!E13</f>
        <v>0</v>
      </c>
      <c r="DU6" s="374">
        <f>+'Hygiene Data'!F11</f>
        <v>0</v>
      </c>
      <c r="DV6" s="374">
        <f>+'Hygiene Data'!F12</f>
        <v>0</v>
      </c>
      <c r="DW6" s="374">
        <f>+'Hygiene Data'!F13</f>
        <v>0</v>
      </c>
      <c r="DX6" s="374">
        <f>+'Hygiene Data'!G11</f>
        <v>0</v>
      </c>
      <c r="DY6" s="374">
        <f>+'Hygiene Data'!G12</f>
        <v>0</v>
      </c>
      <c r="DZ6" s="374">
        <f>+'Hygiene Data'!G13</f>
        <v>0</v>
      </c>
      <c r="EA6" s="374">
        <f>+'Hygiene Data'!H11</f>
        <v>0</v>
      </c>
      <c r="EB6" s="374">
        <f>+'Hygiene Data'!H12</f>
        <v>0</v>
      </c>
      <c r="EC6" s="374">
        <f>+'Hygiene Data'!H13</f>
        <v>0</v>
      </c>
      <c r="ED6" s="374">
        <f>+'Hygiene Data'!I11</f>
        <v>0</v>
      </c>
      <c r="EE6" s="374">
        <f>+'Hygiene Data'!I12</f>
        <v>0</v>
      </c>
      <c r="EF6" s="374" t="str">
        <f>+'Hygiene Data'!I13</f>
        <v>No</v>
      </c>
    </row>
    <row r="7" spans="1:136" x14ac:dyDescent="0.25">
      <c r="A7" s="483" t="str">
        <f ca="1">+IF(OFFSET('Water Data'!$B$2,0,10*ROW('Water Data'!E1))="","",OFFSET('Water Data'!$B$2,0,10*ROW('Water Data'!E1)))</f>
        <v>MNG_2017_SUR</v>
      </c>
      <c r="B7" s="48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10">
        <f t="shared" ref="C7:C70" ca="1" si="0">+IF(ISNUMBER(VALUE(MID(A7,5,4))), VALUE(MID(A7, 5,4)),"")</f>
        <v>2017</v>
      </c>
      <c r="D7" s="511">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99.6</v>
      </c>
      <c r="E7" s="511">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98.25</v>
      </c>
      <c r="F7" s="511">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74.400000000000006</v>
      </c>
      <c r="G7" s="511">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99.6</v>
      </c>
      <c r="H7" s="511">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99.6</v>
      </c>
      <c r="I7" s="511">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84.8</v>
      </c>
      <c r="J7" s="511">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99.6</v>
      </c>
      <c r="K7" s="511">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97.6</v>
      </c>
      <c r="L7" s="511">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72.900000000000006</v>
      </c>
      <c r="M7" s="51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1">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99.1</v>
      </c>
      <c r="Q7" s="511">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96.500000000000014</v>
      </c>
      <c r="R7" s="511">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72.7</v>
      </c>
      <c r="S7" s="511">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99.6</v>
      </c>
      <c r="T7" s="511">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98.749999999999986</v>
      </c>
      <c r="U7" s="511">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73.400000000000006</v>
      </c>
      <c r="V7" s="512">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12">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84.350000000000009</v>
      </c>
      <c r="X7" s="51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2">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63.242256000000005</v>
      </c>
      <c r="AA7" s="512">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100</v>
      </c>
      <c r="AB7" s="512">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100</v>
      </c>
      <c r="AC7" s="51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2">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70.232599999999991</v>
      </c>
      <c r="AF7" s="512">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100</v>
      </c>
      <c r="AG7" s="512">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75.650000000000006</v>
      </c>
      <c r="AH7" s="51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2">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57.686151000000002</v>
      </c>
      <c r="AK7" s="51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2">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12">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85.75</v>
      </c>
      <c r="AR7" s="51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2">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70.151217500000001</v>
      </c>
      <c r="AU7" s="512">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12">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84.95</v>
      </c>
      <c r="AW7" s="51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2">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63.4749798</v>
      </c>
      <c r="AZ7" s="513">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89">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77.3</v>
      </c>
      <c r="BB7" s="513">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41.4</v>
      </c>
      <c r="BC7" s="513">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100</v>
      </c>
      <c r="BD7" s="513">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87</v>
      </c>
      <c r="BE7" s="513">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52.7</v>
      </c>
      <c r="BF7" s="513">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100</v>
      </c>
      <c r="BG7" s="513">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75.900000000000006</v>
      </c>
      <c r="BH7" s="513">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35.200000000000003</v>
      </c>
      <c r="BI7" s="51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3">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13">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80</v>
      </c>
      <c r="BN7" s="513">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43.6</v>
      </c>
      <c r="BO7" s="513">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13">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75.8</v>
      </c>
      <c r="BQ7" s="513">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39.9</v>
      </c>
      <c r="BS7" s="374" t="str">
        <f ca="1">+IF(OFFSET('Water Data'!$D$27,0,10*ROW('Water Data'!D1))="","",OFFSET('Water Data'!$D$27,0,10*ROW('Water Data'!D1)))</f>
        <v>Yes</v>
      </c>
      <c r="BT7" s="374" t="str">
        <f ca="1">+IF(OFFSET('Water Data'!$D$28,0,10*ROW('Water Data'!D1))="","",OFFSET('Water Data'!$D$28,0,10*ROW('Water Data'!D1)))</f>
        <v>Yes</v>
      </c>
      <c r="BU7" s="374" t="str">
        <f ca="1">+IF(OFFSET('Water Data'!$D$29,0,10*ROW('Water Data'!D1))="","",OFFSET('Water Data'!$D$29,0,10*ROW('Water Data'!D1)))</f>
        <v>Yes</v>
      </c>
      <c r="BV7" s="374" t="str">
        <f ca="1">+IF(OFFSET('Water Data'!$E$27,0,10*ROW('Water Data'!E1))="","",OFFSET('Water Data'!$E$27,0,10*ROW('Water Data'!E1)))</f>
        <v>Yes</v>
      </c>
      <c r="BW7" s="374" t="str">
        <f ca="1">+IF(OFFSET('Water Data'!$E$28,0,10*ROW('Water Data'!E1))="","",OFFSET('Water Data'!$E$28,0,10*ROW('Water Data'!E1)))</f>
        <v>Yes</v>
      </c>
      <c r="BX7" s="374" t="str">
        <f ca="1">+IF(OFFSET('Water Data'!$E$29,0,10*ROW('Water Data'!E1))="","",OFFSET('Water Data'!$E$29,0,10*ROW('Water Data'!E1)))</f>
        <v>Yes</v>
      </c>
      <c r="BY7" s="374" t="str">
        <f ca="1">+IF(OFFSET('Water Data'!$F$27,0,10*ROW('Water Data'!F1))="","",OFFSET('Water Data'!$F$27,0,10*ROW('Water Data'!F1)))</f>
        <v>Yes</v>
      </c>
      <c r="BZ7" s="374" t="str">
        <f ca="1">+IF(OFFSET('Water Data'!$F$28,0,10*ROW('Water Data'!F1))="","",OFFSET('Water Data'!$F$28,0,10*ROW('Water Data'!F1)))</f>
        <v>Yes</v>
      </c>
      <c r="CA7" s="374" t="str">
        <f ca="1">+IF(OFFSET('Water Data'!$F$29,0,10*ROW('Water Data'!F1))="","",OFFSET('Water Data'!$F$29,0,10*ROW('Water Data'!F1)))</f>
        <v>Yes</v>
      </c>
      <c r="CB7" s="374" t="str">
        <f ca="1">+IF(OFFSET('Water Data'!$G$27,0,10*ROW('Water Data'!G1))="","",OFFSET('Water Data'!$G$27,0,10*ROW('Water Data'!G1)))</f>
        <v/>
      </c>
      <c r="CC7" s="374" t="str">
        <f ca="1">+IF(OFFSET('Water Data'!$G$28,0,10*ROW('Water Data'!G1))="","",OFFSET('Water Data'!$G$28,0,10*ROW('Water Data'!G1)))</f>
        <v/>
      </c>
      <c r="CD7" s="374" t="str">
        <f ca="1">+IF(OFFSET('Water Data'!$G$29,0,10*ROW('Water Data'!G1))="","",OFFSET('Water Data'!$G$29,0,10*ROW('Water Data'!G1)))</f>
        <v/>
      </c>
      <c r="CE7" s="374" t="str">
        <f ca="1">+IF(OFFSET('Water Data'!$H$27,0,10*ROW('Water Data'!H1))="","",OFFSET('Water Data'!$H$27,0,10*ROW('Water Data'!H1)))</f>
        <v>Yes</v>
      </c>
      <c r="CF7" s="374" t="str">
        <f ca="1">+IF(OFFSET('Water Data'!$H$28,0,10*ROW('Water Data'!H1))="","",OFFSET('Water Data'!$H$28,0,10*ROW('Water Data'!H1)))</f>
        <v>Yes</v>
      </c>
      <c r="CG7" s="374" t="str">
        <f ca="1">+IF(OFFSET('Water Data'!$H$29,0,10*ROW('Water Data'!H1))="","",OFFSET('Water Data'!$H$29,0,10*ROW('Water Data'!H1)))</f>
        <v>Yes</v>
      </c>
      <c r="CH7" s="374" t="str">
        <f ca="1">+IF(OFFSET('Water Data'!$I$27,0,10*ROW('Water Data'!I1))="","",OFFSET('Water Data'!$I$27,0,10*ROW('Water Data'!I1)))</f>
        <v>Yes</v>
      </c>
      <c r="CI7" s="374" t="str">
        <f ca="1">+IF(OFFSET('Water Data'!$I$28,0,10*ROW('Water Data'!I1))="","",OFFSET('Water Data'!$I$28,0,10*ROW('Water Data'!I1)))</f>
        <v>Yes</v>
      </c>
      <c r="CJ7" s="374" t="str">
        <f ca="1">+IF(OFFSET('Water Data'!$I$29,0,10*ROW('Water Data'!I1))="","",OFFSET('Water Data'!$I$29,0,10*ROW('Water Data'!I1)))</f>
        <v>Yes</v>
      </c>
      <c r="CK7" s="374" t="str">
        <f ca="1">+IF(OFFSET('Sanitation Data'!$D$28,0,10*ROW('Sanitation Data'!D1))="","",OFFSET('Sanitation Data'!$D$28,0,10*ROW('Sanitation Data'!D1)))</f>
        <v>Yes</v>
      </c>
      <c r="CL7" s="374" t="str">
        <f ca="1">+IF(OFFSET('Sanitation Data'!$D$29,0,10*ROW('Sanitation Data'!D1))="","",OFFSET('Sanitation Data'!$D$29,0,10*ROW('Sanitation Data'!D1)))</f>
        <v>Yes</v>
      </c>
      <c r="CM7" s="374" t="str">
        <f ca="1">+IF(OFFSET('Sanitation Data'!$D$30,0,10*ROW('Sanitation Data'!D1))="","",OFFSET('Sanitation Data'!$D$30,0,10*ROW('Sanitation Data'!D1)))</f>
        <v/>
      </c>
      <c r="CN7" s="374" t="str">
        <f ca="1">+IF(OFFSET('Sanitation Data'!$D$31,0,10*ROW('Sanitation Data'!D1))="","",OFFSET('Sanitation Data'!$D$31,0,10*ROW('Sanitation Data'!D1)))</f>
        <v/>
      </c>
      <c r="CO7" s="374" t="str">
        <f ca="1">+IF(OFFSET('Sanitation Data'!$D$32,0,10*ROW('Sanitation Data'!D1))="","",OFFSET('Sanitation Data'!$D$32,0,10*ROW('Sanitation Data'!D1)))</f>
        <v>Yes</v>
      </c>
      <c r="CP7" s="374" t="str">
        <f ca="1">+IF(OFFSET('Sanitation Data'!$E$28,0,10*ROW('Sanitation Data'!E1))="","",OFFSET('Sanitation Data'!$E$28,0,10*ROW('Sanitation Data'!E1)))</f>
        <v>Yes</v>
      </c>
      <c r="CQ7" s="374" t="str">
        <f ca="1">+IF(OFFSET('Sanitation Data'!$E$29,0,10*ROW('Sanitation Data'!E1))="","",OFFSET('Sanitation Data'!$E$29,0,10*ROW('Sanitation Data'!E1)))</f>
        <v>Yes</v>
      </c>
      <c r="CR7" s="374" t="str">
        <f ca="1">+IF(OFFSET('Sanitation Data'!$E$30,0,10*ROW('Sanitation Data'!E1))="","",OFFSET('Sanitation Data'!$E$30,0,10*ROW('Sanitation Data'!E1)))</f>
        <v/>
      </c>
      <c r="CS7" s="374" t="str">
        <f ca="1">+IF(OFFSET('Sanitation Data'!$E$31,0,10*ROW('Sanitation Data'!E1))="","",OFFSET('Sanitation Data'!$E$31,0,10*ROW('Sanitation Data'!E1)))</f>
        <v/>
      </c>
      <c r="CT7" s="374" t="str">
        <f ca="1">+IF(OFFSET('Sanitation Data'!$E$32,0,10*ROW('Sanitation Data'!E1))="","",OFFSET('Sanitation Data'!$E$32,0,10*ROW('Sanitation Data'!E1)))</f>
        <v>Yes</v>
      </c>
      <c r="CU7" s="374" t="str">
        <f ca="1">+IF(OFFSET('Sanitation Data'!$F$28,0,10*ROW('Sanitation Data'!F1))="","",OFFSET('Sanitation Data'!$F$28,0,10*ROW('Sanitation Data'!F1)))</f>
        <v>Yes</v>
      </c>
      <c r="CV7" s="374" t="str">
        <f ca="1">+IF(OFFSET('Sanitation Data'!$F$29,0,10*ROW('Sanitation Data'!F1))="","",OFFSET('Sanitation Data'!$F$29,0,10*ROW('Sanitation Data'!F1)))</f>
        <v>Yes</v>
      </c>
      <c r="CW7" s="374" t="str">
        <f ca="1">+IF(OFFSET('Sanitation Data'!$F$30,0,10*ROW('Sanitation Data'!F1))="","",OFFSET('Sanitation Data'!$F$30,0,10*ROW('Sanitation Data'!F1)))</f>
        <v/>
      </c>
      <c r="CX7" s="374" t="str">
        <f ca="1">+IF(OFFSET('Sanitation Data'!$F$31,0,10*ROW('Sanitation Data'!F1))="","",OFFSET('Sanitation Data'!$F$31,0,10*ROW('Sanitation Data'!F1)))</f>
        <v/>
      </c>
      <c r="CY7" s="374" t="str">
        <f ca="1">+IF(OFFSET('Sanitation Data'!$F$32,0,10*ROW('Sanitation Data'!F1))="","",OFFSET('Sanitation Data'!$F$32,0,10*ROW('Sanitation Data'!F1)))</f>
        <v>Yes</v>
      </c>
      <c r="CZ7" s="374" t="str">
        <f ca="1">+IF(OFFSET('Sanitation Data'!$G$28,0,10*ROW('Sanitation Data'!G1))="","",OFFSET('Sanitation Data'!$G$28,0,10*ROW('Sanitation Data'!G1)))</f>
        <v/>
      </c>
      <c r="DA7" s="374" t="str">
        <f ca="1">+IF(OFFSET('Sanitation Data'!$G$29,0,10*ROW('Sanitation Data'!G1))="","",OFFSET('Sanitation Data'!$G$29,0,10*ROW('Sanitation Data'!G1)))</f>
        <v/>
      </c>
      <c r="DB7" s="374" t="str">
        <f ca="1">+IF(OFFSET('Sanitation Data'!$G$30,0,10*ROW('Sanitation Data'!G1))="","",OFFSET('Sanitation Data'!$G$30,0,10*ROW('Sanitation Data'!G1)))</f>
        <v/>
      </c>
      <c r="DC7" s="374" t="str">
        <f ca="1">+IF(OFFSET('Sanitation Data'!$G$31,0,10*ROW('Sanitation Data'!G1))="","",OFFSET('Sanitation Data'!$G$31,0,10*ROW('Sanitation Data'!G1)))</f>
        <v/>
      </c>
      <c r="DD7" s="374" t="str">
        <f ca="1">+IF(OFFSET('Sanitation Data'!$G$32,0,10*ROW('Sanitation Data'!G1))="","",OFFSET('Sanitation Data'!$G$32,0,10*ROW('Sanitation Data'!G1)))</f>
        <v/>
      </c>
      <c r="DE7" s="374" t="str">
        <f ca="1">+IF(OFFSET('Sanitation Data'!$H$28,0,10*ROW('Sanitation Data'!H1))="","",OFFSET('Sanitation Data'!$H$28,0,10*ROW('Sanitation Data'!H1)))</f>
        <v>Yes</v>
      </c>
      <c r="DF7" s="374" t="str">
        <f ca="1">+IF(OFFSET('Sanitation Data'!$H$29,0,10*ROW('Sanitation Data'!H1))="","",OFFSET('Sanitation Data'!$H$29,0,10*ROW('Sanitation Data'!H1)))</f>
        <v>Yes</v>
      </c>
      <c r="DG7" s="374" t="str">
        <f ca="1">+IF(OFFSET('Sanitation Data'!$H$30,0,10*ROW('Sanitation Data'!H1))="","",OFFSET('Sanitation Data'!$H$30,0,10*ROW('Sanitation Data'!H1)))</f>
        <v/>
      </c>
      <c r="DH7" s="374" t="str">
        <f ca="1">+IF(OFFSET('Sanitation Data'!$H$31,0,10*ROW('Sanitation Data'!H1))="","",OFFSET('Sanitation Data'!$H$31,0,10*ROW('Sanitation Data'!H1)))</f>
        <v/>
      </c>
      <c r="DI7" s="374" t="str">
        <f ca="1">+IF(OFFSET('Sanitation Data'!$H$32,0,10*ROW('Sanitation Data'!H1))="","",OFFSET('Sanitation Data'!$H$32,0,10*ROW('Sanitation Data'!H1)))</f>
        <v>Yes</v>
      </c>
      <c r="DJ7" s="374" t="str">
        <f ca="1">+IF(OFFSET('Sanitation Data'!$I$28,0,10*ROW('Sanitation Data'!I1))="","",OFFSET('Sanitation Data'!$I$28,0,10*ROW('Sanitation Data'!I1)))</f>
        <v>Yes</v>
      </c>
      <c r="DK7" s="374" t="str">
        <f ca="1">+IF(OFFSET('Sanitation Data'!$I$29,0,10*ROW('Sanitation Data'!I1))="","",OFFSET('Sanitation Data'!$I$29,0,10*ROW('Sanitation Data'!I1)))</f>
        <v>Yes</v>
      </c>
      <c r="DL7" s="374" t="str">
        <f ca="1">+IF(OFFSET('Sanitation Data'!$I$30,0,10*ROW('Sanitation Data'!I1))="","",OFFSET('Sanitation Data'!$I$30,0,10*ROW('Sanitation Data'!I1)))</f>
        <v/>
      </c>
      <c r="DM7" s="374" t="str">
        <f ca="1">+IF(OFFSET('Sanitation Data'!$I$31,0,10*ROW('Sanitation Data'!I1))="","",OFFSET('Sanitation Data'!$I$31,0,10*ROW('Sanitation Data'!I1)))</f>
        <v/>
      </c>
      <c r="DN7" s="374" t="str">
        <f ca="1">+IF(OFFSET('Sanitation Data'!$I$32,0,10*ROW('Sanitation Data'!I1))="","",OFFSET('Sanitation Data'!$I$32,0,10*ROW('Sanitation Data'!I1)))</f>
        <v>Yes</v>
      </c>
      <c r="DO7" s="374" t="str">
        <f ca="1">+IF(OFFSET('Hygiene Data'!$D$11,0,10*ROW('Hygiene Data'!D1))="","",OFFSET('Hygiene Data'!$D$11,0,10*ROW('Hygiene Data'!D1)))</f>
        <v>Yes</v>
      </c>
      <c r="DP7" s="374" t="str">
        <f ca="1">+IF(OFFSET('Hygiene Data'!$D$12,0,10*ROW('Hygiene Data'!D1))="","",OFFSET('Hygiene Data'!$D$12,0,10*ROW('Hygiene Data'!D1)))</f>
        <v>Yes</v>
      </c>
      <c r="DQ7" s="374" t="str">
        <f ca="1">+IF(OFFSET('Hygiene Data'!$D$13,0,10*ROW('Hygiene Data'!D1))="","",OFFSET('Hygiene Data'!$D$13,0,10*ROW('Hygiene Data'!D1)))</f>
        <v>Yes</v>
      </c>
      <c r="DR7" s="374" t="str">
        <f ca="1">+IF(OFFSET('Hygiene Data'!$E$11,0,10*ROW('Hygiene Data'!E1))="","",OFFSET('Hygiene Data'!$E$11,0,10*ROW('Hygiene Data'!E1)))</f>
        <v>Yes</v>
      </c>
      <c r="DS7" s="374" t="str">
        <f ca="1">+IF(OFFSET('Hygiene Data'!$E$12,0,10*ROW('Hygiene Data'!E1))="","",OFFSET('Hygiene Data'!$E$12,0,10*ROW('Hygiene Data'!E1)))</f>
        <v>Yes</v>
      </c>
      <c r="DT7" s="374" t="str">
        <f ca="1">+IF(OFFSET('Hygiene Data'!$E$13,0,10*ROW('Hygiene Data'!E1))="","",OFFSET('Hygiene Data'!$E$13,0,10*ROW('Hygiene Data'!E1)))</f>
        <v>Yes</v>
      </c>
      <c r="DU7" s="374" t="str">
        <f ca="1">+IF(OFFSET('Hygiene Data'!$F$11,0,10*ROW('Hygiene Data'!F1))="","",OFFSET('Hygiene Data'!$F$11,0,10*ROW('Hygiene Data'!F1)))</f>
        <v>Yes</v>
      </c>
      <c r="DV7" s="374" t="str">
        <f ca="1">+IF(OFFSET('Hygiene Data'!$F$12,0,10*ROW('Hygiene Data'!F1))="","",OFFSET('Hygiene Data'!$F$12,0,10*ROW('Hygiene Data'!F1)))</f>
        <v>Yes</v>
      </c>
      <c r="DW7" s="374" t="str">
        <f ca="1">+IF(OFFSET('Hygiene Data'!$F$13,0,10*ROW('Hygiene Data'!F1))="","",OFFSET('Hygiene Data'!$F$13,0,10*ROW('Hygiene Data'!F1)))</f>
        <v>Yes</v>
      </c>
      <c r="DX7" s="374" t="str">
        <f ca="1">+IF(OFFSET('Hygiene Data'!$G$11,0,10*ROW('Hygiene Data'!G1))="","",OFFSET('Hygiene Data'!$G$11,0,10*ROW('Hygiene Data'!G1)))</f>
        <v/>
      </c>
      <c r="DY7" s="374" t="str">
        <f ca="1">+IF(OFFSET('Hygiene Data'!$G$12,0,10*ROW('Hygiene Data'!G1))="","",OFFSET('Hygiene Data'!$G$12,0,10*ROW('Hygiene Data'!G1)))</f>
        <v/>
      </c>
      <c r="DZ7" s="374" t="str">
        <f ca="1">+IF(OFFSET('Hygiene Data'!$G$13,0,10*ROW('Hygiene Data'!G1))="","",OFFSET('Hygiene Data'!$G$13,0,10*ROW('Hygiene Data'!G1)))</f>
        <v/>
      </c>
      <c r="EA7" s="374" t="str">
        <f ca="1">+IF(OFFSET('Hygiene Data'!$H$11,0,10*ROW('Hygiene Data'!H1))="","",OFFSET('Hygiene Data'!$H$11,0,10*ROW('Hygiene Data'!H1)))</f>
        <v>Yes</v>
      </c>
      <c r="EB7" s="374" t="str">
        <f ca="1">+IF(OFFSET('Hygiene Data'!$H$12,0,10*ROW('Hygiene Data'!H1))="","",OFFSET('Hygiene Data'!$H$12,0,10*ROW('Hygiene Data'!H1)))</f>
        <v>Yes</v>
      </c>
      <c r="EC7" s="374" t="str">
        <f ca="1">+IF(OFFSET('Hygiene Data'!$H$13,0,10*ROW('Hygiene Data'!H1))="","",OFFSET('Hygiene Data'!$H$13,0,10*ROW('Hygiene Data'!H1)))</f>
        <v>Yes</v>
      </c>
      <c r="ED7" s="374" t="str">
        <f ca="1">+IF(OFFSET('Hygiene Data'!$I$11,0,10*ROW('Hygiene Data'!I1))="","",OFFSET('Hygiene Data'!$I$11,0,10*ROW('Hygiene Data'!I1)))</f>
        <v>Yes</v>
      </c>
      <c r="EE7" s="374" t="str">
        <f ca="1">+IF(OFFSET('Hygiene Data'!$I$12,0,10*ROW('Hygiene Data'!I1))="","",OFFSET('Hygiene Data'!$I$12,0,10*ROW('Hygiene Data'!I1)))</f>
        <v>Yes</v>
      </c>
      <c r="EF7" s="374" t="str">
        <f ca="1">+IF(OFFSET('Hygiene Data'!$I$13,0,10*ROW('Hygiene Data'!I1))="","",OFFSET('Hygiene Data'!$I$13,0,10*ROW('Hygiene Data'!I1)))</f>
        <v>Yes</v>
      </c>
    </row>
    <row r="8" spans="1:136" x14ac:dyDescent="0.25">
      <c r="A8" s="483" t="str">
        <f ca="1">+IF(OFFSET('Water Data'!$B$2,0,10*ROW('Water Data'!E2))="","",OFFSET('Water Data'!$B$2,0,10*ROW('Water Data'!E2)))</f>
        <v>MNG_2023_UIS</v>
      </c>
      <c r="B8" s="48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10">
        <f t="shared" ca="1" si="0"/>
        <v>2023</v>
      </c>
      <c r="D8" s="511" t="str">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11"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11" t="str">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1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1" t="str">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11"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11" t="str">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11" t="str">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11" t="str">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11" t="str">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12" t="str">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12" t="str">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1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2" t="str">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1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2" t="str">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12" t="str">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1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2" t="str">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12" t="str">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12" t="str">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1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2" t="str">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13" t="str">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89" t="str">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13" t="str">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1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3" t="str">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13" t="str">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13" t="str">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13" t="str">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13" t="str">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13" t="str">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74" t="str">
        <f ca="1">+IF(OFFSET('Water Data'!$D$27,0,10*ROW('Water Data'!D2))="","",OFFSET('Water Data'!$D$27,0,10*ROW('Water Data'!D2)))</f>
        <v>No</v>
      </c>
      <c r="BT8" s="374" t="str">
        <f ca="1">+IF(OFFSET('Water Data'!$D$28,0,10*ROW('Water Data'!D2))="","",OFFSET('Water Data'!$D$28,0,10*ROW('Water Data'!D2)))</f>
        <v>No</v>
      </c>
      <c r="BU8" s="374" t="str">
        <f ca="1">+IF(OFFSET('Water Data'!$D$29,0,10*ROW('Water Data'!D2))="","",OFFSET('Water Data'!$D$29,0,10*ROW('Water Data'!D2)))</f>
        <v>No</v>
      </c>
      <c r="BV8" s="374" t="str">
        <f ca="1">+IF(OFFSET('Water Data'!$E$27,0,10*ROW('Water Data'!E2))="","",OFFSET('Water Data'!$E$27,0,10*ROW('Water Data'!E2)))</f>
        <v/>
      </c>
      <c r="BW8" s="374" t="str">
        <f ca="1">+IF(OFFSET('Water Data'!$E$28,0,10*ROW('Water Data'!E2))="","",OFFSET('Water Data'!$E$28,0,10*ROW('Water Data'!E2)))</f>
        <v/>
      </c>
      <c r="BX8" s="374" t="str">
        <f ca="1">+IF(OFFSET('Water Data'!$E$29,0,10*ROW('Water Data'!E2))="","",OFFSET('Water Data'!$E$29,0,10*ROW('Water Data'!E2)))</f>
        <v/>
      </c>
      <c r="BY8" s="374" t="str">
        <f ca="1">+IF(OFFSET('Water Data'!$F$27,0,10*ROW('Water Data'!F2))="","",OFFSET('Water Data'!$F$27,0,10*ROW('Water Data'!F2)))</f>
        <v/>
      </c>
      <c r="BZ8" s="374" t="str">
        <f ca="1">+IF(OFFSET('Water Data'!$F$28,0,10*ROW('Water Data'!F2))="","",OFFSET('Water Data'!$F$28,0,10*ROW('Water Data'!F2)))</f>
        <v/>
      </c>
      <c r="CA8" s="374" t="str">
        <f ca="1">+IF(OFFSET('Water Data'!$F$29,0,10*ROW('Water Data'!F2))="","",OFFSET('Water Data'!$F$29,0,10*ROW('Water Data'!F2)))</f>
        <v/>
      </c>
      <c r="CB8" s="374" t="str">
        <f ca="1">+IF(OFFSET('Water Data'!$G$27,0,10*ROW('Water Data'!G2))="","",OFFSET('Water Data'!$G$27,0,10*ROW('Water Data'!G2)))</f>
        <v/>
      </c>
      <c r="CC8" s="374" t="str">
        <f ca="1">+IF(OFFSET('Water Data'!$G$28,0,10*ROW('Water Data'!G2))="","",OFFSET('Water Data'!$G$28,0,10*ROW('Water Data'!G2)))</f>
        <v/>
      </c>
      <c r="CD8" s="374" t="str">
        <f ca="1">+IF(OFFSET('Water Data'!$G$29,0,10*ROW('Water Data'!G2))="","",OFFSET('Water Data'!$G$29,0,10*ROW('Water Data'!G2)))</f>
        <v/>
      </c>
      <c r="CE8" s="374" t="str">
        <f ca="1">+IF(OFFSET('Water Data'!$H$27,0,10*ROW('Water Data'!H2))="","",OFFSET('Water Data'!$H$27,0,10*ROW('Water Data'!H2)))</f>
        <v>No</v>
      </c>
      <c r="CF8" s="374" t="str">
        <f ca="1">+IF(OFFSET('Water Data'!$H$28,0,10*ROW('Water Data'!H2))="","",OFFSET('Water Data'!$H$28,0,10*ROW('Water Data'!H2)))</f>
        <v>No</v>
      </c>
      <c r="CG8" s="374" t="str">
        <f ca="1">+IF(OFFSET('Water Data'!$H$29,0,10*ROW('Water Data'!H2))="","",OFFSET('Water Data'!$H$29,0,10*ROW('Water Data'!H2)))</f>
        <v>No</v>
      </c>
      <c r="CH8" s="374" t="str">
        <f ca="1">+IF(OFFSET('Water Data'!$I$27,0,10*ROW('Water Data'!I2))="","",OFFSET('Water Data'!$I$27,0,10*ROW('Water Data'!I2)))</f>
        <v>No</v>
      </c>
      <c r="CI8" s="374" t="str">
        <f ca="1">+IF(OFFSET('Water Data'!$I$28,0,10*ROW('Water Data'!I2))="","",OFFSET('Water Data'!$I$28,0,10*ROW('Water Data'!I2)))</f>
        <v>No</v>
      </c>
      <c r="CJ8" s="374" t="str">
        <f ca="1">+IF(OFFSET('Water Data'!$I$29,0,10*ROW('Water Data'!I2))="","",OFFSET('Water Data'!$I$29,0,10*ROW('Water Data'!I2)))</f>
        <v>No</v>
      </c>
      <c r="CK8" s="374" t="str">
        <f ca="1">+IF(OFFSET('Sanitation Data'!$D$28,0,10*ROW('Sanitation Data'!D2))="","",OFFSET('Sanitation Data'!$D$28,0,10*ROW('Sanitation Data'!D2)))</f>
        <v>No</v>
      </c>
      <c r="CL8" s="374" t="str">
        <f ca="1">+IF(OFFSET('Sanitation Data'!$D$29,0,10*ROW('Sanitation Data'!D2))="","",OFFSET('Sanitation Data'!$D$29,0,10*ROW('Sanitation Data'!D2)))</f>
        <v>No</v>
      </c>
      <c r="CM8" s="374" t="str">
        <f ca="1">+IF(OFFSET('Sanitation Data'!$D$30,0,10*ROW('Sanitation Data'!D2))="","",OFFSET('Sanitation Data'!$D$30,0,10*ROW('Sanitation Data'!D2)))</f>
        <v/>
      </c>
      <c r="CN8" s="374" t="str">
        <f ca="1">+IF(OFFSET('Sanitation Data'!$D$31,0,10*ROW('Sanitation Data'!D2))="","",OFFSET('Sanitation Data'!$D$31,0,10*ROW('Sanitation Data'!D2)))</f>
        <v/>
      </c>
      <c r="CO8" s="374" t="str">
        <f ca="1">+IF(OFFSET('Sanitation Data'!$D$32,0,10*ROW('Sanitation Data'!D2))="","",OFFSET('Sanitation Data'!$D$32,0,10*ROW('Sanitation Data'!D2)))</f>
        <v>No</v>
      </c>
      <c r="CP8" s="374" t="str">
        <f ca="1">+IF(OFFSET('Sanitation Data'!$E$28,0,10*ROW('Sanitation Data'!E2))="","",OFFSET('Sanitation Data'!$E$28,0,10*ROW('Sanitation Data'!E2)))</f>
        <v/>
      </c>
      <c r="CQ8" s="374" t="str">
        <f ca="1">+IF(OFFSET('Sanitation Data'!$E$29,0,10*ROW('Sanitation Data'!E2))="","",OFFSET('Sanitation Data'!$E$29,0,10*ROW('Sanitation Data'!E2)))</f>
        <v/>
      </c>
      <c r="CR8" s="374" t="str">
        <f ca="1">+IF(OFFSET('Sanitation Data'!$E$30,0,10*ROW('Sanitation Data'!E2))="","",OFFSET('Sanitation Data'!$E$30,0,10*ROW('Sanitation Data'!E2)))</f>
        <v/>
      </c>
      <c r="CS8" s="374" t="str">
        <f ca="1">+IF(OFFSET('Sanitation Data'!$E$31,0,10*ROW('Sanitation Data'!E2))="","",OFFSET('Sanitation Data'!$E$31,0,10*ROW('Sanitation Data'!E2)))</f>
        <v/>
      </c>
      <c r="CT8" s="374" t="str">
        <f ca="1">+IF(OFFSET('Sanitation Data'!$E$32,0,10*ROW('Sanitation Data'!E2))="","",OFFSET('Sanitation Data'!$E$32,0,10*ROW('Sanitation Data'!E2)))</f>
        <v/>
      </c>
      <c r="CU8" s="374" t="str">
        <f ca="1">+IF(OFFSET('Sanitation Data'!$F$28,0,10*ROW('Sanitation Data'!F2))="","",OFFSET('Sanitation Data'!$F$28,0,10*ROW('Sanitation Data'!F2)))</f>
        <v/>
      </c>
      <c r="CV8" s="374" t="str">
        <f ca="1">+IF(OFFSET('Sanitation Data'!$F$29,0,10*ROW('Sanitation Data'!F2))="","",OFFSET('Sanitation Data'!$F$29,0,10*ROW('Sanitation Data'!F2)))</f>
        <v/>
      </c>
      <c r="CW8" s="374" t="str">
        <f ca="1">+IF(OFFSET('Sanitation Data'!$F$30,0,10*ROW('Sanitation Data'!F2))="","",OFFSET('Sanitation Data'!$F$30,0,10*ROW('Sanitation Data'!F2)))</f>
        <v/>
      </c>
      <c r="CX8" s="374" t="str">
        <f ca="1">+IF(OFFSET('Sanitation Data'!$F$31,0,10*ROW('Sanitation Data'!F2))="","",OFFSET('Sanitation Data'!$F$31,0,10*ROW('Sanitation Data'!F2)))</f>
        <v/>
      </c>
      <c r="CY8" s="374" t="str">
        <f ca="1">+IF(OFFSET('Sanitation Data'!$F$32,0,10*ROW('Sanitation Data'!F2))="","",OFFSET('Sanitation Data'!$F$32,0,10*ROW('Sanitation Data'!F2)))</f>
        <v/>
      </c>
      <c r="CZ8" s="374" t="str">
        <f ca="1">+IF(OFFSET('Sanitation Data'!$G$28,0,10*ROW('Sanitation Data'!G2))="","",OFFSET('Sanitation Data'!$G$28,0,10*ROW('Sanitation Data'!G2)))</f>
        <v/>
      </c>
      <c r="DA8" s="374" t="str">
        <f ca="1">+IF(OFFSET('Sanitation Data'!$G$29,0,10*ROW('Sanitation Data'!G2))="","",OFFSET('Sanitation Data'!$G$29,0,10*ROW('Sanitation Data'!G2)))</f>
        <v/>
      </c>
      <c r="DB8" s="374" t="str">
        <f ca="1">+IF(OFFSET('Sanitation Data'!$G$30,0,10*ROW('Sanitation Data'!G2))="","",OFFSET('Sanitation Data'!$G$30,0,10*ROW('Sanitation Data'!G2)))</f>
        <v/>
      </c>
      <c r="DC8" s="374" t="str">
        <f ca="1">+IF(OFFSET('Sanitation Data'!$G$31,0,10*ROW('Sanitation Data'!G2))="","",OFFSET('Sanitation Data'!$G$31,0,10*ROW('Sanitation Data'!G2)))</f>
        <v/>
      </c>
      <c r="DD8" s="374" t="str">
        <f ca="1">+IF(OFFSET('Sanitation Data'!$G$32,0,10*ROW('Sanitation Data'!G2))="","",OFFSET('Sanitation Data'!$G$32,0,10*ROW('Sanitation Data'!G2)))</f>
        <v/>
      </c>
      <c r="DE8" s="374" t="str">
        <f ca="1">+IF(OFFSET('Sanitation Data'!$H$28,0,10*ROW('Sanitation Data'!H2))="","",OFFSET('Sanitation Data'!$H$28,0,10*ROW('Sanitation Data'!H2)))</f>
        <v>No</v>
      </c>
      <c r="DF8" s="374" t="str">
        <f ca="1">+IF(OFFSET('Sanitation Data'!$H$29,0,10*ROW('Sanitation Data'!H2))="","",OFFSET('Sanitation Data'!$H$29,0,10*ROW('Sanitation Data'!H2)))</f>
        <v>No</v>
      </c>
      <c r="DG8" s="374" t="str">
        <f ca="1">+IF(OFFSET('Sanitation Data'!$H$30,0,10*ROW('Sanitation Data'!H2))="","",OFFSET('Sanitation Data'!$H$30,0,10*ROW('Sanitation Data'!H2)))</f>
        <v/>
      </c>
      <c r="DH8" s="374" t="str">
        <f ca="1">+IF(OFFSET('Sanitation Data'!$H$31,0,10*ROW('Sanitation Data'!H2))="","",OFFSET('Sanitation Data'!$H$31,0,10*ROW('Sanitation Data'!H2)))</f>
        <v/>
      </c>
      <c r="DI8" s="374" t="str">
        <f ca="1">+IF(OFFSET('Sanitation Data'!$H$32,0,10*ROW('Sanitation Data'!H2))="","",OFFSET('Sanitation Data'!$H$32,0,10*ROW('Sanitation Data'!H2)))</f>
        <v>No</v>
      </c>
      <c r="DJ8" s="374" t="str">
        <f ca="1">+IF(OFFSET('Sanitation Data'!$I$28,0,10*ROW('Sanitation Data'!I2))="","",OFFSET('Sanitation Data'!$I$28,0,10*ROW('Sanitation Data'!I2)))</f>
        <v>No</v>
      </c>
      <c r="DK8" s="374" t="str">
        <f ca="1">+IF(OFFSET('Sanitation Data'!$I$29,0,10*ROW('Sanitation Data'!I2))="","",OFFSET('Sanitation Data'!$I$29,0,10*ROW('Sanitation Data'!I2)))</f>
        <v>No</v>
      </c>
      <c r="DL8" s="374" t="str">
        <f ca="1">+IF(OFFSET('Sanitation Data'!$I$30,0,10*ROW('Sanitation Data'!I2))="","",OFFSET('Sanitation Data'!$I$30,0,10*ROW('Sanitation Data'!I2)))</f>
        <v/>
      </c>
      <c r="DM8" s="374" t="str">
        <f ca="1">+IF(OFFSET('Sanitation Data'!$I$31,0,10*ROW('Sanitation Data'!I2))="","",OFFSET('Sanitation Data'!$I$31,0,10*ROW('Sanitation Data'!I2)))</f>
        <v/>
      </c>
      <c r="DN8" s="374" t="str">
        <f ca="1">+IF(OFFSET('Sanitation Data'!$I$32,0,10*ROW('Sanitation Data'!I2))="","",OFFSET('Sanitation Data'!$I$32,0,10*ROW('Sanitation Data'!I2)))</f>
        <v>No</v>
      </c>
      <c r="DO8" s="374" t="str">
        <f ca="1">+IF(OFFSET('Hygiene Data'!$D$11,0,10*ROW('Hygiene Data'!D2))="","",OFFSET('Hygiene Data'!$D$11,0,10*ROW('Hygiene Data'!D2)))</f>
        <v>No</v>
      </c>
      <c r="DP8" s="374" t="str">
        <f ca="1">+IF(OFFSET('Hygiene Data'!$D$12,0,10*ROW('Hygiene Data'!D2))="","",OFFSET('Hygiene Data'!$D$12,0,10*ROW('Hygiene Data'!D2)))</f>
        <v>No</v>
      </c>
      <c r="DQ8" s="374" t="str">
        <f ca="1">+IF(OFFSET('Hygiene Data'!$D$13,0,10*ROW('Hygiene Data'!D2))="","",OFFSET('Hygiene Data'!$D$13,0,10*ROW('Hygiene Data'!D2)))</f>
        <v>No</v>
      </c>
      <c r="DR8" s="374" t="str">
        <f ca="1">+IF(OFFSET('Hygiene Data'!$E$11,0,10*ROW('Hygiene Data'!E2))="","",OFFSET('Hygiene Data'!$E$11,0,10*ROW('Hygiene Data'!E2)))</f>
        <v/>
      </c>
      <c r="DS8" s="374" t="str">
        <f ca="1">+IF(OFFSET('Hygiene Data'!$E$12,0,10*ROW('Hygiene Data'!E2))="","",OFFSET('Hygiene Data'!$E$12,0,10*ROW('Hygiene Data'!E2)))</f>
        <v/>
      </c>
      <c r="DT8" s="374" t="str">
        <f ca="1">+IF(OFFSET('Hygiene Data'!$E$13,0,10*ROW('Hygiene Data'!E2))="","",OFFSET('Hygiene Data'!$E$13,0,10*ROW('Hygiene Data'!E2)))</f>
        <v/>
      </c>
      <c r="DU8" s="374" t="str">
        <f ca="1">+IF(OFFSET('Hygiene Data'!$F$11,0,10*ROW('Hygiene Data'!F2))="","",OFFSET('Hygiene Data'!$F$11,0,10*ROW('Hygiene Data'!F2)))</f>
        <v/>
      </c>
      <c r="DV8" s="374" t="str">
        <f ca="1">+IF(OFFSET('Hygiene Data'!$F$12,0,10*ROW('Hygiene Data'!F2))="","",OFFSET('Hygiene Data'!$F$12,0,10*ROW('Hygiene Data'!F2)))</f>
        <v/>
      </c>
      <c r="DW8" s="374" t="str">
        <f ca="1">+IF(OFFSET('Hygiene Data'!$F$13,0,10*ROW('Hygiene Data'!F2))="","",OFFSET('Hygiene Data'!$F$13,0,10*ROW('Hygiene Data'!F2)))</f>
        <v/>
      </c>
      <c r="DX8" s="374" t="str">
        <f ca="1">+IF(OFFSET('Hygiene Data'!$G$11,0,10*ROW('Hygiene Data'!G2))="","",OFFSET('Hygiene Data'!$G$11,0,10*ROW('Hygiene Data'!G2)))</f>
        <v/>
      </c>
      <c r="DY8" s="374" t="str">
        <f ca="1">+IF(OFFSET('Hygiene Data'!$G$12,0,10*ROW('Hygiene Data'!G2))="","",OFFSET('Hygiene Data'!$G$12,0,10*ROW('Hygiene Data'!G2)))</f>
        <v/>
      </c>
      <c r="DZ8" s="374" t="str">
        <f ca="1">+IF(OFFSET('Hygiene Data'!$G$13,0,10*ROW('Hygiene Data'!G2))="","",OFFSET('Hygiene Data'!$G$13,0,10*ROW('Hygiene Data'!G2)))</f>
        <v/>
      </c>
      <c r="EA8" s="374" t="str">
        <f ca="1">+IF(OFFSET('Hygiene Data'!$H$11,0,10*ROW('Hygiene Data'!H2))="","",OFFSET('Hygiene Data'!$H$11,0,10*ROW('Hygiene Data'!H2)))</f>
        <v>No</v>
      </c>
      <c r="EB8" s="374" t="str">
        <f ca="1">+IF(OFFSET('Hygiene Data'!$H$12,0,10*ROW('Hygiene Data'!H2))="","",OFFSET('Hygiene Data'!$H$12,0,10*ROW('Hygiene Data'!H2)))</f>
        <v>No</v>
      </c>
      <c r="EC8" s="374" t="str">
        <f ca="1">+IF(OFFSET('Hygiene Data'!$H$13,0,10*ROW('Hygiene Data'!H2))="","",OFFSET('Hygiene Data'!$H$13,0,10*ROW('Hygiene Data'!H2)))</f>
        <v>No</v>
      </c>
      <c r="ED8" s="374" t="str">
        <f ca="1">+IF(OFFSET('Hygiene Data'!$I$11,0,10*ROW('Hygiene Data'!I2))="","",OFFSET('Hygiene Data'!$I$11,0,10*ROW('Hygiene Data'!I2)))</f>
        <v>No</v>
      </c>
      <c r="EE8" s="374" t="str">
        <f ca="1">+IF(OFFSET('Hygiene Data'!$I$12,0,10*ROW('Hygiene Data'!I2))="","",OFFSET('Hygiene Data'!$I$12,0,10*ROW('Hygiene Data'!I2)))</f>
        <v>No</v>
      </c>
      <c r="EF8" s="374" t="str">
        <f ca="1">+IF(OFFSET('Hygiene Data'!$I$13,0,10*ROW('Hygiene Data'!I2))="","",OFFSET('Hygiene Data'!$I$13,0,10*ROW('Hygiene Data'!I2)))</f>
        <v>No</v>
      </c>
    </row>
    <row r="9" spans="1:136" x14ac:dyDescent="0.25">
      <c r="A9" s="483" t="str">
        <f ca="1">+IF(OFFSET('Water Data'!$B$2,0,10*ROW('Water Data'!E3))="","",OFFSET('Water Data'!$B$2,0,10*ROW('Water Data'!E3)))</f>
        <v>MNG_2024_UIS</v>
      </c>
      <c r="B9" s="48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10">
        <f t="shared" ca="1" si="0"/>
        <v>2024</v>
      </c>
      <c r="D9" s="511" t="str">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11" t="str">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11" t="str">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1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1" t="str">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11" t="str">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11" t="str">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11" t="str">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11" t="str">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11" t="str">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12" t="str">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12"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1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2" t="str">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1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2" t="str">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12" t="str">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1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2" t="str">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12" t="str">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12" t="str">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1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2" t="str">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13" t="str">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89" t="str">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13" t="str">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1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3" t="str">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13" t="str">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13" t="str">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13" t="str">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13" t="str">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13" t="str">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74" t="str">
        <f ca="1">+IF(OFFSET('Water Data'!$D$27,0,10*ROW('Water Data'!D3))="","",OFFSET('Water Data'!$D$27,0,10*ROW('Water Data'!D3)))</f>
        <v>No</v>
      </c>
      <c r="BT9" s="374" t="str">
        <f ca="1">+IF(OFFSET('Water Data'!$D$28,0,10*ROW('Water Data'!D3))="","",OFFSET('Water Data'!$D$28,0,10*ROW('Water Data'!D3)))</f>
        <v>No</v>
      </c>
      <c r="BU9" s="374" t="str">
        <f ca="1">+IF(OFFSET('Water Data'!$D$29,0,10*ROW('Water Data'!D3))="","",OFFSET('Water Data'!$D$29,0,10*ROW('Water Data'!D3)))</f>
        <v>No</v>
      </c>
      <c r="BV9" s="374" t="str">
        <f ca="1">+IF(OFFSET('Water Data'!$E$27,0,10*ROW('Water Data'!E3))="","",OFFSET('Water Data'!$E$27,0,10*ROW('Water Data'!E3)))</f>
        <v/>
      </c>
      <c r="BW9" s="374" t="str">
        <f ca="1">+IF(OFFSET('Water Data'!$E$28,0,10*ROW('Water Data'!E3))="","",OFFSET('Water Data'!$E$28,0,10*ROW('Water Data'!E3)))</f>
        <v/>
      </c>
      <c r="BX9" s="374" t="str">
        <f ca="1">+IF(OFFSET('Water Data'!$E$29,0,10*ROW('Water Data'!E3))="","",OFFSET('Water Data'!$E$29,0,10*ROW('Water Data'!E3)))</f>
        <v/>
      </c>
      <c r="BY9" s="374" t="str">
        <f ca="1">+IF(OFFSET('Water Data'!$F$27,0,10*ROW('Water Data'!F3))="","",OFFSET('Water Data'!$F$27,0,10*ROW('Water Data'!F3)))</f>
        <v/>
      </c>
      <c r="BZ9" s="374" t="str">
        <f ca="1">+IF(OFFSET('Water Data'!$F$28,0,10*ROW('Water Data'!F3))="","",OFFSET('Water Data'!$F$28,0,10*ROW('Water Data'!F3)))</f>
        <v/>
      </c>
      <c r="CA9" s="374" t="str">
        <f ca="1">+IF(OFFSET('Water Data'!$F$29,0,10*ROW('Water Data'!F3))="","",OFFSET('Water Data'!$F$29,0,10*ROW('Water Data'!F3)))</f>
        <v/>
      </c>
      <c r="CB9" s="374" t="str">
        <f ca="1">+IF(OFFSET('Water Data'!$G$27,0,10*ROW('Water Data'!G3))="","",OFFSET('Water Data'!$G$27,0,10*ROW('Water Data'!G3)))</f>
        <v/>
      </c>
      <c r="CC9" s="374" t="str">
        <f ca="1">+IF(OFFSET('Water Data'!$G$28,0,10*ROW('Water Data'!G3))="","",OFFSET('Water Data'!$G$28,0,10*ROW('Water Data'!G3)))</f>
        <v/>
      </c>
      <c r="CD9" s="374" t="str">
        <f ca="1">+IF(OFFSET('Water Data'!$G$29,0,10*ROW('Water Data'!G3))="","",OFFSET('Water Data'!$G$29,0,10*ROW('Water Data'!G3)))</f>
        <v/>
      </c>
      <c r="CE9" s="374" t="str">
        <f ca="1">+IF(OFFSET('Water Data'!$H$27,0,10*ROW('Water Data'!H3))="","",OFFSET('Water Data'!$H$27,0,10*ROW('Water Data'!H3)))</f>
        <v>No</v>
      </c>
      <c r="CF9" s="374" t="str">
        <f ca="1">+IF(OFFSET('Water Data'!$H$28,0,10*ROW('Water Data'!H3))="","",OFFSET('Water Data'!$H$28,0,10*ROW('Water Data'!H3)))</f>
        <v>No</v>
      </c>
      <c r="CG9" s="374" t="str">
        <f ca="1">+IF(OFFSET('Water Data'!$H$29,0,10*ROW('Water Data'!H3))="","",OFFSET('Water Data'!$H$29,0,10*ROW('Water Data'!H3)))</f>
        <v>No</v>
      </c>
      <c r="CH9" s="374" t="str">
        <f ca="1">+IF(OFFSET('Water Data'!$I$27,0,10*ROW('Water Data'!I3))="","",OFFSET('Water Data'!$I$27,0,10*ROW('Water Data'!I3)))</f>
        <v>No</v>
      </c>
      <c r="CI9" s="374" t="str">
        <f ca="1">+IF(OFFSET('Water Data'!$I$28,0,10*ROW('Water Data'!I3))="","",OFFSET('Water Data'!$I$28,0,10*ROW('Water Data'!I3)))</f>
        <v>No</v>
      </c>
      <c r="CJ9" s="374" t="str">
        <f ca="1">+IF(OFFSET('Water Data'!$I$29,0,10*ROW('Water Data'!I3))="","",OFFSET('Water Data'!$I$29,0,10*ROW('Water Data'!I3)))</f>
        <v>No</v>
      </c>
      <c r="CK9" s="374" t="str">
        <f ca="1">+IF(OFFSET('Sanitation Data'!$D$28,0,10*ROW('Sanitation Data'!D3))="","",OFFSET('Sanitation Data'!$D$28,0,10*ROW('Sanitation Data'!D3)))</f>
        <v>No</v>
      </c>
      <c r="CL9" s="374" t="str">
        <f ca="1">+IF(OFFSET('Sanitation Data'!$D$29,0,10*ROW('Sanitation Data'!D3))="","",OFFSET('Sanitation Data'!$D$29,0,10*ROW('Sanitation Data'!D3)))</f>
        <v>No</v>
      </c>
      <c r="CM9" s="374" t="str">
        <f ca="1">+IF(OFFSET('Sanitation Data'!$D$30,0,10*ROW('Sanitation Data'!D3))="","",OFFSET('Sanitation Data'!$D$30,0,10*ROW('Sanitation Data'!D3)))</f>
        <v/>
      </c>
      <c r="CN9" s="374" t="str">
        <f ca="1">+IF(OFFSET('Sanitation Data'!$D$31,0,10*ROW('Sanitation Data'!D3))="","",OFFSET('Sanitation Data'!$D$31,0,10*ROW('Sanitation Data'!D3)))</f>
        <v/>
      </c>
      <c r="CO9" s="374" t="str">
        <f ca="1">+IF(OFFSET('Sanitation Data'!$D$32,0,10*ROW('Sanitation Data'!D3))="","",OFFSET('Sanitation Data'!$D$32,0,10*ROW('Sanitation Data'!D3)))</f>
        <v>No</v>
      </c>
      <c r="CP9" s="374" t="str">
        <f ca="1">+IF(OFFSET('Sanitation Data'!$E$28,0,10*ROW('Sanitation Data'!E3))="","",OFFSET('Sanitation Data'!$E$28,0,10*ROW('Sanitation Data'!E3)))</f>
        <v/>
      </c>
      <c r="CQ9" s="374" t="str">
        <f ca="1">+IF(OFFSET('Sanitation Data'!$E$29,0,10*ROW('Sanitation Data'!E3))="","",OFFSET('Sanitation Data'!$E$29,0,10*ROW('Sanitation Data'!E3)))</f>
        <v/>
      </c>
      <c r="CR9" s="374" t="str">
        <f ca="1">+IF(OFFSET('Sanitation Data'!$E$30,0,10*ROW('Sanitation Data'!E3))="","",OFFSET('Sanitation Data'!$E$30,0,10*ROW('Sanitation Data'!E3)))</f>
        <v/>
      </c>
      <c r="CS9" s="374" t="str">
        <f ca="1">+IF(OFFSET('Sanitation Data'!$E$31,0,10*ROW('Sanitation Data'!E3))="","",OFFSET('Sanitation Data'!$E$31,0,10*ROW('Sanitation Data'!E3)))</f>
        <v/>
      </c>
      <c r="CT9" s="374" t="str">
        <f ca="1">+IF(OFFSET('Sanitation Data'!$E$32,0,10*ROW('Sanitation Data'!E3))="","",OFFSET('Sanitation Data'!$E$32,0,10*ROW('Sanitation Data'!E3)))</f>
        <v/>
      </c>
      <c r="CU9" s="374" t="str">
        <f ca="1">+IF(OFFSET('Sanitation Data'!$F$28,0,10*ROW('Sanitation Data'!F3))="","",OFFSET('Sanitation Data'!$F$28,0,10*ROW('Sanitation Data'!F3)))</f>
        <v/>
      </c>
      <c r="CV9" s="374" t="str">
        <f ca="1">+IF(OFFSET('Sanitation Data'!$F$29,0,10*ROW('Sanitation Data'!F3))="","",OFFSET('Sanitation Data'!$F$29,0,10*ROW('Sanitation Data'!F3)))</f>
        <v/>
      </c>
      <c r="CW9" s="374" t="str">
        <f ca="1">+IF(OFFSET('Sanitation Data'!$F$30,0,10*ROW('Sanitation Data'!F3))="","",OFFSET('Sanitation Data'!$F$30,0,10*ROW('Sanitation Data'!F3)))</f>
        <v/>
      </c>
      <c r="CX9" s="374" t="str">
        <f ca="1">+IF(OFFSET('Sanitation Data'!$F$31,0,10*ROW('Sanitation Data'!F3))="","",OFFSET('Sanitation Data'!$F$31,0,10*ROW('Sanitation Data'!F3)))</f>
        <v/>
      </c>
      <c r="CY9" s="374" t="str">
        <f ca="1">+IF(OFFSET('Sanitation Data'!$F$32,0,10*ROW('Sanitation Data'!F3))="","",OFFSET('Sanitation Data'!$F$32,0,10*ROW('Sanitation Data'!F3)))</f>
        <v/>
      </c>
      <c r="CZ9" s="374" t="str">
        <f ca="1">+IF(OFFSET('Sanitation Data'!$G$28,0,10*ROW('Sanitation Data'!G3))="","",OFFSET('Sanitation Data'!$G$28,0,10*ROW('Sanitation Data'!G3)))</f>
        <v/>
      </c>
      <c r="DA9" s="374" t="str">
        <f ca="1">+IF(OFFSET('Sanitation Data'!$G$29,0,10*ROW('Sanitation Data'!G3))="","",OFFSET('Sanitation Data'!$G$29,0,10*ROW('Sanitation Data'!G3)))</f>
        <v/>
      </c>
      <c r="DB9" s="374" t="str">
        <f ca="1">+IF(OFFSET('Sanitation Data'!$G$30,0,10*ROW('Sanitation Data'!G3))="","",OFFSET('Sanitation Data'!$G$30,0,10*ROW('Sanitation Data'!G3)))</f>
        <v/>
      </c>
      <c r="DC9" s="374" t="str">
        <f ca="1">+IF(OFFSET('Sanitation Data'!$G$31,0,10*ROW('Sanitation Data'!G3))="","",OFFSET('Sanitation Data'!$G$31,0,10*ROW('Sanitation Data'!G3)))</f>
        <v/>
      </c>
      <c r="DD9" s="374" t="str">
        <f ca="1">+IF(OFFSET('Sanitation Data'!$G$32,0,10*ROW('Sanitation Data'!G3))="","",OFFSET('Sanitation Data'!$G$32,0,10*ROW('Sanitation Data'!G3)))</f>
        <v/>
      </c>
      <c r="DE9" s="374" t="str">
        <f ca="1">+IF(OFFSET('Sanitation Data'!$H$28,0,10*ROW('Sanitation Data'!H3))="","",OFFSET('Sanitation Data'!$H$28,0,10*ROW('Sanitation Data'!H3)))</f>
        <v>No</v>
      </c>
      <c r="DF9" s="374" t="str">
        <f ca="1">+IF(OFFSET('Sanitation Data'!$H$29,0,10*ROW('Sanitation Data'!H3))="","",OFFSET('Sanitation Data'!$H$29,0,10*ROW('Sanitation Data'!H3)))</f>
        <v>No</v>
      </c>
      <c r="DG9" s="374" t="str">
        <f ca="1">+IF(OFFSET('Sanitation Data'!$H$30,0,10*ROW('Sanitation Data'!H3))="","",OFFSET('Sanitation Data'!$H$30,0,10*ROW('Sanitation Data'!H3)))</f>
        <v/>
      </c>
      <c r="DH9" s="374" t="str">
        <f ca="1">+IF(OFFSET('Sanitation Data'!$H$31,0,10*ROW('Sanitation Data'!H3))="","",OFFSET('Sanitation Data'!$H$31,0,10*ROW('Sanitation Data'!H3)))</f>
        <v/>
      </c>
      <c r="DI9" s="374" t="str">
        <f ca="1">+IF(OFFSET('Sanitation Data'!$H$32,0,10*ROW('Sanitation Data'!H3))="","",OFFSET('Sanitation Data'!$H$32,0,10*ROW('Sanitation Data'!H3)))</f>
        <v>No</v>
      </c>
      <c r="DJ9" s="374" t="str">
        <f ca="1">+IF(OFFSET('Sanitation Data'!$I$28,0,10*ROW('Sanitation Data'!I3))="","",OFFSET('Sanitation Data'!$I$28,0,10*ROW('Sanitation Data'!I3)))</f>
        <v>No</v>
      </c>
      <c r="DK9" s="374" t="str">
        <f ca="1">+IF(OFFSET('Sanitation Data'!$I$29,0,10*ROW('Sanitation Data'!I3))="","",OFFSET('Sanitation Data'!$I$29,0,10*ROW('Sanitation Data'!I3)))</f>
        <v>No</v>
      </c>
      <c r="DL9" s="374" t="str">
        <f ca="1">+IF(OFFSET('Sanitation Data'!$I$30,0,10*ROW('Sanitation Data'!I3))="","",OFFSET('Sanitation Data'!$I$30,0,10*ROW('Sanitation Data'!I3)))</f>
        <v/>
      </c>
      <c r="DM9" s="374" t="str">
        <f ca="1">+IF(OFFSET('Sanitation Data'!$I$31,0,10*ROW('Sanitation Data'!I3))="","",OFFSET('Sanitation Data'!$I$31,0,10*ROW('Sanitation Data'!I3)))</f>
        <v/>
      </c>
      <c r="DN9" s="374" t="str">
        <f ca="1">+IF(OFFSET('Sanitation Data'!$I$32,0,10*ROW('Sanitation Data'!I3))="","",OFFSET('Sanitation Data'!$I$32,0,10*ROW('Sanitation Data'!I3)))</f>
        <v>No</v>
      </c>
      <c r="DO9" s="374" t="str">
        <f ca="1">+IF(OFFSET('Hygiene Data'!$D$11,0,10*ROW('Hygiene Data'!D3))="","",OFFSET('Hygiene Data'!$D$11,0,10*ROW('Hygiene Data'!D3)))</f>
        <v>No</v>
      </c>
      <c r="DP9" s="374" t="str">
        <f ca="1">+IF(OFFSET('Hygiene Data'!$D$12,0,10*ROW('Hygiene Data'!D3))="","",OFFSET('Hygiene Data'!$D$12,0,10*ROW('Hygiene Data'!D3)))</f>
        <v>No</v>
      </c>
      <c r="DQ9" s="374" t="str">
        <f ca="1">+IF(OFFSET('Hygiene Data'!$D$13,0,10*ROW('Hygiene Data'!D3))="","",OFFSET('Hygiene Data'!$D$13,0,10*ROW('Hygiene Data'!D3)))</f>
        <v>No</v>
      </c>
      <c r="DR9" s="374" t="str">
        <f ca="1">+IF(OFFSET('Hygiene Data'!$E$11,0,10*ROW('Hygiene Data'!E3))="","",OFFSET('Hygiene Data'!$E$11,0,10*ROW('Hygiene Data'!E3)))</f>
        <v/>
      </c>
      <c r="DS9" s="374" t="str">
        <f ca="1">+IF(OFFSET('Hygiene Data'!$E$12,0,10*ROW('Hygiene Data'!E3))="","",OFFSET('Hygiene Data'!$E$12,0,10*ROW('Hygiene Data'!E3)))</f>
        <v/>
      </c>
      <c r="DT9" s="374" t="str">
        <f ca="1">+IF(OFFSET('Hygiene Data'!$E$13,0,10*ROW('Hygiene Data'!E3))="","",OFFSET('Hygiene Data'!$E$13,0,10*ROW('Hygiene Data'!E3)))</f>
        <v/>
      </c>
      <c r="DU9" s="374" t="str">
        <f ca="1">+IF(OFFSET('Hygiene Data'!$F$11,0,10*ROW('Hygiene Data'!F3))="","",OFFSET('Hygiene Data'!$F$11,0,10*ROW('Hygiene Data'!F3)))</f>
        <v/>
      </c>
      <c r="DV9" s="374" t="str">
        <f ca="1">+IF(OFFSET('Hygiene Data'!$F$12,0,10*ROW('Hygiene Data'!F3))="","",OFFSET('Hygiene Data'!$F$12,0,10*ROW('Hygiene Data'!F3)))</f>
        <v/>
      </c>
      <c r="DW9" s="374" t="str">
        <f ca="1">+IF(OFFSET('Hygiene Data'!$F$13,0,10*ROW('Hygiene Data'!F3))="","",OFFSET('Hygiene Data'!$F$13,0,10*ROW('Hygiene Data'!F3)))</f>
        <v/>
      </c>
      <c r="DX9" s="374" t="str">
        <f ca="1">+IF(OFFSET('Hygiene Data'!$G$11,0,10*ROW('Hygiene Data'!G3))="","",OFFSET('Hygiene Data'!$G$11,0,10*ROW('Hygiene Data'!G3)))</f>
        <v/>
      </c>
      <c r="DY9" s="374" t="str">
        <f ca="1">+IF(OFFSET('Hygiene Data'!$G$12,0,10*ROW('Hygiene Data'!G3))="","",OFFSET('Hygiene Data'!$G$12,0,10*ROW('Hygiene Data'!G3)))</f>
        <v/>
      </c>
      <c r="DZ9" s="374" t="str">
        <f ca="1">+IF(OFFSET('Hygiene Data'!$G$13,0,10*ROW('Hygiene Data'!G3))="","",OFFSET('Hygiene Data'!$G$13,0,10*ROW('Hygiene Data'!G3)))</f>
        <v/>
      </c>
      <c r="EA9" s="374" t="str">
        <f ca="1">+IF(OFFSET('Hygiene Data'!$H$11,0,10*ROW('Hygiene Data'!H3))="","",OFFSET('Hygiene Data'!$H$11,0,10*ROW('Hygiene Data'!H3)))</f>
        <v>No</v>
      </c>
      <c r="EB9" s="374" t="str">
        <f ca="1">+IF(OFFSET('Hygiene Data'!$H$12,0,10*ROW('Hygiene Data'!H3))="","",OFFSET('Hygiene Data'!$H$12,0,10*ROW('Hygiene Data'!H3)))</f>
        <v>No</v>
      </c>
      <c r="EC9" s="374" t="str">
        <f ca="1">+IF(OFFSET('Hygiene Data'!$H$13,0,10*ROW('Hygiene Data'!H3))="","",OFFSET('Hygiene Data'!$H$13,0,10*ROW('Hygiene Data'!H3)))</f>
        <v>No</v>
      </c>
      <c r="ED9" s="374" t="str">
        <f ca="1">+IF(OFFSET('Hygiene Data'!$I$11,0,10*ROW('Hygiene Data'!I3))="","",OFFSET('Hygiene Data'!$I$11,0,10*ROW('Hygiene Data'!I3)))</f>
        <v>No</v>
      </c>
      <c r="EE9" s="374" t="str">
        <f ca="1">+IF(OFFSET('Hygiene Data'!$I$12,0,10*ROW('Hygiene Data'!I3))="","",OFFSET('Hygiene Data'!$I$12,0,10*ROW('Hygiene Data'!I3)))</f>
        <v>No</v>
      </c>
      <c r="EF9" s="374" t="str">
        <f ca="1">+IF(OFFSET('Hygiene Data'!$I$13,0,10*ROW('Hygiene Data'!I3))="","",OFFSET('Hygiene Data'!$I$13,0,10*ROW('Hygiene Data'!I3)))</f>
        <v>No</v>
      </c>
    </row>
    <row r="10" spans="1:136" x14ac:dyDescent="0.25">
      <c r="A10" s="483" t="str">
        <f ca="1">+IF(OFFSET('Water Data'!$B$2,0,10*ROW('Water Data'!E4))="","",OFFSET('Water Data'!$B$2,0,10*ROW('Water Data'!E4)))</f>
        <v/>
      </c>
      <c r="B10" s="48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0" t="str">
        <f t="shared" ca="1" si="0"/>
        <v/>
      </c>
      <c r="D10" s="511"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1"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1"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1"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1"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1"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1"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1"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1"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2"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2"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2"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2"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2"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2"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2"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2"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2"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3"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9"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3"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3"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3"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3"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3"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3"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3"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4" t="str">
        <f ca="1">+IF(OFFSET('Water Data'!$D$27,0,10*ROW('Water Data'!D4))="","",OFFSET('Water Data'!$D$27,0,10*ROW('Water Data'!D4)))</f>
        <v/>
      </c>
      <c r="BT10" s="374" t="str">
        <f ca="1">+IF(OFFSET('Water Data'!$D$28,0,10*ROW('Water Data'!D4))="","",OFFSET('Water Data'!$D$28,0,10*ROW('Water Data'!D4)))</f>
        <v/>
      </c>
      <c r="BU10" s="374" t="str">
        <f ca="1">+IF(OFFSET('Water Data'!$D$29,0,10*ROW('Water Data'!D4))="","",OFFSET('Water Data'!$D$29,0,10*ROW('Water Data'!D4)))</f>
        <v/>
      </c>
      <c r="BV10" s="374" t="str">
        <f ca="1">+IF(OFFSET('Water Data'!$E$27,0,10*ROW('Water Data'!E4))="","",OFFSET('Water Data'!$E$27,0,10*ROW('Water Data'!E4)))</f>
        <v/>
      </c>
      <c r="BW10" s="374" t="str">
        <f ca="1">+IF(OFFSET('Water Data'!$E$28,0,10*ROW('Water Data'!E4))="","",OFFSET('Water Data'!$E$28,0,10*ROW('Water Data'!E4)))</f>
        <v/>
      </c>
      <c r="BX10" s="374" t="str">
        <f ca="1">+IF(OFFSET('Water Data'!$E$29,0,10*ROW('Water Data'!E4))="","",OFFSET('Water Data'!$E$29,0,10*ROW('Water Data'!E4)))</f>
        <v/>
      </c>
      <c r="BY10" s="374" t="str">
        <f ca="1">+IF(OFFSET('Water Data'!$F$27,0,10*ROW('Water Data'!F4))="","",OFFSET('Water Data'!$F$27,0,10*ROW('Water Data'!F4)))</f>
        <v/>
      </c>
      <c r="BZ10" s="374" t="str">
        <f ca="1">+IF(OFFSET('Water Data'!$F$28,0,10*ROW('Water Data'!F4))="","",OFFSET('Water Data'!$F$28,0,10*ROW('Water Data'!F4)))</f>
        <v/>
      </c>
      <c r="CA10" s="374" t="str">
        <f ca="1">+IF(OFFSET('Water Data'!$F$29,0,10*ROW('Water Data'!F4))="","",OFFSET('Water Data'!$F$29,0,10*ROW('Water Data'!F4)))</f>
        <v/>
      </c>
      <c r="CB10" s="374" t="str">
        <f ca="1">+IF(OFFSET('Water Data'!$G$27,0,10*ROW('Water Data'!G4))="","",OFFSET('Water Data'!$G$27,0,10*ROW('Water Data'!G4)))</f>
        <v/>
      </c>
      <c r="CC10" s="374" t="str">
        <f ca="1">+IF(OFFSET('Water Data'!$G$28,0,10*ROW('Water Data'!G4))="","",OFFSET('Water Data'!$G$28,0,10*ROW('Water Data'!G4)))</f>
        <v/>
      </c>
      <c r="CD10" s="374" t="str">
        <f ca="1">+IF(OFFSET('Water Data'!$G$29,0,10*ROW('Water Data'!G4))="","",OFFSET('Water Data'!$G$29,0,10*ROW('Water Data'!G4)))</f>
        <v/>
      </c>
      <c r="CE10" s="374" t="str">
        <f ca="1">+IF(OFFSET('Water Data'!$H$27,0,10*ROW('Water Data'!H4))="","",OFFSET('Water Data'!$H$27,0,10*ROW('Water Data'!H4)))</f>
        <v/>
      </c>
      <c r="CF10" s="374" t="str">
        <f ca="1">+IF(OFFSET('Water Data'!$H$28,0,10*ROW('Water Data'!H4))="","",OFFSET('Water Data'!$H$28,0,10*ROW('Water Data'!H4)))</f>
        <v/>
      </c>
      <c r="CG10" s="374" t="str">
        <f ca="1">+IF(OFFSET('Water Data'!$H$29,0,10*ROW('Water Data'!H4))="","",OFFSET('Water Data'!$H$29,0,10*ROW('Water Data'!H4)))</f>
        <v/>
      </c>
      <c r="CH10" s="374" t="str">
        <f ca="1">+IF(OFFSET('Water Data'!$I$27,0,10*ROW('Water Data'!I4))="","",OFFSET('Water Data'!$I$27,0,10*ROW('Water Data'!I4)))</f>
        <v/>
      </c>
      <c r="CI10" s="374" t="str">
        <f ca="1">+IF(OFFSET('Water Data'!$I$28,0,10*ROW('Water Data'!I4))="","",OFFSET('Water Data'!$I$28,0,10*ROW('Water Data'!I4)))</f>
        <v/>
      </c>
      <c r="CJ10" s="374" t="str">
        <f ca="1">+IF(OFFSET('Water Data'!$I$29,0,10*ROW('Water Data'!I4))="","",OFFSET('Water Data'!$I$29,0,10*ROW('Water Data'!I4)))</f>
        <v/>
      </c>
      <c r="CK10" s="374" t="str">
        <f ca="1">+IF(OFFSET('Sanitation Data'!$D$28,0,10*ROW('Sanitation Data'!D4))="","",OFFSET('Sanitation Data'!$D$28,0,10*ROW('Sanitation Data'!D4)))</f>
        <v/>
      </c>
      <c r="CL10" s="374" t="str">
        <f ca="1">+IF(OFFSET('Sanitation Data'!$D$29,0,10*ROW('Sanitation Data'!D4))="","",OFFSET('Sanitation Data'!$D$29,0,10*ROW('Sanitation Data'!D4)))</f>
        <v/>
      </c>
      <c r="CM10" s="374" t="str">
        <f ca="1">+IF(OFFSET('Sanitation Data'!$D$30,0,10*ROW('Sanitation Data'!D4))="","",OFFSET('Sanitation Data'!$D$30,0,10*ROW('Sanitation Data'!D4)))</f>
        <v/>
      </c>
      <c r="CN10" s="374" t="str">
        <f ca="1">+IF(OFFSET('Sanitation Data'!$D$31,0,10*ROW('Sanitation Data'!D4))="","",OFFSET('Sanitation Data'!$D$31,0,10*ROW('Sanitation Data'!D4)))</f>
        <v/>
      </c>
      <c r="CO10" s="374" t="str">
        <f ca="1">+IF(OFFSET('Sanitation Data'!$D$32,0,10*ROW('Sanitation Data'!D4))="","",OFFSET('Sanitation Data'!$D$32,0,10*ROW('Sanitation Data'!D4)))</f>
        <v/>
      </c>
      <c r="CP10" s="374" t="str">
        <f ca="1">+IF(OFFSET('Sanitation Data'!$E$28,0,10*ROW('Sanitation Data'!E4))="","",OFFSET('Sanitation Data'!$E$28,0,10*ROW('Sanitation Data'!E4)))</f>
        <v/>
      </c>
      <c r="CQ10" s="374" t="str">
        <f ca="1">+IF(OFFSET('Sanitation Data'!$E$29,0,10*ROW('Sanitation Data'!E4))="","",OFFSET('Sanitation Data'!$E$29,0,10*ROW('Sanitation Data'!E4)))</f>
        <v/>
      </c>
      <c r="CR10" s="374" t="str">
        <f ca="1">+IF(OFFSET('Sanitation Data'!$E$30,0,10*ROW('Sanitation Data'!E4))="","",OFFSET('Sanitation Data'!$E$30,0,10*ROW('Sanitation Data'!E4)))</f>
        <v/>
      </c>
      <c r="CS10" s="374" t="str">
        <f ca="1">+IF(OFFSET('Sanitation Data'!$E$31,0,10*ROW('Sanitation Data'!E4))="","",OFFSET('Sanitation Data'!$E$31,0,10*ROW('Sanitation Data'!E4)))</f>
        <v/>
      </c>
      <c r="CT10" s="374" t="str">
        <f ca="1">+IF(OFFSET('Sanitation Data'!$E$32,0,10*ROW('Sanitation Data'!E4))="","",OFFSET('Sanitation Data'!$E$32,0,10*ROW('Sanitation Data'!E4)))</f>
        <v/>
      </c>
      <c r="CU10" s="374" t="str">
        <f ca="1">+IF(OFFSET('Sanitation Data'!$F$28,0,10*ROW('Sanitation Data'!F4))="","",OFFSET('Sanitation Data'!$F$28,0,10*ROW('Sanitation Data'!F4)))</f>
        <v/>
      </c>
      <c r="CV10" s="374" t="str">
        <f ca="1">+IF(OFFSET('Sanitation Data'!$F$29,0,10*ROW('Sanitation Data'!F4))="","",OFFSET('Sanitation Data'!$F$29,0,10*ROW('Sanitation Data'!F4)))</f>
        <v/>
      </c>
      <c r="CW10" s="374" t="str">
        <f ca="1">+IF(OFFSET('Sanitation Data'!$F$30,0,10*ROW('Sanitation Data'!F4))="","",OFFSET('Sanitation Data'!$F$30,0,10*ROW('Sanitation Data'!F4)))</f>
        <v/>
      </c>
      <c r="CX10" s="374" t="str">
        <f ca="1">+IF(OFFSET('Sanitation Data'!$F$31,0,10*ROW('Sanitation Data'!F4))="","",OFFSET('Sanitation Data'!$F$31,0,10*ROW('Sanitation Data'!F4)))</f>
        <v/>
      </c>
      <c r="CY10" s="374" t="str">
        <f ca="1">+IF(OFFSET('Sanitation Data'!$F$32,0,10*ROW('Sanitation Data'!F4))="","",OFFSET('Sanitation Data'!$F$32,0,10*ROW('Sanitation Data'!F4)))</f>
        <v/>
      </c>
      <c r="CZ10" s="374" t="str">
        <f ca="1">+IF(OFFSET('Sanitation Data'!$G$28,0,10*ROW('Sanitation Data'!G4))="","",OFFSET('Sanitation Data'!$G$28,0,10*ROW('Sanitation Data'!G4)))</f>
        <v/>
      </c>
      <c r="DA10" s="374" t="str">
        <f ca="1">+IF(OFFSET('Sanitation Data'!$G$29,0,10*ROW('Sanitation Data'!G4))="","",OFFSET('Sanitation Data'!$G$29,0,10*ROW('Sanitation Data'!G4)))</f>
        <v/>
      </c>
      <c r="DB10" s="374" t="str">
        <f ca="1">+IF(OFFSET('Sanitation Data'!$G$30,0,10*ROW('Sanitation Data'!G4))="","",OFFSET('Sanitation Data'!$G$30,0,10*ROW('Sanitation Data'!G4)))</f>
        <v/>
      </c>
      <c r="DC10" s="374" t="str">
        <f ca="1">+IF(OFFSET('Sanitation Data'!$G$31,0,10*ROW('Sanitation Data'!G4))="","",OFFSET('Sanitation Data'!$G$31,0,10*ROW('Sanitation Data'!G4)))</f>
        <v/>
      </c>
      <c r="DD10" s="374" t="str">
        <f ca="1">+IF(OFFSET('Sanitation Data'!$G$32,0,10*ROW('Sanitation Data'!G4))="","",OFFSET('Sanitation Data'!$G$32,0,10*ROW('Sanitation Data'!G4)))</f>
        <v/>
      </c>
      <c r="DE10" s="374" t="str">
        <f ca="1">+IF(OFFSET('Sanitation Data'!$H$28,0,10*ROW('Sanitation Data'!H4))="","",OFFSET('Sanitation Data'!$H$28,0,10*ROW('Sanitation Data'!H4)))</f>
        <v/>
      </c>
      <c r="DF10" s="374" t="str">
        <f ca="1">+IF(OFFSET('Sanitation Data'!$H$29,0,10*ROW('Sanitation Data'!H4))="","",OFFSET('Sanitation Data'!$H$29,0,10*ROW('Sanitation Data'!H4)))</f>
        <v/>
      </c>
      <c r="DG10" s="374" t="str">
        <f ca="1">+IF(OFFSET('Sanitation Data'!$H$30,0,10*ROW('Sanitation Data'!H4))="","",OFFSET('Sanitation Data'!$H$30,0,10*ROW('Sanitation Data'!H4)))</f>
        <v/>
      </c>
      <c r="DH10" s="374" t="str">
        <f ca="1">+IF(OFFSET('Sanitation Data'!$H$31,0,10*ROW('Sanitation Data'!H4))="","",OFFSET('Sanitation Data'!$H$31,0,10*ROW('Sanitation Data'!H4)))</f>
        <v/>
      </c>
      <c r="DI10" s="374" t="str">
        <f ca="1">+IF(OFFSET('Sanitation Data'!$H$32,0,10*ROW('Sanitation Data'!H4))="","",OFFSET('Sanitation Data'!$H$32,0,10*ROW('Sanitation Data'!H4)))</f>
        <v/>
      </c>
      <c r="DJ10" s="374" t="str">
        <f ca="1">+IF(OFFSET('Sanitation Data'!$I$28,0,10*ROW('Sanitation Data'!I4))="","",OFFSET('Sanitation Data'!$I$28,0,10*ROW('Sanitation Data'!I4)))</f>
        <v/>
      </c>
      <c r="DK10" s="374" t="str">
        <f ca="1">+IF(OFFSET('Sanitation Data'!$I$29,0,10*ROW('Sanitation Data'!I4))="","",OFFSET('Sanitation Data'!$I$29,0,10*ROW('Sanitation Data'!I4)))</f>
        <v/>
      </c>
      <c r="DL10" s="374" t="str">
        <f ca="1">+IF(OFFSET('Sanitation Data'!$I$30,0,10*ROW('Sanitation Data'!I4))="","",OFFSET('Sanitation Data'!$I$30,0,10*ROW('Sanitation Data'!I4)))</f>
        <v/>
      </c>
      <c r="DM10" s="374" t="str">
        <f ca="1">+IF(OFFSET('Sanitation Data'!$I$31,0,10*ROW('Sanitation Data'!I4))="","",OFFSET('Sanitation Data'!$I$31,0,10*ROW('Sanitation Data'!I4)))</f>
        <v/>
      </c>
      <c r="DN10" s="374" t="str">
        <f ca="1">+IF(OFFSET('Sanitation Data'!$I$32,0,10*ROW('Sanitation Data'!I4))="","",OFFSET('Sanitation Data'!$I$32,0,10*ROW('Sanitation Data'!I4)))</f>
        <v/>
      </c>
      <c r="DO10" s="374" t="str">
        <f ca="1">+IF(OFFSET('Hygiene Data'!$D$11,0,10*ROW('Hygiene Data'!D4))="","",OFFSET('Hygiene Data'!$D$11,0,10*ROW('Hygiene Data'!D4)))</f>
        <v/>
      </c>
      <c r="DP10" s="374" t="str">
        <f ca="1">+IF(OFFSET('Hygiene Data'!$D$12,0,10*ROW('Hygiene Data'!D4))="","",OFFSET('Hygiene Data'!$D$12,0,10*ROW('Hygiene Data'!D4)))</f>
        <v/>
      </c>
      <c r="DQ10" s="374" t="str">
        <f ca="1">+IF(OFFSET('Hygiene Data'!$D$13,0,10*ROW('Hygiene Data'!D4))="","",OFFSET('Hygiene Data'!$D$13,0,10*ROW('Hygiene Data'!D4)))</f>
        <v/>
      </c>
      <c r="DR10" s="374" t="str">
        <f ca="1">+IF(OFFSET('Hygiene Data'!$E$11,0,10*ROW('Hygiene Data'!E4))="","",OFFSET('Hygiene Data'!$E$11,0,10*ROW('Hygiene Data'!E4)))</f>
        <v/>
      </c>
      <c r="DS10" s="374" t="str">
        <f ca="1">+IF(OFFSET('Hygiene Data'!$E$12,0,10*ROW('Hygiene Data'!E4))="","",OFFSET('Hygiene Data'!$E$12,0,10*ROW('Hygiene Data'!E4)))</f>
        <v/>
      </c>
      <c r="DT10" s="374" t="str">
        <f ca="1">+IF(OFFSET('Hygiene Data'!$E$13,0,10*ROW('Hygiene Data'!E4))="","",OFFSET('Hygiene Data'!$E$13,0,10*ROW('Hygiene Data'!E4)))</f>
        <v/>
      </c>
      <c r="DU10" s="374" t="str">
        <f ca="1">+IF(OFFSET('Hygiene Data'!$F$11,0,10*ROW('Hygiene Data'!F4))="","",OFFSET('Hygiene Data'!$F$11,0,10*ROW('Hygiene Data'!F4)))</f>
        <v/>
      </c>
      <c r="DV10" s="374" t="str">
        <f ca="1">+IF(OFFSET('Hygiene Data'!$F$12,0,10*ROW('Hygiene Data'!F4))="","",OFFSET('Hygiene Data'!$F$12,0,10*ROW('Hygiene Data'!F4)))</f>
        <v/>
      </c>
      <c r="DW10" s="374" t="str">
        <f ca="1">+IF(OFFSET('Hygiene Data'!$F$13,0,10*ROW('Hygiene Data'!F4))="","",OFFSET('Hygiene Data'!$F$13,0,10*ROW('Hygiene Data'!F4)))</f>
        <v/>
      </c>
      <c r="DX10" s="374" t="str">
        <f ca="1">+IF(OFFSET('Hygiene Data'!$G$11,0,10*ROW('Hygiene Data'!G4))="","",OFFSET('Hygiene Data'!$G$11,0,10*ROW('Hygiene Data'!G4)))</f>
        <v/>
      </c>
      <c r="DY10" s="374" t="str">
        <f ca="1">+IF(OFFSET('Hygiene Data'!$G$12,0,10*ROW('Hygiene Data'!G4))="","",OFFSET('Hygiene Data'!$G$12,0,10*ROW('Hygiene Data'!G4)))</f>
        <v/>
      </c>
      <c r="DZ10" s="374" t="str">
        <f ca="1">+IF(OFFSET('Hygiene Data'!$G$13,0,10*ROW('Hygiene Data'!G4))="","",OFFSET('Hygiene Data'!$G$13,0,10*ROW('Hygiene Data'!G4)))</f>
        <v/>
      </c>
      <c r="EA10" s="374" t="str">
        <f ca="1">+IF(OFFSET('Hygiene Data'!$H$11,0,10*ROW('Hygiene Data'!H4))="","",OFFSET('Hygiene Data'!$H$11,0,10*ROW('Hygiene Data'!H4)))</f>
        <v/>
      </c>
      <c r="EB10" s="374" t="str">
        <f ca="1">+IF(OFFSET('Hygiene Data'!$H$12,0,10*ROW('Hygiene Data'!H4))="","",OFFSET('Hygiene Data'!$H$12,0,10*ROW('Hygiene Data'!H4)))</f>
        <v/>
      </c>
      <c r="EC10" s="374" t="str">
        <f ca="1">+IF(OFFSET('Hygiene Data'!$H$13,0,10*ROW('Hygiene Data'!H4))="","",OFFSET('Hygiene Data'!$H$13,0,10*ROW('Hygiene Data'!H4)))</f>
        <v/>
      </c>
      <c r="ED10" s="374" t="str">
        <f ca="1">+IF(OFFSET('Hygiene Data'!$I$11,0,10*ROW('Hygiene Data'!I4))="","",OFFSET('Hygiene Data'!$I$11,0,10*ROW('Hygiene Data'!I4)))</f>
        <v/>
      </c>
      <c r="EE10" s="374" t="str">
        <f ca="1">+IF(OFFSET('Hygiene Data'!$I$12,0,10*ROW('Hygiene Data'!I4))="","",OFFSET('Hygiene Data'!$I$12,0,10*ROW('Hygiene Data'!I4)))</f>
        <v/>
      </c>
      <c r="EF10" s="374" t="str">
        <f ca="1">+IF(OFFSET('Hygiene Data'!$I$13,0,10*ROW('Hygiene Data'!I4))="","",OFFSET('Hygiene Data'!$I$13,0,10*ROW('Hygiene Data'!I4)))</f>
        <v/>
      </c>
    </row>
    <row r="11" spans="1:136" x14ac:dyDescent="0.25">
      <c r="A11" s="483" t="str">
        <f ca="1">+IF(OFFSET('Water Data'!$B$2,0,10*ROW('Water Data'!E5))="","",OFFSET('Water Data'!$B$2,0,10*ROW('Water Data'!E5)))</f>
        <v/>
      </c>
      <c r="B11" s="48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0" t="str">
        <f t="shared" ca="1" si="0"/>
        <v/>
      </c>
      <c r="D11" s="511"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1"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1"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1"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1"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1"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1"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1"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1"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2"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2"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2"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3"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9"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3"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3"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3"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3"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3"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3"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3"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4" t="str">
        <f ca="1">+IF(OFFSET('Water Data'!$D$27,0,10*ROW('Water Data'!D5))="","",OFFSET('Water Data'!$D$27,0,10*ROW('Water Data'!D5)))</f>
        <v/>
      </c>
      <c r="BT11" s="374" t="str">
        <f ca="1">+IF(OFFSET('Water Data'!$D$28,0,10*ROW('Water Data'!D5))="","",OFFSET('Water Data'!$D$28,0,10*ROW('Water Data'!D5)))</f>
        <v/>
      </c>
      <c r="BU11" s="374" t="str">
        <f ca="1">+IF(OFFSET('Water Data'!$D$29,0,10*ROW('Water Data'!D5))="","",OFFSET('Water Data'!$D$29,0,10*ROW('Water Data'!D5)))</f>
        <v/>
      </c>
      <c r="BV11" s="374" t="str">
        <f ca="1">+IF(OFFSET('Water Data'!$E$27,0,10*ROW('Water Data'!E5))="","",OFFSET('Water Data'!$E$27,0,10*ROW('Water Data'!E5)))</f>
        <v/>
      </c>
      <c r="BW11" s="374" t="str">
        <f ca="1">+IF(OFFSET('Water Data'!$E$28,0,10*ROW('Water Data'!E5))="","",OFFSET('Water Data'!$E$28,0,10*ROW('Water Data'!E5)))</f>
        <v/>
      </c>
      <c r="BX11" s="374" t="str">
        <f ca="1">+IF(OFFSET('Water Data'!$E$29,0,10*ROW('Water Data'!E5))="","",OFFSET('Water Data'!$E$29,0,10*ROW('Water Data'!E5)))</f>
        <v/>
      </c>
      <c r="BY11" s="374" t="str">
        <f ca="1">+IF(OFFSET('Water Data'!$F$27,0,10*ROW('Water Data'!F5))="","",OFFSET('Water Data'!$F$27,0,10*ROW('Water Data'!F5)))</f>
        <v/>
      </c>
      <c r="BZ11" s="374" t="str">
        <f ca="1">+IF(OFFSET('Water Data'!$F$28,0,10*ROW('Water Data'!F5))="","",OFFSET('Water Data'!$F$28,0,10*ROW('Water Data'!F5)))</f>
        <v/>
      </c>
      <c r="CA11" s="374" t="str">
        <f ca="1">+IF(OFFSET('Water Data'!$F$29,0,10*ROW('Water Data'!F5))="","",OFFSET('Water Data'!$F$29,0,10*ROW('Water Data'!F5)))</f>
        <v/>
      </c>
      <c r="CB11" s="374" t="str">
        <f ca="1">+IF(OFFSET('Water Data'!$G$27,0,10*ROW('Water Data'!G5))="","",OFFSET('Water Data'!$G$27,0,10*ROW('Water Data'!G5)))</f>
        <v/>
      </c>
      <c r="CC11" s="374" t="str">
        <f ca="1">+IF(OFFSET('Water Data'!$G$28,0,10*ROW('Water Data'!G5))="","",OFFSET('Water Data'!$G$28,0,10*ROW('Water Data'!G5)))</f>
        <v/>
      </c>
      <c r="CD11" s="374" t="str">
        <f ca="1">+IF(OFFSET('Water Data'!$G$29,0,10*ROW('Water Data'!G5))="","",OFFSET('Water Data'!$G$29,0,10*ROW('Water Data'!G5)))</f>
        <v/>
      </c>
      <c r="CE11" s="374" t="str">
        <f ca="1">+IF(OFFSET('Water Data'!$H$27,0,10*ROW('Water Data'!H5))="","",OFFSET('Water Data'!$H$27,0,10*ROW('Water Data'!H5)))</f>
        <v/>
      </c>
      <c r="CF11" s="374" t="str">
        <f ca="1">+IF(OFFSET('Water Data'!$H$28,0,10*ROW('Water Data'!H5))="","",OFFSET('Water Data'!$H$28,0,10*ROW('Water Data'!H5)))</f>
        <v/>
      </c>
      <c r="CG11" s="374" t="str">
        <f ca="1">+IF(OFFSET('Water Data'!$H$29,0,10*ROW('Water Data'!H5))="","",OFFSET('Water Data'!$H$29,0,10*ROW('Water Data'!H5)))</f>
        <v/>
      </c>
      <c r="CH11" s="374" t="str">
        <f ca="1">+IF(OFFSET('Water Data'!$I$27,0,10*ROW('Water Data'!I5))="","",OFFSET('Water Data'!$I$27,0,10*ROW('Water Data'!I5)))</f>
        <v/>
      </c>
      <c r="CI11" s="374" t="str">
        <f ca="1">+IF(OFFSET('Water Data'!$I$28,0,10*ROW('Water Data'!I5))="","",OFFSET('Water Data'!$I$28,0,10*ROW('Water Data'!I5)))</f>
        <v/>
      </c>
      <c r="CJ11" s="374" t="str">
        <f ca="1">+IF(OFFSET('Water Data'!$I$29,0,10*ROW('Water Data'!I5))="","",OFFSET('Water Data'!$I$29,0,10*ROW('Water Data'!I5)))</f>
        <v/>
      </c>
      <c r="CK11" s="374" t="str">
        <f ca="1">+IF(OFFSET('Sanitation Data'!$D$28,0,10*ROW('Sanitation Data'!D5))="","",OFFSET('Sanitation Data'!$D$28,0,10*ROW('Sanitation Data'!D5)))</f>
        <v/>
      </c>
      <c r="CL11" s="374" t="str">
        <f ca="1">+IF(OFFSET('Sanitation Data'!$D$29,0,10*ROW('Sanitation Data'!D5))="","",OFFSET('Sanitation Data'!$D$29,0,10*ROW('Sanitation Data'!D5)))</f>
        <v/>
      </c>
      <c r="CM11" s="374" t="str">
        <f ca="1">+IF(OFFSET('Sanitation Data'!$D$30,0,10*ROW('Sanitation Data'!D5))="","",OFFSET('Sanitation Data'!$D$30,0,10*ROW('Sanitation Data'!D5)))</f>
        <v/>
      </c>
      <c r="CN11" s="374" t="str">
        <f ca="1">+IF(OFFSET('Sanitation Data'!$D$31,0,10*ROW('Sanitation Data'!D5))="","",OFFSET('Sanitation Data'!$D$31,0,10*ROW('Sanitation Data'!D5)))</f>
        <v/>
      </c>
      <c r="CO11" s="374" t="str">
        <f ca="1">+IF(OFFSET('Sanitation Data'!$D$32,0,10*ROW('Sanitation Data'!D5))="","",OFFSET('Sanitation Data'!$D$32,0,10*ROW('Sanitation Data'!D5)))</f>
        <v/>
      </c>
      <c r="CP11" s="374" t="str">
        <f ca="1">+IF(OFFSET('Sanitation Data'!$E$28,0,10*ROW('Sanitation Data'!E5))="","",OFFSET('Sanitation Data'!$E$28,0,10*ROW('Sanitation Data'!E5)))</f>
        <v/>
      </c>
      <c r="CQ11" s="374" t="str">
        <f ca="1">+IF(OFFSET('Sanitation Data'!$E$29,0,10*ROW('Sanitation Data'!E5))="","",OFFSET('Sanitation Data'!$E$29,0,10*ROW('Sanitation Data'!E5)))</f>
        <v/>
      </c>
      <c r="CR11" s="374" t="str">
        <f ca="1">+IF(OFFSET('Sanitation Data'!$E$30,0,10*ROW('Sanitation Data'!E5))="","",OFFSET('Sanitation Data'!$E$30,0,10*ROW('Sanitation Data'!E5)))</f>
        <v/>
      </c>
      <c r="CS11" s="374" t="str">
        <f ca="1">+IF(OFFSET('Sanitation Data'!$E$31,0,10*ROW('Sanitation Data'!E5))="","",OFFSET('Sanitation Data'!$E$31,0,10*ROW('Sanitation Data'!E5)))</f>
        <v/>
      </c>
      <c r="CT11" s="374" t="str">
        <f ca="1">+IF(OFFSET('Sanitation Data'!$E$32,0,10*ROW('Sanitation Data'!E5))="","",OFFSET('Sanitation Data'!$E$32,0,10*ROW('Sanitation Data'!E5)))</f>
        <v/>
      </c>
      <c r="CU11" s="374" t="str">
        <f ca="1">+IF(OFFSET('Sanitation Data'!$F$28,0,10*ROW('Sanitation Data'!F5))="","",OFFSET('Sanitation Data'!$F$28,0,10*ROW('Sanitation Data'!F5)))</f>
        <v/>
      </c>
      <c r="CV11" s="374" t="str">
        <f ca="1">+IF(OFFSET('Sanitation Data'!$F$29,0,10*ROW('Sanitation Data'!F5))="","",OFFSET('Sanitation Data'!$F$29,0,10*ROW('Sanitation Data'!F5)))</f>
        <v/>
      </c>
      <c r="CW11" s="374" t="str">
        <f ca="1">+IF(OFFSET('Sanitation Data'!$F$30,0,10*ROW('Sanitation Data'!F5))="","",OFFSET('Sanitation Data'!$F$30,0,10*ROW('Sanitation Data'!F5)))</f>
        <v/>
      </c>
      <c r="CX11" s="374" t="str">
        <f ca="1">+IF(OFFSET('Sanitation Data'!$F$31,0,10*ROW('Sanitation Data'!F5))="","",OFFSET('Sanitation Data'!$F$31,0,10*ROW('Sanitation Data'!F5)))</f>
        <v/>
      </c>
      <c r="CY11" s="374" t="str">
        <f ca="1">+IF(OFFSET('Sanitation Data'!$F$32,0,10*ROW('Sanitation Data'!F5))="","",OFFSET('Sanitation Data'!$F$32,0,10*ROW('Sanitation Data'!F5)))</f>
        <v/>
      </c>
      <c r="CZ11" s="374" t="str">
        <f ca="1">+IF(OFFSET('Sanitation Data'!$G$28,0,10*ROW('Sanitation Data'!G5))="","",OFFSET('Sanitation Data'!$G$28,0,10*ROW('Sanitation Data'!G5)))</f>
        <v/>
      </c>
      <c r="DA11" s="374" t="str">
        <f ca="1">+IF(OFFSET('Sanitation Data'!$G$29,0,10*ROW('Sanitation Data'!G5))="","",OFFSET('Sanitation Data'!$G$29,0,10*ROW('Sanitation Data'!G5)))</f>
        <v/>
      </c>
      <c r="DB11" s="374" t="str">
        <f ca="1">+IF(OFFSET('Sanitation Data'!$G$30,0,10*ROW('Sanitation Data'!G5))="","",OFFSET('Sanitation Data'!$G$30,0,10*ROW('Sanitation Data'!G5)))</f>
        <v/>
      </c>
      <c r="DC11" s="374" t="str">
        <f ca="1">+IF(OFFSET('Sanitation Data'!$G$31,0,10*ROW('Sanitation Data'!G5))="","",OFFSET('Sanitation Data'!$G$31,0,10*ROW('Sanitation Data'!G5)))</f>
        <v/>
      </c>
      <c r="DD11" s="374" t="str">
        <f ca="1">+IF(OFFSET('Sanitation Data'!$G$32,0,10*ROW('Sanitation Data'!G5))="","",OFFSET('Sanitation Data'!$G$32,0,10*ROW('Sanitation Data'!G5)))</f>
        <v/>
      </c>
      <c r="DE11" s="374" t="str">
        <f ca="1">+IF(OFFSET('Sanitation Data'!$H$28,0,10*ROW('Sanitation Data'!H5))="","",OFFSET('Sanitation Data'!$H$28,0,10*ROW('Sanitation Data'!H5)))</f>
        <v/>
      </c>
      <c r="DF11" s="374" t="str">
        <f ca="1">+IF(OFFSET('Sanitation Data'!$H$29,0,10*ROW('Sanitation Data'!H5))="","",OFFSET('Sanitation Data'!$H$29,0,10*ROW('Sanitation Data'!H5)))</f>
        <v/>
      </c>
      <c r="DG11" s="374" t="str">
        <f ca="1">+IF(OFFSET('Sanitation Data'!$H$30,0,10*ROW('Sanitation Data'!H5))="","",OFFSET('Sanitation Data'!$H$30,0,10*ROW('Sanitation Data'!H5)))</f>
        <v/>
      </c>
      <c r="DH11" s="374" t="str">
        <f ca="1">+IF(OFFSET('Sanitation Data'!$H$31,0,10*ROW('Sanitation Data'!H5))="","",OFFSET('Sanitation Data'!$H$31,0,10*ROW('Sanitation Data'!H5)))</f>
        <v/>
      </c>
      <c r="DI11" s="374" t="str">
        <f ca="1">+IF(OFFSET('Sanitation Data'!$H$32,0,10*ROW('Sanitation Data'!H5))="","",OFFSET('Sanitation Data'!$H$32,0,10*ROW('Sanitation Data'!H5)))</f>
        <v/>
      </c>
      <c r="DJ11" s="374" t="str">
        <f ca="1">+IF(OFFSET('Sanitation Data'!$I$28,0,10*ROW('Sanitation Data'!I5))="","",OFFSET('Sanitation Data'!$I$28,0,10*ROW('Sanitation Data'!I5)))</f>
        <v/>
      </c>
      <c r="DK11" s="374" t="str">
        <f ca="1">+IF(OFFSET('Sanitation Data'!$I$29,0,10*ROW('Sanitation Data'!I5))="","",OFFSET('Sanitation Data'!$I$29,0,10*ROW('Sanitation Data'!I5)))</f>
        <v/>
      </c>
      <c r="DL11" s="374" t="str">
        <f ca="1">+IF(OFFSET('Sanitation Data'!$I$30,0,10*ROW('Sanitation Data'!I5))="","",OFFSET('Sanitation Data'!$I$30,0,10*ROW('Sanitation Data'!I5)))</f>
        <v/>
      </c>
      <c r="DM11" s="374" t="str">
        <f ca="1">+IF(OFFSET('Sanitation Data'!$I$31,0,10*ROW('Sanitation Data'!I5))="","",OFFSET('Sanitation Data'!$I$31,0,10*ROW('Sanitation Data'!I5)))</f>
        <v/>
      </c>
      <c r="DN11" s="374" t="str">
        <f ca="1">+IF(OFFSET('Sanitation Data'!$I$32,0,10*ROW('Sanitation Data'!I5))="","",OFFSET('Sanitation Data'!$I$32,0,10*ROW('Sanitation Data'!I5)))</f>
        <v/>
      </c>
      <c r="DO11" s="374" t="str">
        <f ca="1">+IF(OFFSET('Hygiene Data'!$D$11,0,10*ROW('Hygiene Data'!D5))="","",OFFSET('Hygiene Data'!$D$11,0,10*ROW('Hygiene Data'!D5)))</f>
        <v/>
      </c>
      <c r="DP11" s="374" t="str">
        <f ca="1">+IF(OFFSET('Hygiene Data'!$D$12,0,10*ROW('Hygiene Data'!D5))="","",OFFSET('Hygiene Data'!$D$12,0,10*ROW('Hygiene Data'!D5)))</f>
        <v/>
      </c>
      <c r="DQ11" s="374" t="str">
        <f ca="1">+IF(OFFSET('Hygiene Data'!$D$13,0,10*ROW('Hygiene Data'!D5))="","",OFFSET('Hygiene Data'!$D$13,0,10*ROW('Hygiene Data'!D5)))</f>
        <v/>
      </c>
      <c r="DR11" s="374" t="str">
        <f ca="1">+IF(OFFSET('Hygiene Data'!$E$11,0,10*ROW('Hygiene Data'!E5))="","",OFFSET('Hygiene Data'!$E$11,0,10*ROW('Hygiene Data'!E5)))</f>
        <v/>
      </c>
      <c r="DS11" s="374" t="str">
        <f ca="1">+IF(OFFSET('Hygiene Data'!$E$12,0,10*ROW('Hygiene Data'!E5))="","",OFFSET('Hygiene Data'!$E$12,0,10*ROW('Hygiene Data'!E5)))</f>
        <v/>
      </c>
      <c r="DT11" s="374" t="str">
        <f ca="1">+IF(OFFSET('Hygiene Data'!$E$13,0,10*ROW('Hygiene Data'!E5))="","",OFFSET('Hygiene Data'!$E$13,0,10*ROW('Hygiene Data'!E5)))</f>
        <v/>
      </c>
      <c r="DU11" s="374" t="str">
        <f ca="1">+IF(OFFSET('Hygiene Data'!$F$11,0,10*ROW('Hygiene Data'!F5))="","",OFFSET('Hygiene Data'!$F$11,0,10*ROW('Hygiene Data'!F5)))</f>
        <v/>
      </c>
      <c r="DV11" s="374" t="str">
        <f ca="1">+IF(OFFSET('Hygiene Data'!$F$12,0,10*ROW('Hygiene Data'!F5))="","",OFFSET('Hygiene Data'!$F$12,0,10*ROW('Hygiene Data'!F5)))</f>
        <v/>
      </c>
      <c r="DW11" s="374" t="str">
        <f ca="1">+IF(OFFSET('Hygiene Data'!$F$13,0,10*ROW('Hygiene Data'!F5))="","",OFFSET('Hygiene Data'!$F$13,0,10*ROW('Hygiene Data'!F5)))</f>
        <v/>
      </c>
      <c r="DX11" s="374" t="str">
        <f ca="1">+IF(OFFSET('Hygiene Data'!$G$11,0,10*ROW('Hygiene Data'!G5))="","",OFFSET('Hygiene Data'!$G$11,0,10*ROW('Hygiene Data'!G5)))</f>
        <v/>
      </c>
      <c r="DY11" s="374" t="str">
        <f ca="1">+IF(OFFSET('Hygiene Data'!$G$12,0,10*ROW('Hygiene Data'!G5))="","",OFFSET('Hygiene Data'!$G$12,0,10*ROW('Hygiene Data'!G5)))</f>
        <v/>
      </c>
      <c r="DZ11" s="374" t="str">
        <f ca="1">+IF(OFFSET('Hygiene Data'!$G$13,0,10*ROW('Hygiene Data'!G5))="","",OFFSET('Hygiene Data'!$G$13,0,10*ROW('Hygiene Data'!G5)))</f>
        <v/>
      </c>
      <c r="EA11" s="374" t="str">
        <f ca="1">+IF(OFFSET('Hygiene Data'!$H$11,0,10*ROW('Hygiene Data'!H5))="","",OFFSET('Hygiene Data'!$H$11,0,10*ROW('Hygiene Data'!H5)))</f>
        <v/>
      </c>
      <c r="EB11" s="374" t="str">
        <f ca="1">+IF(OFFSET('Hygiene Data'!$H$12,0,10*ROW('Hygiene Data'!H5))="","",OFFSET('Hygiene Data'!$H$12,0,10*ROW('Hygiene Data'!H5)))</f>
        <v/>
      </c>
      <c r="EC11" s="374" t="str">
        <f ca="1">+IF(OFFSET('Hygiene Data'!$H$13,0,10*ROW('Hygiene Data'!H5))="","",OFFSET('Hygiene Data'!$H$13,0,10*ROW('Hygiene Data'!H5)))</f>
        <v/>
      </c>
      <c r="ED11" s="374" t="str">
        <f ca="1">+IF(OFFSET('Hygiene Data'!$I$11,0,10*ROW('Hygiene Data'!I5))="","",OFFSET('Hygiene Data'!$I$11,0,10*ROW('Hygiene Data'!I5)))</f>
        <v/>
      </c>
      <c r="EE11" s="374" t="str">
        <f ca="1">+IF(OFFSET('Hygiene Data'!$I$12,0,10*ROW('Hygiene Data'!I5))="","",OFFSET('Hygiene Data'!$I$12,0,10*ROW('Hygiene Data'!I5)))</f>
        <v/>
      </c>
      <c r="EF11" s="374" t="str">
        <f ca="1">+IF(OFFSET('Hygiene Data'!$I$13,0,10*ROW('Hygiene Data'!I5))="","",OFFSET('Hygiene Data'!$I$13,0,10*ROW('Hygiene Data'!I5)))</f>
        <v/>
      </c>
    </row>
    <row r="12" spans="1:136" x14ac:dyDescent="0.25">
      <c r="A12" s="483" t="str">
        <f ca="1">+IF(OFFSET('Water Data'!$B$2,0,10*ROW('Water Data'!E6))="","",OFFSET('Water Data'!$B$2,0,10*ROW('Water Data'!E6)))</f>
        <v/>
      </c>
      <c r="B12" s="48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0" t="str">
        <f t="shared" ca="1" si="0"/>
        <v/>
      </c>
      <c r="D12" s="51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4" t="str">
        <f ca="1">+IF(OFFSET('Water Data'!$D$27,0,10*ROW('Water Data'!D6))="","",OFFSET('Water Data'!$D$27,0,10*ROW('Water Data'!D6)))</f>
        <v/>
      </c>
      <c r="BT12" s="374" t="str">
        <f ca="1">+IF(OFFSET('Water Data'!$D$28,0,10*ROW('Water Data'!D6))="","",OFFSET('Water Data'!$D$28,0,10*ROW('Water Data'!D6)))</f>
        <v/>
      </c>
      <c r="BU12" s="374" t="str">
        <f ca="1">+IF(OFFSET('Water Data'!$D$29,0,10*ROW('Water Data'!D6))="","",OFFSET('Water Data'!$D$29,0,10*ROW('Water Data'!D6)))</f>
        <v/>
      </c>
      <c r="BV12" s="374" t="str">
        <f ca="1">+IF(OFFSET('Water Data'!$E$27,0,10*ROW('Water Data'!E6))="","",OFFSET('Water Data'!$E$27,0,10*ROW('Water Data'!E6)))</f>
        <v/>
      </c>
      <c r="BW12" s="374" t="str">
        <f ca="1">+IF(OFFSET('Water Data'!$E$28,0,10*ROW('Water Data'!E6))="","",OFFSET('Water Data'!$E$28,0,10*ROW('Water Data'!E6)))</f>
        <v/>
      </c>
      <c r="BX12" s="374" t="str">
        <f ca="1">+IF(OFFSET('Water Data'!$E$29,0,10*ROW('Water Data'!E6))="","",OFFSET('Water Data'!$E$29,0,10*ROW('Water Data'!E6)))</f>
        <v/>
      </c>
      <c r="BY12" s="374" t="str">
        <f ca="1">+IF(OFFSET('Water Data'!$F$27,0,10*ROW('Water Data'!F6))="","",OFFSET('Water Data'!$F$27,0,10*ROW('Water Data'!F6)))</f>
        <v/>
      </c>
      <c r="BZ12" s="374" t="str">
        <f ca="1">+IF(OFFSET('Water Data'!$F$28,0,10*ROW('Water Data'!F6))="","",OFFSET('Water Data'!$F$28,0,10*ROW('Water Data'!F6)))</f>
        <v/>
      </c>
      <c r="CA12" s="374" t="str">
        <f ca="1">+IF(OFFSET('Water Data'!$F$29,0,10*ROW('Water Data'!F6))="","",OFFSET('Water Data'!$F$29,0,10*ROW('Water Data'!F6)))</f>
        <v/>
      </c>
      <c r="CB12" s="374" t="str">
        <f ca="1">+IF(OFFSET('Water Data'!$G$27,0,10*ROW('Water Data'!G6))="","",OFFSET('Water Data'!$G$27,0,10*ROW('Water Data'!G6)))</f>
        <v/>
      </c>
      <c r="CC12" s="374" t="str">
        <f ca="1">+IF(OFFSET('Water Data'!$G$28,0,10*ROW('Water Data'!G6))="","",OFFSET('Water Data'!$G$28,0,10*ROW('Water Data'!G6)))</f>
        <v/>
      </c>
      <c r="CD12" s="374" t="str">
        <f ca="1">+IF(OFFSET('Water Data'!$G$29,0,10*ROW('Water Data'!G6))="","",OFFSET('Water Data'!$G$29,0,10*ROW('Water Data'!G6)))</f>
        <v/>
      </c>
      <c r="CE12" s="374" t="str">
        <f ca="1">+IF(OFFSET('Water Data'!$H$27,0,10*ROW('Water Data'!H6))="","",OFFSET('Water Data'!$H$27,0,10*ROW('Water Data'!H6)))</f>
        <v/>
      </c>
      <c r="CF12" s="374" t="str">
        <f ca="1">+IF(OFFSET('Water Data'!$H$28,0,10*ROW('Water Data'!H6))="","",OFFSET('Water Data'!$H$28,0,10*ROW('Water Data'!H6)))</f>
        <v/>
      </c>
      <c r="CG12" s="374" t="str">
        <f ca="1">+IF(OFFSET('Water Data'!$H$29,0,10*ROW('Water Data'!H6))="","",OFFSET('Water Data'!$H$29,0,10*ROW('Water Data'!H6)))</f>
        <v/>
      </c>
      <c r="CH12" s="374" t="str">
        <f ca="1">+IF(OFFSET('Water Data'!$I$27,0,10*ROW('Water Data'!I6))="","",OFFSET('Water Data'!$I$27,0,10*ROW('Water Data'!I6)))</f>
        <v/>
      </c>
      <c r="CI12" s="374" t="str">
        <f ca="1">+IF(OFFSET('Water Data'!$I$28,0,10*ROW('Water Data'!I6))="","",OFFSET('Water Data'!$I$28,0,10*ROW('Water Data'!I6)))</f>
        <v/>
      </c>
      <c r="CJ12" s="374" t="str">
        <f ca="1">+IF(OFFSET('Water Data'!$I$29,0,10*ROW('Water Data'!I6))="","",OFFSET('Water Data'!$I$29,0,10*ROW('Water Data'!I6)))</f>
        <v/>
      </c>
      <c r="CK12" s="374" t="str">
        <f ca="1">+IF(OFFSET('Sanitation Data'!$D$28,0,10*ROW('Sanitation Data'!D6))="","",OFFSET('Sanitation Data'!$D$28,0,10*ROW('Sanitation Data'!D6)))</f>
        <v/>
      </c>
      <c r="CL12" s="374" t="str">
        <f ca="1">+IF(OFFSET('Sanitation Data'!$D$29,0,10*ROW('Sanitation Data'!D6))="","",OFFSET('Sanitation Data'!$D$29,0,10*ROW('Sanitation Data'!D6)))</f>
        <v/>
      </c>
      <c r="CM12" s="374" t="str">
        <f ca="1">+IF(OFFSET('Sanitation Data'!$D$30,0,10*ROW('Sanitation Data'!D6))="","",OFFSET('Sanitation Data'!$D$30,0,10*ROW('Sanitation Data'!D6)))</f>
        <v/>
      </c>
      <c r="CN12" s="374" t="str">
        <f ca="1">+IF(OFFSET('Sanitation Data'!$D$31,0,10*ROW('Sanitation Data'!D6))="","",OFFSET('Sanitation Data'!$D$31,0,10*ROW('Sanitation Data'!D6)))</f>
        <v/>
      </c>
      <c r="CO12" s="374" t="str">
        <f ca="1">+IF(OFFSET('Sanitation Data'!$D$32,0,10*ROW('Sanitation Data'!D6))="","",OFFSET('Sanitation Data'!$D$32,0,10*ROW('Sanitation Data'!D6)))</f>
        <v/>
      </c>
      <c r="CP12" s="374" t="str">
        <f ca="1">+IF(OFFSET('Sanitation Data'!$E$28,0,10*ROW('Sanitation Data'!E6))="","",OFFSET('Sanitation Data'!$E$28,0,10*ROW('Sanitation Data'!E6)))</f>
        <v/>
      </c>
      <c r="CQ12" s="374" t="str">
        <f ca="1">+IF(OFFSET('Sanitation Data'!$E$29,0,10*ROW('Sanitation Data'!E6))="","",OFFSET('Sanitation Data'!$E$29,0,10*ROW('Sanitation Data'!E6)))</f>
        <v/>
      </c>
      <c r="CR12" s="374" t="str">
        <f ca="1">+IF(OFFSET('Sanitation Data'!$E$30,0,10*ROW('Sanitation Data'!E6))="","",OFFSET('Sanitation Data'!$E$30,0,10*ROW('Sanitation Data'!E6)))</f>
        <v/>
      </c>
      <c r="CS12" s="374" t="str">
        <f ca="1">+IF(OFFSET('Sanitation Data'!$E$31,0,10*ROW('Sanitation Data'!E6))="","",OFFSET('Sanitation Data'!$E$31,0,10*ROW('Sanitation Data'!E6)))</f>
        <v/>
      </c>
      <c r="CT12" s="374" t="str">
        <f ca="1">+IF(OFFSET('Sanitation Data'!$E$32,0,10*ROW('Sanitation Data'!E6))="","",OFFSET('Sanitation Data'!$E$32,0,10*ROW('Sanitation Data'!E6)))</f>
        <v/>
      </c>
      <c r="CU12" s="374" t="str">
        <f ca="1">+IF(OFFSET('Sanitation Data'!$F$28,0,10*ROW('Sanitation Data'!F6))="","",OFFSET('Sanitation Data'!$F$28,0,10*ROW('Sanitation Data'!F6)))</f>
        <v/>
      </c>
      <c r="CV12" s="374" t="str">
        <f ca="1">+IF(OFFSET('Sanitation Data'!$F$29,0,10*ROW('Sanitation Data'!F6))="","",OFFSET('Sanitation Data'!$F$29,0,10*ROW('Sanitation Data'!F6)))</f>
        <v/>
      </c>
      <c r="CW12" s="374" t="str">
        <f ca="1">+IF(OFFSET('Sanitation Data'!$F$30,0,10*ROW('Sanitation Data'!F6))="","",OFFSET('Sanitation Data'!$F$30,0,10*ROW('Sanitation Data'!F6)))</f>
        <v/>
      </c>
      <c r="CX12" s="374" t="str">
        <f ca="1">+IF(OFFSET('Sanitation Data'!$F$31,0,10*ROW('Sanitation Data'!F6))="","",OFFSET('Sanitation Data'!$F$31,0,10*ROW('Sanitation Data'!F6)))</f>
        <v/>
      </c>
      <c r="CY12" s="374" t="str">
        <f ca="1">+IF(OFFSET('Sanitation Data'!$F$32,0,10*ROW('Sanitation Data'!F6))="","",OFFSET('Sanitation Data'!$F$32,0,10*ROW('Sanitation Data'!F6)))</f>
        <v/>
      </c>
      <c r="CZ12" s="374" t="str">
        <f ca="1">+IF(OFFSET('Sanitation Data'!$G$28,0,10*ROW('Sanitation Data'!G6))="","",OFFSET('Sanitation Data'!$G$28,0,10*ROW('Sanitation Data'!G6)))</f>
        <v/>
      </c>
      <c r="DA12" s="374" t="str">
        <f ca="1">+IF(OFFSET('Sanitation Data'!$G$29,0,10*ROW('Sanitation Data'!G6))="","",OFFSET('Sanitation Data'!$G$29,0,10*ROW('Sanitation Data'!G6)))</f>
        <v/>
      </c>
      <c r="DB12" s="374" t="str">
        <f ca="1">+IF(OFFSET('Sanitation Data'!$G$30,0,10*ROW('Sanitation Data'!G6))="","",OFFSET('Sanitation Data'!$G$30,0,10*ROW('Sanitation Data'!G6)))</f>
        <v/>
      </c>
      <c r="DC12" s="374" t="str">
        <f ca="1">+IF(OFFSET('Sanitation Data'!$G$31,0,10*ROW('Sanitation Data'!G6))="","",OFFSET('Sanitation Data'!$G$31,0,10*ROW('Sanitation Data'!G6)))</f>
        <v/>
      </c>
      <c r="DD12" s="374" t="str">
        <f ca="1">+IF(OFFSET('Sanitation Data'!$G$32,0,10*ROW('Sanitation Data'!G6))="","",OFFSET('Sanitation Data'!$G$32,0,10*ROW('Sanitation Data'!G6)))</f>
        <v/>
      </c>
      <c r="DE12" s="374" t="str">
        <f ca="1">+IF(OFFSET('Sanitation Data'!$H$28,0,10*ROW('Sanitation Data'!H6))="","",OFFSET('Sanitation Data'!$H$28,0,10*ROW('Sanitation Data'!H6)))</f>
        <v/>
      </c>
      <c r="DF12" s="374" t="str">
        <f ca="1">+IF(OFFSET('Sanitation Data'!$H$29,0,10*ROW('Sanitation Data'!H6))="","",OFFSET('Sanitation Data'!$H$29,0,10*ROW('Sanitation Data'!H6)))</f>
        <v/>
      </c>
      <c r="DG12" s="374" t="str">
        <f ca="1">+IF(OFFSET('Sanitation Data'!$H$30,0,10*ROW('Sanitation Data'!H6))="","",OFFSET('Sanitation Data'!$H$30,0,10*ROW('Sanitation Data'!H6)))</f>
        <v/>
      </c>
      <c r="DH12" s="374" t="str">
        <f ca="1">+IF(OFFSET('Sanitation Data'!$H$31,0,10*ROW('Sanitation Data'!H6))="","",OFFSET('Sanitation Data'!$H$31,0,10*ROW('Sanitation Data'!H6)))</f>
        <v/>
      </c>
      <c r="DI12" s="374" t="str">
        <f ca="1">+IF(OFFSET('Sanitation Data'!$H$32,0,10*ROW('Sanitation Data'!H6))="","",OFFSET('Sanitation Data'!$H$32,0,10*ROW('Sanitation Data'!H6)))</f>
        <v/>
      </c>
      <c r="DJ12" s="374" t="str">
        <f ca="1">+IF(OFFSET('Sanitation Data'!$I$28,0,10*ROW('Sanitation Data'!I6))="","",OFFSET('Sanitation Data'!$I$28,0,10*ROW('Sanitation Data'!I6)))</f>
        <v/>
      </c>
      <c r="DK12" s="374" t="str">
        <f ca="1">+IF(OFFSET('Sanitation Data'!$I$29,0,10*ROW('Sanitation Data'!I6))="","",OFFSET('Sanitation Data'!$I$29,0,10*ROW('Sanitation Data'!I6)))</f>
        <v/>
      </c>
      <c r="DL12" s="374" t="str">
        <f ca="1">+IF(OFFSET('Sanitation Data'!$I$30,0,10*ROW('Sanitation Data'!I6))="","",OFFSET('Sanitation Data'!$I$30,0,10*ROW('Sanitation Data'!I6)))</f>
        <v/>
      </c>
      <c r="DM12" s="374" t="str">
        <f ca="1">+IF(OFFSET('Sanitation Data'!$I$31,0,10*ROW('Sanitation Data'!I6))="","",OFFSET('Sanitation Data'!$I$31,0,10*ROW('Sanitation Data'!I6)))</f>
        <v/>
      </c>
      <c r="DN12" s="374" t="str">
        <f ca="1">+IF(OFFSET('Sanitation Data'!$I$32,0,10*ROW('Sanitation Data'!I6))="","",OFFSET('Sanitation Data'!$I$32,0,10*ROW('Sanitation Data'!I6)))</f>
        <v/>
      </c>
      <c r="DO12" s="374" t="str">
        <f ca="1">+IF(OFFSET('Hygiene Data'!$D$11,0,10*ROW('Hygiene Data'!D6))="","",OFFSET('Hygiene Data'!$D$11,0,10*ROW('Hygiene Data'!D6)))</f>
        <v/>
      </c>
      <c r="DP12" s="374" t="str">
        <f ca="1">+IF(OFFSET('Hygiene Data'!$D$12,0,10*ROW('Hygiene Data'!D6))="","",OFFSET('Hygiene Data'!$D$12,0,10*ROW('Hygiene Data'!D6)))</f>
        <v/>
      </c>
      <c r="DQ12" s="374" t="str">
        <f ca="1">+IF(OFFSET('Hygiene Data'!$D$13,0,10*ROW('Hygiene Data'!D6))="","",OFFSET('Hygiene Data'!$D$13,0,10*ROW('Hygiene Data'!D6)))</f>
        <v/>
      </c>
      <c r="DR12" s="374" t="str">
        <f ca="1">+IF(OFFSET('Hygiene Data'!$E$11,0,10*ROW('Hygiene Data'!E6))="","",OFFSET('Hygiene Data'!$E$11,0,10*ROW('Hygiene Data'!E6)))</f>
        <v/>
      </c>
      <c r="DS12" s="374" t="str">
        <f ca="1">+IF(OFFSET('Hygiene Data'!$E$12,0,10*ROW('Hygiene Data'!E6))="","",OFFSET('Hygiene Data'!$E$12,0,10*ROW('Hygiene Data'!E6)))</f>
        <v/>
      </c>
      <c r="DT12" s="374" t="str">
        <f ca="1">+IF(OFFSET('Hygiene Data'!$E$13,0,10*ROW('Hygiene Data'!E6))="","",OFFSET('Hygiene Data'!$E$13,0,10*ROW('Hygiene Data'!E6)))</f>
        <v/>
      </c>
      <c r="DU12" s="374" t="str">
        <f ca="1">+IF(OFFSET('Hygiene Data'!$F$11,0,10*ROW('Hygiene Data'!F6))="","",OFFSET('Hygiene Data'!$F$11,0,10*ROW('Hygiene Data'!F6)))</f>
        <v/>
      </c>
      <c r="DV12" s="374" t="str">
        <f ca="1">+IF(OFFSET('Hygiene Data'!$F$12,0,10*ROW('Hygiene Data'!F6))="","",OFFSET('Hygiene Data'!$F$12,0,10*ROW('Hygiene Data'!F6)))</f>
        <v/>
      </c>
      <c r="DW12" s="374" t="str">
        <f ca="1">+IF(OFFSET('Hygiene Data'!$F$13,0,10*ROW('Hygiene Data'!F6))="","",OFFSET('Hygiene Data'!$F$13,0,10*ROW('Hygiene Data'!F6)))</f>
        <v/>
      </c>
      <c r="DX12" s="374" t="str">
        <f ca="1">+IF(OFFSET('Hygiene Data'!$G$11,0,10*ROW('Hygiene Data'!G6))="","",OFFSET('Hygiene Data'!$G$11,0,10*ROW('Hygiene Data'!G6)))</f>
        <v/>
      </c>
      <c r="DY12" s="374" t="str">
        <f ca="1">+IF(OFFSET('Hygiene Data'!$G$12,0,10*ROW('Hygiene Data'!G6))="","",OFFSET('Hygiene Data'!$G$12,0,10*ROW('Hygiene Data'!G6)))</f>
        <v/>
      </c>
      <c r="DZ12" s="374" t="str">
        <f ca="1">+IF(OFFSET('Hygiene Data'!$G$13,0,10*ROW('Hygiene Data'!G6))="","",OFFSET('Hygiene Data'!$G$13,0,10*ROW('Hygiene Data'!G6)))</f>
        <v/>
      </c>
      <c r="EA12" s="374" t="str">
        <f ca="1">+IF(OFFSET('Hygiene Data'!$H$11,0,10*ROW('Hygiene Data'!H6))="","",OFFSET('Hygiene Data'!$H$11,0,10*ROW('Hygiene Data'!H6)))</f>
        <v/>
      </c>
      <c r="EB12" s="374" t="str">
        <f ca="1">+IF(OFFSET('Hygiene Data'!$H$12,0,10*ROW('Hygiene Data'!H6))="","",OFFSET('Hygiene Data'!$H$12,0,10*ROW('Hygiene Data'!H6)))</f>
        <v/>
      </c>
      <c r="EC12" s="374" t="str">
        <f ca="1">+IF(OFFSET('Hygiene Data'!$H$13,0,10*ROW('Hygiene Data'!H6))="","",OFFSET('Hygiene Data'!$H$13,0,10*ROW('Hygiene Data'!H6)))</f>
        <v/>
      </c>
      <c r="ED12" s="374" t="str">
        <f ca="1">+IF(OFFSET('Hygiene Data'!$I$11,0,10*ROW('Hygiene Data'!I6))="","",OFFSET('Hygiene Data'!$I$11,0,10*ROW('Hygiene Data'!I6)))</f>
        <v/>
      </c>
      <c r="EE12" s="374" t="str">
        <f ca="1">+IF(OFFSET('Hygiene Data'!$I$12,0,10*ROW('Hygiene Data'!I6))="","",OFFSET('Hygiene Data'!$I$12,0,10*ROW('Hygiene Data'!I6)))</f>
        <v/>
      </c>
      <c r="EF12" s="374" t="str">
        <f ca="1">+IF(OFFSET('Hygiene Data'!$I$13,0,10*ROW('Hygiene Data'!I6))="","",OFFSET('Hygiene Data'!$I$13,0,10*ROW('Hygiene Data'!I6)))</f>
        <v/>
      </c>
    </row>
    <row r="13" spans="1:136" x14ac:dyDescent="0.25">
      <c r="A13" s="483" t="str">
        <f ca="1">+IF(OFFSET('Water Data'!$B$2,0,10*ROW('Water Data'!E7))="","",OFFSET('Water Data'!$B$2,0,10*ROW('Water Data'!E7)))</f>
        <v/>
      </c>
      <c r="B13" s="48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0" t="str">
        <f t="shared" ca="1" si="0"/>
        <v/>
      </c>
      <c r="D13" s="511"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1"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1"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2"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2"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2"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2"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2"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4" t="str">
        <f ca="1">+IF(OFFSET('Water Data'!$D$27,0,10*ROW('Water Data'!D7))="","",OFFSET('Water Data'!$D$27,0,10*ROW('Water Data'!D7)))</f>
        <v/>
      </c>
      <c r="BT13" s="374" t="str">
        <f ca="1">+IF(OFFSET('Water Data'!$D$28,0,10*ROW('Water Data'!D7))="","",OFFSET('Water Data'!$D$28,0,10*ROW('Water Data'!D7)))</f>
        <v/>
      </c>
      <c r="BU13" s="374" t="str">
        <f ca="1">+IF(OFFSET('Water Data'!$D$29,0,10*ROW('Water Data'!D7))="","",OFFSET('Water Data'!$D$29,0,10*ROW('Water Data'!D7)))</f>
        <v/>
      </c>
      <c r="BV13" s="374" t="str">
        <f ca="1">+IF(OFFSET('Water Data'!$E$27,0,10*ROW('Water Data'!E7))="","",OFFSET('Water Data'!$E$27,0,10*ROW('Water Data'!E7)))</f>
        <v/>
      </c>
      <c r="BW13" s="374" t="str">
        <f ca="1">+IF(OFFSET('Water Data'!$E$28,0,10*ROW('Water Data'!E7))="","",OFFSET('Water Data'!$E$28,0,10*ROW('Water Data'!E7)))</f>
        <v/>
      </c>
      <c r="BX13" s="374" t="str">
        <f ca="1">+IF(OFFSET('Water Data'!$E$29,0,10*ROW('Water Data'!E7))="","",OFFSET('Water Data'!$E$29,0,10*ROW('Water Data'!E7)))</f>
        <v/>
      </c>
      <c r="BY13" s="374" t="str">
        <f ca="1">+IF(OFFSET('Water Data'!$F$27,0,10*ROW('Water Data'!F7))="","",OFFSET('Water Data'!$F$27,0,10*ROW('Water Data'!F7)))</f>
        <v/>
      </c>
      <c r="BZ13" s="374" t="str">
        <f ca="1">+IF(OFFSET('Water Data'!$F$28,0,10*ROW('Water Data'!F7))="","",OFFSET('Water Data'!$F$28,0,10*ROW('Water Data'!F7)))</f>
        <v/>
      </c>
      <c r="CA13" s="374" t="str">
        <f ca="1">+IF(OFFSET('Water Data'!$F$29,0,10*ROW('Water Data'!F7))="","",OFFSET('Water Data'!$F$29,0,10*ROW('Water Data'!F7)))</f>
        <v/>
      </c>
      <c r="CB13" s="374" t="str">
        <f ca="1">+IF(OFFSET('Water Data'!$G$27,0,10*ROW('Water Data'!G7))="","",OFFSET('Water Data'!$G$27,0,10*ROW('Water Data'!G7)))</f>
        <v/>
      </c>
      <c r="CC13" s="374" t="str">
        <f ca="1">+IF(OFFSET('Water Data'!$G$28,0,10*ROW('Water Data'!G7))="","",OFFSET('Water Data'!$G$28,0,10*ROW('Water Data'!G7)))</f>
        <v/>
      </c>
      <c r="CD13" s="374" t="str">
        <f ca="1">+IF(OFFSET('Water Data'!$G$29,0,10*ROW('Water Data'!G7))="","",OFFSET('Water Data'!$G$29,0,10*ROW('Water Data'!G7)))</f>
        <v/>
      </c>
      <c r="CE13" s="374" t="str">
        <f ca="1">+IF(OFFSET('Water Data'!$H$27,0,10*ROW('Water Data'!H7))="","",OFFSET('Water Data'!$H$27,0,10*ROW('Water Data'!H7)))</f>
        <v/>
      </c>
      <c r="CF13" s="374" t="str">
        <f ca="1">+IF(OFFSET('Water Data'!$H$28,0,10*ROW('Water Data'!H7))="","",OFFSET('Water Data'!$H$28,0,10*ROW('Water Data'!H7)))</f>
        <v/>
      </c>
      <c r="CG13" s="374" t="str">
        <f ca="1">+IF(OFFSET('Water Data'!$H$29,0,10*ROW('Water Data'!H7))="","",OFFSET('Water Data'!$H$29,0,10*ROW('Water Data'!H7)))</f>
        <v/>
      </c>
      <c r="CH13" s="374" t="str">
        <f ca="1">+IF(OFFSET('Water Data'!$I$27,0,10*ROW('Water Data'!I7))="","",OFFSET('Water Data'!$I$27,0,10*ROW('Water Data'!I7)))</f>
        <v/>
      </c>
      <c r="CI13" s="374" t="str">
        <f ca="1">+IF(OFFSET('Water Data'!$I$28,0,10*ROW('Water Data'!I7))="","",OFFSET('Water Data'!$I$28,0,10*ROW('Water Data'!I7)))</f>
        <v/>
      </c>
      <c r="CJ13" s="374" t="str">
        <f ca="1">+IF(OFFSET('Water Data'!$I$29,0,10*ROW('Water Data'!I7))="","",OFFSET('Water Data'!$I$29,0,10*ROW('Water Data'!I7)))</f>
        <v/>
      </c>
      <c r="CK13" s="374" t="str">
        <f ca="1">+IF(OFFSET('Sanitation Data'!$D$28,0,10*ROW('Sanitation Data'!D7))="","",OFFSET('Sanitation Data'!$D$28,0,10*ROW('Sanitation Data'!D7)))</f>
        <v/>
      </c>
      <c r="CL13" s="374" t="str">
        <f ca="1">+IF(OFFSET('Sanitation Data'!$D$29,0,10*ROW('Sanitation Data'!D7))="","",OFFSET('Sanitation Data'!$D$29,0,10*ROW('Sanitation Data'!D7)))</f>
        <v/>
      </c>
      <c r="CM13" s="374" t="str">
        <f ca="1">+IF(OFFSET('Sanitation Data'!$D$30,0,10*ROW('Sanitation Data'!D7))="","",OFFSET('Sanitation Data'!$D$30,0,10*ROW('Sanitation Data'!D7)))</f>
        <v/>
      </c>
      <c r="CN13" s="374" t="str">
        <f ca="1">+IF(OFFSET('Sanitation Data'!$D$31,0,10*ROW('Sanitation Data'!D7))="","",OFFSET('Sanitation Data'!$D$31,0,10*ROW('Sanitation Data'!D7)))</f>
        <v/>
      </c>
      <c r="CO13" s="374" t="str">
        <f ca="1">+IF(OFFSET('Sanitation Data'!$D$32,0,10*ROW('Sanitation Data'!D7))="","",OFFSET('Sanitation Data'!$D$32,0,10*ROW('Sanitation Data'!D7)))</f>
        <v/>
      </c>
      <c r="CP13" s="374" t="str">
        <f ca="1">+IF(OFFSET('Sanitation Data'!$E$28,0,10*ROW('Sanitation Data'!E7))="","",OFFSET('Sanitation Data'!$E$28,0,10*ROW('Sanitation Data'!E7)))</f>
        <v/>
      </c>
      <c r="CQ13" s="374" t="str">
        <f ca="1">+IF(OFFSET('Sanitation Data'!$E$29,0,10*ROW('Sanitation Data'!E7))="","",OFFSET('Sanitation Data'!$E$29,0,10*ROW('Sanitation Data'!E7)))</f>
        <v/>
      </c>
      <c r="CR13" s="374" t="str">
        <f ca="1">+IF(OFFSET('Sanitation Data'!$E$30,0,10*ROW('Sanitation Data'!E7))="","",OFFSET('Sanitation Data'!$E$30,0,10*ROW('Sanitation Data'!E7)))</f>
        <v/>
      </c>
      <c r="CS13" s="374" t="str">
        <f ca="1">+IF(OFFSET('Sanitation Data'!$E$31,0,10*ROW('Sanitation Data'!E7))="","",OFFSET('Sanitation Data'!$E$31,0,10*ROW('Sanitation Data'!E7)))</f>
        <v/>
      </c>
      <c r="CT13" s="374" t="str">
        <f ca="1">+IF(OFFSET('Sanitation Data'!$E$32,0,10*ROW('Sanitation Data'!E7))="","",OFFSET('Sanitation Data'!$E$32,0,10*ROW('Sanitation Data'!E7)))</f>
        <v/>
      </c>
      <c r="CU13" s="374" t="str">
        <f ca="1">+IF(OFFSET('Sanitation Data'!$F$28,0,10*ROW('Sanitation Data'!F7))="","",OFFSET('Sanitation Data'!$F$28,0,10*ROW('Sanitation Data'!F7)))</f>
        <v/>
      </c>
      <c r="CV13" s="374" t="str">
        <f ca="1">+IF(OFFSET('Sanitation Data'!$F$29,0,10*ROW('Sanitation Data'!F7))="","",OFFSET('Sanitation Data'!$F$29,0,10*ROW('Sanitation Data'!F7)))</f>
        <v/>
      </c>
      <c r="CW13" s="374" t="str">
        <f ca="1">+IF(OFFSET('Sanitation Data'!$F$30,0,10*ROW('Sanitation Data'!F7))="","",OFFSET('Sanitation Data'!$F$30,0,10*ROW('Sanitation Data'!F7)))</f>
        <v/>
      </c>
      <c r="CX13" s="374" t="str">
        <f ca="1">+IF(OFFSET('Sanitation Data'!$F$31,0,10*ROW('Sanitation Data'!F7))="","",OFFSET('Sanitation Data'!$F$31,0,10*ROW('Sanitation Data'!F7)))</f>
        <v/>
      </c>
      <c r="CY13" s="374" t="str">
        <f ca="1">+IF(OFFSET('Sanitation Data'!$F$32,0,10*ROW('Sanitation Data'!F7))="","",OFFSET('Sanitation Data'!$F$32,0,10*ROW('Sanitation Data'!F7)))</f>
        <v/>
      </c>
      <c r="CZ13" s="374" t="str">
        <f ca="1">+IF(OFFSET('Sanitation Data'!$G$28,0,10*ROW('Sanitation Data'!G7))="","",OFFSET('Sanitation Data'!$G$28,0,10*ROW('Sanitation Data'!G7)))</f>
        <v/>
      </c>
      <c r="DA13" s="374" t="str">
        <f ca="1">+IF(OFFSET('Sanitation Data'!$G$29,0,10*ROW('Sanitation Data'!G7))="","",OFFSET('Sanitation Data'!$G$29,0,10*ROW('Sanitation Data'!G7)))</f>
        <v/>
      </c>
      <c r="DB13" s="374" t="str">
        <f ca="1">+IF(OFFSET('Sanitation Data'!$G$30,0,10*ROW('Sanitation Data'!G7))="","",OFFSET('Sanitation Data'!$G$30,0,10*ROW('Sanitation Data'!G7)))</f>
        <v/>
      </c>
      <c r="DC13" s="374" t="str">
        <f ca="1">+IF(OFFSET('Sanitation Data'!$G$31,0,10*ROW('Sanitation Data'!G7))="","",OFFSET('Sanitation Data'!$G$31,0,10*ROW('Sanitation Data'!G7)))</f>
        <v/>
      </c>
      <c r="DD13" s="374" t="str">
        <f ca="1">+IF(OFFSET('Sanitation Data'!$G$32,0,10*ROW('Sanitation Data'!G7))="","",OFFSET('Sanitation Data'!$G$32,0,10*ROW('Sanitation Data'!G7)))</f>
        <v/>
      </c>
      <c r="DE13" s="374" t="str">
        <f ca="1">+IF(OFFSET('Sanitation Data'!$H$28,0,10*ROW('Sanitation Data'!H7))="","",OFFSET('Sanitation Data'!$H$28,0,10*ROW('Sanitation Data'!H7)))</f>
        <v/>
      </c>
      <c r="DF13" s="374" t="str">
        <f ca="1">+IF(OFFSET('Sanitation Data'!$H$29,0,10*ROW('Sanitation Data'!H7))="","",OFFSET('Sanitation Data'!$H$29,0,10*ROW('Sanitation Data'!H7)))</f>
        <v/>
      </c>
      <c r="DG13" s="374" t="str">
        <f ca="1">+IF(OFFSET('Sanitation Data'!$H$30,0,10*ROW('Sanitation Data'!H7))="","",OFFSET('Sanitation Data'!$H$30,0,10*ROW('Sanitation Data'!H7)))</f>
        <v/>
      </c>
      <c r="DH13" s="374" t="str">
        <f ca="1">+IF(OFFSET('Sanitation Data'!$H$31,0,10*ROW('Sanitation Data'!H7))="","",OFFSET('Sanitation Data'!$H$31,0,10*ROW('Sanitation Data'!H7)))</f>
        <v/>
      </c>
      <c r="DI13" s="374" t="str">
        <f ca="1">+IF(OFFSET('Sanitation Data'!$H$32,0,10*ROW('Sanitation Data'!H7))="","",OFFSET('Sanitation Data'!$H$32,0,10*ROW('Sanitation Data'!H7)))</f>
        <v/>
      </c>
      <c r="DJ13" s="374" t="str">
        <f ca="1">+IF(OFFSET('Sanitation Data'!$I$28,0,10*ROW('Sanitation Data'!I7))="","",OFFSET('Sanitation Data'!$I$28,0,10*ROW('Sanitation Data'!I7)))</f>
        <v/>
      </c>
      <c r="DK13" s="374" t="str">
        <f ca="1">+IF(OFFSET('Sanitation Data'!$I$29,0,10*ROW('Sanitation Data'!I7))="","",OFFSET('Sanitation Data'!$I$29,0,10*ROW('Sanitation Data'!I7)))</f>
        <v/>
      </c>
      <c r="DL13" s="374" t="str">
        <f ca="1">+IF(OFFSET('Sanitation Data'!$I$30,0,10*ROW('Sanitation Data'!I7))="","",OFFSET('Sanitation Data'!$I$30,0,10*ROW('Sanitation Data'!I7)))</f>
        <v/>
      </c>
      <c r="DM13" s="374" t="str">
        <f ca="1">+IF(OFFSET('Sanitation Data'!$I$31,0,10*ROW('Sanitation Data'!I7))="","",OFFSET('Sanitation Data'!$I$31,0,10*ROW('Sanitation Data'!I7)))</f>
        <v/>
      </c>
      <c r="DN13" s="374" t="str">
        <f ca="1">+IF(OFFSET('Sanitation Data'!$I$32,0,10*ROW('Sanitation Data'!I7))="","",OFFSET('Sanitation Data'!$I$32,0,10*ROW('Sanitation Data'!I7)))</f>
        <v/>
      </c>
      <c r="DO13" s="374" t="str">
        <f ca="1">+IF(OFFSET('Hygiene Data'!$D$11,0,10*ROW('Hygiene Data'!D7))="","",OFFSET('Hygiene Data'!$D$11,0,10*ROW('Hygiene Data'!D7)))</f>
        <v/>
      </c>
      <c r="DP13" s="374" t="str">
        <f ca="1">+IF(OFFSET('Hygiene Data'!$D$12,0,10*ROW('Hygiene Data'!D7))="","",OFFSET('Hygiene Data'!$D$12,0,10*ROW('Hygiene Data'!D7)))</f>
        <v/>
      </c>
      <c r="DQ13" s="374" t="str">
        <f ca="1">+IF(OFFSET('Hygiene Data'!$D$13,0,10*ROW('Hygiene Data'!D7))="","",OFFSET('Hygiene Data'!$D$13,0,10*ROW('Hygiene Data'!D7)))</f>
        <v/>
      </c>
      <c r="DR13" s="374" t="str">
        <f ca="1">+IF(OFFSET('Hygiene Data'!$E$11,0,10*ROW('Hygiene Data'!E7))="","",OFFSET('Hygiene Data'!$E$11,0,10*ROW('Hygiene Data'!E7)))</f>
        <v/>
      </c>
      <c r="DS13" s="374" t="str">
        <f ca="1">+IF(OFFSET('Hygiene Data'!$E$12,0,10*ROW('Hygiene Data'!E7))="","",OFFSET('Hygiene Data'!$E$12,0,10*ROW('Hygiene Data'!E7)))</f>
        <v/>
      </c>
      <c r="DT13" s="374" t="str">
        <f ca="1">+IF(OFFSET('Hygiene Data'!$E$13,0,10*ROW('Hygiene Data'!E7))="","",OFFSET('Hygiene Data'!$E$13,0,10*ROW('Hygiene Data'!E7)))</f>
        <v/>
      </c>
      <c r="DU13" s="374" t="str">
        <f ca="1">+IF(OFFSET('Hygiene Data'!$F$11,0,10*ROW('Hygiene Data'!F7))="","",OFFSET('Hygiene Data'!$F$11,0,10*ROW('Hygiene Data'!F7)))</f>
        <v/>
      </c>
      <c r="DV13" s="374" t="str">
        <f ca="1">+IF(OFFSET('Hygiene Data'!$F$12,0,10*ROW('Hygiene Data'!F7))="","",OFFSET('Hygiene Data'!$F$12,0,10*ROW('Hygiene Data'!F7)))</f>
        <v/>
      </c>
      <c r="DW13" s="374" t="str">
        <f ca="1">+IF(OFFSET('Hygiene Data'!$F$13,0,10*ROW('Hygiene Data'!F7))="","",OFFSET('Hygiene Data'!$F$13,0,10*ROW('Hygiene Data'!F7)))</f>
        <v/>
      </c>
      <c r="DX13" s="374" t="str">
        <f ca="1">+IF(OFFSET('Hygiene Data'!$G$11,0,10*ROW('Hygiene Data'!G7))="","",OFFSET('Hygiene Data'!$G$11,0,10*ROW('Hygiene Data'!G7)))</f>
        <v/>
      </c>
      <c r="DY13" s="374" t="str">
        <f ca="1">+IF(OFFSET('Hygiene Data'!$G$12,0,10*ROW('Hygiene Data'!G7))="","",OFFSET('Hygiene Data'!$G$12,0,10*ROW('Hygiene Data'!G7)))</f>
        <v/>
      </c>
      <c r="DZ13" s="374" t="str">
        <f ca="1">+IF(OFFSET('Hygiene Data'!$G$13,0,10*ROW('Hygiene Data'!G7))="","",OFFSET('Hygiene Data'!$G$13,0,10*ROW('Hygiene Data'!G7)))</f>
        <v/>
      </c>
      <c r="EA13" s="374" t="str">
        <f ca="1">+IF(OFFSET('Hygiene Data'!$H$11,0,10*ROW('Hygiene Data'!H7))="","",OFFSET('Hygiene Data'!$H$11,0,10*ROW('Hygiene Data'!H7)))</f>
        <v/>
      </c>
      <c r="EB13" s="374" t="str">
        <f ca="1">+IF(OFFSET('Hygiene Data'!$H$12,0,10*ROW('Hygiene Data'!H7))="","",OFFSET('Hygiene Data'!$H$12,0,10*ROW('Hygiene Data'!H7)))</f>
        <v/>
      </c>
      <c r="EC13" s="374" t="str">
        <f ca="1">+IF(OFFSET('Hygiene Data'!$H$13,0,10*ROW('Hygiene Data'!H7))="","",OFFSET('Hygiene Data'!$H$13,0,10*ROW('Hygiene Data'!H7)))</f>
        <v/>
      </c>
      <c r="ED13" s="374" t="str">
        <f ca="1">+IF(OFFSET('Hygiene Data'!$I$11,0,10*ROW('Hygiene Data'!I7))="","",OFFSET('Hygiene Data'!$I$11,0,10*ROW('Hygiene Data'!I7)))</f>
        <v/>
      </c>
      <c r="EE13" s="374" t="str">
        <f ca="1">+IF(OFFSET('Hygiene Data'!$I$12,0,10*ROW('Hygiene Data'!I7))="","",OFFSET('Hygiene Data'!$I$12,0,10*ROW('Hygiene Data'!I7)))</f>
        <v/>
      </c>
      <c r="EF13" s="374" t="str">
        <f ca="1">+IF(OFFSET('Hygiene Data'!$I$13,0,10*ROW('Hygiene Data'!I7))="","",OFFSET('Hygiene Data'!$I$13,0,10*ROW('Hygiene Data'!I7)))</f>
        <v/>
      </c>
    </row>
    <row r="14" spans="1:136" x14ac:dyDescent="0.25">
      <c r="A14" s="483" t="str">
        <f ca="1">+IF(OFFSET('Water Data'!$B$2,0,10*ROW('Water Data'!E8))="","",OFFSET('Water Data'!$B$2,0,10*ROW('Water Data'!E8)))</f>
        <v/>
      </c>
      <c r="B14" s="48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0" t="str">
        <f t="shared" ca="1" si="0"/>
        <v/>
      </c>
      <c r="D14" s="51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4" t="str">
        <f ca="1">+IF(OFFSET('Water Data'!$D$27,0,10*ROW('Water Data'!D8))="","",OFFSET('Water Data'!$D$27,0,10*ROW('Water Data'!D8)))</f>
        <v/>
      </c>
      <c r="BT14" s="374" t="str">
        <f ca="1">+IF(OFFSET('Water Data'!$D$28,0,10*ROW('Water Data'!D8))="","",OFFSET('Water Data'!$D$28,0,10*ROW('Water Data'!D8)))</f>
        <v/>
      </c>
      <c r="BU14" s="374" t="str">
        <f ca="1">+IF(OFFSET('Water Data'!$D$29,0,10*ROW('Water Data'!D8))="","",OFFSET('Water Data'!$D$29,0,10*ROW('Water Data'!D8)))</f>
        <v/>
      </c>
      <c r="BV14" s="374" t="str">
        <f ca="1">+IF(OFFSET('Water Data'!$E$27,0,10*ROW('Water Data'!E8))="","",OFFSET('Water Data'!$E$27,0,10*ROW('Water Data'!E8)))</f>
        <v/>
      </c>
      <c r="BW14" s="374" t="str">
        <f ca="1">+IF(OFFSET('Water Data'!$E$28,0,10*ROW('Water Data'!E8))="","",OFFSET('Water Data'!$E$28,0,10*ROW('Water Data'!E8)))</f>
        <v/>
      </c>
      <c r="BX14" s="374" t="str">
        <f ca="1">+IF(OFFSET('Water Data'!$E$29,0,10*ROW('Water Data'!E8))="","",OFFSET('Water Data'!$E$29,0,10*ROW('Water Data'!E8)))</f>
        <v/>
      </c>
      <c r="BY14" s="374" t="str">
        <f ca="1">+IF(OFFSET('Water Data'!$F$27,0,10*ROW('Water Data'!F8))="","",OFFSET('Water Data'!$F$27,0,10*ROW('Water Data'!F8)))</f>
        <v/>
      </c>
      <c r="BZ14" s="374" t="str">
        <f ca="1">+IF(OFFSET('Water Data'!$F$28,0,10*ROW('Water Data'!F8))="","",OFFSET('Water Data'!$F$28,0,10*ROW('Water Data'!F8)))</f>
        <v/>
      </c>
      <c r="CA14" s="374" t="str">
        <f ca="1">+IF(OFFSET('Water Data'!$F$29,0,10*ROW('Water Data'!F8))="","",OFFSET('Water Data'!$F$29,0,10*ROW('Water Data'!F8)))</f>
        <v/>
      </c>
      <c r="CB14" s="374" t="str">
        <f ca="1">+IF(OFFSET('Water Data'!$G$27,0,10*ROW('Water Data'!G8))="","",OFFSET('Water Data'!$G$27,0,10*ROW('Water Data'!G8)))</f>
        <v/>
      </c>
      <c r="CC14" s="374" t="str">
        <f ca="1">+IF(OFFSET('Water Data'!$G$28,0,10*ROW('Water Data'!G8))="","",OFFSET('Water Data'!$G$28,0,10*ROW('Water Data'!G8)))</f>
        <v/>
      </c>
      <c r="CD14" s="374" t="str">
        <f ca="1">+IF(OFFSET('Water Data'!$G$29,0,10*ROW('Water Data'!G8))="","",OFFSET('Water Data'!$G$29,0,10*ROW('Water Data'!G8)))</f>
        <v/>
      </c>
      <c r="CE14" s="374" t="str">
        <f ca="1">+IF(OFFSET('Water Data'!$H$27,0,10*ROW('Water Data'!H8))="","",OFFSET('Water Data'!$H$27,0,10*ROW('Water Data'!H8)))</f>
        <v/>
      </c>
      <c r="CF14" s="374" t="str">
        <f ca="1">+IF(OFFSET('Water Data'!$H$28,0,10*ROW('Water Data'!H8))="","",OFFSET('Water Data'!$H$28,0,10*ROW('Water Data'!H8)))</f>
        <v/>
      </c>
      <c r="CG14" s="374" t="str">
        <f ca="1">+IF(OFFSET('Water Data'!$H$29,0,10*ROW('Water Data'!H8))="","",OFFSET('Water Data'!$H$29,0,10*ROW('Water Data'!H8)))</f>
        <v/>
      </c>
      <c r="CH14" s="374" t="str">
        <f ca="1">+IF(OFFSET('Water Data'!$I$27,0,10*ROW('Water Data'!I8))="","",OFFSET('Water Data'!$I$27,0,10*ROW('Water Data'!I8)))</f>
        <v/>
      </c>
      <c r="CI14" s="374" t="str">
        <f ca="1">+IF(OFFSET('Water Data'!$I$28,0,10*ROW('Water Data'!I8))="","",OFFSET('Water Data'!$I$28,0,10*ROW('Water Data'!I8)))</f>
        <v/>
      </c>
      <c r="CJ14" s="374" t="str">
        <f ca="1">+IF(OFFSET('Water Data'!$I$29,0,10*ROW('Water Data'!I8))="","",OFFSET('Water Data'!$I$29,0,10*ROW('Water Data'!I8)))</f>
        <v/>
      </c>
      <c r="CK14" s="374" t="str">
        <f ca="1">+IF(OFFSET('Sanitation Data'!$D$28,0,10*ROW('Sanitation Data'!D8))="","",OFFSET('Sanitation Data'!$D$28,0,10*ROW('Sanitation Data'!D8)))</f>
        <v/>
      </c>
      <c r="CL14" s="374" t="str">
        <f ca="1">+IF(OFFSET('Sanitation Data'!$D$29,0,10*ROW('Sanitation Data'!D8))="","",OFFSET('Sanitation Data'!$D$29,0,10*ROW('Sanitation Data'!D8)))</f>
        <v/>
      </c>
      <c r="CM14" s="374" t="str">
        <f ca="1">+IF(OFFSET('Sanitation Data'!$D$30,0,10*ROW('Sanitation Data'!D8))="","",OFFSET('Sanitation Data'!$D$30,0,10*ROW('Sanitation Data'!D8)))</f>
        <v/>
      </c>
      <c r="CN14" s="374" t="str">
        <f ca="1">+IF(OFFSET('Sanitation Data'!$D$31,0,10*ROW('Sanitation Data'!D8))="","",OFFSET('Sanitation Data'!$D$31,0,10*ROW('Sanitation Data'!D8)))</f>
        <v/>
      </c>
      <c r="CO14" s="374" t="str">
        <f ca="1">+IF(OFFSET('Sanitation Data'!$D$32,0,10*ROW('Sanitation Data'!D8))="","",OFFSET('Sanitation Data'!$D$32,0,10*ROW('Sanitation Data'!D8)))</f>
        <v/>
      </c>
      <c r="CP14" s="374" t="str">
        <f ca="1">+IF(OFFSET('Sanitation Data'!$E$28,0,10*ROW('Sanitation Data'!E8))="","",OFFSET('Sanitation Data'!$E$28,0,10*ROW('Sanitation Data'!E8)))</f>
        <v/>
      </c>
      <c r="CQ14" s="374" t="str">
        <f ca="1">+IF(OFFSET('Sanitation Data'!$E$29,0,10*ROW('Sanitation Data'!E8))="","",OFFSET('Sanitation Data'!$E$29,0,10*ROW('Sanitation Data'!E8)))</f>
        <v/>
      </c>
      <c r="CR14" s="374" t="str">
        <f ca="1">+IF(OFFSET('Sanitation Data'!$E$30,0,10*ROW('Sanitation Data'!E8))="","",OFFSET('Sanitation Data'!$E$30,0,10*ROW('Sanitation Data'!E8)))</f>
        <v/>
      </c>
      <c r="CS14" s="374" t="str">
        <f ca="1">+IF(OFFSET('Sanitation Data'!$E$31,0,10*ROW('Sanitation Data'!E8))="","",OFFSET('Sanitation Data'!$E$31,0,10*ROW('Sanitation Data'!E8)))</f>
        <v/>
      </c>
      <c r="CT14" s="374" t="str">
        <f ca="1">+IF(OFFSET('Sanitation Data'!$E$32,0,10*ROW('Sanitation Data'!E8))="","",OFFSET('Sanitation Data'!$E$32,0,10*ROW('Sanitation Data'!E8)))</f>
        <v/>
      </c>
      <c r="CU14" s="374" t="str">
        <f ca="1">+IF(OFFSET('Sanitation Data'!$F$28,0,10*ROW('Sanitation Data'!F8))="","",OFFSET('Sanitation Data'!$F$28,0,10*ROW('Sanitation Data'!F8)))</f>
        <v/>
      </c>
      <c r="CV14" s="374" t="str">
        <f ca="1">+IF(OFFSET('Sanitation Data'!$F$29,0,10*ROW('Sanitation Data'!F8))="","",OFFSET('Sanitation Data'!$F$29,0,10*ROW('Sanitation Data'!F8)))</f>
        <v/>
      </c>
      <c r="CW14" s="374" t="str">
        <f ca="1">+IF(OFFSET('Sanitation Data'!$F$30,0,10*ROW('Sanitation Data'!F8))="","",OFFSET('Sanitation Data'!$F$30,0,10*ROW('Sanitation Data'!F8)))</f>
        <v/>
      </c>
      <c r="CX14" s="374" t="str">
        <f ca="1">+IF(OFFSET('Sanitation Data'!$F$31,0,10*ROW('Sanitation Data'!F8))="","",OFFSET('Sanitation Data'!$F$31,0,10*ROW('Sanitation Data'!F8)))</f>
        <v/>
      </c>
      <c r="CY14" s="374" t="str">
        <f ca="1">+IF(OFFSET('Sanitation Data'!$F$32,0,10*ROW('Sanitation Data'!F8))="","",OFFSET('Sanitation Data'!$F$32,0,10*ROW('Sanitation Data'!F8)))</f>
        <v/>
      </c>
      <c r="CZ14" s="374" t="str">
        <f ca="1">+IF(OFFSET('Sanitation Data'!$G$28,0,10*ROW('Sanitation Data'!G8))="","",OFFSET('Sanitation Data'!$G$28,0,10*ROW('Sanitation Data'!G8)))</f>
        <v/>
      </c>
      <c r="DA14" s="374" t="str">
        <f ca="1">+IF(OFFSET('Sanitation Data'!$G$29,0,10*ROW('Sanitation Data'!G8))="","",OFFSET('Sanitation Data'!$G$29,0,10*ROW('Sanitation Data'!G8)))</f>
        <v/>
      </c>
      <c r="DB14" s="374" t="str">
        <f ca="1">+IF(OFFSET('Sanitation Data'!$G$30,0,10*ROW('Sanitation Data'!G8))="","",OFFSET('Sanitation Data'!$G$30,0,10*ROW('Sanitation Data'!G8)))</f>
        <v/>
      </c>
      <c r="DC14" s="374" t="str">
        <f ca="1">+IF(OFFSET('Sanitation Data'!$G$31,0,10*ROW('Sanitation Data'!G8))="","",OFFSET('Sanitation Data'!$G$31,0,10*ROW('Sanitation Data'!G8)))</f>
        <v/>
      </c>
      <c r="DD14" s="374" t="str">
        <f ca="1">+IF(OFFSET('Sanitation Data'!$G$32,0,10*ROW('Sanitation Data'!G8))="","",OFFSET('Sanitation Data'!$G$32,0,10*ROW('Sanitation Data'!G8)))</f>
        <v/>
      </c>
      <c r="DE14" s="374" t="str">
        <f ca="1">+IF(OFFSET('Sanitation Data'!$H$28,0,10*ROW('Sanitation Data'!H8))="","",OFFSET('Sanitation Data'!$H$28,0,10*ROW('Sanitation Data'!H8)))</f>
        <v/>
      </c>
      <c r="DF14" s="374" t="str">
        <f ca="1">+IF(OFFSET('Sanitation Data'!$H$29,0,10*ROW('Sanitation Data'!H8))="","",OFFSET('Sanitation Data'!$H$29,0,10*ROW('Sanitation Data'!H8)))</f>
        <v/>
      </c>
      <c r="DG14" s="374" t="str">
        <f ca="1">+IF(OFFSET('Sanitation Data'!$H$30,0,10*ROW('Sanitation Data'!H8))="","",OFFSET('Sanitation Data'!$H$30,0,10*ROW('Sanitation Data'!H8)))</f>
        <v/>
      </c>
      <c r="DH14" s="374" t="str">
        <f ca="1">+IF(OFFSET('Sanitation Data'!$H$31,0,10*ROW('Sanitation Data'!H8))="","",OFFSET('Sanitation Data'!$H$31,0,10*ROW('Sanitation Data'!H8)))</f>
        <v/>
      </c>
      <c r="DI14" s="374" t="str">
        <f ca="1">+IF(OFFSET('Sanitation Data'!$H$32,0,10*ROW('Sanitation Data'!H8))="","",OFFSET('Sanitation Data'!$H$32,0,10*ROW('Sanitation Data'!H8)))</f>
        <v/>
      </c>
      <c r="DJ14" s="374" t="str">
        <f ca="1">+IF(OFFSET('Sanitation Data'!$I$28,0,10*ROW('Sanitation Data'!I8))="","",OFFSET('Sanitation Data'!$I$28,0,10*ROW('Sanitation Data'!I8)))</f>
        <v/>
      </c>
      <c r="DK14" s="374" t="str">
        <f ca="1">+IF(OFFSET('Sanitation Data'!$I$29,0,10*ROW('Sanitation Data'!I8))="","",OFFSET('Sanitation Data'!$I$29,0,10*ROW('Sanitation Data'!I8)))</f>
        <v/>
      </c>
      <c r="DL14" s="374" t="str">
        <f ca="1">+IF(OFFSET('Sanitation Data'!$I$30,0,10*ROW('Sanitation Data'!I8))="","",OFFSET('Sanitation Data'!$I$30,0,10*ROW('Sanitation Data'!I8)))</f>
        <v/>
      </c>
      <c r="DM14" s="374" t="str">
        <f ca="1">+IF(OFFSET('Sanitation Data'!$I$31,0,10*ROW('Sanitation Data'!I8))="","",OFFSET('Sanitation Data'!$I$31,0,10*ROW('Sanitation Data'!I8)))</f>
        <v/>
      </c>
      <c r="DN14" s="374" t="str">
        <f ca="1">+IF(OFFSET('Sanitation Data'!$I$32,0,10*ROW('Sanitation Data'!I8))="","",OFFSET('Sanitation Data'!$I$32,0,10*ROW('Sanitation Data'!I8)))</f>
        <v/>
      </c>
      <c r="DO14" s="374" t="str">
        <f ca="1">+IF(OFFSET('Hygiene Data'!$D$11,0,10*ROW('Hygiene Data'!D8))="","",OFFSET('Hygiene Data'!$D$11,0,10*ROW('Hygiene Data'!D8)))</f>
        <v/>
      </c>
      <c r="DP14" s="374" t="str">
        <f ca="1">+IF(OFFSET('Hygiene Data'!$D$12,0,10*ROW('Hygiene Data'!D8))="","",OFFSET('Hygiene Data'!$D$12,0,10*ROW('Hygiene Data'!D8)))</f>
        <v/>
      </c>
      <c r="DQ14" s="374" t="str">
        <f ca="1">+IF(OFFSET('Hygiene Data'!$D$13,0,10*ROW('Hygiene Data'!D8))="","",OFFSET('Hygiene Data'!$D$13,0,10*ROW('Hygiene Data'!D8)))</f>
        <v/>
      </c>
      <c r="DR14" s="374" t="str">
        <f ca="1">+IF(OFFSET('Hygiene Data'!$E$11,0,10*ROW('Hygiene Data'!E8))="","",OFFSET('Hygiene Data'!$E$11,0,10*ROW('Hygiene Data'!E8)))</f>
        <v/>
      </c>
      <c r="DS14" s="374" t="str">
        <f ca="1">+IF(OFFSET('Hygiene Data'!$E$12,0,10*ROW('Hygiene Data'!E8))="","",OFFSET('Hygiene Data'!$E$12,0,10*ROW('Hygiene Data'!E8)))</f>
        <v/>
      </c>
      <c r="DT14" s="374" t="str">
        <f ca="1">+IF(OFFSET('Hygiene Data'!$E$13,0,10*ROW('Hygiene Data'!E8))="","",OFFSET('Hygiene Data'!$E$13,0,10*ROW('Hygiene Data'!E8)))</f>
        <v/>
      </c>
      <c r="DU14" s="374" t="str">
        <f ca="1">+IF(OFFSET('Hygiene Data'!$F$11,0,10*ROW('Hygiene Data'!F8))="","",OFFSET('Hygiene Data'!$F$11,0,10*ROW('Hygiene Data'!F8)))</f>
        <v/>
      </c>
      <c r="DV14" s="374" t="str">
        <f ca="1">+IF(OFFSET('Hygiene Data'!$F$12,0,10*ROW('Hygiene Data'!F8))="","",OFFSET('Hygiene Data'!$F$12,0,10*ROW('Hygiene Data'!F8)))</f>
        <v/>
      </c>
      <c r="DW14" s="374" t="str">
        <f ca="1">+IF(OFFSET('Hygiene Data'!$F$13,0,10*ROW('Hygiene Data'!F8))="","",OFFSET('Hygiene Data'!$F$13,0,10*ROW('Hygiene Data'!F8)))</f>
        <v/>
      </c>
      <c r="DX14" s="374" t="str">
        <f ca="1">+IF(OFFSET('Hygiene Data'!$G$11,0,10*ROW('Hygiene Data'!G8))="","",OFFSET('Hygiene Data'!$G$11,0,10*ROW('Hygiene Data'!G8)))</f>
        <v/>
      </c>
      <c r="DY14" s="374" t="str">
        <f ca="1">+IF(OFFSET('Hygiene Data'!$G$12,0,10*ROW('Hygiene Data'!G8))="","",OFFSET('Hygiene Data'!$G$12,0,10*ROW('Hygiene Data'!G8)))</f>
        <v/>
      </c>
      <c r="DZ14" s="374" t="str">
        <f ca="1">+IF(OFFSET('Hygiene Data'!$G$13,0,10*ROW('Hygiene Data'!G8))="","",OFFSET('Hygiene Data'!$G$13,0,10*ROW('Hygiene Data'!G8)))</f>
        <v/>
      </c>
      <c r="EA14" s="374" t="str">
        <f ca="1">+IF(OFFSET('Hygiene Data'!$H$11,0,10*ROW('Hygiene Data'!H8))="","",OFFSET('Hygiene Data'!$H$11,0,10*ROW('Hygiene Data'!H8)))</f>
        <v/>
      </c>
      <c r="EB14" s="374" t="str">
        <f ca="1">+IF(OFFSET('Hygiene Data'!$H$12,0,10*ROW('Hygiene Data'!H8))="","",OFFSET('Hygiene Data'!$H$12,0,10*ROW('Hygiene Data'!H8)))</f>
        <v/>
      </c>
      <c r="EC14" s="374" t="str">
        <f ca="1">+IF(OFFSET('Hygiene Data'!$H$13,0,10*ROW('Hygiene Data'!H8))="","",OFFSET('Hygiene Data'!$H$13,0,10*ROW('Hygiene Data'!H8)))</f>
        <v/>
      </c>
      <c r="ED14" s="374" t="str">
        <f ca="1">+IF(OFFSET('Hygiene Data'!$I$11,0,10*ROW('Hygiene Data'!I8))="","",OFFSET('Hygiene Data'!$I$11,0,10*ROW('Hygiene Data'!I8)))</f>
        <v/>
      </c>
      <c r="EE14" s="374" t="str">
        <f ca="1">+IF(OFFSET('Hygiene Data'!$I$12,0,10*ROW('Hygiene Data'!I8))="","",OFFSET('Hygiene Data'!$I$12,0,10*ROW('Hygiene Data'!I8)))</f>
        <v/>
      </c>
      <c r="EF14" s="374" t="str">
        <f ca="1">+IF(OFFSET('Hygiene Data'!$I$13,0,10*ROW('Hygiene Data'!I8))="","",OFFSET('Hygiene Data'!$I$13,0,10*ROW('Hygiene Data'!I8)))</f>
        <v/>
      </c>
    </row>
    <row r="15" spans="1:136" x14ac:dyDescent="0.25">
      <c r="A15" s="483" t="str">
        <f ca="1">+IF(OFFSET('Water Data'!$B$2,0,10*ROW('Water Data'!E9))="","",OFFSET('Water Data'!$B$2,0,10*ROW('Water Data'!E9)))</f>
        <v/>
      </c>
      <c r="B15" s="48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0" t="str">
        <f t="shared" ca="1" si="0"/>
        <v/>
      </c>
      <c r="D15" s="51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4" t="str">
        <f ca="1">+IF(OFFSET('Water Data'!$D$27,0,10*ROW('Water Data'!D9))="","",OFFSET('Water Data'!$D$27,0,10*ROW('Water Data'!D9)))</f>
        <v/>
      </c>
      <c r="BT15" s="374" t="str">
        <f ca="1">+IF(OFFSET('Water Data'!$D$28,0,10*ROW('Water Data'!D9))="","",OFFSET('Water Data'!$D$28,0,10*ROW('Water Data'!D9)))</f>
        <v/>
      </c>
      <c r="BU15" s="374" t="str">
        <f ca="1">+IF(OFFSET('Water Data'!$D$29,0,10*ROW('Water Data'!D9))="","",OFFSET('Water Data'!$D$29,0,10*ROW('Water Data'!D9)))</f>
        <v/>
      </c>
      <c r="BV15" s="374" t="str">
        <f ca="1">+IF(OFFSET('Water Data'!$E$27,0,10*ROW('Water Data'!E9))="","",OFFSET('Water Data'!$E$27,0,10*ROW('Water Data'!E9)))</f>
        <v/>
      </c>
      <c r="BW15" s="374" t="str">
        <f ca="1">+IF(OFFSET('Water Data'!$E$28,0,10*ROW('Water Data'!E9))="","",OFFSET('Water Data'!$E$28,0,10*ROW('Water Data'!E9)))</f>
        <v/>
      </c>
      <c r="BX15" s="374" t="str">
        <f ca="1">+IF(OFFSET('Water Data'!$E$29,0,10*ROW('Water Data'!E9))="","",OFFSET('Water Data'!$E$29,0,10*ROW('Water Data'!E9)))</f>
        <v/>
      </c>
      <c r="BY15" s="374" t="str">
        <f ca="1">+IF(OFFSET('Water Data'!$F$27,0,10*ROW('Water Data'!F9))="","",OFFSET('Water Data'!$F$27,0,10*ROW('Water Data'!F9)))</f>
        <v/>
      </c>
      <c r="BZ15" s="374" t="str">
        <f ca="1">+IF(OFFSET('Water Data'!$F$28,0,10*ROW('Water Data'!F9))="","",OFFSET('Water Data'!$F$28,0,10*ROW('Water Data'!F9)))</f>
        <v/>
      </c>
      <c r="CA15" s="374" t="str">
        <f ca="1">+IF(OFFSET('Water Data'!$F$29,0,10*ROW('Water Data'!F9))="","",OFFSET('Water Data'!$F$29,0,10*ROW('Water Data'!F9)))</f>
        <v/>
      </c>
      <c r="CB15" s="374" t="str">
        <f ca="1">+IF(OFFSET('Water Data'!$G$27,0,10*ROW('Water Data'!G9))="","",OFFSET('Water Data'!$G$27,0,10*ROW('Water Data'!G9)))</f>
        <v/>
      </c>
      <c r="CC15" s="374" t="str">
        <f ca="1">+IF(OFFSET('Water Data'!$G$28,0,10*ROW('Water Data'!G9))="","",OFFSET('Water Data'!$G$28,0,10*ROW('Water Data'!G9)))</f>
        <v/>
      </c>
      <c r="CD15" s="374" t="str">
        <f ca="1">+IF(OFFSET('Water Data'!$G$29,0,10*ROW('Water Data'!G9))="","",OFFSET('Water Data'!$G$29,0,10*ROW('Water Data'!G9)))</f>
        <v/>
      </c>
      <c r="CE15" s="374" t="str">
        <f ca="1">+IF(OFFSET('Water Data'!$H$27,0,10*ROW('Water Data'!H9))="","",OFFSET('Water Data'!$H$27,0,10*ROW('Water Data'!H9)))</f>
        <v/>
      </c>
      <c r="CF15" s="374" t="str">
        <f ca="1">+IF(OFFSET('Water Data'!$H$28,0,10*ROW('Water Data'!H9))="","",OFFSET('Water Data'!$H$28,0,10*ROW('Water Data'!H9)))</f>
        <v/>
      </c>
      <c r="CG15" s="374" t="str">
        <f ca="1">+IF(OFFSET('Water Data'!$H$29,0,10*ROW('Water Data'!H9))="","",OFFSET('Water Data'!$H$29,0,10*ROW('Water Data'!H9)))</f>
        <v/>
      </c>
      <c r="CH15" s="374" t="str">
        <f ca="1">+IF(OFFSET('Water Data'!$I$27,0,10*ROW('Water Data'!I9))="","",OFFSET('Water Data'!$I$27,0,10*ROW('Water Data'!I9)))</f>
        <v/>
      </c>
      <c r="CI15" s="374" t="str">
        <f ca="1">+IF(OFFSET('Water Data'!$I$28,0,10*ROW('Water Data'!I9))="","",OFFSET('Water Data'!$I$28,0,10*ROW('Water Data'!I9)))</f>
        <v/>
      </c>
      <c r="CJ15" s="374" t="str">
        <f ca="1">+IF(OFFSET('Water Data'!$I$29,0,10*ROW('Water Data'!I9))="","",OFFSET('Water Data'!$I$29,0,10*ROW('Water Data'!I9)))</f>
        <v/>
      </c>
      <c r="CK15" s="374" t="str">
        <f ca="1">+IF(OFFSET('Sanitation Data'!$D$28,0,10*ROW('Sanitation Data'!D9))="","",OFFSET('Sanitation Data'!$D$28,0,10*ROW('Sanitation Data'!D9)))</f>
        <v/>
      </c>
      <c r="CL15" s="374" t="str">
        <f ca="1">+IF(OFFSET('Sanitation Data'!$D$29,0,10*ROW('Sanitation Data'!D9))="","",OFFSET('Sanitation Data'!$D$29,0,10*ROW('Sanitation Data'!D9)))</f>
        <v/>
      </c>
      <c r="CM15" s="374" t="str">
        <f ca="1">+IF(OFFSET('Sanitation Data'!$D$30,0,10*ROW('Sanitation Data'!D9))="","",OFFSET('Sanitation Data'!$D$30,0,10*ROW('Sanitation Data'!D9)))</f>
        <v/>
      </c>
      <c r="CN15" s="374" t="str">
        <f ca="1">+IF(OFFSET('Sanitation Data'!$D$31,0,10*ROW('Sanitation Data'!D9))="","",OFFSET('Sanitation Data'!$D$31,0,10*ROW('Sanitation Data'!D9)))</f>
        <v/>
      </c>
      <c r="CO15" s="374" t="str">
        <f ca="1">+IF(OFFSET('Sanitation Data'!$D$32,0,10*ROW('Sanitation Data'!D9))="","",OFFSET('Sanitation Data'!$D$32,0,10*ROW('Sanitation Data'!D9)))</f>
        <v/>
      </c>
      <c r="CP15" s="374" t="str">
        <f ca="1">+IF(OFFSET('Sanitation Data'!$E$28,0,10*ROW('Sanitation Data'!E9))="","",OFFSET('Sanitation Data'!$E$28,0,10*ROW('Sanitation Data'!E9)))</f>
        <v/>
      </c>
      <c r="CQ15" s="374" t="str">
        <f ca="1">+IF(OFFSET('Sanitation Data'!$E$29,0,10*ROW('Sanitation Data'!E9))="","",OFFSET('Sanitation Data'!$E$29,0,10*ROW('Sanitation Data'!E9)))</f>
        <v/>
      </c>
      <c r="CR15" s="374" t="str">
        <f ca="1">+IF(OFFSET('Sanitation Data'!$E$30,0,10*ROW('Sanitation Data'!E9))="","",OFFSET('Sanitation Data'!$E$30,0,10*ROW('Sanitation Data'!E9)))</f>
        <v/>
      </c>
      <c r="CS15" s="374" t="str">
        <f ca="1">+IF(OFFSET('Sanitation Data'!$E$31,0,10*ROW('Sanitation Data'!E9))="","",OFFSET('Sanitation Data'!$E$31,0,10*ROW('Sanitation Data'!E9)))</f>
        <v/>
      </c>
      <c r="CT15" s="374" t="str">
        <f ca="1">+IF(OFFSET('Sanitation Data'!$E$32,0,10*ROW('Sanitation Data'!E9))="","",OFFSET('Sanitation Data'!$E$32,0,10*ROW('Sanitation Data'!E9)))</f>
        <v/>
      </c>
      <c r="CU15" s="374" t="str">
        <f ca="1">+IF(OFFSET('Sanitation Data'!$F$28,0,10*ROW('Sanitation Data'!F9))="","",OFFSET('Sanitation Data'!$F$28,0,10*ROW('Sanitation Data'!F9)))</f>
        <v/>
      </c>
      <c r="CV15" s="374" t="str">
        <f ca="1">+IF(OFFSET('Sanitation Data'!$F$29,0,10*ROW('Sanitation Data'!F9))="","",OFFSET('Sanitation Data'!$F$29,0,10*ROW('Sanitation Data'!F9)))</f>
        <v/>
      </c>
      <c r="CW15" s="374" t="str">
        <f ca="1">+IF(OFFSET('Sanitation Data'!$F$30,0,10*ROW('Sanitation Data'!F9))="","",OFFSET('Sanitation Data'!$F$30,0,10*ROW('Sanitation Data'!F9)))</f>
        <v/>
      </c>
      <c r="CX15" s="374" t="str">
        <f ca="1">+IF(OFFSET('Sanitation Data'!$F$31,0,10*ROW('Sanitation Data'!F9))="","",OFFSET('Sanitation Data'!$F$31,0,10*ROW('Sanitation Data'!F9)))</f>
        <v/>
      </c>
      <c r="CY15" s="374" t="str">
        <f ca="1">+IF(OFFSET('Sanitation Data'!$F$32,0,10*ROW('Sanitation Data'!F9))="","",OFFSET('Sanitation Data'!$F$32,0,10*ROW('Sanitation Data'!F9)))</f>
        <v/>
      </c>
      <c r="CZ15" s="374" t="str">
        <f ca="1">+IF(OFFSET('Sanitation Data'!$G$28,0,10*ROW('Sanitation Data'!G9))="","",OFFSET('Sanitation Data'!$G$28,0,10*ROW('Sanitation Data'!G9)))</f>
        <v/>
      </c>
      <c r="DA15" s="374" t="str">
        <f ca="1">+IF(OFFSET('Sanitation Data'!$G$29,0,10*ROW('Sanitation Data'!G9))="","",OFFSET('Sanitation Data'!$G$29,0,10*ROW('Sanitation Data'!G9)))</f>
        <v/>
      </c>
      <c r="DB15" s="374" t="str">
        <f ca="1">+IF(OFFSET('Sanitation Data'!$G$30,0,10*ROW('Sanitation Data'!G9))="","",OFFSET('Sanitation Data'!$G$30,0,10*ROW('Sanitation Data'!G9)))</f>
        <v/>
      </c>
      <c r="DC15" s="374" t="str">
        <f ca="1">+IF(OFFSET('Sanitation Data'!$G$31,0,10*ROW('Sanitation Data'!G9))="","",OFFSET('Sanitation Data'!$G$31,0,10*ROW('Sanitation Data'!G9)))</f>
        <v/>
      </c>
      <c r="DD15" s="374" t="str">
        <f ca="1">+IF(OFFSET('Sanitation Data'!$G$32,0,10*ROW('Sanitation Data'!G9))="","",OFFSET('Sanitation Data'!$G$32,0,10*ROW('Sanitation Data'!G9)))</f>
        <v/>
      </c>
      <c r="DE15" s="374" t="str">
        <f ca="1">+IF(OFFSET('Sanitation Data'!$H$28,0,10*ROW('Sanitation Data'!H9))="","",OFFSET('Sanitation Data'!$H$28,0,10*ROW('Sanitation Data'!H9)))</f>
        <v/>
      </c>
      <c r="DF15" s="374" t="str">
        <f ca="1">+IF(OFFSET('Sanitation Data'!$H$29,0,10*ROW('Sanitation Data'!H9))="","",OFFSET('Sanitation Data'!$H$29,0,10*ROW('Sanitation Data'!H9)))</f>
        <v/>
      </c>
      <c r="DG15" s="374" t="str">
        <f ca="1">+IF(OFFSET('Sanitation Data'!$H$30,0,10*ROW('Sanitation Data'!H9))="","",OFFSET('Sanitation Data'!$H$30,0,10*ROW('Sanitation Data'!H9)))</f>
        <v/>
      </c>
      <c r="DH15" s="374" t="str">
        <f ca="1">+IF(OFFSET('Sanitation Data'!$H$31,0,10*ROW('Sanitation Data'!H9))="","",OFFSET('Sanitation Data'!$H$31,0,10*ROW('Sanitation Data'!H9)))</f>
        <v/>
      </c>
      <c r="DI15" s="374" t="str">
        <f ca="1">+IF(OFFSET('Sanitation Data'!$H$32,0,10*ROW('Sanitation Data'!H9))="","",OFFSET('Sanitation Data'!$H$32,0,10*ROW('Sanitation Data'!H9)))</f>
        <v/>
      </c>
      <c r="DJ15" s="374" t="str">
        <f ca="1">+IF(OFFSET('Sanitation Data'!$I$28,0,10*ROW('Sanitation Data'!I9))="","",OFFSET('Sanitation Data'!$I$28,0,10*ROW('Sanitation Data'!I9)))</f>
        <v/>
      </c>
      <c r="DK15" s="374" t="str">
        <f ca="1">+IF(OFFSET('Sanitation Data'!$I$29,0,10*ROW('Sanitation Data'!I9))="","",OFFSET('Sanitation Data'!$I$29,0,10*ROW('Sanitation Data'!I9)))</f>
        <v/>
      </c>
      <c r="DL15" s="374" t="str">
        <f ca="1">+IF(OFFSET('Sanitation Data'!$I$30,0,10*ROW('Sanitation Data'!I9))="","",OFFSET('Sanitation Data'!$I$30,0,10*ROW('Sanitation Data'!I9)))</f>
        <v/>
      </c>
      <c r="DM15" s="374" t="str">
        <f ca="1">+IF(OFFSET('Sanitation Data'!$I$31,0,10*ROW('Sanitation Data'!I9))="","",OFFSET('Sanitation Data'!$I$31,0,10*ROW('Sanitation Data'!I9)))</f>
        <v/>
      </c>
      <c r="DN15" s="374" t="str">
        <f ca="1">+IF(OFFSET('Sanitation Data'!$I$32,0,10*ROW('Sanitation Data'!I9))="","",OFFSET('Sanitation Data'!$I$32,0,10*ROW('Sanitation Data'!I9)))</f>
        <v/>
      </c>
      <c r="DO15" s="374" t="str">
        <f ca="1">+IF(OFFSET('Hygiene Data'!$D$11,0,10*ROW('Hygiene Data'!D9))="","",OFFSET('Hygiene Data'!$D$11,0,10*ROW('Hygiene Data'!D9)))</f>
        <v/>
      </c>
      <c r="DP15" s="374" t="str">
        <f ca="1">+IF(OFFSET('Hygiene Data'!$D$12,0,10*ROW('Hygiene Data'!D9))="","",OFFSET('Hygiene Data'!$D$12,0,10*ROW('Hygiene Data'!D9)))</f>
        <v/>
      </c>
      <c r="DQ15" s="374" t="str">
        <f ca="1">+IF(OFFSET('Hygiene Data'!$D$13,0,10*ROW('Hygiene Data'!D9))="","",OFFSET('Hygiene Data'!$D$13,0,10*ROW('Hygiene Data'!D9)))</f>
        <v/>
      </c>
      <c r="DR15" s="374" t="str">
        <f ca="1">+IF(OFFSET('Hygiene Data'!$E$11,0,10*ROW('Hygiene Data'!E9))="","",OFFSET('Hygiene Data'!$E$11,0,10*ROW('Hygiene Data'!E9)))</f>
        <v/>
      </c>
      <c r="DS15" s="374" t="str">
        <f ca="1">+IF(OFFSET('Hygiene Data'!$E$12,0,10*ROW('Hygiene Data'!E9))="","",OFFSET('Hygiene Data'!$E$12,0,10*ROW('Hygiene Data'!E9)))</f>
        <v/>
      </c>
      <c r="DT15" s="374" t="str">
        <f ca="1">+IF(OFFSET('Hygiene Data'!$E$13,0,10*ROW('Hygiene Data'!E9))="","",OFFSET('Hygiene Data'!$E$13,0,10*ROW('Hygiene Data'!E9)))</f>
        <v/>
      </c>
      <c r="DU15" s="374" t="str">
        <f ca="1">+IF(OFFSET('Hygiene Data'!$F$11,0,10*ROW('Hygiene Data'!F9))="","",OFFSET('Hygiene Data'!$F$11,0,10*ROW('Hygiene Data'!F9)))</f>
        <v/>
      </c>
      <c r="DV15" s="374" t="str">
        <f ca="1">+IF(OFFSET('Hygiene Data'!$F$12,0,10*ROW('Hygiene Data'!F9))="","",OFFSET('Hygiene Data'!$F$12,0,10*ROW('Hygiene Data'!F9)))</f>
        <v/>
      </c>
      <c r="DW15" s="374" t="str">
        <f ca="1">+IF(OFFSET('Hygiene Data'!$F$13,0,10*ROW('Hygiene Data'!F9))="","",OFFSET('Hygiene Data'!$F$13,0,10*ROW('Hygiene Data'!F9)))</f>
        <v/>
      </c>
      <c r="DX15" s="374" t="str">
        <f ca="1">+IF(OFFSET('Hygiene Data'!$G$11,0,10*ROW('Hygiene Data'!G9))="","",OFFSET('Hygiene Data'!$G$11,0,10*ROW('Hygiene Data'!G9)))</f>
        <v/>
      </c>
      <c r="DY15" s="374" t="str">
        <f ca="1">+IF(OFFSET('Hygiene Data'!$G$12,0,10*ROW('Hygiene Data'!G9))="","",OFFSET('Hygiene Data'!$G$12,0,10*ROW('Hygiene Data'!G9)))</f>
        <v/>
      </c>
      <c r="DZ15" s="374" t="str">
        <f ca="1">+IF(OFFSET('Hygiene Data'!$G$13,0,10*ROW('Hygiene Data'!G9))="","",OFFSET('Hygiene Data'!$G$13,0,10*ROW('Hygiene Data'!G9)))</f>
        <v/>
      </c>
      <c r="EA15" s="374" t="str">
        <f ca="1">+IF(OFFSET('Hygiene Data'!$H$11,0,10*ROW('Hygiene Data'!H9))="","",OFFSET('Hygiene Data'!$H$11,0,10*ROW('Hygiene Data'!H9)))</f>
        <v/>
      </c>
      <c r="EB15" s="374" t="str">
        <f ca="1">+IF(OFFSET('Hygiene Data'!$H$12,0,10*ROW('Hygiene Data'!H9))="","",OFFSET('Hygiene Data'!$H$12,0,10*ROW('Hygiene Data'!H9)))</f>
        <v/>
      </c>
      <c r="EC15" s="374" t="str">
        <f ca="1">+IF(OFFSET('Hygiene Data'!$H$13,0,10*ROW('Hygiene Data'!H9))="","",OFFSET('Hygiene Data'!$H$13,0,10*ROW('Hygiene Data'!H9)))</f>
        <v/>
      </c>
      <c r="ED15" s="374" t="str">
        <f ca="1">+IF(OFFSET('Hygiene Data'!$I$11,0,10*ROW('Hygiene Data'!I9))="","",OFFSET('Hygiene Data'!$I$11,0,10*ROW('Hygiene Data'!I9)))</f>
        <v/>
      </c>
      <c r="EE15" s="374" t="str">
        <f ca="1">+IF(OFFSET('Hygiene Data'!$I$12,0,10*ROW('Hygiene Data'!I9))="","",OFFSET('Hygiene Data'!$I$12,0,10*ROW('Hygiene Data'!I9)))</f>
        <v/>
      </c>
      <c r="EF15" s="374" t="str">
        <f ca="1">+IF(OFFSET('Hygiene Data'!$I$13,0,10*ROW('Hygiene Data'!I9))="","",OFFSET('Hygiene Data'!$I$13,0,10*ROW('Hygiene Data'!I9)))</f>
        <v/>
      </c>
    </row>
    <row r="16" spans="1:136" x14ac:dyDescent="0.25">
      <c r="A16" s="483" t="str">
        <f ca="1">+IF(OFFSET('Water Data'!$B$2,0,10*ROW('Water Data'!E10))="","",OFFSET('Water Data'!$B$2,0,10*ROW('Water Data'!E10)))</f>
        <v/>
      </c>
      <c r="B16" s="48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0" t="str">
        <f t="shared" ca="1" si="0"/>
        <v/>
      </c>
      <c r="D16" s="51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4" t="str">
        <f ca="1">+IF(OFFSET('Water Data'!$D$27,0,10*ROW('Water Data'!D10))="","",OFFSET('Water Data'!$D$27,0,10*ROW('Water Data'!D10)))</f>
        <v/>
      </c>
      <c r="BT16" s="374" t="str">
        <f ca="1">+IF(OFFSET('Water Data'!$D$28,0,10*ROW('Water Data'!D10))="","",OFFSET('Water Data'!$D$28,0,10*ROW('Water Data'!D10)))</f>
        <v/>
      </c>
      <c r="BU16" s="374" t="str">
        <f ca="1">+IF(OFFSET('Water Data'!$D$29,0,10*ROW('Water Data'!D10))="","",OFFSET('Water Data'!$D$29,0,10*ROW('Water Data'!D10)))</f>
        <v/>
      </c>
      <c r="BV16" s="374" t="str">
        <f ca="1">+IF(OFFSET('Water Data'!$E$27,0,10*ROW('Water Data'!E10))="","",OFFSET('Water Data'!$E$27,0,10*ROW('Water Data'!E10)))</f>
        <v/>
      </c>
      <c r="BW16" s="374" t="str">
        <f ca="1">+IF(OFFSET('Water Data'!$E$28,0,10*ROW('Water Data'!E10))="","",OFFSET('Water Data'!$E$28,0,10*ROW('Water Data'!E10)))</f>
        <v/>
      </c>
      <c r="BX16" s="374" t="str">
        <f ca="1">+IF(OFFSET('Water Data'!$E$29,0,10*ROW('Water Data'!E10))="","",OFFSET('Water Data'!$E$29,0,10*ROW('Water Data'!E10)))</f>
        <v/>
      </c>
      <c r="BY16" s="374" t="str">
        <f ca="1">+IF(OFFSET('Water Data'!$F$27,0,10*ROW('Water Data'!F10))="","",OFFSET('Water Data'!$F$27,0,10*ROW('Water Data'!F10)))</f>
        <v/>
      </c>
      <c r="BZ16" s="374" t="str">
        <f ca="1">+IF(OFFSET('Water Data'!$F$28,0,10*ROW('Water Data'!F10))="","",OFFSET('Water Data'!$F$28,0,10*ROW('Water Data'!F10)))</f>
        <v/>
      </c>
      <c r="CA16" s="374" t="str">
        <f ca="1">+IF(OFFSET('Water Data'!$F$29,0,10*ROW('Water Data'!F10))="","",OFFSET('Water Data'!$F$29,0,10*ROW('Water Data'!F10)))</f>
        <v/>
      </c>
      <c r="CB16" s="374" t="str">
        <f ca="1">+IF(OFFSET('Water Data'!$G$27,0,10*ROW('Water Data'!G10))="","",OFFSET('Water Data'!$G$27,0,10*ROW('Water Data'!G10)))</f>
        <v/>
      </c>
      <c r="CC16" s="374" t="str">
        <f ca="1">+IF(OFFSET('Water Data'!$G$28,0,10*ROW('Water Data'!G10))="","",OFFSET('Water Data'!$G$28,0,10*ROW('Water Data'!G10)))</f>
        <v/>
      </c>
      <c r="CD16" s="374" t="str">
        <f ca="1">+IF(OFFSET('Water Data'!$G$29,0,10*ROW('Water Data'!G10))="","",OFFSET('Water Data'!$G$29,0,10*ROW('Water Data'!G10)))</f>
        <v/>
      </c>
      <c r="CE16" s="374" t="str">
        <f ca="1">+IF(OFFSET('Water Data'!$H$27,0,10*ROW('Water Data'!H10))="","",OFFSET('Water Data'!$H$27,0,10*ROW('Water Data'!H10)))</f>
        <v/>
      </c>
      <c r="CF16" s="374" t="str">
        <f ca="1">+IF(OFFSET('Water Data'!$H$28,0,10*ROW('Water Data'!H10))="","",OFFSET('Water Data'!$H$28,0,10*ROW('Water Data'!H10)))</f>
        <v/>
      </c>
      <c r="CG16" s="374" t="str">
        <f ca="1">+IF(OFFSET('Water Data'!$H$29,0,10*ROW('Water Data'!H10))="","",OFFSET('Water Data'!$H$29,0,10*ROW('Water Data'!H10)))</f>
        <v/>
      </c>
      <c r="CH16" s="374" t="str">
        <f ca="1">+IF(OFFSET('Water Data'!$I$27,0,10*ROW('Water Data'!I10))="","",OFFSET('Water Data'!$I$27,0,10*ROW('Water Data'!I10)))</f>
        <v/>
      </c>
      <c r="CI16" s="374" t="str">
        <f ca="1">+IF(OFFSET('Water Data'!$I$28,0,10*ROW('Water Data'!I10))="","",OFFSET('Water Data'!$I$28,0,10*ROW('Water Data'!I10)))</f>
        <v/>
      </c>
      <c r="CJ16" s="374" t="str">
        <f ca="1">+IF(OFFSET('Water Data'!$I$29,0,10*ROW('Water Data'!I10))="","",OFFSET('Water Data'!$I$29,0,10*ROW('Water Data'!I10)))</f>
        <v/>
      </c>
      <c r="CK16" s="374" t="str">
        <f ca="1">+IF(OFFSET('Sanitation Data'!$D$28,0,10*ROW('Sanitation Data'!D10))="","",OFFSET('Sanitation Data'!$D$28,0,10*ROW('Sanitation Data'!D10)))</f>
        <v/>
      </c>
      <c r="CL16" s="374" t="str">
        <f ca="1">+IF(OFFSET('Sanitation Data'!$D$29,0,10*ROW('Sanitation Data'!D10))="","",OFFSET('Sanitation Data'!$D$29,0,10*ROW('Sanitation Data'!D10)))</f>
        <v/>
      </c>
      <c r="CM16" s="374" t="str">
        <f ca="1">+IF(OFFSET('Sanitation Data'!$D$30,0,10*ROW('Sanitation Data'!D10))="","",OFFSET('Sanitation Data'!$D$30,0,10*ROW('Sanitation Data'!D10)))</f>
        <v/>
      </c>
      <c r="CN16" s="374" t="str">
        <f ca="1">+IF(OFFSET('Sanitation Data'!$D$31,0,10*ROW('Sanitation Data'!D10))="","",OFFSET('Sanitation Data'!$D$31,0,10*ROW('Sanitation Data'!D10)))</f>
        <v/>
      </c>
      <c r="CO16" s="374" t="str">
        <f ca="1">+IF(OFFSET('Sanitation Data'!$D$32,0,10*ROW('Sanitation Data'!D10))="","",OFFSET('Sanitation Data'!$D$32,0,10*ROW('Sanitation Data'!D10)))</f>
        <v/>
      </c>
      <c r="CP16" s="374" t="str">
        <f ca="1">+IF(OFFSET('Sanitation Data'!$E$28,0,10*ROW('Sanitation Data'!E10))="","",OFFSET('Sanitation Data'!$E$28,0,10*ROW('Sanitation Data'!E10)))</f>
        <v/>
      </c>
      <c r="CQ16" s="374" t="str">
        <f ca="1">+IF(OFFSET('Sanitation Data'!$E$29,0,10*ROW('Sanitation Data'!E10))="","",OFFSET('Sanitation Data'!$E$29,0,10*ROW('Sanitation Data'!E10)))</f>
        <v/>
      </c>
      <c r="CR16" s="374" t="str">
        <f ca="1">+IF(OFFSET('Sanitation Data'!$E$30,0,10*ROW('Sanitation Data'!E10))="","",OFFSET('Sanitation Data'!$E$30,0,10*ROW('Sanitation Data'!E10)))</f>
        <v/>
      </c>
      <c r="CS16" s="374" t="str">
        <f ca="1">+IF(OFFSET('Sanitation Data'!$E$31,0,10*ROW('Sanitation Data'!E10))="","",OFFSET('Sanitation Data'!$E$31,0,10*ROW('Sanitation Data'!E10)))</f>
        <v/>
      </c>
      <c r="CT16" s="374" t="str">
        <f ca="1">+IF(OFFSET('Sanitation Data'!$E$32,0,10*ROW('Sanitation Data'!E10))="","",OFFSET('Sanitation Data'!$E$32,0,10*ROW('Sanitation Data'!E10)))</f>
        <v/>
      </c>
      <c r="CU16" s="374" t="str">
        <f ca="1">+IF(OFFSET('Sanitation Data'!$F$28,0,10*ROW('Sanitation Data'!F10))="","",OFFSET('Sanitation Data'!$F$28,0,10*ROW('Sanitation Data'!F10)))</f>
        <v/>
      </c>
      <c r="CV16" s="374" t="str">
        <f ca="1">+IF(OFFSET('Sanitation Data'!$F$29,0,10*ROW('Sanitation Data'!F10))="","",OFFSET('Sanitation Data'!$F$29,0,10*ROW('Sanitation Data'!F10)))</f>
        <v/>
      </c>
      <c r="CW16" s="374" t="str">
        <f ca="1">+IF(OFFSET('Sanitation Data'!$F$30,0,10*ROW('Sanitation Data'!F10))="","",OFFSET('Sanitation Data'!$F$30,0,10*ROW('Sanitation Data'!F10)))</f>
        <v/>
      </c>
      <c r="CX16" s="374" t="str">
        <f ca="1">+IF(OFFSET('Sanitation Data'!$F$31,0,10*ROW('Sanitation Data'!F10))="","",OFFSET('Sanitation Data'!$F$31,0,10*ROW('Sanitation Data'!F10)))</f>
        <v/>
      </c>
      <c r="CY16" s="374" t="str">
        <f ca="1">+IF(OFFSET('Sanitation Data'!$F$32,0,10*ROW('Sanitation Data'!F10))="","",OFFSET('Sanitation Data'!$F$32,0,10*ROW('Sanitation Data'!F10)))</f>
        <v/>
      </c>
      <c r="CZ16" s="374" t="str">
        <f ca="1">+IF(OFFSET('Sanitation Data'!$G$28,0,10*ROW('Sanitation Data'!G10))="","",OFFSET('Sanitation Data'!$G$28,0,10*ROW('Sanitation Data'!G10)))</f>
        <v/>
      </c>
      <c r="DA16" s="374" t="str">
        <f ca="1">+IF(OFFSET('Sanitation Data'!$G$29,0,10*ROW('Sanitation Data'!G10))="","",OFFSET('Sanitation Data'!$G$29,0,10*ROW('Sanitation Data'!G10)))</f>
        <v/>
      </c>
      <c r="DB16" s="374" t="str">
        <f ca="1">+IF(OFFSET('Sanitation Data'!$G$30,0,10*ROW('Sanitation Data'!G10))="","",OFFSET('Sanitation Data'!$G$30,0,10*ROW('Sanitation Data'!G10)))</f>
        <v/>
      </c>
      <c r="DC16" s="374" t="str">
        <f ca="1">+IF(OFFSET('Sanitation Data'!$G$31,0,10*ROW('Sanitation Data'!G10))="","",OFFSET('Sanitation Data'!$G$31,0,10*ROW('Sanitation Data'!G10)))</f>
        <v/>
      </c>
      <c r="DD16" s="374" t="str">
        <f ca="1">+IF(OFFSET('Sanitation Data'!$G$32,0,10*ROW('Sanitation Data'!G10))="","",OFFSET('Sanitation Data'!$G$32,0,10*ROW('Sanitation Data'!G10)))</f>
        <v/>
      </c>
      <c r="DE16" s="374" t="str">
        <f ca="1">+IF(OFFSET('Sanitation Data'!$H$28,0,10*ROW('Sanitation Data'!H10))="","",OFFSET('Sanitation Data'!$H$28,0,10*ROW('Sanitation Data'!H10)))</f>
        <v/>
      </c>
      <c r="DF16" s="374" t="str">
        <f ca="1">+IF(OFFSET('Sanitation Data'!$H$29,0,10*ROW('Sanitation Data'!H10))="","",OFFSET('Sanitation Data'!$H$29,0,10*ROW('Sanitation Data'!H10)))</f>
        <v/>
      </c>
      <c r="DG16" s="374" t="str">
        <f ca="1">+IF(OFFSET('Sanitation Data'!$H$30,0,10*ROW('Sanitation Data'!H10))="","",OFFSET('Sanitation Data'!$H$30,0,10*ROW('Sanitation Data'!H10)))</f>
        <v/>
      </c>
      <c r="DH16" s="374" t="str">
        <f ca="1">+IF(OFFSET('Sanitation Data'!$H$31,0,10*ROW('Sanitation Data'!H10))="","",OFFSET('Sanitation Data'!$H$31,0,10*ROW('Sanitation Data'!H10)))</f>
        <v/>
      </c>
      <c r="DI16" s="374" t="str">
        <f ca="1">+IF(OFFSET('Sanitation Data'!$H$32,0,10*ROW('Sanitation Data'!H10))="","",OFFSET('Sanitation Data'!$H$32,0,10*ROW('Sanitation Data'!H10)))</f>
        <v/>
      </c>
      <c r="DJ16" s="374" t="str">
        <f ca="1">+IF(OFFSET('Sanitation Data'!$I$28,0,10*ROW('Sanitation Data'!I10))="","",OFFSET('Sanitation Data'!$I$28,0,10*ROW('Sanitation Data'!I10)))</f>
        <v/>
      </c>
      <c r="DK16" s="374" t="str">
        <f ca="1">+IF(OFFSET('Sanitation Data'!$I$29,0,10*ROW('Sanitation Data'!I10))="","",OFFSET('Sanitation Data'!$I$29,0,10*ROW('Sanitation Data'!I10)))</f>
        <v/>
      </c>
      <c r="DL16" s="374" t="str">
        <f ca="1">+IF(OFFSET('Sanitation Data'!$I$30,0,10*ROW('Sanitation Data'!I10))="","",OFFSET('Sanitation Data'!$I$30,0,10*ROW('Sanitation Data'!I10)))</f>
        <v/>
      </c>
      <c r="DM16" s="374" t="str">
        <f ca="1">+IF(OFFSET('Sanitation Data'!$I$31,0,10*ROW('Sanitation Data'!I10))="","",OFFSET('Sanitation Data'!$I$31,0,10*ROW('Sanitation Data'!I10)))</f>
        <v/>
      </c>
      <c r="DN16" s="374" t="str">
        <f ca="1">+IF(OFFSET('Sanitation Data'!$I$32,0,10*ROW('Sanitation Data'!I10))="","",OFFSET('Sanitation Data'!$I$32,0,10*ROW('Sanitation Data'!I10)))</f>
        <v/>
      </c>
      <c r="DO16" s="374" t="str">
        <f ca="1">+IF(OFFSET('Hygiene Data'!$D$11,0,10*ROW('Hygiene Data'!D10))="","",OFFSET('Hygiene Data'!$D$11,0,10*ROW('Hygiene Data'!D10)))</f>
        <v/>
      </c>
      <c r="DP16" s="374" t="str">
        <f ca="1">+IF(OFFSET('Hygiene Data'!$D$12,0,10*ROW('Hygiene Data'!D10))="","",OFFSET('Hygiene Data'!$D$12,0,10*ROW('Hygiene Data'!D10)))</f>
        <v/>
      </c>
      <c r="DQ16" s="374" t="str">
        <f ca="1">+IF(OFFSET('Hygiene Data'!$D$13,0,10*ROW('Hygiene Data'!D10))="","",OFFSET('Hygiene Data'!$D$13,0,10*ROW('Hygiene Data'!D10)))</f>
        <v/>
      </c>
      <c r="DR16" s="374" t="str">
        <f ca="1">+IF(OFFSET('Hygiene Data'!$E$11,0,10*ROW('Hygiene Data'!E10))="","",OFFSET('Hygiene Data'!$E$11,0,10*ROW('Hygiene Data'!E10)))</f>
        <v/>
      </c>
      <c r="DS16" s="374" t="str">
        <f ca="1">+IF(OFFSET('Hygiene Data'!$E$12,0,10*ROW('Hygiene Data'!E10))="","",OFFSET('Hygiene Data'!$E$12,0,10*ROW('Hygiene Data'!E10)))</f>
        <v/>
      </c>
      <c r="DT16" s="374" t="str">
        <f ca="1">+IF(OFFSET('Hygiene Data'!$E$13,0,10*ROW('Hygiene Data'!E10))="","",OFFSET('Hygiene Data'!$E$13,0,10*ROW('Hygiene Data'!E10)))</f>
        <v/>
      </c>
      <c r="DU16" s="374" t="str">
        <f ca="1">+IF(OFFSET('Hygiene Data'!$F$11,0,10*ROW('Hygiene Data'!F10))="","",OFFSET('Hygiene Data'!$F$11,0,10*ROW('Hygiene Data'!F10)))</f>
        <v/>
      </c>
      <c r="DV16" s="374" t="str">
        <f ca="1">+IF(OFFSET('Hygiene Data'!$F$12,0,10*ROW('Hygiene Data'!F10))="","",OFFSET('Hygiene Data'!$F$12,0,10*ROW('Hygiene Data'!F10)))</f>
        <v/>
      </c>
      <c r="DW16" s="374" t="str">
        <f ca="1">+IF(OFFSET('Hygiene Data'!$F$13,0,10*ROW('Hygiene Data'!F10))="","",OFFSET('Hygiene Data'!$F$13,0,10*ROW('Hygiene Data'!F10)))</f>
        <v/>
      </c>
      <c r="DX16" s="374" t="str">
        <f ca="1">+IF(OFFSET('Hygiene Data'!$G$11,0,10*ROW('Hygiene Data'!G10))="","",OFFSET('Hygiene Data'!$G$11,0,10*ROW('Hygiene Data'!G10)))</f>
        <v/>
      </c>
      <c r="DY16" s="374" t="str">
        <f ca="1">+IF(OFFSET('Hygiene Data'!$G$12,0,10*ROW('Hygiene Data'!G10))="","",OFFSET('Hygiene Data'!$G$12,0,10*ROW('Hygiene Data'!G10)))</f>
        <v/>
      </c>
      <c r="DZ16" s="374" t="str">
        <f ca="1">+IF(OFFSET('Hygiene Data'!$G$13,0,10*ROW('Hygiene Data'!G10))="","",OFFSET('Hygiene Data'!$G$13,0,10*ROW('Hygiene Data'!G10)))</f>
        <v/>
      </c>
      <c r="EA16" s="374" t="str">
        <f ca="1">+IF(OFFSET('Hygiene Data'!$H$11,0,10*ROW('Hygiene Data'!H10))="","",OFFSET('Hygiene Data'!$H$11,0,10*ROW('Hygiene Data'!H10)))</f>
        <v/>
      </c>
      <c r="EB16" s="374" t="str">
        <f ca="1">+IF(OFFSET('Hygiene Data'!$H$12,0,10*ROW('Hygiene Data'!H10))="","",OFFSET('Hygiene Data'!$H$12,0,10*ROW('Hygiene Data'!H10)))</f>
        <v/>
      </c>
      <c r="EC16" s="374" t="str">
        <f ca="1">+IF(OFFSET('Hygiene Data'!$H$13,0,10*ROW('Hygiene Data'!H10))="","",OFFSET('Hygiene Data'!$H$13,0,10*ROW('Hygiene Data'!H10)))</f>
        <v/>
      </c>
      <c r="ED16" s="374" t="str">
        <f ca="1">+IF(OFFSET('Hygiene Data'!$I$11,0,10*ROW('Hygiene Data'!I10))="","",OFFSET('Hygiene Data'!$I$11,0,10*ROW('Hygiene Data'!I10)))</f>
        <v/>
      </c>
      <c r="EE16" s="374" t="str">
        <f ca="1">+IF(OFFSET('Hygiene Data'!$I$12,0,10*ROW('Hygiene Data'!I10))="","",OFFSET('Hygiene Data'!$I$12,0,10*ROW('Hygiene Data'!I10)))</f>
        <v/>
      </c>
      <c r="EF16" s="374" t="str">
        <f ca="1">+IF(OFFSET('Hygiene Data'!$I$13,0,10*ROW('Hygiene Data'!I10))="","",OFFSET('Hygiene Data'!$I$13,0,10*ROW('Hygiene Data'!I10)))</f>
        <v/>
      </c>
    </row>
    <row r="17" spans="1:136" x14ac:dyDescent="0.25">
      <c r="A17" s="483" t="str">
        <f ca="1">+IF(OFFSET('Water Data'!$B$2,0,10*ROW('Water Data'!E11))="","",OFFSET('Water Data'!$B$2,0,10*ROW('Water Data'!E11)))</f>
        <v/>
      </c>
      <c r="B17" s="48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0" t="str">
        <f t="shared" ca="1" si="0"/>
        <v/>
      </c>
      <c r="D17" s="51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4" t="str">
        <f ca="1">+IF(OFFSET('Water Data'!$D$27,0,10*ROW('Water Data'!D11))="","",OFFSET('Water Data'!$D$27,0,10*ROW('Water Data'!D11)))</f>
        <v/>
      </c>
      <c r="BT17" s="374" t="str">
        <f ca="1">+IF(OFFSET('Water Data'!$D$28,0,10*ROW('Water Data'!D11))="","",OFFSET('Water Data'!$D$28,0,10*ROW('Water Data'!D11)))</f>
        <v/>
      </c>
      <c r="BU17" s="374" t="str">
        <f ca="1">+IF(OFFSET('Water Data'!$D$29,0,10*ROW('Water Data'!D11))="","",OFFSET('Water Data'!$D$29,0,10*ROW('Water Data'!D11)))</f>
        <v/>
      </c>
      <c r="BV17" s="374" t="str">
        <f ca="1">+IF(OFFSET('Water Data'!$E$27,0,10*ROW('Water Data'!E11))="","",OFFSET('Water Data'!$E$27,0,10*ROW('Water Data'!E11)))</f>
        <v/>
      </c>
      <c r="BW17" s="374" t="str">
        <f ca="1">+IF(OFFSET('Water Data'!$E$28,0,10*ROW('Water Data'!E11))="","",OFFSET('Water Data'!$E$28,0,10*ROW('Water Data'!E11)))</f>
        <v/>
      </c>
      <c r="BX17" s="374" t="str">
        <f ca="1">+IF(OFFSET('Water Data'!$E$29,0,10*ROW('Water Data'!E11))="","",OFFSET('Water Data'!$E$29,0,10*ROW('Water Data'!E11)))</f>
        <v/>
      </c>
      <c r="BY17" s="374" t="str">
        <f ca="1">+IF(OFFSET('Water Data'!$F$27,0,10*ROW('Water Data'!F11))="","",OFFSET('Water Data'!$F$27,0,10*ROW('Water Data'!F11)))</f>
        <v/>
      </c>
      <c r="BZ17" s="374" t="str">
        <f ca="1">+IF(OFFSET('Water Data'!$F$28,0,10*ROW('Water Data'!F11))="","",OFFSET('Water Data'!$F$28,0,10*ROW('Water Data'!F11)))</f>
        <v/>
      </c>
      <c r="CA17" s="374" t="str">
        <f ca="1">+IF(OFFSET('Water Data'!$F$29,0,10*ROW('Water Data'!F11))="","",OFFSET('Water Data'!$F$29,0,10*ROW('Water Data'!F11)))</f>
        <v/>
      </c>
      <c r="CB17" s="374" t="str">
        <f ca="1">+IF(OFFSET('Water Data'!$G$27,0,10*ROW('Water Data'!G11))="","",OFFSET('Water Data'!$G$27,0,10*ROW('Water Data'!G11)))</f>
        <v/>
      </c>
      <c r="CC17" s="374" t="str">
        <f ca="1">+IF(OFFSET('Water Data'!$G$28,0,10*ROW('Water Data'!G11))="","",OFFSET('Water Data'!$G$28,0,10*ROW('Water Data'!G11)))</f>
        <v/>
      </c>
      <c r="CD17" s="374" t="str">
        <f ca="1">+IF(OFFSET('Water Data'!$G$29,0,10*ROW('Water Data'!G11))="","",OFFSET('Water Data'!$G$29,0,10*ROW('Water Data'!G11)))</f>
        <v/>
      </c>
      <c r="CE17" s="374" t="str">
        <f ca="1">+IF(OFFSET('Water Data'!$H$27,0,10*ROW('Water Data'!H11))="","",OFFSET('Water Data'!$H$27,0,10*ROW('Water Data'!H11)))</f>
        <v/>
      </c>
      <c r="CF17" s="374" t="str">
        <f ca="1">+IF(OFFSET('Water Data'!$H$28,0,10*ROW('Water Data'!H11))="","",OFFSET('Water Data'!$H$28,0,10*ROW('Water Data'!H11)))</f>
        <v/>
      </c>
      <c r="CG17" s="374" t="str">
        <f ca="1">+IF(OFFSET('Water Data'!$H$29,0,10*ROW('Water Data'!H11))="","",OFFSET('Water Data'!$H$29,0,10*ROW('Water Data'!H11)))</f>
        <v/>
      </c>
      <c r="CH17" s="374" t="str">
        <f ca="1">+IF(OFFSET('Water Data'!$I$27,0,10*ROW('Water Data'!I11))="","",OFFSET('Water Data'!$I$27,0,10*ROW('Water Data'!I11)))</f>
        <v/>
      </c>
      <c r="CI17" s="374" t="str">
        <f ca="1">+IF(OFFSET('Water Data'!$I$28,0,10*ROW('Water Data'!I11))="","",OFFSET('Water Data'!$I$28,0,10*ROW('Water Data'!I11)))</f>
        <v/>
      </c>
      <c r="CJ17" s="374" t="str">
        <f ca="1">+IF(OFFSET('Water Data'!$I$29,0,10*ROW('Water Data'!I11))="","",OFFSET('Water Data'!$I$29,0,10*ROW('Water Data'!I11)))</f>
        <v/>
      </c>
      <c r="CK17" s="374" t="str">
        <f ca="1">+IF(OFFSET('Sanitation Data'!$D$28,0,10*ROW('Sanitation Data'!D11))="","",OFFSET('Sanitation Data'!$D$28,0,10*ROW('Sanitation Data'!D11)))</f>
        <v/>
      </c>
      <c r="CL17" s="374" t="str">
        <f ca="1">+IF(OFFSET('Sanitation Data'!$D$29,0,10*ROW('Sanitation Data'!D11))="","",OFFSET('Sanitation Data'!$D$29,0,10*ROW('Sanitation Data'!D11)))</f>
        <v/>
      </c>
      <c r="CM17" s="374" t="str">
        <f ca="1">+IF(OFFSET('Sanitation Data'!$D$30,0,10*ROW('Sanitation Data'!D11))="","",OFFSET('Sanitation Data'!$D$30,0,10*ROW('Sanitation Data'!D11)))</f>
        <v/>
      </c>
      <c r="CN17" s="374" t="str">
        <f ca="1">+IF(OFFSET('Sanitation Data'!$D$31,0,10*ROW('Sanitation Data'!D11))="","",OFFSET('Sanitation Data'!$D$31,0,10*ROW('Sanitation Data'!D11)))</f>
        <v/>
      </c>
      <c r="CO17" s="374" t="str">
        <f ca="1">+IF(OFFSET('Sanitation Data'!$D$32,0,10*ROW('Sanitation Data'!D11))="","",OFFSET('Sanitation Data'!$D$32,0,10*ROW('Sanitation Data'!D11)))</f>
        <v/>
      </c>
      <c r="CP17" s="374" t="str">
        <f ca="1">+IF(OFFSET('Sanitation Data'!$E$28,0,10*ROW('Sanitation Data'!E11))="","",OFFSET('Sanitation Data'!$E$28,0,10*ROW('Sanitation Data'!E11)))</f>
        <v/>
      </c>
      <c r="CQ17" s="374" t="str">
        <f ca="1">+IF(OFFSET('Sanitation Data'!$E$29,0,10*ROW('Sanitation Data'!E11))="","",OFFSET('Sanitation Data'!$E$29,0,10*ROW('Sanitation Data'!E11)))</f>
        <v/>
      </c>
      <c r="CR17" s="374" t="str">
        <f ca="1">+IF(OFFSET('Sanitation Data'!$E$30,0,10*ROW('Sanitation Data'!E11))="","",OFFSET('Sanitation Data'!$E$30,0,10*ROW('Sanitation Data'!E11)))</f>
        <v/>
      </c>
      <c r="CS17" s="374" t="str">
        <f ca="1">+IF(OFFSET('Sanitation Data'!$E$31,0,10*ROW('Sanitation Data'!E11))="","",OFFSET('Sanitation Data'!$E$31,0,10*ROW('Sanitation Data'!E11)))</f>
        <v/>
      </c>
      <c r="CT17" s="374" t="str">
        <f ca="1">+IF(OFFSET('Sanitation Data'!$E$32,0,10*ROW('Sanitation Data'!E11))="","",OFFSET('Sanitation Data'!$E$32,0,10*ROW('Sanitation Data'!E11)))</f>
        <v/>
      </c>
      <c r="CU17" s="374" t="str">
        <f ca="1">+IF(OFFSET('Sanitation Data'!$F$28,0,10*ROW('Sanitation Data'!F11))="","",OFFSET('Sanitation Data'!$F$28,0,10*ROW('Sanitation Data'!F11)))</f>
        <v/>
      </c>
      <c r="CV17" s="374" t="str">
        <f ca="1">+IF(OFFSET('Sanitation Data'!$F$29,0,10*ROW('Sanitation Data'!F11))="","",OFFSET('Sanitation Data'!$F$29,0,10*ROW('Sanitation Data'!F11)))</f>
        <v/>
      </c>
      <c r="CW17" s="374" t="str">
        <f ca="1">+IF(OFFSET('Sanitation Data'!$F$30,0,10*ROW('Sanitation Data'!F11))="","",OFFSET('Sanitation Data'!$F$30,0,10*ROW('Sanitation Data'!F11)))</f>
        <v/>
      </c>
      <c r="CX17" s="374" t="str">
        <f ca="1">+IF(OFFSET('Sanitation Data'!$F$31,0,10*ROW('Sanitation Data'!F11))="","",OFFSET('Sanitation Data'!$F$31,0,10*ROW('Sanitation Data'!F11)))</f>
        <v/>
      </c>
      <c r="CY17" s="374" t="str">
        <f ca="1">+IF(OFFSET('Sanitation Data'!$F$32,0,10*ROW('Sanitation Data'!F11))="","",OFFSET('Sanitation Data'!$F$32,0,10*ROW('Sanitation Data'!F11)))</f>
        <v/>
      </c>
      <c r="CZ17" s="374" t="str">
        <f ca="1">+IF(OFFSET('Sanitation Data'!$G$28,0,10*ROW('Sanitation Data'!G11))="","",OFFSET('Sanitation Data'!$G$28,0,10*ROW('Sanitation Data'!G11)))</f>
        <v/>
      </c>
      <c r="DA17" s="374" t="str">
        <f ca="1">+IF(OFFSET('Sanitation Data'!$G$29,0,10*ROW('Sanitation Data'!G11))="","",OFFSET('Sanitation Data'!$G$29,0,10*ROW('Sanitation Data'!G11)))</f>
        <v/>
      </c>
      <c r="DB17" s="374" t="str">
        <f ca="1">+IF(OFFSET('Sanitation Data'!$G$30,0,10*ROW('Sanitation Data'!G11))="","",OFFSET('Sanitation Data'!$G$30,0,10*ROW('Sanitation Data'!G11)))</f>
        <v/>
      </c>
      <c r="DC17" s="374" t="str">
        <f ca="1">+IF(OFFSET('Sanitation Data'!$G$31,0,10*ROW('Sanitation Data'!G11))="","",OFFSET('Sanitation Data'!$G$31,0,10*ROW('Sanitation Data'!G11)))</f>
        <v/>
      </c>
      <c r="DD17" s="374" t="str">
        <f ca="1">+IF(OFFSET('Sanitation Data'!$G$32,0,10*ROW('Sanitation Data'!G11))="","",OFFSET('Sanitation Data'!$G$32,0,10*ROW('Sanitation Data'!G11)))</f>
        <v/>
      </c>
      <c r="DE17" s="374" t="str">
        <f ca="1">+IF(OFFSET('Sanitation Data'!$H$28,0,10*ROW('Sanitation Data'!H11))="","",OFFSET('Sanitation Data'!$H$28,0,10*ROW('Sanitation Data'!H11)))</f>
        <v/>
      </c>
      <c r="DF17" s="374" t="str">
        <f ca="1">+IF(OFFSET('Sanitation Data'!$H$29,0,10*ROW('Sanitation Data'!H11))="","",OFFSET('Sanitation Data'!$H$29,0,10*ROW('Sanitation Data'!H11)))</f>
        <v/>
      </c>
      <c r="DG17" s="374" t="str">
        <f ca="1">+IF(OFFSET('Sanitation Data'!$H$30,0,10*ROW('Sanitation Data'!H11))="","",OFFSET('Sanitation Data'!$H$30,0,10*ROW('Sanitation Data'!H11)))</f>
        <v/>
      </c>
      <c r="DH17" s="374" t="str">
        <f ca="1">+IF(OFFSET('Sanitation Data'!$H$31,0,10*ROW('Sanitation Data'!H11))="","",OFFSET('Sanitation Data'!$H$31,0,10*ROW('Sanitation Data'!H11)))</f>
        <v/>
      </c>
      <c r="DI17" s="374" t="str">
        <f ca="1">+IF(OFFSET('Sanitation Data'!$H$32,0,10*ROW('Sanitation Data'!H11))="","",OFFSET('Sanitation Data'!$H$32,0,10*ROW('Sanitation Data'!H11)))</f>
        <v/>
      </c>
      <c r="DJ17" s="374" t="str">
        <f ca="1">+IF(OFFSET('Sanitation Data'!$I$28,0,10*ROW('Sanitation Data'!I11))="","",OFFSET('Sanitation Data'!$I$28,0,10*ROW('Sanitation Data'!I11)))</f>
        <v/>
      </c>
      <c r="DK17" s="374" t="str">
        <f ca="1">+IF(OFFSET('Sanitation Data'!$I$29,0,10*ROW('Sanitation Data'!I11))="","",OFFSET('Sanitation Data'!$I$29,0,10*ROW('Sanitation Data'!I11)))</f>
        <v/>
      </c>
      <c r="DL17" s="374" t="str">
        <f ca="1">+IF(OFFSET('Sanitation Data'!$I$30,0,10*ROW('Sanitation Data'!I11))="","",OFFSET('Sanitation Data'!$I$30,0,10*ROW('Sanitation Data'!I11)))</f>
        <v/>
      </c>
      <c r="DM17" s="374" t="str">
        <f ca="1">+IF(OFFSET('Sanitation Data'!$I$31,0,10*ROW('Sanitation Data'!I11))="","",OFFSET('Sanitation Data'!$I$31,0,10*ROW('Sanitation Data'!I11)))</f>
        <v/>
      </c>
      <c r="DN17" s="374" t="str">
        <f ca="1">+IF(OFFSET('Sanitation Data'!$I$32,0,10*ROW('Sanitation Data'!I11))="","",OFFSET('Sanitation Data'!$I$32,0,10*ROW('Sanitation Data'!I11)))</f>
        <v/>
      </c>
      <c r="DO17" s="374" t="str">
        <f ca="1">+IF(OFFSET('Hygiene Data'!$D$11,0,10*ROW('Hygiene Data'!D11))="","",OFFSET('Hygiene Data'!$D$11,0,10*ROW('Hygiene Data'!D11)))</f>
        <v/>
      </c>
      <c r="DP17" s="374" t="str">
        <f ca="1">+IF(OFFSET('Hygiene Data'!$D$12,0,10*ROW('Hygiene Data'!D11))="","",OFFSET('Hygiene Data'!$D$12,0,10*ROW('Hygiene Data'!D11)))</f>
        <v/>
      </c>
      <c r="DQ17" s="374" t="str">
        <f ca="1">+IF(OFFSET('Hygiene Data'!$D$13,0,10*ROW('Hygiene Data'!D11))="","",OFFSET('Hygiene Data'!$D$13,0,10*ROW('Hygiene Data'!D11)))</f>
        <v/>
      </c>
      <c r="DR17" s="374" t="str">
        <f ca="1">+IF(OFFSET('Hygiene Data'!$E$11,0,10*ROW('Hygiene Data'!E11))="","",OFFSET('Hygiene Data'!$E$11,0,10*ROW('Hygiene Data'!E11)))</f>
        <v/>
      </c>
      <c r="DS17" s="374" t="str">
        <f ca="1">+IF(OFFSET('Hygiene Data'!$E$12,0,10*ROW('Hygiene Data'!E11))="","",OFFSET('Hygiene Data'!$E$12,0,10*ROW('Hygiene Data'!E11)))</f>
        <v/>
      </c>
      <c r="DT17" s="374" t="str">
        <f ca="1">+IF(OFFSET('Hygiene Data'!$E$13,0,10*ROW('Hygiene Data'!E11))="","",OFFSET('Hygiene Data'!$E$13,0,10*ROW('Hygiene Data'!E11)))</f>
        <v/>
      </c>
      <c r="DU17" s="374" t="str">
        <f ca="1">+IF(OFFSET('Hygiene Data'!$F$11,0,10*ROW('Hygiene Data'!F11))="","",OFFSET('Hygiene Data'!$F$11,0,10*ROW('Hygiene Data'!F11)))</f>
        <v/>
      </c>
      <c r="DV17" s="374" t="str">
        <f ca="1">+IF(OFFSET('Hygiene Data'!$F$12,0,10*ROW('Hygiene Data'!F11))="","",OFFSET('Hygiene Data'!$F$12,0,10*ROW('Hygiene Data'!F11)))</f>
        <v/>
      </c>
      <c r="DW17" s="374" t="str">
        <f ca="1">+IF(OFFSET('Hygiene Data'!$F$13,0,10*ROW('Hygiene Data'!F11))="","",OFFSET('Hygiene Data'!$F$13,0,10*ROW('Hygiene Data'!F11)))</f>
        <v/>
      </c>
      <c r="DX17" s="374" t="str">
        <f ca="1">+IF(OFFSET('Hygiene Data'!$G$11,0,10*ROW('Hygiene Data'!G11))="","",OFFSET('Hygiene Data'!$G$11,0,10*ROW('Hygiene Data'!G11)))</f>
        <v/>
      </c>
      <c r="DY17" s="374" t="str">
        <f ca="1">+IF(OFFSET('Hygiene Data'!$G$12,0,10*ROW('Hygiene Data'!G11))="","",OFFSET('Hygiene Data'!$G$12,0,10*ROW('Hygiene Data'!G11)))</f>
        <v/>
      </c>
      <c r="DZ17" s="374" t="str">
        <f ca="1">+IF(OFFSET('Hygiene Data'!$G$13,0,10*ROW('Hygiene Data'!G11))="","",OFFSET('Hygiene Data'!$G$13,0,10*ROW('Hygiene Data'!G11)))</f>
        <v/>
      </c>
      <c r="EA17" s="374" t="str">
        <f ca="1">+IF(OFFSET('Hygiene Data'!$H$11,0,10*ROW('Hygiene Data'!H11))="","",OFFSET('Hygiene Data'!$H$11,0,10*ROW('Hygiene Data'!H11)))</f>
        <v/>
      </c>
      <c r="EB17" s="374" t="str">
        <f ca="1">+IF(OFFSET('Hygiene Data'!$H$12,0,10*ROW('Hygiene Data'!H11))="","",OFFSET('Hygiene Data'!$H$12,0,10*ROW('Hygiene Data'!H11)))</f>
        <v/>
      </c>
      <c r="EC17" s="374" t="str">
        <f ca="1">+IF(OFFSET('Hygiene Data'!$H$13,0,10*ROW('Hygiene Data'!H11))="","",OFFSET('Hygiene Data'!$H$13,0,10*ROW('Hygiene Data'!H11)))</f>
        <v/>
      </c>
      <c r="ED17" s="374" t="str">
        <f ca="1">+IF(OFFSET('Hygiene Data'!$I$11,0,10*ROW('Hygiene Data'!I11))="","",OFFSET('Hygiene Data'!$I$11,0,10*ROW('Hygiene Data'!I11)))</f>
        <v/>
      </c>
      <c r="EE17" s="374" t="str">
        <f ca="1">+IF(OFFSET('Hygiene Data'!$I$12,0,10*ROW('Hygiene Data'!I11))="","",OFFSET('Hygiene Data'!$I$12,0,10*ROW('Hygiene Data'!I11)))</f>
        <v/>
      </c>
      <c r="EF17" s="374" t="str">
        <f ca="1">+IF(OFFSET('Hygiene Data'!$I$13,0,10*ROW('Hygiene Data'!I11))="","",OFFSET('Hygiene Data'!$I$13,0,10*ROW('Hygiene Data'!I11)))</f>
        <v/>
      </c>
    </row>
    <row r="18" spans="1:136" x14ac:dyDescent="0.25">
      <c r="A18" s="483" t="str">
        <f ca="1">+IF(OFFSET('Water Data'!$B$2,0,10*ROW('Water Data'!E12))="","",OFFSET('Water Data'!$B$2,0,10*ROW('Water Data'!E12)))</f>
        <v/>
      </c>
      <c r="B18" s="48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0" t="str">
        <f t="shared" ca="1" si="0"/>
        <v/>
      </c>
      <c r="D18" s="51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4" t="str">
        <f ca="1">+IF(OFFSET('Water Data'!$D$27,0,10*ROW('Water Data'!D12))="","",OFFSET('Water Data'!$D$27,0,10*ROW('Water Data'!D12)))</f>
        <v/>
      </c>
      <c r="BT18" s="374" t="str">
        <f ca="1">+IF(OFFSET('Water Data'!$D$28,0,10*ROW('Water Data'!D12))="","",OFFSET('Water Data'!$D$28,0,10*ROW('Water Data'!D12)))</f>
        <v/>
      </c>
      <c r="BU18" s="374" t="str">
        <f ca="1">+IF(OFFSET('Water Data'!$D$29,0,10*ROW('Water Data'!D12))="","",OFFSET('Water Data'!$D$29,0,10*ROW('Water Data'!D12)))</f>
        <v/>
      </c>
      <c r="BV18" s="374" t="str">
        <f ca="1">+IF(OFFSET('Water Data'!$E$27,0,10*ROW('Water Data'!E12))="","",OFFSET('Water Data'!$E$27,0,10*ROW('Water Data'!E12)))</f>
        <v/>
      </c>
      <c r="BW18" s="374" t="str">
        <f ca="1">+IF(OFFSET('Water Data'!$E$28,0,10*ROW('Water Data'!E12))="","",OFFSET('Water Data'!$E$28,0,10*ROW('Water Data'!E12)))</f>
        <v/>
      </c>
      <c r="BX18" s="374" t="str">
        <f ca="1">+IF(OFFSET('Water Data'!$E$29,0,10*ROW('Water Data'!E12))="","",OFFSET('Water Data'!$E$29,0,10*ROW('Water Data'!E12)))</f>
        <v/>
      </c>
      <c r="BY18" s="374" t="str">
        <f ca="1">+IF(OFFSET('Water Data'!$F$27,0,10*ROW('Water Data'!F12))="","",OFFSET('Water Data'!$F$27,0,10*ROW('Water Data'!F12)))</f>
        <v/>
      </c>
      <c r="BZ18" s="374" t="str">
        <f ca="1">+IF(OFFSET('Water Data'!$F$28,0,10*ROW('Water Data'!F12))="","",OFFSET('Water Data'!$F$28,0,10*ROW('Water Data'!F12)))</f>
        <v/>
      </c>
      <c r="CA18" s="374" t="str">
        <f ca="1">+IF(OFFSET('Water Data'!$F$29,0,10*ROW('Water Data'!F12))="","",OFFSET('Water Data'!$F$29,0,10*ROW('Water Data'!F12)))</f>
        <v/>
      </c>
      <c r="CB18" s="374" t="str">
        <f ca="1">+IF(OFFSET('Water Data'!$G$27,0,10*ROW('Water Data'!G12))="","",OFFSET('Water Data'!$G$27,0,10*ROW('Water Data'!G12)))</f>
        <v/>
      </c>
      <c r="CC18" s="374" t="str">
        <f ca="1">+IF(OFFSET('Water Data'!$G$28,0,10*ROW('Water Data'!G12))="","",OFFSET('Water Data'!$G$28,0,10*ROW('Water Data'!G12)))</f>
        <v/>
      </c>
      <c r="CD18" s="374" t="str">
        <f ca="1">+IF(OFFSET('Water Data'!$G$29,0,10*ROW('Water Data'!G12))="","",OFFSET('Water Data'!$G$29,0,10*ROW('Water Data'!G12)))</f>
        <v/>
      </c>
      <c r="CE18" s="374" t="str">
        <f ca="1">+IF(OFFSET('Water Data'!$H$27,0,10*ROW('Water Data'!H12))="","",OFFSET('Water Data'!$H$27,0,10*ROW('Water Data'!H12)))</f>
        <v/>
      </c>
      <c r="CF18" s="374" t="str">
        <f ca="1">+IF(OFFSET('Water Data'!$H$28,0,10*ROW('Water Data'!H12))="","",OFFSET('Water Data'!$H$28,0,10*ROW('Water Data'!H12)))</f>
        <v/>
      </c>
      <c r="CG18" s="374" t="str">
        <f ca="1">+IF(OFFSET('Water Data'!$H$29,0,10*ROW('Water Data'!H12))="","",OFFSET('Water Data'!$H$29,0,10*ROW('Water Data'!H12)))</f>
        <v/>
      </c>
      <c r="CH18" s="374" t="str">
        <f ca="1">+IF(OFFSET('Water Data'!$I$27,0,10*ROW('Water Data'!I12))="","",OFFSET('Water Data'!$I$27,0,10*ROW('Water Data'!I12)))</f>
        <v/>
      </c>
      <c r="CI18" s="374" t="str">
        <f ca="1">+IF(OFFSET('Water Data'!$I$28,0,10*ROW('Water Data'!I12))="","",OFFSET('Water Data'!$I$28,0,10*ROW('Water Data'!I12)))</f>
        <v/>
      </c>
      <c r="CJ18" s="374" t="str">
        <f ca="1">+IF(OFFSET('Water Data'!$I$29,0,10*ROW('Water Data'!I12))="","",OFFSET('Water Data'!$I$29,0,10*ROW('Water Data'!I12)))</f>
        <v/>
      </c>
      <c r="CK18" s="374" t="str">
        <f ca="1">+IF(OFFSET('Sanitation Data'!$D$28,0,10*ROW('Sanitation Data'!D12))="","",OFFSET('Sanitation Data'!$D$28,0,10*ROW('Sanitation Data'!D12)))</f>
        <v/>
      </c>
      <c r="CL18" s="374" t="str">
        <f ca="1">+IF(OFFSET('Sanitation Data'!$D$29,0,10*ROW('Sanitation Data'!D12))="","",OFFSET('Sanitation Data'!$D$29,0,10*ROW('Sanitation Data'!D12)))</f>
        <v/>
      </c>
      <c r="CM18" s="374" t="str">
        <f ca="1">+IF(OFFSET('Sanitation Data'!$D$30,0,10*ROW('Sanitation Data'!D12))="","",OFFSET('Sanitation Data'!$D$30,0,10*ROW('Sanitation Data'!D12)))</f>
        <v/>
      </c>
      <c r="CN18" s="374" t="str">
        <f ca="1">+IF(OFFSET('Sanitation Data'!$D$31,0,10*ROW('Sanitation Data'!D12))="","",OFFSET('Sanitation Data'!$D$31,0,10*ROW('Sanitation Data'!D12)))</f>
        <v/>
      </c>
      <c r="CO18" s="374" t="str">
        <f ca="1">+IF(OFFSET('Sanitation Data'!$D$32,0,10*ROW('Sanitation Data'!D12))="","",OFFSET('Sanitation Data'!$D$32,0,10*ROW('Sanitation Data'!D12)))</f>
        <v/>
      </c>
      <c r="CP18" s="374" t="str">
        <f ca="1">+IF(OFFSET('Sanitation Data'!$E$28,0,10*ROW('Sanitation Data'!E12))="","",OFFSET('Sanitation Data'!$E$28,0,10*ROW('Sanitation Data'!E12)))</f>
        <v/>
      </c>
      <c r="CQ18" s="374" t="str">
        <f ca="1">+IF(OFFSET('Sanitation Data'!$E$29,0,10*ROW('Sanitation Data'!E12))="","",OFFSET('Sanitation Data'!$E$29,0,10*ROW('Sanitation Data'!E12)))</f>
        <v/>
      </c>
      <c r="CR18" s="374" t="str">
        <f ca="1">+IF(OFFSET('Sanitation Data'!$E$30,0,10*ROW('Sanitation Data'!E12))="","",OFFSET('Sanitation Data'!$E$30,0,10*ROW('Sanitation Data'!E12)))</f>
        <v/>
      </c>
      <c r="CS18" s="374" t="str">
        <f ca="1">+IF(OFFSET('Sanitation Data'!$E$31,0,10*ROW('Sanitation Data'!E12))="","",OFFSET('Sanitation Data'!$E$31,0,10*ROW('Sanitation Data'!E12)))</f>
        <v/>
      </c>
      <c r="CT18" s="374" t="str">
        <f ca="1">+IF(OFFSET('Sanitation Data'!$E$32,0,10*ROW('Sanitation Data'!E12))="","",OFFSET('Sanitation Data'!$E$32,0,10*ROW('Sanitation Data'!E12)))</f>
        <v/>
      </c>
      <c r="CU18" s="374" t="str">
        <f ca="1">+IF(OFFSET('Sanitation Data'!$F$28,0,10*ROW('Sanitation Data'!F12))="","",OFFSET('Sanitation Data'!$F$28,0,10*ROW('Sanitation Data'!F12)))</f>
        <v/>
      </c>
      <c r="CV18" s="374" t="str">
        <f ca="1">+IF(OFFSET('Sanitation Data'!$F$29,0,10*ROW('Sanitation Data'!F12))="","",OFFSET('Sanitation Data'!$F$29,0,10*ROW('Sanitation Data'!F12)))</f>
        <v/>
      </c>
      <c r="CW18" s="374" t="str">
        <f ca="1">+IF(OFFSET('Sanitation Data'!$F$30,0,10*ROW('Sanitation Data'!F12))="","",OFFSET('Sanitation Data'!$F$30,0,10*ROW('Sanitation Data'!F12)))</f>
        <v/>
      </c>
      <c r="CX18" s="374" t="str">
        <f ca="1">+IF(OFFSET('Sanitation Data'!$F$31,0,10*ROW('Sanitation Data'!F12))="","",OFFSET('Sanitation Data'!$F$31,0,10*ROW('Sanitation Data'!F12)))</f>
        <v/>
      </c>
      <c r="CY18" s="374" t="str">
        <f ca="1">+IF(OFFSET('Sanitation Data'!$F$32,0,10*ROW('Sanitation Data'!F12))="","",OFFSET('Sanitation Data'!$F$32,0,10*ROW('Sanitation Data'!F12)))</f>
        <v/>
      </c>
      <c r="CZ18" s="374" t="str">
        <f ca="1">+IF(OFFSET('Sanitation Data'!$G$28,0,10*ROW('Sanitation Data'!G12))="","",OFFSET('Sanitation Data'!$G$28,0,10*ROW('Sanitation Data'!G12)))</f>
        <v/>
      </c>
      <c r="DA18" s="374" t="str">
        <f ca="1">+IF(OFFSET('Sanitation Data'!$G$29,0,10*ROW('Sanitation Data'!G12))="","",OFFSET('Sanitation Data'!$G$29,0,10*ROW('Sanitation Data'!G12)))</f>
        <v/>
      </c>
      <c r="DB18" s="374" t="str">
        <f ca="1">+IF(OFFSET('Sanitation Data'!$G$30,0,10*ROW('Sanitation Data'!G12))="","",OFFSET('Sanitation Data'!$G$30,0,10*ROW('Sanitation Data'!G12)))</f>
        <v/>
      </c>
      <c r="DC18" s="374" t="str">
        <f ca="1">+IF(OFFSET('Sanitation Data'!$G$31,0,10*ROW('Sanitation Data'!G12))="","",OFFSET('Sanitation Data'!$G$31,0,10*ROW('Sanitation Data'!G12)))</f>
        <v/>
      </c>
      <c r="DD18" s="374" t="str">
        <f ca="1">+IF(OFFSET('Sanitation Data'!$G$32,0,10*ROW('Sanitation Data'!G12))="","",OFFSET('Sanitation Data'!$G$32,0,10*ROW('Sanitation Data'!G12)))</f>
        <v/>
      </c>
      <c r="DE18" s="374" t="str">
        <f ca="1">+IF(OFFSET('Sanitation Data'!$H$28,0,10*ROW('Sanitation Data'!H12))="","",OFFSET('Sanitation Data'!$H$28,0,10*ROW('Sanitation Data'!H12)))</f>
        <v/>
      </c>
      <c r="DF18" s="374" t="str">
        <f ca="1">+IF(OFFSET('Sanitation Data'!$H$29,0,10*ROW('Sanitation Data'!H12))="","",OFFSET('Sanitation Data'!$H$29,0,10*ROW('Sanitation Data'!H12)))</f>
        <v/>
      </c>
      <c r="DG18" s="374" t="str">
        <f ca="1">+IF(OFFSET('Sanitation Data'!$H$30,0,10*ROW('Sanitation Data'!H12))="","",OFFSET('Sanitation Data'!$H$30,0,10*ROW('Sanitation Data'!H12)))</f>
        <v/>
      </c>
      <c r="DH18" s="374" t="str">
        <f ca="1">+IF(OFFSET('Sanitation Data'!$H$31,0,10*ROW('Sanitation Data'!H12))="","",OFFSET('Sanitation Data'!$H$31,0,10*ROW('Sanitation Data'!H12)))</f>
        <v/>
      </c>
      <c r="DI18" s="374" t="str">
        <f ca="1">+IF(OFFSET('Sanitation Data'!$H$32,0,10*ROW('Sanitation Data'!H12))="","",OFFSET('Sanitation Data'!$H$32,0,10*ROW('Sanitation Data'!H12)))</f>
        <v/>
      </c>
      <c r="DJ18" s="374" t="str">
        <f ca="1">+IF(OFFSET('Sanitation Data'!$I$28,0,10*ROW('Sanitation Data'!I12))="","",OFFSET('Sanitation Data'!$I$28,0,10*ROW('Sanitation Data'!I12)))</f>
        <v/>
      </c>
      <c r="DK18" s="374" t="str">
        <f ca="1">+IF(OFFSET('Sanitation Data'!$I$29,0,10*ROW('Sanitation Data'!I12))="","",OFFSET('Sanitation Data'!$I$29,0,10*ROW('Sanitation Data'!I12)))</f>
        <v/>
      </c>
      <c r="DL18" s="374" t="str">
        <f ca="1">+IF(OFFSET('Sanitation Data'!$I$30,0,10*ROW('Sanitation Data'!I12))="","",OFFSET('Sanitation Data'!$I$30,0,10*ROW('Sanitation Data'!I12)))</f>
        <v/>
      </c>
      <c r="DM18" s="374" t="str">
        <f ca="1">+IF(OFFSET('Sanitation Data'!$I$31,0,10*ROW('Sanitation Data'!I12))="","",OFFSET('Sanitation Data'!$I$31,0,10*ROW('Sanitation Data'!I12)))</f>
        <v/>
      </c>
      <c r="DN18" s="374" t="str">
        <f ca="1">+IF(OFFSET('Sanitation Data'!$I$32,0,10*ROW('Sanitation Data'!I12))="","",OFFSET('Sanitation Data'!$I$32,0,10*ROW('Sanitation Data'!I12)))</f>
        <v/>
      </c>
      <c r="DO18" s="374" t="str">
        <f ca="1">+IF(OFFSET('Hygiene Data'!$D$11,0,10*ROW('Hygiene Data'!D12))="","",OFFSET('Hygiene Data'!$D$11,0,10*ROW('Hygiene Data'!D12)))</f>
        <v/>
      </c>
      <c r="DP18" s="374" t="str">
        <f ca="1">+IF(OFFSET('Hygiene Data'!$D$12,0,10*ROW('Hygiene Data'!D12))="","",OFFSET('Hygiene Data'!$D$12,0,10*ROW('Hygiene Data'!D12)))</f>
        <v/>
      </c>
      <c r="DQ18" s="374" t="str">
        <f ca="1">+IF(OFFSET('Hygiene Data'!$D$13,0,10*ROW('Hygiene Data'!D12))="","",OFFSET('Hygiene Data'!$D$13,0,10*ROW('Hygiene Data'!D12)))</f>
        <v/>
      </c>
      <c r="DR18" s="374" t="str">
        <f ca="1">+IF(OFFSET('Hygiene Data'!$E$11,0,10*ROW('Hygiene Data'!E12))="","",OFFSET('Hygiene Data'!$E$11,0,10*ROW('Hygiene Data'!E12)))</f>
        <v/>
      </c>
      <c r="DS18" s="374" t="str">
        <f ca="1">+IF(OFFSET('Hygiene Data'!$E$12,0,10*ROW('Hygiene Data'!E12))="","",OFFSET('Hygiene Data'!$E$12,0,10*ROW('Hygiene Data'!E12)))</f>
        <v/>
      </c>
      <c r="DT18" s="374" t="str">
        <f ca="1">+IF(OFFSET('Hygiene Data'!$E$13,0,10*ROW('Hygiene Data'!E12))="","",OFFSET('Hygiene Data'!$E$13,0,10*ROW('Hygiene Data'!E12)))</f>
        <v/>
      </c>
      <c r="DU18" s="374" t="str">
        <f ca="1">+IF(OFFSET('Hygiene Data'!$F$11,0,10*ROW('Hygiene Data'!F12))="","",OFFSET('Hygiene Data'!$F$11,0,10*ROW('Hygiene Data'!F12)))</f>
        <v/>
      </c>
      <c r="DV18" s="374" t="str">
        <f ca="1">+IF(OFFSET('Hygiene Data'!$F$12,0,10*ROW('Hygiene Data'!F12))="","",OFFSET('Hygiene Data'!$F$12,0,10*ROW('Hygiene Data'!F12)))</f>
        <v/>
      </c>
      <c r="DW18" s="374" t="str">
        <f ca="1">+IF(OFFSET('Hygiene Data'!$F$13,0,10*ROW('Hygiene Data'!F12))="","",OFFSET('Hygiene Data'!$F$13,0,10*ROW('Hygiene Data'!F12)))</f>
        <v/>
      </c>
      <c r="DX18" s="374" t="str">
        <f ca="1">+IF(OFFSET('Hygiene Data'!$G$11,0,10*ROW('Hygiene Data'!G12))="","",OFFSET('Hygiene Data'!$G$11,0,10*ROW('Hygiene Data'!G12)))</f>
        <v/>
      </c>
      <c r="DY18" s="374" t="str">
        <f ca="1">+IF(OFFSET('Hygiene Data'!$G$12,0,10*ROW('Hygiene Data'!G12))="","",OFFSET('Hygiene Data'!$G$12,0,10*ROW('Hygiene Data'!G12)))</f>
        <v/>
      </c>
      <c r="DZ18" s="374" t="str">
        <f ca="1">+IF(OFFSET('Hygiene Data'!$G$13,0,10*ROW('Hygiene Data'!G12))="","",OFFSET('Hygiene Data'!$G$13,0,10*ROW('Hygiene Data'!G12)))</f>
        <v/>
      </c>
      <c r="EA18" s="374" t="str">
        <f ca="1">+IF(OFFSET('Hygiene Data'!$H$11,0,10*ROW('Hygiene Data'!H12))="","",OFFSET('Hygiene Data'!$H$11,0,10*ROW('Hygiene Data'!H12)))</f>
        <v/>
      </c>
      <c r="EB18" s="374" t="str">
        <f ca="1">+IF(OFFSET('Hygiene Data'!$H$12,0,10*ROW('Hygiene Data'!H12))="","",OFFSET('Hygiene Data'!$H$12,0,10*ROW('Hygiene Data'!H12)))</f>
        <v/>
      </c>
      <c r="EC18" s="374" t="str">
        <f ca="1">+IF(OFFSET('Hygiene Data'!$H$13,0,10*ROW('Hygiene Data'!H12))="","",OFFSET('Hygiene Data'!$H$13,0,10*ROW('Hygiene Data'!H12)))</f>
        <v/>
      </c>
      <c r="ED18" s="374" t="str">
        <f ca="1">+IF(OFFSET('Hygiene Data'!$I$11,0,10*ROW('Hygiene Data'!I12))="","",OFFSET('Hygiene Data'!$I$11,0,10*ROW('Hygiene Data'!I12)))</f>
        <v/>
      </c>
      <c r="EE18" s="374" t="str">
        <f ca="1">+IF(OFFSET('Hygiene Data'!$I$12,0,10*ROW('Hygiene Data'!I12))="","",OFFSET('Hygiene Data'!$I$12,0,10*ROW('Hygiene Data'!I12)))</f>
        <v/>
      </c>
      <c r="EF18" s="374" t="str">
        <f ca="1">+IF(OFFSET('Hygiene Data'!$I$13,0,10*ROW('Hygiene Data'!I12))="","",OFFSET('Hygiene Data'!$I$13,0,10*ROW('Hygiene Data'!I12)))</f>
        <v/>
      </c>
    </row>
    <row r="19" spans="1:136" x14ac:dyDescent="0.25">
      <c r="A19" s="483" t="str">
        <f ca="1">+IF(OFFSET('Water Data'!$B$2,0,10*ROW('Water Data'!E13))="","",OFFSET('Water Data'!$B$2,0,10*ROW('Water Data'!E13)))</f>
        <v/>
      </c>
      <c r="B19" s="48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0" t="str">
        <f t="shared" ca="1" si="0"/>
        <v/>
      </c>
      <c r="D19" s="51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4" t="str">
        <f ca="1">+IF(OFFSET('Water Data'!$D$27,0,10*ROW('Water Data'!D13))="","",OFFSET('Water Data'!$D$27,0,10*ROW('Water Data'!D13)))</f>
        <v/>
      </c>
      <c r="BT19" s="374" t="str">
        <f ca="1">+IF(OFFSET('Water Data'!$D$28,0,10*ROW('Water Data'!D13))="","",OFFSET('Water Data'!$D$28,0,10*ROW('Water Data'!D13)))</f>
        <v/>
      </c>
      <c r="BU19" s="374" t="str">
        <f ca="1">+IF(OFFSET('Water Data'!$D$29,0,10*ROW('Water Data'!D13))="","",OFFSET('Water Data'!$D$29,0,10*ROW('Water Data'!D13)))</f>
        <v/>
      </c>
      <c r="BV19" s="374" t="str">
        <f ca="1">+IF(OFFSET('Water Data'!$E$27,0,10*ROW('Water Data'!E13))="","",OFFSET('Water Data'!$E$27,0,10*ROW('Water Data'!E13)))</f>
        <v/>
      </c>
      <c r="BW19" s="374" t="str">
        <f ca="1">+IF(OFFSET('Water Data'!$E$28,0,10*ROW('Water Data'!E13))="","",OFFSET('Water Data'!$E$28,0,10*ROW('Water Data'!E13)))</f>
        <v/>
      </c>
      <c r="BX19" s="374" t="str">
        <f ca="1">+IF(OFFSET('Water Data'!$E$29,0,10*ROW('Water Data'!E13))="","",OFFSET('Water Data'!$E$29,0,10*ROW('Water Data'!E13)))</f>
        <v/>
      </c>
      <c r="BY19" s="374" t="str">
        <f ca="1">+IF(OFFSET('Water Data'!$F$27,0,10*ROW('Water Data'!F13))="","",OFFSET('Water Data'!$F$27,0,10*ROW('Water Data'!F13)))</f>
        <v/>
      </c>
      <c r="BZ19" s="374" t="str">
        <f ca="1">+IF(OFFSET('Water Data'!$F$28,0,10*ROW('Water Data'!F13))="","",OFFSET('Water Data'!$F$28,0,10*ROW('Water Data'!F13)))</f>
        <v/>
      </c>
      <c r="CA19" s="374" t="str">
        <f ca="1">+IF(OFFSET('Water Data'!$F$29,0,10*ROW('Water Data'!F13))="","",OFFSET('Water Data'!$F$29,0,10*ROW('Water Data'!F13)))</f>
        <v/>
      </c>
      <c r="CB19" s="374" t="str">
        <f ca="1">+IF(OFFSET('Water Data'!$G$27,0,10*ROW('Water Data'!G13))="","",OFFSET('Water Data'!$G$27,0,10*ROW('Water Data'!G13)))</f>
        <v/>
      </c>
      <c r="CC19" s="374" t="str">
        <f ca="1">+IF(OFFSET('Water Data'!$G$28,0,10*ROW('Water Data'!G13))="","",OFFSET('Water Data'!$G$28,0,10*ROW('Water Data'!G13)))</f>
        <v/>
      </c>
      <c r="CD19" s="374" t="str">
        <f ca="1">+IF(OFFSET('Water Data'!$G$29,0,10*ROW('Water Data'!G13))="","",OFFSET('Water Data'!$G$29,0,10*ROW('Water Data'!G13)))</f>
        <v/>
      </c>
      <c r="CE19" s="374" t="str">
        <f ca="1">+IF(OFFSET('Water Data'!$H$27,0,10*ROW('Water Data'!H13))="","",OFFSET('Water Data'!$H$27,0,10*ROW('Water Data'!H13)))</f>
        <v/>
      </c>
      <c r="CF19" s="374" t="str">
        <f ca="1">+IF(OFFSET('Water Data'!$H$28,0,10*ROW('Water Data'!H13))="","",OFFSET('Water Data'!$H$28,0,10*ROW('Water Data'!H13)))</f>
        <v/>
      </c>
      <c r="CG19" s="374" t="str">
        <f ca="1">+IF(OFFSET('Water Data'!$H$29,0,10*ROW('Water Data'!H13))="","",OFFSET('Water Data'!$H$29,0,10*ROW('Water Data'!H13)))</f>
        <v/>
      </c>
      <c r="CH19" s="374" t="str">
        <f ca="1">+IF(OFFSET('Water Data'!$I$27,0,10*ROW('Water Data'!I13))="","",OFFSET('Water Data'!$I$27,0,10*ROW('Water Data'!I13)))</f>
        <v/>
      </c>
      <c r="CI19" s="374" t="str">
        <f ca="1">+IF(OFFSET('Water Data'!$I$28,0,10*ROW('Water Data'!I13))="","",OFFSET('Water Data'!$I$28,0,10*ROW('Water Data'!I13)))</f>
        <v/>
      </c>
      <c r="CJ19" s="374" t="str">
        <f ca="1">+IF(OFFSET('Water Data'!$I$29,0,10*ROW('Water Data'!I13))="","",OFFSET('Water Data'!$I$29,0,10*ROW('Water Data'!I13)))</f>
        <v/>
      </c>
      <c r="CK19" s="374" t="str">
        <f ca="1">+IF(OFFSET('Sanitation Data'!$D$28,0,10*ROW('Sanitation Data'!D13))="","",OFFSET('Sanitation Data'!$D$28,0,10*ROW('Sanitation Data'!D13)))</f>
        <v/>
      </c>
      <c r="CL19" s="374" t="str">
        <f ca="1">+IF(OFFSET('Sanitation Data'!$D$29,0,10*ROW('Sanitation Data'!D13))="","",OFFSET('Sanitation Data'!$D$29,0,10*ROW('Sanitation Data'!D13)))</f>
        <v/>
      </c>
      <c r="CM19" s="374" t="str">
        <f ca="1">+IF(OFFSET('Sanitation Data'!$D$30,0,10*ROW('Sanitation Data'!D13))="","",OFFSET('Sanitation Data'!$D$30,0,10*ROW('Sanitation Data'!D13)))</f>
        <v/>
      </c>
      <c r="CN19" s="374" t="str">
        <f ca="1">+IF(OFFSET('Sanitation Data'!$D$31,0,10*ROW('Sanitation Data'!D13))="","",OFFSET('Sanitation Data'!$D$31,0,10*ROW('Sanitation Data'!D13)))</f>
        <v/>
      </c>
      <c r="CO19" s="374" t="str">
        <f ca="1">+IF(OFFSET('Sanitation Data'!$D$32,0,10*ROW('Sanitation Data'!D13))="","",OFFSET('Sanitation Data'!$D$32,0,10*ROW('Sanitation Data'!D13)))</f>
        <v/>
      </c>
      <c r="CP19" s="374" t="str">
        <f ca="1">+IF(OFFSET('Sanitation Data'!$E$28,0,10*ROW('Sanitation Data'!E13))="","",OFFSET('Sanitation Data'!$E$28,0,10*ROW('Sanitation Data'!E13)))</f>
        <v/>
      </c>
      <c r="CQ19" s="374" t="str">
        <f ca="1">+IF(OFFSET('Sanitation Data'!$E$29,0,10*ROW('Sanitation Data'!E13))="","",OFFSET('Sanitation Data'!$E$29,0,10*ROW('Sanitation Data'!E13)))</f>
        <v/>
      </c>
      <c r="CR19" s="374" t="str">
        <f ca="1">+IF(OFFSET('Sanitation Data'!$E$30,0,10*ROW('Sanitation Data'!E13))="","",OFFSET('Sanitation Data'!$E$30,0,10*ROW('Sanitation Data'!E13)))</f>
        <v/>
      </c>
      <c r="CS19" s="374" t="str">
        <f ca="1">+IF(OFFSET('Sanitation Data'!$E$31,0,10*ROW('Sanitation Data'!E13))="","",OFFSET('Sanitation Data'!$E$31,0,10*ROW('Sanitation Data'!E13)))</f>
        <v/>
      </c>
      <c r="CT19" s="374" t="str">
        <f ca="1">+IF(OFFSET('Sanitation Data'!$E$32,0,10*ROW('Sanitation Data'!E13))="","",OFFSET('Sanitation Data'!$E$32,0,10*ROW('Sanitation Data'!E13)))</f>
        <v/>
      </c>
      <c r="CU19" s="374" t="str">
        <f ca="1">+IF(OFFSET('Sanitation Data'!$F$28,0,10*ROW('Sanitation Data'!F13))="","",OFFSET('Sanitation Data'!$F$28,0,10*ROW('Sanitation Data'!F13)))</f>
        <v/>
      </c>
      <c r="CV19" s="374" t="str">
        <f ca="1">+IF(OFFSET('Sanitation Data'!$F$29,0,10*ROW('Sanitation Data'!F13))="","",OFFSET('Sanitation Data'!$F$29,0,10*ROW('Sanitation Data'!F13)))</f>
        <v/>
      </c>
      <c r="CW19" s="374" t="str">
        <f ca="1">+IF(OFFSET('Sanitation Data'!$F$30,0,10*ROW('Sanitation Data'!F13))="","",OFFSET('Sanitation Data'!$F$30,0,10*ROW('Sanitation Data'!F13)))</f>
        <v/>
      </c>
      <c r="CX19" s="374" t="str">
        <f ca="1">+IF(OFFSET('Sanitation Data'!$F$31,0,10*ROW('Sanitation Data'!F13))="","",OFFSET('Sanitation Data'!$F$31,0,10*ROW('Sanitation Data'!F13)))</f>
        <v/>
      </c>
      <c r="CY19" s="374" t="str">
        <f ca="1">+IF(OFFSET('Sanitation Data'!$F$32,0,10*ROW('Sanitation Data'!F13))="","",OFFSET('Sanitation Data'!$F$32,0,10*ROW('Sanitation Data'!F13)))</f>
        <v/>
      </c>
      <c r="CZ19" s="374" t="str">
        <f ca="1">+IF(OFFSET('Sanitation Data'!$G$28,0,10*ROW('Sanitation Data'!G13))="","",OFFSET('Sanitation Data'!$G$28,0,10*ROW('Sanitation Data'!G13)))</f>
        <v/>
      </c>
      <c r="DA19" s="374" t="str">
        <f ca="1">+IF(OFFSET('Sanitation Data'!$G$29,0,10*ROW('Sanitation Data'!G13))="","",OFFSET('Sanitation Data'!$G$29,0,10*ROW('Sanitation Data'!G13)))</f>
        <v/>
      </c>
      <c r="DB19" s="374" t="str">
        <f ca="1">+IF(OFFSET('Sanitation Data'!$G$30,0,10*ROW('Sanitation Data'!G13))="","",OFFSET('Sanitation Data'!$G$30,0,10*ROW('Sanitation Data'!G13)))</f>
        <v/>
      </c>
      <c r="DC19" s="374" t="str">
        <f ca="1">+IF(OFFSET('Sanitation Data'!$G$31,0,10*ROW('Sanitation Data'!G13))="","",OFFSET('Sanitation Data'!$G$31,0,10*ROW('Sanitation Data'!G13)))</f>
        <v/>
      </c>
      <c r="DD19" s="374" t="str">
        <f ca="1">+IF(OFFSET('Sanitation Data'!$G$32,0,10*ROW('Sanitation Data'!G13))="","",OFFSET('Sanitation Data'!$G$32,0,10*ROW('Sanitation Data'!G13)))</f>
        <v/>
      </c>
      <c r="DE19" s="374" t="str">
        <f ca="1">+IF(OFFSET('Sanitation Data'!$H$28,0,10*ROW('Sanitation Data'!H13))="","",OFFSET('Sanitation Data'!$H$28,0,10*ROW('Sanitation Data'!H13)))</f>
        <v/>
      </c>
      <c r="DF19" s="374" t="str">
        <f ca="1">+IF(OFFSET('Sanitation Data'!$H$29,0,10*ROW('Sanitation Data'!H13))="","",OFFSET('Sanitation Data'!$H$29,0,10*ROW('Sanitation Data'!H13)))</f>
        <v/>
      </c>
      <c r="DG19" s="374" t="str">
        <f ca="1">+IF(OFFSET('Sanitation Data'!$H$30,0,10*ROW('Sanitation Data'!H13))="","",OFFSET('Sanitation Data'!$H$30,0,10*ROW('Sanitation Data'!H13)))</f>
        <v/>
      </c>
      <c r="DH19" s="374" t="str">
        <f ca="1">+IF(OFFSET('Sanitation Data'!$H$31,0,10*ROW('Sanitation Data'!H13))="","",OFFSET('Sanitation Data'!$H$31,0,10*ROW('Sanitation Data'!H13)))</f>
        <v/>
      </c>
      <c r="DI19" s="374" t="str">
        <f ca="1">+IF(OFFSET('Sanitation Data'!$H$32,0,10*ROW('Sanitation Data'!H13))="","",OFFSET('Sanitation Data'!$H$32,0,10*ROW('Sanitation Data'!H13)))</f>
        <v/>
      </c>
      <c r="DJ19" s="374" t="str">
        <f ca="1">+IF(OFFSET('Sanitation Data'!$I$28,0,10*ROW('Sanitation Data'!I13))="","",OFFSET('Sanitation Data'!$I$28,0,10*ROW('Sanitation Data'!I13)))</f>
        <v/>
      </c>
      <c r="DK19" s="374" t="str">
        <f ca="1">+IF(OFFSET('Sanitation Data'!$I$29,0,10*ROW('Sanitation Data'!I13))="","",OFFSET('Sanitation Data'!$I$29,0,10*ROW('Sanitation Data'!I13)))</f>
        <v/>
      </c>
      <c r="DL19" s="374" t="str">
        <f ca="1">+IF(OFFSET('Sanitation Data'!$I$30,0,10*ROW('Sanitation Data'!I13))="","",OFFSET('Sanitation Data'!$I$30,0,10*ROW('Sanitation Data'!I13)))</f>
        <v/>
      </c>
      <c r="DM19" s="374" t="str">
        <f ca="1">+IF(OFFSET('Sanitation Data'!$I$31,0,10*ROW('Sanitation Data'!I13))="","",OFFSET('Sanitation Data'!$I$31,0,10*ROW('Sanitation Data'!I13)))</f>
        <v/>
      </c>
      <c r="DN19" s="374" t="str">
        <f ca="1">+IF(OFFSET('Sanitation Data'!$I$32,0,10*ROW('Sanitation Data'!I13))="","",OFFSET('Sanitation Data'!$I$32,0,10*ROW('Sanitation Data'!I13)))</f>
        <v/>
      </c>
      <c r="DO19" s="374" t="str">
        <f ca="1">+IF(OFFSET('Hygiene Data'!$D$11,0,10*ROW('Hygiene Data'!D13))="","",OFFSET('Hygiene Data'!$D$11,0,10*ROW('Hygiene Data'!D13)))</f>
        <v/>
      </c>
      <c r="DP19" s="374" t="str">
        <f ca="1">+IF(OFFSET('Hygiene Data'!$D$12,0,10*ROW('Hygiene Data'!D13))="","",OFFSET('Hygiene Data'!$D$12,0,10*ROW('Hygiene Data'!D13)))</f>
        <v/>
      </c>
      <c r="DQ19" s="374" t="str">
        <f ca="1">+IF(OFFSET('Hygiene Data'!$D$13,0,10*ROW('Hygiene Data'!D13))="","",OFFSET('Hygiene Data'!$D$13,0,10*ROW('Hygiene Data'!D13)))</f>
        <v/>
      </c>
      <c r="DR19" s="374" t="str">
        <f ca="1">+IF(OFFSET('Hygiene Data'!$E$11,0,10*ROW('Hygiene Data'!E13))="","",OFFSET('Hygiene Data'!$E$11,0,10*ROW('Hygiene Data'!E13)))</f>
        <v/>
      </c>
      <c r="DS19" s="374" t="str">
        <f ca="1">+IF(OFFSET('Hygiene Data'!$E$12,0,10*ROW('Hygiene Data'!E13))="","",OFFSET('Hygiene Data'!$E$12,0,10*ROW('Hygiene Data'!E13)))</f>
        <v/>
      </c>
      <c r="DT19" s="374" t="str">
        <f ca="1">+IF(OFFSET('Hygiene Data'!$E$13,0,10*ROW('Hygiene Data'!E13))="","",OFFSET('Hygiene Data'!$E$13,0,10*ROW('Hygiene Data'!E13)))</f>
        <v/>
      </c>
      <c r="DU19" s="374" t="str">
        <f ca="1">+IF(OFFSET('Hygiene Data'!$F$11,0,10*ROW('Hygiene Data'!F13))="","",OFFSET('Hygiene Data'!$F$11,0,10*ROW('Hygiene Data'!F13)))</f>
        <v/>
      </c>
      <c r="DV19" s="374" t="str">
        <f ca="1">+IF(OFFSET('Hygiene Data'!$F$12,0,10*ROW('Hygiene Data'!F13))="","",OFFSET('Hygiene Data'!$F$12,0,10*ROW('Hygiene Data'!F13)))</f>
        <v/>
      </c>
      <c r="DW19" s="374" t="str">
        <f ca="1">+IF(OFFSET('Hygiene Data'!$F$13,0,10*ROW('Hygiene Data'!F13))="","",OFFSET('Hygiene Data'!$F$13,0,10*ROW('Hygiene Data'!F13)))</f>
        <v/>
      </c>
      <c r="DX19" s="374" t="str">
        <f ca="1">+IF(OFFSET('Hygiene Data'!$G$11,0,10*ROW('Hygiene Data'!G13))="","",OFFSET('Hygiene Data'!$G$11,0,10*ROW('Hygiene Data'!G13)))</f>
        <v/>
      </c>
      <c r="DY19" s="374" t="str">
        <f ca="1">+IF(OFFSET('Hygiene Data'!$G$12,0,10*ROW('Hygiene Data'!G13))="","",OFFSET('Hygiene Data'!$G$12,0,10*ROW('Hygiene Data'!G13)))</f>
        <v/>
      </c>
      <c r="DZ19" s="374" t="str">
        <f ca="1">+IF(OFFSET('Hygiene Data'!$G$13,0,10*ROW('Hygiene Data'!G13))="","",OFFSET('Hygiene Data'!$G$13,0,10*ROW('Hygiene Data'!G13)))</f>
        <v/>
      </c>
      <c r="EA19" s="374" t="str">
        <f ca="1">+IF(OFFSET('Hygiene Data'!$H$11,0,10*ROW('Hygiene Data'!H13))="","",OFFSET('Hygiene Data'!$H$11,0,10*ROW('Hygiene Data'!H13)))</f>
        <v/>
      </c>
      <c r="EB19" s="374" t="str">
        <f ca="1">+IF(OFFSET('Hygiene Data'!$H$12,0,10*ROW('Hygiene Data'!H13))="","",OFFSET('Hygiene Data'!$H$12,0,10*ROW('Hygiene Data'!H13)))</f>
        <v/>
      </c>
      <c r="EC19" s="374" t="str">
        <f ca="1">+IF(OFFSET('Hygiene Data'!$H$13,0,10*ROW('Hygiene Data'!H13))="","",OFFSET('Hygiene Data'!$H$13,0,10*ROW('Hygiene Data'!H13)))</f>
        <v/>
      </c>
      <c r="ED19" s="374" t="str">
        <f ca="1">+IF(OFFSET('Hygiene Data'!$I$11,0,10*ROW('Hygiene Data'!I13))="","",OFFSET('Hygiene Data'!$I$11,0,10*ROW('Hygiene Data'!I13)))</f>
        <v/>
      </c>
      <c r="EE19" s="374" t="str">
        <f ca="1">+IF(OFFSET('Hygiene Data'!$I$12,0,10*ROW('Hygiene Data'!I13))="","",OFFSET('Hygiene Data'!$I$12,0,10*ROW('Hygiene Data'!I13)))</f>
        <v/>
      </c>
      <c r="EF19" s="374" t="str">
        <f ca="1">+IF(OFFSET('Hygiene Data'!$I$13,0,10*ROW('Hygiene Data'!I13))="","",OFFSET('Hygiene Data'!$I$13,0,10*ROW('Hygiene Data'!I13)))</f>
        <v/>
      </c>
    </row>
    <row r="20" spans="1:136" x14ac:dyDescent="0.25">
      <c r="A20" s="483" t="str">
        <f ca="1">+IF(OFFSET('Water Data'!$B$2,0,10*ROW('Water Data'!E14))="","",OFFSET('Water Data'!$B$2,0,10*ROW('Water Data'!E14)))</f>
        <v/>
      </c>
      <c r="B20" s="48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0" t="str">
        <f t="shared" ca="1" si="0"/>
        <v/>
      </c>
      <c r="D20" s="51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4" t="str">
        <f ca="1">+IF(OFFSET('Water Data'!$D$27,0,10*ROW('Water Data'!D14))="","",OFFSET('Water Data'!$D$27,0,10*ROW('Water Data'!D14)))</f>
        <v/>
      </c>
      <c r="BT20" s="374" t="str">
        <f ca="1">+IF(OFFSET('Water Data'!$D$28,0,10*ROW('Water Data'!D14))="","",OFFSET('Water Data'!$D$28,0,10*ROW('Water Data'!D14)))</f>
        <v/>
      </c>
      <c r="BU20" s="374" t="str">
        <f ca="1">+IF(OFFSET('Water Data'!$D$29,0,10*ROW('Water Data'!D14))="","",OFFSET('Water Data'!$D$29,0,10*ROW('Water Data'!D14)))</f>
        <v/>
      </c>
      <c r="BV20" s="374" t="str">
        <f ca="1">+IF(OFFSET('Water Data'!$E$27,0,10*ROW('Water Data'!E14))="","",OFFSET('Water Data'!$E$27,0,10*ROW('Water Data'!E14)))</f>
        <v/>
      </c>
      <c r="BW20" s="374" t="str">
        <f ca="1">+IF(OFFSET('Water Data'!$E$28,0,10*ROW('Water Data'!E14))="","",OFFSET('Water Data'!$E$28,0,10*ROW('Water Data'!E14)))</f>
        <v/>
      </c>
      <c r="BX20" s="374" t="str">
        <f ca="1">+IF(OFFSET('Water Data'!$E$29,0,10*ROW('Water Data'!E14))="","",OFFSET('Water Data'!$E$29,0,10*ROW('Water Data'!E14)))</f>
        <v/>
      </c>
      <c r="BY20" s="374" t="str">
        <f ca="1">+IF(OFFSET('Water Data'!$F$27,0,10*ROW('Water Data'!F14))="","",OFFSET('Water Data'!$F$27,0,10*ROW('Water Data'!F14)))</f>
        <v/>
      </c>
      <c r="BZ20" s="374" t="str">
        <f ca="1">+IF(OFFSET('Water Data'!$F$28,0,10*ROW('Water Data'!F14))="","",OFFSET('Water Data'!$F$28,0,10*ROW('Water Data'!F14)))</f>
        <v/>
      </c>
      <c r="CA20" s="374" t="str">
        <f ca="1">+IF(OFFSET('Water Data'!$F$29,0,10*ROW('Water Data'!F14))="","",OFFSET('Water Data'!$F$29,0,10*ROW('Water Data'!F14)))</f>
        <v/>
      </c>
      <c r="CB20" s="374" t="str">
        <f ca="1">+IF(OFFSET('Water Data'!$G$27,0,10*ROW('Water Data'!G14))="","",OFFSET('Water Data'!$G$27,0,10*ROW('Water Data'!G14)))</f>
        <v/>
      </c>
      <c r="CC20" s="374" t="str">
        <f ca="1">+IF(OFFSET('Water Data'!$G$28,0,10*ROW('Water Data'!G14))="","",OFFSET('Water Data'!$G$28,0,10*ROW('Water Data'!G14)))</f>
        <v/>
      </c>
      <c r="CD20" s="374" t="str">
        <f ca="1">+IF(OFFSET('Water Data'!$G$29,0,10*ROW('Water Data'!G14))="","",OFFSET('Water Data'!$G$29,0,10*ROW('Water Data'!G14)))</f>
        <v/>
      </c>
      <c r="CE20" s="374" t="str">
        <f ca="1">+IF(OFFSET('Water Data'!$H$27,0,10*ROW('Water Data'!H14))="","",OFFSET('Water Data'!$H$27,0,10*ROW('Water Data'!H14)))</f>
        <v/>
      </c>
      <c r="CF20" s="374" t="str">
        <f ca="1">+IF(OFFSET('Water Data'!$H$28,0,10*ROW('Water Data'!H14))="","",OFFSET('Water Data'!$H$28,0,10*ROW('Water Data'!H14)))</f>
        <v/>
      </c>
      <c r="CG20" s="374" t="str">
        <f ca="1">+IF(OFFSET('Water Data'!$H$29,0,10*ROW('Water Data'!H14))="","",OFFSET('Water Data'!$H$29,0,10*ROW('Water Data'!H14)))</f>
        <v/>
      </c>
      <c r="CH20" s="374" t="str">
        <f ca="1">+IF(OFFSET('Water Data'!$I$27,0,10*ROW('Water Data'!I14))="","",OFFSET('Water Data'!$I$27,0,10*ROW('Water Data'!I14)))</f>
        <v/>
      </c>
      <c r="CI20" s="374" t="str">
        <f ca="1">+IF(OFFSET('Water Data'!$I$28,0,10*ROW('Water Data'!I14))="","",OFFSET('Water Data'!$I$28,0,10*ROW('Water Data'!I14)))</f>
        <v/>
      </c>
      <c r="CJ20" s="374" t="str">
        <f ca="1">+IF(OFFSET('Water Data'!$I$29,0,10*ROW('Water Data'!I14))="","",OFFSET('Water Data'!$I$29,0,10*ROW('Water Data'!I14)))</f>
        <v/>
      </c>
      <c r="CK20" s="374" t="str">
        <f ca="1">+IF(OFFSET('Sanitation Data'!$D$28,0,10*ROW('Sanitation Data'!D14))="","",OFFSET('Sanitation Data'!$D$28,0,10*ROW('Sanitation Data'!D14)))</f>
        <v/>
      </c>
      <c r="CL20" s="374" t="str">
        <f ca="1">+IF(OFFSET('Sanitation Data'!$D$29,0,10*ROW('Sanitation Data'!D14))="","",OFFSET('Sanitation Data'!$D$29,0,10*ROW('Sanitation Data'!D14)))</f>
        <v/>
      </c>
      <c r="CM20" s="374" t="str">
        <f ca="1">+IF(OFFSET('Sanitation Data'!$D$30,0,10*ROW('Sanitation Data'!D14))="","",OFFSET('Sanitation Data'!$D$30,0,10*ROW('Sanitation Data'!D14)))</f>
        <v/>
      </c>
      <c r="CN20" s="374" t="str">
        <f ca="1">+IF(OFFSET('Sanitation Data'!$D$31,0,10*ROW('Sanitation Data'!D14))="","",OFFSET('Sanitation Data'!$D$31,0,10*ROW('Sanitation Data'!D14)))</f>
        <v/>
      </c>
      <c r="CO20" s="374" t="str">
        <f ca="1">+IF(OFFSET('Sanitation Data'!$D$32,0,10*ROW('Sanitation Data'!D14))="","",OFFSET('Sanitation Data'!$D$32,0,10*ROW('Sanitation Data'!D14)))</f>
        <v/>
      </c>
      <c r="CP20" s="374" t="str">
        <f ca="1">+IF(OFFSET('Sanitation Data'!$E$28,0,10*ROW('Sanitation Data'!E14))="","",OFFSET('Sanitation Data'!$E$28,0,10*ROW('Sanitation Data'!E14)))</f>
        <v/>
      </c>
      <c r="CQ20" s="374" t="str">
        <f ca="1">+IF(OFFSET('Sanitation Data'!$E$29,0,10*ROW('Sanitation Data'!E14))="","",OFFSET('Sanitation Data'!$E$29,0,10*ROW('Sanitation Data'!E14)))</f>
        <v/>
      </c>
      <c r="CR20" s="374" t="str">
        <f ca="1">+IF(OFFSET('Sanitation Data'!$E$30,0,10*ROW('Sanitation Data'!E14))="","",OFFSET('Sanitation Data'!$E$30,0,10*ROW('Sanitation Data'!E14)))</f>
        <v/>
      </c>
      <c r="CS20" s="374" t="str">
        <f ca="1">+IF(OFFSET('Sanitation Data'!$E$31,0,10*ROW('Sanitation Data'!E14))="","",OFFSET('Sanitation Data'!$E$31,0,10*ROW('Sanitation Data'!E14)))</f>
        <v/>
      </c>
      <c r="CT20" s="374" t="str">
        <f ca="1">+IF(OFFSET('Sanitation Data'!$E$32,0,10*ROW('Sanitation Data'!E14))="","",OFFSET('Sanitation Data'!$E$32,0,10*ROW('Sanitation Data'!E14)))</f>
        <v/>
      </c>
      <c r="CU20" s="374" t="str">
        <f ca="1">+IF(OFFSET('Sanitation Data'!$F$28,0,10*ROW('Sanitation Data'!F14))="","",OFFSET('Sanitation Data'!$F$28,0,10*ROW('Sanitation Data'!F14)))</f>
        <v/>
      </c>
      <c r="CV20" s="374" t="str">
        <f ca="1">+IF(OFFSET('Sanitation Data'!$F$29,0,10*ROW('Sanitation Data'!F14))="","",OFFSET('Sanitation Data'!$F$29,0,10*ROW('Sanitation Data'!F14)))</f>
        <v/>
      </c>
      <c r="CW20" s="374" t="str">
        <f ca="1">+IF(OFFSET('Sanitation Data'!$F$30,0,10*ROW('Sanitation Data'!F14))="","",OFFSET('Sanitation Data'!$F$30,0,10*ROW('Sanitation Data'!F14)))</f>
        <v/>
      </c>
      <c r="CX20" s="374" t="str">
        <f ca="1">+IF(OFFSET('Sanitation Data'!$F$31,0,10*ROW('Sanitation Data'!F14))="","",OFFSET('Sanitation Data'!$F$31,0,10*ROW('Sanitation Data'!F14)))</f>
        <v/>
      </c>
      <c r="CY20" s="374" t="str">
        <f ca="1">+IF(OFFSET('Sanitation Data'!$F$32,0,10*ROW('Sanitation Data'!F14))="","",OFFSET('Sanitation Data'!$F$32,0,10*ROW('Sanitation Data'!F14)))</f>
        <v/>
      </c>
      <c r="CZ20" s="374" t="str">
        <f ca="1">+IF(OFFSET('Sanitation Data'!$G$28,0,10*ROW('Sanitation Data'!G14))="","",OFFSET('Sanitation Data'!$G$28,0,10*ROW('Sanitation Data'!G14)))</f>
        <v/>
      </c>
      <c r="DA20" s="374" t="str">
        <f ca="1">+IF(OFFSET('Sanitation Data'!$G$29,0,10*ROW('Sanitation Data'!G14))="","",OFFSET('Sanitation Data'!$G$29,0,10*ROW('Sanitation Data'!G14)))</f>
        <v/>
      </c>
      <c r="DB20" s="374" t="str">
        <f ca="1">+IF(OFFSET('Sanitation Data'!$G$30,0,10*ROW('Sanitation Data'!G14))="","",OFFSET('Sanitation Data'!$G$30,0,10*ROW('Sanitation Data'!G14)))</f>
        <v/>
      </c>
      <c r="DC20" s="374" t="str">
        <f ca="1">+IF(OFFSET('Sanitation Data'!$G$31,0,10*ROW('Sanitation Data'!G14))="","",OFFSET('Sanitation Data'!$G$31,0,10*ROW('Sanitation Data'!G14)))</f>
        <v/>
      </c>
      <c r="DD20" s="374" t="str">
        <f ca="1">+IF(OFFSET('Sanitation Data'!$G$32,0,10*ROW('Sanitation Data'!G14))="","",OFFSET('Sanitation Data'!$G$32,0,10*ROW('Sanitation Data'!G14)))</f>
        <v/>
      </c>
      <c r="DE20" s="374" t="str">
        <f ca="1">+IF(OFFSET('Sanitation Data'!$H$28,0,10*ROW('Sanitation Data'!H14))="","",OFFSET('Sanitation Data'!$H$28,0,10*ROW('Sanitation Data'!H14)))</f>
        <v/>
      </c>
      <c r="DF20" s="374" t="str">
        <f ca="1">+IF(OFFSET('Sanitation Data'!$H$29,0,10*ROW('Sanitation Data'!H14))="","",OFFSET('Sanitation Data'!$H$29,0,10*ROW('Sanitation Data'!H14)))</f>
        <v/>
      </c>
      <c r="DG20" s="374" t="str">
        <f ca="1">+IF(OFFSET('Sanitation Data'!$H$30,0,10*ROW('Sanitation Data'!H14))="","",OFFSET('Sanitation Data'!$H$30,0,10*ROW('Sanitation Data'!H14)))</f>
        <v/>
      </c>
      <c r="DH20" s="374" t="str">
        <f ca="1">+IF(OFFSET('Sanitation Data'!$H$31,0,10*ROW('Sanitation Data'!H14))="","",OFFSET('Sanitation Data'!$H$31,0,10*ROW('Sanitation Data'!H14)))</f>
        <v/>
      </c>
      <c r="DI20" s="374" t="str">
        <f ca="1">+IF(OFFSET('Sanitation Data'!$H$32,0,10*ROW('Sanitation Data'!H14))="","",OFFSET('Sanitation Data'!$H$32,0,10*ROW('Sanitation Data'!H14)))</f>
        <v/>
      </c>
      <c r="DJ20" s="374" t="str">
        <f ca="1">+IF(OFFSET('Sanitation Data'!$I$28,0,10*ROW('Sanitation Data'!I14))="","",OFFSET('Sanitation Data'!$I$28,0,10*ROW('Sanitation Data'!I14)))</f>
        <v/>
      </c>
      <c r="DK20" s="374" t="str">
        <f ca="1">+IF(OFFSET('Sanitation Data'!$I$29,0,10*ROW('Sanitation Data'!I14))="","",OFFSET('Sanitation Data'!$I$29,0,10*ROW('Sanitation Data'!I14)))</f>
        <v/>
      </c>
      <c r="DL20" s="374" t="str">
        <f ca="1">+IF(OFFSET('Sanitation Data'!$I$30,0,10*ROW('Sanitation Data'!I14))="","",OFFSET('Sanitation Data'!$I$30,0,10*ROW('Sanitation Data'!I14)))</f>
        <v/>
      </c>
      <c r="DM20" s="374" t="str">
        <f ca="1">+IF(OFFSET('Sanitation Data'!$I$31,0,10*ROW('Sanitation Data'!I14))="","",OFFSET('Sanitation Data'!$I$31,0,10*ROW('Sanitation Data'!I14)))</f>
        <v/>
      </c>
      <c r="DN20" s="374" t="str">
        <f ca="1">+IF(OFFSET('Sanitation Data'!$I$32,0,10*ROW('Sanitation Data'!I14))="","",OFFSET('Sanitation Data'!$I$32,0,10*ROW('Sanitation Data'!I14)))</f>
        <v/>
      </c>
      <c r="DO20" s="374" t="str">
        <f ca="1">+IF(OFFSET('Hygiene Data'!$D$11,0,10*ROW('Hygiene Data'!D14))="","",OFFSET('Hygiene Data'!$D$11,0,10*ROW('Hygiene Data'!D14)))</f>
        <v/>
      </c>
      <c r="DP20" s="374" t="str">
        <f ca="1">+IF(OFFSET('Hygiene Data'!$D$12,0,10*ROW('Hygiene Data'!D14))="","",OFFSET('Hygiene Data'!$D$12,0,10*ROW('Hygiene Data'!D14)))</f>
        <v/>
      </c>
      <c r="DQ20" s="374" t="str">
        <f ca="1">+IF(OFFSET('Hygiene Data'!$D$13,0,10*ROW('Hygiene Data'!D14))="","",OFFSET('Hygiene Data'!$D$13,0,10*ROW('Hygiene Data'!D14)))</f>
        <v/>
      </c>
      <c r="DR20" s="374" t="str">
        <f ca="1">+IF(OFFSET('Hygiene Data'!$E$11,0,10*ROW('Hygiene Data'!E14))="","",OFFSET('Hygiene Data'!$E$11,0,10*ROW('Hygiene Data'!E14)))</f>
        <v/>
      </c>
      <c r="DS20" s="374" t="str">
        <f ca="1">+IF(OFFSET('Hygiene Data'!$E$12,0,10*ROW('Hygiene Data'!E14))="","",OFFSET('Hygiene Data'!$E$12,0,10*ROW('Hygiene Data'!E14)))</f>
        <v/>
      </c>
      <c r="DT20" s="374" t="str">
        <f ca="1">+IF(OFFSET('Hygiene Data'!$E$13,0,10*ROW('Hygiene Data'!E14))="","",OFFSET('Hygiene Data'!$E$13,0,10*ROW('Hygiene Data'!E14)))</f>
        <v/>
      </c>
      <c r="DU20" s="374" t="str">
        <f ca="1">+IF(OFFSET('Hygiene Data'!$F$11,0,10*ROW('Hygiene Data'!F14))="","",OFFSET('Hygiene Data'!$F$11,0,10*ROW('Hygiene Data'!F14)))</f>
        <v/>
      </c>
      <c r="DV20" s="374" t="str">
        <f ca="1">+IF(OFFSET('Hygiene Data'!$F$12,0,10*ROW('Hygiene Data'!F14))="","",OFFSET('Hygiene Data'!$F$12,0,10*ROW('Hygiene Data'!F14)))</f>
        <v/>
      </c>
      <c r="DW20" s="374" t="str">
        <f ca="1">+IF(OFFSET('Hygiene Data'!$F$13,0,10*ROW('Hygiene Data'!F14))="","",OFFSET('Hygiene Data'!$F$13,0,10*ROW('Hygiene Data'!F14)))</f>
        <v/>
      </c>
      <c r="DX20" s="374" t="str">
        <f ca="1">+IF(OFFSET('Hygiene Data'!$G$11,0,10*ROW('Hygiene Data'!G14))="","",OFFSET('Hygiene Data'!$G$11,0,10*ROW('Hygiene Data'!G14)))</f>
        <v/>
      </c>
      <c r="DY20" s="374" t="str">
        <f ca="1">+IF(OFFSET('Hygiene Data'!$G$12,0,10*ROW('Hygiene Data'!G14))="","",OFFSET('Hygiene Data'!$G$12,0,10*ROW('Hygiene Data'!G14)))</f>
        <v/>
      </c>
      <c r="DZ20" s="374" t="str">
        <f ca="1">+IF(OFFSET('Hygiene Data'!$G$13,0,10*ROW('Hygiene Data'!G14))="","",OFFSET('Hygiene Data'!$G$13,0,10*ROW('Hygiene Data'!G14)))</f>
        <v/>
      </c>
      <c r="EA20" s="374" t="str">
        <f ca="1">+IF(OFFSET('Hygiene Data'!$H$11,0,10*ROW('Hygiene Data'!H14))="","",OFFSET('Hygiene Data'!$H$11,0,10*ROW('Hygiene Data'!H14)))</f>
        <v/>
      </c>
      <c r="EB20" s="374" t="str">
        <f ca="1">+IF(OFFSET('Hygiene Data'!$H$12,0,10*ROW('Hygiene Data'!H14))="","",OFFSET('Hygiene Data'!$H$12,0,10*ROW('Hygiene Data'!H14)))</f>
        <v/>
      </c>
      <c r="EC20" s="374" t="str">
        <f ca="1">+IF(OFFSET('Hygiene Data'!$H$13,0,10*ROW('Hygiene Data'!H14))="","",OFFSET('Hygiene Data'!$H$13,0,10*ROW('Hygiene Data'!H14)))</f>
        <v/>
      </c>
      <c r="ED20" s="374" t="str">
        <f ca="1">+IF(OFFSET('Hygiene Data'!$I$11,0,10*ROW('Hygiene Data'!I14))="","",OFFSET('Hygiene Data'!$I$11,0,10*ROW('Hygiene Data'!I14)))</f>
        <v/>
      </c>
      <c r="EE20" s="374" t="str">
        <f ca="1">+IF(OFFSET('Hygiene Data'!$I$12,0,10*ROW('Hygiene Data'!I14))="","",OFFSET('Hygiene Data'!$I$12,0,10*ROW('Hygiene Data'!I14)))</f>
        <v/>
      </c>
      <c r="EF20" s="374" t="str">
        <f ca="1">+IF(OFFSET('Hygiene Data'!$I$13,0,10*ROW('Hygiene Data'!I14))="","",OFFSET('Hygiene Data'!$I$13,0,10*ROW('Hygiene Data'!I14)))</f>
        <v/>
      </c>
    </row>
    <row r="21" spans="1:136" x14ac:dyDescent="0.25">
      <c r="A21" s="483" t="str">
        <f ca="1">+IF(OFFSET('Water Data'!$B$2,0,10*ROW('Water Data'!E15))="","",OFFSET('Water Data'!$B$2,0,10*ROW('Water Data'!E15)))</f>
        <v/>
      </c>
      <c r="B21" s="48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0" t="str">
        <f t="shared" ca="1" si="0"/>
        <v/>
      </c>
      <c r="D21" s="51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4" t="str">
        <f ca="1">+IF(OFFSET('Water Data'!$D$27,0,10*ROW('Water Data'!D15))="","",OFFSET('Water Data'!$D$27,0,10*ROW('Water Data'!D15)))</f>
        <v/>
      </c>
      <c r="BT21" s="374" t="str">
        <f ca="1">+IF(OFFSET('Water Data'!$D$28,0,10*ROW('Water Data'!D15))="","",OFFSET('Water Data'!$D$28,0,10*ROW('Water Data'!D15)))</f>
        <v/>
      </c>
      <c r="BU21" s="374" t="str">
        <f ca="1">+IF(OFFSET('Water Data'!$D$29,0,10*ROW('Water Data'!D15))="","",OFFSET('Water Data'!$D$29,0,10*ROW('Water Data'!D15)))</f>
        <v/>
      </c>
      <c r="BV21" s="374" t="str">
        <f ca="1">+IF(OFFSET('Water Data'!$E$27,0,10*ROW('Water Data'!E15))="","",OFFSET('Water Data'!$E$27,0,10*ROW('Water Data'!E15)))</f>
        <v/>
      </c>
      <c r="BW21" s="374" t="str">
        <f ca="1">+IF(OFFSET('Water Data'!$E$28,0,10*ROW('Water Data'!E15))="","",OFFSET('Water Data'!$E$28,0,10*ROW('Water Data'!E15)))</f>
        <v/>
      </c>
      <c r="BX21" s="374" t="str">
        <f ca="1">+IF(OFFSET('Water Data'!$E$29,0,10*ROW('Water Data'!E15))="","",OFFSET('Water Data'!$E$29,0,10*ROW('Water Data'!E15)))</f>
        <v/>
      </c>
      <c r="BY21" s="374" t="str">
        <f ca="1">+IF(OFFSET('Water Data'!$F$27,0,10*ROW('Water Data'!F15))="","",OFFSET('Water Data'!$F$27,0,10*ROW('Water Data'!F15)))</f>
        <v/>
      </c>
      <c r="BZ21" s="374" t="str">
        <f ca="1">+IF(OFFSET('Water Data'!$F$28,0,10*ROW('Water Data'!F15))="","",OFFSET('Water Data'!$F$28,0,10*ROW('Water Data'!F15)))</f>
        <v/>
      </c>
      <c r="CA21" s="374" t="str">
        <f ca="1">+IF(OFFSET('Water Data'!$F$29,0,10*ROW('Water Data'!F15))="","",OFFSET('Water Data'!$F$29,0,10*ROW('Water Data'!F15)))</f>
        <v/>
      </c>
      <c r="CB21" s="374" t="str">
        <f ca="1">+IF(OFFSET('Water Data'!$G$27,0,10*ROW('Water Data'!G15))="","",OFFSET('Water Data'!$G$27,0,10*ROW('Water Data'!G15)))</f>
        <v/>
      </c>
      <c r="CC21" s="374" t="str">
        <f ca="1">+IF(OFFSET('Water Data'!$G$28,0,10*ROW('Water Data'!G15))="","",OFFSET('Water Data'!$G$28,0,10*ROW('Water Data'!G15)))</f>
        <v/>
      </c>
      <c r="CD21" s="374" t="str">
        <f ca="1">+IF(OFFSET('Water Data'!$G$29,0,10*ROW('Water Data'!G15))="","",OFFSET('Water Data'!$G$29,0,10*ROW('Water Data'!G15)))</f>
        <v/>
      </c>
      <c r="CE21" s="374" t="str">
        <f ca="1">+IF(OFFSET('Water Data'!$H$27,0,10*ROW('Water Data'!H15))="","",OFFSET('Water Data'!$H$27,0,10*ROW('Water Data'!H15)))</f>
        <v/>
      </c>
      <c r="CF21" s="374" t="str">
        <f ca="1">+IF(OFFSET('Water Data'!$H$28,0,10*ROW('Water Data'!H15))="","",OFFSET('Water Data'!$H$28,0,10*ROW('Water Data'!H15)))</f>
        <v/>
      </c>
      <c r="CG21" s="374" t="str">
        <f ca="1">+IF(OFFSET('Water Data'!$H$29,0,10*ROW('Water Data'!H15))="","",OFFSET('Water Data'!$H$29,0,10*ROW('Water Data'!H15)))</f>
        <v/>
      </c>
      <c r="CH21" s="374" t="str">
        <f ca="1">+IF(OFFSET('Water Data'!$I$27,0,10*ROW('Water Data'!I15))="","",OFFSET('Water Data'!$I$27,0,10*ROW('Water Data'!I15)))</f>
        <v/>
      </c>
      <c r="CI21" s="374" t="str">
        <f ca="1">+IF(OFFSET('Water Data'!$I$28,0,10*ROW('Water Data'!I15))="","",OFFSET('Water Data'!$I$28,0,10*ROW('Water Data'!I15)))</f>
        <v/>
      </c>
      <c r="CJ21" s="374" t="str">
        <f ca="1">+IF(OFFSET('Water Data'!$I$29,0,10*ROW('Water Data'!I15))="","",OFFSET('Water Data'!$I$29,0,10*ROW('Water Data'!I15)))</f>
        <v/>
      </c>
      <c r="CK21" s="374" t="str">
        <f ca="1">+IF(OFFSET('Sanitation Data'!$D$28,0,10*ROW('Sanitation Data'!D15))="","",OFFSET('Sanitation Data'!$D$28,0,10*ROW('Sanitation Data'!D15)))</f>
        <v/>
      </c>
      <c r="CL21" s="374" t="str">
        <f ca="1">+IF(OFFSET('Sanitation Data'!$D$29,0,10*ROW('Sanitation Data'!D15))="","",OFFSET('Sanitation Data'!$D$29,0,10*ROW('Sanitation Data'!D15)))</f>
        <v/>
      </c>
      <c r="CM21" s="374" t="str">
        <f ca="1">+IF(OFFSET('Sanitation Data'!$D$30,0,10*ROW('Sanitation Data'!D15))="","",OFFSET('Sanitation Data'!$D$30,0,10*ROW('Sanitation Data'!D15)))</f>
        <v/>
      </c>
      <c r="CN21" s="374" t="str">
        <f ca="1">+IF(OFFSET('Sanitation Data'!$D$31,0,10*ROW('Sanitation Data'!D15))="","",OFFSET('Sanitation Data'!$D$31,0,10*ROW('Sanitation Data'!D15)))</f>
        <v/>
      </c>
      <c r="CO21" s="374" t="str">
        <f ca="1">+IF(OFFSET('Sanitation Data'!$D$32,0,10*ROW('Sanitation Data'!D15))="","",OFFSET('Sanitation Data'!$D$32,0,10*ROW('Sanitation Data'!D15)))</f>
        <v/>
      </c>
      <c r="CP21" s="374" t="str">
        <f ca="1">+IF(OFFSET('Sanitation Data'!$E$28,0,10*ROW('Sanitation Data'!E15))="","",OFFSET('Sanitation Data'!$E$28,0,10*ROW('Sanitation Data'!E15)))</f>
        <v/>
      </c>
      <c r="CQ21" s="374" t="str">
        <f ca="1">+IF(OFFSET('Sanitation Data'!$E$29,0,10*ROW('Sanitation Data'!E15))="","",OFFSET('Sanitation Data'!$E$29,0,10*ROW('Sanitation Data'!E15)))</f>
        <v/>
      </c>
      <c r="CR21" s="374" t="str">
        <f ca="1">+IF(OFFSET('Sanitation Data'!$E$30,0,10*ROW('Sanitation Data'!E15))="","",OFFSET('Sanitation Data'!$E$30,0,10*ROW('Sanitation Data'!E15)))</f>
        <v/>
      </c>
      <c r="CS21" s="374" t="str">
        <f ca="1">+IF(OFFSET('Sanitation Data'!$E$31,0,10*ROW('Sanitation Data'!E15))="","",OFFSET('Sanitation Data'!$E$31,0,10*ROW('Sanitation Data'!E15)))</f>
        <v/>
      </c>
      <c r="CT21" s="374" t="str">
        <f ca="1">+IF(OFFSET('Sanitation Data'!$E$32,0,10*ROW('Sanitation Data'!E15))="","",OFFSET('Sanitation Data'!$E$32,0,10*ROW('Sanitation Data'!E15)))</f>
        <v/>
      </c>
      <c r="CU21" s="374" t="str">
        <f ca="1">+IF(OFFSET('Sanitation Data'!$F$28,0,10*ROW('Sanitation Data'!F15))="","",OFFSET('Sanitation Data'!$F$28,0,10*ROW('Sanitation Data'!F15)))</f>
        <v/>
      </c>
      <c r="CV21" s="374" t="str">
        <f ca="1">+IF(OFFSET('Sanitation Data'!$F$29,0,10*ROW('Sanitation Data'!F15))="","",OFFSET('Sanitation Data'!$F$29,0,10*ROW('Sanitation Data'!F15)))</f>
        <v/>
      </c>
      <c r="CW21" s="374" t="str">
        <f ca="1">+IF(OFFSET('Sanitation Data'!$F$30,0,10*ROW('Sanitation Data'!F15))="","",OFFSET('Sanitation Data'!$F$30,0,10*ROW('Sanitation Data'!F15)))</f>
        <v/>
      </c>
      <c r="CX21" s="374" t="str">
        <f ca="1">+IF(OFFSET('Sanitation Data'!$F$31,0,10*ROW('Sanitation Data'!F15))="","",OFFSET('Sanitation Data'!$F$31,0,10*ROW('Sanitation Data'!F15)))</f>
        <v/>
      </c>
      <c r="CY21" s="374" t="str">
        <f ca="1">+IF(OFFSET('Sanitation Data'!$F$32,0,10*ROW('Sanitation Data'!F15))="","",OFFSET('Sanitation Data'!$F$32,0,10*ROW('Sanitation Data'!F15)))</f>
        <v/>
      </c>
      <c r="CZ21" s="374" t="str">
        <f ca="1">+IF(OFFSET('Sanitation Data'!$G$28,0,10*ROW('Sanitation Data'!G15))="","",OFFSET('Sanitation Data'!$G$28,0,10*ROW('Sanitation Data'!G15)))</f>
        <v/>
      </c>
      <c r="DA21" s="374" t="str">
        <f ca="1">+IF(OFFSET('Sanitation Data'!$G$29,0,10*ROW('Sanitation Data'!G15))="","",OFFSET('Sanitation Data'!$G$29,0,10*ROW('Sanitation Data'!G15)))</f>
        <v/>
      </c>
      <c r="DB21" s="374" t="str">
        <f ca="1">+IF(OFFSET('Sanitation Data'!$G$30,0,10*ROW('Sanitation Data'!G15))="","",OFFSET('Sanitation Data'!$G$30,0,10*ROW('Sanitation Data'!G15)))</f>
        <v/>
      </c>
      <c r="DC21" s="374" t="str">
        <f ca="1">+IF(OFFSET('Sanitation Data'!$G$31,0,10*ROW('Sanitation Data'!G15))="","",OFFSET('Sanitation Data'!$G$31,0,10*ROW('Sanitation Data'!G15)))</f>
        <v/>
      </c>
      <c r="DD21" s="374" t="str">
        <f ca="1">+IF(OFFSET('Sanitation Data'!$G$32,0,10*ROW('Sanitation Data'!G15))="","",OFFSET('Sanitation Data'!$G$32,0,10*ROW('Sanitation Data'!G15)))</f>
        <v/>
      </c>
      <c r="DE21" s="374" t="str">
        <f ca="1">+IF(OFFSET('Sanitation Data'!$H$28,0,10*ROW('Sanitation Data'!H15))="","",OFFSET('Sanitation Data'!$H$28,0,10*ROW('Sanitation Data'!H15)))</f>
        <v/>
      </c>
      <c r="DF21" s="374" t="str">
        <f ca="1">+IF(OFFSET('Sanitation Data'!$H$29,0,10*ROW('Sanitation Data'!H15))="","",OFFSET('Sanitation Data'!$H$29,0,10*ROW('Sanitation Data'!H15)))</f>
        <v/>
      </c>
      <c r="DG21" s="374" t="str">
        <f ca="1">+IF(OFFSET('Sanitation Data'!$H$30,0,10*ROW('Sanitation Data'!H15))="","",OFFSET('Sanitation Data'!$H$30,0,10*ROW('Sanitation Data'!H15)))</f>
        <v/>
      </c>
      <c r="DH21" s="374" t="str">
        <f ca="1">+IF(OFFSET('Sanitation Data'!$H$31,0,10*ROW('Sanitation Data'!H15))="","",OFFSET('Sanitation Data'!$H$31,0,10*ROW('Sanitation Data'!H15)))</f>
        <v/>
      </c>
      <c r="DI21" s="374" t="str">
        <f ca="1">+IF(OFFSET('Sanitation Data'!$H$32,0,10*ROW('Sanitation Data'!H15))="","",OFFSET('Sanitation Data'!$H$32,0,10*ROW('Sanitation Data'!H15)))</f>
        <v/>
      </c>
      <c r="DJ21" s="374" t="str">
        <f ca="1">+IF(OFFSET('Sanitation Data'!$I$28,0,10*ROW('Sanitation Data'!I15))="","",OFFSET('Sanitation Data'!$I$28,0,10*ROW('Sanitation Data'!I15)))</f>
        <v/>
      </c>
      <c r="DK21" s="374" t="str">
        <f ca="1">+IF(OFFSET('Sanitation Data'!$I$29,0,10*ROW('Sanitation Data'!I15))="","",OFFSET('Sanitation Data'!$I$29,0,10*ROW('Sanitation Data'!I15)))</f>
        <v/>
      </c>
      <c r="DL21" s="374" t="str">
        <f ca="1">+IF(OFFSET('Sanitation Data'!$I$30,0,10*ROW('Sanitation Data'!I15))="","",OFFSET('Sanitation Data'!$I$30,0,10*ROW('Sanitation Data'!I15)))</f>
        <v/>
      </c>
      <c r="DM21" s="374" t="str">
        <f ca="1">+IF(OFFSET('Sanitation Data'!$I$31,0,10*ROW('Sanitation Data'!I15))="","",OFFSET('Sanitation Data'!$I$31,0,10*ROW('Sanitation Data'!I15)))</f>
        <v/>
      </c>
      <c r="DN21" s="374" t="str">
        <f ca="1">+IF(OFFSET('Sanitation Data'!$I$32,0,10*ROW('Sanitation Data'!I15))="","",OFFSET('Sanitation Data'!$I$32,0,10*ROW('Sanitation Data'!I15)))</f>
        <v/>
      </c>
      <c r="DO21" s="374" t="str">
        <f ca="1">+IF(OFFSET('Hygiene Data'!$D$11,0,10*ROW('Hygiene Data'!D15))="","",OFFSET('Hygiene Data'!$D$11,0,10*ROW('Hygiene Data'!D15)))</f>
        <v/>
      </c>
      <c r="DP21" s="374" t="str">
        <f ca="1">+IF(OFFSET('Hygiene Data'!$D$12,0,10*ROW('Hygiene Data'!D15))="","",OFFSET('Hygiene Data'!$D$12,0,10*ROW('Hygiene Data'!D15)))</f>
        <v/>
      </c>
      <c r="DQ21" s="374" t="str">
        <f ca="1">+IF(OFFSET('Hygiene Data'!$D$13,0,10*ROW('Hygiene Data'!D15))="","",OFFSET('Hygiene Data'!$D$13,0,10*ROW('Hygiene Data'!D15)))</f>
        <v/>
      </c>
      <c r="DR21" s="374" t="str">
        <f ca="1">+IF(OFFSET('Hygiene Data'!$E$11,0,10*ROW('Hygiene Data'!E15))="","",OFFSET('Hygiene Data'!$E$11,0,10*ROW('Hygiene Data'!E15)))</f>
        <v/>
      </c>
      <c r="DS21" s="374" t="str">
        <f ca="1">+IF(OFFSET('Hygiene Data'!$E$12,0,10*ROW('Hygiene Data'!E15))="","",OFFSET('Hygiene Data'!$E$12,0,10*ROW('Hygiene Data'!E15)))</f>
        <v/>
      </c>
      <c r="DT21" s="374" t="str">
        <f ca="1">+IF(OFFSET('Hygiene Data'!$E$13,0,10*ROW('Hygiene Data'!E15))="","",OFFSET('Hygiene Data'!$E$13,0,10*ROW('Hygiene Data'!E15)))</f>
        <v/>
      </c>
      <c r="DU21" s="374" t="str">
        <f ca="1">+IF(OFFSET('Hygiene Data'!$F$11,0,10*ROW('Hygiene Data'!F15))="","",OFFSET('Hygiene Data'!$F$11,0,10*ROW('Hygiene Data'!F15)))</f>
        <v/>
      </c>
      <c r="DV21" s="374" t="str">
        <f ca="1">+IF(OFFSET('Hygiene Data'!$F$12,0,10*ROW('Hygiene Data'!F15))="","",OFFSET('Hygiene Data'!$F$12,0,10*ROW('Hygiene Data'!F15)))</f>
        <v/>
      </c>
      <c r="DW21" s="374" t="str">
        <f ca="1">+IF(OFFSET('Hygiene Data'!$F$13,0,10*ROW('Hygiene Data'!F15))="","",OFFSET('Hygiene Data'!$F$13,0,10*ROW('Hygiene Data'!F15)))</f>
        <v/>
      </c>
      <c r="DX21" s="374" t="str">
        <f ca="1">+IF(OFFSET('Hygiene Data'!$G$11,0,10*ROW('Hygiene Data'!G15))="","",OFFSET('Hygiene Data'!$G$11,0,10*ROW('Hygiene Data'!G15)))</f>
        <v/>
      </c>
      <c r="DY21" s="374" t="str">
        <f ca="1">+IF(OFFSET('Hygiene Data'!$G$12,0,10*ROW('Hygiene Data'!G15))="","",OFFSET('Hygiene Data'!$G$12,0,10*ROW('Hygiene Data'!G15)))</f>
        <v/>
      </c>
      <c r="DZ21" s="374" t="str">
        <f ca="1">+IF(OFFSET('Hygiene Data'!$G$13,0,10*ROW('Hygiene Data'!G15))="","",OFFSET('Hygiene Data'!$G$13,0,10*ROW('Hygiene Data'!G15)))</f>
        <v/>
      </c>
      <c r="EA21" s="374" t="str">
        <f ca="1">+IF(OFFSET('Hygiene Data'!$H$11,0,10*ROW('Hygiene Data'!H15))="","",OFFSET('Hygiene Data'!$H$11,0,10*ROW('Hygiene Data'!H15)))</f>
        <v/>
      </c>
      <c r="EB21" s="374" t="str">
        <f ca="1">+IF(OFFSET('Hygiene Data'!$H$12,0,10*ROW('Hygiene Data'!H15))="","",OFFSET('Hygiene Data'!$H$12,0,10*ROW('Hygiene Data'!H15)))</f>
        <v/>
      </c>
      <c r="EC21" s="374" t="str">
        <f ca="1">+IF(OFFSET('Hygiene Data'!$H$13,0,10*ROW('Hygiene Data'!H15))="","",OFFSET('Hygiene Data'!$H$13,0,10*ROW('Hygiene Data'!H15)))</f>
        <v/>
      </c>
      <c r="ED21" s="374" t="str">
        <f ca="1">+IF(OFFSET('Hygiene Data'!$I$11,0,10*ROW('Hygiene Data'!I15))="","",OFFSET('Hygiene Data'!$I$11,0,10*ROW('Hygiene Data'!I15)))</f>
        <v/>
      </c>
      <c r="EE21" s="374" t="str">
        <f ca="1">+IF(OFFSET('Hygiene Data'!$I$12,0,10*ROW('Hygiene Data'!I15))="","",OFFSET('Hygiene Data'!$I$12,0,10*ROW('Hygiene Data'!I15)))</f>
        <v/>
      </c>
      <c r="EF21" s="374" t="str">
        <f ca="1">+IF(OFFSET('Hygiene Data'!$I$13,0,10*ROW('Hygiene Data'!I15))="","",OFFSET('Hygiene Data'!$I$13,0,10*ROW('Hygiene Data'!I15)))</f>
        <v/>
      </c>
    </row>
    <row r="22" spans="1:136" x14ac:dyDescent="0.25">
      <c r="A22" s="483" t="str">
        <f ca="1">+IF(OFFSET('Water Data'!$B$2,0,10*ROW('Water Data'!E16))="","",OFFSET('Water Data'!$B$2,0,10*ROW('Water Data'!E16)))</f>
        <v/>
      </c>
      <c r="B22" s="48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0" t="str">
        <f t="shared" ca="1" si="0"/>
        <v/>
      </c>
      <c r="D22" s="51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4" t="str">
        <f ca="1">+IF(OFFSET('Water Data'!$D$27,0,10*ROW('Water Data'!D16))="","",OFFSET('Water Data'!$D$27,0,10*ROW('Water Data'!D16)))</f>
        <v/>
      </c>
      <c r="BT22" s="374" t="str">
        <f ca="1">+IF(OFFSET('Water Data'!$D$28,0,10*ROW('Water Data'!D16))="","",OFFSET('Water Data'!$D$28,0,10*ROW('Water Data'!D16)))</f>
        <v/>
      </c>
      <c r="BU22" s="374" t="str">
        <f ca="1">+IF(OFFSET('Water Data'!$D$29,0,10*ROW('Water Data'!D16))="","",OFFSET('Water Data'!$D$29,0,10*ROW('Water Data'!D16)))</f>
        <v/>
      </c>
      <c r="BV22" s="374" t="str">
        <f ca="1">+IF(OFFSET('Water Data'!$E$27,0,10*ROW('Water Data'!E16))="","",OFFSET('Water Data'!$E$27,0,10*ROW('Water Data'!E16)))</f>
        <v/>
      </c>
      <c r="BW22" s="374" t="str">
        <f ca="1">+IF(OFFSET('Water Data'!$E$28,0,10*ROW('Water Data'!E16))="","",OFFSET('Water Data'!$E$28,0,10*ROW('Water Data'!E16)))</f>
        <v/>
      </c>
      <c r="BX22" s="374" t="str">
        <f ca="1">+IF(OFFSET('Water Data'!$E$29,0,10*ROW('Water Data'!E16))="","",OFFSET('Water Data'!$E$29,0,10*ROW('Water Data'!E16)))</f>
        <v/>
      </c>
      <c r="BY22" s="374" t="str">
        <f ca="1">+IF(OFFSET('Water Data'!$F$27,0,10*ROW('Water Data'!F16))="","",OFFSET('Water Data'!$F$27,0,10*ROW('Water Data'!F16)))</f>
        <v/>
      </c>
      <c r="BZ22" s="374" t="str">
        <f ca="1">+IF(OFFSET('Water Data'!$F$28,0,10*ROW('Water Data'!F16))="","",OFFSET('Water Data'!$F$28,0,10*ROW('Water Data'!F16)))</f>
        <v/>
      </c>
      <c r="CA22" s="374" t="str">
        <f ca="1">+IF(OFFSET('Water Data'!$F$29,0,10*ROW('Water Data'!F16))="","",OFFSET('Water Data'!$F$29,0,10*ROW('Water Data'!F16)))</f>
        <v/>
      </c>
      <c r="CB22" s="374" t="str">
        <f ca="1">+IF(OFFSET('Water Data'!$G$27,0,10*ROW('Water Data'!G16))="","",OFFSET('Water Data'!$G$27,0,10*ROW('Water Data'!G16)))</f>
        <v/>
      </c>
      <c r="CC22" s="374" t="str">
        <f ca="1">+IF(OFFSET('Water Data'!$G$28,0,10*ROW('Water Data'!G16))="","",OFFSET('Water Data'!$G$28,0,10*ROW('Water Data'!G16)))</f>
        <v/>
      </c>
      <c r="CD22" s="374" t="str">
        <f ca="1">+IF(OFFSET('Water Data'!$G$29,0,10*ROW('Water Data'!G16))="","",OFFSET('Water Data'!$G$29,0,10*ROW('Water Data'!G16)))</f>
        <v/>
      </c>
      <c r="CE22" s="374" t="str">
        <f ca="1">+IF(OFFSET('Water Data'!$H$27,0,10*ROW('Water Data'!H16))="","",OFFSET('Water Data'!$H$27,0,10*ROW('Water Data'!H16)))</f>
        <v/>
      </c>
      <c r="CF22" s="374" t="str">
        <f ca="1">+IF(OFFSET('Water Data'!$H$28,0,10*ROW('Water Data'!H16))="","",OFFSET('Water Data'!$H$28,0,10*ROW('Water Data'!H16)))</f>
        <v/>
      </c>
      <c r="CG22" s="374" t="str">
        <f ca="1">+IF(OFFSET('Water Data'!$H$29,0,10*ROW('Water Data'!H16))="","",OFFSET('Water Data'!$H$29,0,10*ROW('Water Data'!H16)))</f>
        <v/>
      </c>
      <c r="CH22" s="374" t="str">
        <f ca="1">+IF(OFFSET('Water Data'!$I$27,0,10*ROW('Water Data'!I16))="","",OFFSET('Water Data'!$I$27,0,10*ROW('Water Data'!I16)))</f>
        <v/>
      </c>
      <c r="CI22" s="374" t="str">
        <f ca="1">+IF(OFFSET('Water Data'!$I$28,0,10*ROW('Water Data'!I16))="","",OFFSET('Water Data'!$I$28,0,10*ROW('Water Data'!I16)))</f>
        <v/>
      </c>
      <c r="CJ22" s="374" t="str">
        <f ca="1">+IF(OFFSET('Water Data'!$I$29,0,10*ROW('Water Data'!I16))="","",OFFSET('Water Data'!$I$29,0,10*ROW('Water Data'!I16)))</f>
        <v/>
      </c>
      <c r="CK22" s="374" t="str">
        <f ca="1">+IF(OFFSET('Sanitation Data'!$D$28,0,10*ROW('Sanitation Data'!D16))="","",OFFSET('Sanitation Data'!$D$28,0,10*ROW('Sanitation Data'!D16)))</f>
        <v/>
      </c>
      <c r="CL22" s="374" t="str">
        <f ca="1">+IF(OFFSET('Sanitation Data'!$D$29,0,10*ROW('Sanitation Data'!D16))="","",OFFSET('Sanitation Data'!$D$29,0,10*ROW('Sanitation Data'!D16)))</f>
        <v/>
      </c>
      <c r="CM22" s="374" t="str">
        <f ca="1">+IF(OFFSET('Sanitation Data'!$D$30,0,10*ROW('Sanitation Data'!D16))="","",OFFSET('Sanitation Data'!$D$30,0,10*ROW('Sanitation Data'!D16)))</f>
        <v/>
      </c>
      <c r="CN22" s="374" t="str">
        <f ca="1">+IF(OFFSET('Sanitation Data'!$D$31,0,10*ROW('Sanitation Data'!D16))="","",OFFSET('Sanitation Data'!$D$31,0,10*ROW('Sanitation Data'!D16)))</f>
        <v/>
      </c>
      <c r="CO22" s="374" t="str">
        <f ca="1">+IF(OFFSET('Sanitation Data'!$D$32,0,10*ROW('Sanitation Data'!D16))="","",OFFSET('Sanitation Data'!$D$32,0,10*ROW('Sanitation Data'!D16)))</f>
        <v/>
      </c>
      <c r="CP22" s="374" t="str">
        <f ca="1">+IF(OFFSET('Sanitation Data'!$E$28,0,10*ROW('Sanitation Data'!E16))="","",OFFSET('Sanitation Data'!$E$28,0,10*ROW('Sanitation Data'!E16)))</f>
        <v/>
      </c>
      <c r="CQ22" s="374" t="str">
        <f ca="1">+IF(OFFSET('Sanitation Data'!$E$29,0,10*ROW('Sanitation Data'!E16))="","",OFFSET('Sanitation Data'!$E$29,0,10*ROW('Sanitation Data'!E16)))</f>
        <v/>
      </c>
      <c r="CR22" s="374" t="str">
        <f ca="1">+IF(OFFSET('Sanitation Data'!$E$30,0,10*ROW('Sanitation Data'!E16))="","",OFFSET('Sanitation Data'!$E$30,0,10*ROW('Sanitation Data'!E16)))</f>
        <v/>
      </c>
      <c r="CS22" s="374" t="str">
        <f ca="1">+IF(OFFSET('Sanitation Data'!$E$31,0,10*ROW('Sanitation Data'!E16))="","",OFFSET('Sanitation Data'!$E$31,0,10*ROW('Sanitation Data'!E16)))</f>
        <v/>
      </c>
      <c r="CT22" s="374" t="str">
        <f ca="1">+IF(OFFSET('Sanitation Data'!$E$32,0,10*ROW('Sanitation Data'!E16))="","",OFFSET('Sanitation Data'!$E$32,0,10*ROW('Sanitation Data'!E16)))</f>
        <v/>
      </c>
      <c r="CU22" s="374" t="str">
        <f ca="1">+IF(OFFSET('Sanitation Data'!$F$28,0,10*ROW('Sanitation Data'!F16))="","",OFFSET('Sanitation Data'!$F$28,0,10*ROW('Sanitation Data'!F16)))</f>
        <v/>
      </c>
      <c r="CV22" s="374" t="str">
        <f ca="1">+IF(OFFSET('Sanitation Data'!$F$29,0,10*ROW('Sanitation Data'!F16))="","",OFFSET('Sanitation Data'!$F$29,0,10*ROW('Sanitation Data'!F16)))</f>
        <v/>
      </c>
      <c r="CW22" s="374" t="str">
        <f ca="1">+IF(OFFSET('Sanitation Data'!$F$30,0,10*ROW('Sanitation Data'!F16))="","",OFFSET('Sanitation Data'!$F$30,0,10*ROW('Sanitation Data'!F16)))</f>
        <v/>
      </c>
      <c r="CX22" s="374" t="str">
        <f ca="1">+IF(OFFSET('Sanitation Data'!$F$31,0,10*ROW('Sanitation Data'!F16))="","",OFFSET('Sanitation Data'!$F$31,0,10*ROW('Sanitation Data'!F16)))</f>
        <v/>
      </c>
      <c r="CY22" s="374" t="str">
        <f ca="1">+IF(OFFSET('Sanitation Data'!$F$32,0,10*ROW('Sanitation Data'!F16))="","",OFFSET('Sanitation Data'!$F$32,0,10*ROW('Sanitation Data'!F16)))</f>
        <v/>
      </c>
      <c r="CZ22" s="374" t="str">
        <f ca="1">+IF(OFFSET('Sanitation Data'!$G$28,0,10*ROW('Sanitation Data'!G16))="","",OFFSET('Sanitation Data'!$G$28,0,10*ROW('Sanitation Data'!G16)))</f>
        <v/>
      </c>
      <c r="DA22" s="374" t="str">
        <f ca="1">+IF(OFFSET('Sanitation Data'!$G$29,0,10*ROW('Sanitation Data'!G16))="","",OFFSET('Sanitation Data'!$G$29,0,10*ROW('Sanitation Data'!G16)))</f>
        <v/>
      </c>
      <c r="DB22" s="374" t="str">
        <f ca="1">+IF(OFFSET('Sanitation Data'!$G$30,0,10*ROW('Sanitation Data'!G16))="","",OFFSET('Sanitation Data'!$G$30,0,10*ROW('Sanitation Data'!G16)))</f>
        <v/>
      </c>
      <c r="DC22" s="374" t="str">
        <f ca="1">+IF(OFFSET('Sanitation Data'!$G$31,0,10*ROW('Sanitation Data'!G16))="","",OFFSET('Sanitation Data'!$G$31,0,10*ROW('Sanitation Data'!G16)))</f>
        <v/>
      </c>
      <c r="DD22" s="374" t="str">
        <f ca="1">+IF(OFFSET('Sanitation Data'!$G$32,0,10*ROW('Sanitation Data'!G16))="","",OFFSET('Sanitation Data'!$G$32,0,10*ROW('Sanitation Data'!G16)))</f>
        <v/>
      </c>
      <c r="DE22" s="374" t="str">
        <f ca="1">+IF(OFFSET('Sanitation Data'!$H$28,0,10*ROW('Sanitation Data'!H16))="","",OFFSET('Sanitation Data'!$H$28,0,10*ROW('Sanitation Data'!H16)))</f>
        <v/>
      </c>
      <c r="DF22" s="374" t="str">
        <f ca="1">+IF(OFFSET('Sanitation Data'!$H$29,0,10*ROW('Sanitation Data'!H16))="","",OFFSET('Sanitation Data'!$H$29,0,10*ROW('Sanitation Data'!H16)))</f>
        <v/>
      </c>
      <c r="DG22" s="374" t="str">
        <f ca="1">+IF(OFFSET('Sanitation Data'!$H$30,0,10*ROW('Sanitation Data'!H16))="","",OFFSET('Sanitation Data'!$H$30,0,10*ROW('Sanitation Data'!H16)))</f>
        <v/>
      </c>
      <c r="DH22" s="374" t="str">
        <f ca="1">+IF(OFFSET('Sanitation Data'!$H$31,0,10*ROW('Sanitation Data'!H16))="","",OFFSET('Sanitation Data'!$H$31,0,10*ROW('Sanitation Data'!H16)))</f>
        <v/>
      </c>
      <c r="DI22" s="374" t="str">
        <f ca="1">+IF(OFFSET('Sanitation Data'!$H$32,0,10*ROW('Sanitation Data'!H16))="","",OFFSET('Sanitation Data'!$H$32,0,10*ROW('Sanitation Data'!H16)))</f>
        <v/>
      </c>
      <c r="DJ22" s="374" t="str">
        <f ca="1">+IF(OFFSET('Sanitation Data'!$I$28,0,10*ROW('Sanitation Data'!I16))="","",OFFSET('Sanitation Data'!$I$28,0,10*ROW('Sanitation Data'!I16)))</f>
        <v/>
      </c>
      <c r="DK22" s="374" t="str">
        <f ca="1">+IF(OFFSET('Sanitation Data'!$I$29,0,10*ROW('Sanitation Data'!I16))="","",OFFSET('Sanitation Data'!$I$29,0,10*ROW('Sanitation Data'!I16)))</f>
        <v/>
      </c>
      <c r="DL22" s="374" t="str">
        <f ca="1">+IF(OFFSET('Sanitation Data'!$I$30,0,10*ROW('Sanitation Data'!I16))="","",OFFSET('Sanitation Data'!$I$30,0,10*ROW('Sanitation Data'!I16)))</f>
        <v/>
      </c>
      <c r="DM22" s="374" t="str">
        <f ca="1">+IF(OFFSET('Sanitation Data'!$I$31,0,10*ROW('Sanitation Data'!I16))="","",OFFSET('Sanitation Data'!$I$31,0,10*ROW('Sanitation Data'!I16)))</f>
        <v/>
      </c>
      <c r="DN22" s="374" t="str">
        <f ca="1">+IF(OFFSET('Sanitation Data'!$I$32,0,10*ROW('Sanitation Data'!I16))="","",OFFSET('Sanitation Data'!$I$32,0,10*ROW('Sanitation Data'!I16)))</f>
        <v/>
      </c>
      <c r="DO22" s="374" t="str">
        <f ca="1">+IF(OFFSET('Hygiene Data'!$D$11,0,10*ROW('Hygiene Data'!D16))="","",OFFSET('Hygiene Data'!$D$11,0,10*ROW('Hygiene Data'!D16)))</f>
        <v/>
      </c>
      <c r="DP22" s="374" t="str">
        <f ca="1">+IF(OFFSET('Hygiene Data'!$D$12,0,10*ROW('Hygiene Data'!D16))="","",OFFSET('Hygiene Data'!$D$12,0,10*ROW('Hygiene Data'!D16)))</f>
        <v/>
      </c>
      <c r="DQ22" s="374" t="str">
        <f ca="1">+IF(OFFSET('Hygiene Data'!$D$13,0,10*ROW('Hygiene Data'!D16))="","",OFFSET('Hygiene Data'!$D$13,0,10*ROW('Hygiene Data'!D16)))</f>
        <v/>
      </c>
      <c r="DR22" s="374" t="str">
        <f ca="1">+IF(OFFSET('Hygiene Data'!$E$11,0,10*ROW('Hygiene Data'!E16))="","",OFFSET('Hygiene Data'!$E$11,0,10*ROW('Hygiene Data'!E16)))</f>
        <v/>
      </c>
      <c r="DS22" s="374" t="str">
        <f ca="1">+IF(OFFSET('Hygiene Data'!$E$12,0,10*ROW('Hygiene Data'!E16))="","",OFFSET('Hygiene Data'!$E$12,0,10*ROW('Hygiene Data'!E16)))</f>
        <v/>
      </c>
      <c r="DT22" s="374" t="str">
        <f ca="1">+IF(OFFSET('Hygiene Data'!$E$13,0,10*ROW('Hygiene Data'!E16))="","",OFFSET('Hygiene Data'!$E$13,0,10*ROW('Hygiene Data'!E16)))</f>
        <v/>
      </c>
      <c r="DU22" s="374" t="str">
        <f ca="1">+IF(OFFSET('Hygiene Data'!$F$11,0,10*ROW('Hygiene Data'!F16))="","",OFFSET('Hygiene Data'!$F$11,0,10*ROW('Hygiene Data'!F16)))</f>
        <v/>
      </c>
      <c r="DV22" s="374" t="str">
        <f ca="1">+IF(OFFSET('Hygiene Data'!$F$12,0,10*ROW('Hygiene Data'!F16))="","",OFFSET('Hygiene Data'!$F$12,0,10*ROW('Hygiene Data'!F16)))</f>
        <v/>
      </c>
      <c r="DW22" s="374" t="str">
        <f ca="1">+IF(OFFSET('Hygiene Data'!$F$13,0,10*ROW('Hygiene Data'!F16))="","",OFFSET('Hygiene Data'!$F$13,0,10*ROW('Hygiene Data'!F16)))</f>
        <v/>
      </c>
      <c r="DX22" s="374" t="str">
        <f ca="1">+IF(OFFSET('Hygiene Data'!$G$11,0,10*ROW('Hygiene Data'!G16))="","",OFFSET('Hygiene Data'!$G$11,0,10*ROW('Hygiene Data'!G16)))</f>
        <v/>
      </c>
      <c r="DY22" s="374" t="str">
        <f ca="1">+IF(OFFSET('Hygiene Data'!$G$12,0,10*ROW('Hygiene Data'!G16))="","",OFFSET('Hygiene Data'!$G$12,0,10*ROW('Hygiene Data'!G16)))</f>
        <v/>
      </c>
      <c r="DZ22" s="374" t="str">
        <f ca="1">+IF(OFFSET('Hygiene Data'!$G$13,0,10*ROW('Hygiene Data'!G16))="","",OFFSET('Hygiene Data'!$G$13,0,10*ROW('Hygiene Data'!G16)))</f>
        <v/>
      </c>
      <c r="EA22" s="374" t="str">
        <f ca="1">+IF(OFFSET('Hygiene Data'!$H$11,0,10*ROW('Hygiene Data'!H16))="","",OFFSET('Hygiene Data'!$H$11,0,10*ROW('Hygiene Data'!H16)))</f>
        <v/>
      </c>
      <c r="EB22" s="374" t="str">
        <f ca="1">+IF(OFFSET('Hygiene Data'!$H$12,0,10*ROW('Hygiene Data'!H16))="","",OFFSET('Hygiene Data'!$H$12,0,10*ROW('Hygiene Data'!H16)))</f>
        <v/>
      </c>
      <c r="EC22" s="374" t="str">
        <f ca="1">+IF(OFFSET('Hygiene Data'!$H$13,0,10*ROW('Hygiene Data'!H16))="","",OFFSET('Hygiene Data'!$H$13,0,10*ROW('Hygiene Data'!H16)))</f>
        <v/>
      </c>
      <c r="ED22" s="374" t="str">
        <f ca="1">+IF(OFFSET('Hygiene Data'!$I$11,0,10*ROW('Hygiene Data'!I16))="","",OFFSET('Hygiene Data'!$I$11,0,10*ROW('Hygiene Data'!I16)))</f>
        <v/>
      </c>
      <c r="EE22" s="374" t="str">
        <f ca="1">+IF(OFFSET('Hygiene Data'!$I$12,0,10*ROW('Hygiene Data'!I16))="","",OFFSET('Hygiene Data'!$I$12,0,10*ROW('Hygiene Data'!I16)))</f>
        <v/>
      </c>
      <c r="EF22" s="374" t="str">
        <f ca="1">+IF(OFFSET('Hygiene Data'!$I$13,0,10*ROW('Hygiene Data'!I16))="","",OFFSET('Hygiene Data'!$I$13,0,10*ROW('Hygiene Data'!I16)))</f>
        <v/>
      </c>
    </row>
    <row r="23" spans="1:136" x14ac:dyDescent="0.25">
      <c r="A23" s="483" t="str">
        <f ca="1">+IF(OFFSET('Water Data'!$B$2,0,10*ROW('Water Data'!E17))="","",OFFSET('Water Data'!$B$2,0,10*ROW('Water Data'!E17)))</f>
        <v/>
      </c>
      <c r="B23" s="48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0" t="str">
        <f t="shared" ca="1" si="0"/>
        <v/>
      </c>
      <c r="D23" s="51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4" t="str">
        <f ca="1">+IF(OFFSET('Water Data'!$D$27,0,10*ROW('Water Data'!D17))="","",OFFSET('Water Data'!$D$27,0,10*ROW('Water Data'!D17)))</f>
        <v/>
      </c>
      <c r="BT23" s="374" t="str">
        <f ca="1">+IF(OFFSET('Water Data'!$D$28,0,10*ROW('Water Data'!D17))="","",OFFSET('Water Data'!$D$28,0,10*ROW('Water Data'!D17)))</f>
        <v/>
      </c>
      <c r="BU23" s="374" t="str">
        <f ca="1">+IF(OFFSET('Water Data'!$D$29,0,10*ROW('Water Data'!D17))="","",OFFSET('Water Data'!$D$29,0,10*ROW('Water Data'!D17)))</f>
        <v/>
      </c>
      <c r="BV23" s="374" t="str">
        <f ca="1">+IF(OFFSET('Water Data'!$E$27,0,10*ROW('Water Data'!E17))="","",OFFSET('Water Data'!$E$27,0,10*ROW('Water Data'!E17)))</f>
        <v/>
      </c>
      <c r="BW23" s="374" t="str">
        <f ca="1">+IF(OFFSET('Water Data'!$E$28,0,10*ROW('Water Data'!E17))="","",OFFSET('Water Data'!$E$28,0,10*ROW('Water Data'!E17)))</f>
        <v/>
      </c>
      <c r="BX23" s="374" t="str">
        <f ca="1">+IF(OFFSET('Water Data'!$E$29,0,10*ROW('Water Data'!E17))="","",OFFSET('Water Data'!$E$29,0,10*ROW('Water Data'!E17)))</f>
        <v/>
      </c>
      <c r="BY23" s="374" t="str">
        <f ca="1">+IF(OFFSET('Water Data'!$F$27,0,10*ROW('Water Data'!F17))="","",OFFSET('Water Data'!$F$27,0,10*ROW('Water Data'!F17)))</f>
        <v/>
      </c>
      <c r="BZ23" s="374" t="str">
        <f ca="1">+IF(OFFSET('Water Data'!$F$28,0,10*ROW('Water Data'!F17))="","",OFFSET('Water Data'!$F$28,0,10*ROW('Water Data'!F17)))</f>
        <v/>
      </c>
      <c r="CA23" s="374" t="str">
        <f ca="1">+IF(OFFSET('Water Data'!$F$29,0,10*ROW('Water Data'!F17))="","",OFFSET('Water Data'!$F$29,0,10*ROW('Water Data'!F17)))</f>
        <v/>
      </c>
      <c r="CB23" s="374" t="str">
        <f ca="1">+IF(OFFSET('Water Data'!$G$27,0,10*ROW('Water Data'!G17))="","",OFFSET('Water Data'!$G$27,0,10*ROW('Water Data'!G17)))</f>
        <v/>
      </c>
      <c r="CC23" s="374" t="str">
        <f ca="1">+IF(OFFSET('Water Data'!$G$28,0,10*ROW('Water Data'!G17))="","",OFFSET('Water Data'!$G$28,0,10*ROW('Water Data'!G17)))</f>
        <v/>
      </c>
      <c r="CD23" s="374" t="str">
        <f ca="1">+IF(OFFSET('Water Data'!$G$29,0,10*ROW('Water Data'!G17))="","",OFFSET('Water Data'!$G$29,0,10*ROW('Water Data'!G17)))</f>
        <v/>
      </c>
      <c r="CE23" s="374" t="str">
        <f ca="1">+IF(OFFSET('Water Data'!$H$27,0,10*ROW('Water Data'!H17))="","",OFFSET('Water Data'!$H$27,0,10*ROW('Water Data'!H17)))</f>
        <v/>
      </c>
      <c r="CF23" s="374" t="str">
        <f ca="1">+IF(OFFSET('Water Data'!$H$28,0,10*ROW('Water Data'!H17))="","",OFFSET('Water Data'!$H$28,0,10*ROW('Water Data'!H17)))</f>
        <v/>
      </c>
      <c r="CG23" s="374" t="str">
        <f ca="1">+IF(OFFSET('Water Data'!$H$29,0,10*ROW('Water Data'!H17))="","",OFFSET('Water Data'!$H$29,0,10*ROW('Water Data'!H17)))</f>
        <v/>
      </c>
      <c r="CH23" s="374" t="str">
        <f ca="1">+IF(OFFSET('Water Data'!$I$27,0,10*ROW('Water Data'!I17))="","",OFFSET('Water Data'!$I$27,0,10*ROW('Water Data'!I17)))</f>
        <v/>
      </c>
      <c r="CI23" s="374" t="str">
        <f ca="1">+IF(OFFSET('Water Data'!$I$28,0,10*ROW('Water Data'!I17))="","",OFFSET('Water Data'!$I$28,0,10*ROW('Water Data'!I17)))</f>
        <v/>
      </c>
      <c r="CJ23" s="374" t="str">
        <f ca="1">+IF(OFFSET('Water Data'!$I$29,0,10*ROW('Water Data'!I17))="","",OFFSET('Water Data'!$I$29,0,10*ROW('Water Data'!I17)))</f>
        <v/>
      </c>
      <c r="CK23" s="374" t="str">
        <f ca="1">+IF(OFFSET('Sanitation Data'!$D$28,0,10*ROW('Sanitation Data'!D17))="","",OFFSET('Sanitation Data'!$D$28,0,10*ROW('Sanitation Data'!D17)))</f>
        <v/>
      </c>
      <c r="CL23" s="374" t="str">
        <f ca="1">+IF(OFFSET('Sanitation Data'!$D$29,0,10*ROW('Sanitation Data'!D17))="","",OFFSET('Sanitation Data'!$D$29,0,10*ROW('Sanitation Data'!D17)))</f>
        <v/>
      </c>
      <c r="CM23" s="374" t="str">
        <f ca="1">+IF(OFFSET('Sanitation Data'!$D$30,0,10*ROW('Sanitation Data'!D17))="","",OFFSET('Sanitation Data'!$D$30,0,10*ROW('Sanitation Data'!D17)))</f>
        <v/>
      </c>
      <c r="CN23" s="374" t="str">
        <f ca="1">+IF(OFFSET('Sanitation Data'!$D$31,0,10*ROW('Sanitation Data'!D17))="","",OFFSET('Sanitation Data'!$D$31,0,10*ROW('Sanitation Data'!D17)))</f>
        <v/>
      </c>
      <c r="CO23" s="374" t="str">
        <f ca="1">+IF(OFFSET('Sanitation Data'!$D$32,0,10*ROW('Sanitation Data'!D17))="","",OFFSET('Sanitation Data'!$D$32,0,10*ROW('Sanitation Data'!D17)))</f>
        <v/>
      </c>
      <c r="CP23" s="374" t="str">
        <f ca="1">+IF(OFFSET('Sanitation Data'!$E$28,0,10*ROW('Sanitation Data'!E17))="","",OFFSET('Sanitation Data'!$E$28,0,10*ROW('Sanitation Data'!E17)))</f>
        <v/>
      </c>
      <c r="CQ23" s="374" t="str">
        <f ca="1">+IF(OFFSET('Sanitation Data'!$E$29,0,10*ROW('Sanitation Data'!E17))="","",OFFSET('Sanitation Data'!$E$29,0,10*ROW('Sanitation Data'!E17)))</f>
        <v/>
      </c>
      <c r="CR23" s="374" t="str">
        <f ca="1">+IF(OFFSET('Sanitation Data'!$E$30,0,10*ROW('Sanitation Data'!E17))="","",OFFSET('Sanitation Data'!$E$30,0,10*ROW('Sanitation Data'!E17)))</f>
        <v/>
      </c>
      <c r="CS23" s="374" t="str">
        <f ca="1">+IF(OFFSET('Sanitation Data'!$E$31,0,10*ROW('Sanitation Data'!E17))="","",OFFSET('Sanitation Data'!$E$31,0,10*ROW('Sanitation Data'!E17)))</f>
        <v/>
      </c>
      <c r="CT23" s="374" t="str">
        <f ca="1">+IF(OFFSET('Sanitation Data'!$E$32,0,10*ROW('Sanitation Data'!E17))="","",OFFSET('Sanitation Data'!$E$32,0,10*ROW('Sanitation Data'!E17)))</f>
        <v/>
      </c>
      <c r="CU23" s="374" t="str">
        <f ca="1">+IF(OFFSET('Sanitation Data'!$F$28,0,10*ROW('Sanitation Data'!F17))="","",OFFSET('Sanitation Data'!$F$28,0,10*ROW('Sanitation Data'!F17)))</f>
        <v/>
      </c>
      <c r="CV23" s="374" t="str">
        <f ca="1">+IF(OFFSET('Sanitation Data'!$F$29,0,10*ROW('Sanitation Data'!F17))="","",OFFSET('Sanitation Data'!$F$29,0,10*ROW('Sanitation Data'!F17)))</f>
        <v/>
      </c>
      <c r="CW23" s="374" t="str">
        <f ca="1">+IF(OFFSET('Sanitation Data'!$F$30,0,10*ROW('Sanitation Data'!F17))="","",OFFSET('Sanitation Data'!$F$30,0,10*ROW('Sanitation Data'!F17)))</f>
        <v/>
      </c>
      <c r="CX23" s="374" t="str">
        <f ca="1">+IF(OFFSET('Sanitation Data'!$F$31,0,10*ROW('Sanitation Data'!F17))="","",OFFSET('Sanitation Data'!$F$31,0,10*ROW('Sanitation Data'!F17)))</f>
        <v/>
      </c>
      <c r="CY23" s="374" t="str">
        <f ca="1">+IF(OFFSET('Sanitation Data'!$F$32,0,10*ROW('Sanitation Data'!F17))="","",OFFSET('Sanitation Data'!$F$32,0,10*ROW('Sanitation Data'!F17)))</f>
        <v/>
      </c>
      <c r="CZ23" s="374" t="str">
        <f ca="1">+IF(OFFSET('Sanitation Data'!$G$28,0,10*ROW('Sanitation Data'!G17))="","",OFFSET('Sanitation Data'!$G$28,0,10*ROW('Sanitation Data'!G17)))</f>
        <v/>
      </c>
      <c r="DA23" s="374" t="str">
        <f ca="1">+IF(OFFSET('Sanitation Data'!$G$29,0,10*ROW('Sanitation Data'!G17))="","",OFFSET('Sanitation Data'!$G$29,0,10*ROW('Sanitation Data'!G17)))</f>
        <v/>
      </c>
      <c r="DB23" s="374" t="str">
        <f ca="1">+IF(OFFSET('Sanitation Data'!$G$30,0,10*ROW('Sanitation Data'!G17))="","",OFFSET('Sanitation Data'!$G$30,0,10*ROW('Sanitation Data'!G17)))</f>
        <v/>
      </c>
      <c r="DC23" s="374" t="str">
        <f ca="1">+IF(OFFSET('Sanitation Data'!$G$31,0,10*ROW('Sanitation Data'!G17))="","",OFFSET('Sanitation Data'!$G$31,0,10*ROW('Sanitation Data'!G17)))</f>
        <v/>
      </c>
      <c r="DD23" s="374" t="str">
        <f ca="1">+IF(OFFSET('Sanitation Data'!$G$32,0,10*ROW('Sanitation Data'!G17))="","",OFFSET('Sanitation Data'!$G$32,0,10*ROW('Sanitation Data'!G17)))</f>
        <v/>
      </c>
      <c r="DE23" s="374" t="str">
        <f ca="1">+IF(OFFSET('Sanitation Data'!$H$28,0,10*ROW('Sanitation Data'!H17))="","",OFFSET('Sanitation Data'!$H$28,0,10*ROW('Sanitation Data'!H17)))</f>
        <v/>
      </c>
      <c r="DF23" s="374" t="str">
        <f ca="1">+IF(OFFSET('Sanitation Data'!$H$29,0,10*ROW('Sanitation Data'!H17))="","",OFFSET('Sanitation Data'!$H$29,0,10*ROW('Sanitation Data'!H17)))</f>
        <v/>
      </c>
      <c r="DG23" s="374" t="str">
        <f ca="1">+IF(OFFSET('Sanitation Data'!$H$30,0,10*ROW('Sanitation Data'!H17))="","",OFFSET('Sanitation Data'!$H$30,0,10*ROW('Sanitation Data'!H17)))</f>
        <v/>
      </c>
      <c r="DH23" s="374" t="str">
        <f ca="1">+IF(OFFSET('Sanitation Data'!$H$31,0,10*ROW('Sanitation Data'!H17))="","",OFFSET('Sanitation Data'!$H$31,0,10*ROW('Sanitation Data'!H17)))</f>
        <v/>
      </c>
      <c r="DI23" s="374" t="str">
        <f ca="1">+IF(OFFSET('Sanitation Data'!$H$32,0,10*ROW('Sanitation Data'!H17))="","",OFFSET('Sanitation Data'!$H$32,0,10*ROW('Sanitation Data'!H17)))</f>
        <v/>
      </c>
      <c r="DJ23" s="374" t="str">
        <f ca="1">+IF(OFFSET('Sanitation Data'!$I$28,0,10*ROW('Sanitation Data'!I17))="","",OFFSET('Sanitation Data'!$I$28,0,10*ROW('Sanitation Data'!I17)))</f>
        <v/>
      </c>
      <c r="DK23" s="374" t="str">
        <f ca="1">+IF(OFFSET('Sanitation Data'!$I$29,0,10*ROW('Sanitation Data'!I17))="","",OFFSET('Sanitation Data'!$I$29,0,10*ROW('Sanitation Data'!I17)))</f>
        <v/>
      </c>
      <c r="DL23" s="374" t="str">
        <f ca="1">+IF(OFFSET('Sanitation Data'!$I$30,0,10*ROW('Sanitation Data'!I17))="","",OFFSET('Sanitation Data'!$I$30,0,10*ROW('Sanitation Data'!I17)))</f>
        <v/>
      </c>
      <c r="DM23" s="374" t="str">
        <f ca="1">+IF(OFFSET('Sanitation Data'!$I$31,0,10*ROW('Sanitation Data'!I17))="","",OFFSET('Sanitation Data'!$I$31,0,10*ROW('Sanitation Data'!I17)))</f>
        <v/>
      </c>
      <c r="DN23" s="374" t="str">
        <f ca="1">+IF(OFFSET('Sanitation Data'!$I$32,0,10*ROW('Sanitation Data'!I17))="","",OFFSET('Sanitation Data'!$I$32,0,10*ROW('Sanitation Data'!I17)))</f>
        <v/>
      </c>
      <c r="DO23" s="374" t="str">
        <f ca="1">+IF(OFFSET('Hygiene Data'!$D$11,0,10*ROW('Hygiene Data'!D17))="","",OFFSET('Hygiene Data'!$D$11,0,10*ROW('Hygiene Data'!D17)))</f>
        <v/>
      </c>
      <c r="DP23" s="374" t="str">
        <f ca="1">+IF(OFFSET('Hygiene Data'!$D$12,0,10*ROW('Hygiene Data'!D17))="","",OFFSET('Hygiene Data'!$D$12,0,10*ROW('Hygiene Data'!D17)))</f>
        <v/>
      </c>
      <c r="DQ23" s="374" t="str">
        <f ca="1">+IF(OFFSET('Hygiene Data'!$D$13,0,10*ROW('Hygiene Data'!D17))="","",OFFSET('Hygiene Data'!$D$13,0,10*ROW('Hygiene Data'!D17)))</f>
        <v/>
      </c>
      <c r="DR23" s="374" t="str">
        <f ca="1">+IF(OFFSET('Hygiene Data'!$E$11,0,10*ROW('Hygiene Data'!E17))="","",OFFSET('Hygiene Data'!$E$11,0,10*ROW('Hygiene Data'!E17)))</f>
        <v/>
      </c>
      <c r="DS23" s="374" t="str">
        <f ca="1">+IF(OFFSET('Hygiene Data'!$E$12,0,10*ROW('Hygiene Data'!E17))="","",OFFSET('Hygiene Data'!$E$12,0,10*ROW('Hygiene Data'!E17)))</f>
        <v/>
      </c>
      <c r="DT23" s="374" t="str">
        <f ca="1">+IF(OFFSET('Hygiene Data'!$E$13,0,10*ROW('Hygiene Data'!E17))="","",OFFSET('Hygiene Data'!$E$13,0,10*ROW('Hygiene Data'!E17)))</f>
        <v/>
      </c>
      <c r="DU23" s="374" t="str">
        <f ca="1">+IF(OFFSET('Hygiene Data'!$F$11,0,10*ROW('Hygiene Data'!F17))="","",OFFSET('Hygiene Data'!$F$11,0,10*ROW('Hygiene Data'!F17)))</f>
        <v/>
      </c>
      <c r="DV23" s="374" t="str">
        <f ca="1">+IF(OFFSET('Hygiene Data'!$F$12,0,10*ROW('Hygiene Data'!F17))="","",OFFSET('Hygiene Data'!$F$12,0,10*ROW('Hygiene Data'!F17)))</f>
        <v/>
      </c>
      <c r="DW23" s="374" t="str">
        <f ca="1">+IF(OFFSET('Hygiene Data'!$F$13,0,10*ROW('Hygiene Data'!F17))="","",OFFSET('Hygiene Data'!$F$13,0,10*ROW('Hygiene Data'!F17)))</f>
        <v/>
      </c>
      <c r="DX23" s="374" t="str">
        <f ca="1">+IF(OFFSET('Hygiene Data'!$G$11,0,10*ROW('Hygiene Data'!G17))="","",OFFSET('Hygiene Data'!$G$11,0,10*ROW('Hygiene Data'!G17)))</f>
        <v/>
      </c>
      <c r="DY23" s="374" t="str">
        <f ca="1">+IF(OFFSET('Hygiene Data'!$G$12,0,10*ROW('Hygiene Data'!G17))="","",OFFSET('Hygiene Data'!$G$12,0,10*ROW('Hygiene Data'!G17)))</f>
        <v/>
      </c>
      <c r="DZ23" s="374" t="str">
        <f ca="1">+IF(OFFSET('Hygiene Data'!$G$13,0,10*ROW('Hygiene Data'!G17))="","",OFFSET('Hygiene Data'!$G$13,0,10*ROW('Hygiene Data'!G17)))</f>
        <v/>
      </c>
      <c r="EA23" s="374" t="str">
        <f ca="1">+IF(OFFSET('Hygiene Data'!$H$11,0,10*ROW('Hygiene Data'!H17))="","",OFFSET('Hygiene Data'!$H$11,0,10*ROW('Hygiene Data'!H17)))</f>
        <v/>
      </c>
      <c r="EB23" s="374" t="str">
        <f ca="1">+IF(OFFSET('Hygiene Data'!$H$12,0,10*ROW('Hygiene Data'!H17))="","",OFFSET('Hygiene Data'!$H$12,0,10*ROW('Hygiene Data'!H17)))</f>
        <v/>
      </c>
      <c r="EC23" s="374" t="str">
        <f ca="1">+IF(OFFSET('Hygiene Data'!$H$13,0,10*ROW('Hygiene Data'!H17))="","",OFFSET('Hygiene Data'!$H$13,0,10*ROW('Hygiene Data'!H17)))</f>
        <v/>
      </c>
      <c r="ED23" s="374" t="str">
        <f ca="1">+IF(OFFSET('Hygiene Data'!$I$11,0,10*ROW('Hygiene Data'!I17))="","",OFFSET('Hygiene Data'!$I$11,0,10*ROW('Hygiene Data'!I17)))</f>
        <v/>
      </c>
      <c r="EE23" s="374" t="str">
        <f ca="1">+IF(OFFSET('Hygiene Data'!$I$12,0,10*ROW('Hygiene Data'!I17))="","",OFFSET('Hygiene Data'!$I$12,0,10*ROW('Hygiene Data'!I17)))</f>
        <v/>
      </c>
      <c r="EF23" s="374" t="str">
        <f ca="1">+IF(OFFSET('Hygiene Data'!$I$13,0,10*ROW('Hygiene Data'!I17))="","",OFFSET('Hygiene Data'!$I$13,0,10*ROW('Hygiene Data'!I17)))</f>
        <v/>
      </c>
    </row>
    <row r="24" spans="1:136" x14ac:dyDescent="0.25">
      <c r="A24" s="483" t="str">
        <f ca="1">+IF(OFFSET('Water Data'!$B$2,0,10*ROW('Water Data'!E18))="","",OFFSET('Water Data'!$B$2,0,10*ROW('Water Data'!E18)))</f>
        <v/>
      </c>
      <c r="B24" s="48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0" t="str">
        <f t="shared" ca="1" si="0"/>
        <v/>
      </c>
      <c r="D24" s="51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4" t="str">
        <f ca="1">+IF(OFFSET('Water Data'!$D$27,0,10*ROW('Water Data'!D18))="","",OFFSET('Water Data'!$D$27,0,10*ROW('Water Data'!D18)))</f>
        <v/>
      </c>
      <c r="BT24" s="374" t="str">
        <f ca="1">+IF(OFFSET('Water Data'!$D$28,0,10*ROW('Water Data'!D18))="","",OFFSET('Water Data'!$D$28,0,10*ROW('Water Data'!D18)))</f>
        <v/>
      </c>
      <c r="BU24" s="374" t="str">
        <f ca="1">+IF(OFFSET('Water Data'!$D$29,0,10*ROW('Water Data'!D18))="","",OFFSET('Water Data'!$D$29,0,10*ROW('Water Data'!D18)))</f>
        <v/>
      </c>
      <c r="BV24" s="374" t="str">
        <f ca="1">+IF(OFFSET('Water Data'!$E$27,0,10*ROW('Water Data'!E18))="","",OFFSET('Water Data'!$E$27,0,10*ROW('Water Data'!E18)))</f>
        <v/>
      </c>
      <c r="BW24" s="374" t="str">
        <f ca="1">+IF(OFFSET('Water Data'!$E$28,0,10*ROW('Water Data'!E18))="","",OFFSET('Water Data'!$E$28,0,10*ROW('Water Data'!E18)))</f>
        <v/>
      </c>
      <c r="BX24" s="374" t="str">
        <f ca="1">+IF(OFFSET('Water Data'!$E$29,0,10*ROW('Water Data'!E18))="","",OFFSET('Water Data'!$E$29,0,10*ROW('Water Data'!E18)))</f>
        <v/>
      </c>
      <c r="BY24" s="374" t="str">
        <f ca="1">+IF(OFFSET('Water Data'!$F$27,0,10*ROW('Water Data'!F18))="","",OFFSET('Water Data'!$F$27,0,10*ROW('Water Data'!F18)))</f>
        <v/>
      </c>
      <c r="BZ24" s="374" t="str">
        <f ca="1">+IF(OFFSET('Water Data'!$F$28,0,10*ROW('Water Data'!F18))="","",OFFSET('Water Data'!$F$28,0,10*ROW('Water Data'!F18)))</f>
        <v/>
      </c>
      <c r="CA24" s="374" t="str">
        <f ca="1">+IF(OFFSET('Water Data'!$F$29,0,10*ROW('Water Data'!F18))="","",OFFSET('Water Data'!$F$29,0,10*ROW('Water Data'!F18)))</f>
        <v/>
      </c>
      <c r="CB24" s="374" t="str">
        <f ca="1">+IF(OFFSET('Water Data'!$G$27,0,10*ROW('Water Data'!G18))="","",OFFSET('Water Data'!$G$27,0,10*ROW('Water Data'!G18)))</f>
        <v/>
      </c>
      <c r="CC24" s="374" t="str">
        <f ca="1">+IF(OFFSET('Water Data'!$G$28,0,10*ROW('Water Data'!G18))="","",OFFSET('Water Data'!$G$28,0,10*ROW('Water Data'!G18)))</f>
        <v/>
      </c>
      <c r="CD24" s="374" t="str">
        <f ca="1">+IF(OFFSET('Water Data'!$G$29,0,10*ROW('Water Data'!G18))="","",OFFSET('Water Data'!$G$29,0,10*ROW('Water Data'!G18)))</f>
        <v/>
      </c>
      <c r="CE24" s="374" t="str">
        <f ca="1">+IF(OFFSET('Water Data'!$H$27,0,10*ROW('Water Data'!H18))="","",OFFSET('Water Data'!$H$27,0,10*ROW('Water Data'!H18)))</f>
        <v/>
      </c>
      <c r="CF24" s="374" t="str">
        <f ca="1">+IF(OFFSET('Water Data'!$H$28,0,10*ROW('Water Data'!H18))="","",OFFSET('Water Data'!$H$28,0,10*ROW('Water Data'!H18)))</f>
        <v/>
      </c>
      <c r="CG24" s="374" t="str">
        <f ca="1">+IF(OFFSET('Water Data'!$H$29,0,10*ROW('Water Data'!H18))="","",OFFSET('Water Data'!$H$29,0,10*ROW('Water Data'!H18)))</f>
        <v/>
      </c>
      <c r="CH24" s="374" t="str">
        <f ca="1">+IF(OFFSET('Water Data'!$I$27,0,10*ROW('Water Data'!I18))="","",OFFSET('Water Data'!$I$27,0,10*ROW('Water Data'!I18)))</f>
        <v/>
      </c>
      <c r="CI24" s="374" t="str">
        <f ca="1">+IF(OFFSET('Water Data'!$I$28,0,10*ROW('Water Data'!I18))="","",OFFSET('Water Data'!$I$28,0,10*ROW('Water Data'!I18)))</f>
        <v/>
      </c>
      <c r="CJ24" s="374" t="str">
        <f ca="1">+IF(OFFSET('Water Data'!$I$29,0,10*ROW('Water Data'!I18))="","",OFFSET('Water Data'!$I$29,0,10*ROW('Water Data'!I18)))</f>
        <v/>
      </c>
      <c r="CK24" s="374" t="str">
        <f ca="1">+IF(OFFSET('Sanitation Data'!$D$28,0,10*ROW('Sanitation Data'!D18))="","",OFFSET('Sanitation Data'!$D$28,0,10*ROW('Sanitation Data'!D18)))</f>
        <v/>
      </c>
      <c r="CL24" s="374" t="str">
        <f ca="1">+IF(OFFSET('Sanitation Data'!$D$29,0,10*ROW('Sanitation Data'!D18))="","",OFFSET('Sanitation Data'!$D$29,0,10*ROW('Sanitation Data'!D18)))</f>
        <v/>
      </c>
      <c r="CM24" s="374" t="str">
        <f ca="1">+IF(OFFSET('Sanitation Data'!$D$30,0,10*ROW('Sanitation Data'!D18))="","",OFFSET('Sanitation Data'!$D$30,0,10*ROW('Sanitation Data'!D18)))</f>
        <v/>
      </c>
      <c r="CN24" s="374" t="str">
        <f ca="1">+IF(OFFSET('Sanitation Data'!$D$31,0,10*ROW('Sanitation Data'!D18))="","",OFFSET('Sanitation Data'!$D$31,0,10*ROW('Sanitation Data'!D18)))</f>
        <v/>
      </c>
      <c r="CO24" s="374" t="str">
        <f ca="1">+IF(OFFSET('Sanitation Data'!$D$32,0,10*ROW('Sanitation Data'!D18))="","",OFFSET('Sanitation Data'!$D$32,0,10*ROW('Sanitation Data'!D18)))</f>
        <v/>
      </c>
      <c r="CP24" s="374" t="str">
        <f ca="1">+IF(OFFSET('Sanitation Data'!$E$28,0,10*ROW('Sanitation Data'!E18))="","",OFFSET('Sanitation Data'!$E$28,0,10*ROW('Sanitation Data'!E18)))</f>
        <v/>
      </c>
      <c r="CQ24" s="374" t="str">
        <f ca="1">+IF(OFFSET('Sanitation Data'!$E$29,0,10*ROW('Sanitation Data'!E18))="","",OFFSET('Sanitation Data'!$E$29,0,10*ROW('Sanitation Data'!E18)))</f>
        <v/>
      </c>
      <c r="CR24" s="374" t="str">
        <f ca="1">+IF(OFFSET('Sanitation Data'!$E$30,0,10*ROW('Sanitation Data'!E18))="","",OFFSET('Sanitation Data'!$E$30,0,10*ROW('Sanitation Data'!E18)))</f>
        <v/>
      </c>
      <c r="CS24" s="374" t="str">
        <f ca="1">+IF(OFFSET('Sanitation Data'!$E$31,0,10*ROW('Sanitation Data'!E18))="","",OFFSET('Sanitation Data'!$E$31,0,10*ROW('Sanitation Data'!E18)))</f>
        <v/>
      </c>
      <c r="CT24" s="374" t="str">
        <f ca="1">+IF(OFFSET('Sanitation Data'!$E$32,0,10*ROW('Sanitation Data'!E18))="","",OFFSET('Sanitation Data'!$E$32,0,10*ROW('Sanitation Data'!E18)))</f>
        <v/>
      </c>
      <c r="CU24" s="374" t="str">
        <f ca="1">+IF(OFFSET('Sanitation Data'!$F$28,0,10*ROW('Sanitation Data'!F18))="","",OFFSET('Sanitation Data'!$F$28,0,10*ROW('Sanitation Data'!F18)))</f>
        <v/>
      </c>
      <c r="CV24" s="374" t="str">
        <f ca="1">+IF(OFFSET('Sanitation Data'!$F$29,0,10*ROW('Sanitation Data'!F18))="","",OFFSET('Sanitation Data'!$F$29,0,10*ROW('Sanitation Data'!F18)))</f>
        <v/>
      </c>
      <c r="CW24" s="374" t="str">
        <f ca="1">+IF(OFFSET('Sanitation Data'!$F$30,0,10*ROW('Sanitation Data'!F18))="","",OFFSET('Sanitation Data'!$F$30,0,10*ROW('Sanitation Data'!F18)))</f>
        <v/>
      </c>
      <c r="CX24" s="374" t="str">
        <f ca="1">+IF(OFFSET('Sanitation Data'!$F$31,0,10*ROW('Sanitation Data'!F18))="","",OFFSET('Sanitation Data'!$F$31,0,10*ROW('Sanitation Data'!F18)))</f>
        <v/>
      </c>
      <c r="CY24" s="374" t="str">
        <f ca="1">+IF(OFFSET('Sanitation Data'!$F$32,0,10*ROW('Sanitation Data'!F18))="","",OFFSET('Sanitation Data'!$F$32,0,10*ROW('Sanitation Data'!F18)))</f>
        <v/>
      </c>
      <c r="CZ24" s="374" t="str">
        <f ca="1">+IF(OFFSET('Sanitation Data'!$G$28,0,10*ROW('Sanitation Data'!G18))="","",OFFSET('Sanitation Data'!$G$28,0,10*ROW('Sanitation Data'!G18)))</f>
        <v/>
      </c>
      <c r="DA24" s="374" t="str">
        <f ca="1">+IF(OFFSET('Sanitation Data'!$G$29,0,10*ROW('Sanitation Data'!G18))="","",OFFSET('Sanitation Data'!$G$29,0,10*ROW('Sanitation Data'!G18)))</f>
        <v/>
      </c>
      <c r="DB24" s="374" t="str">
        <f ca="1">+IF(OFFSET('Sanitation Data'!$G$30,0,10*ROW('Sanitation Data'!G18))="","",OFFSET('Sanitation Data'!$G$30,0,10*ROW('Sanitation Data'!G18)))</f>
        <v/>
      </c>
      <c r="DC24" s="374" t="str">
        <f ca="1">+IF(OFFSET('Sanitation Data'!$G$31,0,10*ROW('Sanitation Data'!G18))="","",OFFSET('Sanitation Data'!$G$31,0,10*ROW('Sanitation Data'!G18)))</f>
        <v/>
      </c>
      <c r="DD24" s="374" t="str">
        <f ca="1">+IF(OFFSET('Sanitation Data'!$G$32,0,10*ROW('Sanitation Data'!G18))="","",OFFSET('Sanitation Data'!$G$32,0,10*ROW('Sanitation Data'!G18)))</f>
        <v/>
      </c>
      <c r="DE24" s="374" t="str">
        <f ca="1">+IF(OFFSET('Sanitation Data'!$H$28,0,10*ROW('Sanitation Data'!H18))="","",OFFSET('Sanitation Data'!$H$28,0,10*ROW('Sanitation Data'!H18)))</f>
        <v/>
      </c>
      <c r="DF24" s="374" t="str">
        <f ca="1">+IF(OFFSET('Sanitation Data'!$H$29,0,10*ROW('Sanitation Data'!H18))="","",OFFSET('Sanitation Data'!$H$29,0,10*ROW('Sanitation Data'!H18)))</f>
        <v/>
      </c>
      <c r="DG24" s="374" t="str">
        <f ca="1">+IF(OFFSET('Sanitation Data'!$H$30,0,10*ROW('Sanitation Data'!H18))="","",OFFSET('Sanitation Data'!$H$30,0,10*ROW('Sanitation Data'!H18)))</f>
        <v/>
      </c>
      <c r="DH24" s="374" t="str">
        <f ca="1">+IF(OFFSET('Sanitation Data'!$H$31,0,10*ROW('Sanitation Data'!H18))="","",OFFSET('Sanitation Data'!$H$31,0,10*ROW('Sanitation Data'!H18)))</f>
        <v/>
      </c>
      <c r="DI24" s="374" t="str">
        <f ca="1">+IF(OFFSET('Sanitation Data'!$H$32,0,10*ROW('Sanitation Data'!H18))="","",OFFSET('Sanitation Data'!$H$32,0,10*ROW('Sanitation Data'!H18)))</f>
        <v/>
      </c>
      <c r="DJ24" s="374" t="str">
        <f ca="1">+IF(OFFSET('Sanitation Data'!$I$28,0,10*ROW('Sanitation Data'!I18))="","",OFFSET('Sanitation Data'!$I$28,0,10*ROW('Sanitation Data'!I18)))</f>
        <v/>
      </c>
      <c r="DK24" s="374" t="str">
        <f ca="1">+IF(OFFSET('Sanitation Data'!$I$29,0,10*ROW('Sanitation Data'!I18))="","",OFFSET('Sanitation Data'!$I$29,0,10*ROW('Sanitation Data'!I18)))</f>
        <v/>
      </c>
      <c r="DL24" s="374" t="str">
        <f ca="1">+IF(OFFSET('Sanitation Data'!$I$30,0,10*ROW('Sanitation Data'!I18))="","",OFFSET('Sanitation Data'!$I$30,0,10*ROW('Sanitation Data'!I18)))</f>
        <v/>
      </c>
      <c r="DM24" s="374" t="str">
        <f ca="1">+IF(OFFSET('Sanitation Data'!$I$31,0,10*ROW('Sanitation Data'!I18))="","",OFFSET('Sanitation Data'!$I$31,0,10*ROW('Sanitation Data'!I18)))</f>
        <v/>
      </c>
      <c r="DN24" s="374" t="str">
        <f ca="1">+IF(OFFSET('Sanitation Data'!$I$32,0,10*ROW('Sanitation Data'!I18))="","",OFFSET('Sanitation Data'!$I$32,0,10*ROW('Sanitation Data'!I18)))</f>
        <v/>
      </c>
      <c r="DO24" s="374" t="str">
        <f ca="1">+IF(OFFSET('Hygiene Data'!$D$11,0,10*ROW('Hygiene Data'!D18))="","",OFFSET('Hygiene Data'!$D$11,0,10*ROW('Hygiene Data'!D18)))</f>
        <v/>
      </c>
      <c r="DP24" s="374" t="str">
        <f ca="1">+IF(OFFSET('Hygiene Data'!$D$12,0,10*ROW('Hygiene Data'!D18))="","",OFFSET('Hygiene Data'!$D$12,0,10*ROW('Hygiene Data'!D18)))</f>
        <v/>
      </c>
      <c r="DQ24" s="374" t="str">
        <f ca="1">+IF(OFFSET('Hygiene Data'!$D$13,0,10*ROW('Hygiene Data'!D18))="","",OFFSET('Hygiene Data'!$D$13,0,10*ROW('Hygiene Data'!D18)))</f>
        <v/>
      </c>
      <c r="DR24" s="374" t="str">
        <f ca="1">+IF(OFFSET('Hygiene Data'!$E$11,0,10*ROW('Hygiene Data'!E18))="","",OFFSET('Hygiene Data'!$E$11,0,10*ROW('Hygiene Data'!E18)))</f>
        <v/>
      </c>
      <c r="DS24" s="374" t="str">
        <f ca="1">+IF(OFFSET('Hygiene Data'!$E$12,0,10*ROW('Hygiene Data'!E18))="","",OFFSET('Hygiene Data'!$E$12,0,10*ROW('Hygiene Data'!E18)))</f>
        <v/>
      </c>
      <c r="DT24" s="374" t="str">
        <f ca="1">+IF(OFFSET('Hygiene Data'!$E$13,0,10*ROW('Hygiene Data'!E18))="","",OFFSET('Hygiene Data'!$E$13,0,10*ROW('Hygiene Data'!E18)))</f>
        <v/>
      </c>
      <c r="DU24" s="374" t="str">
        <f ca="1">+IF(OFFSET('Hygiene Data'!$F$11,0,10*ROW('Hygiene Data'!F18))="","",OFFSET('Hygiene Data'!$F$11,0,10*ROW('Hygiene Data'!F18)))</f>
        <v/>
      </c>
      <c r="DV24" s="374" t="str">
        <f ca="1">+IF(OFFSET('Hygiene Data'!$F$12,0,10*ROW('Hygiene Data'!F18))="","",OFFSET('Hygiene Data'!$F$12,0,10*ROW('Hygiene Data'!F18)))</f>
        <v/>
      </c>
      <c r="DW24" s="374" t="str">
        <f ca="1">+IF(OFFSET('Hygiene Data'!$F$13,0,10*ROW('Hygiene Data'!F18))="","",OFFSET('Hygiene Data'!$F$13,0,10*ROW('Hygiene Data'!F18)))</f>
        <v/>
      </c>
      <c r="DX24" s="374" t="str">
        <f ca="1">+IF(OFFSET('Hygiene Data'!$G$11,0,10*ROW('Hygiene Data'!G18))="","",OFFSET('Hygiene Data'!$G$11,0,10*ROW('Hygiene Data'!G18)))</f>
        <v/>
      </c>
      <c r="DY24" s="374" t="str">
        <f ca="1">+IF(OFFSET('Hygiene Data'!$G$12,0,10*ROW('Hygiene Data'!G18))="","",OFFSET('Hygiene Data'!$G$12,0,10*ROW('Hygiene Data'!G18)))</f>
        <v/>
      </c>
      <c r="DZ24" s="374" t="str">
        <f ca="1">+IF(OFFSET('Hygiene Data'!$G$13,0,10*ROW('Hygiene Data'!G18))="","",OFFSET('Hygiene Data'!$G$13,0,10*ROW('Hygiene Data'!G18)))</f>
        <v/>
      </c>
      <c r="EA24" s="374" t="str">
        <f ca="1">+IF(OFFSET('Hygiene Data'!$H$11,0,10*ROW('Hygiene Data'!H18))="","",OFFSET('Hygiene Data'!$H$11,0,10*ROW('Hygiene Data'!H18)))</f>
        <v/>
      </c>
      <c r="EB24" s="374" t="str">
        <f ca="1">+IF(OFFSET('Hygiene Data'!$H$12,0,10*ROW('Hygiene Data'!H18))="","",OFFSET('Hygiene Data'!$H$12,0,10*ROW('Hygiene Data'!H18)))</f>
        <v/>
      </c>
      <c r="EC24" s="374" t="str">
        <f ca="1">+IF(OFFSET('Hygiene Data'!$H$13,0,10*ROW('Hygiene Data'!H18))="","",OFFSET('Hygiene Data'!$H$13,0,10*ROW('Hygiene Data'!H18)))</f>
        <v/>
      </c>
      <c r="ED24" s="374" t="str">
        <f ca="1">+IF(OFFSET('Hygiene Data'!$I$11,0,10*ROW('Hygiene Data'!I18))="","",OFFSET('Hygiene Data'!$I$11,0,10*ROW('Hygiene Data'!I18)))</f>
        <v/>
      </c>
      <c r="EE24" s="374" t="str">
        <f ca="1">+IF(OFFSET('Hygiene Data'!$I$12,0,10*ROW('Hygiene Data'!I18))="","",OFFSET('Hygiene Data'!$I$12,0,10*ROW('Hygiene Data'!I18)))</f>
        <v/>
      </c>
      <c r="EF24" s="374" t="str">
        <f ca="1">+IF(OFFSET('Hygiene Data'!$I$13,0,10*ROW('Hygiene Data'!I18))="","",OFFSET('Hygiene Data'!$I$13,0,10*ROW('Hygiene Data'!I18)))</f>
        <v/>
      </c>
    </row>
    <row r="25" spans="1:136" x14ac:dyDescent="0.25">
      <c r="A25" s="483" t="str">
        <f ca="1">+IF(OFFSET('Water Data'!$B$2,0,10*ROW('Water Data'!E19))="","",OFFSET('Water Data'!$B$2,0,10*ROW('Water Data'!E19)))</f>
        <v/>
      </c>
      <c r="B25" s="48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0" t="str">
        <f t="shared" ca="1" si="0"/>
        <v/>
      </c>
      <c r="D25" s="51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4" t="str">
        <f ca="1">+IF(OFFSET('Water Data'!$D$27,0,10*ROW('Water Data'!D19))="","",OFFSET('Water Data'!$D$27,0,10*ROW('Water Data'!D19)))</f>
        <v/>
      </c>
      <c r="BT25" s="374" t="str">
        <f ca="1">+IF(OFFSET('Water Data'!$D$28,0,10*ROW('Water Data'!D19))="","",OFFSET('Water Data'!$D$28,0,10*ROW('Water Data'!D19)))</f>
        <v/>
      </c>
      <c r="BU25" s="374" t="str">
        <f ca="1">+IF(OFFSET('Water Data'!$D$29,0,10*ROW('Water Data'!D19))="","",OFFSET('Water Data'!$D$29,0,10*ROW('Water Data'!D19)))</f>
        <v/>
      </c>
      <c r="BV25" s="374" t="str">
        <f ca="1">+IF(OFFSET('Water Data'!$E$27,0,10*ROW('Water Data'!E19))="","",OFFSET('Water Data'!$E$27,0,10*ROW('Water Data'!E19)))</f>
        <v/>
      </c>
      <c r="BW25" s="374" t="str">
        <f ca="1">+IF(OFFSET('Water Data'!$E$28,0,10*ROW('Water Data'!E19))="","",OFFSET('Water Data'!$E$28,0,10*ROW('Water Data'!E19)))</f>
        <v/>
      </c>
      <c r="BX25" s="374" t="str">
        <f ca="1">+IF(OFFSET('Water Data'!$E$29,0,10*ROW('Water Data'!E19))="","",OFFSET('Water Data'!$E$29,0,10*ROW('Water Data'!E19)))</f>
        <v/>
      </c>
      <c r="BY25" s="374" t="str">
        <f ca="1">+IF(OFFSET('Water Data'!$F$27,0,10*ROW('Water Data'!F19))="","",OFFSET('Water Data'!$F$27,0,10*ROW('Water Data'!F19)))</f>
        <v/>
      </c>
      <c r="BZ25" s="374" t="str">
        <f ca="1">+IF(OFFSET('Water Data'!$F$28,0,10*ROW('Water Data'!F19))="","",OFFSET('Water Data'!$F$28,0,10*ROW('Water Data'!F19)))</f>
        <v/>
      </c>
      <c r="CA25" s="374" t="str">
        <f ca="1">+IF(OFFSET('Water Data'!$F$29,0,10*ROW('Water Data'!F19))="","",OFFSET('Water Data'!$F$29,0,10*ROW('Water Data'!F19)))</f>
        <v/>
      </c>
      <c r="CB25" s="374" t="str">
        <f ca="1">+IF(OFFSET('Water Data'!$G$27,0,10*ROW('Water Data'!G19))="","",OFFSET('Water Data'!$G$27,0,10*ROW('Water Data'!G19)))</f>
        <v/>
      </c>
      <c r="CC25" s="374" t="str">
        <f ca="1">+IF(OFFSET('Water Data'!$G$28,0,10*ROW('Water Data'!G19))="","",OFFSET('Water Data'!$G$28,0,10*ROW('Water Data'!G19)))</f>
        <v/>
      </c>
      <c r="CD25" s="374" t="str">
        <f ca="1">+IF(OFFSET('Water Data'!$G$29,0,10*ROW('Water Data'!G19))="","",OFFSET('Water Data'!$G$29,0,10*ROW('Water Data'!G19)))</f>
        <v/>
      </c>
      <c r="CE25" s="374" t="str">
        <f ca="1">+IF(OFFSET('Water Data'!$H$27,0,10*ROW('Water Data'!H19))="","",OFFSET('Water Data'!$H$27,0,10*ROW('Water Data'!H19)))</f>
        <v/>
      </c>
      <c r="CF25" s="374" t="str">
        <f ca="1">+IF(OFFSET('Water Data'!$H$28,0,10*ROW('Water Data'!H19))="","",OFFSET('Water Data'!$H$28,0,10*ROW('Water Data'!H19)))</f>
        <v/>
      </c>
      <c r="CG25" s="374" t="str">
        <f ca="1">+IF(OFFSET('Water Data'!$H$29,0,10*ROW('Water Data'!H19))="","",OFFSET('Water Data'!$H$29,0,10*ROW('Water Data'!H19)))</f>
        <v/>
      </c>
      <c r="CH25" s="374" t="str">
        <f ca="1">+IF(OFFSET('Water Data'!$I$27,0,10*ROW('Water Data'!I19))="","",OFFSET('Water Data'!$I$27,0,10*ROW('Water Data'!I19)))</f>
        <v/>
      </c>
      <c r="CI25" s="374" t="str">
        <f ca="1">+IF(OFFSET('Water Data'!$I$28,0,10*ROW('Water Data'!I19))="","",OFFSET('Water Data'!$I$28,0,10*ROW('Water Data'!I19)))</f>
        <v/>
      </c>
      <c r="CJ25" s="374" t="str">
        <f ca="1">+IF(OFFSET('Water Data'!$I$29,0,10*ROW('Water Data'!I19))="","",OFFSET('Water Data'!$I$29,0,10*ROW('Water Data'!I19)))</f>
        <v/>
      </c>
      <c r="CK25" s="374" t="str">
        <f ca="1">+IF(OFFSET('Sanitation Data'!$D$28,0,10*ROW('Sanitation Data'!D19))="","",OFFSET('Sanitation Data'!$D$28,0,10*ROW('Sanitation Data'!D19)))</f>
        <v/>
      </c>
      <c r="CL25" s="374" t="str">
        <f ca="1">+IF(OFFSET('Sanitation Data'!$D$29,0,10*ROW('Sanitation Data'!D19))="","",OFFSET('Sanitation Data'!$D$29,0,10*ROW('Sanitation Data'!D19)))</f>
        <v/>
      </c>
      <c r="CM25" s="374" t="str">
        <f ca="1">+IF(OFFSET('Sanitation Data'!$D$30,0,10*ROW('Sanitation Data'!D19))="","",OFFSET('Sanitation Data'!$D$30,0,10*ROW('Sanitation Data'!D19)))</f>
        <v/>
      </c>
      <c r="CN25" s="374" t="str">
        <f ca="1">+IF(OFFSET('Sanitation Data'!$D$31,0,10*ROW('Sanitation Data'!D19))="","",OFFSET('Sanitation Data'!$D$31,0,10*ROW('Sanitation Data'!D19)))</f>
        <v/>
      </c>
      <c r="CO25" s="374" t="str">
        <f ca="1">+IF(OFFSET('Sanitation Data'!$D$32,0,10*ROW('Sanitation Data'!D19))="","",OFFSET('Sanitation Data'!$D$32,0,10*ROW('Sanitation Data'!D19)))</f>
        <v/>
      </c>
      <c r="CP25" s="374" t="str">
        <f ca="1">+IF(OFFSET('Sanitation Data'!$E$28,0,10*ROW('Sanitation Data'!E19))="","",OFFSET('Sanitation Data'!$E$28,0,10*ROW('Sanitation Data'!E19)))</f>
        <v/>
      </c>
      <c r="CQ25" s="374" t="str">
        <f ca="1">+IF(OFFSET('Sanitation Data'!$E$29,0,10*ROW('Sanitation Data'!E19))="","",OFFSET('Sanitation Data'!$E$29,0,10*ROW('Sanitation Data'!E19)))</f>
        <v/>
      </c>
      <c r="CR25" s="374" t="str">
        <f ca="1">+IF(OFFSET('Sanitation Data'!$E$30,0,10*ROW('Sanitation Data'!E19))="","",OFFSET('Sanitation Data'!$E$30,0,10*ROW('Sanitation Data'!E19)))</f>
        <v/>
      </c>
      <c r="CS25" s="374" t="str">
        <f ca="1">+IF(OFFSET('Sanitation Data'!$E$31,0,10*ROW('Sanitation Data'!E19))="","",OFFSET('Sanitation Data'!$E$31,0,10*ROW('Sanitation Data'!E19)))</f>
        <v/>
      </c>
      <c r="CT25" s="374" t="str">
        <f ca="1">+IF(OFFSET('Sanitation Data'!$E$32,0,10*ROW('Sanitation Data'!E19))="","",OFFSET('Sanitation Data'!$E$32,0,10*ROW('Sanitation Data'!E19)))</f>
        <v/>
      </c>
      <c r="CU25" s="374" t="str">
        <f ca="1">+IF(OFFSET('Sanitation Data'!$F$28,0,10*ROW('Sanitation Data'!F19))="","",OFFSET('Sanitation Data'!$F$28,0,10*ROW('Sanitation Data'!F19)))</f>
        <v/>
      </c>
      <c r="CV25" s="374" t="str">
        <f ca="1">+IF(OFFSET('Sanitation Data'!$F$29,0,10*ROW('Sanitation Data'!F19))="","",OFFSET('Sanitation Data'!$F$29,0,10*ROW('Sanitation Data'!F19)))</f>
        <v/>
      </c>
      <c r="CW25" s="374" t="str">
        <f ca="1">+IF(OFFSET('Sanitation Data'!$F$30,0,10*ROW('Sanitation Data'!F19))="","",OFFSET('Sanitation Data'!$F$30,0,10*ROW('Sanitation Data'!F19)))</f>
        <v/>
      </c>
      <c r="CX25" s="374" t="str">
        <f ca="1">+IF(OFFSET('Sanitation Data'!$F$31,0,10*ROW('Sanitation Data'!F19))="","",OFFSET('Sanitation Data'!$F$31,0,10*ROW('Sanitation Data'!F19)))</f>
        <v/>
      </c>
      <c r="CY25" s="374" t="str">
        <f ca="1">+IF(OFFSET('Sanitation Data'!$F$32,0,10*ROW('Sanitation Data'!F19))="","",OFFSET('Sanitation Data'!$F$32,0,10*ROW('Sanitation Data'!F19)))</f>
        <v/>
      </c>
      <c r="CZ25" s="374" t="str">
        <f ca="1">+IF(OFFSET('Sanitation Data'!$G$28,0,10*ROW('Sanitation Data'!G19))="","",OFFSET('Sanitation Data'!$G$28,0,10*ROW('Sanitation Data'!G19)))</f>
        <v/>
      </c>
      <c r="DA25" s="374" t="str">
        <f ca="1">+IF(OFFSET('Sanitation Data'!$G$29,0,10*ROW('Sanitation Data'!G19))="","",OFFSET('Sanitation Data'!$G$29,0,10*ROW('Sanitation Data'!G19)))</f>
        <v/>
      </c>
      <c r="DB25" s="374" t="str">
        <f ca="1">+IF(OFFSET('Sanitation Data'!$G$30,0,10*ROW('Sanitation Data'!G19))="","",OFFSET('Sanitation Data'!$G$30,0,10*ROW('Sanitation Data'!G19)))</f>
        <v/>
      </c>
      <c r="DC25" s="374" t="str">
        <f ca="1">+IF(OFFSET('Sanitation Data'!$G$31,0,10*ROW('Sanitation Data'!G19))="","",OFFSET('Sanitation Data'!$G$31,0,10*ROW('Sanitation Data'!G19)))</f>
        <v/>
      </c>
      <c r="DD25" s="374" t="str">
        <f ca="1">+IF(OFFSET('Sanitation Data'!$G$32,0,10*ROW('Sanitation Data'!G19))="","",OFFSET('Sanitation Data'!$G$32,0,10*ROW('Sanitation Data'!G19)))</f>
        <v/>
      </c>
      <c r="DE25" s="374" t="str">
        <f ca="1">+IF(OFFSET('Sanitation Data'!$H$28,0,10*ROW('Sanitation Data'!H19))="","",OFFSET('Sanitation Data'!$H$28,0,10*ROW('Sanitation Data'!H19)))</f>
        <v/>
      </c>
      <c r="DF25" s="374" t="str">
        <f ca="1">+IF(OFFSET('Sanitation Data'!$H$29,0,10*ROW('Sanitation Data'!H19))="","",OFFSET('Sanitation Data'!$H$29,0,10*ROW('Sanitation Data'!H19)))</f>
        <v/>
      </c>
      <c r="DG25" s="374" t="str">
        <f ca="1">+IF(OFFSET('Sanitation Data'!$H$30,0,10*ROW('Sanitation Data'!H19))="","",OFFSET('Sanitation Data'!$H$30,0,10*ROW('Sanitation Data'!H19)))</f>
        <v/>
      </c>
      <c r="DH25" s="374" t="str">
        <f ca="1">+IF(OFFSET('Sanitation Data'!$H$31,0,10*ROW('Sanitation Data'!H19))="","",OFFSET('Sanitation Data'!$H$31,0,10*ROW('Sanitation Data'!H19)))</f>
        <v/>
      </c>
      <c r="DI25" s="374" t="str">
        <f ca="1">+IF(OFFSET('Sanitation Data'!$H$32,0,10*ROW('Sanitation Data'!H19))="","",OFFSET('Sanitation Data'!$H$32,0,10*ROW('Sanitation Data'!H19)))</f>
        <v/>
      </c>
      <c r="DJ25" s="374" t="str">
        <f ca="1">+IF(OFFSET('Sanitation Data'!$I$28,0,10*ROW('Sanitation Data'!I19))="","",OFFSET('Sanitation Data'!$I$28,0,10*ROW('Sanitation Data'!I19)))</f>
        <v/>
      </c>
      <c r="DK25" s="374" t="str">
        <f ca="1">+IF(OFFSET('Sanitation Data'!$I$29,0,10*ROW('Sanitation Data'!I19))="","",OFFSET('Sanitation Data'!$I$29,0,10*ROW('Sanitation Data'!I19)))</f>
        <v/>
      </c>
      <c r="DL25" s="374" t="str">
        <f ca="1">+IF(OFFSET('Sanitation Data'!$I$30,0,10*ROW('Sanitation Data'!I19))="","",OFFSET('Sanitation Data'!$I$30,0,10*ROW('Sanitation Data'!I19)))</f>
        <v/>
      </c>
      <c r="DM25" s="374" t="str">
        <f ca="1">+IF(OFFSET('Sanitation Data'!$I$31,0,10*ROW('Sanitation Data'!I19))="","",OFFSET('Sanitation Data'!$I$31,0,10*ROW('Sanitation Data'!I19)))</f>
        <v/>
      </c>
      <c r="DN25" s="374" t="str">
        <f ca="1">+IF(OFFSET('Sanitation Data'!$I$32,0,10*ROW('Sanitation Data'!I19))="","",OFFSET('Sanitation Data'!$I$32,0,10*ROW('Sanitation Data'!I19)))</f>
        <v/>
      </c>
      <c r="DO25" s="374" t="str">
        <f ca="1">+IF(OFFSET('Hygiene Data'!$D$11,0,10*ROW('Hygiene Data'!D19))="","",OFFSET('Hygiene Data'!$D$11,0,10*ROW('Hygiene Data'!D19)))</f>
        <v/>
      </c>
      <c r="DP25" s="374" t="str">
        <f ca="1">+IF(OFFSET('Hygiene Data'!$D$12,0,10*ROW('Hygiene Data'!D19))="","",OFFSET('Hygiene Data'!$D$12,0,10*ROW('Hygiene Data'!D19)))</f>
        <v/>
      </c>
      <c r="DQ25" s="374" t="str">
        <f ca="1">+IF(OFFSET('Hygiene Data'!$D$13,0,10*ROW('Hygiene Data'!D19))="","",OFFSET('Hygiene Data'!$D$13,0,10*ROW('Hygiene Data'!D19)))</f>
        <v/>
      </c>
      <c r="DR25" s="374" t="str">
        <f ca="1">+IF(OFFSET('Hygiene Data'!$E$11,0,10*ROW('Hygiene Data'!E19))="","",OFFSET('Hygiene Data'!$E$11,0,10*ROW('Hygiene Data'!E19)))</f>
        <v/>
      </c>
      <c r="DS25" s="374" t="str">
        <f ca="1">+IF(OFFSET('Hygiene Data'!$E$12,0,10*ROW('Hygiene Data'!E19))="","",OFFSET('Hygiene Data'!$E$12,0,10*ROW('Hygiene Data'!E19)))</f>
        <v/>
      </c>
      <c r="DT25" s="374" t="str">
        <f ca="1">+IF(OFFSET('Hygiene Data'!$E$13,0,10*ROW('Hygiene Data'!E19))="","",OFFSET('Hygiene Data'!$E$13,0,10*ROW('Hygiene Data'!E19)))</f>
        <v/>
      </c>
      <c r="DU25" s="374" t="str">
        <f ca="1">+IF(OFFSET('Hygiene Data'!$F$11,0,10*ROW('Hygiene Data'!F19))="","",OFFSET('Hygiene Data'!$F$11,0,10*ROW('Hygiene Data'!F19)))</f>
        <v/>
      </c>
      <c r="DV25" s="374" t="str">
        <f ca="1">+IF(OFFSET('Hygiene Data'!$F$12,0,10*ROW('Hygiene Data'!F19))="","",OFFSET('Hygiene Data'!$F$12,0,10*ROW('Hygiene Data'!F19)))</f>
        <v/>
      </c>
      <c r="DW25" s="374" t="str">
        <f ca="1">+IF(OFFSET('Hygiene Data'!$F$13,0,10*ROW('Hygiene Data'!F19))="","",OFFSET('Hygiene Data'!$F$13,0,10*ROW('Hygiene Data'!F19)))</f>
        <v/>
      </c>
      <c r="DX25" s="374" t="str">
        <f ca="1">+IF(OFFSET('Hygiene Data'!$G$11,0,10*ROW('Hygiene Data'!G19))="","",OFFSET('Hygiene Data'!$G$11,0,10*ROW('Hygiene Data'!G19)))</f>
        <v/>
      </c>
      <c r="DY25" s="374" t="str">
        <f ca="1">+IF(OFFSET('Hygiene Data'!$G$12,0,10*ROW('Hygiene Data'!G19))="","",OFFSET('Hygiene Data'!$G$12,0,10*ROW('Hygiene Data'!G19)))</f>
        <v/>
      </c>
      <c r="DZ25" s="374" t="str">
        <f ca="1">+IF(OFFSET('Hygiene Data'!$G$13,0,10*ROW('Hygiene Data'!G19))="","",OFFSET('Hygiene Data'!$G$13,0,10*ROW('Hygiene Data'!G19)))</f>
        <v/>
      </c>
      <c r="EA25" s="374" t="str">
        <f ca="1">+IF(OFFSET('Hygiene Data'!$H$11,0,10*ROW('Hygiene Data'!H19))="","",OFFSET('Hygiene Data'!$H$11,0,10*ROW('Hygiene Data'!H19)))</f>
        <v/>
      </c>
      <c r="EB25" s="374" t="str">
        <f ca="1">+IF(OFFSET('Hygiene Data'!$H$12,0,10*ROW('Hygiene Data'!H19))="","",OFFSET('Hygiene Data'!$H$12,0,10*ROW('Hygiene Data'!H19)))</f>
        <v/>
      </c>
      <c r="EC25" s="374" t="str">
        <f ca="1">+IF(OFFSET('Hygiene Data'!$H$13,0,10*ROW('Hygiene Data'!H19))="","",OFFSET('Hygiene Data'!$H$13,0,10*ROW('Hygiene Data'!H19)))</f>
        <v/>
      </c>
      <c r="ED25" s="374" t="str">
        <f ca="1">+IF(OFFSET('Hygiene Data'!$I$11,0,10*ROW('Hygiene Data'!I19))="","",OFFSET('Hygiene Data'!$I$11,0,10*ROW('Hygiene Data'!I19)))</f>
        <v/>
      </c>
      <c r="EE25" s="374" t="str">
        <f ca="1">+IF(OFFSET('Hygiene Data'!$I$12,0,10*ROW('Hygiene Data'!I19))="","",OFFSET('Hygiene Data'!$I$12,0,10*ROW('Hygiene Data'!I19)))</f>
        <v/>
      </c>
      <c r="EF25" s="374" t="str">
        <f ca="1">+IF(OFFSET('Hygiene Data'!$I$13,0,10*ROW('Hygiene Data'!I19))="","",OFFSET('Hygiene Data'!$I$13,0,10*ROW('Hygiene Data'!I19)))</f>
        <v/>
      </c>
    </row>
    <row r="26" spans="1:136" x14ac:dyDescent="0.25">
      <c r="A26" s="483" t="str">
        <f ca="1">+IF(OFFSET('Water Data'!$B$2,0,10*ROW('Water Data'!E20))="","",OFFSET('Water Data'!$B$2,0,10*ROW('Water Data'!E20)))</f>
        <v/>
      </c>
      <c r="B26" s="48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0" t="str">
        <f t="shared" ca="1" si="0"/>
        <v/>
      </c>
      <c r="D26" s="51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4" t="str">
        <f ca="1">+IF(OFFSET('Water Data'!$D$27,0,10*ROW('Water Data'!D20))="","",OFFSET('Water Data'!$D$27,0,10*ROW('Water Data'!D20)))</f>
        <v/>
      </c>
      <c r="BT26" s="374" t="str">
        <f ca="1">+IF(OFFSET('Water Data'!$D$28,0,10*ROW('Water Data'!D20))="","",OFFSET('Water Data'!$D$28,0,10*ROW('Water Data'!D20)))</f>
        <v/>
      </c>
      <c r="BU26" s="374" t="str">
        <f ca="1">+IF(OFFSET('Water Data'!$D$29,0,10*ROW('Water Data'!D20))="","",OFFSET('Water Data'!$D$29,0,10*ROW('Water Data'!D20)))</f>
        <v/>
      </c>
      <c r="BV26" s="374" t="str">
        <f ca="1">+IF(OFFSET('Water Data'!$E$27,0,10*ROW('Water Data'!E20))="","",OFFSET('Water Data'!$E$27,0,10*ROW('Water Data'!E20)))</f>
        <v/>
      </c>
      <c r="BW26" s="374" t="str">
        <f ca="1">+IF(OFFSET('Water Data'!$E$28,0,10*ROW('Water Data'!E20))="","",OFFSET('Water Data'!$E$28,0,10*ROW('Water Data'!E20)))</f>
        <v/>
      </c>
      <c r="BX26" s="374" t="str">
        <f ca="1">+IF(OFFSET('Water Data'!$E$29,0,10*ROW('Water Data'!E20))="","",OFFSET('Water Data'!$E$29,0,10*ROW('Water Data'!E20)))</f>
        <v/>
      </c>
      <c r="BY26" s="374" t="str">
        <f ca="1">+IF(OFFSET('Water Data'!$F$27,0,10*ROW('Water Data'!F20))="","",OFFSET('Water Data'!$F$27,0,10*ROW('Water Data'!F20)))</f>
        <v/>
      </c>
      <c r="BZ26" s="374" t="str">
        <f ca="1">+IF(OFFSET('Water Data'!$F$28,0,10*ROW('Water Data'!F20))="","",OFFSET('Water Data'!$F$28,0,10*ROW('Water Data'!F20)))</f>
        <v/>
      </c>
      <c r="CA26" s="374" t="str">
        <f ca="1">+IF(OFFSET('Water Data'!$F$29,0,10*ROW('Water Data'!F20))="","",OFFSET('Water Data'!$F$29,0,10*ROW('Water Data'!F20)))</f>
        <v/>
      </c>
      <c r="CB26" s="374" t="str">
        <f ca="1">+IF(OFFSET('Water Data'!$G$27,0,10*ROW('Water Data'!G20))="","",OFFSET('Water Data'!$G$27,0,10*ROW('Water Data'!G20)))</f>
        <v/>
      </c>
      <c r="CC26" s="374" t="str">
        <f ca="1">+IF(OFFSET('Water Data'!$G$28,0,10*ROW('Water Data'!G20))="","",OFFSET('Water Data'!$G$28,0,10*ROW('Water Data'!G20)))</f>
        <v/>
      </c>
      <c r="CD26" s="374" t="str">
        <f ca="1">+IF(OFFSET('Water Data'!$G$29,0,10*ROW('Water Data'!G20))="","",OFFSET('Water Data'!$G$29,0,10*ROW('Water Data'!G20)))</f>
        <v/>
      </c>
      <c r="CE26" s="374" t="str">
        <f ca="1">+IF(OFFSET('Water Data'!$H$27,0,10*ROW('Water Data'!H20))="","",OFFSET('Water Data'!$H$27,0,10*ROW('Water Data'!H20)))</f>
        <v/>
      </c>
      <c r="CF26" s="374" t="str">
        <f ca="1">+IF(OFFSET('Water Data'!$H$28,0,10*ROW('Water Data'!H20))="","",OFFSET('Water Data'!$H$28,0,10*ROW('Water Data'!H20)))</f>
        <v/>
      </c>
      <c r="CG26" s="374" t="str">
        <f ca="1">+IF(OFFSET('Water Data'!$H$29,0,10*ROW('Water Data'!H20))="","",OFFSET('Water Data'!$H$29,0,10*ROW('Water Data'!H20)))</f>
        <v/>
      </c>
      <c r="CH26" s="374" t="str">
        <f ca="1">+IF(OFFSET('Water Data'!$I$27,0,10*ROW('Water Data'!I20))="","",OFFSET('Water Data'!$I$27,0,10*ROW('Water Data'!I20)))</f>
        <v/>
      </c>
      <c r="CI26" s="374" t="str">
        <f ca="1">+IF(OFFSET('Water Data'!$I$28,0,10*ROW('Water Data'!I20))="","",OFFSET('Water Data'!$I$28,0,10*ROW('Water Data'!I20)))</f>
        <v/>
      </c>
      <c r="CJ26" s="374" t="str">
        <f ca="1">+IF(OFFSET('Water Data'!$I$29,0,10*ROW('Water Data'!I20))="","",OFFSET('Water Data'!$I$29,0,10*ROW('Water Data'!I20)))</f>
        <v/>
      </c>
      <c r="CK26" s="374" t="str">
        <f ca="1">+IF(OFFSET('Sanitation Data'!$D$28,0,10*ROW('Sanitation Data'!D20))="","",OFFSET('Sanitation Data'!$D$28,0,10*ROW('Sanitation Data'!D20)))</f>
        <v/>
      </c>
      <c r="CL26" s="374" t="str">
        <f ca="1">+IF(OFFSET('Sanitation Data'!$D$29,0,10*ROW('Sanitation Data'!D20))="","",OFFSET('Sanitation Data'!$D$29,0,10*ROW('Sanitation Data'!D20)))</f>
        <v/>
      </c>
      <c r="CM26" s="374" t="str">
        <f ca="1">+IF(OFFSET('Sanitation Data'!$D$30,0,10*ROW('Sanitation Data'!D20))="","",OFFSET('Sanitation Data'!$D$30,0,10*ROW('Sanitation Data'!D20)))</f>
        <v/>
      </c>
      <c r="CN26" s="374" t="str">
        <f ca="1">+IF(OFFSET('Sanitation Data'!$D$31,0,10*ROW('Sanitation Data'!D20))="","",OFFSET('Sanitation Data'!$D$31,0,10*ROW('Sanitation Data'!D20)))</f>
        <v/>
      </c>
      <c r="CO26" s="374" t="str">
        <f ca="1">+IF(OFFSET('Sanitation Data'!$D$32,0,10*ROW('Sanitation Data'!D20))="","",OFFSET('Sanitation Data'!$D$32,0,10*ROW('Sanitation Data'!D20)))</f>
        <v/>
      </c>
      <c r="CP26" s="374" t="str">
        <f ca="1">+IF(OFFSET('Sanitation Data'!$E$28,0,10*ROW('Sanitation Data'!E20))="","",OFFSET('Sanitation Data'!$E$28,0,10*ROW('Sanitation Data'!E20)))</f>
        <v/>
      </c>
      <c r="CQ26" s="374" t="str">
        <f ca="1">+IF(OFFSET('Sanitation Data'!$E$29,0,10*ROW('Sanitation Data'!E20))="","",OFFSET('Sanitation Data'!$E$29,0,10*ROW('Sanitation Data'!E20)))</f>
        <v/>
      </c>
      <c r="CR26" s="374" t="str">
        <f ca="1">+IF(OFFSET('Sanitation Data'!$E$30,0,10*ROW('Sanitation Data'!E20))="","",OFFSET('Sanitation Data'!$E$30,0,10*ROW('Sanitation Data'!E20)))</f>
        <v/>
      </c>
      <c r="CS26" s="374" t="str">
        <f ca="1">+IF(OFFSET('Sanitation Data'!$E$31,0,10*ROW('Sanitation Data'!E20))="","",OFFSET('Sanitation Data'!$E$31,0,10*ROW('Sanitation Data'!E20)))</f>
        <v/>
      </c>
      <c r="CT26" s="374" t="str">
        <f ca="1">+IF(OFFSET('Sanitation Data'!$E$32,0,10*ROW('Sanitation Data'!E20))="","",OFFSET('Sanitation Data'!$E$32,0,10*ROW('Sanitation Data'!E20)))</f>
        <v/>
      </c>
      <c r="CU26" s="374" t="str">
        <f ca="1">+IF(OFFSET('Sanitation Data'!$F$28,0,10*ROW('Sanitation Data'!F20))="","",OFFSET('Sanitation Data'!$F$28,0,10*ROW('Sanitation Data'!F20)))</f>
        <v/>
      </c>
      <c r="CV26" s="374" t="str">
        <f ca="1">+IF(OFFSET('Sanitation Data'!$F$29,0,10*ROW('Sanitation Data'!F20))="","",OFFSET('Sanitation Data'!$F$29,0,10*ROW('Sanitation Data'!F20)))</f>
        <v/>
      </c>
      <c r="CW26" s="374" t="str">
        <f ca="1">+IF(OFFSET('Sanitation Data'!$F$30,0,10*ROW('Sanitation Data'!F20))="","",OFFSET('Sanitation Data'!$F$30,0,10*ROW('Sanitation Data'!F20)))</f>
        <v/>
      </c>
      <c r="CX26" s="374" t="str">
        <f ca="1">+IF(OFFSET('Sanitation Data'!$F$31,0,10*ROW('Sanitation Data'!F20))="","",OFFSET('Sanitation Data'!$F$31,0,10*ROW('Sanitation Data'!F20)))</f>
        <v/>
      </c>
      <c r="CY26" s="374" t="str">
        <f ca="1">+IF(OFFSET('Sanitation Data'!$F$32,0,10*ROW('Sanitation Data'!F20))="","",OFFSET('Sanitation Data'!$F$32,0,10*ROW('Sanitation Data'!F20)))</f>
        <v/>
      </c>
      <c r="CZ26" s="374" t="str">
        <f ca="1">+IF(OFFSET('Sanitation Data'!$G$28,0,10*ROW('Sanitation Data'!G20))="","",OFFSET('Sanitation Data'!$G$28,0,10*ROW('Sanitation Data'!G20)))</f>
        <v/>
      </c>
      <c r="DA26" s="374" t="str">
        <f ca="1">+IF(OFFSET('Sanitation Data'!$G$29,0,10*ROW('Sanitation Data'!G20))="","",OFFSET('Sanitation Data'!$G$29,0,10*ROW('Sanitation Data'!G20)))</f>
        <v/>
      </c>
      <c r="DB26" s="374" t="str">
        <f ca="1">+IF(OFFSET('Sanitation Data'!$G$30,0,10*ROW('Sanitation Data'!G20))="","",OFFSET('Sanitation Data'!$G$30,0,10*ROW('Sanitation Data'!G20)))</f>
        <v/>
      </c>
      <c r="DC26" s="374" t="str">
        <f ca="1">+IF(OFFSET('Sanitation Data'!$G$31,0,10*ROW('Sanitation Data'!G20))="","",OFFSET('Sanitation Data'!$G$31,0,10*ROW('Sanitation Data'!G20)))</f>
        <v/>
      </c>
      <c r="DD26" s="374" t="str">
        <f ca="1">+IF(OFFSET('Sanitation Data'!$G$32,0,10*ROW('Sanitation Data'!G20))="","",OFFSET('Sanitation Data'!$G$32,0,10*ROW('Sanitation Data'!G20)))</f>
        <v/>
      </c>
      <c r="DE26" s="374" t="str">
        <f ca="1">+IF(OFFSET('Sanitation Data'!$H$28,0,10*ROW('Sanitation Data'!H20))="","",OFFSET('Sanitation Data'!$H$28,0,10*ROW('Sanitation Data'!H20)))</f>
        <v/>
      </c>
      <c r="DF26" s="374" t="str">
        <f ca="1">+IF(OFFSET('Sanitation Data'!$H$29,0,10*ROW('Sanitation Data'!H20))="","",OFFSET('Sanitation Data'!$H$29,0,10*ROW('Sanitation Data'!H20)))</f>
        <v/>
      </c>
      <c r="DG26" s="374" t="str">
        <f ca="1">+IF(OFFSET('Sanitation Data'!$H$30,0,10*ROW('Sanitation Data'!H20))="","",OFFSET('Sanitation Data'!$H$30,0,10*ROW('Sanitation Data'!H20)))</f>
        <v/>
      </c>
      <c r="DH26" s="374" t="str">
        <f ca="1">+IF(OFFSET('Sanitation Data'!$H$31,0,10*ROW('Sanitation Data'!H20))="","",OFFSET('Sanitation Data'!$H$31,0,10*ROW('Sanitation Data'!H20)))</f>
        <v/>
      </c>
      <c r="DI26" s="374" t="str">
        <f ca="1">+IF(OFFSET('Sanitation Data'!$H$32,0,10*ROW('Sanitation Data'!H20))="","",OFFSET('Sanitation Data'!$H$32,0,10*ROW('Sanitation Data'!H20)))</f>
        <v/>
      </c>
      <c r="DJ26" s="374" t="str">
        <f ca="1">+IF(OFFSET('Sanitation Data'!$I$28,0,10*ROW('Sanitation Data'!I20))="","",OFFSET('Sanitation Data'!$I$28,0,10*ROW('Sanitation Data'!I20)))</f>
        <v/>
      </c>
      <c r="DK26" s="374" t="str">
        <f ca="1">+IF(OFFSET('Sanitation Data'!$I$29,0,10*ROW('Sanitation Data'!I20))="","",OFFSET('Sanitation Data'!$I$29,0,10*ROW('Sanitation Data'!I20)))</f>
        <v/>
      </c>
      <c r="DL26" s="374" t="str">
        <f ca="1">+IF(OFFSET('Sanitation Data'!$I$30,0,10*ROW('Sanitation Data'!I20))="","",OFFSET('Sanitation Data'!$I$30,0,10*ROW('Sanitation Data'!I20)))</f>
        <v/>
      </c>
      <c r="DM26" s="374" t="str">
        <f ca="1">+IF(OFFSET('Sanitation Data'!$I$31,0,10*ROW('Sanitation Data'!I20))="","",OFFSET('Sanitation Data'!$I$31,0,10*ROW('Sanitation Data'!I20)))</f>
        <v/>
      </c>
      <c r="DN26" s="374" t="str">
        <f ca="1">+IF(OFFSET('Sanitation Data'!$I$32,0,10*ROW('Sanitation Data'!I20))="","",OFFSET('Sanitation Data'!$I$32,0,10*ROW('Sanitation Data'!I20)))</f>
        <v/>
      </c>
      <c r="DO26" s="374" t="str">
        <f ca="1">+IF(OFFSET('Hygiene Data'!$D$11,0,10*ROW('Hygiene Data'!D20))="","",OFFSET('Hygiene Data'!$D$11,0,10*ROW('Hygiene Data'!D20)))</f>
        <v/>
      </c>
      <c r="DP26" s="374" t="str">
        <f ca="1">+IF(OFFSET('Hygiene Data'!$D$12,0,10*ROW('Hygiene Data'!D20))="","",OFFSET('Hygiene Data'!$D$12,0,10*ROW('Hygiene Data'!D20)))</f>
        <v/>
      </c>
      <c r="DQ26" s="374" t="str">
        <f ca="1">+IF(OFFSET('Hygiene Data'!$D$13,0,10*ROW('Hygiene Data'!D20))="","",OFFSET('Hygiene Data'!$D$13,0,10*ROW('Hygiene Data'!D20)))</f>
        <v/>
      </c>
      <c r="DR26" s="374" t="str">
        <f ca="1">+IF(OFFSET('Hygiene Data'!$E$11,0,10*ROW('Hygiene Data'!E20))="","",OFFSET('Hygiene Data'!$E$11,0,10*ROW('Hygiene Data'!E20)))</f>
        <v/>
      </c>
      <c r="DS26" s="374" t="str">
        <f ca="1">+IF(OFFSET('Hygiene Data'!$E$12,0,10*ROW('Hygiene Data'!E20))="","",OFFSET('Hygiene Data'!$E$12,0,10*ROW('Hygiene Data'!E20)))</f>
        <v/>
      </c>
      <c r="DT26" s="374" t="str">
        <f ca="1">+IF(OFFSET('Hygiene Data'!$E$13,0,10*ROW('Hygiene Data'!E20))="","",OFFSET('Hygiene Data'!$E$13,0,10*ROW('Hygiene Data'!E20)))</f>
        <v/>
      </c>
      <c r="DU26" s="374" t="str">
        <f ca="1">+IF(OFFSET('Hygiene Data'!$F$11,0,10*ROW('Hygiene Data'!F20))="","",OFFSET('Hygiene Data'!$F$11,0,10*ROW('Hygiene Data'!F20)))</f>
        <v/>
      </c>
      <c r="DV26" s="374" t="str">
        <f ca="1">+IF(OFFSET('Hygiene Data'!$F$12,0,10*ROW('Hygiene Data'!F20))="","",OFFSET('Hygiene Data'!$F$12,0,10*ROW('Hygiene Data'!F20)))</f>
        <v/>
      </c>
      <c r="DW26" s="374" t="str">
        <f ca="1">+IF(OFFSET('Hygiene Data'!$F$13,0,10*ROW('Hygiene Data'!F20))="","",OFFSET('Hygiene Data'!$F$13,0,10*ROW('Hygiene Data'!F20)))</f>
        <v/>
      </c>
      <c r="DX26" s="374" t="str">
        <f ca="1">+IF(OFFSET('Hygiene Data'!$G$11,0,10*ROW('Hygiene Data'!G20))="","",OFFSET('Hygiene Data'!$G$11,0,10*ROW('Hygiene Data'!G20)))</f>
        <v/>
      </c>
      <c r="DY26" s="374" t="str">
        <f ca="1">+IF(OFFSET('Hygiene Data'!$G$12,0,10*ROW('Hygiene Data'!G20))="","",OFFSET('Hygiene Data'!$G$12,0,10*ROW('Hygiene Data'!G20)))</f>
        <v/>
      </c>
      <c r="DZ26" s="374" t="str">
        <f ca="1">+IF(OFFSET('Hygiene Data'!$G$13,0,10*ROW('Hygiene Data'!G20))="","",OFFSET('Hygiene Data'!$G$13,0,10*ROW('Hygiene Data'!G20)))</f>
        <v/>
      </c>
      <c r="EA26" s="374" t="str">
        <f ca="1">+IF(OFFSET('Hygiene Data'!$H$11,0,10*ROW('Hygiene Data'!H20))="","",OFFSET('Hygiene Data'!$H$11,0,10*ROW('Hygiene Data'!H20)))</f>
        <v/>
      </c>
      <c r="EB26" s="374" t="str">
        <f ca="1">+IF(OFFSET('Hygiene Data'!$H$12,0,10*ROW('Hygiene Data'!H20))="","",OFFSET('Hygiene Data'!$H$12,0,10*ROW('Hygiene Data'!H20)))</f>
        <v/>
      </c>
      <c r="EC26" s="374" t="str">
        <f ca="1">+IF(OFFSET('Hygiene Data'!$H$13,0,10*ROW('Hygiene Data'!H20))="","",OFFSET('Hygiene Data'!$H$13,0,10*ROW('Hygiene Data'!H20)))</f>
        <v/>
      </c>
      <c r="ED26" s="374" t="str">
        <f ca="1">+IF(OFFSET('Hygiene Data'!$I$11,0,10*ROW('Hygiene Data'!I20))="","",OFFSET('Hygiene Data'!$I$11,0,10*ROW('Hygiene Data'!I20)))</f>
        <v/>
      </c>
      <c r="EE26" s="374" t="str">
        <f ca="1">+IF(OFFSET('Hygiene Data'!$I$12,0,10*ROW('Hygiene Data'!I20))="","",OFFSET('Hygiene Data'!$I$12,0,10*ROW('Hygiene Data'!I20)))</f>
        <v/>
      </c>
      <c r="EF26" s="374" t="str">
        <f ca="1">+IF(OFFSET('Hygiene Data'!$I$13,0,10*ROW('Hygiene Data'!I20))="","",OFFSET('Hygiene Data'!$I$13,0,10*ROW('Hygiene Data'!I20)))</f>
        <v/>
      </c>
    </row>
    <row r="27" spans="1:136" x14ac:dyDescent="0.25">
      <c r="A27" s="483" t="str">
        <f ca="1">+IF(OFFSET('Water Data'!$B$2,0,10*ROW('Water Data'!E21))="","",OFFSET('Water Data'!$B$2,0,10*ROW('Water Data'!E21)))</f>
        <v/>
      </c>
      <c r="B27" s="48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0" t="str">
        <f t="shared" ca="1" si="0"/>
        <v/>
      </c>
      <c r="D27" s="51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4" t="str">
        <f ca="1">+IF(OFFSET('Water Data'!$D$27,0,10*ROW('Water Data'!D21))="","",OFFSET('Water Data'!$D$27,0,10*ROW('Water Data'!D21)))</f>
        <v/>
      </c>
      <c r="BT27" s="374" t="str">
        <f ca="1">+IF(OFFSET('Water Data'!$D$28,0,10*ROW('Water Data'!D21))="","",OFFSET('Water Data'!$D$28,0,10*ROW('Water Data'!D21)))</f>
        <v/>
      </c>
      <c r="BU27" s="374" t="str">
        <f ca="1">+IF(OFFSET('Water Data'!$D$29,0,10*ROW('Water Data'!D21))="","",OFFSET('Water Data'!$D$29,0,10*ROW('Water Data'!D21)))</f>
        <v/>
      </c>
      <c r="BV27" s="374" t="str">
        <f ca="1">+IF(OFFSET('Water Data'!$E$27,0,10*ROW('Water Data'!E21))="","",OFFSET('Water Data'!$E$27,0,10*ROW('Water Data'!E21)))</f>
        <v/>
      </c>
      <c r="BW27" s="374" t="str">
        <f ca="1">+IF(OFFSET('Water Data'!$E$28,0,10*ROW('Water Data'!E21))="","",OFFSET('Water Data'!$E$28,0,10*ROW('Water Data'!E21)))</f>
        <v/>
      </c>
      <c r="BX27" s="374" t="str">
        <f ca="1">+IF(OFFSET('Water Data'!$E$29,0,10*ROW('Water Data'!E21))="","",OFFSET('Water Data'!$E$29,0,10*ROW('Water Data'!E21)))</f>
        <v/>
      </c>
      <c r="BY27" s="374" t="str">
        <f ca="1">+IF(OFFSET('Water Data'!$F$27,0,10*ROW('Water Data'!F21))="","",OFFSET('Water Data'!$F$27,0,10*ROW('Water Data'!F21)))</f>
        <v/>
      </c>
      <c r="BZ27" s="374" t="str">
        <f ca="1">+IF(OFFSET('Water Data'!$F$28,0,10*ROW('Water Data'!F21))="","",OFFSET('Water Data'!$F$28,0,10*ROW('Water Data'!F21)))</f>
        <v/>
      </c>
      <c r="CA27" s="374" t="str">
        <f ca="1">+IF(OFFSET('Water Data'!$F$29,0,10*ROW('Water Data'!F21))="","",OFFSET('Water Data'!$F$29,0,10*ROW('Water Data'!F21)))</f>
        <v/>
      </c>
      <c r="CB27" s="374" t="str">
        <f ca="1">+IF(OFFSET('Water Data'!$G$27,0,10*ROW('Water Data'!G21))="","",OFFSET('Water Data'!$G$27,0,10*ROW('Water Data'!G21)))</f>
        <v/>
      </c>
      <c r="CC27" s="374" t="str">
        <f ca="1">+IF(OFFSET('Water Data'!$G$28,0,10*ROW('Water Data'!G21))="","",OFFSET('Water Data'!$G$28,0,10*ROW('Water Data'!G21)))</f>
        <v/>
      </c>
      <c r="CD27" s="374" t="str">
        <f ca="1">+IF(OFFSET('Water Data'!$G$29,0,10*ROW('Water Data'!G21))="","",OFFSET('Water Data'!$G$29,0,10*ROW('Water Data'!G21)))</f>
        <v/>
      </c>
      <c r="CE27" s="374" t="str">
        <f ca="1">+IF(OFFSET('Water Data'!$H$27,0,10*ROW('Water Data'!H21))="","",OFFSET('Water Data'!$H$27,0,10*ROW('Water Data'!H21)))</f>
        <v/>
      </c>
      <c r="CF27" s="374" t="str">
        <f ca="1">+IF(OFFSET('Water Data'!$H$28,0,10*ROW('Water Data'!H21))="","",OFFSET('Water Data'!$H$28,0,10*ROW('Water Data'!H21)))</f>
        <v/>
      </c>
      <c r="CG27" s="374" t="str">
        <f ca="1">+IF(OFFSET('Water Data'!$H$29,0,10*ROW('Water Data'!H21))="","",OFFSET('Water Data'!$H$29,0,10*ROW('Water Data'!H21)))</f>
        <v/>
      </c>
      <c r="CH27" s="374" t="str">
        <f ca="1">+IF(OFFSET('Water Data'!$I$27,0,10*ROW('Water Data'!I21))="","",OFFSET('Water Data'!$I$27,0,10*ROW('Water Data'!I21)))</f>
        <v/>
      </c>
      <c r="CI27" s="374" t="str">
        <f ca="1">+IF(OFFSET('Water Data'!$I$28,0,10*ROW('Water Data'!I21))="","",OFFSET('Water Data'!$I$28,0,10*ROW('Water Data'!I21)))</f>
        <v/>
      </c>
      <c r="CJ27" s="374" t="str">
        <f ca="1">+IF(OFFSET('Water Data'!$I$29,0,10*ROW('Water Data'!I21))="","",OFFSET('Water Data'!$I$29,0,10*ROW('Water Data'!I21)))</f>
        <v/>
      </c>
      <c r="CK27" s="374" t="str">
        <f ca="1">+IF(OFFSET('Sanitation Data'!$D$28,0,10*ROW('Sanitation Data'!D21))="","",OFFSET('Sanitation Data'!$D$28,0,10*ROW('Sanitation Data'!D21)))</f>
        <v/>
      </c>
      <c r="CL27" s="374" t="str">
        <f ca="1">+IF(OFFSET('Sanitation Data'!$D$29,0,10*ROW('Sanitation Data'!D21))="","",OFFSET('Sanitation Data'!$D$29,0,10*ROW('Sanitation Data'!D21)))</f>
        <v/>
      </c>
      <c r="CM27" s="374" t="str">
        <f ca="1">+IF(OFFSET('Sanitation Data'!$D$30,0,10*ROW('Sanitation Data'!D21))="","",OFFSET('Sanitation Data'!$D$30,0,10*ROW('Sanitation Data'!D21)))</f>
        <v/>
      </c>
      <c r="CN27" s="374" t="str">
        <f ca="1">+IF(OFFSET('Sanitation Data'!$D$31,0,10*ROW('Sanitation Data'!D21))="","",OFFSET('Sanitation Data'!$D$31,0,10*ROW('Sanitation Data'!D21)))</f>
        <v/>
      </c>
      <c r="CO27" s="374" t="str">
        <f ca="1">+IF(OFFSET('Sanitation Data'!$D$32,0,10*ROW('Sanitation Data'!D21))="","",OFFSET('Sanitation Data'!$D$32,0,10*ROW('Sanitation Data'!D21)))</f>
        <v/>
      </c>
      <c r="CP27" s="374" t="str">
        <f ca="1">+IF(OFFSET('Sanitation Data'!$E$28,0,10*ROW('Sanitation Data'!E21))="","",OFFSET('Sanitation Data'!$E$28,0,10*ROW('Sanitation Data'!E21)))</f>
        <v/>
      </c>
      <c r="CQ27" s="374" t="str">
        <f ca="1">+IF(OFFSET('Sanitation Data'!$E$29,0,10*ROW('Sanitation Data'!E21))="","",OFFSET('Sanitation Data'!$E$29,0,10*ROW('Sanitation Data'!E21)))</f>
        <v/>
      </c>
      <c r="CR27" s="374" t="str">
        <f ca="1">+IF(OFFSET('Sanitation Data'!$E$30,0,10*ROW('Sanitation Data'!E21))="","",OFFSET('Sanitation Data'!$E$30,0,10*ROW('Sanitation Data'!E21)))</f>
        <v/>
      </c>
      <c r="CS27" s="374" t="str">
        <f ca="1">+IF(OFFSET('Sanitation Data'!$E$31,0,10*ROW('Sanitation Data'!E21))="","",OFFSET('Sanitation Data'!$E$31,0,10*ROW('Sanitation Data'!E21)))</f>
        <v/>
      </c>
      <c r="CT27" s="374" t="str">
        <f ca="1">+IF(OFFSET('Sanitation Data'!$E$32,0,10*ROW('Sanitation Data'!E21))="","",OFFSET('Sanitation Data'!$E$32,0,10*ROW('Sanitation Data'!E21)))</f>
        <v/>
      </c>
      <c r="CU27" s="374" t="str">
        <f ca="1">+IF(OFFSET('Sanitation Data'!$F$28,0,10*ROW('Sanitation Data'!F21))="","",OFFSET('Sanitation Data'!$F$28,0,10*ROW('Sanitation Data'!F21)))</f>
        <v/>
      </c>
      <c r="CV27" s="374" t="str">
        <f ca="1">+IF(OFFSET('Sanitation Data'!$F$29,0,10*ROW('Sanitation Data'!F21))="","",OFFSET('Sanitation Data'!$F$29,0,10*ROW('Sanitation Data'!F21)))</f>
        <v/>
      </c>
      <c r="CW27" s="374" t="str">
        <f ca="1">+IF(OFFSET('Sanitation Data'!$F$30,0,10*ROW('Sanitation Data'!F21))="","",OFFSET('Sanitation Data'!$F$30,0,10*ROW('Sanitation Data'!F21)))</f>
        <v/>
      </c>
      <c r="CX27" s="374" t="str">
        <f ca="1">+IF(OFFSET('Sanitation Data'!$F$31,0,10*ROW('Sanitation Data'!F21))="","",OFFSET('Sanitation Data'!$F$31,0,10*ROW('Sanitation Data'!F21)))</f>
        <v/>
      </c>
      <c r="CY27" s="374" t="str">
        <f ca="1">+IF(OFFSET('Sanitation Data'!$F$32,0,10*ROW('Sanitation Data'!F21))="","",OFFSET('Sanitation Data'!$F$32,0,10*ROW('Sanitation Data'!F21)))</f>
        <v/>
      </c>
      <c r="CZ27" s="374" t="str">
        <f ca="1">+IF(OFFSET('Sanitation Data'!$G$28,0,10*ROW('Sanitation Data'!G21))="","",OFFSET('Sanitation Data'!$G$28,0,10*ROW('Sanitation Data'!G21)))</f>
        <v/>
      </c>
      <c r="DA27" s="374" t="str">
        <f ca="1">+IF(OFFSET('Sanitation Data'!$G$29,0,10*ROW('Sanitation Data'!G21))="","",OFFSET('Sanitation Data'!$G$29,0,10*ROW('Sanitation Data'!G21)))</f>
        <v/>
      </c>
      <c r="DB27" s="374" t="str">
        <f ca="1">+IF(OFFSET('Sanitation Data'!$G$30,0,10*ROW('Sanitation Data'!G21))="","",OFFSET('Sanitation Data'!$G$30,0,10*ROW('Sanitation Data'!G21)))</f>
        <v/>
      </c>
      <c r="DC27" s="374" t="str">
        <f ca="1">+IF(OFFSET('Sanitation Data'!$G$31,0,10*ROW('Sanitation Data'!G21))="","",OFFSET('Sanitation Data'!$G$31,0,10*ROW('Sanitation Data'!G21)))</f>
        <v/>
      </c>
      <c r="DD27" s="374" t="str">
        <f ca="1">+IF(OFFSET('Sanitation Data'!$G$32,0,10*ROW('Sanitation Data'!G21))="","",OFFSET('Sanitation Data'!$G$32,0,10*ROW('Sanitation Data'!G21)))</f>
        <v/>
      </c>
      <c r="DE27" s="374" t="str">
        <f ca="1">+IF(OFFSET('Sanitation Data'!$H$28,0,10*ROW('Sanitation Data'!H21))="","",OFFSET('Sanitation Data'!$H$28,0,10*ROW('Sanitation Data'!H21)))</f>
        <v/>
      </c>
      <c r="DF27" s="374" t="str">
        <f ca="1">+IF(OFFSET('Sanitation Data'!$H$29,0,10*ROW('Sanitation Data'!H21))="","",OFFSET('Sanitation Data'!$H$29,0,10*ROW('Sanitation Data'!H21)))</f>
        <v/>
      </c>
      <c r="DG27" s="374" t="str">
        <f ca="1">+IF(OFFSET('Sanitation Data'!$H$30,0,10*ROW('Sanitation Data'!H21))="","",OFFSET('Sanitation Data'!$H$30,0,10*ROW('Sanitation Data'!H21)))</f>
        <v/>
      </c>
      <c r="DH27" s="374" t="str">
        <f ca="1">+IF(OFFSET('Sanitation Data'!$H$31,0,10*ROW('Sanitation Data'!H21))="","",OFFSET('Sanitation Data'!$H$31,0,10*ROW('Sanitation Data'!H21)))</f>
        <v/>
      </c>
      <c r="DI27" s="374" t="str">
        <f ca="1">+IF(OFFSET('Sanitation Data'!$H$32,0,10*ROW('Sanitation Data'!H21))="","",OFFSET('Sanitation Data'!$H$32,0,10*ROW('Sanitation Data'!H21)))</f>
        <v/>
      </c>
      <c r="DJ27" s="374" t="str">
        <f ca="1">+IF(OFFSET('Sanitation Data'!$I$28,0,10*ROW('Sanitation Data'!I21))="","",OFFSET('Sanitation Data'!$I$28,0,10*ROW('Sanitation Data'!I21)))</f>
        <v/>
      </c>
      <c r="DK27" s="374" t="str">
        <f ca="1">+IF(OFFSET('Sanitation Data'!$I$29,0,10*ROW('Sanitation Data'!I21))="","",OFFSET('Sanitation Data'!$I$29,0,10*ROW('Sanitation Data'!I21)))</f>
        <v/>
      </c>
      <c r="DL27" s="374" t="str">
        <f ca="1">+IF(OFFSET('Sanitation Data'!$I$30,0,10*ROW('Sanitation Data'!I21))="","",OFFSET('Sanitation Data'!$I$30,0,10*ROW('Sanitation Data'!I21)))</f>
        <v/>
      </c>
      <c r="DM27" s="374" t="str">
        <f ca="1">+IF(OFFSET('Sanitation Data'!$I$31,0,10*ROW('Sanitation Data'!I21))="","",OFFSET('Sanitation Data'!$I$31,0,10*ROW('Sanitation Data'!I21)))</f>
        <v/>
      </c>
      <c r="DN27" s="374" t="str">
        <f ca="1">+IF(OFFSET('Sanitation Data'!$I$32,0,10*ROW('Sanitation Data'!I21))="","",OFFSET('Sanitation Data'!$I$32,0,10*ROW('Sanitation Data'!I21)))</f>
        <v/>
      </c>
      <c r="DO27" s="374" t="str">
        <f ca="1">+IF(OFFSET('Hygiene Data'!$D$11,0,10*ROW('Hygiene Data'!D21))="","",OFFSET('Hygiene Data'!$D$11,0,10*ROW('Hygiene Data'!D21)))</f>
        <v/>
      </c>
      <c r="DP27" s="374" t="str">
        <f ca="1">+IF(OFFSET('Hygiene Data'!$D$12,0,10*ROW('Hygiene Data'!D21))="","",OFFSET('Hygiene Data'!$D$12,0,10*ROW('Hygiene Data'!D21)))</f>
        <v/>
      </c>
      <c r="DQ27" s="374" t="str">
        <f ca="1">+IF(OFFSET('Hygiene Data'!$D$13,0,10*ROW('Hygiene Data'!D21))="","",OFFSET('Hygiene Data'!$D$13,0,10*ROW('Hygiene Data'!D21)))</f>
        <v/>
      </c>
      <c r="DR27" s="374" t="str">
        <f ca="1">+IF(OFFSET('Hygiene Data'!$E$11,0,10*ROW('Hygiene Data'!E21))="","",OFFSET('Hygiene Data'!$E$11,0,10*ROW('Hygiene Data'!E21)))</f>
        <v/>
      </c>
      <c r="DS27" s="374" t="str">
        <f ca="1">+IF(OFFSET('Hygiene Data'!$E$12,0,10*ROW('Hygiene Data'!E21))="","",OFFSET('Hygiene Data'!$E$12,0,10*ROW('Hygiene Data'!E21)))</f>
        <v/>
      </c>
      <c r="DT27" s="374" t="str">
        <f ca="1">+IF(OFFSET('Hygiene Data'!$E$13,0,10*ROW('Hygiene Data'!E21))="","",OFFSET('Hygiene Data'!$E$13,0,10*ROW('Hygiene Data'!E21)))</f>
        <v/>
      </c>
      <c r="DU27" s="374" t="str">
        <f ca="1">+IF(OFFSET('Hygiene Data'!$F$11,0,10*ROW('Hygiene Data'!F21))="","",OFFSET('Hygiene Data'!$F$11,0,10*ROW('Hygiene Data'!F21)))</f>
        <v/>
      </c>
      <c r="DV27" s="374" t="str">
        <f ca="1">+IF(OFFSET('Hygiene Data'!$F$12,0,10*ROW('Hygiene Data'!F21))="","",OFFSET('Hygiene Data'!$F$12,0,10*ROW('Hygiene Data'!F21)))</f>
        <v/>
      </c>
      <c r="DW27" s="374" t="str">
        <f ca="1">+IF(OFFSET('Hygiene Data'!$F$13,0,10*ROW('Hygiene Data'!F21))="","",OFFSET('Hygiene Data'!$F$13,0,10*ROW('Hygiene Data'!F21)))</f>
        <v/>
      </c>
      <c r="DX27" s="374" t="str">
        <f ca="1">+IF(OFFSET('Hygiene Data'!$G$11,0,10*ROW('Hygiene Data'!G21))="","",OFFSET('Hygiene Data'!$G$11,0,10*ROW('Hygiene Data'!G21)))</f>
        <v/>
      </c>
      <c r="DY27" s="374" t="str">
        <f ca="1">+IF(OFFSET('Hygiene Data'!$G$12,0,10*ROW('Hygiene Data'!G21))="","",OFFSET('Hygiene Data'!$G$12,0,10*ROW('Hygiene Data'!G21)))</f>
        <v/>
      </c>
      <c r="DZ27" s="374" t="str">
        <f ca="1">+IF(OFFSET('Hygiene Data'!$G$13,0,10*ROW('Hygiene Data'!G21))="","",OFFSET('Hygiene Data'!$G$13,0,10*ROW('Hygiene Data'!G21)))</f>
        <v/>
      </c>
      <c r="EA27" s="374" t="str">
        <f ca="1">+IF(OFFSET('Hygiene Data'!$H$11,0,10*ROW('Hygiene Data'!H21))="","",OFFSET('Hygiene Data'!$H$11,0,10*ROW('Hygiene Data'!H21)))</f>
        <v/>
      </c>
      <c r="EB27" s="374" t="str">
        <f ca="1">+IF(OFFSET('Hygiene Data'!$H$12,0,10*ROW('Hygiene Data'!H21))="","",OFFSET('Hygiene Data'!$H$12,0,10*ROW('Hygiene Data'!H21)))</f>
        <v/>
      </c>
      <c r="EC27" s="374" t="str">
        <f ca="1">+IF(OFFSET('Hygiene Data'!$H$13,0,10*ROW('Hygiene Data'!H21))="","",OFFSET('Hygiene Data'!$H$13,0,10*ROW('Hygiene Data'!H21)))</f>
        <v/>
      </c>
      <c r="ED27" s="374" t="str">
        <f ca="1">+IF(OFFSET('Hygiene Data'!$I$11,0,10*ROW('Hygiene Data'!I21))="","",OFFSET('Hygiene Data'!$I$11,0,10*ROW('Hygiene Data'!I21)))</f>
        <v/>
      </c>
      <c r="EE27" s="374" t="str">
        <f ca="1">+IF(OFFSET('Hygiene Data'!$I$12,0,10*ROW('Hygiene Data'!I21))="","",OFFSET('Hygiene Data'!$I$12,0,10*ROW('Hygiene Data'!I21)))</f>
        <v/>
      </c>
      <c r="EF27" s="374" t="str">
        <f ca="1">+IF(OFFSET('Hygiene Data'!$I$13,0,10*ROW('Hygiene Data'!I21))="","",OFFSET('Hygiene Data'!$I$13,0,10*ROW('Hygiene Data'!I21)))</f>
        <v/>
      </c>
    </row>
    <row r="28" spans="1:136" x14ac:dyDescent="0.25">
      <c r="A28" s="483" t="str">
        <f ca="1">+IF(OFFSET('Water Data'!$B$2,0,10*ROW('Water Data'!E22))="","",OFFSET('Water Data'!$B$2,0,10*ROW('Water Data'!E22)))</f>
        <v/>
      </c>
      <c r="B28" s="48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0" t="str">
        <f t="shared" ca="1" si="0"/>
        <v/>
      </c>
      <c r="D28" s="51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4" t="str">
        <f ca="1">+IF(OFFSET('Water Data'!$D$27,0,10*ROW('Water Data'!D22))="","",OFFSET('Water Data'!$D$27,0,10*ROW('Water Data'!D22)))</f>
        <v/>
      </c>
      <c r="BT28" s="374" t="str">
        <f ca="1">+IF(OFFSET('Water Data'!$D$28,0,10*ROW('Water Data'!D22))="","",OFFSET('Water Data'!$D$28,0,10*ROW('Water Data'!D22)))</f>
        <v/>
      </c>
      <c r="BU28" s="374" t="str">
        <f ca="1">+IF(OFFSET('Water Data'!$D$29,0,10*ROW('Water Data'!D22))="","",OFFSET('Water Data'!$D$29,0,10*ROW('Water Data'!D22)))</f>
        <v/>
      </c>
      <c r="BV28" s="374" t="str">
        <f ca="1">+IF(OFFSET('Water Data'!$E$27,0,10*ROW('Water Data'!E22))="","",OFFSET('Water Data'!$E$27,0,10*ROW('Water Data'!E22)))</f>
        <v/>
      </c>
      <c r="BW28" s="374" t="str">
        <f ca="1">+IF(OFFSET('Water Data'!$E$28,0,10*ROW('Water Data'!E22))="","",OFFSET('Water Data'!$E$28,0,10*ROW('Water Data'!E22)))</f>
        <v/>
      </c>
      <c r="BX28" s="374" t="str">
        <f ca="1">+IF(OFFSET('Water Data'!$E$29,0,10*ROW('Water Data'!E22))="","",OFFSET('Water Data'!$E$29,0,10*ROW('Water Data'!E22)))</f>
        <v/>
      </c>
      <c r="BY28" s="374" t="str">
        <f ca="1">+IF(OFFSET('Water Data'!$F$27,0,10*ROW('Water Data'!F22))="","",OFFSET('Water Data'!$F$27,0,10*ROW('Water Data'!F22)))</f>
        <v/>
      </c>
      <c r="BZ28" s="374" t="str">
        <f ca="1">+IF(OFFSET('Water Data'!$F$28,0,10*ROW('Water Data'!F22))="","",OFFSET('Water Data'!$F$28,0,10*ROW('Water Data'!F22)))</f>
        <v/>
      </c>
      <c r="CA28" s="374" t="str">
        <f ca="1">+IF(OFFSET('Water Data'!$F$29,0,10*ROW('Water Data'!F22))="","",OFFSET('Water Data'!$F$29,0,10*ROW('Water Data'!F22)))</f>
        <v/>
      </c>
      <c r="CB28" s="374" t="str">
        <f ca="1">+IF(OFFSET('Water Data'!$G$27,0,10*ROW('Water Data'!G22))="","",OFFSET('Water Data'!$G$27,0,10*ROW('Water Data'!G22)))</f>
        <v/>
      </c>
      <c r="CC28" s="374" t="str">
        <f ca="1">+IF(OFFSET('Water Data'!$G$28,0,10*ROW('Water Data'!G22))="","",OFFSET('Water Data'!$G$28,0,10*ROW('Water Data'!G22)))</f>
        <v/>
      </c>
      <c r="CD28" s="374" t="str">
        <f ca="1">+IF(OFFSET('Water Data'!$G$29,0,10*ROW('Water Data'!G22))="","",OFFSET('Water Data'!$G$29,0,10*ROW('Water Data'!G22)))</f>
        <v/>
      </c>
      <c r="CE28" s="374" t="str">
        <f ca="1">+IF(OFFSET('Water Data'!$H$27,0,10*ROW('Water Data'!H22))="","",OFFSET('Water Data'!$H$27,0,10*ROW('Water Data'!H22)))</f>
        <v/>
      </c>
      <c r="CF28" s="374" t="str">
        <f ca="1">+IF(OFFSET('Water Data'!$H$28,0,10*ROW('Water Data'!H22))="","",OFFSET('Water Data'!$H$28,0,10*ROW('Water Data'!H22)))</f>
        <v/>
      </c>
      <c r="CG28" s="374" t="str">
        <f ca="1">+IF(OFFSET('Water Data'!$H$29,0,10*ROW('Water Data'!H22))="","",OFFSET('Water Data'!$H$29,0,10*ROW('Water Data'!H22)))</f>
        <v/>
      </c>
      <c r="CH28" s="374" t="str">
        <f ca="1">+IF(OFFSET('Water Data'!$I$27,0,10*ROW('Water Data'!I22))="","",OFFSET('Water Data'!$I$27,0,10*ROW('Water Data'!I22)))</f>
        <v/>
      </c>
      <c r="CI28" s="374" t="str">
        <f ca="1">+IF(OFFSET('Water Data'!$I$28,0,10*ROW('Water Data'!I22))="","",OFFSET('Water Data'!$I$28,0,10*ROW('Water Data'!I22)))</f>
        <v/>
      </c>
      <c r="CJ28" s="374" t="str">
        <f ca="1">+IF(OFFSET('Water Data'!$I$29,0,10*ROW('Water Data'!I22))="","",OFFSET('Water Data'!$I$29,0,10*ROW('Water Data'!I22)))</f>
        <v/>
      </c>
      <c r="CK28" s="374" t="str">
        <f ca="1">+IF(OFFSET('Sanitation Data'!$D$28,0,10*ROW('Sanitation Data'!D22))="","",OFFSET('Sanitation Data'!$D$28,0,10*ROW('Sanitation Data'!D22)))</f>
        <v/>
      </c>
      <c r="CL28" s="374" t="str">
        <f ca="1">+IF(OFFSET('Sanitation Data'!$D$29,0,10*ROW('Sanitation Data'!D22))="","",OFFSET('Sanitation Data'!$D$29,0,10*ROW('Sanitation Data'!D22)))</f>
        <v/>
      </c>
      <c r="CM28" s="374" t="str">
        <f ca="1">+IF(OFFSET('Sanitation Data'!$D$30,0,10*ROW('Sanitation Data'!D22))="","",OFFSET('Sanitation Data'!$D$30,0,10*ROW('Sanitation Data'!D22)))</f>
        <v/>
      </c>
      <c r="CN28" s="374" t="str">
        <f ca="1">+IF(OFFSET('Sanitation Data'!$D$31,0,10*ROW('Sanitation Data'!D22))="","",OFFSET('Sanitation Data'!$D$31,0,10*ROW('Sanitation Data'!D22)))</f>
        <v/>
      </c>
      <c r="CO28" s="374" t="str">
        <f ca="1">+IF(OFFSET('Sanitation Data'!$D$32,0,10*ROW('Sanitation Data'!D22))="","",OFFSET('Sanitation Data'!$D$32,0,10*ROW('Sanitation Data'!D22)))</f>
        <v/>
      </c>
      <c r="CP28" s="374" t="str">
        <f ca="1">+IF(OFFSET('Sanitation Data'!$E$28,0,10*ROW('Sanitation Data'!E22))="","",OFFSET('Sanitation Data'!$E$28,0,10*ROW('Sanitation Data'!E22)))</f>
        <v/>
      </c>
      <c r="CQ28" s="374" t="str">
        <f ca="1">+IF(OFFSET('Sanitation Data'!$E$29,0,10*ROW('Sanitation Data'!E22))="","",OFFSET('Sanitation Data'!$E$29,0,10*ROW('Sanitation Data'!E22)))</f>
        <v/>
      </c>
      <c r="CR28" s="374" t="str">
        <f ca="1">+IF(OFFSET('Sanitation Data'!$E$30,0,10*ROW('Sanitation Data'!E22))="","",OFFSET('Sanitation Data'!$E$30,0,10*ROW('Sanitation Data'!E22)))</f>
        <v/>
      </c>
      <c r="CS28" s="374" t="str">
        <f ca="1">+IF(OFFSET('Sanitation Data'!$E$31,0,10*ROW('Sanitation Data'!E22))="","",OFFSET('Sanitation Data'!$E$31,0,10*ROW('Sanitation Data'!E22)))</f>
        <v/>
      </c>
      <c r="CT28" s="374" t="str">
        <f ca="1">+IF(OFFSET('Sanitation Data'!$E$32,0,10*ROW('Sanitation Data'!E22))="","",OFFSET('Sanitation Data'!$E$32,0,10*ROW('Sanitation Data'!E22)))</f>
        <v/>
      </c>
      <c r="CU28" s="374" t="str">
        <f ca="1">+IF(OFFSET('Sanitation Data'!$F$28,0,10*ROW('Sanitation Data'!F22))="","",OFFSET('Sanitation Data'!$F$28,0,10*ROW('Sanitation Data'!F22)))</f>
        <v/>
      </c>
      <c r="CV28" s="374" t="str">
        <f ca="1">+IF(OFFSET('Sanitation Data'!$F$29,0,10*ROW('Sanitation Data'!F22))="","",OFFSET('Sanitation Data'!$F$29,0,10*ROW('Sanitation Data'!F22)))</f>
        <v/>
      </c>
      <c r="CW28" s="374" t="str">
        <f ca="1">+IF(OFFSET('Sanitation Data'!$F$30,0,10*ROW('Sanitation Data'!F22))="","",OFFSET('Sanitation Data'!$F$30,0,10*ROW('Sanitation Data'!F22)))</f>
        <v/>
      </c>
      <c r="CX28" s="374" t="str">
        <f ca="1">+IF(OFFSET('Sanitation Data'!$F$31,0,10*ROW('Sanitation Data'!F22))="","",OFFSET('Sanitation Data'!$F$31,0,10*ROW('Sanitation Data'!F22)))</f>
        <v/>
      </c>
      <c r="CY28" s="374" t="str">
        <f ca="1">+IF(OFFSET('Sanitation Data'!$F$32,0,10*ROW('Sanitation Data'!F22))="","",OFFSET('Sanitation Data'!$F$32,0,10*ROW('Sanitation Data'!F22)))</f>
        <v/>
      </c>
      <c r="CZ28" s="374" t="str">
        <f ca="1">+IF(OFFSET('Sanitation Data'!$G$28,0,10*ROW('Sanitation Data'!G22))="","",OFFSET('Sanitation Data'!$G$28,0,10*ROW('Sanitation Data'!G22)))</f>
        <v/>
      </c>
      <c r="DA28" s="374" t="str">
        <f ca="1">+IF(OFFSET('Sanitation Data'!$G$29,0,10*ROW('Sanitation Data'!G22))="","",OFFSET('Sanitation Data'!$G$29,0,10*ROW('Sanitation Data'!G22)))</f>
        <v/>
      </c>
      <c r="DB28" s="374" t="str">
        <f ca="1">+IF(OFFSET('Sanitation Data'!$G$30,0,10*ROW('Sanitation Data'!G22))="","",OFFSET('Sanitation Data'!$G$30,0,10*ROW('Sanitation Data'!G22)))</f>
        <v/>
      </c>
      <c r="DC28" s="374" t="str">
        <f ca="1">+IF(OFFSET('Sanitation Data'!$G$31,0,10*ROW('Sanitation Data'!G22))="","",OFFSET('Sanitation Data'!$G$31,0,10*ROW('Sanitation Data'!G22)))</f>
        <v/>
      </c>
      <c r="DD28" s="374" t="str">
        <f ca="1">+IF(OFFSET('Sanitation Data'!$G$32,0,10*ROW('Sanitation Data'!G22))="","",OFFSET('Sanitation Data'!$G$32,0,10*ROW('Sanitation Data'!G22)))</f>
        <v/>
      </c>
      <c r="DE28" s="374" t="str">
        <f ca="1">+IF(OFFSET('Sanitation Data'!$H$28,0,10*ROW('Sanitation Data'!H22))="","",OFFSET('Sanitation Data'!$H$28,0,10*ROW('Sanitation Data'!H22)))</f>
        <v/>
      </c>
      <c r="DF28" s="374" t="str">
        <f ca="1">+IF(OFFSET('Sanitation Data'!$H$29,0,10*ROW('Sanitation Data'!H22))="","",OFFSET('Sanitation Data'!$H$29,0,10*ROW('Sanitation Data'!H22)))</f>
        <v/>
      </c>
      <c r="DG28" s="374" t="str">
        <f ca="1">+IF(OFFSET('Sanitation Data'!$H$30,0,10*ROW('Sanitation Data'!H22))="","",OFFSET('Sanitation Data'!$H$30,0,10*ROW('Sanitation Data'!H22)))</f>
        <v/>
      </c>
      <c r="DH28" s="374" t="str">
        <f ca="1">+IF(OFFSET('Sanitation Data'!$H$31,0,10*ROW('Sanitation Data'!H22))="","",OFFSET('Sanitation Data'!$H$31,0,10*ROW('Sanitation Data'!H22)))</f>
        <v/>
      </c>
      <c r="DI28" s="374" t="str">
        <f ca="1">+IF(OFFSET('Sanitation Data'!$H$32,0,10*ROW('Sanitation Data'!H22))="","",OFFSET('Sanitation Data'!$H$32,0,10*ROW('Sanitation Data'!H22)))</f>
        <v/>
      </c>
      <c r="DJ28" s="374" t="str">
        <f ca="1">+IF(OFFSET('Sanitation Data'!$I$28,0,10*ROW('Sanitation Data'!I22))="","",OFFSET('Sanitation Data'!$I$28,0,10*ROW('Sanitation Data'!I22)))</f>
        <v/>
      </c>
      <c r="DK28" s="374" t="str">
        <f ca="1">+IF(OFFSET('Sanitation Data'!$I$29,0,10*ROW('Sanitation Data'!I22))="","",OFFSET('Sanitation Data'!$I$29,0,10*ROW('Sanitation Data'!I22)))</f>
        <v/>
      </c>
      <c r="DL28" s="374" t="str">
        <f ca="1">+IF(OFFSET('Sanitation Data'!$I$30,0,10*ROW('Sanitation Data'!I22))="","",OFFSET('Sanitation Data'!$I$30,0,10*ROW('Sanitation Data'!I22)))</f>
        <v/>
      </c>
      <c r="DM28" s="374" t="str">
        <f ca="1">+IF(OFFSET('Sanitation Data'!$I$31,0,10*ROW('Sanitation Data'!I22))="","",OFFSET('Sanitation Data'!$I$31,0,10*ROW('Sanitation Data'!I22)))</f>
        <v/>
      </c>
      <c r="DN28" s="374" t="str">
        <f ca="1">+IF(OFFSET('Sanitation Data'!$I$32,0,10*ROW('Sanitation Data'!I22))="","",OFFSET('Sanitation Data'!$I$32,0,10*ROW('Sanitation Data'!I22)))</f>
        <v/>
      </c>
      <c r="DO28" s="374" t="str">
        <f ca="1">+IF(OFFSET('Hygiene Data'!$D$11,0,10*ROW('Hygiene Data'!D22))="","",OFFSET('Hygiene Data'!$D$11,0,10*ROW('Hygiene Data'!D22)))</f>
        <v/>
      </c>
      <c r="DP28" s="374" t="str">
        <f ca="1">+IF(OFFSET('Hygiene Data'!$D$12,0,10*ROW('Hygiene Data'!D22))="","",OFFSET('Hygiene Data'!$D$12,0,10*ROW('Hygiene Data'!D22)))</f>
        <v/>
      </c>
      <c r="DQ28" s="374" t="str">
        <f ca="1">+IF(OFFSET('Hygiene Data'!$D$13,0,10*ROW('Hygiene Data'!D22))="","",OFFSET('Hygiene Data'!$D$13,0,10*ROW('Hygiene Data'!D22)))</f>
        <v/>
      </c>
      <c r="DR28" s="374" t="str">
        <f ca="1">+IF(OFFSET('Hygiene Data'!$E$11,0,10*ROW('Hygiene Data'!E22))="","",OFFSET('Hygiene Data'!$E$11,0,10*ROW('Hygiene Data'!E22)))</f>
        <v/>
      </c>
      <c r="DS28" s="374" t="str">
        <f ca="1">+IF(OFFSET('Hygiene Data'!$E$12,0,10*ROW('Hygiene Data'!E22))="","",OFFSET('Hygiene Data'!$E$12,0,10*ROW('Hygiene Data'!E22)))</f>
        <v/>
      </c>
      <c r="DT28" s="374" t="str">
        <f ca="1">+IF(OFFSET('Hygiene Data'!$E$13,0,10*ROW('Hygiene Data'!E22))="","",OFFSET('Hygiene Data'!$E$13,0,10*ROW('Hygiene Data'!E22)))</f>
        <v/>
      </c>
      <c r="DU28" s="374" t="str">
        <f ca="1">+IF(OFFSET('Hygiene Data'!$F$11,0,10*ROW('Hygiene Data'!F22))="","",OFFSET('Hygiene Data'!$F$11,0,10*ROW('Hygiene Data'!F22)))</f>
        <v/>
      </c>
      <c r="DV28" s="374" t="str">
        <f ca="1">+IF(OFFSET('Hygiene Data'!$F$12,0,10*ROW('Hygiene Data'!F22))="","",OFFSET('Hygiene Data'!$F$12,0,10*ROW('Hygiene Data'!F22)))</f>
        <v/>
      </c>
      <c r="DW28" s="374" t="str">
        <f ca="1">+IF(OFFSET('Hygiene Data'!$F$13,0,10*ROW('Hygiene Data'!F22))="","",OFFSET('Hygiene Data'!$F$13,0,10*ROW('Hygiene Data'!F22)))</f>
        <v/>
      </c>
      <c r="DX28" s="374" t="str">
        <f ca="1">+IF(OFFSET('Hygiene Data'!$G$11,0,10*ROW('Hygiene Data'!G22))="","",OFFSET('Hygiene Data'!$G$11,0,10*ROW('Hygiene Data'!G22)))</f>
        <v/>
      </c>
      <c r="DY28" s="374" t="str">
        <f ca="1">+IF(OFFSET('Hygiene Data'!$G$12,0,10*ROW('Hygiene Data'!G22))="","",OFFSET('Hygiene Data'!$G$12,0,10*ROW('Hygiene Data'!G22)))</f>
        <v/>
      </c>
      <c r="DZ28" s="374" t="str">
        <f ca="1">+IF(OFFSET('Hygiene Data'!$G$13,0,10*ROW('Hygiene Data'!G22))="","",OFFSET('Hygiene Data'!$G$13,0,10*ROW('Hygiene Data'!G22)))</f>
        <v/>
      </c>
      <c r="EA28" s="374" t="str">
        <f ca="1">+IF(OFFSET('Hygiene Data'!$H$11,0,10*ROW('Hygiene Data'!H22))="","",OFFSET('Hygiene Data'!$H$11,0,10*ROW('Hygiene Data'!H22)))</f>
        <v/>
      </c>
      <c r="EB28" s="374" t="str">
        <f ca="1">+IF(OFFSET('Hygiene Data'!$H$12,0,10*ROW('Hygiene Data'!H22))="","",OFFSET('Hygiene Data'!$H$12,0,10*ROW('Hygiene Data'!H22)))</f>
        <v/>
      </c>
      <c r="EC28" s="374" t="str">
        <f ca="1">+IF(OFFSET('Hygiene Data'!$H$13,0,10*ROW('Hygiene Data'!H22))="","",OFFSET('Hygiene Data'!$H$13,0,10*ROW('Hygiene Data'!H22)))</f>
        <v/>
      </c>
      <c r="ED28" s="374" t="str">
        <f ca="1">+IF(OFFSET('Hygiene Data'!$I$11,0,10*ROW('Hygiene Data'!I22))="","",OFFSET('Hygiene Data'!$I$11,0,10*ROW('Hygiene Data'!I22)))</f>
        <v/>
      </c>
      <c r="EE28" s="374" t="str">
        <f ca="1">+IF(OFFSET('Hygiene Data'!$I$12,0,10*ROW('Hygiene Data'!I22))="","",OFFSET('Hygiene Data'!$I$12,0,10*ROW('Hygiene Data'!I22)))</f>
        <v/>
      </c>
      <c r="EF28" s="374" t="str">
        <f ca="1">+IF(OFFSET('Hygiene Data'!$I$13,0,10*ROW('Hygiene Data'!I22))="","",OFFSET('Hygiene Data'!$I$13,0,10*ROW('Hygiene Data'!I22)))</f>
        <v/>
      </c>
    </row>
    <row r="29" spans="1:136" x14ac:dyDescent="0.25">
      <c r="A29" s="483" t="str">
        <f ca="1">+IF(OFFSET('Water Data'!$B$2,0,10*ROW('Water Data'!E23))="","",OFFSET('Water Data'!$B$2,0,10*ROW('Water Data'!E23)))</f>
        <v/>
      </c>
      <c r="B29" s="48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0" t="str">
        <f t="shared" ca="1" si="0"/>
        <v/>
      </c>
      <c r="D29" s="51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4" t="str">
        <f ca="1">+IF(OFFSET('Water Data'!$D$27,0,10*ROW('Water Data'!D23))="","",OFFSET('Water Data'!$D$27,0,10*ROW('Water Data'!D23)))</f>
        <v/>
      </c>
      <c r="BT29" s="374" t="str">
        <f ca="1">+IF(OFFSET('Water Data'!$D$28,0,10*ROW('Water Data'!D23))="","",OFFSET('Water Data'!$D$28,0,10*ROW('Water Data'!D23)))</f>
        <v/>
      </c>
      <c r="BU29" s="374" t="str">
        <f ca="1">+IF(OFFSET('Water Data'!$D$29,0,10*ROW('Water Data'!D23))="","",OFFSET('Water Data'!$D$29,0,10*ROW('Water Data'!D23)))</f>
        <v/>
      </c>
      <c r="BV29" s="374" t="str">
        <f ca="1">+IF(OFFSET('Water Data'!$E$27,0,10*ROW('Water Data'!E23))="","",OFFSET('Water Data'!$E$27,0,10*ROW('Water Data'!E23)))</f>
        <v/>
      </c>
      <c r="BW29" s="374" t="str">
        <f ca="1">+IF(OFFSET('Water Data'!$E$28,0,10*ROW('Water Data'!E23))="","",OFFSET('Water Data'!$E$28,0,10*ROW('Water Data'!E23)))</f>
        <v/>
      </c>
      <c r="BX29" s="374" t="str">
        <f ca="1">+IF(OFFSET('Water Data'!$E$29,0,10*ROW('Water Data'!E23))="","",OFFSET('Water Data'!$E$29,0,10*ROW('Water Data'!E23)))</f>
        <v/>
      </c>
      <c r="BY29" s="374" t="str">
        <f ca="1">+IF(OFFSET('Water Data'!$F$27,0,10*ROW('Water Data'!F23))="","",OFFSET('Water Data'!$F$27,0,10*ROW('Water Data'!F23)))</f>
        <v/>
      </c>
      <c r="BZ29" s="374" t="str">
        <f ca="1">+IF(OFFSET('Water Data'!$F$28,0,10*ROW('Water Data'!F23))="","",OFFSET('Water Data'!$F$28,0,10*ROW('Water Data'!F23)))</f>
        <v/>
      </c>
      <c r="CA29" s="374" t="str">
        <f ca="1">+IF(OFFSET('Water Data'!$F$29,0,10*ROW('Water Data'!F23))="","",OFFSET('Water Data'!$F$29,0,10*ROW('Water Data'!F23)))</f>
        <v/>
      </c>
      <c r="CB29" s="374" t="str">
        <f ca="1">+IF(OFFSET('Water Data'!$G$27,0,10*ROW('Water Data'!G23))="","",OFFSET('Water Data'!$G$27,0,10*ROW('Water Data'!G23)))</f>
        <v/>
      </c>
      <c r="CC29" s="374" t="str">
        <f ca="1">+IF(OFFSET('Water Data'!$G$28,0,10*ROW('Water Data'!G23))="","",OFFSET('Water Data'!$G$28,0,10*ROW('Water Data'!G23)))</f>
        <v/>
      </c>
      <c r="CD29" s="374" t="str">
        <f ca="1">+IF(OFFSET('Water Data'!$G$29,0,10*ROW('Water Data'!G23))="","",OFFSET('Water Data'!$G$29,0,10*ROW('Water Data'!G23)))</f>
        <v/>
      </c>
      <c r="CE29" s="374" t="str">
        <f ca="1">+IF(OFFSET('Water Data'!$H$27,0,10*ROW('Water Data'!H23))="","",OFFSET('Water Data'!$H$27,0,10*ROW('Water Data'!H23)))</f>
        <v/>
      </c>
      <c r="CF29" s="374" t="str">
        <f ca="1">+IF(OFFSET('Water Data'!$H$28,0,10*ROW('Water Data'!H23))="","",OFFSET('Water Data'!$H$28,0,10*ROW('Water Data'!H23)))</f>
        <v/>
      </c>
      <c r="CG29" s="374" t="str">
        <f ca="1">+IF(OFFSET('Water Data'!$H$29,0,10*ROW('Water Data'!H23))="","",OFFSET('Water Data'!$H$29,0,10*ROW('Water Data'!H23)))</f>
        <v/>
      </c>
      <c r="CH29" s="374" t="str">
        <f ca="1">+IF(OFFSET('Water Data'!$I$27,0,10*ROW('Water Data'!I23))="","",OFFSET('Water Data'!$I$27,0,10*ROW('Water Data'!I23)))</f>
        <v/>
      </c>
      <c r="CI29" s="374" t="str">
        <f ca="1">+IF(OFFSET('Water Data'!$I$28,0,10*ROW('Water Data'!I23))="","",OFFSET('Water Data'!$I$28,0,10*ROW('Water Data'!I23)))</f>
        <v/>
      </c>
      <c r="CJ29" s="374" t="str">
        <f ca="1">+IF(OFFSET('Water Data'!$I$29,0,10*ROW('Water Data'!I23))="","",OFFSET('Water Data'!$I$29,0,10*ROW('Water Data'!I23)))</f>
        <v/>
      </c>
      <c r="CK29" s="374" t="str">
        <f ca="1">+IF(OFFSET('Sanitation Data'!$D$28,0,10*ROW('Sanitation Data'!D23))="","",OFFSET('Sanitation Data'!$D$28,0,10*ROW('Sanitation Data'!D23)))</f>
        <v/>
      </c>
      <c r="CL29" s="374" t="str">
        <f ca="1">+IF(OFFSET('Sanitation Data'!$D$29,0,10*ROW('Sanitation Data'!D23))="","",OFFSET('Sanitation Data'!$D$29,0,10*ROW('Sanitation Data'!D23)))</f>
        <v/>
      </c>
      <c r="CM29" s="374" t="str">
        <f ca="1">+IF(OFFSET('Sanitation Data'!$D$30,0,10*ROW('Sanitation Data'!D23))="","",OFFSET('Sanitation Data'!$D$30,0,10*ROW('Sanitation Data'!D23)))</f>
        <v/>
      </c>
      <c r="CN29" s="374" t="str">
        <f ca="1">+IF(OFFSET('Sanitation Data'!$D$31,0,10*ROW('Sanitation Data'!D23))="","",OFFSET('Sanitation Data'!$D$31,0,10*ROW('Sanitation Data'!D23)))</f>
        <v/>
      </c>
      <c r="CO29" s="374" t="str">
        <f ca="1">+IF(OFFSET('Sanitation Data'!$D$32,0,10*ROW('Sanitation Data'!D23))="","",OFFSET('Sanitation Data'!$D$32,0,10*ROW('Sanitation Data'!D23)))</f>
        <v/>
      </c>
      <c r="CP29" s="374" t="str">
        <f ca="1">+IF(OFFSET('Sanitation Data'!$E$28,0,10*ROW('Sanitation Data'!E23))="","",OFFSET('Sanitation Data'!$E$28,0,10*ROW('Sanitation Data'!E23)))</f>
        <v/>
      </c>
      <c r="CQ29" s="374" t="str">
        <f ca="1">+IF(OFFSET('Sanitation Data'!$E$29,0,10*ROW('Sanitation Data'!E23))="","",OFFSET('Sanitation Data'!$E$29,0,10*ROW('Sanitation Data'!E23)))</f>
        <v/>
      </c>
      <c r="CR29" s="374" t="str">
        <f ca="1">+IF(OFFSET('Sanitation Data'!$E$30,0,10*ROW('Sanitation Data'!E23))="","",OFFSET('Sanitation Data'!$E$30,0,10*ROW('Sanitation Data'!E23)))</f>
        <v/>
      </c>
      <c r="CS29" s="374" t="str">
        <f ca="1">+IF(OFFSET('Sanitation Data'!$E$31,0,10*ROW('Sanitation Data'!E23))="","",OFFSET('Sanitation Data'!$E$31,0,10*ROW('Sanitation Data'!E23)))</f>
        <v/>
      </c>
      <c r="CT29" s="374" t="str">
        <f ca="1">+IF(OFFSET('Sanitation Data'!$E$32,0,10*ROW('Sanitation Data'!E23))="","",OFFSET('Sanitation Data'!$E$32,0,10*ROW('Sanitation Data'!E23)))</f>
        <v/>
      </c>
      <c r="CU29" s="374" t="str">
        <f ca="1">+IF(OFFSET('Sanitation Data'!$F$28,0,10*ROW('Sanitation Data'!F23))="","",OFFSET('Sanitation Data'!$F$28,0,10*ROW('Sanitation Data'!F23)))</f>
        <v/>
      </c>
      <c r="CV29" s="374" t="str">
        <f ca="1">+IF(OFFSET('Sanitation Data'!$F$29,0,10*ROW('Sanitation Data'!F23))="","",OFFSET('Sanitation Data'!$F$29,0,10*ROW('Sanitation Data'!F23)))</f>
        <v/>
      </c>
      <c r="CW29" s="374" t="str">
        <f ca="1">+IF(OFFSET('Sanitation Data'!$F$30,0,10*ROW('Sanitation Data'!F23))="","",OFFSET('Sanitation Data'!$F$30,0,10*ROW('Sanitation Data'!F23)))</f>
        <v/>
      </c>
      <c r="CX29" s="374" t="str">
        <f ca="1">+IF(OFFSET('Sanitation Data'!$F$31,0,10*ROW('Sanitation Data'!F23))="","",OFFSET('Sanitation Data'!$F$31,0,10*ROW('Sanitation Data'!F23)))</f>
        <v/>
      </c>
      <c r="CY29" s="374" t="str">
        <f ca="1">+IF(OFFSET('Sanitation Data'!$F$32,0,10*ROW('Sanitation Data'!F23))="","",OFFSET('Sanitation Data'!$F$32,0,10*ROW('Sanitation Data'!F23)))</f>
        <v/>
      </c>
      <c r="CZ29" s="374" t="str">
        <f ca="1">+IF(OFFSET('Sanitation Data'!$G$28,0,10*ROW('Sanitation Data'!G23))="","",OFFSET('Sanitation Data'!$G$28,0,10*ROW('Sanitation Data'!G23)))</f>
        <v/>
      </c>
      <c r="DA29" s="374" t="str">
        <f ca="1">+IF(OFFSET('Sanitation Data'!$G$29,0,10*ROW('Sanitation Data'!G23))="","",OFFSET('Sanitation Data'!$G$29,0,10*ROW('Sanitation Data'!G23)))</f>
        <v/>
      </c>
      <c r="DB29" s="374" t="str">
        <f ca="1">+IF(OFFSET('Sanitation Data'!$G$30,0,10*ROW('Sanitation Data'!G23))="","",OFFSET('Sanitation Data'!$G$30,0,10*ROW('Sanitation Data'!G23)))</f>
        <v/>
      </c>
      <c r="DC29" s="374" t="str">
        <f ca="1">+IF(OFFSET('Sanitation Data'!$G$31,0,10*ROW('Sanitation Data'!G23))="","",OFFSET('Sanitation Data'!$G$31,0,10*ROW('Sanitation Data'!G23)))</f>
        <v/>
      </c>
      <c r="DD29" s="374" t="str">
        <f ca="1">+IF(OFFSET('Sanitation Data'!$G$32,0,10*ROW('Sanitation Data'!G23))="","",OFFSET('Sanitation Data'!$G$32,0,10*ROW('Sanitation Data'!G23)))</f>
        <v/>
      </c>
      <c r="DE29" s="374" t="str">
        <f ca="1">+IF(OFFSET('Sanitation Data'!$H$28,0,10*ROW('Sanitation Data'!H23))="","",OFFSET('Sanitation Data'!$H$28,0,10*ROW('Sanitation Data'!H23)))</f>
        <v/>
      </c>
      <c r="DF29" s="374" t="str">
        <f ca="1">+IF(OFFSET('Sanitation Data'!$H$29,0,10*ROW('Sanitation Data'!H23))="","",OFFSET('Sanitation Data'!$H$29,0,10*ROW('Sanitation Data'!H23)))</f>
        <v/>
      </c>
      <c r="DG29" s="374" t="str">
        <f ca="1">+IF(OFFSET('Sanitation Data'!$H$30,0,10*ROW('Sanitation Data'!H23))="","",OFFSET('Sanitation Data'!$H$30,0,10*ROW('Sanitation Data'!H23)))</f>
        <v/>
      </c>
      <c r="DH29" s="374" t="str">
        <f ca="1">+IF(OFFSET('Sanitation Data'!$H$31,0,10*ROW('Sanitation Data'!H23))="","",OFFSET('Sanitation Data'!$H$31,0,10*ROW('Sanitation Data'!H23)))</f>
        <v/>
      </c>
      <c r="DI29" s="374" t="str">
        <f ca="1">+IF(OFFSET('Sanitation Data'!$H$32,0,10*ROW('Sanitation Data'!H23))="","",OFFSET('Sanitation Data'!$H$32,0,10*ROW('Sanitation Data'!H23)))</f>
        <v/>
      </c>
      <c r="DJ29" s="374" t="str">
        <f ca="1">+IF(OFFSET('Sanitation Data'!$I$28,0,10*ROW('Sanitation Data'!I23))="","",OFFSET('Sanitation Data'!$I$28,0,10*ROW('Sanitation Data'!I23)))</f>
        <v/>
      </c>
      <c r="DK29" s="374" t="str">
        <f ca="1">+IF(OFFSET('Sanitation Data'!$I$29,0,10*ROW('Sanitation Data'!I23))="","",OFFSET('Sanitation Data'!$I$29,0,10*ROW('Sanitation Data'!I23)))</f>
        <v/>
      </c>
      <c r="DL29" s="374" t="str">
        <f ca="1">+IF(OFFSET('Sanitation Data'!$I$30,0,10*ROW('Sanitation Data'!I23))="","",OFFSET('Sanitation Data'!$I$30,0,10*ROW('Sanitation Data'!I23)))</f>
        <v/>
      </c>
      <c r="DM29" s="374" t="str">
        <f ca="1">+IF(OFFSET('Sanitation Data'!$I$31,0,10*ROW('Sanitation Data'!I23))="","",OFFSET('Sanitation Data'!$I$31,0,10*ROW('Sanitation Data'!I23)))</f>
        <v/>
      </c>
      <c r="DN29" s="374" t="str">
        <f ca="1">+IF(OFFSET('Sanitation Data'!$I$32,0,10*ROW('Sanitation Data'!I23))="","",OFFSET('Sanitation Data'!$I$32,0,10*ROW('Sanitation Data'!I23)))</f>
        <v/>
      </c>
      <c r="DO29" s="374" t="str">
        <f ca="1">+IF(OFFSET('Hygiene Data'!$D$11,0,10*ROW('Hygiene Data'!D23))="","",OFFSET('Hygiene Data'!$D$11,0,10*ROW('Hygiene Data'!D23)))</f>
        <v/>
      </c>
      <c r="DP29" s="374" t="str">
        <f ca="1">+IF(OFFSET('Hygiene Data'!$D$12,0,10*ROW('Hygiene Data'!D23))="","",OFFSET('Hygiene Data'!$D$12,0,10*ROW('Hygiene Data'!D23)))</f>
        <v/>
      </c>
      <c r="DQ29" s="374" t="str">
        <f ca="1">+IF(OFFSET('Hygiene Data'!$D$13,0,10*ROW('Hygiene Data'!D23))="","",OFFSET('Hygiene Data'!$D$13,0,10*ROW('Hygiene Data'!D23)))</f>
        <v/>
      </c>
      <c r="DR29" s="374" t="str">
        <f ca="1">+IF(OFFSET('Hygiene Data'!$E$11,0,10*ROW('Hygiene Data'!E23))="","",OFFSET('Hygiene Data'!$E$11,0,10*ROW('Hygiene Data'!E23)))</f>
        <v/>
      </c>
      <c r="DS29" s="374" t="str">
        <f ca="1">+IF(OFFSET('Hygiene Data'!$E$12,0,10*ROW('Hygiene Data'!E23))="","",OFFSET('Hygiene Data'!$E$12,0,10*ROW('Hygiene Data'!E23)))</f>
        <v/>
      </c>
      <c r="DT29" s="374" t="str">
        <f ca="1">+IF(OFFSET('Hygiene Data'!$E$13,0,10*ROW('Hygiene Data'!E23))="","",OFFSET('Hygiene Data'!$E$13,0,10*ROW('Hygiene Data'!E23)))</f>
        <v/>
      </c>
      <c r="DU29" s="374" t="str">
        <f ca="1">+IF(OFFSET('Hygiene Data'!$F$11,0,10*ROW('Hygiene Data'!F23))="","",OFFSET('Hygiene Data'!$F$11,0,10*ROW('Hygiene Data'!F23)))</f>
        <v/>
      </c>
      <c r="DV29" s="374" t="str">
        <f ca="1">+IF(OFFSET('Hygiene Data'!$F$12,0,10*ROW('Hygiene Data'!F23))="","",OFFSET('Hygiene Data'!$F$12,0,10*ROW('Hygiene Data'!F23)))</f>
        <v/>
      </c>
      <c r="DW29" s="374" t="str">
        <f ca="1">+IF(OFFSET('Hygiene Data'!$F$13,0,10*ROW('Hygiene Data'!F23))="","",OFFSET('Hygiene Data'!$F$13,0,10*ROW('Hygiene Data'!F23)))</f>
        <v/>
      </c>
      <c r="DX29" s="374" t="str">
        <f ca="1">+IF(OFFSET('Hygiene Data'!$G$11,0,10*ROW('Hygiene Data'!G23))="","",OFFSET('Hygiene Data'!$G$11,0,10*ROW('Hygiene Data'!G23)))</f>
        <v/>
      </c>
      <c r="DY29" s="374" t="str">
        <f ca="1">+IF(OFFSET('Hygiene Data'!$G$12,0,10*ROW('Hygiene Data'!G23))="","",OFFSET('Hygiene Data'!$G$12,0,10*ROW('Hygiene Data'!G23)))</f>
        <v/>
      </c>
      <c r="DZ29" s="374" t="str">
        <f ca="1">+IF(OFFSET('Hygiene Data'!$G$13,0,10*ROW('Hygiene Data'!G23))="","",OFFSET('Hygiene Data'!$G$13,0,10*ROW('Hygiene Data'!G23)))</f>
        <v/>
      </c>
      <c r="EA29" s="374" t="str">
        <f ca="1">+IF(OFFSET('Hygiene Data'!$H$11,0,10*ROW('Hygiene Data'!H23))="","",OFFSET('Hygiene Data'!$H$11,0,10*ROW('Hygiene Data'!H23)))</f>
        <v/>
      </c>
      <c r="EB29" s="374" t="str">
        <f ca="1">+IF(OFFSET('Hygiene Data'!$H$12,0,10*ROW('Hygiene Data'!H23))="","",OFFSET('Hygiene Data'!$H$12,0,10*ROW('Hygiene Data'!H23)))</f>
        <v/>
      </c>
      <c r="EC29" s="374" t="str">
        <f ca="1">+IF(OFFSET('Hygiene Data'!$H$13,0,10*ROW('Hygiene Data'!H23))="","",OFFSET('Hygiene Data'!$H$13,0,10*ROW('Hygiene Data'!H23)))</f>
        <v/>
      </c>
      <c r="ED29" s="374" t="str">
        <f ca="1">+IF(OFFSET('Hygiene Data'!$I$11,0,10*ROW('Hygiene Data'!I23))="","",OFFSET('Hygiene Data'!$I$11,0,10*ROW('Hygiene Data'!I23)))</f>
        <v/>
      </c>
      <c r="EE29" s="374" t="str">
        <f ca="1">+IF(OFFSET('Hygiene Data'!$I$12,0,10*ROW('Hygiene Data'!I23))="","",OFFSET('Hygiene Data'!$I$12,0,10*ROW('Hygiene Data'!I23)))</f>
        <v/>
      </c>
      <c r="EF29" s="374" t="str">
        <f ca="1">+IF(OFFSET('Hygiene Data'!$I$13,0,10*ROW('Hygiene Data'!I23))="","",OFFSET('Hygiene Data'!$I$13,0,10*ROW('Hygiene Data'!I23)))</f>
        <v/>
      </c>
    </row>
    <row r="30" spans="1:136" x14ac:dyDescent="0.25">
      <c r="A30" s="483" t="str">
        <f ca="1">+IF(OFFSET('Water Data'!$B$2,0,10*ROW('Water Data'!E24))="","",OFFSET('Water Data'!$B$2,0,10*ROW('Water Data'!E24)))</f>
        <v/>
      </c>
      <c r="B30" s="48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0" t="str">
        <f t="shared" ca="1" si="0"/>
        <v/>
      </c>
      <c r="D30" s="51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4" t="str">
        <f ca="1">+IF(OFFSET('Water Data'!$D$27,0,10*ROW('Water Data'!D24))="","",OFFSET('Water Data'!$D$27,0,10*ROW('Water Data'!D24)))</f>
        <v/>
      </c>
      <c r="BT30" s="374" t="str">
        <f ca="1">+IF(OFFSET('Water Data'!$D$28,0,10*ROW('Water Data'!D24))="","",OFFSET('Water Data'!$D$28,0,10*ROW('Water Data'!D24)))</f>
        <v/>
      </c>
      <c r="BU30" s="374" t="str">
        <f ca="1">+IF(OFFSET('Water Data'!$D$29,0,10*ROW('Water Data'!D24))="","",OFFSET('Water Data'!$D$29,0,10*ROW('Water Data'!D24)))</f>
        <v/>
      </c>
      <c r="BV30" s="374" t="str">
        <f ca="1">+IF(OFFSET('Water Data'!$E$27,0,10*ROW('Water Data'!E24))="","",OFFSET('Water Data'!$E$27,0,10*ROW('Water Data'!E24)))</f>
        <v/>
      </c>
      <c r="BW30" s="374" t="str">
        <f ca="1">+IF(OFFSET('Water Data'!$E$28,0,10*ROW('Water Data'!E24))="","",OFFSET('Water Data'!$E$28,0,10*ROW('Water Data'!E24)))</f>
        <v/>
      </c>
      <c r="BX30" s="374" t="str">
        <f ca="1">+IF(OFFSET('Water Data'!$E$29,0,10*ROW('Water Data'!E24))="","",OFFSET('Water Data'!$E$29,0,10*ROW('Water Data'!E24)))</f>
        <v/>
      </c>
      <c r="BY30" s="374" t="str">
        <f ca="1">+IF(OFFSET('Water Data'!$F$27,0,10*ROW('Water Data'!F24))="","",OFFSET('Water Data'!$F$27,0,10*ROW('Water Data'!F24)))</f>
        <v/>
      </c>
      <c r="BZ30" s="374" t="str">
        <f ca="1">+IF(OFFSET('Water Data'!$F$28,0,10*ROW('Water Data'!F24))="","",OFFSET('Water Data'!$F$28,0,10*ROW('Water Data'!F24)))</f>
        <v/>
      </c>
      <c r="CA30" s="374" t="str">
        <f ca="1">+IF(OFFSET('Water Data'!$F$29,0,10*ROW('Water Data'!F24))="","",OFFSET('Water Data'!$F$29,0,10*ROW('Water Data'!F24)))</f>
        <v/>
      </c>
      <c r="CB30" s="374" t="str">
        <f ca="1">+IF(OFFSET('Water Data'!$G$27,0,10*ROW('Water Data'!G24))="","",OFFSET('Water Data'!$G$27,0,10*ROW('Water Data'!G24)))</f>
        <v/>
      </c>
      <c r="CC30" s="374" t="str">
        <f ca="1">+IF(OFFSET('Water Data'!$G$28,0,10*ROW('Water Data'!G24))="","",OFFSET('Water Data'!$G$28,0,10*ROW('Water Data'!G24)))</f>
        <v/>
      </c>
      <c r="CD30" s="374" t="str">
        <f ca="1">+IF(OFFSET('Water Data'!$G$29,0,10*ROW('Water Data'!G24))="","",OFFSET('Water Data'!$G$29,0,10*ROW('Water Data'!G24)))</f>
        <v/>
      </c>
      <c r="CE30" s="374" t="str">
        <f ca="1">+IF(OFFSET('Water Data'!$H$27,0,10*ROW('Water Data'!H24))="","",OFFSET('Water Data'!$H$27,0,10*ROW('Water Data'!H24)))</f>
        <v/>
      </c>
      <c r="CF30" s="374" t="str">
        <f ca="1">+IF(OFFSET('Water Data'!$H$28,0,10*ROW('Water Data'!H24))="","",OFFSET('Water Data'!$H$28,0,10*ROW('Water Data'!H24)))</f>
        <v/>
      </c>
      <c r="CG30" s="374" t="str">
        <f ca="1">+IF(OFFSET('Water Data'!$H$29,0,10*ROW('Water Data'!H24))="","",OFFSET('Water Data'!$H$29,0,10*ROW('Water Data'!H24)))</f>
        <v/>
      </c>
      <c r="CH30" s="374" t="str">
        <f ca="1">+IF(OFFSET('Water Data'!$I$27,0,10*ROW('Water Data'!I24))="","",OFFSET('Water Data'!$I$27,0,10*ROW('Water Data'!I24)))</f>
        <v/>
      </c>
      <c r="CI30" s="374" t="str">
        <f ca="1">+IF(OFFSET('Water Data'!$I$28,0,10*ROW('Water Data'!I24))="","",OFFSET('Water Data'!$I$28,0,10*ROW('Water Data'!I24)))</f>
        <v/>
      </c>
      <c r="CJ30" s="374" t="str">
        <f ca="1">+IF(OFFSET('Water Data'!$I$29,0,10*ROW('Water Data'!I24))="","",OFFSET('Water Data'!$I$29,0,10*ROW('Water Data'!I24)))</f>
        <v/>
      </c>
      <c r="CK30" s="374" t="str">
        <f ca="1">+IF(OFFSET('Sanitation Data'!$D$28,0,10*ROW('Sanitation Data'!D24))="","",OFFSET('Sanitation Data'!$D$28,0,10*ROW('Sanitation Data'!D24)))</f>
        <v/>
      </c>
      <c r="CL30" s="374" t="str">
        <f ca="1">+IF(OFFSET('Sanitation Data'!$D$29,0,10*ROW('Sanitation Data'!D24))="","",OFFSET('Sanitation Data'!$D$29,0,10*ROW('Sanitation Data'!D24)))</f>
        <v/>
      </c>
      <c r="CM30" s="374" t="str">
        <f ca="1">+IF(OFFSET('Sanitation Data'!$D$30,0,10*ROW('Sanitation Data'!D24))="","",OFFSET('Sanitation Data'!$D$30,0,10*ROW('Sanitation Data'!D24)))</f>
        <v/>
      </c>
      <c r="CN30" s="374" t="str">
        <f ca="1">+IF(OFFSET('Sanitation Data'!$D$31,0,10*ROW('Sanitation Data'!D24))="","",OFFSET('Sanitation Data'!$D$31,0,10*ROW('Sanitation Data'!D24)))</f>
        <v/>
      </c>
      <c r="CO30" s="374" t="str">
        <f ca="1">+IF(OFFSET('Sanitation Data'!$D$32,0,10*ROW('Sanitation Data'!D24))="","",OFFSET('Sanitation Data'!$D$32,0,10*ROW('Sanitation Data'!D24)))</f>
        <v/>
      </c>
      <c r="CP30" s="374" t="str">
        <f ca="1">+IF(OFFSET('Sanitation Data'!$E$28,0,10*ROW('Sanitation Data'!E24))="","",OFFSET('Sanitation Data'!$E$28,0,10*ROW('Sanitation Data'!E24)))</f>
        <v/>
      </c>
      <c r="CQ30" s="374" t="str">
        <f ca="1">+IF(OFFSET('Sanitation Data'!$E$29,0,10*ROW('Sanitation Data'!E24))="","",OFFSET('Sanitation Data'!$E$29,0,10*ROW('Sanitation Data'!E24)))</f>
        <v/>
      </c>
      <c r="CR30" s="374" t="str">
        <f ca="1">+IF(OFFSET('Sanitation Data'!$E$30,0,10*ROW('Sanitation Data'!E24))="","",OFFSET('Sanitation Data'!$E$30,0,10*ROW('Sanitation Data'!E24)))</f>
        <v/>
      </c>
      <c r="CS30" s="374" t="str">
        <f ca="1">+IF(OFFSET('Sanitation Data'!$E$31,0,10*ROW('Sanitation Data'!E24))="","",OFFSET('Sanitation Data'!$E$31,0,10*ROW('Sanitation Data'!E24)))</f>
        <v/>
      </c>
      <c r="CT30" s="374" t="str">
        <f ca="1">+IF(OFFSET('Sanitation Data'!$E$32,0,10*ROW('Sanitation Data'!E24))="","",OFFSET('Sanitation Data'!$E$32,0,10*ROW('Sanitation Data'!E24)))</f>
        <v/>
      </c>
      <c r="CU30" s="374" t="str">
        <f ca="1">+IF(OFFSET('Sanitation Data'!$F$28,0,10*ROW('Sanitation Data'!F24))="","",OFFSET('Sanitation Data'!$F$28,0,10*ROW('Sanitation Data'!F24)))</f>
        <v/>
      </c>
      <c r="CV30" s="374" t="str">
        <f ca="1">+IF(OFFSET('Sanitation Data'!$F$29,0,10*ROW('Sanitation Data'!F24))="","",OFFSET('Sanitation Data'!$F$29,0,10*ROW('Sanitation Data'!F24)))</f>
        <v/>
      </c>
      <c r="CW30" s="374" t="str">
        <f ca="1">+IF(OFFSET('Sanitation Data'!$F$30,0,10*ROW('Sanitation Data'!F24))="","",OFFSET('Sanitation Data'!$F$30,0,10*ROW('Sanitation Data'!F24)))</f>
        <v/>
      </c>
      <c r="CX30" s="374" t="str">
        <f ca="1">+IF(OFFSET('Sanitation Data'!$F$31,0,10*ROW('Sanitation Data'!F24))="","",OFFSET('Sanitation Data'!$F$31,0,10*ROW('Sanitation Data'!F24)))</f>
        <v/>
      </c>
      <c r="CY30" s="374" t="str">
        <f ca="1">+IF(OFFSET('Sanitation Data'!$F$32,0,10*ROW('Sanitation Data'!F24))="","",OFFSET('Sanitation Data'!$F$32,0,10*ROW('Sanitation Data'!F24)))</f>
        <v/>
      </c>
      <c r="CZ30" s="374" t="str">
        <f ca="1">+IF(OFFSET('Sanitation Data'!$G$28,0,10*ROW('Sanitation Data'!G24))="","",OFFSET('Sanitation Data'!$G$28,0,10*ROW('Sanitation Data'!G24)))</f>
        <v/>
      </c>
      <c r="DA30" s="374" t="str">
        <f ca="1">+IF(OFFSET('Sanitation Data'!$G$29,0,10*ROW('Sanitation Data'!G24))="","",OFFSET('Sanitation Data'!$G$29,0,10*ROW('Sanitation Data'!G24)))</f>
        <v/>
      </c>
      <c r="DB30" s="374" t="str">
        <f ca="1">+IF(OFFSET('Sanitation Data'!$G$30,0,10*ROW('Sanitation Data'!G24))="","",OFFSET('Sanitation Data'!$G$30,0,10*ROW('Sanitation Data'!G24)))</f>
        <v/>
      </c>
      <c r="DC30" s="374" t="str">
        <f ca="1">+IF(OFFSET('Sanitation Data'!$G$31,0,10*ROW('Sanitation Data'!G24))="","",OFFSET('Sanitation Data'!$G$31,0,10*ROW('Sanitation Data'!G24)))</f>
        <v/>
      </c>
      <c r="DD30" s="374" t="str">
        <f ca="1">+IF(OFFSET('Sanitation Data'!$G$32,0,10*ROW('Sanitation Data'!G24))="","",OFFSET('Sanitation Data'!$G$32,0,10*ROW('Sanitation Data'!G24)))</f>
        <v/>
      </c>
      <c r="DE30" s="374" t="str">
        <f ca="1">+IF(OFFSET('Sanitation Data'!$H$28,0,10*ROW('Sanitation Data'!H24))="","",OFFSET('Sanitation Data'!$H$28,0,10*ROW('Sanitation Data'!H24)))</f>
        <v/>
      </c>
      <c r="DF30" s="374" t="str">
        <f ca="1">+IF(OFFSET('Sanitation Data'!$H$29,0,10*ROW('Sanitation Data'!H24))="","",OFFSET('Sanitation Data'!$H$29,0,10*ROW('Sanitation Data'!H24)))</f>
        <v/>
      </c>
      <c r="DG30" s="374" t="str">
        <f ca="1">+IF(OFFSET('Sanitation Data'!$H$30,0,10*ROW('Sanitation Data'!H24))="","",OFFSET('Sanitation Data'!$H$30,0,10*ROW('Sanitation Data'!H24)))</f>
        <v/>
      </c>
      <c r="DH30" s="374" t="str">
        <f ca="1">+IF(OFFSET('Sanitation Data'!$H$31,0,10*ROW('Sanitation Data'!H24))="","",OFFSET('Sanitation Data'!$H$31,0,10*ROW('Sanitation Data'!H24)))</f>
        <v/>
      </c>
      <c r="DI30" s="374" t="str">
        <f ca="1">+IF(OFFSET('Sanitation Data'!$H$32,0,10*ROW('Sanitation Data'!H24))="","",OFFSET('Sanitation Data'!$H$32,0,10*ROW('Sanitation Data'!H24)))</f>
        <v/>
      </c>
      <c r="DJ30" s="374" t="str">
        <f ca="1">+IF(OFFSET('Sanitation Data'!$I$28,0,10*ROW('Sanitation Data'!I24))="","",OFFSET('Sanitation Data'!$I$28,0,10*ROW('Sanitation Data'!I24)))</f>
        <v/>
      </c>
      <c r="DK30" s="374" t="str">
        <f ca="1">+IF(OFFSET('Sanitation Data'!$I$29,0,10*ROW('Sanitation Data'!I24))="","",OFFSET('Sanitation Data'!$I$29,0,10*ROW('Sanitation Data'!I24)))</f>
        <v/>
      </c>
      <c r="DL30" s="374" t="str">
        <f ca="1">+IF(OFFSET('Sanitation Data'!$I$30,0,10*ROW('Sanitation Data'!I24))="","",OFFSET('Sanitation Data'!$I$30,0,10*ROW('Sanitation Data'!I24)))</f>
        <v/>
      </c>
      <c r="DM30" s="374" t="str">
        <f ca="1">+IF(OFFSET('Sanitation Data'!$I$31,0,10*ROW('Sanitation Data'!I24))="","",OFFSET('Sanitation Data'!$I$31,0,10*ROW('Sanitation Data'!I24)))</f>
        <v/>
      </c>
      <c r="DN30" s="374" t="str">
        <f ca="1">+IF(OFFSET('Sanitation Data'!$I$32,0,10*ROW('Sanitation Data'!I24))="","",OFFSET('Sanitation Data'!$I$32,0,10*ROW('Sanitation Data'!I24)))</f>
        <v/>
      </c>
      <c r="DO30" s="374" t="str">
        <f ca="1">+IF(OFFSET('Hygiene Data'!$D$11,0,10*ROW('Hygiene Data'!D24))="","",OFFSET('Hygiene Data'!$D$11,0,10*ROW('Hygiene Data'!D24)))</f>
        <v/>
      </c>
      <c r="DP30" s="374" t="str">
        <f ca="1">+IF(OFFSET('Hygiene Data'!$D$12,0,10*ROW('Hygiene Data'!D24))="","",OFFSET('Hygiene Data'!$D$12,0,10*ROW('Hygiene Data'!D24)))</f>
        <v/>
      </c>
      <c r="DQ30" s="374" t="str">
        <f ca="1">+IF(OFFSET('Hygiene Data'!$D$13,0,10*ROW('Hygiene Data'!D24))="","",OFFSET('Hygiene Data'!$D$13,0,10*ROW('Hygiene Data'!D24)))</f>
        <v/>
      </c>
      <c r="DR30" s="374" t="str">
        <f ca="1">+IF(OFFSET('Hygiene Data'!$E$11,0,10*ROW('Hygiene Data'!E24))="","",OFFSET('Hygiene Data'!$E$11,0,10*ROW('Hygiene Data'!E24)))</f>
        <v/>
      </c>
      <c r="DS30" s="374" t="str">
        <f ca="1">+IF(OFFSET('Hygiene Data'!$E$12,0,10*ROW('Hygiene Data'!E24))="","",OFFSET('Hygiene Data'!$E$12,0,10*ROW('Hygiene Data'!E24)))</f>
        <v/>
      </c>
      <c r="DT30" s="374" t="str">
        <f ca="1">+IF(OFFSET('Hygiene Data'!$E$13,0,10*ROW('Hygiene Data'!E24))="","",OFFSET('Hygiene Data'!$E$13,0,10*ROW('Hygiene Data'!E24)))</f>
        <v/>
      </c>
      <c r="DU30" s="374" t="str">
        <f ca="1">+IF(OFFSET('Hygiene Data'!$F$11,0,10*ROW('Hygiene Data'!F24))="","",OFFSET('Hygiene Data'!$F$11,0,10*ROW('Hygiene Data'!F24)))</f>
        <v/>
      </c>
      <c r="DV30" s="374" t="str">
        <f ca="1">+IF(OFFSET('Hygiene Data'!$F$12,0,10*ROW('Hygiene Data'!F24))="","",OFFSET('Hygiene Data'!$F$12,0,10*ROW('Hygiene Data'!F24)))</f>
        <v/>
      </c>
      <c r="DW30" s="374" t="str">
        <f ca="1">+IF(OFFSET('Hygiene Data'!$F$13,0,10*ROW('Hygiene Data'!F24))="","",OFFSET('Hygiene Data'!$F$13,0,10*ROW('Hygiene Data'!F24)))</f>
        <v/>
      </c>
      <c r="DX30" s="374" t="str">
        <f ca="1">+IF(OFFSET('Hygiene Data'!$G$11,0,10*ROW('Hygiene Data'!G24))="","",OFFSET('Hygiene Data'!$G$11,0,10*ROW('Hygiene Data'!G24)))</f>
        <v/>
      </c>
      <c r="DY30" s="374" t="str">
        <f ca="1">+IF(OFFSET('Hygiene Data'!$G$12,0,10*ROW('Hygiene Data'!G24))="","",OFFSET('Hygiene Data'!$G$12,0,10*ROW('Hygiene Data'!G24)))</f>
        <v/>
      </c>
      <c r="DZ30" s="374" t="str">
        <f ca="1">+IF(OFFSET('Hygiene Data'!$G$13,0,10*ROW('Hygiene Data'!G24))="","",OFFSET('Hygiene Data'!$G$13,0,10*ROW('Hygiene Data'!G24)))</f>
        <v/>
      </c>
      <c r="EA30" s="374" t="str">
        <f ca="1">+IF(OFFSET('Hygiene Data'!$H$11,0,10*ROW('Hygiene Data'!H24))="","",OFFSET('Hygiene Data'!$H$11,0,10*ROW('Hygiene Data'!H24)))</f>
        <v/>
      </c>
      <c r="EB30" s="374" t="str">
        <f ca="1">+IF(OFFSET('Hygiene Data'!$H$12,0,10*ROW('Hygiene Data'!H24))="","",OFFSET('Hygiene Data'!$H$12,0,10*ROW('Hygiene Data'!H24)))</f>
        <v/>
      </c>
      <c r="EC30" s="374" t="str">
        <f ca="1">+IF(OFFSET('Hygiene Data'!$H$13,0,10*ROW('Hygiene Data'!H24))="","",OFFSET('Hygiene Data'!$H$13,0,10*ROW('Hygiene Data'!H24)))</f>
        <v/>
      </c>
      <c r="ED30" s="374" t="str">
        <f ca="1">+IF(OFFSET('Hygiene Data'!$I$11,0,10*ROW('Hygiene Data'!I24))="","",OFFSET('Hygiene Data'!$I$11,0,10*ROW('Hygiene Data'!I24)))</f>
        <v/>
      </c>
      <c r="EE30" s="374" t="str">
        <f ca="1">+IF(OFFSET('Hygiene Data'!$I$12,0,10*ROW('Hygiene Data'!I24))="","",OFFSET('Hygiene Data'!$I$12,0,10*ROW('Hygiene Data'!I24)))</f>
        <v/>
      </c>
      <c r="EF30" s="374" t="str">
        <f ca="1">+IF(OFFSET('Hygiene Data'!$I$13,0,10*ROW('Hygiene Data'!I24))="","",OFFSET('Hygiene Data'!$I$13,0,10*ROW('Hygiene Data'!I24)))</f>
        <v/>
      </c>
    </row>
    <row r="31" spans="1:136" x14ac:dyDescent="0.25">
      <c r="A31" s="483" t="str">
        <f ca="1">+IF(OFFSET('Water Data'!$B$2,0,10*ROW('Water Data'!E25))="","",OFFSET('Water Data'!$B$2,0,10*ROW('Water Data'!E25)))</f>
        <v/>
      </c>
      <c r="B31" s="48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0" t="str">
        <f t="shared" ca="1" si="0"/>
        <v/>
      </c>
      <c r="D31" s="51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4" t="str">
        <f ca="1">+IF(OFFSET('Water Data'!$D$27,0,10*ROW('Water Data'!D25))="","",OFFSET('Water Data'!$D$27,0,10*ROW('Water Data'!D25)))</f>
        <v/>
      </c>
      <c r="BT31" s="374" t="str">
        <f ca="1">+IF(OFFSET('Water Data'!$D$28,0,10*ROW('Water Data'!D25))="","",OFFSET('Water Data'!$D$28,0,10*ROW('Water Data'!D25)))</f>
        <v/>
      </c>
      <c r="BU31" s="374" t="str">
        <f ca="1">+IF(OFFSET('Water Data'!$D$29,0,10*ROW('Water Data'!D25))="","",OFFSET('Water Data'!$D$29,0,10*ROW('Water Data'!D25)))</f>
        <v/>
      </c>
      <c r="BV31" s="374" t="str">
        <f ca="1">+IF(OFFSET('Water Data'!$E$27,0,10*ROW('Water Data'!E25))="","",OFFSET('Water Data'!$E$27,0,10*ROW('Water Data'!E25)))</f>
        <v/>
      </c>
      <c r="BW31" s="374" t="str">
        <f ca="1">+IF(OFFSET('Water Data'!$E$28,0,10*ROW('Water Data'!E25))="","",OFFSET('Water Data'!$E$28,0,10*ROW('Water Data'!E25)))</f>
        <v/>
      </c>
      <c r="BX31" s="374" t="str">
        <f ca="1">+IF(OFFSET('Water Data'!$E$29,0,10*ROW('Water Data'!E25))="","",OFFSET('Water Data'!$E$29,0,10*ROW('Water Data'!E25)))</f>
        <v/>
      </c>
      <c r="BY31" s="374" t="str">
        <f ca="1">+IF(OFFSET('Water Data'!$F$27,0,10*ROW('Water Data'!F25))="","",OFFSET('Water Data'!$F$27,0,10*ROW('Water Data'!F25)))</f>
        <v/>
      </c>
      <c r="BZ31" s="374" t="str">
        <f ca="1">+IF(OFFSET('Water Data'!$F$28,0,10*ROW('Water Data'!F25))="","",OFFSET('Water Data'!$F$28,0,10*ROW('Water Data'!F25)))</f>
        <v/>
      </c>
      <c r="CA31" s="374" t="str">
        <f ca="1">+IF(OFFSET('Water Data'!$F$29,0,10*ROW('Water Data'!F25))="","",OFFSET('Water Data'!$F$29,0,10*ROW('Water Data'!F25)))</f>
        <v/>
      </c>
      <c r="CB31" s="374" t="str">
        <f ca="1">+IF(OFFSET('Water Data'!$G$27,0,10*ROW('Water Data'!G25))="","",OFFSET('Water Data'!$G$27,0,10*ROW('Water Data'!G25)))</f>
        <v/>
      </c>
      <c r="CC31" s="374" t="str">
        <f ca="1">+IF(OFFSET('Water Data'!$G$28,0,10*ROW('Water Data'!G25))="","",OFFSET('Water Data'!$G$28,0,10*ROW('Water Data'!G25)))</f>
        <v/>
      </c>
      <c r="CD31" s="374" t="str">
        <f ca="1">+IF(OFFSET('Water Data'!$G$29,0,10*ROW('Water Data'!G25))="","",OFFSET('Water Data'!$G$29,0,10*ROW('Water Data'!G25)))</f>
        <v/>
      </c>
      <c r="CE31" s="374" t="str">
        <f ca="1">+IF(OFFSET('Water Data'!$H$27,0,10*ROW('Water Data'!H25))="","",OFFSET('Water Data'!$H$27,0,10*ROW('Water Data'!H25)))</f>
        <v/>
      </c>
      <c r="CF31" s="374" t="str">
        <f ca="1">+IF(OFFSET('Water Data'!$H$28,0,10*ROW('Water Data'!H25))="","",OFFSET('Water Data'!$H$28,0,10*ROW('Water Data'!H25)))</f>
        <v/>
      </c>
      <c r="CG31" s="374" t="str">
        <f ca="1">+IF(OFFSET('Water Data'!$H$29,0,10*ROW('Water Data'!H25))="","",OFFSET('Water Data'!$H$29,0,10*ROW('Water Data'!H25)))</f>
        <v/>
      </c>
      <c r="CH31" s="374" t="str">
        <f ca="1">+IF(OFFSET('Water Data'!$I$27,0,10*ROW('Water Data'!I25))="","",OFFSET('Water Data'!$I$27,0,10*ROW('Water Data'!I25)))</f>
        <v/>
      </c>
      <c r="CI31" s="374" t="str">
        <f ca="1">+IF(OFFSET('Water Data'!$I$28,0,10*ROW('Water Data'!I25))="","",OFFSET('Water Data'!$I$28,0,10*ROW('Water Data'!I25)))</f>
        <v/>
      </c>
      <c r="CJ31" s="374" t="str">
        <f ca="1">+IF(OFFSET('Water Data'!$I$29,0,10*ROW('Water Data'!I25))="","",OFFSET('Water Data'!$I$29,0,10*ROW('Water Data'!I25)))</f>
        <v/>
      </c>
      <c r="CK31" s="374" t="str">
        <f ca="1">+IF(OFFSET('Sanitation Data'!$D$28,0,10*ROW('Sanitation Data'!D25))="","",OFFSET('Sanitation Data'!$D$28,0,10*ROW('Sanitation Data'!D25)))</f>
        <v/>
      </c>
      <c r="CL31" s="374" t="str">
        <f ca="1">+IF(OFFSET('Sanitation Data'!$D$29,0,10*ROW('Sanitation Data'!D25))="","",OFFSET('Sanitation Data'!$D$29,0,10*ROW('Sanitation Data'!D25)))</f>
        <v/>
      </c>
      <c r="CM31" s="374" t="str">
        <f ca="1">+IF(OFFSET('Sanitation Data'!$D$30,0,10*ROW('Sanitation Data'!D25))="","",OFFSET('Sanitation Data'!$D$30,0,10*ROW('Sanitation Data'!D25)))</f>
        <v/>
      </c>
      <c r="CN31" s="374" t="str">
        <f ca="1">+IF(OFFSET('Sanitation Data'!$D$31,0,10*ROW('Sanitation Data'!D25))="","",OFFSET('Sanitation Data'!$D$31,0,10*ROW('Sanitation Data'!D25)))</f>
        <v/>
      </c>
      <c r="CO31" s="374" t="str">
        <f ca="1">+IF(OFFSET('Sanitation Data'!$D$32,0,10*ROW('Sanitation Data'!D25))="","",OFFSET('Sanitation Data'!$D$32,0,10*ROW('Sanitation Data'!D25)))</f>
        <v/>
      </c>
      <c r="CP31" s="374" t="str">
        <f ca="1">+IF(OFFSET('Sanitation Data'!$E$28,0,10*ROW('Sanitation Data'!E25))="","",OFFSET('Sanitation Data'!$E$28,0,10*ROW('Sanitation Data'!E25)))</f>
        <v/>
      </c>
      <c r="CQ31" s="374" t="str">
        <f ca="1">+IF(OFFSET('Sanitation Data'!$E$29,0,10*ROW('Sanitation Data'!E25))="","",OFFSET('Sanitation Data'!$E$29,0,10*ROW('Sanitation Data'!E25)))</f>
        <v/>
      </c>
      <c r="CR31" s="374" t="str">
        <f ca="1">+IF(OFFSET('Sanitation Data'!$E$30,0,10*ROW('Sanitation Data'!E25))="","",OFFSET('Sanitation Data'!$E$30,0,10*ROW('Sanitation Data'!E25)))</f>
        <v/>
      </c>
      <c r="CS31" s="374" t="str">
        <f ca="1">+IF(OFFSET('Sanitation Data'!$E$31,0,10*ROW('Sanitation Data'!E25))="","",OFFSET('Sanitation Data'!$E$31,0,10*ROW('Sanitation Data'!E25)))</f>
        <v/>
      </c>
      <c r="CT31" s="374" t="str">
        <f ca="1">+IF(OFFSET('Sanitation Data'!$E$32,0,10*ROW('Sanitation Data'!E25))="","",OFFSET('Sanitation Data'!$E$32,0,10*ROW('Sanitation Data'!E25)))</f>
        <v/>
      </c>
      <c r="CU31" s="374" t="str">
        <f ca="1">+IF(OFFSET('Sanitation Data'!$F$28,0,10*ROW('Sanitation Data'!F25))="","",OFFSET('Sanitation Data'!$F$28,0,10*ROW('Sanitation Data'!F25)))</f>
        <v/>
      </c>
      <c r="CV31" s="374" t="str">
        <f ca="1">+IF(OFFSET('Sanitation Data'!$F$29,0,10*ROW('Sanitation Data'!F25))="","",OFFSET('Sanitation Data'!$F$29,0,10*ROW('Sanitation Data'!F25)))</f>
        <v/>
      </c>
      <c r="CW31" s="374" t="str">
        <f ca="1">+IF(OFFSET('Sanitation Data'!$F$30,0,10*ROW('Sanitation Data'!F25))="","",OFFSET('Sanitation Data'!$F$30,0,10*ROW('Sanitation Data'!F25)))</f>
        <v/>
      </c>
      <c r="CX31" s="374" t="str">
        <f ca="1">+IF(OFFSET('Sanitation Data'!$F$31,0,10*ROW('Sanitation Data'!F25))="","",OFFSET('Sanitation Data'!$F$31,0,10*ROW('Sanitation Data'!F25)))</f>
        <v/>
      </c>
      <c r="CY31" s="374" t="str">
        <f ca="1">+IF(OFFSET('Sanitation Data'!$F$32,0,10*ROW('Sanitation Data'!F25))="","",OFFSET('Sanitation Data'!$F$32,0,10*ROW('Sanitation Data'!F25)))</f>
        <v/>
      </c>
      <c r="CZ31" s="374" t="str">
        <f ca="1">+IF(OFFSET('Sanitation Data'!$G$28,0,10*ROW('Sanitation Data'!G25))="","",OFFSET('Sanitation Data'!$G$28,0,10*ROW('Sanitation Data'!G25)))</f>
        <v/>
      </c>
      <c r="DA31" s="374" t="str">
        <f ca="1">+IF(OFFSET('Sanitation Data'!$G$29,0,10*ROW('Sanitation Data'!G25))="","",OFFSET('Sanitation Data'!$G$29,0,10*ROW('Sanitation Data'!G25)))</f>
        <v/>
      </c>
      <c r="DB31" s="374" t="str">
        <f ca="1">+IF(OFFSET('Sanitation Data'!$G$30,0,10*ROW('Sanitation Data'!G25))="","",OFFSET('Sanitation Data'!$G$30,0,10*ROW('Sanitation Data'!G25)))</f>
        <v/>
      </c>
      <c r="DC31" s="374" t="str">
        <f ca="1">+IF(OFFSET('Sanitation Data'!$G$31,0,10*ROW('Sanitation Data'!G25))="","",OFFSET('Sanitation Data'!$G$31,0,10*ROW('Sanitation Data'!G25)))</f>
        <v/>
      </c>
      <c r="DD31" s="374" t="str">
        <f ca="1">+IF(OFFSET('Sanitation Data'!$G$32,0,10*ROW('Sanitation Data'!G25))="","",OFFSET('Sanitation Data'!$G$32,0,10*ROW('Sanitation Data'!G25)))</f>
        <v/>
      </c>
      <c r="DE31" s="374" t="str">
        <f ca="1">+IF(OFFSET('Sanitation Data'!$H$28,0,10*ROW('Sanitation Data'!H25))="","",OFFSET('Sanitation Data'!$H$28,0,10*ROW('Sanitation Data'!H25)))</f>
        <v/>
      </c>
      <c r="DF31" s="374" t="str">
        <f ca="1">+IF(OFFSET('Sanitation Data'!$H$29,0,10*ROW('Sanitation Data'!H25))="","",OFFSET('Sanitation Data'!$H$29,0,10*ROW('Sanitation Data'!H25)))</f>
        <v/>
      </c>
      <c r="DG31" s="374" t="str">
        <f ca="1">+IF(OFFSET('Sanitation Data'!$H$30,0,10*ROW('Sanitation Data'!H25))="","",OFFSET('Sanitation Data'!$H$30,0,10*ROW('Sanitation Data'!H25)))</f>
        <v/>
      </c>
      <c r="DH31" s="374" t="str">
        <f ca="1">+IF(OFFSET('Sanitation Data'!$H$31,0,10*ROW('Sanitation Data'!H25))="","",OFFSET('Sanitation Data'!$H$31,0,10*ROW('Sanitation Data'!H25)))</f>
        <v/>
      </c>
      <c r="DI31" s="374" t="str">
        <f ca="1">+IF(OFFSET('Sanitation Data'!$H$32,0,10*ROW('Sanitation Data'!H25))="","",OFFSET('Sanitation Data'!$H$32,0,10*ROW('Sanitation Data'!H25)))</f>
        <v/>
      </c>
      <c r="DJ31" s="374" t="str">
        <f ca="1">+IF(OFFSET('Sanitation Data'!$I$28,0,10*ROW('Sanitation Data'!I25))="","",OFFSET('Sanitation Data'!$I$28,0,10*ROW('Sanitation Data'!I25)))</f>
        <v/>
      </c>
      <c r="DK31" s="374" t="str">
        <f ca="1">+IF(OFFSET('Sanitation Data'!$I$29,0,10*ROW('Sanitation Data'!I25))="","",OFFSET('Sanitation Data'!$I$29,0,10*ROW('Sanitation Data'!I25)))</f>
        <v/>
      </c>
      <c r="DL31" s="374" t="str">
        <f ca="1">+IF(OFFSET('Sanitation Data'!$I$30,0,10*ROW('Sanitation Data'!I25))="","",OFFSET('Sanitation Data'!$I$30,0,10*ROW('Sanitation Data'!I25)))</f>
        <v/>
      </c>
      <c r="DM31" s="374" t="str">
        <f ca="1">+IF(OFFSET('Sanitation Data'!$I$31,0,10*ROW('Sanitation Data'!I25))="","",OFFSET('Sanitation Data'!$I$31,0,10*ROW('Sanitation Data'!I25)))</f>
        <v/>
      </c>
      <c r="DN31" s="374" t="str">
        <f ca="1">+IF(OFFSET('Sanitation Data'!$I$32,0,10*ROW('Sanitation Data'!I25))="","",OFFSET('Sanitation Data'!$I$32,0,10*ROW('Sanitation Data'!I25)))</f>
        <v/>
      </c>
      <c r="DO31" s="374" t="str">
        <f ca="1">+IF(OFFSET('Hygiene Data'!$D$11,0,10*ROW('Hygiene Data'!D25))="","",OFFSET('Hygiene Data'!$D$11,0,10*ROW('Hygiene Data'!D25)))</f>
        <v/>
      </c>
      <c r="DP31" s="374" t="str">
        <f ca="1">+IF(OFFSET('Hygiene Data'!$D$12,0,10*ROW('Hygiene Data'!D25))="","",OFFSET('Hygiene Data'!$D$12,0,10*ROW('Hygiene Data'!D25)))</f>
        <v/>
      </c>
      <c r="DQ31" s="374" t="str">
        <f ca="1">+IF(OFFSET('Hygiene Data'!$D$13,0,10*ROW('Hygiene Data'!D25))="","",OFFSET('Hygiene Data'!$D$13,0,10*ROW('Hygiene Data'!D25)))</f>
        <v/>
      </c>
      <c r="DR31" s="374" t="str">
        <f ca="1">+IF(OFFSET('Hygiene Data'!$E$11,0,10*ROW('Hygiene Data'!E25))="","",OFFSET('Hygiene Data'!$E$11,0,10*ROW('Hygiene Data'!E25)))</f>
        <v/>
      </c>
      <c r="DS31" s="374" t="str">
        <f ca="1">+IF(OFFSET('Hygiene Data'!$E$12,0,10*ROW('Hygiene Data'!E25))="","",OFFSET('Hygiene Data'!$E$12,0,10*ROW('Hygiene Data'!E25)))</f>
        <v/>
      </c>
      <c r="DT31" s="374" t="str">
        <f ca="1">+IF(OFFSET('Hygiene Data'!$E$13,0,10*ROW('Hygiene Data'!E25))="","",OFFSET('Hygiene Data'!$E$13,0,10*ROW('Hygiene Data'!E25)))</f>
        <v/>
      </c>
      <c r="DU31" s="374" t="str">
        <f ca="1">+IF(OFFSET('Hygiene Data'!$F$11,0,10*ROW('Hygiene Data'!F25))="","",OFFSET('Hygiene Data'!$F$11,0,10*ROW('Hygiene Data'!F25)))</f>
        <v/>
      </c>
      <c r="DV31" s="374" t="str">
        <f ca="1">+IF(OFFSET('Hygiene Data'!$F$12,0,10*ROW('Hygiene Data'!F25))="","",OFFSET('Hygiene Data'!$F$12,0,10*ROW('Hygiene Data'!F25)))</f>
        <v/>
      </c>
      <c r="DW31" s="374" t="str">
        <f ca="1">+IF(OFFSET('Hygiene Data'!$F$13,0,10*ROW('Hygiene Data'!F25))="","",OFFSET('Hygiene Data'!$F$13,0,10*ROW('Hygiene Data'!F25)))</f>
        <v/>
      </c>
      <c r="DX31" s="374" t="str">
        <f ca="1">+IF(OFFSET('Hygiene Data'!$G$11,0,10*ROW('Hygiene Data'!G25))="","",OFFSET('Hygiene Data'!$G$11,0,10*ROW('Hygiene Data'!G25)))</f>
        <v/>
      </c>
      <c r="DY31" s="374" t="str">
        <f ca="1">+IF(OFFSET('Hygiene Data'!$G$12,0,10*ROW('Hygiene Data'!G25))="","",OFFSET('Hygiene Data'!$G$12,0,10*ROW('Hygiene Data'!G25)))</f>
        <v/>
      </c>
      <c r="DZ31" s="374" t="str">
        <f ca="1">+IF(OFFSET('Hygiene Data'!$G$13,0,10*ROW('Hygiene Data'!G25))="","",OFFSET('Hygiene Data'!$G$13,0,10*ROW('Hygiene Data'!G25)))</f>
        <v/>
      </c>
      <c r="EA31" s="374" t="str">
        <f ca="1">+IF(OFFSET('Hygiene Data'!$H$11,0,10*ROW('Hygiene Data'!H25))="","",OFFSET('Hygiene Data'!$H$11,0,10*ROW('Hygiene Data'!H25)))</f>
        <v/>
      </c>
      <c r="EB31" s="374" t="str">
        <f ca="1">+IF(OFFSET('Hygiene Data'!$H$12,0,10*ROW('Hygiene Data'!H25))="","",OFFSET('Hygiene Data'!$H$12,0,10*ROW('Hygiene Data'!H25)))</f>
        <v/>
      </c>
      <c r="EC31" s="374" t="str">
        <f ca="1">+IF(OFFSET('Hygiene Data'!$H$13,0,10*ROW('Hygiene Data'!H25))="","",OFFSET('Hygiene Data'!$H$13,0,10*ROW('Hygiene Data'!H25)))</f>
        <v/>
      </c>
      <c r="ED31" s="374" t="str">
        <f ca="1">+IF(OFFSET('Hygiene Data'!$I$11,0,10*ROW('Hygiene Data'!I25))="","",OFFSET('Hygiene Data'!$I$11,0,10*ROW('Hygiene Data'!I25)))</f>
        <v/>
      </c>
      <c r="EE31" s="374" t="str">
        <f ca="1">+IF(OFFSET('Hygiene Data'!$I$12,0,10*ROW('Hygiene Data'!I25))="","",OFFSET('Hygiene Data'!$I$12,0,10*ROW('Hygiene Data'!I25)))</f>
        <v/>
      </c>
      <c r="EF31" s="374" t="str">
        <f ca="1">+IF(OFFSET('Hygiene Data'!$I$13,0,10*ROW('Hygiene Data'!I25))="","",OFFSET('Hygiene Data'!$I$13,0,10*ROW('Hygiene Data'!I25)))</f>
        <v/>
      </c>
    </row>
    <row r="32" spans="1:136" x14ac:dyDescent="0.25">
      <c r="A32" s="483" t="str">
        <f ca="1">+IF(OFFSET('Water Data'!$B$2,0,10*ROW('Water Data'!E26))="","",OFFSET('Water Data'!$B$2,0,10*ROW('Water Data'!E26)))</f>
        <v/>
      </c>
      <c r="B32" s="48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0" t="str">
        <f t="shared" ca="1" si="0"/>
        <v/>
      </c>
      <c r="D32" s="51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4" t="str">
        <f ca="1">+IF(OFFSET('Water Data'!$D$27,0,10*ROW('Water Data'!D26))="","",OFFSET('Water Data'!$D$27,0,10*ROW('Water Data'!D26)))</f>
        <v/>
      </c>
      <c r="BT32" s="374" t="str">
        <f ca="1">+IF(OFFSET('Water Data'!$D$28,0,10*ROW('Water Data'!D26))="","",OFFSET('Water Data'!$D$28,0,10*ROW('Water Data'!D26)))</f>
        <v/>
      </c>
      <c r="BU32" s="374" t="str">
        <f ca="1">+IF(OFFSET('Water Data'!$D$29,0,10*ROW('Water Data'!D26))="","",OFFSET('Water Data'!$D$29,0,10*ROW('Water Data'!D26)))</f>
        <v/>
      </c>
      <c r="BV32" s="374" t="str">
        <f ca="1">+IF(OFFSET('Water Data'!$E$27,0,10*ROW('Water Data'!E26))="","",OFFSET('Water Data'!$E$27,0,10*ROW('Water Data'!E26)))</f>
        <v/>
      </c>
      <c r="BW32" s="374" t="str">
        <f ca="1">+IF(OFFSET('Water Data'!$E$28,0,10*ROW('Water Data'!E26))="","",OFFSET('Water Data'!$E$28,0,10*ROW('Water Data'!E26)))</f>
        <v/>
      </c>
      <c r="BX32" s="374" t="str">
        <f ca="1">+IF(OFFSET('Water Data'!$E$29,0,10*ROW('Water Data'!E26))="","",OFFSET('Water Data'!$E$29,0,10*ROW('Water Data'!E26)))</f>
        <v/>
      </c>
      <c r="BY32" s="374" t="str">
        <f ca="1">+IF(OFFSET('Water Data'!$F$27,0,10*ROW('Water Data'!F26))="","",OFFSET('Water Data'!$F$27,0,10*ROW('Water Data'!F26)))</f>
        <v/>
      </c>
      <c r="BZ32" s="374" t="str">
        <f ca="1">+IF(OFFSET('Water Data'!$F$28,0,10*ROW('Water Data'!F26))="","",OFFSET('Water Data'!$F$28,0,10*ROW('Water Data'!F26)))</f>
        <v/>
      </c>
      <c r="CA32" s="374" t="str">
        <f ca="1">+IF(OFFSET('Water Data'!$F$29,0,10*ROW('Water Data'!F26))="","",OFFSET('Water Data'!$F$29,0,10*ROW('Water Data'!F26)))</f>
        <v/>
      </c>
      <c r="CB32" s="374" t="str">
        <f ca="1">+IF(OFFSET('Water Data'!$G$27,0,10*ROW('Water Data'!G26))="","",OFFSET('Water Data'!$G$27,0,10*ROW('Water Data'!G26)))</f>
        <v/>
      </c>
      <c r="CC32" s="374" t="str">
        <f ca="1">+IF(OFFSET('Water Data'!$G$28,0,10*ROW('Water Data'!G26))="","",OFFSET('Water Data'!$G$28,0,10*ROW('Water Data'!G26)))</f>
        <v/>
      </c>
      <c r="CD32" s="374" t="str">
        <f ca="1">+IF(OFFSET('Water Data'!$G$29,0,10*ROW('Water Data'!G26))="","",OFFSET('Water Data'!$G$29,0,10*ROW('Water Data'!G26)))</f>
        <v/>
      </c>
      <c r="CE32" s="374" t="str">
        <f ca="1">+IF(OFFSET('Water Data'!$H$27,0,10*ROW('Water Data'!H26))="","",OFFSET('Water Data'!$H$27,0,10*ROW('Water Data'!H26)))</f>
        <v/>
      </c>
      <c r="CF32" s="374" t="str">
        <f ca="1">+IF(OFFSET('Water Data'!$H$28,0,10*ROW('Water Data'!H26))="","",OFFSET('Water Data'!$H$28,0,10*ROW('Water Data'!H26)))</f>
        <v/>
      </c>
      <c r="CG32" s="374" t="str">
        <f ca="1">+IF(OFFSET('Water Data'!$H$29,0,10*ROW('Water Data'!H26))="","",OFFSET('Water Data'!$H$29,0,10*ROW('Water Data'!H26)))</f>
        <v/>
      </c>
      <c r="CH32" s="374" t="str">
        <f ca="1">+IF(OFFSET('Water Data'!$I$27,0,10*ROW('Water Data'!I26))="","",OFFSET('Water Data'!$I$27,0,10*ROW('Water Data'!I26)))</f>
        <v/>
      </c>
      <c r="CI32" s="374" t="str">
        <f ca="1">+IF(OFFSET('Water Data'!$I$28,0,10*ROW('Water Data'!I26))="","",OFFSET('Water Data'!$I$28,0,10*ROW('Water Data'!I26)))</f>
        <v/>
      </c>
      <c r="CJ32" s="374" t="str">
        <f ca="1">+IF(OFFSET('Water Data'!$I$29,0,10*ROW('Water Data'!I26))="","",OFFSET('Water Data'!$I$29,0,10*ROW('Water Data'!I26)))</f>
        <v/>
      </c>
      <c r="CK32" s="374" t="str">
        <f ca="1">+IF(OFFSET('Sanitation Data'!$D$28,0,10*ROW('Sanitation Data'!D26))="","",OFFSET('Sanitation Data'!$D$28,0,10*ROW('Sanitation Data'!D26)))</f>
        <v/>
      </c>
      <c r="CL32" s="374" t="str">
        <f ca="1">+IF(OFFSET('Sanitation Data'!$D$29,0,10*ROW('Sanitation Data'!D26))="","",OFFSET('Sanitation Data'!$D$29,0,10*ROW('Sanitation Data'!D26)))</f>
        <v/>
      </c>
      <c r="CM32" s="374" t="str">
        <f ca="1">+IF(OFFSET('Sanitation Data'!$D$30,0,10*ROW('Sanitation Data'!D26))="","",OFFSET('Sanitation Data'!$D$30,0,10*ROW('Sanitation Data'!D26)))</f>
        <v/>
      </c>
      <c r="CN32" s="374" t="str">
        <f ca="1">+IF(OFFSET('Sanitation Data'!$D$31,0,10*ROW('Sanitation Data'!D26))="","",OFFSET('Sanitation Data'!$D$31,0,10*ROW('Sanitation Data'!D26)))</f>
        <v/>
      </c>
      <c r="CO32" s="374" t="str">
        <f ca="1">+IF(OFFSET('Sanitation Data'!$D$32,0,10*ROW('Sanitation Data'!D26))="","",OFFSET('Sanitation Data'!$D$32,0,10*ROW('Sanitation Data'!D26)))</f>
        <v/>
      </c>
      <c r="CP32" s="374" t="str">
        <f ca="1">+IF(OFFSET('Sanitation Data'!$E$28,0,10*ROW('Sanitation Data'!E26))="","",OFFSET('Sanitation Data'!$E$28,0,10*ROW('Sanitation Data'!E26)))</f>
        <v/>
      </c>
      <c r="CQ32" s="374" t="str">
        <f ca="1">+IF(OFFSET('Sanitation Data'!$E$29,0,10*ROW('Sanitation Data'!E26))="","",OFFSET('Sanitation Data'!$E$29,0,10*ROW('Sanitation Data'!E26)))</f>
        <v/>
      </c>
      <c r="CR32" s="374" t="str">
        <f ca="1">+IF(OFFSET('Sanitation Data'!$E$30,0,10*ROW('Sanitation Data'!E26))="","",OFFSET('Sanitation Data'!$E$30,0,10*ROW('Sanitation Data'!E26)))</f>
        <v/>
      </c>
      <c r="CS32" s="374" t="str">
        <f ca="1">+IF(OFFSET('Sanitation Data'!$E$31,0,10*ROW('Sanitation Data'!E26))="","",OFFSET('Sanitation Data'!$E$31,0,10*ROW('Sanitation Data'!E26)))</f>
        <v/>
      </c>
      <c r="CT32" s="374" t="str">
        <f ca="1">+IF(OFFSET('Sanitation Data'!$E$32,0,10*ROW('Sanitation Data'!E26))="","",OFFSET('Sanitation Data'!$E$32,0,10*ROW('Sanitation Data'!E26)))</f>
        <v/>
      </c>
      <c r="CU32" s="374" t="str">
        <f ca="1">+IF(OFFSET('Sanitation Data'!$F$28,0,10*ROW('Sanitation Data'!F26))="","",OFFSET('Sanitation Data'!$F$28,0,10*ROW('Sanitation Data'!F26)))</f>
        <v/>
      </c>
      <c r="CV32" s="374" t="str">
        <f ca="1">+IF(OFFSET('Sanitation Data'!$F$29,0,10*ROW('Sanitation Data'!F26))="","",OFFSET('Sanitation Data'!$F$29,0,10*ROW('Sanitation Data'!F26)))</f>
        <v/>
      </c>
      <c r="CW32" s="374" t="str">
        <f ca="1">+IF(OFFSET('Sanitation Data'!$F$30,0,10*ROW('Sanitation Data'!F26))="","",OFFSET('Sanitation Data'!$F$30,0,10*ROW('Sanitation Data'!F26)))</f>
        <v/>
      </c>
      <c r="CX32" s="374" t="str">
        <f ca="1">+IF(OFFSET('Sanitation Data'!$F$31,0,10*ROW('Sanitation Data'!F26))="","",OFFSET('Sanitation Data'!$F$31,0,10*ROW('Sanitation Data'!F26)))</f>
        <v/>
      </c>
      <c r="CY32" s="374" t="str">
        <f ca="1">+IF(OFFSET('Sanitation Data'!$F$32,0,10*ROW('Sanitation Data'!F26))="","",OFFSET('Sanitation Data'!$F$32,0,10*ROW('Sanitation Data'!F26)))</f>
        <v/>
      </c>
      <c r="CZ32" s="374" t="str">
        <f ca="1">+IF(OFFSET('Sanitation Data'!$G$28,0,10*ROW('Sanitation Data'!G26))="","",OFFSET('Sanitation Data'!$G$28,0,10*ROW('Sanitation Data'!G26)))</f>
        <v/>
      </c>
      <c r="DA32" s="374" t="str">
        <f ca="1">+IF(OFFSET('Sanitation Data'!$G$29,0,10*ROW('Sanitation Data'!G26))="","",OFFSET('Sanitation Data'!$G$29,0,10*ROW('Sanitation Data'!G26)))</f>
        <v/>
      </c>
      <c r="DB32" s="374" t="str">
        <f ca="1">+IF(OFFSET('Sanitation Data'!$G$30,0,10*ROW('Sanitation Data'!G26))="","",OFFSET('Sanitation Data'!$G$30,0,10*ROW('Sanitation Data'!G26)))</f>
        <v/>
      </c>
      <c r="DC32" s="374" t="str">
        <f ca="1">+IF(OFFSET('Sanitation Data'!$G$31,0,10*ROW('Sanitation Data'!G26))="","",OFFSET('Sanitation Data'!$G$31,0,10*ROW('Sanitation Data'!G26)))</f>
        <v/>
      </c>
      <c r="DD32" s="374" t="str">
        <f ca="1">+IF(OFFSET('Sanitation Data'!$G$32,0,10*ROW('Sanitation Data'!G26))="","",OFFSET('Sanitation Data'!$G$32,0,10*ROW('Sanitation Data'!G26)))</f>
        <v/>
      </c>
      <c r="DE32" s="374" t="str">
        <f ca="1">+IF(OFFSET('Sanitation Data'!$H$28,0,10*ROW('Sanitation Data'!H26))="","",OFFSET('Sanitation Data'!$H$28,0,10*ROW('Sanitation Data'!H26)))</f>
        <v/>
      </c>
      <c r="DF32" s="374" t="str">
        <f ca="1">+IF(OFFSET('Sanitation Data'!$H$29,0,10*ROW('Sanitation Data'!H26))="","",OFFSET('Sanitation Data'!$H$29,0,10*ROW('Sanitation Data'!H26)))</f>
        <v/>
      </c>
      <c r="DG32" s="374" t="str">
        <f ca="1">+IF(OFFSET('Sanitation Data'!$H$30,0,10*ROW('Sanitation Data'!H26))="","",OFFSET('Sanitation Data'!$H$30,0,10*ROW('Sanitation Data'!H26)))</f>
        <v/>
      </c>
      <c r="DH32" s="374" t="str">
        <f ca="1">+IF(OFFSET('Sanitation Data'!$H$31,0,10*ROW('Sanitation Data'!H26))="","",OFFSET('Sanitation Data'!$H$31,0,10*ROW('Sanitation Data'!H26)))</f>
        <v/>
      </c>
      <c r="DI32" s="374" t="str">
        <f ca="1">+IF(OFFSET('Sanitation Data'!$H$32,0,10*ROW('Sanitation Data'!H26))="","",OFFSET('Sanitation Data'!$H$32,0,10*ROW('Sanitation Data'!H26)))</f>
        <v/>
      </c>
      <c r="DJ32" s="374" t="str">
        <f ca="1">+IF(OFFSET('Sanitation Data'!$I$28,0,10*ROW('Sanitation Data'!I26))="","",OFFSET('Sanitation Data'!$I$28,0,10*ROW('Sanitation Data'!I26)))</f>
        <v/>
      </c>
      <c r="DK32" s="374" t="str">
        <f ca="1">+IF(OFFSET('Sanitation Data'!$I$29,0,10*ROW('Sanitation Data'!I26))="","",OFFSET('Sanitation Data'!$I$29,0,10*ROW('Sanitation Data'!I26)))</f>
        <v/>
      </c>
      <c r="DL32" s="374" t="str">
        <f ca="1">+IF(OFFSET('Sanitation Data'!$I$30,0,10*ROW('Sanitation Data'!I26))="","",OFFSET('Sanitation Data'!$I$30,0,10*ROW('Sanitation Data'!I26)))</f>
        <v/>
      </c>
      <c r="DM32" s="374" t="str">
        <f ca="1">+IF(OFFSET('Sanitation Data'!$I$31,0,10*ROW('Sanitation Data'!I26))="","",OFFSET('Sanitation Data'!$I$31,0,10*ROW('Sanitation Data'!I26)))</f>
        <v/>
      </c>
      <c r="DN32" s="374" t="str">
        <f ca="1">+IF(OFFSET('Sanitation Data'!$I$32,0,10*ROW('Sanitation Data'!I26))="","",OFFSET('Sanitation Data'!$I$32,0,10*ROW('Sanitation Data'!I26)))</f>
        <v/>
      </c>
      <c r="DO32" s="374" t="str">
        <f ca="1">+IF(OFFSET('Hygiene Data'!$D$11,0,10*ROW('Hygiene Data'!D26))="","",OFFSET('Hygiene Data'!$D$11,0,10*ROW('Hygiene Data'!D26)))</f>
        <v/>
      </c>
      <c r="DP32" s="374" t="str">
        <f ca="1">+IF(OFFSET('Hygiene Data'!$D$12,0,10*ROW('Hygiene Data'!D26))="","",OFFSET('Hygiene Data'!$D$12,0,10*ROW('Hygiene Data'!D26)))</f>
        <v/>
      </c>
      <c r="DQ32" s="374" t="str">
        <f ca="1">+IF(OFFSET('Hygiene Data'!$D$13,0,10*ROW('Hygiene Data'!D26))="","",OFFSET('Hygiene Data'!$D$13,0,10*ROW('Hygiene Data'!D26)))</f>
        <v/>
      </c>
      <c r="DR32" s="374" t="str">
        <f ca="1">+IF(OFFSET('Hygiene Data'!$E$11,0,10*ROW('Hygiene Data'!E26))="","",OFFSET('Hygiene Data'!$E$11,0,10*ROW('Hygiene Data'!E26)))</f>
        <v/>
      </c>
      <c r="DS32" s="374" t="str">
        <f ca="1">+IF(OFFSET('Hygiene Data'!$E$12,0,10*ROW('Hygiene Data'!E26))="","",OFFSET('Hygiene Data'!$E$12,0,10*ROW('Hygiene Data'!E26)))</f>
        <v/>
      </c>
      <c r="DT32" s="374" t="str">
        <f ca="1">+IF(OFFSET('Hygiene Data'!$E$13,0,10*ROW('Hygiene Data'!E26))="","",OFFSET('Hygiene Data'!$E$13,0,10*ROW('Hygiene Data'!E26)))</f>
        <v/>
      </c>
      <c r="DU32" s="374" t="str">
        <f ca="1">+IF(OFFSET('Hygiene Data'!$F$11,0,10*ROW('Hygiene Data'!F26))="","",OFFSET('Hygiene Data'!$F$11,0,10*ROW('Hygiene Data'!F26)))</f>
        <v/>
      </c>
      <c r="DV32" s="374" t="str">
        <f ca="1">+IF(OFFSET('Hygiene Data'!$F$12,0,10*ROW('Hygiene Data'!F26))="","",OFFSET('Hygiene Data'!$F$12,0,10*ROW('Hygiene Data'!F26)))</f>
        <v/>
      </c>
      <c r="DW32" s="374" t="str">
        <f ca="1">+IF(OFFSET('Hygiene Data'!$F$13,0,10*ROW('Hygiene Data'!F26))="","",OFFSET('Hygiene Data'!$F$13,0,10*ROW('Hygiene Data'!F26)))</f>
        <v/>
      </c>
      <c r="DX32" s="374" t="str">
        <f ca="1">+IF(OFFSET('Hygiene Data'!$G$11,0,10*ROW('Hygiene Data'!G26))="","",OFFSET('Hygiene Data'!$G$11,0,10*ROW('Hygiene Data'!G26)))</f>
        <v/>
      </c>
      <c r="DY32" s="374" t="str">
        <f ca="1">+IF(OFFSET('Hygiene Data'!$G$12,0,10*ROW('Hygiene Data'!G26))="","",OFFSET('Hygiene Data'!$G$12,0,10*ROW('Hygiene Data'!G26)))</f>
        <v/>
      </c>
      <c r="DZ32" s="374" t="str">
        <f ca="1">+IF(OFFSET('Hygiene Data'!$G$13,0,10*ROW('Hygiene Data'!G26))="","",OFFSET('Hygiene Data'!$G$13,0,10*ROW('Hygiene Data'!G26)))</f>
        <v/>
      </c>
      <c r="EA32" s="374" t="str">
        <f ca="1">+IF(OFFSET('Hygiene Data'!$H$11,0,10*ROW('Hygiene Data'!H26))="","",OFFSET('Hygiene Data'!$H$11,0,10*ROW('Hygiene Data'!H26)))</f>
        <v/>
      </c>
      <c r="EB32" s="374" t="str">
        <f ca="1">+IF(OFFSET('Hygiene Data'!$H$12,0,10*ROW('Hygiene Data'!H26))="","",OFFSET('Hygiene Data'!$H$12,0,10*ROW('Hygiene Data'!H26)))</f>
        <v/>
      </c>
      <c r="EC32" s="374" t="str">
        <f ca="1">+IF(OFFSET('Hygiene Data'!$H$13,0,10*ROW('Hygiene Data'!H26))="","",OFFSET('Hygiene Data'!$H$13,0,10*ROW('Hygiene Data'!H26)))</f>
        <v/>
      </c>
      <c r="ED32" s="374" t="str">
        <f ca="1">+IF(OFFSET('Hygiene Data'!$I$11,0,10*ROW('Hygiene Data'!I26))="","",OFFSET('Hygiene Data'!$I$11,0,10*ROW('Hygiene Data'!I26)))</f>
        <v/>
      </c>
      <c r="EE32" s="374" t="str">
        <f ca="1">+IF(OFFSET('Hygiene Data'!$I$12,0,10*ROW('Hygiene Data'!I26))="","",OFFSET('Hygiene Data'!$I$12,0,10*ROW('Hygiene Data'!I26)))</f>
        <v/>
      </c>
      <c r="EF32" s="374" t="str">
        <f ca="1">+IF(OFFSET('Hygiene Data'!$I$13,0,10*ROW('Hygiene Data'!I26))="","",OFFSET('Hygiene Data'!$I$13,0,10*ROW('Hygiene Data'!I26)))</f>
        <v/>
      </c>
    </row>
    <row r="33" spans="1:136" x14ac:dyDescent="0.25">
      <c r="A33" s="483" t="str">
        <f ca="1">+IF(OFFSET('Water Data'!$B$2,0,10*ROW('Water Data'!E27))="","",OFFSET('Water Data'!$B$2,0,10*ROW('Water Data'!E27)))</f>
        <v/>
      </c>
      <c r="B33" s="48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0" t="str">
        <f t="shared" ca="1" si="0"/>
        <v/>
      </c>
      <c r="D33" s="51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4" t="str">
        <f ca="1">+IF(OFFSET('Water Data'!$D$27,0,10*ROW('Water Data'!D27))="","",OFFSET('Water Data'!$D$27,0,10*ROW('Water Data'!D27)))</f>
        <v/>
      </c>
      <c r="BT33" s="374" t="str">
        <f ca="1">+IF(OFFSET('Water Data'!$D$28,0,10*ROW('Water Data'!D27))="","",OFFSET('Water Data'!$D$28,0,10*ROW('Water Data'!D27)))</f>
        <v/>
      </c>
      <c r="BU33" s="374" t="str">
        <f ca="1">+IF(OFFSET('Water Data'!$D$29,0,10*ROW('Water Data'!D27))="","",OFFSET('Water Data'!$D$29,0,10*ROW('Water Data'!D27)))</f>
        <v/>
      </c>
      <c r="BV33" s="374" t="str">
        <f ca="1">+IF(OFFSET('Water Data'!$E$27,0,10*ROW('Water Data'!E27))="","",OFFSET('Water Data'!$E$27,0,10*ROW('Water Data'!E27)))</f>
        <v/>
      </c>
      <c r="BW33" s="374" t="str">
        <f ca="1">+IF(OFFSET('Water Data'!$E$28,0,10*ROW('Water Data'!E27))="","",OFFSET('Water Data'!$E$28,0,10*ROW('Water Data'!E27)))</f>
        <v/>
      </c>
      <c r="BX33" s="374" t="str">
        <f ca="1">+IF(OFFSET('Water Data'!$E$29,0,10*ROW('Water Data'!E27))="","",OFFSET('Water Data'!$E$29,0,10*ROW('Water Data'!E27)))</f>
        <v/>
      </c>
      <c r="BY33" s="374" t="str">
        <f ca="1">+IF(OFFSET('Water Data'!$F$27,0,10*ROW('Water Data'!F27))="","",OFFSET('Water Data'!$F$27,0,10*ROW('Water Data'!F27)))</f>
        <v/>
      </c>
      <c r="BZ33" s="374" t="str">
        <f ca="1">+IF(OFFSET('Water Data'!$F$28,0,10*ROW('Water Data'!F27))="","",OFFSET('Water Data'!$F$28,0,10*ROW('Water Data'!F27)))</f>
        <v/>
      </c>
      <c r="CA33" s="374" t="str">
        <f ca="1">+IF(OFFSET('Water Data'!$F$29,0,10*ROW('Water Data'!F27))="","",OFFSET('Water Data'!$F$29,0,10*ROW('Water Data'!F27)))</f>
        <v/>
      </c>
      <c r="CB33" s="374" t="str">
        <f ca="1">+IF(OFFSET('Water Data'!$G$27,0,10*ROW('Water Data'!G27))="","",OFFSET('Water Data'!$G$27,0,10*ROW('Water Data'!G27)))</f>
        <v/>
      </c>
      <c r="CC33" s="374" t="str">
        <f ca="1">+IF(OFFSET('Water Data'!$G$28,0,10*ROW('Water Data'!G27))="","",OFFSET('Water Data'!$G$28,0,10*ROW('Water Data'!G27)))</f>
        <v/>
      </c>
      <c r="CD33" s="374" t="str">
        <f ca="1">+IF(OFFSET('Water Data'!$G$29,0,10*ROW('Water Data'!G27))="","",OFFSET('Water Data'!$G$29,0,10*ROW('Water Data'!G27)))</f>
        <v/>
      </c>
      <c r="CE33" s="374" t="str">
        <f ca="1">+IF(OFFSET('Water Data'!$H$27,0,10*ROW('Water Data'!H27))="","",OFFSET('Water Data'!$H$27,0,10*ROW('Water Data'!H27)))</f>
        <v/>
      </c>
      <c r="CF33" s="374" t="str">
        <f ca="1">+IF(OFFSET('Water Data'!$H$28,0,10*ROW('Water Data'!H27))="","",OFFSET('Water Data'!$H$28,0,10*ROW('Water Data'!H27)))</f>
        <v/>
      </c>
      <c r="CG33" s="374" t="str">
        <f ca="1">+IF(OFFSET('Water Data'!$H$29,0,10*ROW('Water Data'!H27))="","",OFFSET('Water Data'!$H$29,0,10*ROW('Water Data'!H27)))</f>
        <v/>
      </c>
      <c r="CH33" s="374" t="str">
        <f ca="1">+IF(OFFSET('Water Data'!$I$27,0,10*ROW('Water Data'!I27))="","",OFFSET('Water Data'!$I$27,0,10*ROW('Water Data'!I27)))</f>
        <v/>
      </c>
      <c r="CI33" s="374" t="str">
        <f ca="1">+IF(OFFSET('Water Data'!$I$28,0,10*ROW('Water Data'!I27))="","",OFFSET('Water Data'!$I$28,0,10*ROW('Water Data'!I27)))</f>
        <v/>
      </c>
      <c r="CJ33" s="374" t="str">
        <f ca="1">+IF(OFFSET('Water Data'!$I$29,0,10*ROW('Water Data'!I27))="","",OFFSET('Water Data'!$I$29,0,10*ROW('Water Data'!I27)))</f>
        <v/>
      </c>
      <c r="CK33" s="374" t="str">
        <f ca="1">+IF(OFFSET('Sanitation Data'!$D$28,0,10*ROW('Sanitation Data'!D27))="","",OFFSET('Sanitation Data'!$D$28,0,10*ROW('Sanitation Data'!D27)))</f>
        <v/>
      </c>
      <c r="CL33" s="374" t="str">
        <f ca="1">+IF(OFFSET('Sanitation Data'!$D$29,0,10*ROW('Sanitation Data'!D27))="","",OFFSET('Sanitation Data'!$D$29,0,10*ROW('Sanitation Data'!D27)))</f>
        <v/>
      </c>
      <c r="CM33" s="374" t="str">
        <f ca="1">+IF(OFFSET('Sanitation Data'!$D$30,0,10*ROW('Sanitation Data'!D27))="","",OFFSET('Sanitation Data'!$D$30,0,10*ROW('Sanitation Data'!D27)))</f>
        <v/>
      </c>
      <c r="CN33" s="374" t="str">
        <f ca="1">+IF(OFFSET('Sanitation Data'!$D$31,0,10*ROW('Sanitation Data'!D27))="","",OFFSET('Sanitation Data'!$D$31,0,10*ROW('Sanitation Data'!D27)))</f>
        <v/>
      </c>
      <c r="CO33" s="374" t="str">
        <f ca="1">+IF(OFFSET('Sanitation Data'!$D$32,0,10*ROW('Sanitation Data'!D27))="","",OFFSET('Sanitation Data'!$D$32,0,10*ROW('Sanitation Data'!D27)))</f>
        <v/>
      </c>
      <c r="CP33" s="374" t="str">
        <f ca="1">+IF(OFFSET('Sanitation Data'!$E$28,0,10*ROW('Sanitation Data'!E27))="","",OFFSET('Sanitation Data'!$E$28,0,10*ROW('Sanitation Data'!E27)))</f>
        <v/>
      </c>
      <c r="CQ33" s="374" t="str">
        <f ca="1">+IF(OFFSET('Sanitation Data'!$E$29,0,10*ROW('Sanitation Data'!E27))="","",OFFSET('Sanitation Data'!$E$29,0,10*ROW('Sanitation Data'!E27)))</f>
        <v/>
      </c>
      <c r="CR33" s="374" t="str">
        <f ca="1">+IF(OFFSET('Sanitation Data'!$E$30,0,10*ROW('Sanitation Data'!E27))="","",OFFSET('Sanitation Data'!$E$30,0,10*ROW('Sanitation Data'!E27)))</f>
        <v/>
      </c>
      <c r="CS33" s="374" t="str">
        <f ca="1">+IF(OFFSET('Sanitation Data'!$E$31,0,10*ROW('Sanitation Data'!E27))="","",OFFSET('Sanitation Data'!$E$31,0,10*ROW('Sanitation Data'!E27)))</f>
        <v/>
      </c>
      <c r="CT33" s="374" t="str">
        <f ca="1">+IF(OFFSET('Sanitation Data'!$E$32,0,10*ROW('Sanitation Data'!E27))="","",OFFSET('Sanitation Data'!$E$32,0,10*ROW('Sanitation Data'!E27)))</f>
        <v/>
      </c>
      <c r="CU33" s="374" t="str">
        <f ca="1">+IF(OFFSET('Sanitation Data'!$F$28,0,10*ROW('Sanitation Data'!F27))="","",OFFSET('Sanitation Data'!$F$28,0,10*ROW('Sanitation Data'!F27)))</f>
        <v/>
      </c>
      <c r="CV33" s="374" t="str">
        <f ca="1">+IF(OFFSET('Sanitation Data'!$F$29,0,10*ROW('Sanitation Data'!F27))="","",OFFSET('Sanitation Data'!$F$29,0,10*ROW('Sanitation Data'!F27)))</f>
        <v/>
      </c>
      <c r="CW33" s="374" t="str">
        <f ca="1">+IF(OFFSET('Sanitation Data'!$F$30,0,10*ROW('Sanitation Data'!F27))="","",OFFSET('Sanitation Data'!$F$30,0,10*ROW('Sanitation Data'!F27)))</f>
        <v/>
      </c>
      <c r="CX33" s="374" t="str">
        <f ca="1">+IF(OFFSET('Sanitation Data'!$F$31,0,10*ROW('Sanitation Data'!F27))="","",OFFSET('Sanitation Data'!$F$31,0,10*ROW('Sanitation Data'!F27)))</f>
        <v/>
      </c>
      <c r="CY33" s="374" t="str">
        <f ca="1">+IF(OFFSET('Sanitation Data'!$F$32,0,10*ROW('Sanitation Data'!F27))="","",OFFSET('Sanitation Data'!$F$32,0,10*ROW('Sanitation Data'!F27)))</f>
        <v/>
      </c>
      <c r="CZ33" s="374" t="str">
        <f ca="1">+IF(OFFSET('Sanitation Data'!$G$28,0,10*ROW('Sanitation Data'!G27))="","",OFFSET('Sanitation Data'!$G$28,0,10*ROW('Sanitation Data'!G27)))</f>
        <v/>
      </c>
      <c r="DA33" s="374" t="str">
        <f ca="1">+IF(OFFSET('Sanitation Data'!$G$29,0,10*ROW('Sanitation Data'!G27))="","",OFFSET('Sanitation Data'!$G$29,0,10*ROW('Sanitation Data'!G27)))</f>
        <v/>
      </c>
      <c r="DB33" s="374" t="str">
        <f ca="1">+IF(OFFSET('Sanitation Data'!$G$30,0,10*ROW('Sanitation Data'!G27))="","",OFFSET('Sanitation Data'!$G$30,0,10*ROW('Sanitation Data'!G27)))</f>
        <v/>
      </c>
      <c r="DC33" s="374" t="str">
        <f ca="1">+IF(OFFSET('Sanitation Data'!$G$31,0,10*ROW('Sanitation Data'!G27))="","",OFFSET('Sanitation Data'!$G$31,0,10*ROW('Sanitation Data'!G27)))</f>
        <v/>
      </c>
      <c r="DD33" s="374" t="str">
        <f ca="1">+IF(OFFSET('Sanitation Data'!$G$32,0,10*ROW('Sanitation Data'!G27))="","",OFFSET('Sanitation Data'!$G$32,0,10*ROW('Sanitation Data'!G27)))</f>
        <v/>
      </c>
      <c r="DE33" s="374" t="str">
        <f ca="1">+IF(OFFSET('Sanitation Data'!$H$28,0,10*ROW('Sanitation Data'!H27))="","",OFFSET('Sanitation Data'!$H$28,0,10*ROW('Sanitation Data'!H27)))</f>
        <v/>
      </c>
      <c r="DF33" s="374" t="str">
        <f ca="1">+IF(OFFSET('Sanitation Data'!$H$29,0,10*ROW('Sanitation Data'!H27))="","",OFFSET('Sanitation Data'!$H$29,0,10*ROW('Sanitation Data'!H27)))</f>
        <v/>
      </c>
      <c r="DG33" s="374" t="str">
        <f ca="1">+IF(OFFSET('Sanitation Data'!$H$30,0,10*ROW('Sanitation Data'!H27))="","",OFFSET('Sanitation Data'!$H$30,0,10*ROW('Sanitation Data'!H27)))</f>
        <v/>
      </c>
      <c r="DH33" s="374" t="str">
        <f ca="1">+IF(OFFSET('Sanitation Data'!$H$31,0,10*ROW('Sanitation Data'!H27))="","",OFFSET('Sanitation Data'!$H$31,0,10*ROW('Sanitation Data'!H27)))</f>
        <v/>
      </c>
      <c r="DI33" s="374" t="str">
        <f ca="1">+IF(OFFSET('Sanitation Data'!$H$32,0,10*ROW('Sanitation Data'!H27))="","",OFFSET('Sanitation Data'!$H$32,0,10*ROW('Sanitation Data'!H27)))</f>
        <v/>
      </c>
      <c r="DJ33" s="374" t="str">
        <f ca="1">+IF(OFFSET('Sanitation Data'!$I$28,0,10*ROW('Sanitation Data'!I27))="","",OFFSET('Sanitation Data'!$I$28,0,10*ROW('Sanitation Data'!I27)))</f>
        <v/>
      </c>
      <c r="DK33" s="374" t="str">
        <f ca="1">+IF(OFFSET('Sanitation Data'!$I$29,0,10*ROW('Sanitation Data'!I27))="","",OFFSET('Sanitation Data'!$I$29,0,10*ROW('Sanitation Data'!I27)))</f>
        <v/>
      </c>
      <c r="DL33" s="374" t="str">
        <f ca="1">+IF(OFFSET('Sanitation Data'!$I$30,0,10*ROW('Sanitation Data'!I27))="","",OFFSET('Sanitation Data'!$I$30,0,10*ROW('Sanitation Data'!I27)))</f>
        <v/>
      </c>
      <c r="DM33" s="374" t="str">
        <f ca="1">+IF(OFFSET('Sanitation Data'!$I$31,0,10*ROW('Sanitation Data'!I27))="","",OFFSET('Sanitation Data'!$I$31,0,10*ROW('Sanitation Data'!I27)))</f>
        <v/>
      </c>
      <c r="DN33" s="374" t="str">
        <f ca="1">+IF(OFFSET('Sanitation Data'!$I$32,0,10*ROW('Sanitation Data'!I27))="","",OFFSET('Sanitation Data'!$I$32,0,10*ROW('Sanitation Data'!I27)))</f>
        <v/>
      </c>
      <c r="DO33" s="374" t="str">
        <f ca="1">+IF(OFFSET('Hygiene Data'!$D$11,0,10*ROW('Hygiene Data'!D27))="","",OFFSET('Hygiene Data'!$D$11,0,10*ROW('Hygiene Data'!D27)))</f>
        <v/>
      </c>
      <c r="DP33" s="374" t="str">
        <f ca="1">+IF(OFFSET('Hygiene Data'!$D$12,0,10*ROW('Hygiene Data'!D27))="","",OFFSET('Hygiene Data'!$D$12,0,10*ROW('Hygiene Data'!D27)))</f>
        <v/>
      </c>
      <c r="DQ33" s="374" t="str">
        <f ca="1">+IF(OFFSET('Hygiene Data'!$D$13,0,10*ROW('Hygiene Data'!D27))="","",OFFSET('Hygiene Data'!$D$13,0,10*ROW('Hygiene Data'!D27)))</f>
        <v/>
      </c>
      <c r="DR33" s="374" t="str">
        <f ca="1">+IF(OFFSET('Hygiene Data'!$E$11,0,10*ROW('Hygiene Data'!E27))="","",OFFSET('Hygiene Data'!$E$11,0,10*ROW('Hygiene Data'!E27)))</f>
        <v/>
      </c>
      <c r="DS33" s="374" t="str">
        <f ca="1">+IF(OFFSET('Hygiene Data'!$E$12,0,10*ROW('Hygiene Data'!E27))="","",OFFSET('Hygiene Data'!$E$12,0,10*ROW('Hygiene Data'!E27)))</f>
        <v/>
      </c>
      <c r="DT33" s="374" t="str">
        <f ca="1">+IF(OFFSET('Hygiene Data'!$E$13,0,10*ROW('Hygiene Data'!E27))="","",OFFSET('Hygiene Data'!$E$13,0,10*ROW('Hygiene Data'!E27)))</f>
        <v/>
      </c>
      <c r="DU33" s="374" t="str">
        <f ca="1">+IF(OFFSET('Hygiene Data'!$F$11,0,10*ROW('Hygiene Data'!F27))="","",OFFSET('Hygiene Data'!$F$11,0,10*ROW('Hygiene Data'!F27)))</f>
        <v/>
      </c>
      <c r="DV33" s="374" t="str">
        <f ca="1">+IF(OFFSET('Hygiene Data'!$F$12,0,10*ROW('Hygiene Data'!F27))="","",OFFSET('Hygiene Data'!$F$12,0,10*ROW('Hygiene Data'!F27)))</f>
        <v/>
      </c>
      <c r="DW33" s="374" t="str">
        <f ca="1">+IF(OFFSET('Hygiene Data'!$F$13,0,10*ROW('Hygiene Data'!F27))="","",OFFSET('Hygiene Data'!$F$13,0,10*ROW('Hygiene Data'!F27)))</f>
        <v/>
      </c>
      <c r="DX33" s="374" t="str">
        <f ca="1">+IF(OFFSET('Hygiene Data'!$G$11,0,10*ROW('Hygiene Data'!G27))="","",OFFSET('Hygiene Data'!$G$11,0,10*ROW('Hygiene Data'!G27)))</f>
        <v/>
      </c>
      <c r="DY33" s="374" t="str">
        <f ca="1">+IF(OFFSET('Hygiene Data'!$G$12,0,10*ROW('Hygiene Data'!G27))="","",OFFSET('Hygiene Data'!$G$12,0,10*ROW('Hygiene Data'!G27)))</f>
        <v/>
      </c>
      <c r="DZ33" s="374" t="str">
        <f ca="1">+IF(OFFSET('Hygiene Data'!$G$13,0,10*ROW('Hygiene Data'!G27))="","",OFFSET('Hygiene Data'!$G$13,0,10*ROW('Hygiene Data'!G27)))</f>
        <v/>
      </c>
      <c r="EA33" s="374" t="str">
        <f ca="1">+IF(OFFSET('Hygiene Data'!$H$11,0,10*ROW('Hygiene Data'!H27))="","",OFFSET('Hygiene Data'!$H$11,0,10*ROW('Hygiene Data'!H27)))</f>
        <v/>
      </c>
      <c r="EB33" s="374" t="str">
        <f ca="1">+IF(OFFSET('Hygiene Data'!$H$12,0,10*ROW('Hygiene Data'!H27))="","",OFFSET('Hygiene Data'!$H$12,0,10*ROW('Hygiene Data'!H27)))</f>
        <v/>
      </c>
      <c r="EC33" s="374" t="str">
        <f ca="1">+IF(OFFSET('Hygiene Data'!$H$13,0,10*ROW('Hygiene Data'!H27))="","",OFFSET('Hygiene Data'!$H$13,0,10*ROW('Hygiene Data'!H27)))</f>
        <v/>
      </c>
      <c r="ED33" s="374" t="str">
        <f ca="1">+IF(OFFSET('Hygiene Data'!$I$11,0,10*ROW('Hygiene Data'!I27))="","",OFFSET('Hygiene Data'!$I$11,0,10*ROW('Hygiene Data'!I27)))</f>
        <v/>
      </c>
      <c r="EE33" s="374" t="str">
        <f ca="1">+IF(OFFSET('Hygiene Data'!$I$12,0,10*ROW('Hygiene Data'!I27))="","",OFFSET('Hygiene Data'!$I$12,0,10*ROW('Hygiene Data'!I27)))</f>
        <v/>
      </c>
      <c r="EF33" s="374" t="str">
        <f ca="1">+IF(OFFSET('Hygiene Data'!$I$13,0,10*ROW('Hygiene Data'!I27))="","",OFFSET('Hygiene Data'!$I$13,0,10*ROW('Hygiene Data'!I27)))</f>
        <v/>
      </c>
    </row>
    <row r="34" spans="1:136" x14ac:dyDescent="0.25">
      <c r="A34" s="483" t="str">
        <f ca="1">+IF(OFFSET('Water Data'!$B$2,0,10*ROW('Water Data'!E28))="","",OFFSET('Water Data'!$B$2,0,10*ROW('Water Data'!E28)))</f>
        <v/>
      </c>
      <c r="B34" s="48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0" t="str">
        <f t="shared" ca="1" si="0"/>
        <v/>
      </c>
      <c r="D34" s="51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4" t="str">
        <f ca="1">+IF(OFFSET('Water Data'!$D$27,0,10*ROW('Water Data'!D28))="","",OFFSET('Water Data'!$D$27,0,10*ROW('Water Data'!D28)))</f>
        <v/>
      </c>
      <c r="BT34" s="374" t="str">
        <f ca="1">+IF(OFFSET('Water Data'!$D$28,0,10*ROW('Water Data'!D28))="","",OFFSET('Water Data'!$D$28,0,10*ROW('Water Data'!D28)))</f>
        <v/>
      </c>
      <c r="BU34" s="374" t="str">
        <f ca="1">+IF(OFFSET('Water Data'!$D$29,0,10*ROW('Water Data'!D28))="","",OFFSET('Water Data'!$D$29,0,10*ROW('Water Data'!D28)))</f>
        <v/>
      </c>
      <c r="BV34" s="374" t="str">
        <f ca="1">+IF(OFFSET('Water Data'!$E$27,0,10*ROW('Water Data'!E28))="","",OFFSET('Water Data'!$E$27,0,10*ROW('Water Data'!E28)))</f>
        <v/>
      </c>
      <c r="BW34" s="374" t="str">
        <f ca="1">+IF(OFFSET('Water Data'!$E$28,0,10*ROW('Water Data'!E28))="","",OFFSET('Water Data'!$E$28,0,10*ROW('Water Data'!E28)))</f>
        <v/>
      </c>
      <c r="BX34" s="374" t="str">
        <f ca="1">+IF(OFFSET('Water Data'!$E$29,0,10*ROW('Water Data'!E28))="","",OFFSET('Water Data'!$E$29,0,10*ROW('Water Data'!E28)))</f>
        <v/>
      </c>
      <c r="BY34" s="374" t="str">
        <f ca="1">+IF(OFFSET('Water Data'!$F$27,0,10*ROW('Water Data'!F28))="","",OFFSET('Water Data'!$F$27,0,10*ROW('Water Data'!F28)))</f>
        <v/>
      </c>
      <c r="BZ34" s="374" t="str">
        <f ca="1">+IF(OFFSET('Water Data'!$F$28,0,10*ROW('Water Data'!F28))="","",OFFSET('Water Data'!$F$28,0,10*ROW('Water Data'!F28)))</f>
        <v/>
      </c>
      <c r="CA34" s="374" t="str">
        <f ca="1">+IF(OFFSET('Water Data'!$F$29,0,10*ROW('Water Data'!F28))="","",OFFSET('Water Data'!$F$29,0,10*ROW('Water Data'!F28)))</f>
        <v/>
      </c>
      <c r="CB34" s="374" t="str">
        <f ca="1">+IF(OFFSET('Water Data'!$G$27,0,10*ROW('Water Data'!G28))="","",OFFSET('Water Data'!$G$27,0,10*ROW('Water Data'!G28)))</f>
        <v/>
      </c>
      <c r="CC34" s="374" t="str">
        <f ca="1">+IF(OFFSET('Water Data'!$G$28,0,10*ROW('Water Data'!G28))="","",OFFSET('Water Data'!$G$28,0,10*ROW('Water Data'!G28)))</f>
        <v/>
      </c>
      <c r="CD34" s="374" t="str">
        <f ca="1">+IF(OFFSET('Water Data'!$G$29,0,10*ROW('Water Data'!G28))="","",OFFSET('Water Data'!$G$29,0,10*ROW('Water Data'!G28)))</f>
        <v/>
      </c>
      <c r="CE34" s="374" t="str">
        <f ca="1">+IF(OFFSET('Water Data'!$H$27,0,10*ROW('Water Data'!H28))="","",OFFSET('Water Data'!$H$27,0,10*ROW('Water Data'!H28)))</f>
        <v/>
      </c>
      <c r="CF34" s="374" t="str">
        <f ca="1">+IF(OFFSET('Water Data'!$H$28,0,10*ROW('Water Data'!H28))="","",OFFSET('Water Data'!$H$28,0,10*ROW('Water Data'!H28)))</f>
        <v/>
      </c>
      <c r="CG34" s="374" t="str">
        <f ca="1">+IF(OFFSET('Water Data'!$H$29,0,10*ROW('Water Data'!H28))="","",OFFSET('Water Data'!$H$29,0,10*ROW('Water Data'!H28)))</f>
        <v/>
      </c>
      <c r="CH34" s="374" t="str">
        <f ca="1">+IF(OFFSET('Water Data'!$I$27,0,10*ROW('Water Data'!I28))="","",OFFSET('Water Data'!$I$27,0,10*ROW('Water Data'!I28)))</f>
        <v/>
      </c>
      <c r="CI34" s="374" t="str">
        <f ca="1">+IF(OFFSET('Water Data'!$I$28,0,10*ROW('Water Data'!I28))="","",OFFSET('Water Data'!$I$28,0,10*ROW('Water Data'!I28)))</f>
        <v/>
      </c>
      <c r="CJ34" s="374" t="str">
        <f ca="1">+IF(OFFSET('Water Data'!$I$29,0,10*ROW('Water Data'!I28))="","",OFFSET('Water Data'!$I$29,0,10*ROW('Water Data'!I28)))</f>
        <v/>
      </c>
      <c r="CK34" s="374" t="str">
        <f ca="1">+IF(OFFSET('Sanitation Data'!$D$28,0,10*ROW('Sanitation Data'!D28))="","",OFFSET('Sanitation Data'!$D$28,0,10*ROW('Sanitation Data'!D28)))</f>
        <v/>
      </c>
      <c r="CL34" s="374" t="str">
        <f ca="1">+IF(OFFSET('Sanitation Data'!$D$29,0,10*ROW('Sanitation Data'!D28))="","",OFFSET('Sanitation Data'!$D$29,0,10*ROW('Sanitation Data'!D28)))</f>
        <v/>
      </c>
      <c r="CM34" s="374" t="str">
        <f ca="1">+IF(OFFSET('Sanitation Data'!$D$30,0,10*ROW('Sanitation Data'!D28))="","",OFFSET('Sanitation Data'!$D$30,0,10*ROW('Sanitation Data'!D28)))</f>
        <v/>
      </c>
      <c r="CN34" s="374" t="str">
        <f ca="1">+IF(OFFSET('Sanitation Data'!$D$31,0,10*ROW('Sanitation Data'!D28))="","",OFFSET('Sanitation Data'!$D$31,0,10*ROW('Sanitation Data'!D28)))</f>
        <v/>
      </c>
      <c r="CO34" s="374" t="str">
        <f ca="1">+IF(OFFSET('Sanitation Data'!$D$32,0,10*ROW('Sanitation Data'!D28))="","",OFFSET('Sanitation Data'!$D$32,0,10*ROW('Sanitation Data'!D28)))</f>
        <v/>
      </c>
      <c r="CP34" s="374" t="str">
        <f ca="1">+IF(OFFSET('Sanitation Data'!$E$28,0,10*ROW('Sanitation Data'!E28))="","",OFFSET('Sanitation Data'!$E$28,0,10*ROW('Sanitation Data'!E28)))</f>
        <v/>
      </c>
      <c r="CQ34" s="374" t="str">
        <f ca="1">+IF(OFFSET('Sanitation Data'!$E$29,0,10*ROW('Sanitation Data'!E28))="","",OFFSET('Sanitation Data'!$E$29,0,10*ROW('Sanitation Data'!E28)))</f>
        <v/>
      </c>
      <c r="CR34" s="374" t="str">
        <f ca="1">+IF(OFFSET('Sanitation Data'!$E$30,0,10*ROW('Sanitation Data'!E28))="","",OFFSET('Sanitation Data'!$E$30,0,10*ROW('Sanitation Data'!E28)))</f>
        <v/>
      </c>
      <c r="CS34" s="374" t="str">
        <f ca="1">+IF(OFFSET('Sanitation Data'!$E$31,0,10*ROW('Sanitation Data'!E28))="","",OFFSET('Sanitation Data'!$E$31,0,10*ROW('Sanitation Data'!E28)))</f>
        <v/>
      </c>
      <c r="CT34" s="374" t="str">
        <f ca="1">+IF(OFFSET('Sanitation Data'!$E$32,0,10*ROW('Sanitation Data'!E28))="","",OFFSET('Sanitation Data'!$E$32,0,10*ROW('Sanitation Data'!E28)))</f>
        <v/>
      </c>
      <c r="CU34" s="374" t="str">
        <f ca="1">+IF(OFFSET('Sanitation Data'!$F$28,0,10*ROW('Sanitation Data'!F28))="","",OFFSET('Sanitation Data'!$F$28,0,10*ROW('Sanitation Data'!F28)))</f>
        <v/>
      </c>
      <c r="CV34" s="374" t="str">
        <f ca="1">+IF(OFFSET('Sanitation Data'!$F$29,0,10*ROW('Sanitation Data'!F28))="","",OFFSET('Sanitation Data'!$F$29,0,10*ROW('Sanitation Data'!F28)))</f>
        <v/>
      </c>
      <c r="CW34" s="374" t="str">
        <f ca="1">+IF(OFFSET('Sanitation Data'!$F$30,0,10*ROW('Sanitation Data'!F28))="","",OFFSET('Sanitation Data'!$F$30,0,10*ROW('Sanitation Data'!F28)))</f>
        <v/>
      </c>
      <c r="CX34" s="374" t="str">
        <f ca="1">+IF(OFFSET('Sanitation Data'!$F$31,0,10*ROW('Sanitation Data'!F28))="","",OFFSET('Sanitation Data'!$F$31,0,10*ROW('Sanitation Data'!F28)))</f>
        <v/>
      </c>
      <c r="CY34" s="374" t="str">
        <f ca="1">+IF(OFFSET('Sanitation Data'!$F$32,0,10*ROW('Sanitation Data'!F28))="","",OFFSET('Sanitation Data'!$F$32,0,10*ROW('Sanitation Data'!F28)))</f>
        <v/>
      </c>
      <c r="CZ34" s="374" t="str">
        <f ca="1">+IF(OFFSET('Sanitation Data'!$G$28,0,10*ROW('Sanitation Data'!G28))="","",OFFSET('Sanitation Data'!$G$28,0,10*ROW('Sanitation Data'!G28)))</f>
        <v/>
      </c>
      <c r="DA34" s="374" t="str">
        <f ca="1">+IF(OFFSET('Sanitation Data'!$G$29,0,10*ROW('Sanitation Data'!G28))="","",OFFSET('Sanitation Data'!$G$29,0,10*ROW('Sanitation Data'!G28)))</f>
        <v/>
      </c>
      <c r="DB34" s="374" t="str">
        <f ca="1">+IF(OFFSET('Sanitation Data'!$G$30,0,10*ROW('Sanitation Data'!G28))="","",OFFSET('Sanitation Data'!$G$30,0,10*ROW('Sanitation Data'!G28)))</f>
        <v/>
      </c>
      <c r="DC34" s="374" t="str">
        <f ca="1">+IF(OFFSET('Sanitation Data'!$G$31,0,10*ROW('Sanitation Data'!G28))="","",OFFSET('Sanitation Data'!$G$31,0,10*ROW('Sanitation Data'!G28)))</f>
        <v/>
      </c>
      <c r="DD34" s="374" t="str">
        <f ca="1">+IF(OFFSET('Sanitation Data'!$G$32,0,10*ROW('Sanitation Data'!G28))="","",OFFSET('Sanitation Data'!$G$32,0,10*ROW('Sanitation Data'!G28)))</f>
        <v/>
      </c>
      <c r="DE34" s="374" t="str">
        <f ca="1">+IF(OFFSET('Sanitation Data'!$H$28,0,10*ROW('Sanitation Data'!H28))="","",OFFSET('Sanitation Data'!$H$28,0,10*ROW('Sanitation Data'!H28)))</f>
        <v/>
      </c>
      <c r="DF34" s="374" t="str">
        <f ca="1">+IF(OFFSET('Sanitation Data'!$H$29,0,10*ROW('Sanitation Data'!H28))="","",OFFSET('Sanitation Data'!$H$29,0,10*ROW('Sanitation Data'!H28)))</f>
        <v/>
      </c>
      <c r="DG34" s="374" t="str">
        <f ca="1">+IF(OFFSET('Sanitation Data'!$H$30,0,10*ROW('Sanitation Data'!H28))="","",OFFSET('Sanitation Data'!$H$30,0,10*ROW('Sanitation Data'!H28)))</f>
        <v/>
      </c>
      <c r="DH34" s="374" t="str">
        <f ca="1">+IF(OFFSET('Sanitation Data'!$H$31,0,10*ROW('Sanitation Data'!H28))="","",OFFSET('Sanitation Data'!$H$31,0,10*ROW('Sanitation Data'!H28)))</f>
        <v/>
      </c>
      <c r="DI34" s="374" t="str">
        <f ca="1">+IF(OFFSET('Sanitation Data'!$H$32,0,10*ROW('Sanitation Data'!H28))="","",OFFSET('Sanitation Data'!$H$32,0,10*ROW('Sanitation Data'!H28)))</f>
        <v/>
      </c>
      <c r="DJ34" s="374" t="str">
        <f ca="1">+IF(OFFSET('Sanitation Data'!$I$28,0,10*ROW('Sanitation Data'!I28))="","",OFFSET('Sanitation Data'!$I$28,0,10*ROW('Sanitation Data'!I28)))</f>
        <v/>
      </c>
      <c r="DK34" s="374" t="str">
        <f ca="1">+IF(OFFSET('Sanitation Data'!$I$29,0,10*ROW('Sanitation Data'!I28))="","",OFFSET('Sanitation Data'!$I$29,0,10*ROW('Sanitation Data'!I28)))</f>
        <v/>
      </c>
      <c r="DL34" s="374" t="str">
        <f ca="1">+IF(OFFSET('Sanitation Data'!$I$30,0,10*ROW('Sanitation Data'!I28))="","",OFFSET('Sanitation Data'!$I$30,0,10*ROW('Sanitation Data'!I28)))</f>
        <v/>
      </c>
      <c r="DM34" s="374" t="str">
        <f ca="1">+IF(OFFSET('Sanitation Data'!$I$31,0,10*ROW('Sanitation Data'!I28))="","",OFFSET('Sanitation Data'!$I$31,0,10*ROW('Sanitation Data'!I28)))</f>
        <v/>
      </c>
      <c r="DN34" s="374" t="str">
        <f ca="1">+IF(OFFSET('Sanitation Data'!$I$32,0,10*ROW('Sanitation Data'!I28))="","",OFFSET('Sanitation Data'!$I$32,0,10*ROW('Sanitation Data'!I28)))</f>
        <v/>
      </c>
      <c r="DO34" s="374" t="str">
        <f ca="1">+IF(OFFSET('Hygiene Data'!$D$11,0,10*ROW('Hygiene Data'!D28))="","",OFFSET('Hygiene Data'!$D$11,0,10*ROW('Hygiene Data'!D28)))</f>
        <v/>
      </c>
      <c r="DP34" s="374" t="str">
        <f ca="1">+IF(OFFSET('Hygiene Data'!$D$12,0,10*ROW('Hygiene Data'!D28))="","",OFFSET('Hygiene Data'!$D$12,0,10*ROW('Hygiene Data'!D28)))</f>
        <v/>
      </c>
      <c r="DQ34" s="374" t="str">
        <f ca="1">+IF(OFFSET('Hygiene Data'!$D$13,0,10*ROW('Hygiene Data'!D28))="","",OFFSET('Hygiene Data'!$D$13,0,10*ROW('Hygiene Data'!D28)))</f>
        <v/>
      </c>
      <c r="DR34" s="374" t="str">
        <f ca="1">+IF(OFFSET('Hygiene Data'!$E$11,0,10*ROW('Hygiene Data'!E28))="","",OFFSET('Hygiene Data'!$E$11,0,10*ROW('Hygiene Data'!E28)))</f>
        <v/>
      </c>
      <c r="DS34" s="374" t="str">
        <f ca="1">+IF(OFFSET('Hygiene Data'!$E$12,0,10*ROW('Hygiene Data'!E28))="","",OFFSET('Hygiene Data'!$E$12,0,10*ROW('Hygiene Data'!E28)))</f>
        <v/>
      </c>
      <c r="DT34" s="374" t="str">
        <f ca="1">+IF(OFFSET('Hygiene Data'!$E$13,0,10*ROW('Hygiene Data'!E28))="","",OFFSET('Hygiene Data'!$E$13,0,10*ROW('Hygiene Data'!E28)))</f>
        <v/>
      </c>
      <c r="DU34" s="374" t="str">
        <f ca="1">+IF(OFFSET('Hygiene Data'!$F$11,0,10*ROW('Hygiene Data'!F28))="","",OFFSET('Hygiene Data'!$F$11,0,10*ROW('Hygiene Data'!F28)))</f>
        <v/>
      </c>
      <c r="DV34" s="374" t="str">
        <f ca="1">+IF(OFFSET('Hygiene Data'!$F$12,0,10*ROW('Hygiene Data'!F28))="","",OFFSET('Hygiene Data'!$F$12,0,10*ROW('Hygiene Data'!F28)))</f>
        <v/>
      </c>
      <c r="DW34" s="374" t="str">
        <f ca="1">+IF(OFFSET('Hygiene Data'!$F$13,0,10*ROW('Hygiene Data'!F28))="","",OFFSET('Hygiene Data'!$F$13,0,10*ROW('Hygiene Data'!F28)))</f>
        <v/>
      </c>
      <c r="DX34" s="374" t="str">
        <f ca="1">+IF(OFFSET('Hygiene Data'!$G$11,0,10*ROW('Hygiene Data'!G28))="","",OFFSET('Hygiene Data'!$G$11,0,10*ROW('Hygiene Data'!G28)))</f>
        <v/>
      </c>
      <c r="DY34" s="374" t="str">
        <f ca="1">+IF(OFFSET('Hygiene Data'!$G$12,0,10*ROW('Hygiene Data'!G28))="","",OFFSET('Hygiene Data'!$G$12,0,10*ROW('Hygiene Data'!G28)))</f>
        <v/>
      </c>
      <c r="DZ34" s="374" t="str">
        <f ca="1">+IF(OFFSET('Hygiene Data'!$G$13,0,10*ROW('Hygiene Data'!G28))="","",OFFSET('Hygiene Data'!$G$13,0,10*ROW('Hygiene Data'!G28)))</f>
        <v/>
      </c>
      <c r="EA34" s="374" t="str">
        <f ca="1">+IF(OFFSET('Hygiene Data'!$H$11,0,10*ROW('Hygiene Data'!H28))="","",OFFSET('Hygiene Data'!$H$11,0,10*ROW('Hygiene Data'!H28)))</f>
        <v/>
      </c>
      <c r="EB34" s="374" t="str">
        <f ca="1">+IF(OFFSET('Hygiene Data'!$H$12,0,10*ROW('Hygiene Data'!H28))="","",OFFSET('Hygiene Data'!$H$12,0,10*ROW('Hygiene Data'!H28)))</f>
        <v/>
      </c>
      <c r="EC34" s="374" t="str">
        <f ca="1">+IF(OFFSET('Hygiene Data'!$H$13,0,10*ROW('Hygiene Data'!H28))="","",OFFSET('Hygiene Data'!$H$13,0,10*ROW('Hygiene Data'!H28)))</f>
        <v/>
      </c>
      <c r="ED34" s="374" t="str">
        <f ca="1">+IF(OFFSET('Hygiene Data'!$I$11,0,10*ROW('Hygiene Data'!I28))="","",OFFSET('Hygiene Data'!$I$11,0,10*ROW('Hygiene Data'!I28)))</f>
        <v/>
      </c>
      <c r="EE34" s="374" t="str">
        <f ca="1">+IF(OFFSET('Hygiene Data'!$I$12,0,10*ROW('Hygiene Data'!I28))="","",OFFSET('Hygiene Data'!$I$12,0,10*ROW('Hygiene Data'!I28)))</f>
        <v/>
      </c>
      <c r="EF34" s="374" t="str">
        <f ca="1">+IF(OFFSET('Hygiene Data'!$I$13,0,10*ROW('Hygiene Data'!I28))="","",OFFSET('Hygiene Data'!$I$13,0,10*ROW('Hygiene Data'!I28)))</f>
        <v/>
      </c>
    </row>
    <row r="35" spans="1:136" x14ac:dyDescent="0.25">
      <c r="A35" s="483" t="str">
        <f ca="1">+IF(OFFSET('Water Data'!$B$2,0,10*ROW('Water Data'!E29))="","",OFFSET('Water Data'!$B$2,0,10*ROW('Water Data'!E29)))</f>
        <v/>
      </c>
      <c r="B35" s="48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0" t="str">
        <f t="shared" ca="1" si="0"/>
        <v/>
      </c>
      <c r="D35" s="51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4" t="str">
        <f ca="1">+IF(OFFSET('Water Data'!$D$27,0,10*ROW('Water Data'!D29))="","",OFFSET('Water Data'!$D$27,0,10*ROW('Water Data'!D29)))</f>
        <v/>
      </c>
      <c r="BT35" s="374" t="str">
        <f ca="1">+IF(OFFSET('Water Data'!$D$28,0,10*ROW('Water Data'!D29))="","",OFFSET('Water Data'!$D$28,0,10*ROW('Water Data'!D29)))</f>
        <v/>
      </c>
      <c r="BU35" s="374" t="str">
        <f ca="1">+IF(OFFSET('Water Data'!$D$29,0,10*ROW('Water Data'!D29))="","",OFFSET('Water Data'!$D$29,0,10*ROW('Water Data'!D29)))</f>
        <v/>
      </c>
      <c r="BV35" s="374" t="str">
        <f ca="1">+IF(OFFSET('Water Data'!$E$27,0,10*ROW('Water Data'!E29))="","",OFFSET('Water Data'!$E$27,0,10*ROW('Water Data'!E29)))</f>
        <v/>
      </c>
      <c r="BW35" s="374" t="str">
        <f ca="1">+IF(OFFSET('Water Data'!$E$28,0,10*ROW('Water Data'!E29))="","",OFFSET('Water Data'!$E$28,0,10*ROW('Water Data'!E29)))</f>
        <v/>
      </c>
      <c r="BX35" s="374" t="str">
        <f ca="1">+IF(OFFSET('Water Data'!$E$29,0,10*ROW('Water Data'!E29))="","",OFFSET('Water Data'!$E$29,0,10*ROW('Water Data'!E29)))</f>
        <v/>
      </c>
      <c r="BY35" s="374" t="str">
        <f ca="1">+IF(OFFSET('Water Data'!$F$27,0,10*ROW('Water Data'!F29))="","",OFFSET('Water Data'!$F$27,0,10*ROW('Water Data'!F29)))</f>
        <v/>
      </c>
      <c r="BZ35" s="374" t="str">
        <f ca="1">+IF(OFFSET('Water Data'!$F$28,0,10*ROW('Water Data'!F29))="","",OFFSET('Water Data'!$F$28,0,10*ROW('Water Data'!F29)))</f>
        <v/>
      </c>
      <c r="CA35" s="374" t="str">
        <f ca="1">+IF(OFFSET('Water Data'!$F$29,0,10*ROW('Water Data'!F29))="","",OFFSET('Water Data'!$F$29,0,10*ROW('Water Data'!F29)))</f>
        <v/>
      </c>
      <c r="CB35" s="374" t="str">
        <f ca="1">+IF(OFFSET('Water Data'!$G$27,0,10*ROW('Water Data'!G29))="","",OFFSET('Water Data'!$G$27,0,10*ROW('Water Data'!G29)))</f>
        <v/>
      </c>
      <c r="CC35" s="374" t="str">
        <f ca="1">+IF(OFFSET('Water Data'!$G$28,0,10*ROW('Water Data'!G29))="","",OFFSET('Water Data'!$G$28,0,10*ROW('Water Data'!G29)))</f>
        <v/>
      </c>
      <c r="CD35" s="374" t="str">
        <f ca="1">+IF(OFFSET('Water Data'!$G$29,0,10*ROW('Water Data'!G29))="","",OFFSET('Water Data'!$G$29,0,10*ROW('Water Data'!G29)))</f>
        <v/>
      </c>
      <c r="CE35" s="374" t="str">
        <f ca="1">+IF(OFFSET('Water Data'!$H$27,0,10*ROW('Water Data'!H29))="","",OFFSET('Water Data'!$H$27,0,10*ROW('Water Data'!H29)))</f>
        <v/>
      </c>
      <c r="CF35" s="374" t="str">
        <f ca="1">+IF(OFFSET('Water Data'!$H$28,0,10*ROW('Water Data'!H29))="","",OFFSET('Water Data'!$H$28,0,10*ROW('Water Data'!H29)))</f>
        <v/>
      </c>
      <c r="CG35" s="374" t="str">
        <f ca="1">+IF(OFFSET('Water Data'!$H$29,0,10*ROW('Water Data'!H29))="","",OFFSET('Water Data'!$H$29,0,10*ROW('Water Data'!H29)))</f>
        <v/>
      </c>
      <c r="CH35" s="374" t="str">
        <f ca="1">+IF(OFFSET('Water Data'!$I$27,0,10*ROW('Water Data'!I29))="","",OFFSET('Water Data'!$I$27,0,10*ROW('Water Data'!I29)))</f>
        <v/>
      </c>
      <c r="CI35" s="374" t="str">
        <f ca="1">+IF(OFFSET('Water Data'!$I$28,0,10*ROW('Water Data'!I29))="","",OFFSET('Water Data'!$I$28,0,10*ROW('Water Data'!I29)))</f>
        <v/>
      </c>
      <c r="CJ35" s="374" t="str">
        <f ca="1">+IF(OFFSET('Water Data'!$I$29,0,10*ROW('Water Data'!I29))="","",OFFSET('Water Data'!$I$29,0,10*ROW('Water Data'!I29)))</f>
        <v/>
      </c>
      <c r="CK35" s="374" t="str">
        <f ca="1">+IF(OFFSET('Sanitation Data'!$D$28,0,10*ROW('Sanitation Data'!D29))="","",OFFSET('Sanitation Data'!$D$28,0,10*ROW('Sanitation Data'!D29)))</f>
        <v/>
      </c>
      <c r="CL35" s="374" t="str">
        <f ca="1">+IF(OFFSET('Sanitation Data'!$D$29,0,10*ROW('Sanitation Data'!D29))="","",OFFSET('Sanitation Data'!$D$29,0,10*ROW('Sanitation Data'!D29)))</f>
        <v/>
      </c>
      <c r="CM35" s="374" t="str">
        <f ca="1">+IF(OFFSET('Sanitation Data'!$D$30,0,10*ROW('Sanitation Data'!D29))="","",OFFSET('Sanitation Data'!$D$30,0,10*ROW('Sanitation Data'!D29)))</f>
        <v/>
      </c>
      <c r="CN35" s="374" t="str">
        <f ca="1">+IF(OFFSET('Sanitation Data'!$D$31,0,10*ROW('Sanitation Data'!D29))="","",OFFSET('Sanitation Data'!$D$31,0,10*ROW('Sanitation Data'!D29)))</f>
        <v/>
      </c>
      <c r="CO35" s="374" t="str">
        <f ca="1">+IF(OFFSET('Sanitation Data'!$D$32,0,10*ROW('Sanitation Data'!D29))="","",OFFSET('Sanitation Data'!$D$32,0,10*ROW('Sanitation Data'!D29)))</f>
        <v/>
      </c>
      <c r="CP35" s="374" t="str">
        <f ca="1">+IF(OFFSET('Sanitation Data'!$E$28,0,10*ROW('Sanitation Data'!E29))="","",OFFSET('Sanitation Data'!$E$28,0,10*ROW('Sanitation Data'!E29)))</f>
        <v/>
      </c>
      <c r="CQ35" s="374" t="str">
        <f ca="1">+IF(OFFSET('Sanitation Data'!$E$29,0,10*ROW('Sanitation Data'!E29))="","",OFFSET('Sanitation Data'!$E$29,0,10*ROW('Sanitation Data'!E29)))</f>
        <v/>
      </c>
      <c r="CR35" s="374" t="str">
        <f ca="1">+IF(OFFSET('Sanitation Data'!$E$30,0,10*ROW('Sanitation Data'!E29))="","",OFFSET('Sanitation Data'!$E$30,0,10*ROW('Sanitation Data'!E29)))</f>
        <v/>
      </c>
      <c r="CS35" s="374" t="str">
        <f ca="1">+IF(OFFSET('Sanitation Data'!$E$31,0,10*ROW('Sanitation Data'!E29))="","",OFFSET('Sanitation Data'!$E$31,0,10*ROW('Sanitation Data'!E29)))</f>
        <v/>
      </c>
      <c r="CT35" s="374" t="str">
        <f ca="1">+IF(OFFSET('Sanitation Data'!$E$32,0,10*ROW('Sanitation Data'!E29))="","",OFFSET('Sanitation Data'!$E$32,0,10*ROW('Sanitation Data'!E29)))</f>
        <v/>
      </c>
      <c r="CU35" s="374" t="str">
        <f ca="1">+IF(OFFSET('Sanitation Data'!$F$28,0,10*ROW('Sanitation Data'!F29))="","",OFFSET('Sanitation Data'!$F$28,0,10*ROW('Sanitation Data'!F29)))</f>
        <v/>
      </c>
      <c r="CV35" s="374" t="str">
        <f ca="1">+IF(OFFSET('Sanitation Data'!$F$29,0,10*ROW('Sanitation Data'!F29))="","",OFFSET('Sanitation Data'!$F$29,0,10*ROW('Sanitation Data'!F29)))</f>
        <v/>
      </c>
      <c r="CW35" s="374" t="str">
        <f ca="1">+IF(OFFSET('Sanitation Data'!$F$30,0,10*ROW('Sanitation Data'!F29))="","",OFFSET('Sanitation Data'!$F$30,0,10*ROW('Sanitation Data'!F29)))</f>
        <v/>
      </c>
      <c r="CX35" s="374" t="str">
        <f ca="1">+IF(OFFSET('Sanitation Data'!$F$31,0,10*ROW('Sanitation Data'!F29))="","",OFFSET('Sanitation Data'!$F$31,0,10*ROW('Sanitation Data'!F29)))</f>
        <v/>
      </c>
      <c r="CY35" s="374" t="str">
        <f ca="1">+IF(OFFSET('Sanitation Data'!$F$32,0,10*ROW('Sanitation Data'!F29))="","",OFFSET('Sanitation Data'!$F$32,0,10*ROW('Sanitation Data'!F29)))</f>
        <v/>
      </c>
      <c r="CZ35" s="374" t="str">
        <f ca="1">+IF(OFFSET('Sanitation Data'!$G$28,0,10*ROW('Sanitation Data'!G29))="","",OFFSET('Sanitation Data'!$G$28,0,10*ROW('Sanitation Data'!G29)))</f>
        <v/>
      </c>
      <c r="DA35" s="374" t="str">
        <f ca="1">+IF(OFFSET('Sanitation Data'!$G$29,0,10*ROW('Sanitation Data'!G29))="","",OFFSET('Sanitation Data'!$G$29,0,10*ROW('Sanitation Data'!G29)))</f>
        <v/>
      </c>
      <c r="DB35" s="374" t="str">
        <f ca="1">+IF(OFFSET('Sanitation Data'!$G$30,0,10*ROW('Sanitation Data'!G29))="","",OFFSET('Sanitation Data'!$G$30,0,10*ROW('Sanitation Data'!G29)))</f>
        <v/>
      </c>
      <c r="DC35" s="374" t="str">
        <f ca="1">+IF(OFFSET('Sanitation Data'!$G$31,0,10*ROW('Sanitation Data'!G29))="","",OFFSET('Sanitation Data'!$G$31,0,10*ROW('Sanitation Data'!G29)))</f>
        <v/>
      </c>
      <c r="DD35" s="374" t="str">
        <f ca="1">+IF(OFFSET('Sanitation Data'!$G$32,0,10*ROW('Sanitation Data'!G29))="","",OFFSET('Sanitation Data'!$G$32,0,10*ROW('Sanitation Data'!G29)))</f>
        <v/>
      </c>
      <c r="DE35" s="374" t="str">
        <f ca="1">+IF(OFFSET('Sanitation Data'!$H$28,0,10*ROW('Sanitation Data'!H29))="","",OFFSET('Sanitation Data'!$H$28,0,10*ROW('Sanitation Data'!H29)))</f>
        <v/>
      </c>
      <c r="DF35" s="374" t="str">
        <f ca="1">+IF(OFFSET('Sanitation Data'!$H$29,0,10*ROW('Sanitation Data'!H29))="","",OFFSET('Sanitation Data'!$H$29,0,10*ROW('Sanitation Data'!H29)))</f>
        <v/>
      </c>
      <c r="DG35" s="374" t="str">
        <f ca="1">+IF(OFFSET('Sanitation Data'!$H$30,0,10*ROW('Sanitation Data'!H29))="","",OFFSET('Sanitation Data'!$H$30,0,10*ROW('Sanitation Data'!H29)))</f>
        <v/>
      </c>
      <c r="DH35" s="374" t="str">
        <f ca="1">+IF(OFFSET('Sanitation Data'!$H$31,0,10*ROW('Sanitation Data'!H29))="","",OFFSET('Sanitation Data'!$H$31,0,10*ROW('Sanitation Data'!H29)))</f>
        <v/>
      </c>
      <c r="DI35" s="374" t="str">
        <f ca="1">+IF(OFFSET('Sanitation Data'!$H$32,0,10*ROW('Sanitation Data'!H29))="","",OFFSET('Sanitation Data'!$H$32,0,10*ROW('Sanitation Data'!H29)))</f>
        <v/>
      </c>
      <c r="DJ35" s="374" t="str">
        <f ca="1">+IF(OFFSET('Sanitation Data'!$I$28,0,10*ROW('Sanitation Data'!I29))="","",OFFSET('Sanitation Data'!$I$28,0,10*ROW('Sanitation Data'!I29)))</f>
        <v/>
      </c>
      <c r="DK35" s="374" t="str">
        <f ca="1">+IF(OFFSET('Sanitation Data'!$I$29,0,10*ROW('Sanitation Data'!I29))="","",OFFSET('Sanitation Data'!$I$29,0,10*ROW('Sanitation Data'!I29)))</f>
        <v/>
      </c>
      <c r="DL35" s="374" t="str">
        <f ca="1">+IF(OFFSET('Sanitation Data'!$I$30,0,10*ROW('Sanitation Data'!I29))="","",OFFSET('Sanitation Data'!$I$30,0,10*ROW('Sanitation Data'!I29)))</f>
        <v/>
      </c>
      <c r="DM35" s="374" t="str">
        <f ca="1">+IF(OFFSET('Sanitation Data'!$I$31,0,10*ROW('Sanitation Data'!I29))="","",OFFSET('Sanitation Data'!$I$31,0,10*ROW('Sanitation Data'!I29)))</f>
        <v/>
      </c>
      <c r="DN35" s="374" t="str">
        <f ca="1">+IF(OFFSET('Sanitation Data'!$I$32,0,10*ROW('Sanitation Data'!I29))="","",OFFSET('Sanitation Data'!$I$32,0,10*ROW('Sanitation Data'!I29)))</f>
        <v/>
      </c>
      <c r="DO35" s="374" t="str">
        <f ca="1">+IF(OFFSET('Hygiene Data'!$D$11,0,10*ROW('Hygiene Data'!D29))="","",OFFSET('Hygiene Data'!$D$11,0,10*ROW('Hygiene Data'!D29)))</f>
        <v/>
      </c>
      <c r="DP35" s="374" t="str">
        <f ca="1">+IF(OFFSET('Hygiene Data'!$D$12,0,10*ROW('Hygiene Data'!D29))="","",OFFSET('Hygiene Data'!$D$12,0,10*ROW('Hygiene Data'!D29)))</f>
        <v/>
      </c>
      <c r="DQ35" s="374" t="str">
        <f ca="1">+IF(OFFSET('Hygiene Data'!$D$13,0,10*ROW('Hygiene Data'!D29))="","",OFFSET('Hygiene Data'!$D$13,0,10*ROW('Hygiene Data'!D29)))</f>
        <v/>
      </c>
      <c r="DR35" s="374" t="str">
        <f ca="1">+IF(OFFSET('Hygiene Data'!$E$11,0,10*ROW('Hygiene Data'!E29))="","",OFFSET('Hygiene Data'!$E$11,0,10*ROW('Hygiene Data'!E29)))</f>
        <v/>
      </c>
      <c r="DS35" s="374" t="str">
        <f ca="1">+IF(OFFSET('Hygiene Data'!$E$12,0,10*ROW('Hygiene Data'!E29))="","",OFFSET('Hygiene Data'!$E$12,0,10*ROW('Hygiene Data'!E29)))</f>
        <v/>
      </c>
      <c r="DT35" s="374" t="str">
        <f ca="1">+IF(OFFSET('Hygiene Data'!$E$13,0,10*ROW('Hygiene Data'!E29))="","",OFFSET('Hygiene Data'!$E$13,0,10*ROW('Hygiene Data'!E29)))</f>
        <v/>
      </c>
      <c r="DU35" s="374" t="str">
        <f ca="1">+IF(OFFSET('Hygiene Data'!$F$11,0,10*ROW('Hygiene Data'!F29))="","",OFFSET('Hygiene Data'!$F$11,0,10*ROW('Hygiene Data'!F29)))</f>
        <v/>
      </c>
      <c r="DV35" s="374" t="str">
        <f ca="1">+IF(OFFSET('Hygiene Data'!$F$12,0,10*ROW('Hygiene Data'!F29))="","",OFFSET('Hygiene Data'!$F$12,0,10*ROW('Hygiene Data'!F29)))</f>
        <v/>
      </c>
      <c r="DW35" s="374" t="str">
        <f ca="1">+IF(OFFSET('Hygiene Data'!$F$13,0,10*ROW('Hygiene Data'!F29))="","",OFFSET('Hygiene Data'!$F$13,0,10*ROW('Hygiene Data'!F29)))</f>
        <v/>
      </c>
      <c r="DX35" s="374" t="str">
        <f ca="1">+IF(OFFSET('Hygiene Data'!$G$11,0,10*ROW('Hygiene Data'!G29))="","",OFFSET('Hygiene Data'!$G$11,0,10*ROW('Hygiene Data'!G29)))</f>
        <v/>
      </c>
      <c r="DY35" s="374" t="str">
        <f ca="1">+IF(OFFSET('Hygiene Data'!$G$12,0,10*ROW('Hygiene Data'!G29))="","",OFFSET('Hygiene Data'!$G$12,0,10*ROW('Hygiene Data'!G29)))</f>
        <v/>
      </c>
      <c r="DZ35" s="374" t="str">
        <f ca="1">+IF(OFFSET('Hygiene Data'!$G$13,0,10*ROW('Hygiene Data'!G29))="","",OFFSET('Hygiene Data'!$G$13,0,10*ROW('Hygiene Data'!G29)))</f>
        <v/>
      </c>
      <c r="EA35" s="374" t="str">
        <f ca="1">+IF(OFFSET('Hygiene Data'!$H$11,0,10*ROW('Hygiene Data'!H29))="","",OFFSET('Hygiene Data'!$H$11,0,10*ROW('Hygiene Data'!H29)))</f>
        <v/>
      </c>
      <c r="EB35" s="374" t="str">
        <f ca="1">+IF(OFFSET('Hygiene Data'!$H$12,0,10*ROW('Hygiene Data'!H29))="","",OFFSET('Hygiene Data'!$H$12,0,10*ROW('Hygiene Data'!H29)))</f>
        <v/>
      </c>
      <c r="EC35" s="374" t="str">
        <f ca="1">+IF(OFFSET('Hygiene Data'!$H$13,0,10*ROW('Hygiene Data'!H29))="","",OFFSET('Hygiene Data'!$H$13,0,10*ROW('Hygiene Data'!H29)))</f>
        <v/>
      </c>
      <c r="ED35" s="374" t="str">
        <f ca="1">+IF(OFFSET('Hygiene Data'!$I$11,0,10*ROW('Hygiene Data'!I29))="","",OFFSET('Hygiene Data'!$I$11,0,10*ROW('Hygiene Data'!I29)))</f>
        <v/>
      </c>
      <c r="EE35" s="374" t="str">
        <f ca="1">+IF(OFFSET('Hygiene Data'!$I$12,0,10*ROW('Hygiene Data'!I29))="","",OFFSET('Hygiene Data'!$I$12,0,10*ROW('Hygiene Data'!I29)))</f>
        <v/>
      </c>
      <c r="EF35" s="374" t="str">
        <f ca="1">+IF(OFFSET('Hygiene Data'!$I$13,0,10*ROW('Hygiene Data'!I29))="","",OFFSET('Hygiene Data'!$I$13,0,10*ROW('Hygiene Data'!I29)))</f>
        <v/>
      </c>
    </row>
    <row r="36" spans="1:136" x14ac:dyDescent="0.25">
      <c r="A36" s="483" t="str">
        <f ca="1">+IF(OFFSET('Water Data'!$B$2,0,10*ROW('Water Data'!E30))="","",OFFSET('Water Data'!$B$2,0,10*ROW('Water Data'!E30)))</f>
        <v/>
      </c>
      <c r="B36" s="48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0" t="str">
        <f t="shared" ca="1" si="0"/>
        <v/>
      </c>
      <c r="D36" s="51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4" t="str">
        <f ca="1">+IF(OFFSET('Water Data'!$D$27,0,10*ROW('Water Data'!D30))="","",OFFSET('Water Data'!$D$27,0,10*ROW('Water Data'!D30)))</f>
        <v/>
      </c>
      <c r="BT36" s="374" t="str">
        <f ca="1">+IF(OFFSET('Water Data'!$D$28,0,10*ROW('Water Data'!D30))="","",OFFSET('Water Data'!$D$28,0,10*ROW('Water Data'!D30)))</f>
        <v/>
      </c>
      <c r="BU36" s="374" t="str">
        <f ca="1">+IF(OFFSET('Water Data'!$D$29,0,10*ROW('Water Data'!D30))="","",OFFSET('Water Data'!$D$29,0,10*ROW('Water Data'!D30)))</f>
        <v/>
      </c>
      <c r="BV36" s="374" t="str">
        <f ca="1">+IF(OFFSET('Water Data'!$E$27,0,10*ROW('Water Data'!E30))="","",OFFSET('Water Data'!$E$27,0,10*ROW('Water Data'!E30)))</f>
        <v/>
      </c>
      <c r="BW36" s="374" t="str">
        <f ca="1">+IF(OFFSET('Water Data'!$E$28,0,10*ROW('Water Data'!E30))="","",OFFSET('Water Data'!$E$28,0,10*ROW('Water Data'!E30)))</f>
        <v/>
      </c>
      <c r="BX36" s="374" t="str">
        <f ca="1">+IF(OFFSET('Water Data'!$E$29,0,10*ROW('Water Data'!E30))="","",OFFSET('Water Data'!$E$29,0,10*ROW('Water Data'!E30)))</f>
        <v/>
      </c>
      <c r="BY36" s="374" t="str">
        <f ca="1">+IF(OFFSET('Water Data'!$F$27,0,10*ROW('Water Data'!F30))="","",OFFSET('Water Data'!$F$27,0,10*ROW('Water Data'!F30)))</f>
        <v/>
      </c>
      <c r="BZ36" s="374" t="str">
        <f ca="1">+IF(OFFSET('Water Data'!$F$28,0,10*ROW('Water Data'!F30))="","",OFFSET('Water Data'!$F$28,0,10*ROW('Water Data'!F30)))</f>
        <v/>
      </c>
      <c r="CA36" s="374" t="str">
        <f ca="1">+IF(OFFSET('Water Data'!$F$29,0,10*ROW('Water Data'!F30))="","",OFFSET('Water Data'!$F$29,0,10*ROW('Water Data'!F30)))</f>
        <v/>
      </c>
      <c r="CB36" s="374" t="str">
        <f ca="1">+IF(OFFSET('Water Data'!$G$27,0,10*ROW('Water Data'!G30))="","",OFFSET('Water Data'!$G$27,0,10*ROW('Water Data'!G30)))</f>
        <v/>
      </c>
      <c r="CC36" s="374" t="str">
        <f ca="1">+IF(OFFSET('Water Data'!$G$28,0,10*ROW('Water Data'!G30))="","",OFFSET('Water Data'!$G$28,0,10*ROW('Water Data'!G30)))</f>
        <v/>
      </c>
      <c r="CD36" s="374" t="str">
        <f ca="1">+IF(OFFSET('Water Data'!$G$29,0,10*ROW('Water Data'!G30))="","",OFFSET('Water Data'!$G$29,0,10*ROW('Water Data'!G30)))</f>
        <v/>
      </c>
      <c r="CE36" s="374" t="str">
        <f ca="1">+IF(OFFSET('Water Data'!$H$27,0,10*ROW('Water Data'!H30))="","",OFFSET('Water Data'!$H$27,0,10*ROW('Water Data'!H30)))</f>
        <v/>
      </c>
      <c r="CF36" s="374" t="str">
        <f ca="1">+IF(OFFSET('Water Data'!$H$28,0,10*ROW('Water Data'!H30))="","",OFFSET('Water Data'!$H$28,0,10*ROW('Water Data'!H30)))</f>
        <v/>
      </c>
      <c r="CG36" s="374" t="str">
        <f ca="1">+IF(OFFSET('Water Data'!$H$29,0,10*ROW('Water Data'!H30))="","",OFFSET('Water Data'!$H$29,0,10*ROW('Water Data'!H30)))</f>
        <v/>
      </c>
      <c r="CH36" s="374" t="str">
        <f ca="1">+IF(OFFSET('Water Data'!$I$27,0,10*ROW('Water Data'!I30))="","",OFFSET('Water Data'!$I$27,0,10*ROW('Water Data'!I30)))</f>
        <v/>
      </c>
      <c r="CI36" s="374" t="str">
        <f ca="1">+IF(OFFSET('Water Data'!$I$28,0,10*ROW('Water Data'!I30))="","",OFFSET('Water Data'!$I$28,0,10*ROW('Water Data'!I30)))</f>
        <v/>
      </c>
      <c r="CJ36" s="374" t="str">
        <f ca="1">+IF(OFFSET('Water Data'!$I$29,0,10*ROW('Water Data'!I30))="","",OFFSET('Water Data'!$I$29,0,10*ROW('Water Data'!I30)))</f>
        <v/>
      </c>
      <c r="CK36" s="374" t="str">
        <f ca="1">+IF(OFFSET('Sanitation Data'!$D$28,0,10*ROW('Sanitation Data'!D30))="","",OFFSET('Sanitation Data'!$D$28,0,10*ROW('Sanitation Data'!D30)))</f>
        <v/>
      </c>
      <c r="CL36" s="374" t="str">
        <f ca="1">+IF(OFFSET('Sanitation Data'!$D$29,0,10*ROW('Sanitation Data'!D30))="","",OFFSET('Sanitation Data'!$D$29,0,10*ROW('Sanitation Data'!D30)))</f>
        <v/>
      </c>
      <c r="CM36" s="374" t="str">
        <f ca="1">+IF(OFFSET('Sanitation Data'!$D$30,0,10*ROW('Sanitation Data'!D30))="","",OFFSET('Sanitation Data'!$D$30,0,10*ROW('Sanitation Data'!D30)))</f>
        <v/>
      </c>
      <c r="CN36" s="374" t="str">
        <f ca="1">+IF(OFFSET('Sanitation Data'!$D$31,0,10*ROW('Sanitation Data'!D30))="","",OFFSET('Sanitation Data'!$D$31,0,10*ROW('Sanitation Data'!D30)))</f>
        <v/>
      </c>
      <c r="CO36" s="374" t="str">
        <f ca="1">+IF(OFFSET('Sanitation Data'!$D$32,0,10*ROW('Sanitation Data'!D30))="","",OFFSET('Sanitation Data'!$D$32,0,10*ROW('Sanitation Data'!D30)))</f>
        <v/>
      </c>
      <c r="CP36" s="374" t="str">
        <f ca="1">+IF(OFFSET('Sanitation Data'!$E$28,0,10*ROW('Sanitation Data'!E30))="","",OFFSET('Sanitation Data'!$E$28,0,10*ROW('Sanitation Data'!E30)))</f>
        <v/>
      </c>
      <c r="CQ36" s="374" t="str">
        <f ca="1">+IF(OFFSET('Sanitation Data'!$E$29,0,10*ROW('Sanitation Data'!E30))="","",OFFSET('Sanitation Data'!$E$29,0,10*ROW('Sanitation Data'!E30)))</f>
        <v/>
      </c>
      <c r="CR36" s="374" t="str">
        <f ca="1">+IF(OFFSET('Sanitation Data'!$E$30,0,10*ROW('Sanitation Data'!E30))="","",OFFSET('Sanitation Data'!$E$30,0,10*ROW('Sanitation Data'!E30)))</f>
        <v/>
      </c>
      <c r="CS36" s="374" t="str">
        <f ca="1">+IF(OFFSET('Sanitation Data'!$E$31,0,10*ROW('Sanitation Data'!E30))="","",OFFSET('Sanitation Data'!$E$31,0,10*ROW('Sanitation Data'!E30)))</f>
        <v/>
      </c>
      <c r="CT36" s="374" t="str">
        <f ca="1">+IF(OFFSET('Sanitation Data'!$E$32,0,10*ROW('Sanitation Data'!E30))="","",OFFSET('Sanitation Data'!$E$32,0,10*ROW('Sanitation Data'!E30)))</f>
        <v/>
      </c>
      <c r="CU36" s="374" t="str">
        <f ca="1">+IF(OFFSET('Sanitation Data'!$F$28,0,10*ROW('Sanitation Data'!F30))="","",OFFSET('Sanitation Data'!$F$28,0,10*ROW('Sanitation Data'!F30)))</f>
        <v/>
      </c>
      <c r="CV36" s="374" t="str">
        <f ca="1">+IF(OFFSET('Sanitation Data'!$F$29,0,10*ROW('Sanitation Data'!F30))="","",OFFSET('Sanitation Data'!$F$29,0,10*ROW('Sanitation Data'!F30)))</f>
        <v/>
      </c>
      <c r="CW36" s="374" t="str">
        <f ca="1">+IF(OFFSET('Sanitation Data'!$F$30,0,10*ROW('Sanitation Data'!F30))="","",OFFSET('Sanitation Data'!$F$30,0,10*ROW('Sanitation Data'!F30)))</f>
        <v/>
      </c>
      <c r="CX36" s="374" t="str">
        <f ca="1">+IF(OFFSET('Sanitation Data'!$F$31,0,10*ROW('Sanitation Data'!F30))="","",OFFSET('Sanitation Data'!$F$31,0,10*ROW('Sanitation Data'!F30)))</f>
        <v/>
      </c>
      <c r="CY36" s="374" t="str">
        <f ca="1">+IF(OFFSET('Sanitation Data'!$F$32,0,10*ROW('Sanitation Data'!F30))="","",OFFSET('Sanitation Data'!$F$32,0,10*ROW('Sanitation Data'!F30)))</f>
        <v/>
      </c>
      <c r="CZ36" s="374" t="str">
        <f ca="1">+IF(OFFSET('Sanitation Data'!$G$28,0,10*ROW('Sanitation Data'!G30))="","",OFFSET('Sanitation Data'!$G$28,0,10*ROW('Sanitation Data'!G30)))</f>
        <v/>
      </c>
      <c r="DA36" s="374" t="str">
        <f ca="1">+IF(OFFSET('Sanitation Data'!$G$29,0,10*ROW('Sanitation Data'!G30))="","",OFFSET('Sanitation Data'!$G$29,0,10*ROW('Sanitation Data'!G30)))</f>
        <v/>
      </c>
      <c r="DB36" s="374" t="str">
        <f ca="1">+IF(OFFSET('Sanitation Data'!$G$30,0,10*ROW('Sanitation Data'!G30))="","",OFFSET('Sanitation Data'!$G$30,0,10*ROW('Sanitation Data'!G30)))</f>
        <v/>
      </c>
      <c r="DC36" s="374" t="str">
        <f ca="1">+IF(OFFSET('Sanitation Data'!$G$31,0,10*ROW('Sanitation Data'!G30))="","",OFFSET('Sanitation Data'!$G$31,0,10*ROW('Sanitation Data'!G30)))</f>
        <v/>
      </c>
      <c r="DD36" s="374" t="str">
        <f ca="1">+IF(OFFSET('Sanitation Data'!$G$32,0,10*ROW('Sanitation Data'!G30))="","",OFFSET('Sanitation Data'!$G$32,0,10*ROW('Sanitation Data'!G30)))</f>
        <v/>
      </c>
      <c r="DE36" s="374" t="str">
        <f ca="1">+IF(OFFSET('Sanitation Data'!$H$28,0,10*ROW('Sanitation Data'!H30))="","",OFFSET('Sanitation Data'!$H$28,0,10*ROW('Sanitation Data'!H30)))</f>
        <v/>
      </c>
      <c r="DF36" s="374" t="str">
        <f ca="1">+IF(OFFSET('Sanitation Data'!$H$29,0,10*ROW('Sanitation Data'!H30))="","",OFFSET('Sanitation Data'!$H$29,0,10*ROW('Sanitation Data'!H30)))</f>
        <v/>
      </c>
      <c r="DG36" s="374" t="str">
        <f ca="1">+IF(OFFSET('Sanitation Data'!$H$30,0,10*ROW('Sanitation Data'!H30))="","",OFFSET('Sanitation Data'!$H$30,0,10*ROW('Sanitation Data'!H30)))</f>
        <v/>
      </c>
      <c r="DH36" s="374" t="str">
        <f ca="1">+IF(OFFSET('Sanitation Data'!$H$31,0,10*ROW('Sanitation Data'!H30))="","",OFFSET('Sanitation Data'!$H$31,0,10*ROW('Sanitation Data'!H30)))</f>
        <v/>
      </c>
      <c r="DI36" s="374" t="str">
        <f ca="1">+IF(OFFSET('Sanitation Data'!$H$32,0,10*ROW('Sanitation Data'!H30))="","",OFFSET('Sanitation Data'!$H$32,0,10*ROW('Sanitation Data'!H30)))</f>
        <v/>
      </c>
      <c r="DJ36" s="374" t="str">
        <f ca="1">+IF(OFFSET('Sanitation Data'!$I$28,0,10*ROW('Sanitation Data'!I30))="","",OFFSET('Sanitation Data'!$I$28,0,10*ROW('Sanitation Data'!I30)))</f>
        <v/>
      </c>
      <c r="DK36" s="374" t="str">
        <f ca="1">+IF(OFFSET('Sanitation Data'!$I$29,0,10*ROW('Sanitation Data'!I30))="","",OFFSET('Sanitation Data'!$I$29,0,10*ROW('Sanitation Data'!I30)))</f>
        <v/>
      </c>
      <c r="DL36" s="374" t="str">
        <f ca="1">+IF(OFFSET('Sanitation Data'!$I$30,0,10*ROW('Sanitation Data'!I30))="","",OFFSET('Sanitation Data'!$I$30,0,10*ROW('Sanitation Data'!I30)))</f>
        <v/>
      </c>
      <c r="DM36" s="374" t="str">
        <f ca="1">+IF(OFFSET('Sanitation Data'!$I$31,0,10*ROW('Sanitation Data'!I30))="","",OFFSET('Sanitation Data'!$I$31,0,10*ROW('Sanitation Data'!I30)))</f>
        <v/>
      </c>
      <c r="DN36" s="374" t="str">
        <f ca="1">+IF(OFFSET('Sanitation Data'!$I$32,0,10*ROW('Sanitation Data'!I30))="","",OFFSET('Sanitation Data'!$I$32,0,10*ROW('Sanitation Data'!I30)))</f>
        <v/>
      </c>
      <c r="DO36" s="374" t="str">
        <f ca="1">+IF(OFFSET('Hygiene Data'!$D$11,0,10*ROW('Hygiene Data'!D30))="","",OFFSET('Hygiene Data'!$D$11,0,10*ROW('Hygiene Data'!D30)))</f>
        <v/>
      </c>
      <c r="DP36" s="374" t="str">
        <f ca="1">+IF(OFFSET('Hygiene Data'!$D$12,0,10*ROW('Hygiene Data'!D30))="","",OFFSET('Hygiene Data'!$D$12,0,10*ROW('Hygiene Data'!D30)))</f>
        <v/>
      </c>
      <c r="DQ36" s="374" t="str">
        <f ca="1">+IF(OFFSET('Hygiene Data'!$D$13,0,10*ROW('Hygiene Data'!D30))="","",OFFSET('Hygiene Data'!$D$13,0,10*ROW('Hygiene Data'!D30)))</f>
        <v/>
      </c>
      <c r="DR36" s="374" t="str">
        <f ca="1">+IF(OFFSET('Hygiene Data'!$E$11,0,10*ROW('Hygiene Data'!E30))="","",OFFSET('Hygiene Data'!$E$11,0,10*ROW('Hygiene Data'!E30)))</f>
        <v/>
      </c>
      <c r="DS36" s="374" t="str">
        <f ca="1">+IF(OFFSET('Hygiene Data'!$E$12,0,10*ROW('Hygiene Data'!E30))="","",OFFSET('Hygiene Data'!$E$12,0,10*ROW('Hygiene Data'!E30)))</f>
        <v/>
      </c>
      <c r="DT36" s="374" t="str">
        <f ca="1">+IF(OFFSET('Hygiene Data'!$E$13,0,10*ROW('Hygiene Data'!E30))="","",OFFSET('Hygiene Data'!$E$13,0,10*ROW('Hygiene Data'!E30)))</f>
        <v/>
      </c>
      <c r="DU36" s="374" t="str">
        <f ca="1">+IF(OFFSET('Hygiene Data'!$F$11,0,10*ROW('Hygiene Data'!F30))="","",OFFSET('Hygiene Data'!$F$11,0,10*ROW('Hygiene Data'!F30)))</f>
        <v/>
      </c>
      <c r="DV36" s="374" t="str">
        <f ca="1">+IF(OFFSET('Hygiene Data'!$F$12,0,10*ROW('Hygiene Data'!F30))="","",OFFSET('Hygiene Data'!$F$12,0,10*ROW('Hygiene Data'!F30)))</f>
        <v/>
      </c>
      <c r="DW36" s="374" t="str">
        <f ca="1">+IF(OFFSET('Hygiene Data'!$F$13,0,10*ROW('Hygiene Data'!F30))="","",OFFSET('Hygiene Data'!$F$13,0,10*ROW('Hygiene Data'!F30)))</f>
        <v/>
      </c>
      <c r="DX36" s="374" t="str">
        <f ca="1">+IF(OFFSET('Hygiene Data'!$G$11,0,10*ROW('Hygiene Data'!G30))="","",OFFSET('Hygiene Data'!$G$11,0,10*ROW('Hygiene Data'!G30)))</f>
        <v/>
      </c>
      <c r="DY36" s="374" t="str">
        <f ca="1">+IF(OFFSET('Hygiene Data'!$G$12,0,10*ROW('Hygiene Data'!G30))="","",OFFSET('Hygiene Data'!$G$12,0,10*ROW('Hygiene Data'!G30)))</f>
        <v/>
      </c>
      <c r="DZ36" s="374" t="str">
        <f ca="1">+IF(OFFSET('Hygiene Data'!$G$13,0,10*ROW('Hygiene Data'!G30))="","",OFFSET('Hygiene Data'!$G$13,0,10*ROW('Hygiene Data'!G30)))</f>
        <v/>
      </c>
      <c r="EA36" s="374" t="str">
        <f ca="1">+IF(OFFSET('Hygiene Data'!$H$11,0,10*ROW('Hygiene Data'!H30))="","",OFFSET('Hygiene Data'!$H$11,0,10*ROW('Hygiene Data'!H30)))</f>
        <v/>
      </c>
      <c r="EB36" s="374" t="str">
        <f ca="1">+IF(OFFSET('Hygiene Data'!$H$12,0,10*ROW('Hygiene Data'!H30))="","",OFFSET('Hygiene Data'!$H$12,0,10*ROW('Hygiene Data'!H30)))</f>
        <v/>
      </c>
      <c r="EC36" s="374" t="str">
        <f ca="1">+IF(OFFSET('Hygiene Data'!$H$13,0,10*ROW('Hygiene Data'!H30))="","",OFFSET('Hygiene Data'!$H$13,0,10*ROW('Hygiene Data'!H30)))</f>
        <v/>
      </c>
      <c r="ED36" s="374" t="str">
        <f ca="1">+IF(OFFSET('Hygiene Data'!$I$11,0,10*ROW('Hygiene Data'!I30))="","",OFFSET('Hygiene Data'!$I$11,0,10*ROW('Hygiene Data'!I30)))</f>
        <v/>
      </c>
      <c r="EE36" s="374" t="str">
        <f ca="1">+IF(OFFSET('Hygiene Data'!$I$12,0,10*ROW('Hygiene Data'!I30))="","",OFFSET('Hygiene Data'!$I$12,0,10*ROW('Hygiene Data'!I30)))</f>
        <v/>
      </c>
      <c r="EF36" s="374" t="str">
        <f ca="1">+IF(OFFSET('Hygiene Data'!$I$13,0,10*ROW('Hygiene Data'!I30))="","",OFFSET('Hygiene Data'!$I$13,0,10*ROW('Hygiene Data'!I30)))</f>
        <v/>
      </c>
    </row>
    <row r="37" spans="1:136" x14ac:dyDescent="0.25">
      <c r="A37" s="483" t="str">
        <f ca="1">+IF(OFFSET('Water Data'!$B$2,0,10*ROW('Water Data'!E31))="","",OFFSET('Water Data'!$B$2,0,10*ROW('Water Data'!E31)))</f>
        <v/>
      </c>
      <c r="B37" s="48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0" t="str">
        <f t="shared" ca="1" si="0"/>
        <v/>
      </c>
      <c r="D37" s="51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4" t="str">
        <f ca="1">+IF(OFFSET('Water Data'!$D$27,0,10*ROW('Water Data'!D31))="","",OFFSET('Water Data'!$D$27,0,10*ROW('Water Data'!D31)))</f>
        <v/>
      </c>
      <c r="BT37" s="374" t="str">
        <f ca="1">+IF(OFFSET('Water Data'!$D$28,0,10*ROW('Water Data'!D31))="","",OFFSET('Water Data'!$D$28,0,10*ROW('Water Data'!D31)))</f>
        <v/>
      </c>
      <c r="BU37" s="374" t="str">
        <f ca="1">+IF(OFFSET('Water Data'!$D$29,0,10*ROW('Water Data'!D31))="","",OFFSET('Water Data'!$D$29,0,10*ROW('Water Data'!D31)))</f>
        <v/>
      </c>
      <c r="BV37" s="374" t="str">
        <f ca="1">+IF(OFFSET('Water Data'!$E$27,0,10*ROW('Water Data'!E31))="","",OFFSET('Water Data'!$E$27,0,10*ROW('Water Data'!E31)))</f>
        <v/>
      </c>
      <c r="BW37" s="374" t="str">
        <f ca="1">+IF(OFFSET('Water Data'!$E$28,0,10*ROW('Water Data'!E31))="","",OFFSET('Water Data'!$E$28,0,10*ROW('Water Data'!E31)))</f>
        <v/>
      </c>
      <c r="BX37" s="374" t="str">
        <f ca="1">+IF(OFFSET('Water Data'!$E$29,0,10*ROW('Water Data'!E31))="","",OFFSET('Water Data'!$E$29,0,10*ROW('Water Data'!E31)))</f>
        <v/>
      </c>
      <c r="BY37" s="374" t="str">
        <f ca="1">+IF(OFFSET('Water Data'!$F$27,0,10*ROW('Water Data'!F31))="","",OFFSET('Water Data'!$F$27,0,10*ROW('Water Data'!F31)))</f>
        <v/>
      </c>
      <c r="BZ37" s="374" t="str">
        <f ca="1">+IF(OFFSET('Water Data'!$F$28,0,10*ROW('Water Data'!F31))="","",OFFSET('Water Data'!$F$28,0,10*ROW('Water Data'!F31)))</f>
        <v/>
      </c>
      <c r="CA37" s="374" t="str">
        <f ca="1">+IF(OFFSET('Water Data'!$F$29,0,10*ROW('Water Data'!F31))="","",OFFSET('Water Data'!$F$29,0,10*ROW('Water Data'!F31)))</f>
        <v/>
      </c>
      <c r="CB37" s="374" t="str">
        <f ca="1">+IF(OFFSET('Water Data'!$G$27,0,10*ROW('Water Data'!G31))="","",OFFSET('Water Data'!$G$27,0,10*ROW('Water Data'!G31)))</f>
        <v/>
      </c>
      <c r="CC37" s="374" t="str">
        <f ca="1">+IF(OFFSET('Water Data'!$G$28,0,10*ROW('Water Data'!G31))="","",OFFSET('Water Data'!$G$28,0,10*ROW('Water Data'!G31)))</f>
        <v/>
      </c>
      <c r="CD37" s="374" t="str">
        <f ca="1">+IF(OFFSET('Water Data'!$G$29,0,10*ROW('Water Data'!G31))="","",OFFSET('Water Data'!$G$29,0,10*ROW('Water Data'!G31)))</f>
        <v/>
      </c>
      <c r="CE37" s="374" t="str">
        <f ca="1">+IF(OFFSET('Water Data'!$H$27,0,10*ROW('Water Data'!H31))="","",OFFSET('Water Data'!$H$27,0,10*ROW('Water Data'!H31)))</f>
        <v/>
      </c>
      <c r="CF37" s="374" t="str">
        <f ca="1">+IF(OFFSET('Water Data'!$H$28,0,10*ROW('Water Data'!H31))="","",OFFSET('Water Data'!$H$28,0,10*ROW('Water Data'!H31)))</f>
        <v/>
      </c>
      <c r="CG37" s="374" t="str">
        <f ca="1">+IF(OFFSET('Water Data'!$H$29,0,10*ROW('Water Data'!H31))="","",OFFSET('Water Data'!$H$29,0,10*ROW('Water Data'!H31)))</f>
        <v/>
      </c>
      <c r="CH37" s="374" t="str">
        <f ca="1">+IF(OFFSET('Water Data'!$I$27,0,10*ROW('Water Data'!I31))="","",OFFSET('Water Data'!$I$27,0,10*ROW('Water Data'!I31)))</f>
        <v/>
      </c>
      <c r="CI37" s="374" t="str">
        <f ca="1">+IF(OFFSET('Water Data'!$I$28,0,10*ROW('Water Data'!I31))="","",OFFSET('Water Data'!$I$28,0,10*ROW('Water Data'!I31)))</f>
        <v/>
      </c>
      <c r="CJ37" s="374" t="str">
        <f ca="1">+IF(OFFSET('Water Data'!$I$29,0,10*ROW('Water Data'!I31))="","",OFFSET('Water Data'!$I$29,0,10*ROW('Water Data'!I31)))</f>
        <v/>
      </c>
      <c r="CK37" s="374" t="str">
        <f ca="1">+IF(OFFSET('Sanitation Data'!$D$28,0,10*ROW('Sanitation Data'!D31))="","",OFFSET('Sanitation Data'!$D$28,0,10*ROW('Sanitation Data'!D31)))</f>
        <v/>
      </c>
      <c r="CL37" s="374" t="str">
        <f ca="1">+IF(OFFSET('Sanitation Data'!$D$29,0,10*ROW('Sanitation Data'!D31))="","",OFFSET('Sanitation Data'!$D$29,0,10*ROW('Sanitation Data'!D31)))</f>
        <v/>
      </c>
      <c r="CM37" s="374" t="str">
        <f ca="1">+IF(OFFSET('Sanitation Data'!$D$30,0,10*ROW('Sanitation Data'!D31))="","",OFFSET('Sanitation Data'!$D$30,0,10*ROW('Sanitation Data'!D31)))</f>
        <v/>
      </c>
      <c r="CN37" s="374" t="str">
        <f ca="1">+IF(OFFSET('Sanitation Data'!$D$31,0,10*ROW('Sanitation Data'!D31))="","",OFFSET('Sanitation Data'!$D$31,0,10*ROW('Sanitation Data'!D31)))</f>
        <v/>
      </c>
      <c r="CO37" s="374" t="str">
        <f ca="1">+IF(OFFSET('Sanitation Data'!$D$32,0,10*ROW('Sanitation Data'!D31))="","",OFFSET('Sanitation Data'!$D$32,0,10*ROW('Sanitation Data'!D31)))</f>
        <v/>
      </c>
      <c r="CP37" s="374" t="str">
        <f ca="1">+IF(OFFSET('Sanitation Data'!$E$28,0,10*ROW('Sanitation Data'!E31))="","",OFFSET('Sanitation Data'!$E$28,0,10*ROW('Sanitation Data'!E31)))</f>
        <v/>
      </c>
      <c r="CQ37" s="374" t="str">
        <f ca="1">+IF(OFFSET('Sanitation Data'!$E$29,0,10*ROW('Sanitation Data'!E31))="","",OFFSET('Sanitation Data'!$E$29,0,10*ROW('Sanitation Data'!E31)))</f>
        <v/>
      </c>
      <c r="CR37" s="374" t="str">
        <f ca="1">+IF(OFFSET('Sanitation Data'!$E$30,0,10*ROW('Sanitation Data'!E31))="","",OFFSET('Sanitation Data'!$E$30,0,10*ROW('Sanitation Data'!E31)))</f>
        <v/>
      </c>
      <c r="CS37" s="374" t="str">
        <f ca="1">+IF(OFFSET('Sanitation Data'!$E$31,0,10*ROW('Sanitation Data'!E31))="","",OFFSET('Sanitation Data'!$E$31,0,10*ROW('Sanitation Data'!E31)))</f>
        <v/>
      </c>
      <c r="CT37" s="374" t="str">
        <f ca="1">+IF(OFFSET('Sanitation Data'!$E$32,0,10*ROW('Sanitation Data'!E31))="","",OFFSET('Sanitation Data'!$E$32,0,10*ROW('Sanitation Data'!E31)))</f>
        <v/>
      </c>
      <c r="CU37" s="374" t="str">
        <f ca="1">+IF(OFFSET('Sanitation Data'!$F$28,0,10*ROW('Sanitation Data'!F31))="","",OFFSET('Sanitation Data'!$F$28,0,10*ROW('Sanitation Data'!F31)))</f>
        <v/>
      </c>
      <c r="CV37" s="374" t="str">
        <f ca="1">+IF(OFFSET('Sanitation Data'!$F$29,0,10*ROW('Sanitation Data'!F31))="","",OFFSET('Sanitation Data'!$F$29,0,10*ROW('Sanitation Data'!F31)))</f>
        <v/>
      </c>
      <c r="CW37" s="374" t="str">
        <f ca="1">+IF(OFFSET('Sanitation Data'!$F$30,0,10*ROW('Sanitation Data'!F31))="","",OFFSET('Sanitation Data'!$F$30,0,10*ROW('Sanitation Data'!F31)))</f>
        <v/>
      </c>
      <c r="CX37" s="374" t="str">
        <f ca="1">+IF(OFFSET('Sanitation Data'!$F$31,0,10*ROW('Sanitation Data'!F31))="","",OFFSET('Sanitation Data'!$F$31,0,10*ROW('Sanitation Data'!F31)))</f>
        <v/>
      </c>
      <c r="CY37" s="374" t="str">
        <f ca="1">+IF(OFFSET('Sanitation Data'!$F$32,0,10*ROW('Sanitation Data'!F31))="","",OFFSET('Sanitation Data'!$F$32,0,10*ROW('Sanitation Data'!F31)))</f>
        <v/>
      </c>
      <c r="CZ37" s="374" t="str">
        <f ca="1">+IF(OFFSET('Sanitation Data'!$G$28,0,10*ROW('Sanitation Data'!G31))="","",OFFSET('Sanitation Data'!$G$28,0,10*ROW('Sanitation Data'!G31)))</f>
        <v/>
      </c>
      <c r="DA37" s="374" t="str">
        <f ca="1">+IF(OFFSET('Sanitation Data'!$G$29,0,10*ROW('Sanitation Data'!G31))="","",OFFSET('Sanitation Data'!$G$29,0,10*ROW('Sanitation Data'!G31)))</f>
        <v/>
      </c>
      <c r="DB37" s="374" t="str">
        <f ca="1">+IF(OFFSET('Sanitation Data'!$G$30,0,10*ROW('Sanitation Data'!G31))="","",OFFSET('Sanitation Data'!$G$30,0,10*ROW('Sanitation Data'!G31)))</f>
        <v/>
      </c>
      <c r="DC37" s="374" t="str">
        <f ca="1">+IF(OFFSET('Sanitation Data'!$G$31,0,10*ROW('Sanitation Data'!G31))="","",OFFSET('Sanitation Data'!$G$31,0,10*ROW('Sanitation Data'!G31)))</f>
        <v/>
      </c>
      <c r="DD37" s="374" t="str">
        <f ca="1">+IF(OFFSET('Sanitation Data'!$G$32,0,10*ROW('Sanitation Data'!G31))="","",OFFSET('Sanitation Data'!$G$32,0,10*ROW('Sanitation Data'!G31)))</f>
        <v/>
      </c>
      <c r="DE37" s="374" t="str">
        <f ca="1">+IF(OFFSET('Sanitation Data'!$H$28,0,10*ROW('Sanitation Data'!H31))="","",OFFSET('Sanitation Data'!$H$28,0,10*ROW('Sanitation Data'!H31)))</f>
        <v/>
      </c>
      <c r="DF37" s="374" t="str">
        <f ca="1">+IF(OFFSET('Sanitation Data'!$H$29,0,10*ROW('Sanitation Data'!H31))="","",OFFSET('Sanitation Data'!$H$29,0,10*ROW('Sanitation Data'!H31)))</f>
        <v/>
      </c>
      <c r="DG37" s="374" t="str">
        <f ca="1">+IF(OFFSET('Sanitation Data'!$H$30,0,10*ROW('Sanitation Data'!H31))="","",OFFSET('Sanitation Data'!$H$30,0,10*ROW('Sanitation Data'!H31)))</f>
        <v/>
      </c>
      <c r="DH37" s="374" t="str">
        <f ca="1">+IF(OFFSET('Sanitation Data'!$H$31,0,10*ROW('Sanitation Data'!H31))="","",OFFSET('Sanitation Data'!$H$31,0,10*ROW('Sanitation Data'!H31)))</f>
        <v/>
      </c>
      <c r="DI37" s="374" t="str">
        <f ca="1">+IF(OFFSET('Sanitation Data'!$H$32,0,10*ROW('Sanitation Data'!H31))="","",OFFSET('Sanitation Data'!$H$32,0,10*ROW('Sanitation Data'!H31)))</f>
        <v/>
      </c>
      <c r="DJ37" s="374" t="str">
        <f ca="1">+IF(OFFSET('Sanitation Data'!$I$28,0,10*ROW('Sanitation Data'!I31))="","",OFFSET('Sanitation Data'!$I$28,0,10*ROW('Sanitation Data'!I31)))</f>
        <v/>
      </c>
      <c r="DK37" s="374" t="str">
        <f ca="1">+IF(OFFSET('Sanitation Data'!$I$29,0,10*ROW('Sanitation Data'!I31))="","",OFFSET('Sanitation Data'!$I$29,0,10*ROW('Sanitation Data'!I31)))</f>
        <v/>
      </c>
      <c r="DL37" s="374" t="str">
        <f ca="1">+IF(OFFSET('Sanitation Data'!$I$30,0,10*ROW('Sanitation Data'!I31))="","",OFFSET('Sanitation Data'!$I$30,0,10*ROW('Sanitation Data'!I31)))</f>
        <v/>
      </c>
      <c r="DM37" s="374" t="str">
        <f ca="1">+IF(OFFSET('Sanitation Data'!$I$31,0,10*ROW('Sanitation Data'!I31))="","",OFFSET('Sanitation Data'!$I$31,0,10*ROW('Sanitation Data'!I31)))</f>
        <v/>
      </c>
      <c r="DN37" s="374" t="str">
        <f ca="1">+IF(OFFSET('Sanitation Data'!$I$32,0,10*ROW('Sanitation Data'!I31))="","",OFFSET('Sanitation Data'!$I$32,0,10*ROW('Sanitation Data'!I31)))</f>
        <v/>
      </c>
      <c r="DO37" s="374" t="str">
        <f ca="1">+IF(OFFSET('Hygiene Data'!$D$11,0,10*ROW('Hygiene Data'!D31))="","",OFFSET('Hygiene Data'!$D$11,0,10*ROW('Hygiene Data'!D31)))</f>
        <v/>
      </c>
      <c r="DP37" s="374" t="str">
        <f ca="1">+IF(OFFSET('Hygiene Data'!$D$12,0,10*ROW('Hygiene Data'!D31))="","",OFFSET('Hygiene Data'!$D$12,0,10*ROW('Hygiene Data'!D31)))</f>
        <v/>
      </c>
      <c r="DQ37" s="374" t="str">
        <f ca="1">+IF(OFFSET('Hygiene Data'!$D$13,0,10*ROW('Hygiene Data'!D31))="","",OFFSET('Hygiene Data'!$D$13,0,10*ROW('Hygiene Data'!D31)))</f>
        <v/>
      </c>
      <c r="DR37" s="374" t="str">
        <f ca="1">+IF(OFFSET('Hygiene Data'!$E$11,0,10*ROW('Hygiene Data'!E31))="","",OFFSET('Hygiene Data'!$E$11,0,10*ROW('Hygiene Data'!E31)))</f>
        <v/>
      </c>
      <c r="DS37" s="374" t="str">
        <f ca="1">+IF(OFFSET('Hygiene Data'!$E$12,0,10*ROW('Hygiene Data'!E31))="","",OFFSET('Hygiene Data'!$E$12,0,10*ROW('Hygiene Data'!E31)))</f>
        <v/>
      </c>
      <c r="DT37" s="374" t="str">
        <f ca="1">+IF(OFFSET('Hygiene Data'!$E$13,0,10*ROW('Hygiene Data'!E31))="","",OFFSET('Hygiene Data'!$E$13,0,10*ROW('Hygiene Data'!E31)))</f>
        <v/>
      </c>
      <c r="DU37" s="374" t="str">
        <f ca="1">+IF(OFFSET('Hygiene Data'!$F$11,0,10*ROW('Hygiene Data'!F31))="","",OFFSET('Hygiene Data'!$F$11,0,10*ROW('Hygiene Data'!F31)))</f>
        <v/>
      </c>
      <c r="DV37" s="374" t="str">
        <f ca="1">+IF(OFFSET('Hygiene Data'!$F$12,0,10*ROW('Hygiene Data'!F31))="","",OFFSET('Hygiene Data'!$F$12,0,10*ROW('Hygiene Data'!F31)))</f>
        <v/>
      </c>
      <c r="DW37" s="374" t="str">
        <f ca="1">+IF(OFFSET('Hygiene Data'!$F$13,0,10*ROW('Hygiene Data'!F31))="","",OFFSET('Hygiene Data'!$F$13,0,10*ROW('Hygiene Data'!F31)))</f>
        <v/>
      </c>
      <c r="DX37" s="374" t="str">
        <f ca="1">+IF(OFFSET('Hygiene Data'!$G$11,0,10*ROW('Hygiene Data'!G31))="","",OFFSET('Hygiene Data'!$G$11,0,10*ROW('Hygiene Data'!G31)))</f>
        <v/>
      </c>
      <c r="DY37" s="374" t="str">
        <f ca="1">+IF(OFFSET('Hygiene Data'!$G$12,0,10*ROW('Hygiene Data'!G31))="","",OFFSET('Hygiene Data'!$G$12,0,10*ROW('Hygiene Data'!G31)))</f>
        <v/>
      </c>
      <c r="DZ37" s="374" t="str">
        <f ca="1">+IF(OFFSET('Hygiene Data'!$G$13,0,10*ROW('Hygiene Data'!G31))="","",OFFSET('Hygiene Data'!$G$13,0,10*ROW('Hygiene Data'!G31)))</f>
        <v/>
      </c>
      <c r="EA37" s="374" t="str">
        <f ca="1">+IF(OFFSET('Hygiene Data'!$H$11,0,10*ROW('Hygiene Data'!H31))="","",OFFSET('Hygiene Data'!$H$11,0,10*ROW('Hygiene Data'!H31)))</f>
        <v/>
      </c>
      <c r="EB37" s="374" t="str">
        <f ca="1">+IF(OFFSET('Hygiene Data'!$H$12,0,10*ROW('Hygiene Data'!H31))="","",OFFSET('Hygiene Data'!$H$12,0,10*ROW('Hygiene Data'!H31)))</f>
        <v/>
      </c>
      <c r="EC37" s="374" t="str">
        <f ca="1">+IF(OFFSET('Hygiene Data'!$H$13,0,10*ROW('Hygiene Data'!H31))="","",OFFSET('Hygiene Data'!$H$13,0,10*ROW('Hygiene Data'!H31)))</f>
        <v/>
      </c>
      <c r="ED37" s="374" t="str">
        <f ca="1">+IF(OFFSET('Hygiene Data'!$I$11,0,10*ROW('Hygiene Data'!I31))="","",OFFSET('Hygiene Data'!$I$11,0,10*ROW('Hygiene Data'!I31)))</f>
        <v/>
      </c>
      <c r="EE37" s="374" t="str">
        <f ca="1">+IF(OFFSET('Hygiene Data'!$I$12,0,10*ROW('Hygiene Data'!I31))="","",OFFSET('Hygiene Data'!$I$12,0,10*ROW('Hygiene Data'!I31)))</f>
        <v/>
      </c>
      <c r="EF37" s="374" t="str">
        <f ca="1">+IF(OFFSET('Hygiene Data'!$I$13,0,10*ROW('Hygiene Data'!I31))="","",OFFSET('Hygiene Data'!$I$13,0,10*ROW('Hygiene Data'!I31)))</f>
        <v/>
      </c>
    </row>
    <row r="38" spans="1:136" x14ac:dyDescent="0.25">
      <c r="A38" s="483" t="str">
        <f ca="1">+IF(OFFSET('Water Data'!$B$2,0,10*ROW('Water Data'!E32))="","",OFFSET('Water Data'!$B$2,0,10*ROW('Water Data'!E32)))</f>
        <v/>
      </c>
      <c r="B38" s="48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0" t="str">
        <f t="shared" ca="1" si="0"/>
        <v/>
      </c>
      <c r="D38" s="51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4" t="str">
        <f ca="1">+IF(OFFSET('Water Data'!$D$27,0,10*ROW('Water Data'!D32))="","",OFFSET('Water Data'!$D$27,0,10*ROW('Water Data'!D32)))</f>
        <v/>
      </c>
      <c r="BT38" s="374" t="str">
        <f ca="1">+IF(OFFSET('Water Data'!$D$28,0,10*ROW('Water Data'!D32))="","",OFFSET('Water Data'!$D$28,0,10*ROW('Water Data'!D32)))</f>
        <v/>
      </c>
      <c r="BU38" s="374" t="str">
        <f ca="1">+IF(OFFSET('Water Data'!$D$29,0,10*ROW('Water Data'!D32))="","",OFFSET('Water Data'!$D$29,0,10*ROW('Water Data'!D32)))</f>
        <v/>
      </c>
      <c r="BV38" s="374" t="str">
        <f ca="1">+IF(OFFSET('Water Data'!$E$27,0,10*ROW('Water Data'!E32))="","",OFFSET('Water Data'!$E$27,0,10*ROW('Water Data'!E32)))</f>
        <v/>
      </c>
      <c r="BW38" s="374" t="str">
        <f ca="1">+IF(OFFSET('Water Data'!$E$28,0,10*ROW('Water Data'!E32))="","",OFFSET('Water Data'!$E$28,0,10*ROW('Water Data'!E32)))</f>
        <v/>
      </c>
      <c r="BX38" s="374" t="str">
        <f ca="1">+IF(OFFSET('Water Data'!$E$29,0,10*ROW('Water Data'!E32))="","",OFFSET('Water Data'!$E$29,0,10*ROW('Water Data'!E32)))</f>
        <v/>
      </c>
      <c r="BY38" s="374" t="str">
        <f ca="1">+IF(OFFSET('Water Data'!$F$27,0,10*ROW('Water Data'!F32))="","",OFFSET('Water Data'!$F$27,0,10*ROW('Water Data'!F32)))</f>
        <v/>
      </c>
      <c r="BZ38" s="374" t="str">
        <f ca="1">+IF(OFFSET('Water Data'!$F$28,0,10*ROW('Water Data'!F32))="","",OFFSET('Water Data'!$F$28,0,10*ROW('Water Data'!F32)))</f>
        <v/>
      </c>
      <c r="CA38" s="374" t="str">
        <f ca="1">+IF(OFFSET('Water Data'!$F$29,0,10*ROW('Water Data'!F32))="","",OFFSET('Water Data'!$F$29,0,10*ROW('Water Data'!F32)))</f>
        <v/>
      </c>
      <c r="CB38" s="374" t="str">
        <f ca="1">+IF(OFFSET('Water Data'!$G$27,0,10*ROW('Water Data'!G32))="","",OFFSET('Water Data'!$G$27,0,10*ROW('Water Data'!G32)))</f>
        <v/>
      </c>
      <c r="CC38" s="374" t="str">
        <f ca="1">+IF(OFFSET('Water Data'!$G$28,0,10*ROW('Water Data'!G32))="","",OFFSET('Water Data'!$G$28,0,10*ROW('Water Data'!G32)))</f>
        <v/>
      </c>
      <c r="CD38" s="374" t="str">
        <f ca="1">+IF(OFFSET('Water Data'!$G$29,0,10*ROW('Water Data'!G32))="","",OFFSET('Water Data'!$G$29,0,10*ROW('Water Data'!G32)))</f>
        <v/>
      </c>
      <c r="CE38" s="374" t="str">
        <f ca="1">+IF(OFFSET('Water Data'!$H$27,0,10*ROW('Water Data'!H32))="","",OFFSET('Water Data'!$H$27,0,10*ROW('Water Data'!H32)))</f>
        <v/>
      </c>
      <c r="CF38" s="374" t="str">
        <f ca="1">+IF(OFFSET('Water Data'!$H$28,0,10*ROW('Water Data'!H32))="","",OFFSET('Water Data'!$H$28,0,10*ROW('Water Data'!H32)))</f>
        <v/>
      </c>
      <c r="CG38" s="374" t="str">
        <f ca="1">+IF(OFFSET('Water Data'!$H$29,0,10*ROW('Water Data'!H32))="","",OFFSET('Water Data'!$H$29,0,10*ROW('Water Data'!H32)))</f>
        <v/>
      </c>
      <c r="CH38" s="374" t="str">
        <f ca="1">+IF(OFFSET('Water Data'!$I$27,0,10*ROW('Water Data'!I32))="","",OFFSET('Water Data'!$I$27,0,10*ROW('Water Data'!I32)))</f>
        <v/>
      </c>
      <c r="CI38" s="374" t="str">
        <f ca="1">+IF(OFFSET('Water Data'!$I$28,0,10*ROW('Water Data'!I32))="","",OFFSET('Water Data'!$I$28,0,10*ROW('Water Data'!I32)))</f>
        <v/>
      </c>
      <c r="CJ38" s="374" t="str">
        <f ca="1">+IF(OFFSET('Water Data'!$I$29,0,10*ROW('Water Data'!I32))="","",OFFSET('Water Data'!$I$29,0,10*ROW('Water Data'!I32)))</f>
        <v/>
      </c>
      <c r="CK38" s="374" t="str">
        <f ca="1">+IF(OFFSET('Sanitation Data'!$D$28,0,10*ROW('Sanitation Data'!D32))="","",OFFSET('Sanitation Data'!$D$28,0,10*ROW('Sanitation Data'!D32)))</f>
        <v/>
      </c>
      <c r="CL38" s="374" t="str">
        <f ca="1">+IF(OFFSET('Sanitation Data'!$D$29,0,10*ROW('Sanitation Data'!D32))="","",OFFSET('Sanitation Data'!$D$29,0,10*ROW('Sanitation Data'!D32)))</f>
        <v/>
      </c>
      <c r="CM38" s="374" t="str">
        <f ca="1">+IF(OFFSET('Sanitation Data'!$D$30,0,10*ROW('Sanitation Data'!D32))="","",OFFSET('Sanitation Data'!$D$30,0,10*ROW('Sanitation Data'!D32)))</f>
        <v/>
      </c>
      <c r="CN38" s="374" t="str">
        <f ca="1">+IF(OFFSET('Sanitation Data'!$D$31,0,10*ROW('Sanitation Data'!D32))="","",OFFSET('Sanitation Data'!$D$31,0,10*ROW('Sanitation Data'!D32)))</f>
        <v/>
      </c>
      <c r="CO38" s="374" t="str">
        <f ca="1">+IF(OFFSET('Sanitation Data'!$D$32,0,10*ROW('Sanitation Data'!D32))="","",OFFSET('Sanitation Data'!$D$32,0,10*ROW('Sanitation Data'!D32)))</f>
        <v/>
      </c>
      <c r="CP38" s="374" t="str">
        <f ca="1">+IF(OFFSET('Sanitation Data'!$E$28,0,10*ROW('Sanitation Data'!E32))="","",OFFSET('Sanitation Data'!$E$28,0,10*ROW('Sanitation Data'!E32)))</f>
        <v/>
      </c>
      <c r="CQ38" s="374" t="str">
        <f ca="1">+IF(OFFSET('Sanitation Data'!$E$29,0,10*ROW('Sanitation Data'!E32))="","",OFFSET('Sanitation Data'!$E$29,0,10*ROW('Sanitation Data'!E32)))</f>
        <v/>
      </c>
      <c r="CR38" s="374" t="str">
        <f ca="1">+IF(OFFSET('Sanitation Data'!$E$30,0,10*ROW('Sanitation Data'!E32))="","",OFFSET('Sanitation Data'!$E$30,0,10*ROW('Sanitation Data'!E32)))</f>
        <v/>
      </c>
      <c r="CS38" s="374" t="str">
        <f ca="1">+IF(OFFSET('Sanitation Data'!$E$31,0,10*ROW('Sanitation Data'!E32))="","",OFFSET('Sanitation Data'!$E$31,0,10*ROW('Sanitation Data'!E32)))</f>
        <v/>
      </c>
      <c r="CT38" s="374" t="str">
        <f ca="1">+IF(OFFSET('Sanitation Data'!$E$32,0,10*ROW('Sanitation Data'!E32))="","",OFFSET('Sanitation Data'!$E$32,0,10*ROW('Sanitation Data'!E32)))</f>
        <v/>
      </c>
      <c r="CU38" s="374" t="str">
        <f ca="1">+IF(OFFSET('Sanitation Data'!$F$28,0,10*ROW('Sanitation Data'!F32))="","",OFFSET('Sanitation Data'!$F$28,0,10*ROW('Sanitation Data'!F32)))</f>
        <v/>
      </c>
      <c r="CV38" s="374" t="str">
        <f ca="1">+IF(OFFSET('Sanitation Data'!$F$29,0,10*ROW('Sanitation Data'!F32))="","",OFFSET('Sanitation Data'!$F$29,0,10*ROW('Sanitation Data'!F32)))</f>
        <v/>
      </c>
      <c r="CW38" s="374" t="str">
        <f ca="1">+IF(OFFSET('Sanitation Data'!$F$30,0,10*ROW('Sanitation Data'!F32))="","",OFFSET('Sanitation Data'!$F$30,0,10*ROW('Sanitation Data'!F32)))</f>
        <v/>
      </c>
      <c r="CX38" s="374" t="str">
        <f ca="1">+IF(OFFSET('Sanitation Data'!$F$31,0,10*ROW('Sanitation Data'!F32))="","",OFFSET('Sanitation Data'!$F$31,0,10*ROW('Sanitation Data'!F32)))</f>
        <v/>
      </c>
      <c r="CY38" s="374" t="str">
        <f ca="1">+IF(OFFSET('Sanitation Data'!$F$32,0,10*ROW('Sanitation Data'!F32))="","",OFFSET('Sanitation Data'!$F$32,0,10*ROW('Sanitation Data'!F32)))</f>
        <v/>
      </c>
      <c r="CZ38" s="374" t="str">
        <f ca="1">+IF(OFFSET('Sanitation Data'!$G$28,0,10*ROW('Sanitation Data'!G32))="","",OFFSET('Sanitation Data'!$G$28,0,10*ROW('Sanitation Data'!G32)))</f>
        <v/>
      </c>
      <c r="DA38" s="374" t="str">
        <f ca="1">+IF(OFFSET('Sanitation Data'!$G$29,0,10*ROW('Sanitation Data'!G32))="","",OFFSET('Sanitation Data'!$G$29,0,10*ROW('Sanitation Data'!G32)))</f>
        <v/>
      </c>
      <c r="DB38" s="374" t="str">
        <f ca="1">+IF(OFFSET('Sanitation Data'!$G$30,0,10*ROW('Sanitation Data'!G32))="","",OFFSET('Sanitation Data'!$G$30,0,10*ROW('Sanitation Data'!G32)))</f>
        <v/>
      </c>
      <c r="DC38" s="374" t="str">
        <f ca="1">+IF(OFFSET('Sanitation Data'!$G$31,0,10*ROW('Sanitation Data'!G32))="","",OFFSET('Sanitation Data'!$G$31,0,10*ROW('Sanitation Data'!G32)))</f>
        <v/>
      </c>
      <c r="DD38" s="374" t="str">
        <f ca="1">+IF(OFFSET('Sanitation Data'!$G$32,0,10*ROW('Sanitation Data'!G32))="","",OFFSET('Sanitation Data'!$G$32,0,10*ROW('Sanitation Data'!G32)))</f>
        <v/>
      </c>
      <c r="DE38" s="374" t="str">
        <f ca="1">+IF(OFFSET('Sanitation Data'!$H$28,0,10*ROW('Sanitation Data'!H32))="","",OFFSET('Sanitation Data'!$H$28,0,10*ROW('Sanitation Data'!H32)))</f>
        <v/>
      </c>
      <c r="DF38" s="374" t="str">
        <f ca="1">+IF(OFFSET('Sanitation Data'!$H$29,0,10*ROW('Sanitation Data'!H32))="","",OFFSET('Sanitation Data'!$H$29,0,10*ROW('Sanitation Data'!H32)))</f>
        <v/>
      </c>
      <c r="DG38" s="374" t="str">
        <f ca="1">+IF(OFFSET('Sanitation Data'!$H$30,0,10*ROW('Sanitation Data'!H32))="","",OFFSET('Sanitation Data'!$H$30,0,10*ROW('Sanitation Data'!H32)))</f>
        <v/>
      </c>
      <c r="DH38" s="374" t="str">
        <f ca="1">+IF(OFFSET('Sanitation Data'!$H$31,0,10*ROW('Sanitation Data'!H32))="","",OFFSET('Sanitation Data'!$H$31,0,10*ROW('Sanitation Data'!H32)))</f>
        <v/>
      </c>
      <c r="DI38" s="374" t="str">
        <f ca="1">+IF(OFFSET('Sanitation Data'!$H$32,0,10*ROW('Sanitation Data'!H32))="","",OFFSET('Sanitation Data'!$H$32,0,10*ROW('Sanitation Data'!H32)))</f>
        <v/>
      </c>
      <c r="DJ38" s="374" t="str">
        <f ca="1">+IF(OFFSET('Sanitation Data'!$I$28,0,10*ROW('Sanitation Data'!I32))="","",OFFSET('Sanitation Data'!$I$28,0,10*ROW('Sanitation Data'!I32)))</f>
        <v/>
      </c>
      <c r="DK38" s="374" t="str">
        <f ca="1">+IF(OFFSET('Sanitation Data'!$I$29,0,10*ROW('Sanitation Data'!I32))="","",OFFSET('Sanitation Data'!$I$29,0,10*ROW('Sanitation Data'!I32)))</f>
        <v/>
      </c>
      <c r="DL38" s="374" t="str">
        <f ca="1">+IF(OFFSET('Sanitation Data'!$I$30,0,10*ROW('Sanitation Data'!I32))="","",OFFSET('Sanitation Data'!$I$30,0,10*ROW('Sanitation Data'!I32)))</f>
        <v/>
      </c>
      <c r="DM38" s="374" t="str">
        <f ca="1">+IF(OFFSET('Sanitation Data'!$I$31,0,10*ROW('Sanitation Data'!I32))="","",OFFSET('Sanitation Data'!$I$31,0,10*ROW('Sanitation Data'!I32)))</f>
        <v/>
      </c>
      <c r="DN38" s="374" t="str">
        <f ca="1">+IF(OFFSET('Sanitation Data'!$I$32,0,10*ROW('Sanitation Data'!I32))="","",OFFSET('Sanitation Data'!$I$32,0,10*ROW('Sanitation Data'!I32)))</f>
        <v/>
      </c>
      <c r="DO38" s="374" t="str">
        <f ca="1">+IF(OFFSET('Hygiene Data'!$D$11,0,10*ROW('Hygiene Data'!D32))="","",OFFSET('Hygiene Data'!$D$11,0,10*ROW('Hygiene Data'!D32)))</f>
        <v/>
      </c>
      <c r="DP38" s="374" t="str">
        <f ca="1">+IF(OFFSET('Hygiene Data'!$D$12,0,10*ROW('Hygiene Data'!D32))="","",OFFSET('Hygiene Data'!$D$12,0,10*ROW('Hygiene Data'!D32)))</f>
        <v/>
      </c>
      <c r="DQ38" s="374" t="str">
        <f ca="1">+IF(OFFSET('Hygiene Data'!$D$13,0,10*ROW('Hygiene Data'!D32))="","",OFFSET('Hygiene Data'!$D$13,0,10*ROW('Hygiene Data'!D32)))</f>
        <v/>
      </c>
      <c r="DR38" s="374" t="str">
        <f ca="1">+IF(OFFSET('Hygiene Data'!$E$11,0,10*ROW('Hygiene Data'!E32))="","",OFFSET('Hygiene Data'!$E$11,0,10*ROW('Hygiene Data'!E32)))</f>
        <v/>
      </c>
      <c r="DS38" s="374" t="str">
        <f ca="1">+IF(OFFSET('Hygiene Data'!$E$12,0,10*ROW('Hygiene Data'!E32))="","",OFFSET('Hygiene Data'!$E$12,0,10*ROW('Hygiene Data'!E32)))</f>
        <v/>
      </c>
      <c r="DT38" s="374" t="str">
        <f ca="1">+IF(OFFSET('Hygiene Data'!$E$13,0,10*ROW('Hygiene Data'!E32))="","",OFFSET('Hygiene Data'!$E$13,0,10*ROW('Hygiene Data'!E32)))</f>
        <v/>
      </c>
      <c r="DU38" s="374" t="str">
        <f ca="1">+IF(OFFSET('Hygiene Data'!$F$11,0,10*ROW('Hygiene Data'!F32))="","",OFFSET('Hygiene Data'!$F$11,0,10*ROW('Hygiene Data'!F32)))</f>
        <v/>
      </c>
      <c r="DV38" s="374" t="str">
        <f ca="1">+IF(OFFSET('Hygiene Data'!$F$12,0,10*ROW('Hygiene Data'!F32))="","",OFFSET('Hygiene Data'!$F$12,0,10*ROW('Hygiene Data'!F32)))</f>
        <v/>
      </c>
      <c r="DW38" s="374" t="str">
        <f ca="1">+IF(OFFSET('Hygiene Data'!$F$13,0,10*ROW('Hygiene Data'!F32))="","",OFFSET('Hygiene Data'!$F$13,0,10*ROW('Hygiene Data'!F32)))</f>
        <v/>
      </c>
      <c r="DX38" s="374" t="str">
        <f ca="1">+IF(OFFSET('Hygiene Data'!$G$11,0,10*ROW('Hygiene Data'!G32))="","",OFFSET('Hygiene Data'!$G$11,0,10*ROW('Hygiene Data'!G32)))</f>
        <v/>
      </c>
      <c r="DY38" s="374" t="str">
        <f ca="1">+IF(OFFSET('Hygiene Data'!$G$12,0,10*ROW('Hygiene Data'!G32))="","",OFFSET('Hygiene Data'!$G$12,0,10*ROW('Hygiene Data'!G32)))</f>
        <v/>
      </c>
      <c r="DZ38" s="374" t="str">
        <f ca="1">+IF(OFFSET('Hygiene Data'!$G$13,0,10*ROW('Hygiene Data'!G32))="","",OFFSET('Hygiene Data'!$G$13,0,10*ROW('Hygiene Data'!G32)))</f>
        <v/>
      </c>
      <c r="EA38" s="374" t="str">
        <f ca="1">+IF(OFFSET('Hygiene Data'!$H$11,0,10*ROW('Hygiene Data'!H32))="","",OFFSET('Hygiene Data'!$H$11,0,10*ROW('Hygiene Data'!H32)))</f>
        <v/>
      </c>
      <c r="EB38" s="374" t="str">
        <f ca="1">+IF(OFFSET('Hygiene Data'!$H$12,0,10*ROW('Hygiene Data'!H32))="","",OFFSET('Hygiene Data'!$H$12,0,10*ROW('Hygiene Data'!H32)))</f>
        <v/>
      </c>
      <c r="EC38" s="374" t="str">
        <f ca="1">+IF(OFFSET('Hygiene Data'!$H$13,0,10*ROW('Hygiene Data'!H32))="","",OFFSET('Hygiene Data'!$H$13,0,10*ROW('Hygiene Data'!H32)))</f>
        <v/>
      </c>
      <c r="ED38" s="374" t="str">
        <f ca="1">+IF(OFFSET('Hygiene Data'!$I$11,0,10*ROW('Hygiene Data'!I32))="","",OFFSET('Hygiene Data'!$I$11,0,10*ROW('Hygiene Data'!I32)))</f>
        <v/>
      </c>
      <c r="EE38" s="374" t="str">
        <f ca="1">+IF(OFFSET('Hygiene Data'!$I$12,0,10*ROW('Hygiene Data'!I32))="","",OFFSET('Hygiene Data'!$I$12,0,10*ROW('Hygiene Data'!I32)))</f>
        <v/>
      </c>
      <c r="EF38" s="374" t="str">
        <f ca="1">+IF(OFFSET('Hygiene Data'!$I$13,0,10*ROW('Hygiene Data'!I32))="","",OFFSET('Hygiene Data'!$I$13,0,10*ROW('Hygiene Data'!I32)))</f>
        <v/>
      </c>
    </row>
    <row r="39" spans="1:136" x14ac:dyDescent="0.25">
      <c r="A39" s="483" t="str">
        <f ca="1">+IF(OFFSET('Water Data'!$B$2,0,10*ROW('Water Data'!E33))="","",OFFSET('Water Data'!$B$2,0,10*ROW('Water Data'!E33)))</f>
        <v/>
      </c>
      <c r="B39" s="48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0" t="str">
        <f t="shared" ca="1" si="0"/>
        <v/>
      </c>
      <c r="D39" s="51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4" t="str">
        <f ca="1">+IF(OFFSET('Water Data'!$D$27,0,10*ROW('Water Data'!D33))="","",OFFSET('Water Data'!$D$27,0,10*ROW('Water Data'!D33)))</f>
        <v/>
      </c>
      <c r="BT39" s="374" t="str">
        <f ca="1">+IF(OFFSET('Water Data'!$D$28,0,10*ROW('Water Data'!D33))="","",OFFSET('Water Data'!$D$28,0,10*ROW('Water Data'!D33)))</f>
        <v/>
      </c>
      <c r="BU39" s="374" t="str">
        <f ca="1">+IF(OFFSET('Water Data'!$D$29,0,10*ROW('Water Data'!D33))="","",OFFSET('Water Data'!$D$29,0,10*ROW('Water Data'!D33)))</f>
        <v/>
      </c>
      <c r="BV39" s="374" t="str">
        <f ca="1">+IF(OFFSET('Water Data'!$E$27,0,10*ROW('Water Data'!E33))="","",OFFSET('Water Data'!$E$27,0,10*ROW('Water Data'!E33)))</f>
        <v/>
      </c>
      <c r="BW39" s="374" t="str">
        <f ca="1">+IF(OFFSET('Water Data'!$E$28,0,10*ROW('Water Data'!E33))="","",OFFSET('Water Data'!$E$28,0,10*ROW('Water Data'!E33)))</f>
        <v/>
      </c>
      <c r="BX39" s="374" t="str">
        <f ca="1">+IF(OFFSET('Water Data'!$E$29,0,10*ROW('Water Data'!E33))="","",OFFSET('Water Data'!$E$29,0,10*ROW('Water Data'!E33)))</f>
        <v/>
      </c>
      <c r="BY39" s="374" t="str">
        <f ca="1">+IF(OFFSET('Water Data'!$F$27,0,10*ROW('Water Data'!F33))="","",OFFSET('Water Data'!$F$27,0,10*ROW('Water Data'!F33)))</f>
        <v/>
      </c>
      <c r="BZ39" s="374" t="str">
        <f ca="1">+IF(OFFSET('Water Data'!$F$28,0,10*ROW('Water Data'!F33))="","",OFFSET('Water Data'!$F$28,0,10*ROW('Water Data'!F33)))</f>
        <v/>
      </c>
      <c r="CA39" s="374" t="str">
        <f ca="1">+IF(OFFSET('Water Data'!$F$29,0,10*ROW('Water Data'!F33))="","",OFFSET('Water Data'!$F$29,0,10*ROW('Water Data'!F33)))</f>
        <v/>
      </c>
      <c r="CB39" s="374" t="str">
        <f ca="1">+IF(OFFSET('Water Data'!$G$27,0,10*ROW('Water Data'!G33))="","",OFFSET('Water Data'!$G$27,0,10*ROW('Water Data'!G33)))</f>
        <v/>
      </c>
      <c r="CC39" s="374" t="str">
        <f ca="1">+IF(OFFSET('Water Data'!$G$28,0,10*ROW('Water Data'!G33))="","",OFFSET('Water Data'!$G$28,0,10*ROW('Water Data'!G33)))</f>
        <v/>
      </c>
      <c r="CD39" s="374" t="str">
        <f ca="1">+IF(OFFSET('Water Data'!$G$29,0,10*ROW('Water Data'!G33))="","",OFFSET('Water Data'!$G$29,0,10*ROW('Water Data'!G33)))</f>
        <v/>
      </c>
      <c r="CE39" s="374" t="str">
        <f ca="1">+IF(OFFSET('Water Data'!$H$27,0,10*ROW('Water Data'!H33))="","",OFFSET('Water Data'!$H$27,0,10*ROW('Water Data'!H33)))</f>
        <v/>
      </c>
      <c r="CF39" s="374" t="str">
        <f ca="1">+IF(OFFSET('Water Data'!$H$28,0,10*ROW('Water Data'!H33))="","",OFFSET('Water Data'!$H$28,0,10*ROW('Water Data'!H33)))</f>
        <v/>
      </c>
      <c r="CG39" s="374" t="str">
        <f ca="1">+IF(OFFSET('Water Data'!$H$29,0,10*ROW('Water Data'!H33))="","",OFFSET('Water Data'!$H$29,0,10*ROW('Water Data'!H33)))</f>
        <v/>
      </c>
      <c r="CH39" s="374" t="str">
        <f ca="1">+IF(OFFSET('Water Data'!$I$27,0,10*ROW('Water Data'!I33))="","",OFFSET('Water Data'!$I$27,0,10*ROW('Water Data'!I33)))</f>
        <v/>
      </c>
      <c r="CI39" s="374" t="str">
        <f ca="1">+IF(OFFSET('Water Data'!$I$28,0,10*ROW('Water Data'!I33))="","",OFFSET('Water Data'!$I$28,0,10*ROW('Water Data'!I33)))</f>
        <v/>
      </c>
      <c r="CJ39" s="374" t="str">
        <f ca="1">+IF(OFFSET('Water Data'!$I$29,0,10*ROW('Water Data'!I33))="","",OFFSET('Water Data'!$I$29,0,10*ROW('Water Data'!I33)))</f>
        <v/>
      </c>
      <c r="CK39" s="374" t="str">
        <f ca="1">+IF(OFFSET('Sanitation Data'!$D$28,0,10*ROW('Sanitation Data'!D33))="","",OFFSET('Sanitation Data'!$D$28,0,10*ROW('Sanitation Data'!D33)))</f>
        <v/>
      </c>
      <c r="CL39" s="374" t="str">
        <f ca="1">+IF(OFFSET('Sanitation Data'!$D$29,0,10*ROW('Sanitation Data'!D33))="","",OFFSET('Sanitation Data'!$D$29,0,10*ROW('Sanitation Data'!D33)))</f>
        <v/>
      </c>
      <c r="CM39" s="374" t="str">
        <f ca="1">+IF(OFFSET('Sanitation Data'!$D$30,0,10*ROW('Sanitation Data'!D33))="","",OFFSET('Sanitation Data'!$D$30,0,10*ROW('Sanitation Data'!D33)))</f>
        <v/>
      </c>
      <c r="CN39" s="374" t="str">
        <f ca="1">+IF(OFFSET('Sanitation Data'!$D$31,0,10*ROW('Sanitation Data'!D33))="","",OFFSET('Sanitation Data'!$D$31,0,10*ROW('Sanitation Data'!D33)))</f>
        <v/>
      </c>
      <c r="CO39" s="374" t="str">
        <f ca="1">+IF(OFFSET('Sanitation Data'!$D$32,0,10*ROW('Sanitation Data'!D33))="","",OFFSET('Sanitation Data'!$D$32,0,10*ROW('Sanitation Data'!D33)))</f>
        <v/>
      </c>
      <c r="CP39" s="374" t="str">
        <f ca="1">+IF(OFFSET('Sanitation Data'!$E$28,0,10*ROW('Sanitation Data'!E33))="","",OFFSET('Sanitation Data'!$E$28,0,10*ROW('Sanitation Data'!E33)))</f>
        <v/>
      </c>
      <c r="CQ39" s="374" t="str">
        <f ca="1">+IF(OFFSET('Sanitation Data'!$E$29,0,10*ROW('Sanitation Data'!E33))="","",OFFSET('Sanitation Data'!$E$29,0,10*ROW('Sanitation Data'!E33)))</f>
        <v/>
      </c>
      <c r="CR39" s="374" t="str">
        <f ca="1">+IF(OFFSET('Sanitation Data'!$E$30,0,10*ROW('Sanitation Data'!E33))="","",OFFSET('Sanitation Data'!$E$30,0,10*ROW('Sanitation Data'!E33)))</f>
        <v/>
      </c>
      <c r="CS39" s="374" t="str">
        <f ca="1">+IF(OFFSET('Sanitation Data'!$E$31,0,10*ROW('Sanitation Data'!E33))="","",OFFSET('Sanitation Data'!$E$31,0,10*ROW('Sanitation Data'!E33)))</f>
        <v/>
      </c>
      <c r="CT39" s="374" t="str">
        <f ca="1">+IF(OFFSET('Sanitation Data'!$E$32,0,10*ROW('Sanitation Data'!E33))="","",OFFSET('Sanitation Data'!$E$32,0,10*ROW('Sanitation Data'!E33)))</f>
        <v/>
      </c>
      <c r="CU39" s="374" t="str">
        <f ca="1">+IF(OFFSET('Sanitation Data'!$F$28,0,10*ROW('Sanitation Data'!F33))="","",OFFSET('Sanitation Data'!$F$28,0,10*ROW('Sanitation Data'!F33)))</f>
        <v/>
      </c>
      <c r="CV39" s="374" t="str">
        <f ca="1">+IF(OFFSET('Sanitation Data'!$F$29,0,10*ROW('Sanitation Data'!F33))="","",OFFSET('Sanitation Data'!$F$29,0,10*ROW('Sanitation Data'!F33)))</f>
        <v/>
      </c>
      <c r="CW39" s="374" t="str">
        <f ca="1">+IF(OFFSET('Sanitation Data'!$F$30,0,10*ROW('Sanitation Data'!F33))="","",OFFSET('Sanitation Data'!$F$30,0,10*ROW('Sanitation Data'!F33)))</f>
        <v/>
      </c>
      <c r="CX39" s="374" t="str">
        <f ca="1">+IF(OFFSET('Sanitation Data'!$F$31,0,10*ROW('Sanitation Data'!F33))="","",OFFSET('Sanitation Data'!$F$31,0,10*ROW('Sanitation Data'!F33)))</f>
        <v/>
      </c>
      <c r="CY39" s="374" t="str">
        <f ca="1">+IF(OFFSET('Sanitation Data'!$F$32,0,10*ROW('Sanitation Data'!F33))="","",OFFSET('Sanitation Data'!$F$32,0,10*ROW('Sanitation Data'!F33)))</f>
        <v/>
      </c>
      <c r="CZ39" s="374" t="str">
        <f ca="1">+IF(OFFSET('Sanitation Data'!$G$28,0,10*ROW('Sanitation Data'!G33))="","",OFFSET('Sanitation Data'!$G$28,0,10*ROW('Sanitation Data'!G33)))</f>
        <v/>
      </c>
      <c r="DA39" s="374" t="str">
        <f ca="1">+IF(OFFSET('Sanitation Data'!$G$29,0,10*ROW('Sanitation Data'!G33))="","",OFFSET('Sanitation Data'!$G$29,0,10*ROW('Sanitation Data'!G33)))</f>
        <v/>
      </c>
      <c r="DB39" s="374" t="str">
        <f ca="1">+IF(OFFSET('Sanitation Data'!$G$30,0,10*ROW('Sanitation Data'!G33))="","",OFFSET('Sanitation Data'!$G$30,0,10*ROW('Sanitation Data'!G33)))</f>
        <v/>
      </c>
      <c r="DC39" s="374" t="str">
        <f ca="1">+IF(OFFSET('Sanitation Data'!$G$31,0,10*ROW('Sanitation Data'!G33))="","",OFFSET('Sanitation Data'!$G$31,0,10*ROW('Sanitation Data'!G33)))</f>
        <v/>
      </c>
      <c r="DD39" s="374" t="str">
        <f ca="1">+IF(OFFSET('Sanitation Data'!$G$32,0,10*ROW('Sanitation Data'!G33))="","",OFFSET('Sanitation Data'!$G$32,0,10*ROW('Sanitation Data'!G33)))</f>
        <v/>
      </c>
      <c r="DE39" s="374" t="str">
        <f ca="1">+IF(OFFSET('Sanitation Data'!$H$28,0,10*ROW('Sanitation Data'!H33))="","",OFFSET('Sanitation Data'!$H$28,0,10*ROW('Sanitation Data'!H33)))</f>
        <v/>
      </c>
      <c r="DF39" s="374" t="str">
        <f ca="1">+IF(OFFSET('Sanitation Data'!$H$29,0,10*ROW('Sanitation Data'!H33))="","",OFFSET('Sanitation Data'!$H$29,0,10*ROW('Sanitation Data'!H33)))</f>
        <v/>
      </c>
      <c r="DG39" s="374" t="str">
        <f ca="1">+IF(OFFSET('Sanitation Data'!$H$30,0,10*ROW('Sanitation Data'!H33))="","",OFFSET('Sanitation Data'!$H$30,0,10*ROW('Sanitation Data'!H33)))</f>
        <v/>
      </c>
      <c r="DH39" s="374" t="str">
        <f ca="1">+IF(OFFSET('Sanitation Data'!$H$31,0,10*ROW('Sanitation Data'!H33))="","",OFFSET('Sanitation Data'!$H$31,0,10*ROW('Sanitation Data'!H33)))</f>
        <v/>
      </c>
      <c r="DI39" s="374" t="str">
        <f ca="1">+IF(OFFSET('Sanitation Data'!$H$32,0,10*ROW('Sanitation Data'!H33))="","",OFFSET('Sanitation Data'!$H$32,0,10*ROW('Sanitation Data'!H33)))</f>
        <v/>
      </c>
      <c r="DJ39" s="374" t="str">
        <f ca="1">+IF(OFFSET('Sanitation Data'!$I$28,0,10*ROW('Sanitation Data'!I33))="","",OFFSET('Sanitation Data'!$I$28,0,10*ROW('Sanitation Data'!I33)))</f>
        <v/>
      </c>
      <c r="DK39" s="374" t="str">
        <f ca="1">+IF(OFFSET('Sanitation Data'!$I$29,0,10*ROW('Sanitation Data'!I33))="","",OFFSET('Sanitation Data'!$I$29,0,10*ROW('Sanitation Data'!I33)))</f>
        <v/>
      </c>
      <c r="DL39" s="374" t="str">
        <f ca="1">+IF(OFFSET('Sanitation Data'!$I$30,0,10*ROW('Sanitation Data'!I33))="","",OFFSET('Sanitation Data'!$I$30,0,10*ROW('Sanitation Data'!I33)))</f>
        <v/>
      </c>
      <c r="DM39" s="374" t="str">
        <f ca="1">+IF(OFFSET('Sanitation Data'!$I$31,0,10*ROW('Sanitation Data'!I33))="","",OFFSET('Sanitation Data'!$I$31,0,10*ROW('Sanitation Data'!I33)))</f>
        <v/>
      </c>
      <c r="DN39" s="374" t="str">
        <f ca="1">+IF(OFFSET('Sanitation Data'!$I$32,0,10*ROW('Sanitation Data'!I33))="","",OFFSET('Sanitation Data'!$I$32,0,10*ROW('Sanitation Data'!I33)))</f>
        <v/>
      </c>
      <c r="DO39" s="374" t="str">
        <f ca="1">+IF(OFFSET('Hygiene Data'!$D$11,0,10*ROW('Hygiene Data'!D33))="","",OFFSET('Hygiene Data'!$D$11,0,10*ROW('Hygiene Data'!D33)))</f>
        <v/>
      </c>
      <c r="DP39" s="374" t="str">
        <f ca="1">+IF(OFFSET('Hygiene Data'!$D$12,0,10*ROW('Hygiene Data'!D33))="","",OFFSET('Hygiene Data'!$D$12,0,10*ROW('Hygiene Data'!D33)))</f>
        <v/>
      </c>
      <c r="DQ39" s="374" t="str">
        <f ca="1">+IF(OFFSET('Hygiene Data'!$D$13,0,10*ROW('Hygiene Data'!D33))="","",OFFSET('Hygiene Data'!$D$13,0,10*ROW('Hygiene Data'!D33)))</f>
        <v/>
      </c>
      <c r="DR39" s="374" t="str">
        <f ca="1">+IF(OFFSET('Hygiene Data'!$E$11,0,10*ROW('Hygiene Data'!E33))="","",OFFSET('Hygiene Data'!$E$11,0,10*ROW('Hygiene Data'!E33)))</f>
        <v/>
      </c>
      <c r="DS39" s="374" t="str">
        <f ca="1">+IF(OFFSET('Hygiene Data'!$E$12,0,10*ROW('Hygiene Data'!E33))="","",OFFSET('Hygiene Data'!$E$12,0,10*ROW('Hygiene Data'!E33)))</f>
        <v/>
      </c>
      <c r="DT39" s="374" t="str">
        <f ca="1">+IF(OFFSET('Hygiene Data'!$E$13,0,10*ROW('Hygiene Data'!E33))="","",OFFSET('Hygiene Data'!$E$13,0,10*ROW('Hygiene Data'!E33)))</f>
        <v/>
      </c>
      <c r="DU39" s="374" t="str">
        <f ca="1">+IF(OFFSET('Hygiene Data'!$F$11,0,10*ROW('Hygiene Data'!F33))="","",OFFSET('Hygiene Data'!$F$11,0,10*ROW('Hygiene Data'!F33)))</f>
        <v/>
      </c>
      <c r="DV39" s="374" t="str">
        <f ca="1">+IF(OFFSET('Hygiene Data'!$F$12,0,10*ROW('Hygiene Data'!F33))="","",OFFSET('Hygiene Data'!$F$12,0,10*ROW('Hygiene Data'!F33)))</f>
        <v/>
      </c>
      <c r="DW39" s="374" t="str">
        <f ca="1">+IF(OFFSET('Hygiene Data'!$F$13,0,10*ROW('Hygiene Data'!F33))="","",OFFSET('Hygiene Data'!$F$13,0,10*ROW('Hygiene Data'!F33)))</f>
        <v/>
      </c>
      <c r="DX39" s="374" t="str">
        <f ca="1">+IF(OFFSET('Hygiene Data'!$G$11,0,10*ROW('Hygiene Data'!G33))="","",OFFSET('Hygiene Data'!$G$11,0,10*ROW('Hygiene Data'!G33)))</f>
        <v/>
      </c>
      <c r="DY39" s="374" t="str">
        <f ca="1">+IF(OFFSET('Hygiene Data'!$G$12,0,10*ROW('Hygiene Data'!G33))="","",OFFSET('Hygiene Data'!$G$12,0,10*ROW('Hygiene Data'!G33)))</f>
        <v/>
      </c>
      <c r="DZ39" s="374" t="str">
        <f ca="1">+IF(OFFSET('Hygiene Data'!$G$13,0,10*ROW('Hygiene Data'!G33))="","",OFFSET('Hygiene Data'!$G$13,0,10*ROW('Hygiene Data'!G33)))</f>
        <v/>
      </c>
      <c r="EA39" s="374" t="str">
        <f ca="1">+IF(OFFSET('Hygiene Data'!$H$11,0,10*ROW('Hygiene Data'!H33))="","",OFFSET('Hygiene Data'!$H$11,0,10*ROW('Hygiene Data'!H33)))</f>
        <v/>
      </c>
      <c r="EB39" s="374" t="str">
        <f ca="1">+IF(OFFSET('Hygiene Data'!$H$12,0,10*ROW('Hygiene Data'!H33))="","",OFFSET('Hygiene Data'!$H$12,0,10*ROW('Hygiene Data'!H33)))</f>
        <v/>
      </c>
      <c r="EC39" s="374" t="str">
        <f ca="1">+IF(OFFSET('Hygiene Data'!$H$13,0,10*ROW('Hygiene Data'!H33))="","",OFFSET('Hygiene Data'!$H$13,0,10*ROW('Hygiene Data'!H33)))</f>
        <v/>
      </c>
      <c r="ED39" s="374" t="str">
        <f ca="1">+IF(OFFSET('Hygiene Data'!$I$11,0,10*ROW('Hygiene Data'!I33))="","",OFFSET('Hygiene Data'!$I$11,0,10*ROW('Hygiene Data'!I33)))</f>
        <v/>
      </c>
      <c r="EE39" s="374" t="str">
        <f ca="1">+IF(OFFSET('Hygiene Data'!$I$12,0,10*ROW('Hygiene Data'!I33))="","",OFFSET('Hygiene Data'!$I$12,0,10*ROW('Hygiene Data'!I33)))</f>
        <v/>
      </c>
      <c r="EF39" s="374" t="str">
        <f ca="1">+IF(OFFSET('Hygiene Data'!$I$13,0,10*ROW('Hygiene Data'!I33))="","",OFFSET('Hygiene Data'!$I$13,0,10*ROW('Hygiene Data'!I33)))</f>
        <v/>
      </c>
    </row>
    <row r="40" spans="1:136" x14ac:dyDescent="0.25">
      <c r="A40" s="483" t="str">
        <f ca="1">+IF(OFFSET('Water Data'!$B$2,0,10*ROW('Water Data'!E34))="","",OFFSET('Water Data'!$B$2,0,10*ROW('Water Data'!E34)))</f>
        <v/>
      </c>
      <c r="B40" s="48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0" t="str">
        <f t="shared" ca="1" si="0"/>
        <v/>
      </c>
      <c r="D40" s="51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4" t="str">
        <f ca="1">+IF(OFFSET('Water Data'!$D$27,0,10*ROW('Water Data'!D34))="","",OFFSET('Water Data'!$D$27,0,10*ROW('Water Data'!D34)))</f>
        <v/>
      </c>
      <c r="BT40" s="374" t="str">
        <f ca="1">+IF(OFFSET('Water Data'!$D$28,0,10*ROW('Water Data'!D34))="","",OFFSET('Water Data'!$D$28,0,10*ROW('Water Data'!D34)))</f>
        <v/>
      </c>
      <c r="BU40" s="374" t="str">
        <f ca="1">+IF(OFFSET('Water Data'!$D$29,0,10*ROW('Water Data'!D34))="","",OFFSET('Water Data'!$D$29,0,10*ROW('Water Data'!D34)))</f>
        <v/>
      </c>
      <c r="BV40" s="374" t="str">
        <f ca="1">+IF(OFFSET('Water Data'!$E$27,0,10*ROW('Water Data'!E34))="","",OFFSET('Water Data'!$E$27,0,10*ROW('Water Data'!E34)))</f>
        <v/>
      </c>
      <c r="BW40" s="374" t="str">
        <f ca="1">+IF(OFFSET('Water Data'!$E$28,0,10*ROW('Water Data'!E34))="","",OFFSET('Water Data'!$E$28,0,10*ROW('Water Data'!E34)))</f>
        <v/>
      </c>
      <c r="BX40" s="374" t="str">
        <f ca="1">+IF(OFFSET('Water Data'!$E$29,0,10*ROW('Water Data'!E34))="","",OFFSET('Water Data'!$E$29,0,10*ROW('Water Data'!E34)))</f>
        <v/>
      </c>
      <c r="BY40" s="374" t="str">
        <f ca="1">+IF(OFFSET('Water Data'!$F$27,0,10*ROW('Water Data'!F34))="","",OFFSET('Water Data'!$F$27,0,10*ROW('Water Data'!F34)))</f>
        <v/>
      </c>
      <c r="BZ40" s="374" t="str">
        <f ca="1">+IF(OFFSET('Water Data'!$F$28,0,10*ROW('Water Data'!F34))="","",OFFSET('Water Data'!$F$28,0,10*ROW('Water Data'!F34)))</f>
        <v/>
      </c>
      <c r="CA40" s="374" t="str">
        <f ca="1">+IF(OFFSET('Water Data'!$F$29,0,10*ROW('Water Data'!F34))="","",OFFSET('Water Data'!$F$29,0,10*ROW('Water Data'!F34)))</f>
        <v/>
      </c>
      <c r="CB40" s="374" t="str">
        <f ca="1">+IF(OFFSET('Water Data'!$G$27,0,10*ROW('Water Data'!G34))="","",OFFSET('Water Data'!$G$27,0,10*ROW('Water Data'!G34)))</f>
        <v/>
      </c>
      <c r="CC40" s="374" t="str">
        <f ca="1">+IF(OFFSET('Water Data'!$G$28,0,10*ROW('Water Data'!G34))="","",OFFSET('Water Data'!$G$28,0,10*ROW('Water Data'!G34)))</f>
        <v/>
      </c>
      <c r="CD40" s="374" t="str">
        <f ca="1">+IF(OFFSET('Water Data'!$G$29,0,10*ROW('Water Data'!G34))="","",OFFSET('Water Data'!$G$29,0,10*ROW('Water Data'!G34)))</f>
        <v/>
      </c>
      <c r="CE40" s="374" t="str">
        <f ca="1">+IF(OFFSET('Water Data'!$H$27,0,10*ROW('Water Data'!H34))="","",OFFSET('Water Data'!$H$27,0,10*ROW('Water Data'!H34)))</f>
        <v/>
      </c>
      <c r="CF40" s="374" t="str">
        <f ca="1">+IF(OFFSET('Water Data'!$H$28,0,10*ROW('Water Data'!H34))="","",OFFSET('Water Data'!$H$28,0,10*ROW('Water Data'!H34)))</f>
        <v/>
      </c>
      <c r="CG40" s="374" t="str">
        <f ca="1">+IF(OFFSET('Water Data'!$H$29,0,10*ROW('Water Data'!H34))="","",OFFSET('Water Data'!$H$29,0,10*ROW('Water Data'!H34)))</f>
        <v/>
      </c>
      <c r="CH40" s="374" t="str">
        <f ca="1">+IF(OFFSET('Water Data'!$I$27,0,10*ROW('Water Data'!I34))="","",OFFSET('Water Data'!$I$27,0,10*ROW('Water Data'!I34)))</f>
        <v/>
      </c>
      <c r="CI40" s="374" t="str">
        <f ca="1">+IF(OFFSET('Water Data'!$I$28,0,10*ROW('Water Data'!I34))="","",OFFSET('Water Data'!$I$28,0,10*ROW('Water Data'!I34)))</f>
        <v/>
      </c>
      <c r="CJ40" s="374" t="str">
        <f ca="1">+IF(OFFSET('Water Data'!$I$29,0,10*ROW('Water Data'!I34))="","",OFFSET('Water Data'!$I$29,0,10*ROW('Water Data'!I34)))</f>
        <v/>
      </c>
      <c r="CK40" s="374" t="str">
        <f ca="1">+IF(OFFSET('Sanitation Data'!$D$28,0,10*ROW('Sanitation Data'!D34))="","",OFFSET('Sanitation Data'!$D$28,0,10*ROW('Sanitation Data'!D34)))</f>
        <v/>
      </c>
      <c r="CL40" s="374" t="str">
        <f ca="1">+IF(OFFSET('Sanitation Data'!$D$29,0,10*ROW('Sanitation Data'!D34))="","",OFFSET('Sanitation Data'!$D$29,0,10*ROW('Sanitation Data'!D34)))</f>
        <v/>
      </c>
      <c r="CM40" s="374" t="str">
        <f ca="1">+IF(OFFSET('Sanitation Data'!$D$30,0,10*ROW('Sanitation Data'!D34))="","",OFFSET('Sanitation Data'!$D$30,0,10*ROW('Sanitation Data'!D34)))</f>
        <v/>
      </c>
      <c r="CN40" s="374" t="str">
        <f ca="1">+IF(OFFSET('Sanitation Data'!$D$31,0,10*ROW('Sanitation Data'!D34))="","",OFFSET('Sanitation Data'!$D$31,0,10*ROW('Sanitation Data'!D34)))</f>
        <v/>
      </c>
      <c r="CO40" s="374" t="str">
        <f ca="1">+IF(OFFSET('Sanitation Data'!$D$32,0,10*ROW('Sanitation Data'!D34))="","",OFFSET('Sanitation Data'!$D$32,0,10*ROW('Sanitation Data'!D34)))</f>
        <v/>
      </c>
      <c r="CP40" s="374" t="str">
        <f ca="1">+IF(OFFSET('Sanitation Data'!$E$28,0,10*ROW('Sanitation Data'!E34))="","",OFFSET('Sanitation Data'!$E$28,0,10*ROW('Sanitation Data'!E34)))</f>
        <v/>
      </c>
      <c r="CQ40" s="374" t="str">
        <f ca="1">+IF(OFFSET('Sanitation Data'!$E$29,0,10*ROW('Sanitation Data'!E34))="","",OFFSET('Sanitation Data'!$E$29,0,10*ROW('Sanitation Data'!E34)))</f>
        <v/>
      </c>
      <c r="CR40" s="374" t="str">
        <f ca="1">+IF(OFFSET('Sanitation Data'!$E$30,0,10*ROW('Sanitation Data'!E34))="","",OFFSET('Sanitation Data'!$E$30,0,10*ROW('Sanitation Data'!E34)))</f>
        <v/>
      </c>
      <c r="CS40" s="374" t="str">
        <f ca="1">+IF(OFFSET('Sanitation Data'!$E$31,0,10*ROW('Sanitation Data'!E34))="","",OFFSET('Sanitation Data'!$E$31,0,10*ROW('Sanitation Data'!E34)))</f>
        <v/>
      </c>
      <c r="CT40" s="374" t="str">
        <f ca="1">+IF(OFFSET('Sanitation Data'!$E$32,0,10*ROW('Sanitation Data'!E34))="","",OFFSET('Sanitation Data'!$E$32,0,10*ROW('Sanitation Data'!E34)))</f>
        <v/>
      </c>
      <c r="CU40" s="374" t="str">
        <f ca="1">+IF(OFFSET('Sanitation Data'!$F$28,0,10*ROW('Sanitation Data'!F34))="","",OFFSET('Sanitation Data'!$F$28,0,10*ROW('Sanitation Data'!F34)))</f>
        <v/>
      </c>
      <c r="CV40" s="374" t="str">
        <f ca="1">+IF(OFFSET('Sanitation Data'!$F$29,0,10*ROW('Sanitation Data'!F34))="","",OFFSET('Sanitation Data'!$F$29,0,10*ROW('Sanitation Data'!F34)))</f>
        <v/>
      </c>
      <c r="CW40" s="374" t="str">
        <f ca="1">+IF(OFFSET('Sanitation Data'!$F$30,0,10*ROW('Sanitation Data'!F34))="","",OFFSET('Sanitation Data'!$F$30,0,10*ROW('Sanitation Data'!F34)))</f>
        <v/>
      </c>
      <c r="CX40" s="374" t="str">
        <f ca="1">+IF(OFFSET('Sanitation Data'!$F$31,0,10*ROW('Sanitation Data'!F34))="","",OFFSET('Sanitation Data'!$F$31,0,10*ROW('Sanitation Data'!F34)))</f>
        <v/>
      </c>
      <c r="CY40" s="374" t="str">
        <f ca="1">+IF(OFFSET('Sanitation Data'!$F$32,0,10*ROW('Sanitation Data'!F34))="","",OFFSET('Sanitation Data'!$F$32,0,10*ROW('Sanitation Data'!F34)))</f>
        <v/>
      </c>
      <c r="CZ40" s="374" t="str">
        <f ca="1">+IF(OFFSET('Sanitation Data'!$G$28,0,10*ROW('Sanitation Data'!G34))="","",OFFSET('Sanitation Data'!$G$28,0,10*ROW('Sanitation Data'!G34)))</f>
        <v/>
      </c>
      <c r="DA40" s="374" t="str">
        <f ca="1">+IF(OFFSET('Sanitation Data'!$G$29,0,10*ROW('Sanitation Data'!G34))="","",OFFSET('Sanitation Data'!$G$29,0,10*ROW('Sanitation Data'!G34)))</f>
        <v/>
      </c>
      <c r="DB40" s="374" t="str">
        <f ca="1">+IF(OFFSET('Sanitation Data'!$G$30,0,10*ROW('Sanitation Data'!G34))="","",OFFSET('Sanitation Data'!$G$30,0,10*ROW('Sanitation Data'!G34)))</f>
        <v/>
      </c>
      <c r="DC40" s="374" t="str">
        <f ca="1">+IF(OFFSET('Sanitation Data'!$G$31,0,10*ROW('Sanitation Data'!G34))="","",OFFSET('Sanitation Data'!$G$31,0,10*ROW('Sanitation Data'!G34)))</f>
        <v/>
      </c>
      <c r="DD40" s="374" t="str">
        <f ca="1">+IF(OFFSET('Sanitation Data'!$G$32,0,10*ROW('Sanitation Data'!G34))="","",OFFSET('Sanitation Data'!$G$32,0,10*ROW('Sanitation Data'!G34)))</f>
        <v/>
      </c>
      <c r="DE40" s="374" t="str">
        <f ca="1">+IF(OFFSET('Sanitation Data'!$H$28,0,10*ROW('Sanitation Data'!H34))="","",OFFSET('Sanitation Data'!$H$28,0,10*ROW('Sanitation Data'!H34)))</f>
        <v/>
      </c>
      <c r="DF40" s="374" t="str">
        <f ca="1">+IF(OFFSET('Sanitation Data'!$H$29,0,10*ROW('Sanitation Data'!H34))="","",OFFSET('Sanitation Data'!$H$29,0,10*ROW('Sanitation Data'!H34)))</f>
        <v/>
      </c>
      <c r="DG40" s="374" t="str">
        <f ca="1">+IF(OFFSET('Sanitation Data'!$H$30,0,10*ROW('Sanitation Data'!H34))="","",OFFSET('Sanitation Data'!$H$30,0,10*ROW('Sanitation Data'!H34)))</f>
        <v/>
      </c>
      <c r="DH40" s="374" t="str">
        <f ca="1">+IF(OFFSET('Sanitation Data'!$H$31,0,10*ROW('Sanitation Data'!H34))="","",OFFSET('Sanitation Data'!$H$31,0,10*ROW('Sanitation Data'!H34)))</f>
        <v/>
      </c>
      <c r="DI40" s="374" t="str">
        <f ca="1">+IF(OFFSET('Sanitation Data'!$H$32,0,10*ROW('Sanitation Data'!H34))="","",OFFSET('Sanitation Data'!$H$32,0,10*ROW('Sanitation Data'!H34)))</f>
        <v/>
      </c>
      <c r="DJ40" s="374" t="str">
        <f ca="1">+IF(OFFSET('Sanitation Data'!$I$28,0,10*ROW('Sanitation Data'!I34))="","",OFFSET('Sanitation Data'!$I$28,0,10*ROW('Sanitation Data'!I34)))</f>
        <v/>
      </c>
      <c r="DK40" s="374" t="str">
        <f ca="1">+IF(OFFSET('Sanitation Data'!$I$29,0,10*ROW('Sanitation Data'!I34))="","",OFFSET('Sanitation Data'!$I$29,0,10*ROW('Sanitation Data'!I34)))</f>
        <v/>
      </c>
      <c r="DL40" s="374" t="str">
        <f ca="1">+IF(OFFSET('Sanitation Data'!$I$30,0,10*ROW('Sanitation Data'!I34))="","",OFFSET('Sanitation Data'!$I$30,0,10*ROW('Sanitation Data'!I34)))</f>
        <v/>
      </c>
      <c r="DM40" s="374" t="str">
        <f ca="1">+IF(OFFSET('Sanitation Data'!$I$31,0,10*ROW('Sanitation Data'!I34))="","",OFFSET('Sanitation Data'!$I$31,0,10*ROW('Sanitation Data'!I34)))</f>
        <v/>
      </c>
      <c r="DN40" s="374" t="str">
        <f ca="1">+IF(OFFSET('Sanitation Data'!$I$32,0,10*ROW('Sanitation Data'!I34))="","",OFFSET('Sanitation Data'!$I$32,0,10*ROW('Sanitation Data'!I34)))</f>
        <v/>
      </c>
      <c r="DO40" s="374" t="str">
        <f ca="1">+IF(OFFSET('Hygiene Data'!$D$11,0,10*ROW('Hygiene Data'!D34))="","",OFFSET('Hygiene Data'!$D$11,0,10*ROW('Hygiene Data'!D34)))</f>
        <v/>
      </c>
      <c r="DP40" s="374" t="str">
        <f ca="1">+IF(OFFSET('Hygiene Data'!$D$12,0,10*ROW('Hygiene Data'!D34))="","",OFFSET('Hygiene Data'!$D$12,0,10*ROW('Hygiene Data'!D34)))</f>
        <v/>
      </c>
      <c r="DQ40" s="374" t="str">
        <f ca="1">+IF(OFFSET('Hygiene Data'!$D$13,0,10*ROW('Hygiene Data'!D34))="","",OFFSET('Hygiene Data'!$D$13,0,10*ROW('Hygiene Data'!D34)))</f>
        <v/>
      </c>
      <c r="DR40" s="374" t="str">
        <f ca="1">+IF(OFFSET('Hygiene Data'!$E$11,0,10*ROW('Hygiene Data'!E34))="","",OFFSET('Hygiene Data'!$E$11,0,10*ROW('Hygiene Data'!E34)))</f>
        <v/>
      </c>
      <c r="DS40" s="374" t="str">
        <f ca="1">+IF(OFFSET('Hygiene Data'!$E$12,0,10*ROW('Hygiene Data'!E34))="","",OFFSET('Hygiene Data'!$E$12,0,10*ROW('Hygiene Data'!E34)))</f>
        <v/>
      </c>
      <c r="DT40" s="374" t="str">
        <f ca="1">+IF(OFFSET('Hygiene Data'!$E$13,0,10*ROW('Hygiene Data'!E34))="","",OFFSET('Hygiene Data'!$E$13,0,10*ROW('Hygiene Data'!E34)))</f>
        <v/>
      </c>
      <c r="DU40" s="374" t="str">
        <f ca="1">+IF(OFFSET('Hygiene Data'!$F$11,0,10*ROW('Hygiene Data'!F34))="","",OFFSET('Hygiene Data'!$F$11,0,10*ROW('Hygiene Data'!F34)))</f>
        <v/>
      </c>
      <c r="DV40" s="374" t="str">
        <f ca="1">+IF(OFFSET('Hygiene Data'!$F$12,0,10*ROW('Hygiene Data'!F34))="","",OFFSET('Hygiene Data'!$F$12,0,10*ROW('Hygiene Data'!F34)))</f>
        <v/>
      </c>
      <c r="DW40" s="374" t="str">
        <f ca="1">+IF(OFFSET('Hygiene Data'!$F$13,0,10*ROW('Hygiene Data'!F34))="","",OFFSET('Hygiene Data'!$F$13,0,10*ROW('Hygiene Data'!F34)))</f>
        <v/>
      </c>
      <c r="DX40" s="374" t="str">
        <f ca="1">+IF(OFFSET('Hygiene Data'!$G$11,0,10*ROW('Hygiene Data'!G34))="","",OFFSET('Hygiene Data'!$G$11,0,10*ROW('Hygiene Data'!G34)))</f>
        <v/>
      </c>
      <c r="DY40" s="374" t="str">
        <f ca="1">+IF(OFFSET('Hygiene Data'!$G$12,0,10*ROW('Hygiene Data'!G34))="","",OFFSET('Hygiene Data'!$G$12,0,10*ROW('Hygiene Data'!G34)))</f>
        <v/>
      </c>
      <c r="DZ40" s="374" t="str">
        <f ca="1">+IF(OFFSET('Hygiene Data'!$G$13,0,10*ROW('Hygiene Data'!G34))="","",OFFSET('Hygiene Data'!$G$13,0,10*ROW('Hygiene Data'!G34)))</f>
        <v/>
      </c>
      <c r="EA40" s="374" t="str">
        <f ca="1">+IF(OFFSET('Hygiene Data'!$H$11,0,10*ROW('Hygiene Data'!H34))="","",OFFSET('Hygiene Data'!$H$11,0,10*ROW('Hygiene Data'!H34)))</f>
        <v/>
      </c>
      <c r="EB40" s="374" t="str">
        <f ca="1">+IF(OFFSET('Hygiene Data'!$H$12,0,10*ROW('Hygiene Data'!H34))="","",OFFSET('Hygiene Data'!$H$12,0,10*ROW('Hygiene Data'!H34)))</f>
        <v/>
      </c>
      <c r="EC40" s="374" t="str">
        <f ca="1">+IF(OFFSET('Hygiene Data'!$H$13,0,10*ROW('Hygiene Data'!H34))="","",OFFSET('Hygiene Data'!$H$13,0,10*ROW('Hygiene Data'!H34)))</f>
        <v/>
      </c>
      <c r="ED40" s="374" t="str">
        <f ca="1">+IF(OFFSET('Hygiene Data'!$I$11,0,10*ROW('Hygiene Data'!I34))="","",OFFSET('Hygiene Data'!$I$11,0,10*ROW('Hygiene Data'!I34)))</f>
        <v/>
      </c>
      <c r="EE40" s="374" t="str">
        <f ca="1">+IF(OFFSET('Hygiene Data'!$I$12,0,10*ROW('Hygiene Data'!I34))="","",OFFSET('Hygiene Data'!$I$12,0,10*ROW('Hygiene Data'!I34)))</f>
        <v/>
      </c>
      <c r="EF40" s="374" t="str">
        <f ca="1">+IF(OFFSET('Hygiene Data'!$I$13,0,10*ROW('Hygiene Data'!I34))="","",OFFSET('Hygiene Data'!$I$13,0,10*ROW('Hygiene Data'!I34)))</f>
        <v/>
      </c>
    </row>
    <row r="41" spans="1:136" x14ac:dyDescent="0.25">
      <c r="A41" s="483" t="str">
        <f ca="1">+IF(OFFSET('Water Data'!$B$2,0,10*ROW('Water Data'!E35))="","",OFFSET('Water Data'!$B$2,0,10*ROW('Water Data'!E35)))</f>
        <v/>
      </c>
      <c r="B41" s="48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0" t="str">
        <f t="shared" ca="1" si="0"/>
        <v/>
      </c>
      <c r="D41" s="51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4" t="str">
        <f ca="1">+IF(OFFSET('Water Data'!$D$27,0,10*ROW('Water Data'!D35))="","",OFFSET('Water Data'!$D$27,0,10*ROW('Water Data'!D35)))</f>
        <v/>
      </c>
      <c r="BT41" s="374" t="str">
        <f ca="1">+IF(OFFSET('Water Data'!$D$28,0,10*ROW('Water Data'!D35))="","",OFFSET('Water Data'!$D$28,0,10*ROW('Water Data'!D35)))</f>
        <v/>
      </c>
      <c r="BU41" s="374" t="str">
        <f ca="1">+IF(OFFSET('Water Data'!$D$29,0,10*ROW('Water Data'!D35))="","",OFFSET('Water Data'!$D$29,0,10*ROW('Water Data'!D35)))</f>
        <v/>
      </c>
      <c r="BV41" s="374" t="str">
        <f ca="1">+IF(OFFSET('Water Data'!$E$27,0,10*ROW('Water Data'!E35))="","",OFFSET('Water Data'!$E$27,0,10*ROW('Water Data'!E35)))</f>
        <v/>
      </c>
      <c r="BW41" s="374" t="str">
        <f ca="1">+IF(OFFSET('Water Data'!$E$28,0,10*ROW('Water Data'!E35))="","",OFFSET('Water Data'!$E$28,0,10*ROW('Water Data'!E35)))</f>
        <v/>
      </c>
      <c r="BX41" s="374" t="str">
        <f ca="1">+IF(OFFSET('Water Data'!$E$29,0,10*ROW('Water Data'!E35))="","",OFFSET('Water Data'!$E$29,0,10*ROW('Water Data'!E35)))</f>
        <v/>
      </c>
      <c r="BY41" s="374" t="str">
        <f ca="1">+IF(OFFSET('Water Data'!$F$27,0,10*ROW('Water Data'!F35))="","",OFFSET('Water Data'!$F$27,0,10*ROW('Water Data'!F35)))</f>
        <v/>
      </c>
      <c r="BZ41" s="374" t="str">
        <f ca="1">+IF(OFFSET('Water Data'!$F$28,0,10*ROW('Water Data'!F35))="","",OFFSET('Water Data'!$F$28,0,10*ROW('Water Data'!F35)))</f>
        <v/>
      </c>
      <c r="CA41" s="374" t="str">
        <f ca="1">+IF(OFFSET('Water Data'!$F$29,0,10*ROW('Water Data'!F35))="","",OFFSET('Water Data'!$F$29,0,10*ROW('Water Data'!F35)))</f>
        <v/>
      </c>
      <c r="CB41" s="374" t="str">
        <f ca="1">+IF(OFFSET('Water Data'!$G$27,0,10*ROW('Water Data'!G35))="","",OFFSET('Water Data'!$G$27,0,10*ROW('Water Data'!G35)))</f>
        <v/>
      </c>
      <c r="CC41" s="374" t="str">
        <f ca="1">+IF(OFFSET('Water Data'!$G$28,0,10*ROW('Water Data'!G35))="","",OFFSET('Water Data'!$G$28,0,10*ROW('Water Data'!G35)))</f>
        <v/>
      </c>
      <c r="CD41" s="374" t="str">
        <f ca="1">+IF(OFFSET('Water Data'!$G$29,0,10*ROW('Water Data'!G35))="","",OFFSET('Water Data'!$G$29,0,10*ROW('Water Data'!G35)))</f>
        <v/>
      </c>
      <c r="CE41" s="374" t="str">
        <f ca="1">+IF(OFFSET('Water Data'!$H$27,0,10*ROW('Water Data'!H35))="","",OFFSET('Water Data'!$H$27,0,10*ROW('Water Data'!H35)))</f>
        <v/>
      </c>
      <c r="CF41" s="374" t="str">
        <f ca="1">+IF(OFFSET('Water Data'!$H$28,0,10*ROW('Water Data'!H35))="","",OFFSET('Water Data'!$H$28,0,10*ROW('Water Data'!H35)))</f>
        <v/>
      </c>
      <c r="CG41" s="374" t="str">
        <f ca="1">+IF(OFFSET('Water Data'!$H$29,0,10*ROW('Water Data'!H35))="","",OFFSET('Water Data'!$H$29,0,10*ROW('Water Data'!H35)))</f>
        <v/>
      </c>
      <c r="CH41" s="374" t="str">
        <f ca="1">+IF(OFFSET('Water Data'!$I$27,0,10*ROW('Water Data'!I35))="","",OFFSET('Water Data'!$I$27,0,10*ROW('Water Data'!I35)))</f>
        <v/>
      </c>
      <c r="CI41" s="374" t="str">
        <f ca="1">+IF(OFFSET('Water Data'!$I$28,0,10*ROW('Water Data'!I35))="","",OFFSET('Water Data'!$I$28,0,10*ROW('Water Data'!I35)))</f>
        <v/>
      </c>
      <c r="CJ41" s="374" t="str">
        <f ca="1">+IF(OFFSET('Water Data'!$I$29,0,10*ROW('Water Data'!I35))="","",OFFSET('Water Data'!$I$29,0,10*ROW('Water Data'!I35)))</f>
        <v/>
      </c>
      <c r="CK41" s="374" t="str">
        <f ca="1">+IF(OFFSET('Sanitation Data'!$D$28,0,10*ROW('Sanitation Data'!D35))="","",OFFSET('Sanitation Data'!$D$28,0,10*ROW('Sanitation Data'!D35)))</f>
        <v/>
      </c>
      <c r="CL41" s="374" t="str">
        <f ca="1">+IF(OFFSET('Sanitation Data'!$D$29,0,10*ROW('Sanitation Data'!D35))="","",OFFSET('Sanitation Data'!$D$29,0,10*ROW('Sanitation Data'!D35)))</f>
        <v/>
      </c>
      <c r="CM41" s="374" t="str">
        <f ca="1">+IF(OFFSET('Sanitation Data'!$D$30,0,10*ROW('Sanitation Data'!D35))="","",OFFSET('Sanitation Data'!$D$30,0,10*ROW('Sanitation Data'!D35)))</f>
        <v/>
      </c>
      <c r="CN41" s="374" t="str">
        <f ca="1">+IF(OFFSET('Sanitation Data'!$D$31,0,10*ROW('Sanitation Data'!D35))="","",OFFSET('Sanitation Data'!$D$31,0,10*ROW('Sanitation Data'!D35)))</f>
        <v/>
      </c>
      <c r="CO41" s="374" t="str">
        <f ca="1">+IF(OFFSET('Sanitation Data'!$D$32,0,10*ROW('Sanitation Data'!D35))="","",OFFSET('Sanitation Data'!$D$32,0,10*ROW('Sanitation Data'!D35)))</f>
        <v/>
      </c>
      <c r="CP41" s="374" t="str">
        <f ca="1">+IF(OFFSET('Sanitation Data'!$E$28,0,10*ROW('Sanitation Data'!E35))="","",OFFSET('Sanitation Data'!$E$28,0,10*ROW('Sanitation Data'!E35)))</f>
        <v/>
      </c>
      <c r="CQ41" s="374" t="str">
        <f ca="1">+IF(OFFSET('Sanitation Data'!$E$29,0,10*ROW('Sanitation Data'!E35))="","",OFFSET('Sanitation Data'!$E$29,0,10*ROW('Sanitation Data'!E35)))</f>
        <v/>
      </c>
      <c r="CR41" s="374" t="str">
        <f ca="1">+IF(OFFSET('Sanitation Data'!$E$30,0,10*ROW('Sanitation Data'!E35))="","",OFFSET('Sanitation Data'!$E$30,0,10*ROW('Sanitation Data'!E35)))</f>
        <v/>
      </c>
      <c r="CS41" s="374" t="str">
        <f ca="1">+IF(OFFSET('Sanitation Data'!$E$31,0,10*ROW('Sanitation Data'!E35))="","",OFFSET('Sanitation Data'!$E$31,0,10*ROW('Sanitation Data'!E35)))</f>
        <v/>
      </c>
      <c r="CT41" s="374" t="str">
        <f ca="1">+IF(OFFSET('Sanitation Data'!$E$32,0,10*ROW('Sanitation Data'!E35))="","",OFFSET('Sanitation Data'!$E$32,0,10*ROW('Sanitation Data'!E35)))</f>
        <v/>
      </c>
      <c r="CU41" s="374" t="str">
        <f ca="1">+IF(OFFSET('Sanitation Data'!$F$28,0,10*ROW('Sanitation Data'!F35))="","",OFFSET('Sanitation Data'!$F$28,0,10*ROW('Sanitation Data'!F35)))</f>
        <v/>
      </c>
      <c r="CV41" s="374" t="str">
        <f ca="1">+IF(OFFSET('Sanitation Data'!$F$29,0,10*ROW('Sanitation Data'!F35))="","",OFFSET('Sanitation Data'!$F$29,0,10*ROW('Sanitation Data'!F35)))</f>
        <v/>
      </c>
      <c r="CW41" s="374" t="str">
        <f ca="1">+IF(OFFSET('Sanitation Data'!$F$30,0,10*ROW('Sanitation Data'!F35))="","",OFFSET('Sanitation Data'!$F$30,0,10*ROW('Sanitation Data'!F35)))</f>
        <v/>
      </c>
      <c r="CX41" s="374" t="str">
        <f ca="1">+IF(OFFSET('Sanitation Data'!$F$31,0,10*ROW('Sanitation Data'!F35))="","",OFFSET('Sanitation Data'!$F$31,0,10*ROW('Sanitation Data'!F35)))</f>
        <v/>
      </c>
      <c r="CY41" s="374" t="str">
        <f ca="1">+IF(OFFSET('Sanitation Data'!$F$32,0,10*ROW('Sanitation Data'!F35))="","",OFFSET('Sanitation Data'!$F$32,0,10*ROW('Sanitation Data'!F35)))</f>
        <v/>
      </c>
      <c r="CZ41" s="374" t="str">
        <f ca="1">+IF(OFFSET('Sanitation Data'!$G$28,0,10*ROW('Sanitation Data'!G35))="","",OFFSET('Sanitation Data'!$G$28,0,10*ROW('Sanitation Data'!G35)))</f>
        <v/>
      </c>
      <c r="DA41" s="374" t="str">
        <f ca="1">+IF(OFFSET('Sanitation Data'!$G$29,0,10*ROW('Sanitation Data'!G35))="","",OFFSET('Sanitation Data'!$G$29,0,10*ROW('Sanitation Data'!G35)))</f>
        <v/>
      </c>
      <c r="DB41" s="374" t="str">
        <f ca="1">+IF(OFFSET('Sanitation Data'!$G$30,0,10*ROW('Sanitation Data'!G35))="","",OFFSET('Sanitation Data'!$G$30,0,10*ROW('Sanitation Data'!G35)))</f>
        <v/>
      </c>
      <c r="DC41" s="374" t="str">
        <f ca="1">+IF(OFFSET('Sanitation Data'!$G$31,0,10*ROW('Sanitation Data'!G35))="","",OFFSET('Sanitation Data'!$G$31,0,10*ROW('Sanitation Data'!G35)))</f>
        <v/>
      </c>
      <c r="DD41" s="374" t="str">
        <f ca="1">+IF(OFFSET('Sanitation Data'!$G$32,0,10*ROW('Sanitation Data'!G35))="","",OFFSET('Sanitation Data'!$G$32,0,10*ROW('Sanitation Data'!G35)))</f>
        <v/>
      </c>
      <c r="DE41" s="374" t="str">
        <f ca="1">+IF(OFFSET('Sanitation Data'!$H$28,0,10*ROW('Sanitation Data'!H35))="","",OFFSET('Sanitation Data'!$H$28,0,10*ROW('Sanitation Data'!H35)))</f>
        <v/>
      </c>
      <c r="DF41" s="374" t="str">
        <f ca="1">+IF(OFFSET('Sanitation Data'!$H$29,0,10*ROW('Sanitation Data'!H35))="","",OFFSET('Sanitation Data'!$H$29,0,10*ROW('Sanitation Data'!H35)))</f>
        <v/>
      </c>
      <c r="DG41" s="374" t="str">
        <f ca="1">+IF(OFFSET('Sanitation Data'!$H$30,0,10*ROW('Sanitation Data'!H35))="","",OFFSET('Sanitation Data'!$H$30,0,10*ROW('Sanitation Data'!H35)))</f>
        <v/>
      </c>
      <c r="DH41" s="374" t="str">
        <f ca="1">+IF(OFFSET('Sanitation Data'!$H$31,0,10*ROW('Sanitation Data'!H35))="","",OFFSET('Sanitation Data'!$H$31,0,10*ROW('Sanitation Data'!H35)))</f>
        <v/>
      </c>
      <c r="DI41" s="374" t="str">
        <f ca="1">+IF(OFFSET('Sanitation Data'!$H$32,0,10*ROW('Sanitation Data'!H35))="","",OFFSET('Sanitation Data'!$H$32,0,10*ROW('Sanitation Data'!H35)))</f>
        <v/>
      </c>
      <c r="DJ41" s="374" t="str">
        <f ca="1">+IF(OFFSET('Sanitation Data'!$I$28,0,10*ROW('Sanitation Data'!I35))="","",OFFSET('Sanitation Data'!$I$28,0,10*ROW('Sanitation Data'!I35)))</f>
        <v/>
      </c>
      <c r="DK41" s="374" t="str">
        <f ca="1">+IF(OFFSET('Sanitation Data'!$I$29,0,10*ROW('Sanitation Data'!I35))="","",OFFSET('Sanitation Data'!$I$29,0,10*ROW('Sanitation Data'!I35)))</f>
        <v/>
      </c>
      <c r="DL41" s="374" t="str">
        <f ca="1">+IF(OFFSET('Sanitation Data'!$I$30,0,10*ROW('Sanitation Data'!I35))="","",OFFSET('Sanitation Data'!$I$30,0,10*ROW('Sanitation Data'!I35)))</f>
        <v/>
      </c>
      <c r="DM41" s="374" t="str">
        <f ca="1">+IF(OFFSET('Sanitation Data'!$I$31,0,10*ROW('Sanitation Data'!I35))="","",OFFSET('Sanitation Data'!$I$31,0,10*ROW('Sanitation Data'!I35)))</f>
        <v/>
      </c>
      <c r="DN41" s="374" t="str">
        <f ca="1">+IF(OFFSET('Sanitation Data'!$I$32,0,10*ROW('Sanitation Data'!I35))="","",OFFSET('Sanitation Data'!$I$32,0,10*ROW('Sanitation Data'!I35)))</f>
        <v/>
      </c>
      <c r="DO41" s="374" t="str">
        <f ca="1">+IF(OFFSET('Hygiene Data'!$D$11,0,10*ROW('Hygiene Data'!D35))="","",OFFSET('Hygiene Data'!$D$11,0,10*ROW('Hygiene Data'!D35)))</f>
        <v/>
      </c>
      <c r="DP41" s="374" t="str">
        <f ca="1">+IF(OFFSET('Hygiene Data'!$D$12,0,10*ROW('Hygiene Data'!D35))="","",OFFSET('Hygiene Data'!$D$12,0,10*ROW('Hygiene Data'!D35)))</f>
        <v/>
      </c>
      <c r="DQ41" s="374" t="str">
        <f ca="1">+IF(OFFSET('Hygiene Data'!$D$13,0,10*ROW('Hygiene Data'!D35))="","",OFFSET('Hygiene Data'!$D$13,0,10*ROW('Hygiene Data'!D35)))</f>
        <v/>
      </c>
      <c r="DR41" s="374" t="str">
        <f ca="1">+IF(OFFSET('Hygiene Data'!$E$11,0,10*ROW('Hygiene Data'!E35))="","",OFFSET('Hygiene Data'!$E$11,0,10*ROW('Hygiene Data'!E35)))</f>
        <v/>
      </c>
      <c r="DS41" s="374" t="str">
        <f ca="1">+IF(OFFSET('Hygiene Data'!$E$12,0,10*ROW('Hygiene Data'!E35))="","",OFFSET('Hygiene Data'!$E$12,0,10*ROW('Hygiene Data'!E35)))</f>
        <v/>
      </c>
      <c r="DT41" s="374" t="str">
        <f ca="1">+IF(OFFSET('Hygiene Data'!$E$13,0,10*ROW('Hygiene Data'!E35))="","",OFFSET('Hygiene Data'!$E$13,0,10*ROW('Hygiene Data'!E35)))</f>
        <v/>
      </c>
      <c r="DU41" s="374" t="str">
        <f ca="1">+IF(OFFSET('Hygiene Data'!$F$11,0,10*ROW('Hygiene Data'!F35))="","",OFFSET('Hygiene Data'!$F$11,0,10*ROW('Hygiene Data'!F35)))</f>
        <v/>
      </c>
      <c r="DV41" s="374" t="str">
        <f ca="1">+IF(OFFSET('Hygiene Data'!$F$12,0,10*ROW('Hygiene Data'!F35))="","",OFFSET('Hygiene Data'!$F$12,0,10*ROW('Hygiene Data'!F35)))</f>
        <v/>
      </c>
      <c r="DW41" s="374" t="str">
        <f ca="1">+IF(OFFSET('Hygiene Data'!$F$13,0,10*ROW('Hygiene Data'!F35))="","",OFFSET('Hygiene Data'!$F$13,0,10*ROW('Hygiene Data'!F35)))</f>
        <v/>
      </c>
      <c r="DX41" s="374" t="str">
        <f ca="1">+IF(OFFSET('Hygiene Data'!$G$11,0,10*ROW('Hygiene Data'!G35))="","",OFFSET('Hygiene Data'!$G$11,0,10*ROW('Hygiene Data'!G35)))</f>
        <v/>
      </c>
      <c r="DY41" s="374" t="str">
        <f ca="1">+IF(OFFSET('Hygiene Data'!$G$12,0,10*ROW('Hygiene Data'!G35))="","",OFFSET('Hygiene Data'!$G$12,0,10*ROW('Hygiene Data'!G35)))</f>
        <v/>
      </c>
      <c r="DZ41" s="374" t="str">
        <f ca="1">+IF(OFFSET('Hygiene Data'!$G$13,0,10*ROW('Hygiene Data'!G35))="","",OFFSET('Hygiene Data'!$G$13,0,10*ROW('Hygiene Data'!G35)))</f>
        <v/>
      </c>
      <c r="EA41" s="374" t="str">
        <f ca="1">+IF(OFFSET('Hygiene Data'!$H$11,0,10*ROW('Hygiene Data'!H35))="","",OFFSET('Hygiene Data'!$H$11,0,10*ROW('Hygiene Data'!H35)))</f>
        <v/>
      </c>
      <c r="EB41" s="374" t="str">
        <f ca="1">+IF(OFFSET('Hygiene Data'!$H$12,0,10*ROW('Hygiene Data'!H35))="","",OFFSET('Hygiene Data'!$H$12,0,10*ROW('Hygiene Data'!H35)))</f>
        <v/>
      </c>
      <c r="EC41" s="374" t="str">
        <f ca="1">+IF(OFFSET('Hygiene Data'!$H$13,0,10*ROW('Hygiene Data'!H35))="","",OFFSET('Hygiene Data'!$H$13,0,10*ROW('Hygiene Data'!H35)))</f>
        <v/>
      </c>
      <c r="ED41" s="374" t="str">
        <f ca="1">+IF(OFFSET('Hygiene Data'!$I$11,0,10*ROW('Hygiene Data'!I35))="","",OFFSET('Hygiene Data'!$I$11,0,10*ROW('Hygiene Data'!I35)))</f>
        <v/>
      </c>
      <c r="EE41" s="374" t="str">
        <f ca="1">+IF(OFFSET('Hygiene Data'!$I$12,0,10*ROW('Hygiene Data'!I35))="","",OFFSET('Hygiene Data'!$I$12,0,10*ROW('Hygiene Data'!I35)))</f>
        <v/>
      </c>
      <c r="EF41" s="374" t="str">
        <f ca="1">+IF(OFFSET('Hygiene Data'!$I$13,0,10*ROW('Hygiene Data'!I35))="","",OFFSET('Hygiene Data'!$I$13,0,10*ROW('Hygiene Data'!I35)))</f>
        <v/>
      </c>
    </row>
    <row r="42" spans="1:136" x14ac:dyDescent="0.25">
      <c r="A42" s="483" t="str">
        <f ca="1">+IF(OFFSET('Water Data'!$B$2,0,10*ROW('Water Data'!E36))="","",OFFSET('Water Data'!$B$2,0,10*ROW('Water Data'!E36)))</f>
        <v/>
      </c>
      <c r="B42" s="48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0" t="str">
        <f t="shared" ca="1" si="0"/>
        <v/>
      </c>
      <c r="D42" s="51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4" t="str">
        <f ca="1">+IF(OFFSET('Water Data'!$D$27,0,10*ROW('Water Data'!D36))="","",OFFSET('Water Data'!$D$27,0,10*ROW('Water Data'!D36)))</f>
        <v/>
      </c>
      <c r="BT42" s="374" t="str">
        <f ca="1">+IF(OFFSET('Water Data'!$D$28,0,10*ROW('Water Data'!D36))="","",OFFSET('Water Data'!$D$28,0,10*ROW('Water Data'!D36)))</f>
        <v/>
      </c>
      <c r="BU42" s="374" t="str">
        <f ca="1">+IF(OFFSET('Water Data'!$D$29,0,10*ROW('Water Data'!D36))="","",OFFSET('Water Data'!$D$29,0,10*ROW('Water Data'!D36)))</f>
        <v/>
      </c>
      <c r="BV42" s="374" t="str">
        <f ca="1">+IF(OFFSET('Water Data'!$E$27,0,10*ROW('Water Data'!E36))="","",OFFSET('Water Data'!$E$27,0,10*ROW('Water Data'!E36)))</f>
        <v/>
      </c>
      <c r="BW42" s="374" t="str">
        <f ca="1">+IF(OFFSET('Water Data'!$E$28,0,10*ROW('Water Data'!E36))="","",OFFSET('Water Data'!$E$28,0,10*ROW('Water Data'!E36)))</f>
        <v/>
      </c>
      <c r="BX42" s="374" t="str">
        <f ca="1">+IF(OFFSET('Water Data'!$E$29,0,10*ROW('Water Data'!E36))="","",OFFSET('Water Data'!$E$29,0,10*ROW('Water Data'!E36)))</f>
        <v/>
      </c>
      <c r="BY42" s="374" t="str">
        <f ca="1">+IF(OFFSET('Water Data'!$F$27,0,10*ROW('Water Data'!F36))="","",OFFSET('Water Data'!$F$27,0,10*ROW('Water Data'!F36)))</f>
        <v/>
      </c>
      <c r="BZ42" s="374" t="str">
        <f ca="1">+IF(OFFSET('Water Data'!$F$28,0,10*ROW('Water Data'!F36))="","",OFFSET('Water Data'!$F$28,0,10*ROW('Water Data'!F36)))</f>
        <v/>
      </c>
      <c r="CA42" s="374" t="str">
        <f ca="1">+IF(OFFSET('Water Data'!$F$29,0,10*ROW('Water Data'!F36))="","",OFFSET('Water Data'!$F$29,0,10*ROW('Water Data'!F36)))</f>
        <v/>
      </c>
      <c r="CB42" s="374" t="str">
        <f ca="1">+IF(OFFSET('Water Data'!$G$27,0,10*ROW('Water Data'!G36))="","",OFFSET('Water Data'!$G$27,0,10*ROW('Water Data'!G36)))</f>
        <v/>
      </c>
      <c r="CC42" s="374" t="str">
        <f ca="1">+IF(OFFSET('Water Data'!$G$28,0,10*ROW('Water Data'!G36))="","",OFFSET('Water Data'!$G$28,0,10*ROW('Water Data'!G36)))</f>
        <v/>
      </c>
      <c r="CD42" s="374" t="str">
        <f ca="1">+IF(OFFSET('Water Data'!$G$29,0,10*ROW('Water Data'!G36))="","",OFFSET('Water Data'!$G$29,0,10*ROW('Water Data'!G36)))</f>
        <v/>
      </c>
      <c r="CE42" s="374" t="str">
        <f ca="1">+IF(OFFSET('Water Data'!$H$27,0,10*ROW('Water Data'!H36))="","",OFFSET('Water Data'!$H$27,0,10*ROW('Water Data'!H36)))</f>
        <v/>
      </c>
      <c r="CF42" s="374" t="str">
        <f ca="1">+IF(OFFSET('Water Data'!$H$28,0,10*ROW('Water Data'!H36))="","",OFFSET('Water Data'!$H$28,0,10*ROW('Water Data'!H36)))</f>
        <v/>
      </c>
      <c r="CG42" s="374" t="str">
        <f ca="1">+IF(OFFSET('Water Data'!$H$29,0,10*ROW('Water Data'!H36))="","",OFFSET('Water Data'!$H$29,0,10*ROW('Water Data'!H36)))</f>
        <v/>
      </c>
      <c r="CH42" s="374" t="str">
        <f ca="1">+IF(OFFSET('Water Data'!$I$27,0,10*ROW('Water Data'!I36))="","",OFFSET('Water Data'!$I$27,0,10*ROW('Water Data'!I36)))</f>
        <v/>
      </c>
      <c r="CI42" s="374" t="str">
        <f ca="1">+IF(OFFSET('Water Data'!$I$28,0,10*ROW('Water Data'!I36))="","",OFFSET('Water Data'!$I$28,0,10*ROW('Water Data'!I36)))</f>
        <v/>
      </c>
      <c r="CJ42" s="374" t="str">
        <f ca="1">+IF(OFFSET('Water Data'!$I$29,0,10*ROW('Water Data'!I36))="","",OFFSET('Water Data'!$I$29,0,10*ROW('Water Data'!I36)))</f>
        <v/>
      </c>
      <c r="CK42" s="374" t="str">
        <f ca="1">+IF(OFFSET('Sanitation Data'!$D$28,0,10*ROW('Sanitation Data'!D36))="","",OFFSET('Sanitation Data'!$D$28,0,10*ROW('Sanitation Data'!D36)))</f>
        <v/>
      </c>
      <c r="CL42" s="374" t="str">
        <f ca="1">+IF(OFFSET('Sanitation Data'!$D$29,0,10*ROW('Sanitation Data'!D36))="","",OFFSET('Sanitation Data'!$D$29,0,10*ROW('Sanitation Data'!D36)))</f>
        <v/>
      </c>
      <c r="CM42" s="374" t="str">
        <f ca="1">+IF(OFFSET('Sanitation Data'!$D$30,0,10*ROW('Sanitation Data'!D36))="","",OFFSET('Sanitation Data'!$D$30,0,10*ROW('Sanitation Data'!D36)))</f>
        <v/>
      </c>
      <c r="CN42" s="374" t="str">
        <f ca="1">+IF(OFFSET('Sanitation Data'!$D$31,0,10*ROW('Sanitation Data'!D36))="","",OFFSET('Sanitation Data'!$D$31,0,10*ROW('Sanitation Data'!D36)))</f>
        <v/>
      </c>
      <c r="CO42" s="374" t="str">
        <f ca="1">+IF(OFFSET('Sanitation Data'!$D$32,0,10*ROW('Sanitation Data'!D36))="","",OFFSET('Sanitation Data'!$D$32,0,10*ROW('Sanitation Data'!D36)))</f>
        <v/>
      </c>
      <c r="CP42" s="374" t="str">
        <f ca="1">+IF(OFFSET('Sanitation Data'!$E$28,0,10*ROW('Sanitation Data'!E36))="","",OFFSET('Sanitation Data'!$E$28,0,10*ROW('Sanitation Data'!E36)))</f>
        <v/>
      </c>
      <c r="CQ42" s="374" t="str">
        <f ca="1">+IF(OFFSET('Sanitation Data'!$E$29,0,10*ROW('Sanitation Data'!E36))="","",OFFSET('Sanitation Data'!$E$29,0,10*ROW('Sanitation Data'!E36)))</f>
        <v/>
      </c>
      <c r="CR42" s="374" t="str">
        <f ca="1">+IF(OFFSET('Sanitation Data'!$E$30,0,10*ROW('Sanitation Data'!E36))="","",OFFSET('Sanitation Data'!$E$30,0,10*ROW('Sanitation Data'!E36)))</f>
        <v/>
      </c>
      <c r="CS42" s="374" t="str">
        <f ca="1">+IF(OFFSET('Sanitation Data'!$E$31,0,10*ROW('Sanitation Data'!E36))="","",OFFSET('Sanitation Data'!$E$31,0,10*ROW('Sanitation Data'!E36)))</f>
        <v/>
      </c>
      <c r="CT42" s="374" t="str">
        <f ca="1">+IF(OFFSET('Sanitation Data'!$E$32,0,10*ROW('Sanitation Data'!E36))="","",OFFSET('Sanitation Data'!$E$32,0,10*ROW('Sanitation Data'!E36)))</f>
        <v/>
      </c>
      <c r="CU42" s="374" t="str">
        <f ca="1">+IF(OFFSET('Sanitation Data'!$F$28,0,10*ROW('Sanitation Data'!F36))="","",OFFSET('Sanitation Data'!$F$28,0,10*ROW('Sanitation Data'!F36)))</f>
        <v/>
      </c>
      <c r="CV42" s="374" t="str">
        <f ca="1">+IF(OFFSET('Sanitation Data'!$F$29,0,10*ROW('Sanitation Data'!F36))="","",OFFSET('Sanitation Data'!$F$29,0,10*ROW('Sanitation Data'!F36)))</f>
        <v/>
      </c>
      <c r="CW42" s="374" t="str">
        <f ca="1">+IF(OFFSET('Sanitation Data'!$F$30,0,10*ROW('Sanitation Data'!F36))="","",OFFSET('Sanitation Data'!$F$30,0,10*ROW('Sanitation Data'!F36)))</f>
        <v/>
      </c>
      <c r="CX42" s="374" t="str">
        <f ca="1">+IF(OFFSET('Sanitation Data'!$F$31,0,10*ROW('Sanitation Data'!F36))="","",OFFSET('Sanitation Data'!$F$31,0,10*ROW('Sanitation Data'!F36)))</f>
        <v/>
      </c>
      <c r="CY42" s="374" t="str">
        <f ca="1">+IF(OFFSET('Sanitation Data'!$F$32,0,10*ROW('Sanitation Data'!F36))="","",OFFSET('Sanitation Data'!$F$32,0,10*ROW('Sanitation Data'!F36)))</f>
        <v/>
      </c>
      <c r="CZ42" s="374" t="str">
        <f ca="1">+IF(OFFSET('Sanitation Data'!$G$28,0,10*ROW('Sanitation Data'!G36))="","",OFFSET('Sanitation Data'!$G$28,0,10*ROW('Sanitation Data'!G36)))</f>
        <v/>
      </c>
      <c r="DA42" s="374" t="str">
        <f ca="1">+IF(OFFSET('Sanitation Data'!$G$29,0,10*ROW('Sanitation Data'!G36))="","",OFFSET('Sanitation Data'!$G$29,0,10*ROW('Sanitation Data'!G36)))</f>
        <v/>
      </c>
      <c r="DB42" s="374" t="str">
        <f ca="1">+IF(OFFSET('Sanitation Data'!$G$30,0,10*ROW('Sanitation Data'!G36))="","",OFFSET('Sanitation Data'!$G$30,0,10*ROW('Sanitation Data'!G36)))</f>
        <v/>
      </c>
      <c r="DC42" s="374" t="str">
        <f ca="1">+IF(OFFSET('Sanitation Data'!$G$31,0,10*ROW('Sanitation Data'!G36))="","",OFFSET('Sanitation Data'!$G$31,0,10*ROW('Sanitation Data'!G36)))</f>
        <v/>
      </c>
      <c r="DD42" s="374" t="str">
        <f ca="1">+IF(OFFSET('Sanitation Data'!$G$32,0,10*ROW('Sanitation Data'!G36))="","",OFFSET('Sanitation Data'!$G$32,0,10*ROW('Sanitation Data'!G36)))</f>
        <v/>
      </c>
      <c r="DE42" s="374" t="str">
        <f ca="1">+IF(OFFSET('Sanitation Data'!$H$28,0,10*ROW('Sanitation Data'!H36))="","",OFFSET('Sanitation Data'!$H$28,0,10*ROW('Sanitation Data'!H36)))</f>
        <v/>
      </c>
      <c r="DF42" s="374" t="str">
        <f ca="1">+IF(OFFSET('Sanitation Data'!$H$29,0,10*ROW('Sanitation Data'!H36))="","",OFFSET('Sanitation Data'!$H$29,0,10*ROW('Sanitation Data'!H36)))</f>
        <v/>
      </c>
      <c r="DG42" s="374" t="str">
        <f ca="1">+IF(OFFSET('Sanitation Data'!$H$30,0,10*ROW('Sanitation Data'!H36))="","",OFFSET('Sanitation Data'!$H$30,0,10*ROW('Sanitation Data'!H36)))</f>
        <v/>
      </c>
      <c r="DH42" s="374" t="str">
        <f ca="1">+IF(OFFSET('Sanitation Data'!$H$31,0,10*ROW('Sanitation Data'!H36))="","",OFFSET('Sanitation Data'!$H$31,0,10*ROW('Sanitation Data'!H36)))</f>
        <v/>
      </c>
      <c r="DI42" s="374" t="str">
        <f ca="1">+IF(OFFSET('Sanitation Data'!$H$32,0,10*ROW('Sanitation Data'!H36))="","",OFFSET('Sanitation Data'!$H$32,0,10*ROW('Sanitation Data'!H36)))</f>
        <v/>
      </c>
      <c r="DJ42" s="374" t="str">
        <f ca="1">+IF(OFFSET('Sanitation Data'!$I$28,0,10*ROW('Sanitation Data'!I36))="","",OFFSET('Sanitation Data'!$I$28,0,10*ROW('Sanitation Data'!I36)))</f>
        <v/>
      </c>
      <c r="DK42" s="374" t="str">
        <f ca="1">+IF(OFFSET('Sanitation Data'!$I$29,0,10*ROW('Sanitation Data'!I36))="","",OFFSET('Sanitation Data'!$I$29,0,10*ROW('Sanitation Data'!I36)))</f>
        <v/>
      </c>
      <c r="DL42" s="374" t="str">
        <f ca="1">+IF(OFFSET('Sanitation Data'!$I$30,0,10*ROW('Sanitation Data'!I36))="","",OFFSET('Sanitation Data'!$I$30,0,10*ROW('Sanitation Data'!I36)))</f>
        <v/>
      </c>
      <c r="DM42" s="374" t="str">
        <f ca="1">+IF(OFFSET('Sanitation Data'!$I$31,0,10*ROW('Sanitation Data'!I36))="","",OFFSET('Sanitation Data'!$I$31,0,10*ROW('Sanitation Data'!I36)))</f>
        <v/>
      </c>
      <c r="DN42" s="374" t="str">
        <f ca="1">+IF(OFFSET('Sanitation Data'!$I$32,0,10*ROW('Sanitation Data'!I36))="","",OFFSET('Sanitation Data'!$I$32,0,10*ROW('Sanitation Data'!I36)))</f>
        <v/>
      </c>
      <c r="DO42" s="374" t="str">
        <f ca="1">+IF(OFFSET('Hygiene Data'!$D$11,0,10*ROW('Hygiene Data'!D36))="","",OFFSET('Hygiene Data'!$D$11,0,10*ROW('Hygiene Data'!D36)))</f>
        <v/>
      </c>
      <c r="DP42" s="374" t="str">
        <f ca="1">+IF(OFFSET('Hygiene Data'!$D$12,0,10*ROW('Hygiene Data'!D36))="","",OFFSET('Hygiene Data'!$D$12,0,10*ROW('Hygiene Data'!D36)))</f>
        <v/>
      </c>
      <c r="DQ42" s="374" t="str">
        <f ca="1">+IF(OFFSET('Hygiene Data'!$D$13,0,10*ROW('Hygiene Data'!D36))="","",OFFSET('Hygiene Data'!$D$13,0,10*ROW('Hygiene Data'!D36)))</f>
        <v/>
      </c>
      <c r="DR42" s="374" t="str">
        <f ca="1">+IF(OFFSET('Hygiene Data'!$E$11,0,10*ROW('Hygiene Data'!E36))="","",OFFSET('Hygiene Data'!$E$11,0,10*ROW('Hygiene Data'!E36)))</f>
        <v/>
      </c>
      <c r="DS42" s="374" t="str">
        <f ca="1">+IF(OFFSET('Hygiene Data'!$E$12,0,10*ROW('Hygiene Data'!E36))="","",OFFSET('Hygiene Data'!$E$12,0,10*ROW('Hygiene Data'!E36)))</f>
        <v/>
      </c>
      <c r="DT42" s="374" t="str">
        <f ca="1">+IF(OFFSET('Hygiene Data'!$E$13,0,10*ROW('Hygiene Data'!E36))="","",OFFSET('Hygiene Data'!$E$13,0,10*ROW('Hygiene Data'!E36)))</f>
        <v/>
      </c>
      <c r="DU42" s="374" t="str">
        <f ca="1">+IF(OFFSET('Hygiene Data'!$F$11,0,10*ROW('Hygiene Data'!F36))="","",OFFSET('Hygiene Data'!$F$11,0,10*ROW('Hygiene Data'!F36)))</f>
        <v/>
      </c>
      <c r="DV42" s="374" t="str">
        <f ca="1">+IF(OFFSET('Hygiene Data'!$F$12,0,10*ROW('Hygiene Data'!F36))="","",OFFSET('Hygiene Data'!$F$12,0,10*ROW('Hygiene Data'!F36)))</f>
        <v/>
      </c>
      <c r="DW42" s="374" t="str">
        <f ca="1">+IF(OFFSET('Hygiene Data'!$F$13,0,10*ROW('Hygiene Data'!F36))="","",OFFSET('Hygiene Data'!$F$13,0,10*ROW('Hygiene Data'!F36)))</f>
        <v/>
      </c>
      <c r="DX42" s="374" t="str">
        <f ca="1">+IF(OFFSET('Hygiene Data'!$G$11,0,10*ROW('Hygiene Data'!G36))="","",OFFSET('Hygiene Data'!$G$11,0,10*ROW('Hygiene Data'!G36)))</f>
        <v/>
      </c>
      <c r="DY42" s="374" t="str">
        <f ca="1">+IF(OFFSET('Hygiene Data'!$G$12,0,10*ROW('Hygiene Data'!G36))="","",OFFSET('Hygiene Data'!$G$12,0,10*ROW('Hygiene Data'!G36)))</f>
        <v/>
      </c>
      <c r="DZ42" s="374" t="str">
        <f ca="1">+IF(OFFSET('Hygiene Data'!$G$13,0,10*ROW('Hygiene Data'!G36))="","",OFFSET('Hygiene Data'!$G$13,0,10*ROW('Hygiene Data'!G36)))</f>
        <v/>
      </c>
      <c r="EA42" s="374" t="str">
        <f ca="1">+IF(OFFSET('Hygiene Data'!$H$11,0,10*ROW('Hygiene Data'!H36))="","",OFFSET('Hygiene Data'!$H$11,0,10*ROW('Hygiene Data'!H36)))</f>
        <v/>
      </c>
      <c r="EB42" s="374" t="str">
        <f ca="1">+IF(OFFSET('Hygiene Data'!$H$12,0,10*ROW('Hygiene Data'!H36))="","",OFFSET('Hygiene Data'!$H$12,0,10*ROW('Hygiene Data'!H36)))</f>
        <v/>
      </c>
      <c r="EC42" s="374" t="str">
        <f ca="1">+IF(OFFSET('Hygiene Data'!$H$13,0,10*ROW('Hygiene Data'!H36))="","",OFFSET('Hygiene Data'!$H$13,0,10*ROW('Hygiene Data'!H36)))</f>
        <v/>
      </c>
      <c r="ED42" s="374" t="str">
        <f ca="1">+IF(OFFSET('Hygiene Data'!$I$11,0,10*ROW('Hygiene Data'!I36))="","",OFFSET('Hygiene Data'!$I$11,0,10*ROW('Hygiene Data'!I36)))</f>
        <v/>
      </c>
      <c r="EE42" s="374" t="str">
        <f ca="1">+IF(OFFSET('Hygiene Data'!$I$12,0,10*ROW('Hygiene Data'!I36))="","",OFFSET('Hygiene Data'!$I$12,0,10*ROW('Hygiene Data'!I36)))</f>
        <v/>
      </c>
      <c r="EF42" s="374" t="str">
        <f ca="1">+IF(OFFSET('Hygiene Data'!$I$13,0,10*ROW('Hygiene Data'!I36))="","",OFFSET('Hygiene Data'!$I$13,0,10*ROW('Hygiene Data'!I36)))</f>
        <v/>
      </c>
    </row>
    <row r="43" spans="1:136" x14ac:dyDescent="0.25">
      <c r="A43" s="483" t="str">
        <f ca="1">+IF(OFFSET('Water Data'!$B$2,0,10*ROW('Water Data'!E37))="","",OFFSET('Water Data'!$B$2,0,10*ROW('Water Data'!E37)))</f>
        <v/>
      </c>
      <c r="B43" s="48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0" t="str">
        <f t="shared" ca="1" si="0"/>
        <v/>
      </c>
      <c r="D43" s="51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4" t="str">
        <f ca="1">+IF(OFFSET('Water Data'!$D$27,0,10*ROW('Water Data'!D37))="","",OFFSET('Water Data'!$D$27,0,10*ROW('Water Data'!D37)))</f>
        <v/>
      </c>
      <c r="BT43" s="374" t="str">
        <f ca="1">+IF(OFFSET('Water Data'!$D$28,0,10*ROW('Water Data'!D37))="","",OFFSET('Water Data'!$D$28,0,10*ROW('Water Data'!D37)))</f>
        <v/>
      </c>
      <c r="BU43" s="374" t="str">
        <f ca="1">+IF(OFFSET('Water Data'!$D$29,0,10*ROW('Water Data'!D37))="","",OFFSET('Water Data'!$D$29,0,10*ROW('Water Data'!D37)))</f>
        <v/>
      </c>
      <c r="BV43" s="374" t="str">
        <f ca="1">+IF(OFFSET('Water Data'!$E$27,0,10*ROW('Water Data'!E37))="","",OFFSET('Water Data'!$E$27,0,10*ROW('Water Data'!E37)))</f>
        <v/>
      </c>
      <c r="BW43" s="374" t="str">
        <f ca="1">+IF(OFFSET('Water Data'!$E$28,0,10*ROW('Water Data'!E37))="","",OFFSET('Water Data'!$E$28,0,10*ROW('Water Data'!E37)))</f>
        <v/>
      </c>
      <c r="BX43" s="374" t="str">
        <f ca="1">+IF(OFFSET('Water Data'!$E$29,0,10*ROW('Water Data'!E37))="","",OFFSET('Water Data'!$E$29,0,10*ROW('Water Data'!E37)))</f>
        <v/>
      </c>
      <c r="BY43" s="374" t="str">
        <f ca="1">+IF(OFFSET('Water Data'!$F$27,0,10*ROW('Water Data'!F37))="","",OFFSET('Water Data'!$F$27,0,10*ROW('Water Data'!F37)))</f>
        <v/>
      </c>
      <c r="BZ43" s="374" t="str">
        <f ca="1">+IF(OFFSET('Water Data'!$F$28,0,10*ROW('Water Data'!F37))="","",OFFSET('Water Data'!$F$28,0,10*ROW('Water Data'!F37)))</f>
        <v/>
      </c>
      <c r="CA43" s="374" t="str">
        <f ca="1">+IF(OFFSET('Water Data'!$F$29,0,10*ROW('Water Data'!F37))="","",OFFSET('Water Data'!$F$29,0,10*ROW('Water Data'!F37)))</f>
        <v/>
      </c>
      <c r="CB43" s="374" t="str">
        <f ca="1">+IF(OFFSET('Water Data'!$G$27,0,10*ROW('Water Data'!G37))="","",OFFSET('Water Data'!$G$27,0,10*ROW('Water Data'!G37)))</f>
        <v/>
      </c>
      <c r="CC43" s="374" t="str">
        <f ca="1">+IF(OFFSET('Water Data'!$G$28,0,10*ROW('Water Data'!G37))="","",OFFSET('Water Data'!$G$28,0,10*ROW('Water Data'!G37)))</f>
        <v/>
      </c>
      <c r="CD43" s="374" t="str">
        <f ca="1">+IF(OFFSET('Water Data'!$G$29,0,10*ROW('Water Data'!G37))="","",OFFSET('Water Data'!$G$29,0,10*ROW('Water Data'!G37)))</f>
        <v/>
      </c>
      <c r="CE43" s="374" t="str">
        <f ca="1">+IF(OFFSET('Water Data'!$H$27,0,10*ROW('Water Data'!H37))="","",OFFSET('Water Data'!$H$27,0,10*ROW('Water Data'!H37)))</f>
        <v/>
      </c>
      <c r="CF43" s="374" t="str">
        <f ca="1">+IF(OFFSET('Water Data'!$H$28,0,10*ROW('Water Data'!H37))="","",OFFSET('Water Data'!$H$28,0,10*ROW('Water Data'!H37)))</f>
        <v/>
      </c>
      <c r="CG43" s="374" t="str">
        <f ca="1">+IF(OFFSET('Water Data'!$H$29,0,10*ROW('Water Data'!H37))="","",OFFSET('Water Data'!$H$29,0,10*ROW('Water Data'!H37)))</f>
        <v/>
      </c>
      <c r="CH43" s="374" t="str">
        <f ca="1">+IF(OFFSET('Water Data'!$I$27,0,10*ROW('Water Data'!I37))="","",OFFSET('Water Data'!$I$27,0,10*ROW('Water Data'!I37)))</f>
        <v/>
      </c>
      <c r="CI43" s="374" t="str">
        <f ca="1">+IF(OFFSET('Water Data'!$I$28,0,10*ROW('Water Data'!I37))="","",OFFSET('Water Data'!$I$28,0,10*ROW('Water Data'!I37)))</f>
        <v/>
      </c>
      <c r="CJ43" s="374" t="str">
        <f ca="1">+IF(OFFSET('Water Data'!$I$29,0,10*ROW('Water Data'!I37))="","",OFFSET('Water Data'!$I$29,0,10*ROW('Water Data'!I37)))</f>
        <v/>
      </c>
      <c r="CK43" s="374" t="str">
        <f ca="1">+IF(OFFSET('Sanitation Data'!$D$28,0,10*ROW('Sanitation Data'!D37))="","",OFFSET('Sanitation Data'!$D$28,0,10*ROW('Sanitation Data'!D37)))</f>
        <v/>
      </c>
      <c r="CL43" s="374" t="str">
        <f ca="1">+IF(OFFSET('Sanitation Data'!$D$29,0,10*ROW('Sanitation Data'!D37))="","",OFFSET('Sanitation Data'!$D$29,0,10*ROW('Sanitation Data'!D37)))</f>
        <v/>
      </c>
      <c r="CM43" s="374" t="str">
        <f ca="1">+IF(OFFSET('Sanitation Data'!$D$30,0,10*ROW('Sanitation Data'!D37))="","",OFFSET('Sanitation Data'!$D$30,0,10*ROW('Sanitation Data'!D37)))</f>
        <v/>
      </c>
      <c r="CN43" s="374" t="str">
        <f ca="1">+IF(OFFSET('Sanitation Data'!$D$31,0,10*ROW('Sanitation Data'!D37))="","",OFFSET('Sanitation Data'!$D$31,0,10*ROW('Sanitation Data'!D37)))</f>
        <v/>
      </c>
      <c r="CO43" s="374" t="str">
        <f ca="1">+IF(OFFSET('Sanitation Data'!$D$32,0,10*ROW('Sanitation Data'!D37))="","",OFFSET('Sanitation Data'!$D$32,0,10*ROW('Sanitation Data'!D37)))</f>
        <v/>
      </c>
      <c r="CP43" s="374" t="str">
        <f ca="1">+IF(OFFSET('Sanitation Data'!$E$28,0,10*ROW('Sanitation Data'!E37))="","",OFFSET('Sanitation Data'!$E$28,0,10*ROW('Sanitation Data'!E37)))</f>
        <v/>
      </c>
      <c r="CQ43" s="374" t="str">
        <f ca="1">+IF(OFFSET('Sanitation Data'!$E$29,0,10*ROW('Sanitation Data'!E37))="","",OFFSET('Sanitation Data'!$E$29,0,10*ROW('Sanitation Data'!E37)))</f>
        <v/>
      </c>
      <c r="CR43" s="374" t="str">
        <f ca="1">+IF(OFFSET('Sanitation Data'!$E$30,0,10*ROW('Sanitation Data'!E37))="","",OFFSET('Sanitation Data'!$E$30,0,10*ROW('Sanitation Data'!E37)))</f>
        <v/>
      </c>
      <c r="CS43" s="374" t="str">
        <f ca="1">+IF(OFFSET('Sanitation Data'!$E$31,0,10*ROW('Sanitation Data'!E37))="","",OFFSET('Sanitation Data'!$E$31,0,10*ROW('Sanitation Data'!E37)))</f>
        <v/>
      </c>
      <c r="CT43" s="374" t="str">
        <f ca="1">+IF(OFFSET('Sanitation Data'!$E$32,0,10*ROW('Sanitation Data'!E37))="","",OFFSET('Sanitation Data'!$E$32,0,10*ROW('Sanitation Data'!E37)))</f>
        <v/>
      </c>
      <c r="CU43" s="374" t="str">
        <f ca="1">+IF(OFFSET('Sanitation Data'!$F$28,0,10*ROW('Sanitation Data'!F37))="","",OFFSET('Sanitation Data'!$F$28,0,10*ROW('Sanitation Data'!F37)))</f>
        <v/>
      </c>
      <c r="CV43" s="374" t="str">
        <f ca="1">+IF(OFFSET('Sanitation Data'!$F$29,0,10*ROW('Sanitation Data'!F37))="","",OFFSET('Sanitation Data'!$F$29,0,10*ROW('Sanitation Data'!F37)))</f>
        <v/>
      </c>
      <c r="CW43" s="374" t="str">
        <f ca="1">+IF(OFFSET('Sanitation Data'!$F$30,0,10*ROW('Sanitation Data'!F37))="","",OFFSET('Sanitation Data'!$F$30,0,10*ROW('Sanitation Data'!F37)))</f>
        <v/>
      </c>
      <c r="CX43" s="374" t="str">
        <f ca="1">+IF(OFFSET('Sanitation Data'!$F$31,0,10*ROW('Sanitation Data'!F37))="","",OFFSET('Sanitation Data'!$F$31,0,10*ROW('Sanitation Data'!F37)))</f>
        <v/>
      </c>
      <c r="CY43" s="374" t="str">
        <f ca="1">+IF(OFFSET('Sanitation Data'!$F$32,0,10*ROW('Sanitation Data'!F37))="","",OFFSET('Sanitation Data'!$F$32,0,10*ROW('Sanitation Data'!F37)))</f>
        <v/>
      </c>
      <c r="CZ43" s="374" t="str">
        <f ca="1">+IF(OFFSET('Sanitation Data'!$G$28,0,10*ROW('Sanitation Data'!G37))="","",OFFSET('Sanitation Data'!$G$28,0,10*ROW('Sanitation Data'!G37)))</f>
        <v/>
      </c>
      <c r="DA43" s="374" t="str">
        <f ca="1">+IF(OFFSET('Sanitation Data'!$G$29,0,10*ROW('Sanitation Data'!G37))="","",OFFSET('Sanitation Data'!$G$29,0,10*ROW('Sanitation Data'!G37)))</f>
        <v/>
      </c>
      <c r="DB43" s="374" t="str">
        <f ca="1">+IF(OFFSET('Sanitation Data'!$G$30,0,10*ROW('Sanitation Data'!G37))="","",OFFSET('Sanitation Data'!$G$30,0,10*ROW('Sanitation Data'!G37)))</f>
        <v/>
      </c>
      <c r="DC43" s="374" t="str">
        <f ca="1">+IF(OFFSET('Sanitation Data'!$G$31,0,10*ROW('Sanitation Data'!G37))="","",OFFSET('Sanitation Data'!$G$31,0,10*ROW('Sanitation Data'!G37)))</f>
        <v/>
      </c>
      <c r="DD43" s="374" t="str">
        <f ca="1">+IF(OFFSET('Sanitation Data'!$G$32,0,10*ROW('Sanitation Data'!G37))="","",OFFSET('Sanitation Data'!$G$32,0,10*ROW('Sanitation Data'!G37)))</f>
        <v/>
      </c>
      <c r="DE43" s="374" t="str">
        <f ca="1">+IF(OFFSET('Sanitation Data'!$H$28,0,10*ROW('Sanitation Data'!H37))="","",OFFSET('Sanitation Data'!$H$28,0,10*ROW('Sanitation Data'!H37)))</f>
        <v/>
      </c>
      <c r="DF43" s="374" t="str">
        <f ca="1">+IF(OFFSET('Sanitation Data'!$H$29,0,10*ROW('Sanitation Data'!H37))="","",OFFSET('Sanitation Data'!$H$29,0,10*ROW('Sanitation Data'!H37)))</f>
        <v/>
      </c>
      <c r="DG43" s="374" t="str">
        <f ca="1">+IF(OFFSET('Sanitation Data'!$H$30,0,10*ROW('Sanitation Data'!H37))="","",OFFSET('Sanitation Data'!$H$30,0,10*ROW('Sanitation Data'!H37)))</f>
        <v/>
      </c>
      <c r="DH43" s="374" t="str">
        <f ca="1">+IF(OFFSET('Sanitation Data'!$H$31,0,10*ROW('Sanitation Data'!H37))="","",OFFSET('Sanitation Data'!$H$31,0,10*ROW('Sanitation Data'!H37)))</f>
        <v/>
      </c>
      <c r="DI43" s="374" t="str">
        <f ca="1">+IF(OFFSET('Sanitation Data'!$H$32,0,10*ROW('Sanitation Data'!H37))="","",OFFSET('Sanitation Data'!$H$32,0,10*ROW('Sanitation Data'!H37)))</f>
        <v/>
      </c>
      <c r="DJ43" s="374" t="str">
        <f ca="1">+IF(OFFSET('Sanitation Data'!$I$28,0,10*ROW('Sanitation Data'!I37))="","",OFFSET('Sanitation Data'!$I$28,0,10*ROW('Sanitation Data'!I37)))</f>
        <v/>
      </c>
      <c r="DK43" s="374" t="str">
        <f ca="1">+IF(OFFSET('Sanitation Data'!$I$29,0,10*ROW('Sanitation Data'!I37))="","",OFFSET('Sanitation Data'!$I$29,0,10*ROW('Sanitation Data'!I37)))</f>
        <v/>
      </c>
      <c r="DL43" s="374" t="str">
        <f ca="1">+IF(OFFSET('Sanitation Data'!$I$30,0,10*ROW('Sanitation Data'!I37))="","",OFFSET('Sanitation Data'!$I$30,0,10*ROW('Sanitation Data'!I37)))</f>
        <v/>
      </c>
      <c r="DM43" s="374" t="str">
        <f ca="1">+IF(OFFSET('Sanitation Data'!$I$31,0,10*ROW('Sanitation Data'!I37))="","",OFFSET('Sanitation Data'!$I$31,0,10*ROW('Sanitation Data'!I37)))</f>
        <v/>
      </c>
      <c r="DN43" s="374" t="str">
        <f ca="1">+IF(OFFSET('Sanitation Data'!$I$32,0,10*ROW('Sanitation Data'!I37))="","",OFFSET('Sanitation Data'!$I$32,0,10*ROW('Sanitation Data'!I37)))</f>
        <v/>
      </c>
      <c r="DO43" s="374" t="str">
        <f ca="1">+IF(OFFSET('Hygiene Data'!$D$11,0,10*ROW('Hygiene Data'!D37))="","",OFFSET('Hygiene Data'!$D$11,0,10*ROW('Hygiene Data'!D37)))</f>
        <v/>
      </c>
      <c r="DP43" s="374" t="str">
        <f ca="1">+IF(OFFSET('Hygiene Data'!$D$12,0,10*ROW('Hygiene Data'!D37))="","",OFFSET('Hygiene Data'!$D$12,0,10*ROW('Hygiene Data'!D37)))</f>
        <v/>
      </c>
      <c r="DQ43" s="374" t="str">
        <f ca="1">+IF(OFFSET('Hygiene Data'!$D$13,0,10*ROW('Hygiene Data'!D37))="","",OFFSET('Hygiene Data'!$D$13,0,10*ROW('Hygiene Data'!D37)))</f>
        <v/>
      </c>
      <c r="DR43" s="374" t="str">
        <f ca="1">+IF(OFFSET('Hygiene Data'!$E$11,0,10*ROW('Hygiene Data'!E37))="","",OFFSET('Hygiene Data'!$E$11,0,10*ROW('Hygiene Data'!E37)))</f>
        <v/>
      </c>
      <c r="DS43" s="374" t="str">
        <f ca="1">+IF(OFFSET('Hygiene Data'!$E$12,0,10*ROW('Hygiene Data'!E37))="","",OFFSET('Hygiene Data'!$E$12,0,10*ROW('Hygiene Data'!E37)))</f>
        <v/>
      </c>
      <c r="DT43" s="374" t="str">
        <f ca="1">+IF(OFFSET('Hygiene Data'!$E$13,0,10*ROW('Hygiene Data'!E37))="","",OFFSET('Hygiene Data'!$E$13,0,10*ROW('Hygiene Data'!E37)))</f>
        <v/>
      </c>
      <c r="DU43" s="374" t="str">
        <f ca="1">+IF(OFFSET('Hygiene Data'!$F$11,0,10*ROW('Hygiene Data'!F37))="","",OFFSET('Hygiene Data'!$F$11,0,10*ROW('Hygiene Data'!F37)))</f>
        <v/>
      </c>
      <c r="DV43" s="374" t="str">
        <f ca="1">+IF(OFFSET('Hygiene Data'!$F$12,0,10*ROW('Hygiene Data'!F37))="","",OFFSET('Hygiene Data'!$F$12,0,10*ROW('Hygiene Data'!F37)))</f>
        <v/>
      </c>
      <c r="DW43" s="374" t="str">
        <f ca="1">+IF(OFFSET('Hygiene Data'!$F$13,0,10*ROW('Hygiene Data'!F37))="","",OFFSET('Hygiene Data'!$F$13,0,10*ROW('Hygiene Data'!F37)))</f>
        <v/>
      </c>
      <c r="DX43" s="374" t="str">
        <f ca="1">+IF(OFFSET('Hygiene Data'!$G$11,0,10*ROW('Hygiene Data'!G37))="","",OFFSET('Hygiene Data'!$G$11,0,10*ROW('Hygiene Data'!G37)))</f>
        <v/>
      </c>
      <c r="DY43" s="374" t="str">
        <f ca="1">+IF(OFFSET('Hygiene Data'!$G$12,0,10*ROW('Hygiene Data'!G37))="","",OFFSET('Hygiene Data'!$G$12,0,10*ROW('Hygiene Data'!G37)))</f>
        <v/>
      </c>
      <c r="DZ43" s="374" t="str">
        <f ca="1">+IF(OFFSET('Hygiene Data'!$G$13,0,10*ROW('Hygiene Data'!G37))="","",OFFSET('Hygiene Data'!$G$13,0,10*ROW('Hygiene Data'!G37)))</f>
        <v/>
      </c>
      <c r="EA43" s="374" t="str">
        <f ca="1">+IF(OFFSET('Hygiene Data'!$H$11,0,10*ROW('Hygiene Data'!H37))="","",OFFSET('Hygiene Data'!$H$11,0,10*ROW('Hygiene Data'!H37)))</f>
        <v/>
      </c>
      <c r="EB43" s="374" t="str">
        <f ca="1">+IF(OFFSET('Hygiene Data'!$H$12,0,10*ROW('Hygiene Data'!H37))="","",OFFSET('Hygiene Data'!$H$12,0,10*ROW('Hygiene Data'!H37)))</f>
        <v/>
      </c>
      <c r="EC43" s="374" t="str">
        <f ca="1">+IF(OFFSET('Hygiene Data'!$H$13,0,10*ROW('Hygiene Data'!H37))="","",OFFSET('Hygiene Data'!$H$13,0,10*ROW('Hygiene Data'!H37)))</f>
        <v/>
      </c>
      <c r="ED43" s="374" t="str">
        <f ca="1">+IF(OFFSET('Hygiene Data'!$I$11,0,10*ROW('Hygiene Data'!I37))="","",OFFSET('Hygiene Data'!$I$11,0,10*ROW('Hygiene Data'!I37)))</f>
        <v/>
      </c>
      <c r="EE43" s="374" t="str">
        <f ca="1">+IF(OFFSET('Hygiene Data'!$I$12,0,10*ROW('Hygiene Data'!I37))="","",OFFSET('Hygiene Data'!$I$12,0,10*ROW('Hygiene Data'!I37)))</f>
        <v/>
      </c>
      <c r="EF43" s="374" t="str">
        <f ca="1">+IF(OFFSET('Hygiene Data'!$I$13,0,10*ROW('Hygiene Data'!I37))="","",OFFSET('Hygiene Data'!$I$13,0,10*ROW('Hygiene Data'!I37)))</f>
        <v/>
      </c>
    </row>
    <row r="44" spans="1:136" x14ac:dyDescent="0.25">
      <c r="A44" s="483" t="str">
        <f ca="1">+IF(OFFSET('Water Data'!$B$2,0,10*ROW('Water Data'!E38))="","",OFFSET('Water Data'!$B$2,0,10*ROW('Water Data'!E38)))</f>
        <v/>
      </c>
      <c r="B44" s="48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0" t="str">
        <f t="shared" ca="1" si="0"/>
        <v/>
      </c>
      <c r="D44" s="51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4" t="str">
        <f ca="1">+IF(OFFSET('Water Data'!$D$27,0,10*ROW('Water Data'!D38))="","",OFFSET('Water Data'!$D$27,0,10*ROW('Water Data'!D38)))</f>
        <v/>
      </c>
      <c r="BT44" s="374" t="str">
        <f ca="1">+IF(OFFSET('Water Data'!$D$28,0,10*ROW('Water Data'!D38))="","",OFFSET('Water Data'!$D$28,0,10*ROW('Water Data'!D38)))</f>
        <v/>
      </c>
      <c r="BU44" s="374" t="str">
        <f ca="1">+IF(OFFSET('Water Data'!$D$29,0,10*ROW('Water Data'!D38))="","",OFFSET('Water Data'!$D$29,0,10*ROW('Water Data'!D38)))</f>
        <v/>
      </c>
      <c r="BV44" s="374" t="str">
        <f ca="1">+IF(OFFSET('Water Data'!$E$27,0,10*ROW('Water Data'!E38))="","",OFFSET('Water Data'!$E$27,0,10*ROW('Water Data'!E38)))</f>
        <v/>
      </c>
      <c r="BW44" s="374" t="str">
        <f ca="1">+IF(OFFSET('Water Data'!$E$28,0,10*ROW('Water Data'!E38))="","",OFFSET('Water Data'!$E$28,0,10*ROW('Water Data'!E38)))</f>
        <v/>
      </c>
      <c r="BX44" s="374" t="str">
        <f ca="1">+IF(OFFSET('Water Data'!$E$29,0,10*ROW('Water Data'!E38))="","",OFFSET('Water Data'!$E$29,0,10*ROW('Water Data'!E38)))</f>
        <v/>
      </c>
      <c r="BY44" s="374" t="str">
        <f ca="1">+IF(OFFSET('Water Data'!$F$27,0,10*ROW('Water Data'!F38))="","",OFFSET('Water Data'!$F$27,0,10*ROW('Water Data'!F38)))</f>
        <v/>
      </c>
      <c r="BZ44" s="374" t="str">
        <f ca="1">+IF(OFFSET('Water Data'!$F$28,0,10*ROW('Water Data'!F38))="","",OFFSET('Water Data'!$F$28,0,10*ROW('Water Data'!F38)))</f>
        <v/>
      </c>
      <c r="CA44" s="374" t="str">
        <f ca="1">+IF(OFFSET('Water Data'!$F$29,0,10*ROW('Water Data'!F38))="","",OFFSET('Water Data'!$F$29,0,10*ROW('Water Data'!F38)))</f>
        <v/>
      </c>
      <c r="CB44" s="374" t="str">
        <f ca="1">+IF(OFFSET('Water Data'!$G$27,0,10*ROW('Water Data'!G38))="","",OFFSET('Water Data'!$G$27,0,10*ROW('Water Data'!G38)))</f>
        <v/>
      </c>
      <c r="CC44" s="374" t="str">
        <f ca="1">+IF(OFFSET('Water Data'!$G$28,0,10*ROW('Water Data'!G38))="","",OFFSET('Water Data'!$G$28,0,10*ROW('Water Data'!G38)))</f>
        <v/>
      </c>
      <c r="CD44" s="374" t="str">
        <f ca="1">+IF(OFFSET('Water Data'!$G$29,0,10*ROW('Water Data'!G38))="","",OFFSET('Water Data'!$G$29,0,10*ROW('Water Data'!G38)))</f>
        <v/>
      </c>
      <c r="CE44" s="374" t="str">
        <f ca="1">+IF(OFFSET('Water Data'!$H$27,0,10*ROW('Water Data'!H38))="","",OFFSET('Water Data'!$H$27,0,10*ROW('Water Data'!H38)))</f>
        <v/>
      </c>
      <c r="CF44" s="374" t="str">
        <f ca="1">+IF(OFFSET('Water Data'!$H$28,0,10*ROW('Water Data'!H38))="","",OFFSET('Water Data'!$H$28,0,10*ROW('Water Data'!H38)))</f>
        <v/>
      </c>
      <c r="CG44" s="374" t="str">
        <f ca="1">+IF(OFFSET('Water Data'!$H$29,0,10*ROW('Water Data'!H38))="","",OFFSET('Water Data'!$H$29,0,10*ROW('Water Data'!H38)))</f>
        <v/>
      </c>
      <c r="CH44" s="374" t="str">
        <f ca="1">+IF(OFFSET('Water Data'!$I$27,0,10*ROW('Water Data'!I38))="","",OFFSET('Water Data'!$I$27,0,10*ROW('Water Data'!I38)))</f>
        <v/>
      </c>
      <c r="CI44" s="374" t="str">
        <f ca="1">+IF(OFFSET('Water Data'!$I$28,0,10*ROW('Water Data'!I38))="","",OFFSET('Water Data'!$I$28,0,10*ROW('Water Data'!I38)))</f>
        <v/>
      </c>
      <c r="CJ44" s="374" t="str">
        <f ca="1">+IF(OFFSET('Water Data'!$I$29,0,10*ROW('Water Data'!I38))="","",OFFSET('Water Data'!$I$29,0,10*ROW('Water Data'!I38)))</f>
        <v/>
      </c>
      <c r="CK44" s="374" t="str">
        <f ca="1">+IF(OFFSET('Sanitation Data'!$D$28,0,10*ROW('Sanitation Data'!D38))="","",OFFSET('Sanitation Data'!$D$28,0,10*ROW('Sanitation Data'!D38)))</f>
        <v/>
      </c>
      <c r="CL44" s="374" t="str">
        <f ca="1">+IF(OFFSET('Sanitation Data'!$D$29,0,10*ROW('Sanitation Data'!D38))="","",OFFSET('Sanitation Data'!$D$29,0,10*ROW('Sanitation Data'!D38)))</f>
        <v/>
      </c>
      <c r="CM44" s="374" t="str">
        <f ca="1">+IF(OFFSET('Sanitation Data'!$D$30,0,10*ROW('Sanitation Data'!D38))="","",OFFSET('Sanitation Data'!$D$30,0,10*ROW('Sanitation Data'!D38)))</f>
        <v/>
      </c>
      <c r="CN44" s="374" t="str">
        <f ca="1">+IF(OFFSET('Sanitation Data'!$D$31,0,10*ROW('Sanitation Data'!D38))="","",OFFSET('Sanitation Data'!$D$31,0,10*ROW('Sanitation Data'!D38)))</f>
        <v/>
      </c>
      <c r="CO44" s="374" t="str">
        <f ca="1">+IF(OFFSET('Sanitation Data'!$D$32,0,10*ROW('Sanitation Data'!D38))="","",OFFSET('Sanitation Data'!$D$32,0,10*ROW('Sanitation Data'!D38)))</f>
        <v/>
      </c>
      <c r="CP44" s="374" t="str">
        <f ca="1">+IF(OFFSET('Sanitation Data'!$E$28,0,10*ROW('Sanitation Data'!E38))="","",OFFSET('Sanitation Data'!$E$28,0,10*ROW('Sanitation Data'!E38)))</f>
        <v/>
      </c>
      <c r="CQ44" s="374" t="str">
        <f ca="1">+IF(OFFSET('Sanitation Data'!$E$29,0,10*ROW('Sanitation Data'!E38))="","",OFFSET('Sanitation Data'!$E$29,0,10*ROW('Sanitation Data'!E38)))</f>
        <v/>
      </c>
      <c r="CR44" s="374" t="str">
        <f ca="1">+IF(OFFSET('Sanitation Data'!$E$30,0,10*ROW('Sanitation Data'!E38))="","",OFFSET('Sanitation Data'!$E$30,0,10*ROW('Sanitation Data'!E38)))</f>
        <v/>
      </c>
      <c r="CS44" s="374" t="str">
        <f ca="1">+IF(OFFSET('Sanitation Data'!$E$31,0,10*ROW('Sanitation Data'!E38))="","",OFFSET('Sanitation Data'!$E$31,0,10*ROW('Sanitation Data'!E38)))</f>
        <v/>
      </c>
      <c r="CT44" s="374" t="str">
        <f ca="1">+IF(OFFSET('Sanitation Data'!$E$32,0,10*ROW('Sanitation Data'!E38))="","",OFFSET('Sanitation Data'!$E$32,0,10*ROW('Sanitation Data'!E38)))</f>
        <v/>
      </c>
      <c r="CU44" s="374" t="str">
        <f ca="1">+IF(OFFSET('Sanitation Data'!$F$28,0,10*ROW('Sanitation Data'!F38))="","",OFFSET('Sanitation Data'!$F$28,0,10*ROW('Sanitation Data'!F38)))</f>
        <v/>
      </c>
      <c r="CV44" s="374" t="str">
        <f ca="1">+IF(OFFSET('Sanitation Data'!$F$29,0,10*ROW('Sanitation Data'!F38))="","",OFFSET('Sanitation Data'!$F$29,0,10*ROW('Sanitation Data'!F38)))</f>
        <v/>
      </c>
      <c r="CW44" s="374" t="str">
        <f ca="1">+IF(OFFSET('Sanitation Data'!$F$30,0,10*ROW('Sanitation Data'!F38))="","",OFFSET('Sanitation Data'!$F$30,0,10*ROW('Sanitation Data'!F38)))</f>
        <v/>
      </c>
      <c r="CX44" s="374" t="str">
        <f ca="1">+IF(OFFSET('Sanitation Data'!$F$31,0,10*ROW('Sanitation Data'!F38))="","",OFFSET('Sanitation Data'!$F$31,0,10*ROW('Sanitation Data'!F38)))</f>
        <v/>
      </c>
      <c r="CY44" s="374" t="str">
        <f ca="1">+IF(OFFSET('Sanitation Data'!$F$32,0,10*ROW('Sanitation Data'!F38))="","",OFFSET('Sanitation Data'!$F$32,0,10*ROW('Sanitation Data'!F38)))</f>
        <v/>
      </c>
      <c r="CZ44" s="374" t="str">
        <f ca="1">+IF(OFFSET('Sanitation Data'!$G$28,0,10*ROW('Sanitation Data'!G38))="","",OFFSET('Sanitation Data'!$G$28,0,10*ROW('Sanitation Data'!G38)))</f>
        <v/>
      </c>
      <c r="DA44" s="374" t="str">
        <f ca="1">+IF(OFFSET('Sanitation Data'!$G$29,0,10*ROW('Sanitation Data'!G38))="","",OFFSET('Sanitation Data'!$G$29,0,10*ROW('Sanitation Data'!G38)))</f>
        <v/>
      </c>
      <c r="DB44" s="374" t="str">
        <f ca="1">+IF(OFFSET('Sanitation Data'!$G$30,0,10*ROW('Sanitation Data'!G38))="","",OFFSET('Sanitation Data'!$G$30,0,10*ROW('Sanitation Data'!G38)))</f>
        <v/>
      </c>
      <c r="DC44" s="374" t="str">
        <f ca="1">+IF(OFFSET('Sanitation Data'!$G$31,0,10*ROW('Sanitation Data'!G38))="","",OFFSET('Sanitation Data'!$G$31,0,10*ROW('Sanitation Data'!G38)))</f>
        <v/>
      </c>
      <c r="DD44" s="374" t="str">
        <f ca="1">+IF(OFFSET('Sanitation Data'!$G$32,0,10*ROW('Sanitation Data'!G38))="","",OFFSET('Sanitation Data'!$G$32,0,10*ROW('Sanitation Data'!G38)))</f>
        <v/>
      </c>
      <c r="DE44" s="374" t="str">
        <f ca="1">+IF(OFFSET('Sanitation Data'!$H$28,0,10*ROW('Sanitation Data'!H38))="","",OFFSET('Sanitation Data'!$H$28,0,10*ROW('Sanitation Data'!H38)))</f>
        <v/>
      </c>
      <c r="DF44" s="374" t="str">
        <f ca="1">+IF(OFFSET('Sanitation Data'!$H$29,0,10*ROW('Sanitation Data'!H38))="","",OFFSET('Sanitation Data'!$H$29,0,10*ROW('Sanitation Data'!H38)))</f>
        <v/>
      </c>
      <c r="DG44" s="374" t="str">
        <f ca="1">+IF(OFFSET('Sanitation Data'!$H$30,0,10*ROW('Sanitation Data'!H38))="","",OFFSET('Sanitation Data'!$H$30,0,10*ROW('Sanitation Data'!H38)))</f>
        <v/>
      </c>
      <c r="DH44" s="374" t="str">
        <f ca="1">+IF(OFFSET('Sanitation Data'!$H$31,0,10*ROW('Sanitation Data'!H38))="","",OFFSET('Sanitation Data'!$H$31,0,10*ROW('Sanitation Data'!H38)))</f>
        <v/>
      </c>
      <c r="DI44" s="374" t="str">
        <f ca="1">+IF(OFFSET('Sanitation Data'!$H$32,0,10*ROW('Sanitation Data'!H38))="","",OFFSET('Sanitation Data'!$H$32,0,10*ROW('Sanitation Data'!H38)))</f>
        <v/>
      </c>
      <c r="DJ44" s="374" t="str">
        <f ca="1">+IF(OFFSET('Sanitation Data'!$I$28,0,10*ROW('Sanitation Data'!I38))="","",OFFSET('Sanitation Data'!$I$28,0,10*ROW('Sanitation Data'!I38)))</f>
        <v/>
      </c>
      <c r="DK44" s="374" t="str">
        <f ca="1">+IF(OFFSET('Sanitation Data'!$I$29,0,10*ROW('Sanitation Data'!I38))="","",OFFSET('Sanitation Data'!$I$29,0,10*ROW('Sanitation Data'!I38)))</f>
        <v/>
      </c>
      <c r="DL44" s="374" t="str">
        <f ca="1">+IF(OFFSET('Sanitation Data'!$I$30,0,10*ROW('Sanitation Data'!I38))="","",OFFSET('Sanitation Data'!$I$30,0,10*ROW('Sanitation Data'!I38)))</f>
        <v/>
      </c>
      <c r="DM44" s="374" t="str">
        <f ca="1">+IF(OFFSET('Sanitation Data'!$I$31,0,10*ROW('Sanitation Data'!I38))="","",OFFSET('Sanitation Data'!$I$31,0,10*ROW('Sanitation Data'!I38)))</f>
        <v/>
      </c>
      <c r="DN44" s="374" t="str">
        <f ca="1">+IF(OFFSET('Sanitation Data'!$I$32,0,10*ROW('Sanitation Data'!I38))="","",OFFSET('Sanitation Data'!$I$32,0,10*ROW('Sanitation Data'!I38)))</f>
        <v/>
      </c>
      <c r="DO44" s="374" t="str">
        <f ca="1">+IF(OFFSET('Hygiene Data'!$D$11,0,10*ROW('Hygiene Data'!D38))="","",OFFSET('Hygiene Data'!$D$11,0,10*ROW('Hygiene Data'!D38)))</f>
        <v/>
      </c>
      <c r="DP44" s="374" t="str">
        <f ca="1">+IF(OFFSET('Hygiene Data'!$D$12,0,10*ROW('Hygiene Data'!D38))="","",OFFSET('Hygiene Data'!$D$12,0,10*ROW('Hygiene Data'!D38)))</f>
        <v/>
      </c>
      <c r="DQ44" s="374" t="str">
        <f ca="1">+IF(OFFSET('Hygiene Data'!$D$13,0,10*ROW('Hygiene Data'!D38))="","",OFFSET('Hygiene Data'!$D$13,0,10*ROW('Hygiene Data'!D38)))</f>
        <v/>
      </c>
      <c r="DR44" s="374" t="str">
        <f ca="1">+IF(OFFSET('Hygiene Data'!$E$11,0,10*ROW('Hygiene Data'!E38))="","",OFFSET('Hygiene Data'!$E$11,0,10*ROW('Hygiene Data'!E38)))</f>
        <v/>
      </c>
      <c r="DS44" s="374" t="str">
        <f ca="1">+IF(OFFSET('Hygiene Data'!$E$12,0,10*ROW('Hygiene Data'!E38))="","",OFFSET('Hygiene Data'!$E$12,0,10*ROW('Hygiene Data'!E38)))</f>
        <v/>
      </c>
      <c r="DT44" s="374" t="str">
        <f ca="1">+IF(OFFSET('Hygiene Data'!$E$13,0,10*ROW('Hygiene Data'!E38))="","",OFFSET('Hygiene Data'!$E$13,0,10*ROW('Hygiene Data'!E38)))</f>
        <v/>
      </c>
      <c r="DU44" s="374" t="str">
        <f ca="1">+IF(OFFSET('Hygiene Data'!$F$11,0,10*ROW('Hygiene Data'!F38))="","",OFFSET('Hygiene Data'!$F$11,0,10*ROW('Hygiene Data'!F38)))</f>
        <v/>
      </c>
      <c r="DV44" s="374" t="str">
        <f ca="1">+IF(OFFSET('Hygiene Data'!$F$12,0,10*ROW('Hygiene Data'!F38))="","",OFFSET('Hygiene Data'!$F$12,0,10*ROW('Hygiene Data'!F38)))</f>
        <v/>
      </c>
      <c r="DW44" s="374" t="str">
        <f ca="1">+IF(OFFSET('Hygiene Data'!$F$13,0,10*ROW('Hygiene Data'!F38))="","",OFFSET('Hygiene Data'!$F$13,0,10*ROW('Hygiene Data'!F38)))</f>
        <v/>
      </c>
      <c r="DX44" s="374" t="str">
        <f ca="1">+IF(OFFSET('Hygiene Data'!$G$11,0,10*ROW('Hygiene Data'!G38))="","",OFFSET('Hygiene Data'!$G$11,0,10*ROW('Hygiene Data'!G38)))</f>
        <v/>
      </c>
      <c r="DY44" s="374" t="str">
        <f ca="1">+IF(OFFSET('Hygiene Data'!$G$12,0,10*ROW('Hygiene Data'!G38))="","",OFFSET('Hygiene Data'!$G$12,0,10*ROW('Hygiene Data'!G38)))</f>
        <v/>
      </c>
      <c r="DZ44" s="374" t="str">
        <f ca="1">+IF(OFFSET('Hygiene Data'!$G$13,0,10*ROW('Hygiene Data'!G38))="","",OFFSET('Hygiene Data'!$G$13,0,10*ROW('Hygiene Data'!G38)))</f>
        <v/>
      </c>
      <c r="EA44" s="374" t="str">
        <f ca="1">+IF(OFFSET('Hygiene Data'!$H$11,0,10*ROW('Hygiene Data'!H38))="","",OFFSET('Hygiene Data'!$H$11,0,10*ROW('Hygiene Data'!H38)))</f>
        <v/>
      </c>
      <c r="EB44" s="374" t="str">
        <f ca="1">+IF(OFFSET('Hygiene Data'!$H$12,0,10*ROW('Hygiene Data'!H38))="","",OFFSET('Hygiene Data'!$H$12,0,10*ROW('Hygiene Data'!H38)))</f>
        <v/>
      </c>
      <c r="EC44" s="374" t="str">
        <f ca="1">+IF(OFFSET('Hygiene Data'!$H$13,0,10*ROW('Hygiene Data'!H38))="","",OFFSET('Hygiene Data'!$H$13,0,10*ROW('Hygiene Data'!H38)))</f>
        <v/>
      </c>
      <c r="ED44" s="374" t="str">
        <f ca="1">+IF(OFFSET('Hygiene Data'!$I$11,0,10*ROW('Hygiene Data'!I38))="","",OFFSET('Hygiene Data'!$I$11,0,10*ROW('Hygiene Data'!I38)))</f>
        <v/>
      </c>
      <c r="EE44" s="374" t="str">
        <f ca="1">+IF(OFFSET('Hygiene Data'!$I$12,0,10*ROW('Hygiene Data'!I38))="","",OFFSET('Hygiene Data'!$I$12,0,10*ROW('Hygiene Data'!I38)))</f>
        <v/>
      </c>
      <c r="EF44" s="374" t="str">
        <f ca="1">+IF(OFFSET('Hygiene Data'!$I$13,0,10*ROW('Hygiene Data'!I38))="","",OFFSET('Hygiene Data'!$I$13,0,10*ROW('Hygiene Data'!I38)))</f>
        <v/>
      </c>
    </row>
    <row r="45" spans="1:136" x14ac:dyDescent="0.25">
      <c r="A45" s="483" t="str">
        <f ca="1">+IF(OFFSET('Water Data'!$B$2,0,10*ROW('Water Data'!E39))="","",OFFSET('Water Data'!$B$2,0,10*ROW('Water Data'!E39)))</f>
        <v/>
      </c>
      <c r="B45" s="48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0" t="str">
        <f t="shared" ca="1" si="0"/>
        <v/>
      </c>
      <c r="D45" s="51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4" t="str">
        <f ca="1">+IF(OFFSET('Water Data'!$D$27,0,10*ROW('Water Data'!D39))="","",OFFSET('Water Data'!$D$27,0,10*ROW('Water Data'!D39)))</f>
        <v/>
      </c>
      <c r="BT45" s="374" t="str">
        <f ca="1">+IF(OFFSET('Water Data'!$D$28,0,10*ROW('Water Data'!D39))="","",OFFSET('Water Data'!$D$28,0,10*ROW('Water Data'!D39)))</f>
        <v/>
      </c>
      <c r="BU45" s="374" t="str">
        <f ca="1">+IF(OFFSET('Water Data'!$D$29,0,10*ROW('Water Data'!D39))="","",OFFSET('Water Data'!$D$29,0,10*ROW('Water Data'!D39)))</f>
        <v/>
      </c>
      <c r="BV45" s="374" t="str">
        <f ca="1">+IF(OFFSET('Water Data'!$E$27,0,10*ROW('Water Data'!E39))="","",OFFSET('Water Data'!$E$27,0,10*ROW('Water Data'!E39)))</f>
        <v/>
      </c>
      <c r="BW45" s="374" t="str">
        <f ca="1">+IF(OFFSET('Water Data'!$E$28,0,10*ROW('Water Data'!E39))="","",OFFSET('Water Data'!$E$28,0,10*ROW('Water Data'!E39)))</f>
        <v/>
      </c>
      <c r="BX45" s="374" t="str">
        <f ca="1">+IF(OFFSET('Water Data'!$E$29,0,10*ROW('Water Data'!E39))="","",OFFSET('Water Data'!$E$29,0,10*ROW('Water Data'!E39)))</f>
        <v/>
      </c>
      <c r="BY45" s="374" t="str">
        <f ca="1">+IF(OFFSET('Water Data'!$F$27,0,10*ROW('Water Data'!F39))="","",OFFSET('Water Data'!$F$27,0,10*ROW('Water Data'!F39)))</f>
        <v/>
      </c>
      <c r="BZ45" s="374" t="str">
        <f ca="1">+IF(OFFSET('Water Data'!$F$28,0,10*ROW('Water Data'!F39))="","",OFFSET('Water Data'!$F$28,0,10*ROW('Water Data'!F39)))</f>
        <v/>
      </c>
      <c r="CA45" s="374" t="str">
        <f ca="1">+IF(OFFSET('Water Data'!$F$29,0,10*ROW('Water Data'!F39))="","",OFFSET('Water Data'!$F$29,0,10*ROW('Water Data'!F39)))</f>
        <v/>
      </c>
      <c r="CB45" s="374" t="str">
        <f ca="1">+IF(OFFSET('Water Data'!$G$27,0,10*ROW('Water Data'!G39))="","",OFFSET('Water Data'!$G$27,0,10*ROW('Water Data'!G39)))</f>
        <v/>
      </c>
      <c r="CC45" s="374" t="str">
        <f ca="1">+IF(OFFSET('Water Data'!$G$28,0,10*ROW('Water Data'!G39))="","",OFFSET('Water Data'!$G$28,0,10*ROW('Water Data'!G39)))</f>
        <v/>
      </c>
      <c r="CD45" s="374" t="str">
        <f ca="1">+IF(OFFSET('Water Data'!$G$29,0,10*ROW('Water Data'!G39))="","",OFFSET('Water Data'!$G$29,0,10*ROW('Water Data'!G39)))</f>
        <v/>
      </c>
      <c r="CE45" s="374" t="str">
        <f ca="1">+IF(OFFSET('Water Data'!$H$27,0,10*ROW('Water Data'!H39))="","",OFFSET('Water Data'!$H$27,0,10*ROW('Water Data'!H39)))</f>
        <v/>
      </c>
      <c r="CF45" s="374" t="str">
        <f ca="1">+IF(OFFSET('Water Data'!$H$28,0,10*ROW('Water Data'!H39))="","",OFFSET('Water Data'!$H$28,0,10*ROW('Water Data'!H39)))</f>
        <v/>
      </c>
      <c r="CG45" s="374" t="str">
        <f ca="1">+IF(OFFSET('Water Data'!$H$29,0,10*ROW('Water Data'!H39))="","",OFFSET('Water Data'!$H$29,0,10*ROW('Water Data'!H39)))</f>
        <v/>
      </c>
      <c r="CH45" s="374" t="str">
        <f ca="1">+IF(OFFSET('Water Data'!$I$27,0,10*ROW('Water Data'!I39))="","",OFFSET('Water Data'!$I$27,0,10*ROW('Water Data'!I39)))</f>
        <v/>
      </c>
      <c r="CI45" s="374" t="str">
        <f ca="1">+IF(OFFSET('Water Data'!$I$28,0,10*ROW('Water Data'!I39))="","",OFFSET('Water Data'!$I$28,0,10*ROW('Water Data'!I39)))</f>
        <v/>
      </c>
      <c r="CJ45" s="374" t="str">
        <f ca="1">+IF(OFFSET('Water Data'!$I$29,0,10*ROW('Water Data'!I39))="","",OFFSET('Water Data'!$I$29,0,10*ROW('Water Data'!I39)))</f>
        <v/>
      </c>
      <c r="CK45" s="374" t="str">
        <f ca="1">+IF(OFFSET('Sanitation Data'!$D$28,0,10*ROW('Sanitation Data'!D39))="","",OFFSET('Sanitation Data'!$D$28,0,10*ROW('Sanitation Data'!D39)))</f>
        <v/>
      </c>
      <c r="CL45" s="374" t="str">
        <f ca="1">+IF(OFFSET('Sanitation Data'!$D$29,0,10*ROW('Sanitation Data'!D39))="","",OFFSET('Sanitation Data'!$D$29,0,10*ROW('Sanitation Data'!D39)))</f>
        <v/>
      </c>
      <c r="CM45" s="374" t="str">
        <f ca="1">+IF(OFFSET('Sanitation Data'!$D$30,0,10*ROW('Sanitation Data'!D39))="","",OFFSET('Sanitation Data'!$D$30,0,10*ROW('Sanitation Data'!D39)))</f>
        <v/>
      </c>
      <c r="CN45" s="374" t="str">
        <f ca="1">+IF(OFFSET('Sanitation Data'!$D$31,0,10*ROW('Sanitation Data'!D39))="","",OFFSET('Sanitation Data'!$D$31,0,10*ROW('Sanitation Data'!D39)))</f>
        <v/>
      </c>
      <c r="CO45" s="374" t="str">
        <f ca="1">+IF(OFFSET('Sanitation Data'!$D$32,0,10*ROW('Sanitation Data'!D39))="","",OFFSET('Sanitation Data'!$D$32,0,10*ROW('Sanitation Data'!D39)))</f>
        <v/>
      </c>
      <c r="CP45" s="374" t="str">
        <f ca="1">+IF(OFFSET('Sanitation Data'!$E$28,0,10*ROW('Sanitation Data'!E39))="","",OFFSET('Sanitation Data'!$E$28,0,10*ROW('Sanitation Data'!E39)))</f>
        <v/>
      </c>
      <c r="CQ45" s="374" t="str">
        <f ca="1">+IF(OFFSET('Sanitation Data'!$E$29,0,10*ROW('Sanitation Data'!E39))="","",OFFSET('Sanitation Data'!$E$29,0,10*ROW('Sanitation Data'!E39)))</f>
        <v/>
      </c>
      <c r="CR45" s="374" t="str">
        <f ca="1">+IF(OFFSET('Sanitation Data'!$E$30,0,10*ROW('Sanitation Data'!E39))="","",OFFSET('Sanitation Data'!$E$30,0,10*ROW('Sanitation Data'!E39)))</f>
        <v/>
      </c>
      <c r="CS45" s="374" t="str">
        <f ca="1">+IF(OFFSET('Sanitation Data'!$E$31,0,10*ROW('Sanitation Data'!E39))="","",OFFSET('Sanitation Data'!$E$31,0,10*ROW('Sanitation Data'!E39)))</f>
        <v/>
      </c>
      <c r="CT45" s="374" t="str">
        <f ca="1">+IF(OFFSET('Sanitation Data'!$E$32,0,10*ROW('Sanitation Data'!E39))="","",OFFSET('Sanitation Data'!$E$32,0,10*ROW('Sanitation Data'!E39)))</f>
        <v/>
      </c>
      <c r="CU45" s="374" t="str">
        <f ca="1">+IF(OFFSET('Sanitation Data'!$F$28,0,10*ROW('Sanitation Data'!F39))="","",OFFSET('Sanitation Data'!$F$28,0,10*ROW('Sanitation Data'!F39)))</f>
        <v/>
      </c>
      <c r="CV45" s="374" t="str">
        <f ca="1">+IF(OFFSET('Sanitation Data'!$F$29,0,10*ROW('Sanitation Data'!F39))="","",OFFSET('Sanitation Data'!$F$29,0,10*ROW('Sanitation Data'!F39)))</f>
        <v/>
      </c>
      <c r="CW45" s="374" t="str">
        <f ca="1">+IF(OFFSET('Sanitation Data'!$F$30,0,10*ROW('Sanitation Data'!F39))="","",OFFSET('Sanitation Data'!$F$30,0,10*ROW('Sanitation Data'!F39)))</f>
        <v/>
      </c>
      <c r="CX45" s="374" t="str">
        <f ca="1">+IF(OFFSET('Sanitation Data'!$F$31,0,10*ROW('Sanitation Data'!F39))="","",OFFSET('Sanitation Data'!$F$31,0,10*ROW('Sanitation Data'!F39)))</f>
        <v/>
      </c>
      <c r="CY45" s="374" t="str">
        <f ca="1">+IF(OFFSET('Sanitation Data'!$F$32,0,10*ROW('Sanitation Data'!F39))="","",OFFSET('Sanitation Data'!$F$32,0,10*ROW('Sanitation Data'!F39)))</f>
        <v/>
      </c>
      <c r="CZ45" s="374" t="str">
        <f ca="1">+IF(OFFSET('Sanitation Data'!$G$28,0,10*ROW('Sanitation Data'!G39))="","",OFFSET('Sanitation Data'!$G$28,0,10*ROW('Sanitation Data'!G39)))</f>
        <v/>
      </c>
      <c r="DA45" s="374" t="str">
        <f ca="1">+IF(OFFSET('Sanitation Data'!$G$29,0,10*ROW('Sanitation Data'!G39))="","",OFFSET('Sanitation Data'!$G$29,0,10*ROW('Sanitation Data'!G39)))</f>
        <v/>
      </c>
      <c r="DB45" s="374" t="str">
        <f ca="1">+IF(OFFSET('Sanitation Data'!$G$30,0,10*ROW('Sanitation Data'!G39))="","",OFFSET('Sanitation Data'!$G$30,0,10*ROW('Sanitation Data'!G39)))</f>
        <v/>
      </c>
      <c r="DC45" s="374" t="str">
        <f ca="1">+IF(OFFSET('Sanitation Data'!$G$31,0,10*ROW('Sanitation Data'!G39))="","",OFFSET('Sanitation Data'!$G$31,0,10*ROW('Sanitation Data'!G39)))</f>
        <v/>
      </c>
      <c r="DD45" s="374" t="str">
        <f ca="1">+IF(OFFSET('Sanitation Data'!$G$32,0,10*ROW('Sanitation Data'!G39))="","",OFFSET('Sanitation Data'!$G$32,0,10*ROW('Sanitation Data'!G39)))</f>
        <v/>
      </c>
      <c r="DE45" s="374" t="str">
        <f ca="1">+IF(OFFSET('Sanitation Data'!$H$28,0,10*ROW('Sanitation Data'!H39))="","",OFFSET('Sanitation Data'!$H$28,0,10*ROW('Sanitation Data'!H39)))</f>
        <v/>
      </c>
      <c r="DF45" s="374" t="str">
        <f ca="1">+IF(OFFSET('Sanitation Data'!$H$29,0,10*ROW('Sanitation Data'!H39))="","",OFFSET('Sanitation Data'!$H$29,0,10*ROW('Sanitation Data'!H39)))</f>
        <v/>
      </c>
      <c r="DG45" s="374" t="str">
        <f ca="1">+IF(OFFSET('Sanitation Data'!$H$30,0,10*ROW('Sanitation Data'!H39))="","",OFFSET('Sanitation Data'!$H$30,0,10*ROW('Sanitation Data'!H39)))</f>
        <v/>
      </c>
      <c r="DH45" s="374" t="str">
        <f ca="1">+IF(OFFSET('Sanitation Data'!$H$31,0,10*ROW('Sanitation Data'!H39))="","",OFFSET('Sanitation Data'!$H$31,0,10*ROW('Sanitation Data'!H39)))</f>
        <v/>
      </c>
      <c r="DI45" s="374" t="str">
        <f ca="1">+IF(OFFSET('Sanitation Data'!$H$32,0,10*ROW('Sanitation Data'!H39))="","",OFFSET('Sanitation Data'!$H$32,0,10*ROW('Sanitation Data'!H39)))</f>
        <v/>
      </c>
      <c r="DJ45" s="374" t="str">
        <f ca="1">+IF(OFFSET('Sanitation Data'!$I$28,0,10*ROW('Sanitation Data'!I39))="","",OFFSET('Sanitation Data'!$I$28,0,10*ROW('Sanitation Data'!I39)))</f>
        <v/>
      </c>
      <c r="DK45" s="374" t="str">
        <f ca="1">+IF(OFFSET('Sanitation Data'!$I$29,0,10*ROW('Sanitation Data'!I39))="","",OFFSET('Sanitation Data'!$I$29,0,10*ROW('Sanitation Data'!I39)))</f>
        <v/>
      </c>
      <c r="DL45" s="374" t="str">
        <f ca="1">+IF(OFFSET('Sanitation Data'!$I$30,0,10*ROW('Sanitation Data'!I39))="","",OFFSET('Sanitation Data'!$I$30,0,10*ROW('Sanitation Data'!I39)))</f>
        <v/>
      </c>
      <c r="DM45" s="374" t="str">
        <f ca="1">+IF(OFFSET('Sanitation Data'!$I$31,0,10*ROW('Sanitation Data'!I39))="","",OFFSET('Sanitation Data'!$I$31,0,10*ROW('Sanitation Data'!I39)))</f>
        <v/>
      </c>
      <c r="DN45" s="374" t="str">
        <f ca="1">+IF(OFFSET('Sanitation Data'!$I$32,0,10*ROW('Sanitation Data'!I39))="","",OFFSET('Sanitation Data'!$I$32,0,10*ROW('Sanitation Data'!I39)))</f>
        <v/>
      </c>
      <c r="DO45" s="374" t="str">
        <f ca="1">+IF(OFFSET('Hygiene Data'!$D$11,0,10*ROW('Hygiene Data'!D39))="","",OFFSET('Hygiene Data'!$D$11,0,10*ROW('Hygiene Data'!D39)))</f>
        <v/>
      </c>
      <c r="DP45" s="374" t="str">
        <f ca="1">+IF(OFFSET('Hygiene Data'!$D$12,0,10*ROW('Hygiene Data'!D39))="","",OFFSET('Hygiene Data'!$D$12,0,10*ROW('Hygiene Data'!D39)))</f>
        <v/>
      </c>
      <c r="DQ45" s="374" t="str">
        <f ca="1">+IF(OFFSET('Hygiene Data'!$D$13,0,10*ROW('Hygiene Data'!D39))="","",OFFSET('Hygiene Data'!$D$13,0,10*ROW('Hygiene Data'!D39)))</f>
        <v/>
      </c>
      <c r="DR45" s="374" t="str">
        <f ca="1">+IF(OFFSET('Hygiene Data'!$E$11,0,10*ROW('Hygiene Data'!E39))="","",OFFSET('Hygiene Data'!$E$11,0,10*ROW('Hygiene Data'!E39)))</f>
        <v/>
      </c>
      <c r="DS45" s="374" t="str">
        <f ca="1">+IF(OFFSET('Hygiene Data'!$E$12,0,10*ROW('Hygiene Data'!E39))="","",OFFSET('Hygiene Data'!$E$12,0,10*ROW('Hygiene Data'!E39)))</f>
        <v/>
      </c>
      <c r="DT45" s="374" t="str">
        <f ca="1">+IF(OFFSET('Hygiene Data'!$E$13,0,10*ROW('Hygiene Data'!E39))="","",OFFSET('Hygiene Data'!$E$13,0,10*ROW('Hygiene Data'!E39)))</f>
        <v/>
      </c>
      <c r="DU45" s="374" t="str">
        <f ca="1">+IF(OFFSET('Hygiene Data'!$F$11,0,10*ROW('Hygiene Data'!F39))="","",OFFSET('Hygiene Data'!$F$11,0,10*ROW('Hygiene Data'!F39)))</f>
        <v/>
      </c>
      <c r="DV45" s="374" t="str">
        <f ca="1">+IF(OFFSET('Hygiene Data'!$F$12,0,10*ROW('Hygiene Data'!F39))="","",OFFSET('Hygiene Data'!$F$12,0,10*ROW('Hygiene Data'!F39)))</f>
        <v/>
      </c>
      <c r="DW45" s="374" t="str">
        <f ca="1">+IF(OFFSET('Hygiene Data'!$F$13,0,10*ROW('Hygiene Data'!F39))="","",OFFSET('Hygiene Data'!$F$13,0,10*ROW('Hygiene Data'!F39)))</f>
        <v/>
      </c>
      <c r="DX45" s="374" t="str">
        <f ca="1">+IF(OFFSET('Hygiene Data'!$G$11,0,10*ROW('Hygiene Data'!G39))="","",OFFSET('Hygiene Data'!$G$11,0,10*ROW('Hygiene Data'!G39)))</f>
        <v/>
      </c>
      <c r="DY45" s="374" t="str">
        <f ca="1">+IF(OFFSET('Hygiene Data'!$G$12,0,10*ROW('Hygiene Data'!G39))="","",OFFSET('Hygiene Data'!$G$12,0,10*ROW('Hygiene Data'!G39)))</f>
        <v/>
      </c>
      <c r="DZ45" s="374" t="str">
        <f ca="1">+IF(OFFSET('Hygiene Data'!$G$13,0,10*ROW('Hygiene Data'!G39))="","",OFFSET('Hygiene Data'!$G$13,0,10*ROW('Hygiene Data'!G39)))</f>
        <v/>
      </c>
      <c r="EA45" s="374" t="str">
        <f ca="1">+IF(OFFSET('Hygiene Data'!$H$11,0,10*ROW('Hygiene Data'!H39))="","",OFFSET('Hygiene Data'!$H$11,0,10*ROW('Hygiene Data'!H39)))</f>
        <v/>
      </c>
      <c r="EB45" s="374" t="str">
        <f ca="1">+IF(OFFSET('Hygiene Data'!$H$12,0,10*ROW('Hygiene Data'!H39))="","",OFFSET('Hygiene Data'!$H$12,0,10*ROW('Hygiene Data'!H39)))</f>
        <v/>
      </c>
      <c r="EC45" s="374" t="str">
        <f ca="1">+IF(OFFSET('Hygiene Data'!$H$13,0,10*ROW('Hygiene Data'!H39))="","",OFFSET('Hygiene Data'!$H$13,0,10*ROW('Hygiene Data'!H39)))</f>
        <v/>
      </c>
      <c r="ED45" s="374" t="str">
        <f ca="1">+IF(OFFSET('Hygiene Data'!$I$11,0,10*ROW('Hygiene Data'!I39))="","",OFFSET('Hygiene Data'!$I$11,0,10*ROW('Hygiene Data'!I39)))</f>
        <v/>
      </c>
      <c r="EE45" s="374" t="str">
        <f ca="1">+IF(OFFSET('Hygiene Data'!$I$12,0,10*ROW('Hygiene Data'!I39))="","",OFFSET('Hygiene Data'!$I$12,0,10*ROW('Hygiene Data'!I39)))</f>
        <v/>
      </c>
      <c r="EF45" s="374" t="str">
        <f ca="1">+IF(OFFSET('Hygiene Data'!$I$13,0,10*ROW('Hygiene Data'!I39))="","",OFFSET('Hygiene Data'!$I$13,0,10*ROW('Hygiene Data'!I39)))</f>
        <v/>
      </c>
    </row>
    <row r="46" spans="1:136" x14ac:dyDescent="0.25">
      <c r="A46" s="483" t="str">
        <f ca="1">+IF(OFFSET('Water Data'!$B$2,0,10*ROW('Water Data'!E40))="","",OFFSET('Water Data'!$B$2,0,10*ROW('Water Data'!E40)))</f>
        <v/>
      </c>
      <c r="B46" s="48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0" t="str">
        <f t="shared" ca="1" si="0"/>
        <v/>
      </c>
      <c r="D46" s="51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4" t="str">
        <f ca="1">+IF(OFFSET('Water Data'!$D$27,0,10*ROW('Water Data'!D40))="","",OFFSET('Water Data'!$D$27,0,10*ROW('Water Data'!D40)))</f>
        <v/>
      </c>
      <c r="BT46" s="374" t="str">
        <f ca="1">+IF(OFFSET('Water Data'!$D$28,0,10*ROW('Water Data'!D40))="","",OFFSET('Water Data'!$D$28,0,10*ROW('Water Data'!D40)))</f>
        <v/>
      </c>
      <c r="BU46" s="374" t="str">
        <f ca="1">+IF(OFFSET('Water Data'!$D$29,0,10*ROW('Water Data'!D40))="","",OFFSET('Water Data'!$D$29,0,10*ROW('Water Data'!D40)))</f>
        <v/>
      </c>
      <c r="BV46" s="374" t="str">
        <f ca="1">+IF(OFFSET('Water Data'!$E$27,0,10*ROW('Water Data'!E40))="","",OFFSET('Water Data'!$E$27,0,10*ROW('Water Data'!E40)))</f>
        <v/>
      </c>
      <c r="BW46" s="374" t="str">
        <f ca="1">+IF(OFFSET('Water Data'!$E$28,0,10*ROW('Water Data'!E40))="","",OFFSET('Water Data'!$E$28,0,10*ROW('Water Data'!E40)))</f>
        <v/>
      </c>
      <c r="BX46" s="374" t="str">
        <f ca="1">+IF(OFFSET('Water Data'!$E$29,0,10*ROW('Water Data'!E40))="","",OFFSET('Water Data'!$E$29,0,10*ROW('Water Data'!E40)))</f>
        <v/>
      </c>
      <c r="BY46" s="374" t="str">
        <f ca="1">+IF(OFFSET('Water Data'!$F$27,0,10*ROW('Water Data'!F40))="","",OFFSET('Water Data'!$F$27,0,10*ROW('Water Data'!F40)))</f>
        <v/>
      </c>
      <c r="BZ46" s="374" t="str">
        <f ca="1">+IF(OFFSET('Water Data'!$F$28,0,10*ROW('Water Data'!F40))="","",OFFSET('Water Data'!$F$28,0,10*ROW('Water Data'!F40)))</f>
        <v/>
      </c>
      <c r="CA46" s="374" t="str">
        <f ca="1">+IF(OFFSET('Water Data'!$F$29,0,10*ROW('Water Data'!F40))="","",OFFSET('Water Data'!$F$29,0,10*ROW('Water Data'!F40)))</f>
        <v/>
      </c>
      <c r="CB46" s="374" t="str">
        <f ca="1">+IF(OFFSET('Water Data'!$G$27,0,10*ROW('Water Data'!G40))="","",OFFSET('Water Data'!$G$27,0,10*ROW('Water Data'!G40)))</f>
        <v/>
      </c>
      <c r="CC46" s="374" t="str">
        <f ca="1">+IF(OFFSET('Water Data'!$G$28,0,10*ROW('Water Data'!G40))="","",OFFSET('Water Data'!$G$28,0,10*ROW('Water Data'!G40)))</f>
        <v/>
      </c>
      <c r="CD46" s="374" t="str">
        <f ca="1">+IF(OFFSET('Water Data'!$G$29,0,10*ROW('Water Data'!G40))="","",OFFSET('Water Data'!$G$29,0,10*ROW('Water Data'!G40)))</f>
        <v/>
      </c>
      <c r="CE46" s="374" t="str">
        <f ca="1">+IF(OFFSET('Water Data'!$H$27,0,10*ROW('Water Data'!H40))="","",OFFSET('Water Data'!$H$27,0,10*ROW('Water Data'!H40)))</f>
        <v/>
      </c>
      <c r="CF46" s="374" t="str">
        <f ca="1">+IF(OFFSET('Water Data'!$H$28,0,10*ROW('Water Data'!H40))="","",OFFSET('Water Data'!$H$28,0,10*ROW('Water Data'!H40)))</f>
        <v/>
      </c>
      <c r="CG46" s="374" t="str">
        <f ca="1">+IF(OFFSET('Water Data'!$H$29,0,10*ROW('Water Data'!H40))="","",OFFSET('Water Data'!$H$29,0,10*ROW('Water Data'!H40)))</f>
        <v/>
      </c>
      <c r="CH46" s="374" t="str">
        <f ca="1">+IF(OFFSET('Water Data'!$I$27,0,10*ROW('Water Data'!I40))="","",OFFSET('Water Data'!$I$27,0,10*ROW('Water Data'!I40)))</f>
        <v/>
      </c>
      <c r="CI46" s="374" t="str">
        <f ca="1">+IF(OFFSET('Water Data'!$I$28,0,10*ROW('Water Data'!I40))="","",OFFSET('Water Data'!$I$28,0,10*ROW('Water Data'!I40)))</f>
        <v/>
      </c>
      <c r="CJ46" s="374" t="str">
        <f ca="1">+IF(OFFSET('Water Data'!$I$29,0,10*ROW('Water Data'!I40))="","",OFFSET('Water Data'!$I$29,0,10*ROW('Water Data'!I40)))</f>
        <v/>
      </c>
      <c r="CK46" s="374" t="str">
        <f ca="1">+IF(OFFSET('Sanitation Data'!$D$28,0,10*ROW('Sanitation Data'!D40))="","",OFFSET('Sanitation Data'!$D$28,0,10*ROW('Sanitation Data'!D40)))</f>
        <v/>
      </c>
      <c r="CL46" s="374" t="str">
        <f ca="1">+IF(OFFSET('Sanitation Data'!$D$29,0,10*ROW('Sanitation Data'!D40))="","",OFFSET('Sanitation Data'!$D$29,0,10*ROW('Sanitation Data'!D40)))</f>
        <v/>
      </c>
      <c r="CM46" s="374" t="str">
        <f ca="1">+IF(OFFSET('Sanitation Data'!$D$30,0,10*ROW('Sanitation Data'!D40))="","",OFFSET('Sanitation Data'!$D$30,0,10*ROW('Sanitation Data'!D40)))</f>
        <v/>
      </c>
      <c r="CN46" s="374" t="str">
        <f ca="1">+IF(OFFSET('Sanitation Data'!$D$31,0,10*ROW('Sanitation Data'!D40))="","",OFFSET('Sanitation Data'!$D$31,0,10*ROW('Sanitation Data'!D40)))</f>
        <v/>
      </c>
      <c r="CO46" s="374" t="str">
        <f ca="1">+IF(OFFSET('Sanitation Data'!$D$32,0,10*ROW('Sanitation Data'!D40))="","",OFFSET('Sanitation Data'!$D$32,0,10*ROW('Sanitation Data'!D40)))</f>
        <v/>
      </c>
      <c r="CP46" s="374" t="str">
        <f ca="1">+IF(OFFSET('Sanitation Data'!$E$28,0,10*ROW('Sanitation Data'!E40))="","",OFFSET('Sanitation Data'!$E$28,0,10*ROW('Sanitation Data'!E40)))</f>
        <v/>
      </c>
      <c r="CQ46" s="374" t="str">
        <f ca="1">+IF(OFFSET('Sanitation Data'!$E$29,0,10*ROW('Sanitation Data'!E40))="","",OFFSET('Sanitation Data'!$E$29,0,10*ROW('Sanitation Data'!E40)))</f>
        <v/>
      </c>
      <c r="CR46" s="374" t="str">
        <f ca="1">+IF(OFFSET('Sanitation Data'!$E$30,0,10*ROW('Sanitation Data'!E40))="","",OFFSET('Sanitation Data'!$E$30,0,10*ROW('Sanitation Data'!E40)))</f>
        <v/>
      </c>
      <c r="CS46" s="374" t="str">
        <f ca="1">+IF(OFFSET('Sanitation Data'!$E$31,0,10*ROW('Sanitation Data'!E40))="","",OFFSET('Sanitation Data'!$E$31,0,10*ROW('Sanitation Data'!E40)))</f>
        <v/>
      </c>
      <c r="CT46" s="374" t="str">
        <f ca="1">+IF(OFFSET('Sanitation Data'!$E$32,0,10*ROW('Sanitation Data'!E40))="","",OFFSET('Sanitation Data'!$E$32,0,10*ROW('Sanitation Data'!E40)))</f>
        <v/>
      </c>
      <c r="CU46" s="374" t="str">
        <f ca="1">+IF(OFFSET('Sanitation Data'!$F$28,0,10*ROW('Sanitation Data'!F40))="","",OFFSET('Sanitation Data'!$F$28,0,10*ROW('Sanitation Data'!F40)))</f>
        <v/>
      </c>
      <c r="CV46" s="374" t="str">
        <f ca="1">+IF(OFFSET('Sanitation Data'!$F$29,0,10*ROW('Sanitation Data'!F40))="","",OFFSET('Sanitation Data'!$F$29,0,10*ROW('Sanitation Data'!F40)))</f>
        <v/>
      </c>
      <c r="CW46" s="374" t="str">
        <f ca="1">+IF(OFFSET('Sanitation Data'!$F$30,0,10*ROW('Sanitation Data'!F40))="","",OFFSET('Sanitation Data'!$F$30,0,10*ROW('Sanitation Data'!F40)))</f>
        <v/>
      </c>
      <c r="CX46" s="374" t="str">
        <f ca="1">+IF(OFFSET('Sanitation Data'!$F$31,0,10*ROW('Sanitation Data'!F40))="","",OFFSET('Sanitation Data'!$F$31,0,10*ROW('Sanitation Data'!F40)))</f>
        <v/>
      </c>
      <c r="CY46" s="374" t="str">
        <f ca="1">+IF(OFFSET('Sanitation Data'!$F$32,0,10*ROW('Sanitation Data'!F40))="","",OFFSET('Sanitation Data'!$F$32,0,10*ROW('Sanitation Data'!F40)))</f>
        <v/>
      </c>
      <c r="CZ46" s="374" t="str">
        <f ca="1">+IF(OFFSET('Sanitation Data'!$G$28,0,10*ROW('Sanitation Data'!G40))="","",OFFSET('Sanitation Data'!$G$28,0,10*ROW('Sanitation Data'!G40)))</f>
        <v/>
      </c>
      <c r="DA46" s="374" t="str">
        <f ca="1">+IF(OFFSET('Sanitation Data'!$G$29,0,10*ROW('Sanitation Data'!G40))="","",OFFSET('Sanitation Data'!$G$29,0,10*ROW('Sanitation Data'!G40)))</f>
        <v/>
      </c>
      <c r="DB46" s="374" t="str">
        <f ca="1">+IF(OFFSET('Sanitation Data'!$G$30,0,10*ROW('Sanitation Data'!G40))="","",OFFSET('Sanitation Data'!$G$30,0,10*ROW('Sanitation Data'!G40)))</f>
        <v/>
      </c>
      <c r="DC46" s="374" t="str">
        <f ca="1">+IF(OFFSET('Sanitation Data'!$G$31,0,10*ROW('Sanitation Data'!G40))="","",OFFSET('Sanitation Data'!$G$31,0,10*ROW('Sanitation Data'!G40)))</f>
        <v/>
      </c>
      <c r="DD46" s="374" t="str">
        <f ca="1">+IF(OFFSET('Sanitation Data'!$G$32,0,10*ROW('Sanitation Data'!G40))="","",OFFSET('Sanitation Data'!$G$32,0,10*ROW('Sanitation Data'!G40)))</f>
        <v/>
      </c>
      <c r="DE46" s="374" t="str">
        <f ca="1">+IF(OFFSET('Sanitation Data'!$H$28,0,10*ROW('Sanitation Data'!H40))="","",OFFSET('Sanitation Data'!$H$28,0,10*ROW('Sanitation Data'!H40)))</f>
        <v/>
      </c>
      <c r="DF46" s="374" t="str">
        <f ca="1">+IF(OFFSET('Sanitation Data'!$H$29,0,10*ROW('Sanitation Data'!H40))="","",OFFSET('Sanitation Data'!$H$29,0,10*ROW('Sanitation Data'!H40)))</f>
        <v/>
      </c>
      <c r="DG46" s="374" t="str">
        <f ca="1">+IF(OFFSET('Sanitation Data'!$H$30,0,10*ROW('Sanitation Data'!H40))="","",OFFSET('Sanitation Data'!$H$30,0,10*ROW('Sanitation Data'!H40)))</f>
        <v/>
      </c>
      <c r="DH46" s="374" t="str">
        <f ca="1">+IF(OFFSET('Sanitation Data'!$H$31,0,10*ROW('Sanitation Data'!H40))="","",OFFSET('Sanitation Data'!$H$31,0,10*ROW('Sanitation Data'!H40)))</f>
        <v/>
      </c>
      <c r="DI46" s="374" t="str">
        <f ca="1">+IF(OFFSET('Sanitation Data'!$H$32,0,10*ROW('Sanitation Data'!H40))="","",OFFSET('Sanitation Data'!$H$32,0,10*ROW('Sanitation Data'!H40)))</f>
        <v/>
      </c>
      <c r="DJ46" s="374" t="str">
        <f ca="1">+IF(OFFSET('Sanitation Data'!$I$28,0,10*ROW('Sanitation Data'!I40))="","",OFFSET('Sanitation Data'!$I$28,0,10*ROW('Sanitation Data'!I40)))</f>
        <v/>
      </c>
      <c r="DK46" s="374" t="str">
        <f ca="1">+IF(OFFSET('Sanitation Data'!$I$29,0,10*ROW('Sanitation Data'!I40))="","",OFFSET('Sanitation Data'!$I$29,0,10*ROW('Sanitation Data'!I40)))</f>
        <v/>
      </c>
      <c r="DL46" s="374" t="str">
        <f ca="1">+IF(OFFSET('Sanitation Data'!$I$30,0,10*ROW('Sanitation Data'!I40))="","",OFFSET('Sanitation Data'!$I$30,0,10*ROW('Sanitation Data'!I40)))</f>
        <v/>
      </c>
      <c r="DM46" s="374" t="str">
        <f ca="1">+IF(OFFSET('Sanitation Data'!$I$31,0,10*ROW('Sanitation Data'!I40))="","",OFFSET('Sanitation Data'!$I$31,0,10*ROW('Sanitation Data'!I40)))</f>
        <v/>
      </c>
      <c r="DN46" s="374" t="str">
        <f ca="1">+IF(OFFSET('Sanitation Data'!$I$32,0,10*ROW('Sanitation Data'!I40))="","",OFFSET('Sanitation Data'!$I$32,0,10*ROW('Sanitation Data'!I40)))</f>
        <v/>
      </c>
      <c r="DO46" s="374" t="str">
        <f ca="1">+IF(OFFSET('Hygiene Data'!$D$11,0,10*ROW('Hygiene Data'!D40))="","",OFFSET('Hygiene Data'!$D$11,0,10*ROW('Hygiene Data'!D40)))</f>
        <v/>
      </c>
      <c r="DP46" s="374" t="str">
        <f ca="1">+IF(OFFSET('Hygiene Data'!$D$12,0,10*ROW('Hygiene Data'!D40))="","",OFFSET('Hygiene Data'!$D$12,0,10*ROW('Hygiene Data'!D40)))</f>
        <v/>
      </c>
      <c r="DQ46" s="374" t="str">
        <f ca="1">+IF(OFFSET('Hygiene Data'!$D$13,0,10*ROW('Hygiene Data'!D40))="","",OFFSET('Hygiene Data'!$D$13,0,10*ROW('Hygiene Data'!D40)))</f>
        <v/>
      </c>
      <c r="DR46" s="374" t="str">
        <f ca="1">+IF(OFFSET('Hygiene Data'!$E$11,0,10*ROW('Hygiene Data'!E40))="","",OFFSET('Hygiene Data'!$E$11,0,10*ROW('Hygiene Data'!E40)))</f>
        <v/>
      </c>
      <c r="DS46" s="374" t="str">
        <f ca="1">+IF(OFFSET('Hygiene Data'!$E$12,0,10*ROW('Hygiene Data'!E40))="","",OFFSET('Hygiene Data'!$E$12,0,10*ROW('Hygiene Data'!E40)))</f>
        <v/>
      </c>
      <c r="DT46" s="374" t="str">
        <f ca="1">+IF(OFFSET('Hygiene Data'!$E$13,0,10*ROW('Hygiene Data'!E40))="","",OFFSET('Hygiene Data'!$E$13,0,10*ROW('Hygiene Data'!E40)))</f>
        <v/>
      </c>
      <c r="DU46" s="374" t="str">
        <f ca="1">+IF(OFFSET('Hygiene Data'!$F$11,0,10*ROW('Hygiene Data'!F40))="","",OFFSET('Hygiene Data'!$F$11,0,10*ROW('Hygiene Data'!F40)))</f>
        <v/>
      </c>
      <c r="DV46" s="374" t="str">
        <f ca="1">+IF(OFFSET('Hygiene Data'!$F$12,0,10*ROW('Hygiene Data'!F40))="","",OFFSET('Hygiene Data'!$F$12,0,10*ROW('Hygiene Data'!F40)))</f>
        <v/>
      </c>
      <c r="DW46" s="374" t="str">
        <f ca="1">+IF(OFFSET('Hygiene Data'!$F$13,0,10*ROW('Hygiene Data'!F40))="","",OFFSET('Hygiene Data'!$F$13,0,10*ROW('Hygiene Data'!F40)))</f>
        <v/>
      </c>
      <c r="DX46" s="374" t="str">
        <f ca="1">+IF(OFFSET('Hygiene Data'!$G$11,0,10*ROW('Hygiene Data'!G40))="","",OFFSET('Hygiene Data'!$G$11,0,10*ROW('Hygiene Data'!G40)))</f>
        <v/>
      </c>
      <c r="DY46" s="374" t="str">
        <f ca="1">+IF(OFFSET('Hygiene Data'!$G$12,0,10*ROW('Hygiene Data'!G40))="","",OFFSET('Hygiene Data'!$G$12,0,10*ROW('Hygiene Data'!G40)))</f>
        <v/>
      </c>
      <c r="DZ46" s="374" t="str">
        <f ca="1">+IF(OFFSET('Hygiene Data'!$G$13,0,10*ROW('Hygiene Data'!G40))="","",OFFSET('Hygiene Data'!$G$13,0,10*ROW('Hygiene Data'!G40)))</f>
        <v/>
      </c>
      <c r="EA46" s="374" t="str">
        <f ca="1">+IF(OFFSET('Hygiene Data'!$H$11,0,10*ROW('Hygiene Data'!H40))="","",OFFSET('Hygiene Data'!$H$11,0,10*ROW('Hygiene Data'!H40)))</f>
        <v/>
      </c>
      <c r="EB46" s="374" t="str">
        <f ca="1">+IF(OFFSET('Hygiene Data'!$H$12,0,10*ROW('Hygiene Data'!H40))="","",OFFSET('Hygiene Data'!$H$12,0,10*ROW('Hygiene Data'!H40)))</f>
        <v/>
      </c>
      <c r="EC46" s="374" t="str">
        <f ca="1">+IF(OFFSET('Hygiene Data'!$H$13,0,10*ROW('Hygiene Data'!H40))="","",OFFSET('Hygiene Data'!$H$13,0,10*ROW('Hygiene Data'!H40)))</f>
        <v/>
      </c>
      <c r="ED46" s="374" t="str">
        <f ca="1">+IF(OFFSET('Hygiene Data'!$I$11,0,10*ROW('Hygiene Data'!I40))="","",OFFSET('Hygiene Data'!$I$11,0,10*ROW('Hygiene Data'!I40)))</f>
        <v/>
      </c>
      <c r="EE46" s="374" t="str">
        <f ca="1">+IF(OFFSET('Hygiene Data'!$I$12,0,10*ROW('Hygiene Data'!I40))="","",OFFSET('Hygiene Data'!$I$12,0,10*ROW('Hygiene Data'!I40)))</f>
        <v/>
      </c>
      <c r="EF46" s="374" t="str">
        <f ca="1">+IF(OFFSET('Hygiene Data'!$I$13,0,10*ROW('Hygiene Data'!I40))="","",OFFSET('Hygiene Data'!$I$13,0,10*ROW('Hygiene Data'!I40)))</f>
        <v/>
      </c>
    </row>
    <row r="47" spans="1:136" x14ac:dyDescent="0.25">
      <c r="A47" s="483" t="str">
        <f ca="1">+IF(OFFSET('Water Data'!$B$2,0,10*ROW('Water Data'!E41))="","",OFFSET('Water Data'!$B$2,0,10*ROW('Water Data'!E41)))</f>
        <v/>
      </c>
      <c r="B47" s="48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0" t="str">
        <f t="shared" ca="1" si="0"/>
        <v/>
      </c>
      <c r="D47" s="51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4" t="str">
        <f ca="1">+IF(OFFSET('Water Data'!$D$27,0,10*ROW('Water Data'!D41))="","",OFFSET('Water Data'!$D$27,0,10*ROW('Water Data'!D41)))</f>
        <v/>
      </c>
      <c r="BT47" s="374" t="str">
        <f ca="1">+IF(OFFSET('Water Data'!$D$28,0,10*ROW('Water Data'!D41))="","",OFFSET('Water Data'!$D$28,0,10*ROW('Water Data'!D41)))</f>
        <v/>
      </c>
      <c r="BU47" s="374" t="str">
        <f ca="1">+IF(OFFSET('Water Data'!$D$29,0,10*ROW('Water Data'!D41))="","",OFFSET('Water Data'!$D$29,0,10*ROW('Water Data'!D41)))</f>
        <v/>
      </c>
      <c r="BV47" s="374" t="str">
        <f ca="1">+IF(OFFSET('Water Data'!$E$27,0,10*ROW('Water Data'!E41))="","",OFFSET('Water Data'!$E$27,0,10*ROW('Water Data'!E41)))</f>
        <v/>
      </c>
      <c r="BW47" s="374" t="str">
        <f ca="1">+IF(OFFSET('Water Data'!$E$28,0,10*ROW('Water Data'!E41))="","",OFFSET('Water Data'!$E$28,0,10*ROW('Water Data'!E41)))</f>
        <v/>
      </c>
      <c r="BX47" s="374" t="str">
        <f ca="1">+IF(OFFSET('Water Data'!$E$29,0,10*ROW('Water Data'!E41))="","",OFFSET('Water Data'!$E$29,0,10*ROW('Water Data'!E41)))</f>
        <v/>
      </c>
      <c r="BY47" s="374" t="str">
        <f ca="1">+IF(OFFSET('Water Data'!$F$27,0,10*ROW('Water Data'!F41))="","",OFFSET('Water Data'!$F$27,0,10*ROW('Water Data'!F41)))</f>
        <v/>
      </c>
      <c r="BZ47" s="374" t="str">
        <f ca="1">+IF(OFFSET('Water Data'!$F$28,0,10*ROW('Water Data'!F41))="","",OFFSET('Water Data'!$F$28,0,10*ROW('Water Data'!F41)))</f>
        <v/>
      </c>
      <c r="CA47" s="374" t="str">
        <f ca="1">+IF(OFFSET('Water Data'!$F$29,0,10*ROW('Water Data'!F41))="","",OFFSET('Water Data'!$F$29,0,10*ROW('Water Data'!F41)))</f>
        <v/>
      </c>
      <c r="CB47" s="374" t="str">
        <f ca="1">+IF(OFFSET('Water Data'!$G$27,0,10*ROW('Water Data'!G41))="","",OFFSET('Water Data'!$G$27,0,10*ROW('Water Data'!G41)))</f>
        <v/>
      </c>
      <c r="CC47" s="374" t="str">
        <f ca="1">+IF(OFFSET('Water Data'!$G$28,0,10*ROW('Water Data'!G41))="","",OFFSET('Water Data'!$G$28,0,10*ROW('Water Data'!G41)))</f>
        <v/>
      </c>
      <c r="CD47" s="374" t="str">
        <f ca="1">+IF(OFFSET('Water Data'!$G$29,0,10*ROW('Water Data'!G41))="","",OFFSET('Water Data'!$G$29,0,10*ROW('Water Data'!G41)))</f>
        <v/>
      </c>
      <c r="CE47" s="374" t="str">
        <f ca="1">+IF(OFFSET('Water Data'!$H$27,0,10*ROW('Water Data'!H41))="","",OFFSET('Water Data'!$H$27,0,10*ROW('Water Data'!H41)))</f>
        <v/>
      </c>
      <c r="CF47" s="374" t="str">
        <f ca="1">+IF(OFFSET('Water Data'!$H$28,0,10*ROW('Water Data'!H41))="","",OFFSET('Water Data'!$H$28,0,10*ROW('Water Data'!H41)))</f>
        <v/>
      </c>
      <c r="CG47" s="374" t="str">
        <f ca="1">+IF(OFFSET('Water Data'!$H$29,0,10*ROW('Water Data'!H41))="","",OFFSET('Water Data'!$H$29,0,10*ROW('Water Data'!H41)))</f>
        <v/>
      </c>
      <c r="CH47" s="374" t="str">
        <f ca="1">+IF(OFFSET('Water Data'!$I$27,0,10*ROW('Water Data'!I41))="","",OFFSET('Water Data'!$I$27,0,10*ROW('Water Data'!I41)))</f>
        <v/>
      </c>
      <c r="CI47" s="374" t="str">
        <f ca="1">+IF(OFFSET('Water Data'!$I$28,0,10*ROW('Water Data'!I41))="","",OFFSET('Water Data'!$I$28,0,10*ROW('Water Data'!I41)))</f>
        <v/>
      </c>
      <c r="CJ47" s="374" t="str">
        <f ca="1">+IF(OFFSET('Water Data'!$I$29,0,10*ROW('Water Data'!I41))="","",OFFSET('Water Data'!$I$29,0,10*ROW('Water Data'!I41)))</f>
        <v/>
      </c>
      <c r="CK47" s="374" t="str">
        <f ca="1">+IF(OFFSET('Sanitation Data'!$D$28,0,10*ROW('Sanitation Data'!D41))="","",OFFSET('Sanitation Data'!$D$28,0,10*ROW('Sanitation Data'!D41)))</f>
        <v/>
      </c>
      <c r="CL47" s="374" t="str">
        <f ca="1">+IF(OFFSET('Sanitation Data'!$D$29,0,10*ROW('Sanitation Data'!D41))="","",OFFSET('Sanitation Data'!$D$29,0,10*ROW('Sanitation Data'!D41)))</f>
        <v/>
      </c>
      <c r="CM47" s="374" t="str">
        <f ca="1">+IF(OFFSET('Sanitation Data'!$D$30,0,10*ROW('Sanitation Data'!D41))="","",OFFSET('Sanitation Data'!$D$30,0,10*ROW('Sanitation Data'!D41)))</f>
        <v/>
      </c>
      <c r="CN47" s="374" t="str">
        <f ca="1">+IF(OFFSET('Sanitation Data'!$D$31,0,10*ROW('Sanitation Data'!D41))="","",OFFSET('Sanitation Data'!$D$31,0,10*ROW('Sanitation Data'!D41)))</f>
        <v/>
      </c>
      <c r="CO47" s="374" t="str">
        <f ca="1">+IF(OFFSET('Sanitation Data'!$D$32,0,10*ROW('Sanitation Data'!D41))="","",OFFSET('Sanitation Data'!$D$32,0,10*ROW('Sanitation Data'!D41)))</f>
        <v/>
      </c>
      <c r="CP47" s="374" t="str">
        <f ca="1">+IF(OFFSET('Sanitation Data'!$E$28,0,10*ROW('Sanitation Data'!E41))="","",OFFSET('Sanitation Data'!$E$28,0,10*ROW('Sanitation Data'!E41)))</f>
        <v/>
      </c>
      <c r="CQ47" s="374" t="str">
        <f ca="1">+IF(OFFSET('Sanitation Data'!$E$29,0,10*ROW('Sanitation Data'!E41))="","",OFFSET('Sanitation Data'!$E$29,0,10*ROW('Sanitation Data'!E41)))</f>
        <v/>
      </c>
      <c r="CR47" s="374" t="str">
        <f ca="1">+IF(OFFSET('Sanitation Data'!$E$30,0,10*ROW('Sanitation Data'!E41))="","",OFFSET('Sanitation Data'!$E$30,0,10*ROW('Sanitation Data'!E41)))</f>
        <v/>
      </c>
      <c r="CS47" s="374" t="str">
        <f ca="1">+IF(OFFSET('Sanitation Data'!$E$31,0,10*ROW('Sanitation Data'!E41))="","",OFFSET('Sanitation Data'!$E$31,0,10*ROW('Sanitation Data'!E41)))</f>
        <v/>
      </c>
      <c r="CT47" s="374" t="str">
        <f ca="1">+IF(OFFSET('Sanitation Data'!$E$32,0,10*ROW('Sanitation Data'!E41))="","",OFFSET('Sanitation Data'!$E$32,0,10*ROW('Sanitation Data'!E41)))</f>
        <v/>
      </c>
      <c r="CU47" s="374" t="str">
        <f ca="1">+IF(OFFSET('Sanitation Data'!$F$28,0,10*ROW('Sanitation Data'!F41))="","",OFFSET('Sanitation Data'!$F$28,0,10*ROW('Sanitation Data'!F41)))</f>
        <v/>
      </c>
      <c r="CV47" s="374" t="str">
        <f ca="1">+IF(OFFSET('Sanitation Data'!$F$29,0,10*ROW('Sanitation Data'!F41))="","",OFFSET('Sanitation Data'!$F$29,0,10*ROW('Sanitation Data'!F41)))</f>
        <v/>
      </c>
      <c r="CW47" s="374" t="str">
        <f ca="1">+IF(OFFSET('Sanitation Data'!$F$30,0,10*ROW('Sanitation Data'!F41))="","",OFFSET('Sanitation Data'!$F$30,0,10*ROW('Sanitation Data'!F41)))</f>
        <v/>
      </c>
      <c r="CX47" s="374" t="str">
        <f ca="1">+IF(OFFSET('Sanitation Data'!$F$31,0,10*ROW('Sanitation Data'!F41))="","",OFFSET('Sanitation Data'!$F$31,0,10*ROW('Sanitation Data'!F41)))</f>
        <v/>
      </c>
      <c r="CY47" s="374" t="str">
        <f ca="1">+IF(OFFSET('Sanitation Data'!$F$32,0,10*ROW('Sanitation Data'!F41))="","",OFFSET('Sanitation Data'!$F$32,0,10*ROW('Sanitation Data'!F41)))</f>
        <v/>
      </c>
      <c r="CZ47" s="374" t="str">
        <f ca="1">+IF(OFFSET('Sanitation Data'!$G$28,0,10*ROW('Sanitation Data'!G41))="","",OFFSET('Sanitation Data'!$G$28,0,10*ROW('Sanitation Data'!G41)))</f>
        <v/>
      </c>
      <c r="DA47" s="374" t="str">
        <f ca="1">+IF(OFFSET('Sanitation Data'!$G$29,0,10*ROW('Sanitation Data'!G41))="","",OFFSET('Sanitation Data'!$G$29,0,10*ROW('Sanitation Data'!G41)))</f>
        <v/>
      </c>
      <c r="DB47" s="374" t="str">
        <f ca="1">+IF(OFFSET('Sanitation Data'!$G$30,0,10*ROW('Sanitation Data'!G41))="","",OFFSET('Sanitation Data'!$G$30,0,10*ROW('Sanitation Data'!G41)))</f>
        <v/>
      </c>
      <c r="DC47" s="374" t="str">
        <f ca="1">+IF(OFFSET('Sanitation Data'!$G$31,0,10*ROW('Sanitation Data'!G41))="","",OFFSET('Sanitation Data'!$G$31,0,10*ROW('Sanitation Data'!G41)))</f>
        <v/>
      </c>
      <c r="DD47" s="374" t="str">
        <f ca="1">+IF(OFFSET('Sanitation Data'!$G$32,0,10*ROW('Sanitation Data'!G41))="","",OFFSET('Sanitation Data'!$G$32,0,10*ROW('Sanitation Data'!G41)))</f>
        <v/>
      </c>
      <c r="DE47" s="374" t="str">
        <f ca="1">+IF(OFFSET('Sanitation Data'!$H$28,0,10*ROW('Sanitation Data'!H41))="","",OFFSET('Sanitation Data'!$H$28,0,10*ROW('Sanitation Data'!H41)))</f>
        <v/>
      </c>
      <c r="DF47" s="374" t="str">
        <f ca="1">+IF(OFFSET('Sanitation Data'!$H$29,0,10*ROW('Sanitation Data'!H41))="","",OFFSET('Sanitation Data'!$H$29,0,10*ROW('Sanitation Data'!H41)))</f>
        <v/>
      </c>
      <c r="DG47" s="374" t="str">
        <f ca="1">+IF(OFFSET('Sanitation Data'!$H$30,0,10*ROW('Sanitation Data'!H41))="","",OFFSET('Sanitation Data'!$H$30,0,10*ROW('Sanitation Data'!H41)))</f>
        <v/>
      </c>
      <c r="DH47" s="374" t="str">
        <f ca="1">+IF(OFFSET('Sanitation Data'!$H$31,0,10*ROW('Sanitation Data'!H41))="","",OFFSET('Sanitation Data'!$H$31,0,10*ROW('Sanitation Data'!H41)))</f>
        <v/>
      </c>
      <c r="DI47" s="374" t="str">
        <f ca="1">+IF(OFFSET('Sanitation Data'!$H$32,0,10*ROW('Sanitation Data'!H41))="","",OFFSET('Sanitation Data'!$H$32,0,10*ROW('Sanitation Data'!H41)))</f>
        <v/>
      </c>
      <c r="DJ47" s="374" t="str">
        <f ca="1">+IF(OFFSET('Sanitation Data'!$I$28,0,10*ROW('Sanitation Data'!I41))="","",OFFSET('Sanitation Data'!$I$28,0,10*ROW('Sanitation Data'!I41)))</f>
        <v/>
      </c>
      <c r="DK47" s="374" t="str">
        <f ca="1">+IF(OFFSET('Sanitation Data'!$I$29,0,10*ROW('Sanitation Data'!I41))="","",OFFSET('Sanitation Data'!$I$29,0,10*ROW('Sanitation Data'!I41)))</f>
        <v/>
      </c>
      <c r="DL47" s="374" t="str">
        <f ca="1">+IF(OFFSET('Sanitation Data'!$I$30,0,10*ROW('Sanitation Data'!I41))="","",OFFSET('Sanitation Data'!$I$30,0,10*ROW('Sanitation Data'!I41)))</f>
        <v/>
      </c>
      <c r="DM47" s="374" t="str">
        <f ca="1">+IF(OFFSET('Sanitation Data'!$I$31,0,10*ROW('Sanitation Data'!I41))="","",OFFSET('Sanitation Data'!$I$31,0,10*ROW('Sanitation Data'!I41)))</f>
        <v/>
      </c>
      <c r="DN47" s="374" t="str">
        <f ca="1">+IF(OFFSET('Sanitation Data'!$I$32,0,10*ROW('Sanitation Data'!I41))="","",OFFSET('Sanitation Data'!$I$32,0,10*ROW('Sanitation Data'!I41)))</f>
        <v/>
      </c>
      <c r="DO47" s="374" t="str">
        <f ca="1">+IF(OFFSET('Hygiene Data'!$D$11,0,10*ROW('Hygiene Data'!D41))="","",OFFSET('Hygiene Data'!$D$11,0,10*ROW('Hygiene Data'!D41)))</f>
        <v/>
      </c>
      <c r="DP47" s="374" t="str">
        <f ca="1">+IF(OFFSET('Hygiene Data'!$D$12,0,10*ROW('Hygiene Data'!D41))="","",OFFSET('Hygiene Data'!$D$12,0,10*ROW('Hygiene Data'!D41)))</f>
        <v/>
      </c>
      <c r="DQ47" s="374" t="str">
        <f ca="1">+IF(OFFSET('Hygiene Data'!$D$13,0,10*ROW('Hygiene Data'!D41))="","",OFFSET('Hygiene Data'!$D$13,0,10*ROW('Hygiene Data'!D41)))</f>
        <v/>
      </c>
      <c r="DR47" s="374" t="str">
        <f ca="1">+IF(OFFSET('Hygiene Data'!$E$11,0,10*ROW('Hygiene Data'!E41))="","",OFFSET('Hygiene Data'!$E$11,0,10*ROW('Hygiene Data'!E41)))</f>
        <v/>
      </c>
      <c r="DS47" s="374" t="str">
        <f ca="1">+IF(OFFSET('Hygiene Data'!$E$12,0,10*ROW('Hygiene Data'!E41))="","",OFFSET('Hygiene Data'!$E$12,0,10*ROW('Hygiene Data'!E41)))</f>
        <v/>
      </c>
      <c r="DT47" s="374" t="str">
        <f ca="1">+IF(OFFSET('Hygiene Data'!$E$13,0,10*ROW('Hygiene Data'!E41))="","",OFFSET('Hygiene Data'!$E$13,0,10*ROW('Hygiene Data'!E41)))</f>
        <v/>
      </c>
      <c r="DU47" s="374" t="str">
        <f ca="1">+IF(OFFSET('Hygiene Data'!$F$11,0,10*ROW('Hygiene Data'!F41))="","",OFFSET('Hygiene Data'!$F$11,0,10*ROW('Hygiene Data'!F41)))</f>
        <v/>
      </c>
      <c r="DV47" s="374" t="str">
        <f ca="1">+IF(OFFSET('Hygiene Data'!$F$12,0,10*ROW('Hygiene Data'!F41))="","",OFFSET('Hygiene Data'!$F$12,0,10*ROW('Hygiene Data'!F41)))</f>
        <v/>
      </c>
      <c r="DW47" s="374" t="str">
        <f ca="1">+IF(OFFSET('Hygiene Data'!$F$13,0,10*ROW('Hygiene Data'!F41))="","",OFFSET('Hygiene Data'!$F$13,0,10*ROW('Hygiene Data'!F41)))</f>
        <v/>
      </c>
      <c r="DX47" s="374" t="str">
        <f ca="1">+IF(OFFSET('Hygiene Data'!$G$11,0,10*ROW('Hygiene Data'!G41))="","",OFFSET('Hygiene Data'!$G$11,0,10*ROW('Hygiene Data'!G41)))</f>
        <v/>
      </c>
      <c r="DY47" s="374" t="str">
        <f ca="1">+IF(OFFSET('Hygiene Data'!$G$12,0,10*ROW('Hygiene Data'!G41))="","",OFFSET('Hygiene Data'!$G$12,0,10*ROW('Hygiene Data'!G41)))</f>
        <v/>
      </c>
      <c r="DZ47" s="374" t="str">
        <f ca="1">+IF(OFFSET('Hygiene Data'!$G$13,0,10*ROW('Hygiene Data'!G41))="","",OFFSET('Hygiene Data'!$G$13,0,10*ROW('Hygiene Data'!G41)))</f>
        <v/>
      </c>
      <c r="EA47" s="374" t="str">
        <f ca="1">+IF(OFFSET('Hygiene Data'!$H$11,0,10*ROW('Hygiene Data'!H41))="","",OFFSET('Hygiene Data'!$H$11,0,10*ROW('Hygiene Data'!H41)))</f>
        <v/>
      </c>
      <c r="EB47" s="374" t="str">
        <f ca="1">+IF(OFFSET('Hygiene Data'!$H$12,0,10*ROW('Hygiene Data'!H41))="","",OFFSET('Hygiene Data'!$H$12,0,10*ROW('Hygiene Data'!H41)))</f>
        <v/>
      </c>
      <c r="EC47" s="374" t="str">
        <f ca="1">+IF(OFFSET('Hygiene Data'!$H$13,0,10*ROW('Hygiene Data'!H41))="","",OFFSET('Hygiene Data'!$H$13,0,10*ROW('Hygiene Data'!H41)))</f>
        <v/>
      </c>
      <c r="ED47" s="374" t="str">
        <f ca="1">+IF(OFFSET('Hygiene Data'!$I$11,0,10*ROW('Hygiene Data'!I41))="","",OFFSET('Hygiene Data'!$I$11,0,10*ROW('Hygiene Data'!I41)))</f>
        <v/>
      </c>
      <c r="EE47" s="374" t="str">
        <f ca="1">+IF(OFFSET('Hygiene Data'!$I$12,0,10*ROW('Hygiene Data'!I41))="","",OFFSET('Hygiene Data'!$I$12,0,10*ROW('Hygiene Data'!I41)))</f>
        <v/>
      </c>
      <c r="EF47" s="374" t="str">
        <f ca="1">+IF(OFFSET('Hygiene Data'!$I$13,0,10*ROW('Hygiene Data'!I41))="","",OFFSET('Hygiene Data'!$I$13,0,10*ROW('Hygiene Data'!I41)))</f>
        <v/>
      </c>
    </row>
    <row r="48" spans="1:136" x14ac:dyDescent="0.25">
      <c r="A48" s="483" t="str">
        <f ca="1">+IF(OFFSET('Water Data'!$B$2,0,10*ROW('Water Data'!E42))="","",OFFSET('Water Data'!$B$2,0,10*ROW('Water Data'!E42)))</f>
        <v/>
      </c>
      <c r="B48" s="48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0" t="str">
        <f t="shared" ca="1" si="0"/>
        <v/>
      </c>
      <c r="D48" s="51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4" t="str">
        <f ca="1">+IF(OFFSET('Water Data'!$D$27,0,10*ROW('Water Data'!D42))="","",OFFSET('Water Data'!$D$27,0,10*ROW('Water Data'!D42)))</f>
        <v/>
      </c>
      <c r="BT48" s="374" t="str">
        <f ca="1">+IF(OFFSET('Water Data'!$D$28,0,10*ROW('Water Data'!D42))="","",OFFSET('Water Data'!$D$28,0,10*ROW('Water Data'!D42)))</f>
        <v/>
      </c>
      <c r="BU48" s="374" t="str">
        <f ca="1">+IF(OFFSET('Water Data'!$D$29,0,10*ROW('Water Data'!D42))="","",OFFSET('Water Data'!$D$29,0,10*ROW('Water Data'!D42)))</f>
        <v/>
      </c>
      <c r="BV48" s="374" t="str">
        <f ca="1">+IF(OFFSET('Water Data'!$E$27,0,10*ROW('Water Data'!E42))="","",OFFSET('Water Data'!$E$27,0,10*ROW('Water Data'!E42)))</f>
        <v/>
      </c>
      <c r="BW48" s="374" t="str">
        <f ca="1">+IF(OFFSET('Water Data'!$E$28,0,10*ROW('Water Data'!E42))="","",OFFSET('Water Data'!$E$28,0,10*ROW('Water Data'!E42)))</f>
        <v/>
      </c>
      <c r="BX48" s="374" t="str">
        <f ca="1">+IF(OFFSET('Water Data'!$E$29,0,10*ROW('Water Data'!E42))="","",OFFSET('Water Data'!$E$29,0,10*ROW('Water Data'!E42)))</f>
        <v/>
      </c>
      <c r="BY48" s="374" t="str">
        <f ca="1">+IF(OFFSET('Water Data'!$F$27,0,10*ROW('Water Data'!F42))="","",OFFSET('Water Data'!$F$27,0,10*ROW('Water Data'!F42)))</f>
        <v/>
      </c>
      <c r="BZ48" s="374" t="str">
        <f ca="1">+IF(OFFSET('Water Data'!$F$28,0,10*ROW('Water Data'!F42))="","",OFFSET('Water Data'!$F$28,0,10*ROW('Water Data'!F42)))</f>
        <v/>
      </c>
      <c r="CA48" s="374" t="str">
        <f ca="1">+IF(OFFSET('Water Data'!$F$29,0,10*ROW('Water Data'!F42))="","",OFFSET('Water Data'!$F$29,0,10*ROW('Water Data'!F42)))</f>
        <v/>
      </c>
      <c r="CB48" s="374" t="str">
        <f ca="1">+IF(OFFSET('Water Data'!$G$27,0,10*ROW('Water Data'!G42))="","",OFFSET('Water Data'!$G$27,0,10*ROW('Water Data'!G42)))</f>
        <v/>
      </c>
      <c r="CC48" s="374" t="str">
        <f ca="1">+IF(OFFSET('Water Data'!$G$28,0,10*ROW('Water Data'!G42))="","",OFFSET('Water Data'!$G$28,0,10*ROW('Water Data'!G42)))</f>
        <v/>
      </c>
      <c r="CD48" s="374" t="str">
        <f ca="1">+IF(OFFSET('Water Data'!$G$29,0,10*ROW('Water Data'!G42))="","",OFFSET('Water Data'!$G$29,0,10*ROW('Water Data'!G42)))</f>
        <v/>
      </c>
      <c r="CE48" s="374" t="str">
        <f ca="1">+IF(OFFSET('Water Data'!$H$27,0,10*ROW('Water Data'!H42))="","",OFFSET('Water Data'!$H$27,0,10*ROW('Water Data'!H42)))</f>
        <v/>
      </c>
      <c r="CF48" s="374" t="str">
        <f ca="1">+IF(OFFSET('Water Data'!$H$28,0,10*ROW('Water Data'!H42))="","",OFFSET('Water Data'!$H$28,0,10*ROW('Water Data'!H42)))</f>
        <v/>
      </c>
      <c r="CG48" s="374" t="str">
        <f ca="1">+IF(OFFSET('Water Data'!$H$29,0,10*ROW('Water Data'!H42))="","",OFFSET('Water Data'!$H$29,0,10*ROW('Water Data'!H42)))</f>
        <v/>
      </c>
      <c r="CH48" s="374" t="str">
        <f ca="1">+IF(OFFSET('Water Data'!$I$27,0,10*ROW('Water Data'!I42))="","",OFFSET('Water Data'!$I$27,0,10*ROW('Water Data'!I42)))</f>
        <v/>
      </c>
      <c r="CI48" s="374" t="str">
        <f ca="1">+IF(OFFSET('Water Data'!$I$28,0,10*ROW('Water Data'!I42))="","",OFFSET('Water Data'!$I$28,0,10*ROW('Water Data'!I42)))</f>
        <v/>
      </c>
      <c r="CJ48" s="374" t="str">
        <f ca="1">+IF(OFFSET('Water Data'!$I$29,0,10*ROW('Water Data'!I42))="","",OFFSET('Water Data'!$I$29,0,10*ROW('Water Data'!I42)))</f>
        <v/>
      </c>
      <c r="CK48" s="374" t="str">
        <f ca="1">+IF(OFFSET('Sanitation Data'!$D$28,0,10*ROW('Sanitation Data'!D42))="","",OFFSET('Sanitation Data'!$D$28,0,10*ROW('Sanitation Data'!D42)))</f>
        <v/>
      </c>
      <c r="CL48" s="374" t="str">
        <f ca="1">+IF(OFFSET('Sanitation Data'!$D$29,0,10*ROW('Sanitation Data'!D42))="","",OFFSET('Sanitation Data'!$D$29,0,10*ROW('Sanitation Data'!D42)))</f>
        <v/>
      </c>
      <c r="CM48" s="374" t="str">
        <f ca="1">+IF(OFFSET('Sanitation Data'!$D$30,0,10*ROW('Sanitation Data'!D42))="","",OFFSET('Sanitation Data'!$D$30,0,10*ROW('Sanitation Data'!D42)))</f>
        <v/>
      </c>
      <c r="CN48" s="374" t="str">
        <f ca="1">+IF(OFFSET('Sanitation Data'!$D$31,0,10*ROW('Sanitation Data'!D42))="","",OFFSET('Sanitation Data'!$D$31,0,10*ROW('Sanitation Data'!D42)))</f>
        <v/>
      </c>
      <c r="CO48" s="374" t="str">
        <f ca="1">+IF(OFFSET('Sanitation Data'!$D$32,0,10*ROW('Sanitation Data'!D42))="","",OFFSET('Sanitation Data'!$D$32,0,10*ROW('Sanitation Data'!D42)))</f>
        <v/>
      </c>
      <c r="CP48" s="374" t="str">
        <f ca="1">+IF(OFFSET('Sanitation Data'!$E$28,0,10*ROW('Sanitation Data'!E42))="","",OFFSET('Sanitation Data'!$E$28,0,10*ROW('Sanitation Data'!E42)))</f>
        <v/>
      </c>
      <c r="CQ48" s="374" t="str">
        <f ca="1">+IF(OFFSET('Sanitation Data'!$E$29,0,10*ROW('Sanitation Data'!E42))="","",OFFSET('Sanitation Data'!$E$29,0,10*ROW('Sanitation Data'!E42)))</f>
        <v/>
      </c>
      <c r="CR48" s="374" t="str">
        <f ca="1">+IF(OFFSET('Sanitation Data'!$E$30,0,10*ROW('Sanitation Data'!E42))="","",OFFSET('Sanitation Data'!$E$30,0,10*ROW('Sanitation Data'!E42)))</f>
        <v/>
      </c>
      <c r="CS48" s="374" t="str">
        <f ca="1">+IF(OFFSET('Sanitation Data'!$E$31,0,10*ROW('Sanitation Data'!E42))="","",OFFSET('Sanitation Data'!$E$31,0,10*ROW('Sanitation Data'!E42)))</f>
        <v/>
      </c>
      <c r="CT48" s="374" t="str">
        <f ca="1">+IF(OFFSET('Sanitation Data'!$E$32,0,10*ROW('Sanitation Data'!E42))="","",OFFSET('Sanitation Data'!$E$32,0,10*ROW('Sanitation Data'!E42)))</f>
        <v/>
      </c>
      <c r="CU48" s="374" t="str">
        <f ca="1">+IF(OFFSET('Sanitation Data'!$F$28,0,10*ROW('Sanitation Data'!F42))="","",OFFSET('Sanitation Data'!$F$28,0,10*ROW('Sanitation Data'!F42)))</f>
        <v/>
      </c>
      <c r="CV48" s="374" t="str">
        <f ca="1">+IF(OFFSET('Sanitation Data'!$F$29,0,10*ROW('Sanitation Data'!F42))="","",OFFSET('Sanitation Data'!$F$29,0,10*ROW('Sanitation Data'!F42)))</f>
        <v/>
      </c>
      <c r="CW48" s="374" t="str">
        <f ca="1">+IF(OFFSET('Sanitation Data'!$F$30,0,10*ROW('Sanitation Data'!F42))="","",OFFSET('Sanitation Data'!$F$30,0,10*ROW('Sanitation Data'!F42)))</f>
        <v/>
      </c>
      <c r="CX48" s="374" t="str">
        <f ca="1">+IF(OFFSET('Sanitation Data'!$F$31,0,10*ROW('Sanitation Data'!F42))="","",OFFSET('Sanitation Data'!$F$31,0,10*ROW('Sanitation Data'!F42)))</f>
        <v/>
      </c>
      <c r="CY48" s="374" t="str">
        <f ca="1">+IF(OFFSET('Sanitation Data'!$F$32,0,10*ROW('Sanitation Data'!F42))="","",OFFSET('Sanitation Data'!$F$32,0,10*ROW('Sanitation Data'!F42)))</f>
        <v/>
      </c>
      <c r="CZ48" s="374" t="str">
        <f ca="1">+IF(OFFSET('Sanitation Data'!$G$28,0,10*ROW('Sanitation Data'!G42))="","",OFFSET('Sanitation Data'!$G$28,0,10*ROW('Sanitation Data'!G42)))</f>
        <v/>
      </c>
      <c r="DA48" s="374" t="str">
        <f ca="1">+IF(OFFSET('Sanitation Data'!$G$29,0,10*ROW('Sanitation Data'!G42))="","",OFFSET('Sanitation Data'!$G$29,0,10*ROW('Sanitation Data'!G42)))</f>
        <v/>
      </c>
      <c r="DB48" s="374" t="str">
        <f ca="1">+IF(OFFSET('Sanitation Data'!$G$30,0,10*ROW('Sanitation Data'!G42))="","",OFFSET('Sanitation Data'!$G$30,0,10*ROW('Sanitation Data'!G42)))</f>
        <v/>
      </c>
      <c r="DC48" s="374" t="str">
        <f ca="1">+IF(OFFSET('Sanitation Data'!$G$31,0,10*ROW('Sanitation Data'!G42))="","",OFFSET('Sanitation Data'!$G$31,0,10*ROW('Sanitation Data'!G42)))</f>
        <v/>
      </c>
      <c r="DD48" s="374" t="str">
        <f ca="1">+IF(OFFSET('Sanitation Data'!$G$32,0,10*ROW('Sanitation Data'!G42))="","",OFFSET('Sanitation Data'!$G$32,0,10*ROW('Sanitation Data'!G42)))</f>
        <v/>
      </c>
      <c r="DE48" s="374" t="str">
        <f ca="1">+IF(OFFSET('Sanitation Data'!$H$28,0,10*ROW('Sanitation Data'!H42))="","",OFFSET('Sanitation Data'!$H$28,0,10*ROW('Sanitation Data'!H42)))</f>
        <v/>
      </c>
      <c r="DF48" s="374" t="str">
        <f ca="1">+IF(OFFSET('Sanitation Data'!$H$29,0,10*ROW('Sanitation Data'!H42))="","",OFFSET('Sanitation Data'!$H$29,0,10*ROW('Sanitation Data'!H42)))</f>
        <v/>
      </c>
      <c r="DG48" s="374" t="str">
        <f ca="1">+IF(OFFSET('Sanitation Data'!$H$30,0,10*ROW('Sanitation Data'!H42))="","",OFFSET('Sanitation Data'!$H$30,0,10*ROW('Sanitation Data'!H42)))</f>
        <v/>
      </c>
      <c r="DH48" s="374" t="str">
        <f ca="1">+IF(OFFSET('Sanitation Data'!$H$31,0,10*ROW('Sanitation Data'!H42))="","",OFFSET('Sanitation Data'!$H$31,0,10*ROW('Sanitation Data'!H42)))</f>
        <v/>
      </c>
      <c r="DI48" s="374" t="str">
        <f ca="1">+IF(OFFSET('Sanitation Data'!$H$32,0,10*ROW('Sanitation Data'!H42))="","",OFFSET('Sanitation Data'!$H$32,0,10*ROW('Sanitation Data'!H42)))</f>
        <v/>
      </c>
      <c r="DJ48" s="374" t="str">
        <f ca="1">+IF(OFFSET('Sanitation Data'!$I$28,0,10*ROW('Sanitation Data'!I42))="","",OFFSET('Sanitation Data'!$I$28,0,10*ROW('Sanitation Data'!I42)))</f>
        <v/>
      </c>
      <c r="DK48" s="374" t="str">
        <f ca="1">+IF(OFFSET('Sanitation Data'!$I$29,0,10*ROW('Sanitation Data'!I42))="","",OFFSET('Sanitation Data'!$I$29,0,10*ROW('Sanitation Data'!I42)))</f>
        <v/>
      </c>
      <c r="DL48" s="374" t="str">
        <f ca="1">+IF(OFFSET('Sanitation Data'!$I$30,0,10*ROW('Sanitation Data'!I42))="","",OFFSET('Sanitation Data'!$I$30,0,10*ROW('Sanitation Data'!I42)))</f>
        <v/>
      </c>
      <c r="DM48" s="374" t="str">
        <f ca="1">+IF(OFFSET('Sanitation Data'!$I$31,0,10*ROW('Sanitation Data'!I42))="","",OFFSET('Sanitation Data'!$I$31,0,10*ROW('Sanitation Data'!I42)))</f>
        <v/>
      </c>
      <c r="DN48" s="374" t="str">
        <f ca="1">+IF(OFFSET('Sanitation Data'!$I$32,0,10*ROW('Sanitation Data'!I42))="","",OFFSET('Sanitation Data'!$I$32,0,10*ROW('Sanitation Data'!I42)))</f>
        <v/>
      </c>
      <c r="DO48" s="374" t="str">
        <f ca="1">+IF(OFFSET('Hygiene Data'!$D$11,0,10*ROW('Hygiene Data'!D42))="","",OFFSET('Hygiene Data'!$D$11,0,10*ROW('Hygiene Data'!D42)))</f>
        <v/>
      </c>
      <c r="DP48" s="374" t="str">
        <f ca="1">+IF(OFFSET('Hygiene Data'!$D$12,0,10*ROW('Hygiene Data'!D42))="","",OFFSET('Hygiene Data'!$D$12,0,10*ROW('Hygiene Data'!D42)))</f>
        <v/>
      </c>
      <c r="DQ48" s="374" t="str">
        <f ca="1">+IF(OFFSET('Hygiene Data'!$D$13,0,10*ROW('Hygiene Data'!D42))="","",OFFSET('Hygiene Data'!$D$13,0,10*ROW('Hygiene Data'!D42)))</f>
        <v/>
      </c>
      <c r="DR48" s="374" t="str">
        <f ca="1">+IF(OFFSET('Hygiene Data'!$E$11,0,10*ROW('Hygiene Data'!E42))="","",OFFSET('Hygiene Data'!$E$11,0,10*ROW('Hygiene Data'!E42)))</f>
        <v/>
      </c>
      <c r="DS48" s="374" t="str">
        <f ca="1">+IF(OFFSET('Hygiene Data'!$E$12,0,10*ROW('Hygiene Data'!E42))="","",OFFSET('Hygiene Data'!$E$12,0,10*ROW('Hygiene Data'!E42)))</f>
        <v/>
      </c>
      <c r="DT48" s="374" t="str">
        <f ca="1">+IF(OFFSET('Hygiene Data'!$E$13,0,10*ROW('Hygiene Data'!E42))="","",OFFSET('Hygiene Data'!$E$13,0,10*ROW('Hygiene Data'!E42)))</f>
        <v/>
      </c>
      <c r="DU48" s="374" t="str">
        <f ca="1">+IF(OFFSET('Hygiene Data'!$F$11,0,10*ROW('Hygiene Data'!F42))="","",OFFSET('Hygiene Data'!$F$11,0,10*ROW('Hygiene Data'!F42)))</f>
        <v/>
      </c>
      <c r="DV48" s="374" t="str">
        <f ca="1">+IF(OFFSET('Hygiene Data'!$F$12,0,10*ROW('Hygiene Data'!F42))="","",OFFSET('Hygiene Data'!$F$12,0,10*ROW('Hygiene Data'!F42)))</f>
        <v/>
      </c>
      <c r="DW48" s="374" t="str">
        <f ca="1">+IF(OFFSET('Hygiene Data'!$F$13,0,10*ROW('Hygiene Data'!F42))="","",OFFSET('Hygiene Data'!$F$13,0,10*ROW('Hygiene Data'!F42)))</f>
        <v/>
      </c>
      <c r="DX48" s="374" t="str">
        <f ca="1">+IF(OFFSET('Hygiene Data'!$G$11,0,10*ROW('Hygiene Data'!G42))="","",OFFSET('Hygiene Data'!$G$11,0,10*ROW('Hygiene Data'!G42)))</f>
        <v/>
      </c>
      <c r="DY48" s="374" t="str">
        <f ca="1">+IF(OFFSET('Hygiene Data'!$G$12,0,10*ROW('Hygiene Data'!G42))="","",OFFSET('Hygiene Data'!$G$12,0,10*ROW('Hygiene Data'!G42)))</f>
        <v/>
      </c>
      <c r="DZ48" s="374" t="str">
        <f ca="1">+IF(OFFSET('Hygiene Data'!$G$13,0,10*ROW('Hygiene Data'!G42))="","",OFFSET('Hygiene Data'!$G$13,0,10*ROW('Hygiene Data'!G42)))</f>
        <v/>
      </c>
      <c r="EA48" s="374" t="str">
        <f ca="1">+IF(OFFSET('Hygiene Data'!$H$11,0,10*ROW('Hygiene Data'!H42))="","",OFFSET('Hygiene Data'!$H$11,0,10*ROW('Hygiene Data'!H42)))</f>
        <v/>
      </c>
      <c r="EB48" s="374" t="str">
        <f ca="1">+IF(OFFSET('Hygiene Data'!$H$12,0,10*ROW('Hygiene Data'!H42))="","",OFFSET('Hygiene Data'!$H$12,0,10*ROW('Hygiene Data'!H42)))</f>
        <v/>
      </c>
      <c r="EC48" s="374" t="str">
        <f ca="1">+IF(OFFSET('Hygiene Data'!$H$13,0,10*ROW('Hygiene Data'!H42))="","",OFFSET('Hygiene Data'!$H$13,0,10*ROW('Hygiene Data'!H42)))</f>
        <v/>
      </c>
      <c r="ED48" s="374" t="str">
        <f ca="1">+IF(OFFSET('Hygiene Data'!$I$11,0,10*ROW('Hygiene Data'!I42))="","",OFFSET('Hygiene Data'!$I$11,0,10*ROW('Hygiene Data'!I42)))</f>
        <v/>
      </c>
      <c r="EE48" s="374" t="str">
        <f ca="1">+IF(OFFSET('Hygiene Data'!$I$12,0,10*ROW('Hygiene Data'!I42))="","",OFFSET('Hygiene Data'!$I$12,0,10*ROW('Hygiene Data'!I42)))</f>
        <v/>
      </c>
      <c r="EF48" s="374" t="str">
        <f ca="1">+IF(OFFSET('Hygiene Data'!$I$13,0,10*ROW('Hygiene Data'!I42))="","",OFFSET('Hygiene Data'!$I$13,0,10*ROW('Hygiene Data'!I42)))</f>
        <v/>
      </c>
    </row>
    <row r="49" spans="1:136" x14ac:dyDescent="0.25">
      <c r="A49" s="483" t="str">
        <f ca="1">+IF(OFFSET('Water Data'!$B$2,0,10*ROW('Water Data'!E43))="","",OFFSET('Water Data'!$B$2,0,10*ROW('Water Data'!E43)))</f>
        <v/>
      </c>
      <c r="B49" s="48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0" t="str">
        <f t="shared" ca="1" si="0"/>
        <v/>
      </c>
      <c r="D49" s="51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4" t="str">
        <f ca="1">+IF(OFFSET('Water Data'!$D$27,0,10*ROW('Water Data'!D43))="","",OFFSET('Water Data'!$D$27,0,10*ROW('Water Data'!D43)))</f>
        <v/>
      </c>
      <c r="BT49" s="374" t="str">
        <f ca="1">+IF(OFFSET('Water Data'!$D$28,0,10*ROW('Water Data'!D43))="","",OFFSET('Water Data'!$D$28,0,10*ROW('Water Data'!D43)))</f>
        <v/>
      </c>
      <c r="BU49" s="374" t="str">
        <f ca="1">+IF(OFFSET('Water Data'!$D$29,0,10*ROW('Water Data'!D43))="","",OFFSET('Water Data'!$D$29,0,10*ROW('Water Data'!D43)))</f>
        <v/>
      </c>
      <c r="BV49" s="374" t="str">
        <f ca="1">+IF(OFFSET('Water Data'!$E$27,0,10*ROW('Water Data'!E43))="","",OFFSET('Water Data'!$E$27,0,10*ROW('Water Data'!E43)))</f>
        <v/>
      </c>
      <c r="BW49" s="374" t="str">
        <f ca="1">+IF(OFFSET('Water Data'!$E$28,0,10*ROW('Water Data'!E43))="","",OFFSET('Water Data'!$E$28,0,10*ROW('Water Data'!E43)))</f>
        <v/>
      </c>
      <c r="BX49" s="374" t="str">
        <f ca="1">+IF(OFFSET('Water Data'!$E$29,0,10*ROW('Water Data'!E43))="","",OFFSET('Water Data'!$E$29,0,10*ROW('Water Data'!E43)))</f>
        <v/>
      </c>
      <c r="BY49" s="374" t="str">
        <f ca="1">+IF(OFFSET('Water Data'!$F$27,0,10*ROW('Water Data'!F43))="","",OFFSET('Water Data'!$F$27,0,10*ROW('Water Data'!F43)))</f>
        <v/>
      </c>
      <c r="BZ49" s="374" t="str">
        <f ca="1">+IF(OFFSET('Water Data'!$F$28,0,10*ROW('Water Data'!F43))="","",OFFSET('Water Data'!$F$28,0,10*ROW('Water Data'!F43)))</f>
        <v/>
      </c>
      <c r="CA49" s="374" t="str">
        <f ca="1">+IF(OFFSET('Water Data'!$F$29,0,10*ROW('Water Data'!F43))="","",OFFSET('Water Data'!$F$29,0,10*ROW('Water Data'!F43)))</f>
        <v/>
      </c>
      <c r="CB49" s="374" t="str">
        <f ca="1">+IF(OFFSET('Water Data'!$G$27,0,10*ROW('Water Data'!G43))="","",OFFSET('Water Data'!$G$27,0,10*ROW('Water Data'!G43)))</f>
        <v/>
      </c>
      <c r="CC49" s="374" t="str">
        <f ca="1">+IF(OFFSET('Water Data'!$G$28,0,10*ROW('Water Data'!G43))="","",OFFSET('Water Data'!$G$28,0,10*ROW('Water Data'!G43)))</f>
        <v/>
      </c>
      <c r="CD49" s="374" t="str">
        <f ca="1">+IF(OFFSET('Water Data'!$G$29,0,10*ROW('Water Data'!G43))="","",OFFSET('Water Data'!$G$29,0,10*ROW('Water Data'!G43)))</f>
        <v/>
      </c>
      <c r="CE49" s="374" t="str">
        <f ca="1">+IF(OFFSET('Water Data'!$H$27,0,10*ROW('Water Data'!H43))="","",OFFSET('Water Data'!$H$27,0,10*ROW('Water Data'!H43)))</f>
        <v/>
      </c>
      <c r="CF49" s="374" t="str">
        <f ca="1">+IF(OFFSET('Water Data'!$H$28,0,10*ROW('Water Data'!H43))="","",OFFSET('Water Data'!$H$28,0,10*ROW('Water Data'!H43)))</f>
        <v/>
      </c>
      <c r="CG49" s="374" t="str">
        <f ca="1">+IF(OFFSET('Water Data'!$H$29,0,10*ROW('Water Data'!H43))="","",OFFSET('Water Data'!$H$29,0,10*ROW('Water Data'!H43)))</f>
        <v/>
      </c>
      <c r="CH49" s="374" t="str">
        <f ca="1">+IF(OFFSET('Water Data'!$I$27,0,10*ROW('Water Data'!I43))="","",OFFSET('Water Data'!$I$27,0,10*ROW('Water Data'!I43)))</f>
        <v/>
      </c>
      <c r="CI49" s="374" t="str">
        <f ca="1">+IF(OFFSET('Water Data'!$I$28,0,10*ROW('Water Data'!I43))="","",OFFSET('Water Data'!$I$28,0,10*ROW('Water Data'!I43)))</f>
        <v/>
      </c>
      <c r="CJ49" s="374" t="str">
        <f ca="1">+IF(OFFSET('Water Data'!$I$29,0,10*ROW('Water Data'!I43))="","",OFFSET('Water Data'!$I$29,0,10*ROW('Water Data'!I43)))</f>
        <v/>
      </c>
      <c r="CK49" s="374" t="str">
        <f ca="1">+IF(OFFSET('Sanitation Data'!$D$28,0,10*ROW('Sanitation Data'!D43))="","",OFFSET('Sanitation Data'!$D$28,0,10*ROW('Sanitation Data'!D43)))</f>
        <v/>
      </c>
      <c r="CL49" s="374" t="str">
        <f ca="1">+IF(OFFSET('Sanitation Data'!$D$29,0,10*ROW('Sanitation Data'!D43))="","",OFFSET('Sanitation Data'!$D$29,0,10*ROW('Sanitation Data'!D43)))</f>
        <v/>
      </c>
      <c r="CM49" s="374" t="str">
        <f ca="1">+IF(OFFSET('Sanitation Data'!$D$30,0,10*ROW('Sanitation Data'!D43))="","",OFFSET('Sanitation Data'!$D$30,0,10*ROW('Sanitation Data'!D43)))</f>
        <v/>
      </c>
      <c r="CN49" s="374" t="str">
        <f ca="1">+IF(OFFSET('Sanitation Data'!$D$31,0,10*ROW('Sanitation Data'!D43))="","",OFFSET('Sanitation Data'!$D$31,0,10*ROW('Sanitation Data'!D43)))</f>
        <v/>
      </c>
      <c r="CO49" s="374" t="str">
        <f ca="1">+IF(OFFSET('Sanitation Data'!$D$32,0,10*ROW('Sanitation Data'!D43))="","",OFFSET('Sanitation Data'!$D$32,0,10*ROW('Sanitation Data'!D43)))</f>
        <v/>
      </c>
      <c r="CP49" s="374" t="str">
        <f ca="1">+IF(OFFSET('Sanitation Data'!$E$28,0,10*ROW('Sanitation Data'!E43))="","",OFFSET('Sanitation Data'!$E$28,0,10*ROW('Sanitation Data'!E43)))</f>
        <v/>
      </c>
      <c r="CQ49" s="374" t="str">
        <f ca="1">+IF(OFFSET('Sanitation Data'!$E$29,0,10*ROW('Sanitation Data'!E43))="","",OFFSET('Sanitation Data'!$E$29,0,10*ROW('Sanitation Data'!E43)))</f>
        <v/>
      </c>
      <c r="CR49" s="374" t="str">
        <f ca="1">+IF(OFFSET('Sanitation Data'!$E$30,0,10*ROW('Sanitation Data'!E43))="","",OFFSET('Sanitation Data'!$E$30,0,10*ROW('Sanitation Data'!E43)))</f>
        <v/>
      </c>
      <c r="CS49" s="374" t="str">
        <f ca="1">+IF(OFFSET('Sanitation Data'!$E$31,0,10*ROW('Sanitation Data'!E43))="","",OFFSET('Sanitation Data'!$E$31,0,10*ROW('Sanitation Data'!E43)))</f>
        <v/>
      </c>
      <c r="CT49" s="374" t="str">
        <f ca="1">+IF(OFFSET('Sanitation Data'!$E$32,0,10*ROW('Sanitation Data'!E43))="","",OFFSET('Sanitation Data'!$E$32,0,10*ROW('Sanitation Data'!E43)))</f>
        <v/>
      </c>
      <c r="CU49" s="374" t="str">
        <f ca="1">+IF(OFFSET('Sanitation Data'!$F$28,0,10*ROW('Sanitation Data'!F43))="","",OFFSET('Sanitation Data'!$F$28,0,10*ROW('Sanitation Data'!F43)))</f>
        <v/>
      </c>
      <c r="CV49" s="374" t="str">
        <f ca="1">+IF(OFFSET('Sanitation Data'!$F$29,0,10*ROW('Sanitation Data'!F43))="","",OFFSET('Sanitation Data'!$F$29,0,10*ROW('Sanitation Data'!F43)))</f>
        <v/>
      </c>
      <c r="CW49" s="374" t="str">
        <f ca="1">+IF(OFFSET('Sanitation Data'!$F$30,0,10*ROW('Sanitation Data'!F43))="","",OFFSET('Sanitation Data'!$F$30,0,10*ROW('Sanitation Data'!F43)))</f>
        <v/>
      </c>
      <c r="CX49" s="374" t="str">
        <f ca="1">+IF(OFFSET('Sanitation Data'!$F$31,0,10*ROW('Sanitation Data'!F43))="","",OFFSET('Sanitation Data'!$F$31,0,10*ROW('Sanitation Data'!F43)))</f>
        <v/>
      </c>
      <c r="CY49" s="374" t="str">
        <f ca="1">+IF(OFFSET('Sanitation Data'!$F$32,0,10*ROW('Sanitation Data'!F43))="","",OFFSET('Sanitation Data'!$F$32,0,10*ROW('Sanitation Data'!F43)))</f>
        <v/>
      </c>
      <c r="CZ49" s="374" t="str">
        <f ca="1">+IF(OFFSET('Sanitation Data'!$G$28,0,10*ROW('Sanitation Data'!G43))="","",OFFSET('Sanitation Data'!$G$28,0,10*ROW('Sanitation Data'!G43)))</f>
        <v/>
      </c>
      <c r="DA49" s="374" t="str">
        <f ca="1">+IF(OFFSET('Sanitation Data'!$G$29,0,10*ROW('Sanitation Data'!G43))="","",OFFSET('Sanitation Data'!$G$29,0,10*ROW('Sanitation Data'!G43)))</f>
        <v/>
      </c>
      <c r="DB49" s="374" t="str">
        <f ca="1">+IF(OFFSET('Sanitation Data'!$G$30,0,10*ROW('Sanitation Data'!G43))="","",OFFSET('Sanitation Data'!$G$30,0,10*ROW('Sanitation Data'!G43)))</f>
        <v/>
      </c>
      <c r="DC49" s="374" t="str">
        <f ca="1">+IF(OFFSET('Sanitation Data'!$G$31,0,10*ROW('Sanitation Data'!G43))="","",OFFSET('Sanitation Data'!$G$31,0,10*ROW('Sanitation Data'!G43)))</f>
        <v/>
      </c>
      <c r="DD49" s="374" t="str">
        <f ca="1">+IF(OFFSET('Sanitation Data'!$G$32,0,10*ROW('Sanitation Data'!G43))="","",OFFSET('Sanitation Data'!$G$32,0,10*ROW('Sanitation Data'!G43)))</f>
        <v/>
      </c>
      <c r="DE49" s="374" t="str">
        <f ca="1">+IF(OFFSET('Sanitation Data'!$H$28,0,10*ROW('Sanitation Data'!H43))="","",OFFSET('Sanitation Data'!$H$28,0,10*ROW('Sanitation Data'!H43)))</f>
        <v/>
      </c>
      <c r="DF49" s="374" t="str">
        <f ca="1">+IF(OFFSET('Sanitation Data'!$H$29,0,10*ROW('Sanitation Data'!H43))="","",OFFSET('Sanitation Data'!$H$29,0,10*ROW('Sanitation Data'!H43)))</f>
        <v/>
      </c>
      <c r="DG49" s="374" t="str">
        <f ca="1">+IF(OFFSET('Sanitation Data'!$H$30,0,10*ROW('Sanitation Data'!H43))="","",OFFSET('Sanitation Data'!$H$30,0,10*ROW('Sanitation Data'!H43)))</f>
        <v/>
      </c>
      <c r="DH49" s="374" t="str">
        <f ca="1">+IF(OFFSET('Sanitation Data'!$H$31,0,10*ROW('Sanitation Data'!H43))="","",OFFSET('Sanitation Data'!$H$31,0,10*ROW('Sanitation Data'!H43)))</f>
        <v/>
      </c>
      <c r="DI49" s="374" t="str">
        <f ca="1">+IF(OFFSET('Sanitation Data'!$H$32,0,10*ROW('Sanitation Data'!H43))="","",OFFSET('Sanitation Data'!$H$32,0,10*ROW('Sanitation Data'!H43)))</f>
        <v/>
      </c>
      <c r="DJ49" s="374" t="str">
        <f ca="1">+IF(OFFSET('Sanitation Data'!$I$28,0,10*ROW('Sanitation Data'!I43))="","",OFFSET('Sanitation Data'!$I$28,0,10*ROW('Sanitation Data'!I43)))</f>
        <v/>
      </c>
      <c r="DK49" s="374" t="str">
        <f ca="1">+IF(OFFSET('Sanitation Data'!$I$29,0,10*ROW('Sanitation Data'!I43))="","",OFFSET('Sanitation Data'!$I$29,0,10*ROW('Sanitation Data'!I43)))</f>
        <v/>
      </c>
      <c r="DL49" s="374" t="str">
        <f ca="1">+IF(OFFSET('Sanitation Data'!$I$30,0,10*ROW('Sanitation Data'!I43))="","",OFFSET('Sanitation Data'!$I$30,0,10*ROW('Sanitation Data'!I43)))</f>
        <v/>
      </c>
      <c r="DM49" s="374" t="str">
        <f ca="1">+IF(OFFSET('Sanitation Data'!$I$31,0,10*ROW('Sanitation Data'!I43))="","",OFFSET('Sanitation Data'!$I$31,0,10*ROW('Sanitation Data'!I43)))</f>
        <v/>
      </c>
      <c r="DN49" s="374" t="str">
        <f ca="1">+IF(OFFSET('Sanitation Data'!$I$32,0,10*ROW('Sanitation Data'!I43))="","",OFFSET('Sanitation Data'!$I$32,0,10*ROW('Sanitation Data'!I43)))</f>
        <v/>
      </c>
      <c r="DO49" s="374" t="str">
        <f ca="1">+IF(OFFSET('Hygiene Data'!$D$11,0,10*ROW('Hygiene Data'!D43))="","",OFFSET('Hygiene Data'!$D$11,0,10*ROW('Hygiene Data'!D43)))</f>
        <v/>
      </c>
      <c r="DP49" s="374" t="str">
        <f ca="1">+IF(OFFSET('Hygiene Data'!$D$12,0,10*ROW('Hygiene Data'!D43))="","",OFFSET('Hygiene Data'!$D$12,0,10*ROW('Hygiene Data'!D43)))</f>
        <v/>
      </c>
      <c r="DQ49" s="374" t="str">
        <f ca="1">+IF(OFFSET('Hygiene Data'!$D$13,0,10*ROW('Hygiene Data'!D43))="","",OFFSET('Hygiene Data'!$D$13,0,10*ROW('Hygiene Data'!D43)))</f>
        <v/>
      </c>
      <c r="DR49" s="374" t="str">
        <f ca="1">+IF(OFFSET('Hygiene Data'!$E$11,0,10*ROW('Hygiene Data'!E43))="","",OFFSET('Hygiene Data'!$E$11,0,10*ROW('Hygiene Data'!E43)))</f>
        <v/>
      </c>
      <c r="DS49" s="374" t="str">
        <f ca="1">+IF(OFFSET('Hygiene Data'!$E$12,0,10*ROW('Hygiene Data'!E43))="","",OFFSET('Hygiene Data'!$E$12,0,10*ROW('Hygiene Data'!E43)))</f>
        <v/>
      </c>
      <c r="DT49" s="374" t="str">
        <f ca="1">+IF(OFFSET('Hygiene Data'!$E$13,0,10*ROW('Hygiene Data'!E43))="","",OFFSET('Hygiene Data'!$E$13,0,10*ROW('Hygiene Data'!E43)))</f>
        <v/>
      </c>
      <c r="DU49" s="374" t="str">
        <f ca="1">+IF(OFFSET('Hygiene Data'!$F$11,0,10*ROW('Hygiene Data'!F43))="","",OFFSET('Hygiene Data'!$F$11,0,10*ROW('Hygiene Data'!F43)))</f>
        <v/>
      </c>
      <c r="DV49" s="374" t="str">
        <f ca="1">+IF(OFFSET('Hygiene Data'!$F$12,0,10*ROW('Hygiene Data'!F43))="","",OFFSET('Hygiene Data'!$F$12,0,10*ROW('Hygiene Data'!F43)))</f>
        <v/>
      </c>
      <c r="DW49" s="374" t="str">
        <f ca="1">+IF(OFFSET('Hygiene Data'!$F$13,0,10*ROW('Hygiene Data'!F43))="","",OFFSET('Hygiene Data'!$F$13,0,10*ROW('Hygiene Data'!F43)))</f>
        <v/>
      </c>
      <c r="DX49" s="374" t="str">
        <f ca="1">+IF(OFFSET('Hygiene Data'!$G$11,0,10*ROW('Hygiene Data'!G43))="","",OFFSET('Hygiene Data'!$G$11,0,10*ROW('Hygiene Data'!G43)))</f>
        <v/>
      </c>
      <c r="DY49" s="374" t="str">
        <f ca="1">+IF(OFFSET('Hygiene Data'!$G$12,0,10*ROW('Hygiene Data'!G43))="","",OFFSET('Hygiene Data'!$G$12,0,10*ROW('Hygiene Data'!G43)))</f>
        <v/>
      </c>
      <c r="DZ49" s="374" t="str">
        <f ca="1">+IF(OFFSET('Hygiene Data'!$G$13,0,10*ROW('Hygiene Data'!G43))="","",OFFSET('Hygiene Data'!$G$13,0,10*ROW('Hygiene Data'!G43)))</f>
        <v/>
      </c>
      <c r="EA49" s="374" t="str">
        <f ca="1">+IF(OFFSET('Hygiene Data'!$H$11,0,10*ROW('Hygiene Data'!H43))="","",OFFSET('Hygiene Data'!$H$11,0,10*ROW('Hygiene Data'!H43)))</f>
        <v/>
      </c>
      <c r="EB49" s="374" t="str">
        <f ca="1">+IF(OFFSET('Hygiene Data'!$H$12,0,10*ROW('Hygiene Data'!H43))="","",OFFSET('Hygiene Data'!$H$12,0,10*ROW('Hygiene Data'!H43)))</f>
        <v/>
      </c>
      <c r="EC49" s="374" t="str">
        <f ca="1">+IF(OFFSET('Hygiene Data'!$H$13,0,10*ROW('Hygiene Data'!H43))="","",OFFSET('Hygiene Data'!$H$13,0,10*ROW('Hygiene Data'!H43)))</f>
        <v/>
      </c>
      <c r="ED49" s="374" t="str">
        <f ca="1">+IF(OFFSET('Hygiene Data'!$I$11,0,10*ROW('Hygiene Data'!I43))="","",OFFSET('Hygiene Data'!$I$11,0,10*ROW('Hygiene Data'!I43)))</f>
        <v/>
      </c>
      <c r="EE49" s="374" t="str">
        <f ca="1">+IF(OFFSET('Hygiene Data'!$I$12,0,10*ROW('Hygiene Data'!I43))="","",OFFSET('Hygiene Data'!$I$12,0,10*ROW('Hygiene Data'!I43)))</f>
        <v/>
      </c>
      <c r="EF49" s="374" t="str">
        <f ca="1">+IF(OFFSET('Hygiene Data'!$I$13,0,10*ROW('Hygiene Data'!I43))="","",OFFSET('Hygiene Data'!$I$13,0,10*ROW('Hygiene Data'!I43)))</f>
        <v/>
      </c>
    </row>
    <row r="50" spans="1:136" x14ac:dyDescent="0.25">
      <c r="A50" s="483" t="str">
        <f ca="1">+IF(OFFSET('Water Data'!$B$2,0,10*ROW('Water Data'!E44))="","",OFFSET('Water Data'!$B$2,0,10*ROW('Water Data'!E44)))</f>
        <v/>
      </c>
      <c r="B50" s="48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0" t="str">
        <f t="shared" ca="1" si="0"/>
        <v/>
      </c>
      <c r="D50" s="51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4" t="str">
        <f ca="1">+IF(OFFSET('Water Data'!$D$27,0,10*ROW('Water Data'!D44))="","",OFFSET('Water Data'!$D$27,0,10*ROW('Water Data'!D44)))</f>
        <v/>
      </c>
      <c r="BT50" s="374" t="str">
        <f ca="1">+IF(OFFSET('Water Data'!$D$28,0,10*ROW('Water Data'!D44))="","",OFFSET('Water Data'!$D$28,0,10*ROW('Water Data'!D44)))</f>
        <v/>
      </c>
      <c r="BU50" s="374" t="str">
        <f ca="1">+IF(OFFSET('Water Data'!$D$29,0,10*ROW('Water Data'!D44))="","",OFFSET('Water Data'!$D$29,0,10*ROW('Water Data'!D44)))</f>
        <v/>
      </c>
      <c r="BV50" s="374" t="str">
        <f ca="1">+IF(OFFSET('Water Data'!$E$27,0,10*ROW('Water Data'!E44))="","",OFFSET('Water Data'!$E$27,0,10*ROW('Water Data'!E44)))</f>
        <v/>
      </c>
      <c r="BW50" s="374" t="str">
        <f ca="1">+IF(OFFSET('Water Data'!$E$28,0,10*ROW('Water Data'!E44))="","",OFFSET('Water Data'!$E$28,0,10*ROW('Water Data'!E44)))</f>
        <v/>
      </c>
      <c r="BX50" s="374" t="str">
        <f ca="1">+IF(OFFSET('Water Data'!$E$29,0,10*ROW('Water Data'!E44))="","",OFFSET('Water Data'!$E$29,0,10*ROW('Water Data'!E44)))</f>
        <v/>
      </c>
      <c r="BY50" s="374" t="str">
        <f ca="1">+IF(OFFSET('Water Data'!$F$27,0,10*ROW('Water Data'!F44))="","",OFFSET('Water Data'!$F$27,0,10*ROW('Water Data'!F44)))</f>
        <v/>
      </c>
      <c r="BZ50" s="374" t="str">
        <f ca="1">+IF(OFFSET('Water Data'!$F$28,0,10*ROW('Water Data'!F44))="","",OFFSET('Water Data'!$F$28,0,10*ROW('Water Data'!F44)))</f>
        <v/>
      </c>
      <c r="CA50" s="374" t="str">
        <f ca="1">+IF(OFFSET('Water Data'!$F$29,0,10*ROW('Water Data'!F44))="","",OFFSET('Water Data'!$F$29,0,10*ROW('Water Data'!F44)))</f>
        <v/>
      </c>
      <c r="CB50" s="374" t="str">
        <f ca="1">+IF(OFFSET('Water Data'!$G$27,0,10*ROW('Water Data'!G44))="","",OFFSET('Water Data'!$G$27,0,10*ROW('Water Data'!G44)))</f>
        <v/>
      </c>
      <c r="CC50" s="374" t="str">
        <f ca="1">+IF(OFFSET('Water Data'!$G$28,0,10*ROW('Water Data'!G44))="","",OFFSET('Water Data'!$G$28,0,10*ROW('Water Data'!G44)))</f>
        <v/>
      </c>
      <c r="CD50" s="374" t="str">
        <f ca="1">+IF(OFFSET('Water Data'!$G$29,0,10*ROW('Water Data'!G44))="","",OFFSET('Water Data'!$G$29,0,10*ROW('Water Data'!G44)))</f>
        <v/>
      </c>
      <c r="CE50" s="374" t="str">
        <f ca="1">+IF(OFFSET('Water Data'!$H$27,0,10*ROW('Water Data'!H44))="","",OFFSET('Water Data'!$H$27,0,10*ROW('Water Data'!H44)))</f>
        <v/>
      </c>
      <c r="CF50" s="374" t="str">
        <f ca="1">+IF(OFFSET('Water Data'!$H$28,0,10*ROW('Water Data'!H44))="","",OFFSET('Water Data'!$H$28,0,10*ROW('Water Data'!H44)))</f>
        <v/>
      </c>
      <c r="CG50" s="374" t="str">
        <f ca="1">+IF(OFFSET('Water Data'!$H$29,0,10*ROW('Water Data'!H44))="","",OFFSET('Water Data'!$H$29,0,10*ROW('Water Data'!H44)))</f>
        <v/>
      </c>
      <c r="CH50" s="374" t="str">
        <f ca="1">+IF(OFFSET('Water Data'!$I$27,0,10*ROW('Water Data'!I44))="","",OFFSET('Water Data'!$I$27,0,10*ROW('Water Data'!I44)))</f>
        <v/>
      </c>
      <c r="CI50" s="374" t="str">
        <f ca="1">+IF(OFFSET('Water Data'!$I$28,0,10*ROW('Water Data'!I44))="","",OFFSET('Water Data'!$I$28,0,10*ROW('Water Data'!I44)))</f>
        <v/>
      </c>
      <c r="CJ50" s="374" t="str">
        <f ca="1">+IF(OFFSET('Water Data'!$I$29,0,10*ROW('Water Data'!I44))="","",OFFSET('Water Data'!$I$29,0,10*ROW('Water Data'!I44)))</f>
        <v/>
      </c>
      <c r="CK50" s="374" t="str">
        <f ca="1">+IF(OFFSET('Sanitation Data'!$D$28,0,10*ROW('Sanitation Data'!D44))="","",OFFSET('Sanitation Data'!$D$28,0,10*ROW('Sanitation Data'!D44)))</f>
        <v/>
      </c>
      <c r="CL50" s="374" t="str">
        <f ca="1">+IF(OFFSET('Sanitation Data'!$D$29,0,10*ROW('Sanitation Data'!D44))="","",OFFSET('Sanitation Data'!$D$29,0,10*ROW('Sanitation Data'!D44)))</f>
        <v/>
      </c>
      <c r="CM50" s="374" t="str">
        <f ca="1">+IF(OFFSET('Sanitation Data'!$D$30,0,10*ROW('Sanitation Data'!D44))="","",OFFSET('Sanitation Data'!$D$30,0,10*ROW('Sanitation Data'!D44)))</f>
        <v/>
      </c>
      <c r="CN50" s="374" t="str">
        <f ca="1">+IF(OFFSET('Sanitation Data'!$D$31,0,10*ROW('Sanitation Data'!D44))="","",OFFSET('Sanitation Data'!$D$31,0,10*ROW('Sanitation Data'!D44)))</f>
        <v/>
      </c>
      <c r="CO50" s="374" t="str">
        <f ca="1">+IF(OFFSET('Sanitation Data'!$D$32,0,10*ROW('Sanitation Data'!D44))="","",OFFSET('Sanitation Data'!$D$32,0,10*ROW('Sanitation Data'!D44)))</f>
        <v/>
      </c>
      <c r="CP50" s="374" t="str">
        <f ca="1">+IF(OFFSET('Sanitation Data'!$E$28,0,10*ROW('Sanitation Data'!E44))="","",OFFSET('Sanitation Data'!$E$28,0,10*ROW('Sanitation Data'!E44)))</f>
        <v/>
      </c>
      <c r="CQ50" s="374" t="str">
        <f ca="1">+IF(OFFSET('Sanitation Data'!$E$29,0,10*ROW('Sanitation Data'!E44))="","",OFFSET('Sanitation Data'!$E$29,0,10*ROW('Sanitation Data'!E44)))</f>
        <v/>
      </c>
      <c r="CR50" s="374" t="str">
        <f ca="1">+IF(OFFSET('Sanitation Data'!$E$30,0,10*ROW('Sanitation Data'!E44))="","",OFFSET('Sanitation Data'!$E$30,0,10*ROW('Sanitation Data'!E44)))</f>
        <v/>
      </c>
      <c r="CS50" s="374" t="str">
        <f ca="1">+IF(OFFSET('Sanitation Data'!$E$31,0,10*ROW('Sanitation Data'!E44))="","",OFFSET('Sanitation Data'!$E$31,0,10*ROW('Sanitation Data'!E44)))</f>
        <v/>
      </c>
      <c r="CT50" s="374" t="str">
        <f ca="1">+IF(OFFSET('Sanitation Data'!$E$32,0,10*ROW('Sanitation Data'!E44))="","",OFFSET('Sanitation Data'!$E$32,0,10*ROW('Sanitation Data'!E44)))</f>
        <v/>
      </c>
      <c r="CU50" s="374" t="str">
        <f ca="1">+IF(OFFSET('Sanitation Data'!$F$28,0,10*ROW('Sanitation Data'!F44))="","",OFFSET('Sanitation Data'!$F$28,0,10*ROW('Sanitation Data'!F44)))</f>
        <v/>
      </c>
      <c r="CV50" s="374" t="str">
        <f ca="1">+IF(OFFSET('Sanitation Data'!$F$29,0,10*ROW('Sanitation Data'!F44))="","",OFFSET('Sanitation Data'!$F$29,0,10*ROW('Sanitation Data'!F44)))</f>
        <v/>
      </c>
      <c r="CW50" s="374" t="str">
        <f ca="1">+IF(OFFSET('Sanitation Data'!$F$30,0,10*ROW('Sanitation Data'!F44))="","",OFFSET('Sanitation Data'!$F$30,0,10*ROW('Sanitation Data'!F44)))</f>
        <v/>
      </c>
      <c r="CX50" s="374" t="str">
        <f ca="1">+IF(OFFSET('Sanitation Data'!$F$31,0,10*ROW('Sanitation Data'!F44))="","",OFFSET('Sanitation Data'!$F$31,0,10*ROW('Sanitation Data'!F44)))</f>
        <v/>
      </c>
      <c r="CY50" s="374" t="str">
        <f ca="1">+IF(OFFSET('Sanitation Data'!$F$32,0,10*ROW('Sanitation Data'!F44))="","",OFFSET('Sanitation Data'!$F$32,0,10*ROW('Sanitation Data'!F44)))</f>
        <v/>
      </c>
      <c r="CZ50" s="374" t="str">
        <f ca="1">+IF(OFFSET('Sanitation Data'!$G$28,0,10*ROW('Sanitation Data'!G44))="","",OFFSET('Sanitation Data'!$G$28,0,10*ROW('Sanitation Data'!G44)))</f>
        <v/>
      </c>
      <c r="DA50" s="374" t="str">
        <f ca="1">+IF(OFFSET('Sanitation Data'!$G$29,0,10*ROW('Sanitation Data'!G44))="","",OFFSET('Sanitation Data'!$G$29,0,10*ROW('Sanitation Data'!G44)))</f>
        <v/>
      </c>
      <c r="DB50" s="374" t="str">
        <f ca="1">+IF(OFFSET('Sanitation Data'!$G$30,0,10*ROW('Sanitation Data'!G44))="","",OFFSET('Sanitation Data'!$G$30,0,10*ROW('Sanitation Data'!G44)))</f>
        <v/>
      </c>
      <c r="DC50" s="374" t="str">
        <f ca="1">+IF(OFFSET('Sanitation Data'!$G$31,0,10*ROW('Sanitation Data'!G44))="","",OFFSET('Sanitation Data'!$G$31,0,10*ROW('Sanitation Data'!G44)))</f>
        <v/>
      </c>
      <c r="DD50" s="374" t="str">
        <f ca="1">+IF(OFFSET('Sanitation Data'!$G$32,0,10*ROW('Sanitation Data'!G44))="","",OFFSET('Sanitation Data'!$G$32,0,10*ROW('Sanitation Data'!G44)))</f>
        <v/>
      </c>
      <c r="DE50" s="374" t="str">
        <f ca="1">+IF(OFFSET('Sanitation Data'!$H$28,0,10*ROW('Sanitation Data'!H44))="","",OFFSET('Sanitation Data'!$H$28,0,10*ROW('Sanitation Data'!H44)))</f>
        <v/>
      </c>
      <c r="DF50" s="374" t="str">
        <f ca="1">+IF(OFFSET('Sanitation Data'!$H$29,0,10*ROW('Sanitation Data'!H44))="","",OFFSET('Sanitation Data'!$H$29,0,10*ROW('Sanitation Data'!H44)))</f>
        <v/>
      </c>
      <c r="DG50" s="374" t="str">
        <f ca="1">+IF(OFFSET('Sanitation Data'!$H$30,0,10*ROW('Sanitation Data'!H44))="","",OFFSET('Sanitation Data'!$H$30,0,10*ROW('Sanitation Data'!H44)))</f>
        <v/>
      </c>
      <c r="DH50" s="374" t="str">
        <f ca="1">+IF(OFFSET('Sanitation Data'!$H$31,0,10*ROW('Sanitation Data'!H44))="","",OFFSET('Sanitation Data'!$H$31,0,10*ROW('Sanitation Data'!H44)))</f>
        <v/>
      </c>
      <c r="DI50" s="374" t="str">
        <f ca="1">+IF(OFFSET('Sanitation Data'!$H$32,0,10*ROW('Sanitation Data'!H44))="","",OFFSET('Sanitation Data'!$H$32,0,10*ROW('Sanitation Data'!H44)))</f>
        <v/>
      </c>
      <c r="DJ50" s="374" t="str">
        <f ca="1">+IF(OFFSET('Sanitation Data'!$I$28,0,10*ROW('Sanitation Data'!I44))="","",OFFSET('Sanitation Data'!$I$28,0,10*ROW('Sanitation Data'!I44)))</f>
        <v/>
      </c>
      <c r="DK50" s="374" t="str">
        <f ca="1">+IF(OFFSET('Sanitation Data'!$I$29,0,10*ROW('Sanitation Data'!I44))="","",OFFSET('Sanitation Data'!$I$29,0,10*ROW('Sanitation Data'!I44)))</f>
        <v/>
      </c>
      <c r="DL50" s="374" t="str">
        <f ca="1">+IF(OFFSET('Sanitation Data'!$I$30,0,10*ROW('Sanitation Data'!I44))="","",OFFSET('Sanitation Data'!$I$30,0,10*ROW('Sanitation Data'!I44)))</f>
        <v/>
      </c>
      <c r="DM50" s="374" t="str">
        <f ca="1">+IF(OFFSET('Sanitation Data'!$I$31,0,10*ROW('Sanitation Data'!I44))="","",OFFSET('Sanitation Data'!$I$31,0,10*ROW('Sanitation Data'!I44)))</f>
        <v/>
      </c>
      <c r="DN50" s="374" t="str">
        <f ca="1">+IF(OFFSET('Sanitation Data'!$I$32,0,10*ROW('Sanitation Data'!I44))="","",OFFSET('Sanitation Data'!$I$32,0,10*ROW('Sanitation Data'!I44)))</f>
        <v/>
      </c>
      <c r="DO50" s="374" t="str">
        <f ca="1">+IF(OFFSET('Hygiene Data'!$D$11,0,10*ROW('Hygiene Data'!D44))="","",OFFSET('Hygiene Data'!$D$11,0,10*ROW('Hygiene Data'!D44)))</f>
        <v/>
      </c>
      <c r="DP50" s="374" t="str">
        <f ca="1">+IF(OFFSET('Hygiene Data'!$D$12,0,10*ROW('Hygiene Data'!D44))="","",OFFSET('Hygiene Data'!$D$12,0,10*ROW('Hygiene Data'!D44)))</f>
        <v/>
      </c>
      <c r="DQ50" s="374" t="str">
        <f ca="1">+IF(OFFSET('Hygiene Data'!$D$13,0,10*ROW('Hygiene Data'!D44))="","",OFFSET('Hygiene Data'!$D$13,0,10*ROW('Hygiene Data'!D44)))</f>
        <v/>
      </c>
      <c r="DR50" s="374" t="str">
        <f ca="1">+IF(OFFSET('Hygiene Data'!$E$11,0,10*ROW('Hygiene Data'!E44))="","",OFFSET('Hygiene Data'!$E$11,0,10*ROW('Hygiene Data'!E44)))</f>
        <v/>
      </c>
      <c r="DS50" s="374" t="str">
        <f ca="1">+IF(OFFSET('Hygiene Data'!$E$12,0,10*ROW('Hygiene Data'!E44))="","",OFFSET('Hygiene Data'!$E$12,0,10*ROW('Hygiene Data'!E44)))</f>
        <v/>
      </c>
      <c r="DT50" s="374" t="str">
        <f ca="1">+IF(OFFSET('Hygiene Data'!$E$13,0,10*ROW('Hygiene Data'!E44))="","",OFFSET('Hygiene Data'!$E$13,0,10*ROW('Hygiene Data'!E44)))</f>
        <v/>
      </c>
      <c r="DU50" s="374" t="str">
        <f ca="1">+IF(OFFSET('Hygiene Data'!$F$11,0,10*ROW('Hygiene Data'!F44))="","",OFFSET('Hygiene Data'!$F$11,0,10*ROW('Hygiene Data'!F44)))</f>
        <v/>
      </c>
      <c r="DV50" s="374" t="str">
        <f ca="1">+IF(OFFSET('Hygiene Data'!$F$12,0,10*ROW('Hygiene Data'!F44))="","",OFFSET('Hygiene Data'!$F$12,0,10*ROW('Hygiene Data'!F44)))</f>
        <v/>
      </c>
      <c r="DW50" s="374" t="str">
        <f ca="1">+IF(OFFSET('Hygiene Data'!$F$13,0,10*ROW('Hygiene Data'!F44))="","",OFFSET('Hygiene Data'!$F$13,0,10*ROW('Hygiene Data'!F44)))</f>
        <v/>
      </c>
      <c r="DX50" s="374" t="str">
        <f ca="1">+IF(OFFSET('Hygiene Data'!$G$11,0,10*ROW('Hygiene Data'!G44))="","",OFFSET('Hygiene Data'!$G$11,0,10*ROW('Hygiene Data'!G44)))</f>
        <v/>
      </c>
      <c r="DY50" s="374" t="str">
        <f ca="1">+IF(OFFSET('Hygiene Data'!$G$12,0,10*ROW('Hygiene Data'!G44))="","",OFFSET('Hygiene Data'!$G$12,0,10*ROW('Hygiene Data'!G44)))</f>
        <v/>
      </c>
      <c r="DZ50" s="374" t="str">
        <f ca="1">+IF(OFFSET('Hygiene Data'!$G$13,0,10*ROW('Hygiene Data'!G44))="","",OFFSET('Hygiene Data'!$G$13,0,10*ROW('Hygiene Data'!G44)))</f>
        <v/>
      </c>
      <c r="EA50" s="374" t="str">
        <f ca="1">+IF(OFFSET('Hygiene Data'!$H$11,0,10*ROW('Hygiene Data'!H44))="","",OFFSET('Hygiene Data'!$H$11,0,10*ROW('Hygiene Data'!H44)))</f>
        <v/>
      </c>
      <c r="EB50" s="374" t="str">
        <f ca="1">+IF(OFFSET('Hygiene Data'!$H$12,0,10*ROW('Hygiene Data'!H44))="","",OFFSET('Hygiene Data'!$H$12,0,10*ROW('Hygiene Data'!H44)))</f>
        <v/>
      </c>
      <c r="EC50" s="374" t="str">
        <f ca="1">+IF(OFFSET('Hygiene Data'!$H$13,0,10*ROW('Hygiene Data'!H44))="","",OFFSET('Hygiene Data'!$H$13,0,10*ROW('Hygiene Data'!H44)))</f>
        <v/>
      </c>
      <c r="ED50" s="374" t="str">
        <f ca="1">+IF(OFFSET('Hygiene Data'!$I$11,0,10*ROW('Hygiene Data'!I44))="","",OFFSET('Hygiene Data'!$I$11,0,10*ROW('Hygiene Data'!I44)))</f>
        <v/>
      </c>
      <c r="EE50" s="374" t="str">
        <f ca="1">+IF(OFFSET('Hygiene Data'!$I$12,0,10*ROW('Hygiene Data'!I44))="","",OFFSET('Hygiene Data'!$I$12,0,10*ROW('Hygiene Data'!I44)))</f>
        <v/>
      </c>
      <c r="EF50" s="374" t="str">
        <f ca="1">+IF(OFFSET('Hygiene Data'!$I$13,0,10*ROW('Hygiene Data'!I44))="","",OFFSET('Hygiene Data'!$I$13,0,10*ROW('Hygiene Data'!I44)))</f>
        <v/>
      </c>
    </row>
    <row r="51" spans="1:136" x14ac:dyDescent="0.25">
      <c r="A51" s="483" t="str">
        <f ca="1">+IF(OFFSET('Water Data'!$B$2,0,10*ROW('Water Data'!E45))="","",OFFSET('Water Data'!$B$2,0,10*ROW('Water Data'!E45)))</f>
        <v/>
      </c>
      <c r="B51" s="48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0" t="str">
        <f t="shared" ca="1" si="0"/>
        <v/>
      </c>
      <c r="D51" s="51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4" t="str">
        <f ca="1">+IF(OFFSET('Water Data'!$D$27,0,10*ROW('Water Data'!D45))="","",OFFSET('Water Data'!$D$27,0,10*ROW('Water Data'!D45)))</f>
        <v/>
      </c>
      <c r="BT51" s="374" t="str">
        <f ca="1">+IF(OFFSET('Water Data'!$D$28,0,10*ROW('Water Data'!D45))="","",OFFSET('Water Data'!$D$28,0,10*ROW('Water Data'!D45)))</f>
        <v/>
      </c>
      <c r="BU51" s="374" t="str">
        <f ca="1">+IF(OFFSET('Water Data'!$D$29,0,10*ROW('Water Data'!D45))="","",OFFSET('Water Data'!$D$29,0,10*ROW('Water Data'!D45)))</f>
        <v/>
      </c>
      <c r="BV51" s="374" t="str">
        <f ca="1">+IF(OFFSET('Water Data'!$E$27,0,10*ROW('Water Data'!E45))="","",OFFSET('Water Data'!$E$27,0,10*ROW('Water Data'!E45)))</f>
        <v/>
      </c>
      <c r="BW51" s="374" t="str">
        <f ca="1">+IF(OFFSET('Water Data'!$E$28,0,10*ROW('Water Data'!E45))="","",OFFSET('Water Data'!$E$28,0,10*ROW('Water Data'!E45)))</f>
        <v/>
      </c>
      <c r="BX51" s="374" t="str">
        <f ca="1">+IF(OFFSET('Water Data'!$E$29,0,10*ROW('Water Data'!E45))="","",OFFSET('Water Data'!$E$29,0,10*ROW('Water Data'!E45)))</f>
        <v/>
      </c>
      <c r="BY51" s="374" t="str">
        <f ca="1">+IF(OFFSET('Water Data'!$F$27,0,10*ROW('Water Data'!F45))="","",OFFSET('Water Data'!$F$27,0,10*ROW('Water Data'!F45)))</f>
        <v/>
      </c>
      <c r="BZ51" s="374" t="str">
        <f ca="1">+IF(OFFSET('Water Data'!$F$28,0,10*ROW('Water Data'!F45))="","",OFFSET('Water Data'!$F$28,0,10*ROW('Water Data'!F45)))</f>
        <v/>
      </c>
      <c r="CA51" s="374" t="str">
        <f ca="1">+IF(OFFSET('Water Data'!$F$29,0,10*ROW('Water Data'!F45))="","",OFFSET('Water Data'!$F$29,0,10*ROW('Water Data'!F45)))</f>
        <v/>
      </c>
      <c r="CB51" s="374" t="str">
        <f ca="1">+IF(OFFSET('Water Data'!$G$27,0,10*ROW('Water Data'!G45))="","",OFFSET('Water Data'!$G$27,0,10*ROW('Water Data'!G45)))</f>
        <v/>
      </c>
      <c r="CC51" s="374" t="str">
        <f ca="1">+IF(OFFSET('Water Data'!$G$28,0,10*ROW('Water Data'!G45))="","",OFFSET('Water Data'!$G$28,0,10*ROW('Water Data'!G45)))</f>
        <v/>
      </c>
      <c r="CD51" s="374" t="str">
        <f ca="1">+IF(OFFSET('Water Data'!$G$29,0,10*ROW('Water Data'!G45))="","",OFFSET('Water Data'!$G$29,0,10*ROW('Water Data'!G45)))</f>
        <v/>
      </c>
      <c r="CE51" s="374" t="str">
        <f ca="1">+IF(OFFSET('Water Data'!$H$27,0,10*ROW('Water Data'!H45))="","",OFFSET('Water Data'!$H$27,0,10*ROW('Water Data'!H45)))</f>
        <v/>
      </c>
      <c r="CF51" s="374" t="str">
        <f ca="1">+IF(OFFSET('Water Data'!$H$28,0,10*ROW('Water Data'!H45))="","",OFFSET('Water Data'!$H$28,0,10*ROW('Water Data'!H45)))</f>
        <v/>
      </c>
      <c r="CG51" s="374" t="str">
        <f ca="1">+IF(OFFSET('Water Data'!$H$29,0,10*ROW('Water Data'!H45))="","",OFFSET('Water Data'!$H$29,0,10*ROW('Water Data'!H45)))</f>
        <v/>
      </c>
      <c r="CH51" s="374" t="str">
        <f ca="1">+IF(OFFSET('Water Data'!$I$27,0,10*ROW('Water Data'!I45))="","",OFFSET('Water Data'!$I$27,0,10*ROW('Water Data'!I45)))</f>
        <v/>
      </c>
      <c r="CI51" s="374" t="str">
        <f ca="1">+IF(OFFSET('Water Data'!$I$28,0,10*ROW('Water Data'!I45))="","",OFFSET('Water Data'!$I$28,0,10*ROW('Water Data'!I45)))</f>
        <v/>
      </c>
      <c r="CJ51" s="374" t="str">
        <f ca="1">+IF(OFFSET('Water Data'!$I$29,0,10*ROW('Water Data'!I45))="","",OFFSET('Water Data'!$I$29,0,10*ROW('Water Data'!I45)))</f>
        <v/>
      </c>
      <c r="CK51" s="374" t="str">
        <f ca="1">+IF(OFFSET('Sanitation Data'!$D$28,0,10*ROW('Sanitation Data'!D45))="","",OFFSET('Sanitation Data'!$D$28,0,10*ROW('Sanitation Data'!D45)))</f>
        <v/>
      </c>
      <c r="CL51" s="374" t="str">
        <f ca="1">+IF(OFFSET('Sanitation Data'!$D$29,0,10*ROW('Sanitation Data'!D45))="","",OFFSET('Sanitation Data'!$D$29,0,10*ROW('Sanitation Data'!D45)))</f>
        <v/>
      </c>
      <c r="CM51" s="374" t="str">
        <f ca="1">+IF(OFFSET('Sanitation Data'!$D$30,0,10*ROW('Sanitation Data'!D45))="","",OFFSET('Sanitation Data'!$D$30,0,10*ROW('Sanitation Data'!D45)))</f>
        <v/>
      </c>
      <c r="CN51" s="374" t="str">
        <f ca="1">+IF(OFFSET('Sanitation Data'!$D$31,0,10*ROW('Sanitation Data'!D45))="","",OFFSET('Sanitation Data'!$D$31,0,10*ROW('Sanitation Data'!D45)))</f>
        <v/>
      </c>
      <c r="CO51" s="374" t="str">
        <f ca="1">+IF(OFFSET('Sanitation Data'!$D$32,0,10*ROW('Sanitation Data'!D45))="","",OFFSET('Sanitation Data'!$D$32,0,10*ROW('Sanitation Data'!D45)))</f>
        <v/>
      </c>
      <c r="CP51" s="374" t="str">
        <f ca="1">+IF(OFFSET('Sanitation Data'!$E$28,0,10*ROW('Sanitation Data'!E45))="","",OFFSET('Sanitation Data'!$E$28,0,10*ROW('Sanitation Data'!E45)))</f>
        <v/>
      </c>
      <c r="CQ51" s="374" t="str">
        <f ca="1">+IF(OFFSET('Sanitation Data'!$E$29,0,10*ROW('Sanitation Data'!E45))="","",OFFSET('Sanitation Data'!$E$29,0,10*ROW('Sanitation Data'!E45)))</f>
        <v/>
      </c>
      <c r="CR51" s="374" t="str">
        <f ca="1">+IF(OFFSET('Sanitation Data'!$E$30,0,10*ROW('Sanitation Data'!E45))="","",OFFSET('Sanitation Data'!$E$30,0,10*ROW('Sanitation Data'!E45)))</f>
        <v/>
      </c>
      <c r="CS51" s="374" t="str">
        <f ca="1">+IF(OFFSET('Sanitation Data'!$E$31,0,10*ROW('Sanitation Data'!E45))="","",OFFSET('Sanitation Data'!$E$31,0,10*ROW('Sanitation Data'!E45)))</f>
        <v/>
      </c>
      <c r="CT51" s="374" t="str">
        <f ca="1">+IF(OFFSET('Sanitation Data'!$E$32,0,10*ROW('Sanitation Data'!E45))="","",OFFSET('Sanitation Data'!$E$32,0,10*ROW('Sanitation Data'!E45)))</f>
        <v/>
      </c>
      <c r="CU51" s="374" t="str">
        <f ca="1">+IF(OFFSET('Sanitation Data'!$F$28,0,10*ROW('Sanitation Data'!F45))="","",OFFSET('Sanitation Data'!$F$28,0,10*ROW('Sanitation Data'!F45)))</f>
        <v/>
      </c>
      <c r="CV51" s="374" t="str">
        <f ca="1">+IF(OFFSET('Sanitation Data'!$F$29,0,10*ROW('Sanitation Data'!F45))="","",OFFSET('Sanitation Data'!$F$29,0,10*ROW('Sanitation Data'!F45)))</f>
        <v/>
      </c>
      <c r="CW51" s="374" t="str">
        <f ca="1">+IF(OFFSET('Sanitation Data'!$F$30,0,10*ROW('Sanitation Data'!F45))="","",OFFSET('Sanitation Data'!$F$30,0,10*ROW('Sanitation Data'!F45)))</f>
        <v/>
      </c>
      <c r="CX51" s="374" t="str">
        <f ca="1">+IF(OFFSET('Sanitation Data'!$F$31,0,10*ROW('Sanitation Data'!F45))="","",OFFSET('Sanitation Data'!$F$31,0,10*ROW('Sanitation Data'!F45)))</f>
        <v/>
      </c>
      <c r="CY51" s="374" t="str">
        <f ca="1">+IF(OFFSET('Sanitation Data'!$F$32,0,10*ROW('Sanitation Data'!F45))="","",OFFSET('Sanitation Data'!$F$32,0,10*ROW('Sanitation Data'!F45)))</f>
        <v/>
      </c>
      <c r="CZ51" s="374" t="str">
        <f ca="1">+IF(OFFSET('Sanitation Data'!$G$28,0,10*ROW('Sanitation Data'!G45))="","",OFFSET('Sanitation Data'!$G$28,0,10*ROW('Sanitation Data'!G45)))</f>
        <v/>
      </c>
      <c r="DA51" s="374" t="str">
        <f ca="1">+IF(OFFSET('Sanitation Data'!$G$29,0,10*ROW('Sanitation Data'!G45))="","",OFFSET('Sanitation Data'!$G$29,0,10*ROW('Sanitation Data'!G45)))</f>
        <v/>
      </c>
      <c r="DB51" s="374" t="str">
        <f ca="1">+IF(OFFSET('Sanitation Data'!$G$30,0,10*ROW('Sanitation Data'!G45))="","",OFFSET('Sanitation Data'!$G$30,0,10*ROW('Sanitation Data'!G45)))</f>
        <v/>
      </c>
      <c r="DC51" s="374" t="str">
        <f ca="1">+IF(OFFSET('Sanitation Data'!$G$31,0,10*ROW('Sanitation Data'!G45))="","",OFFSET('Sanitation Data'!$G$31,0,10*ROW('Sanitation Data'!G45)))</f>
        <v/>
      </c>
      <c r="DD51" s="374" t="str">
        <f ca="1">+IF(OFFSET('Sanitation Data'!$G$32,0,10*ROW('Sanitation Data'!G45))="","",OFFSET('Sanitation Data'!$G$32,0,10*ROW('Sanitation Data'!G45)))</f>
        <v/>
      </c>
      <c r="DE51" s="374" t="str">
        <f ca="1">+IF(OFFSET('Sanitation Data'!$H$28,0,10*ROW('Sanitation Data'!H45))="","",OFFSET('Sanitation Data'!$H$28,0,10*ROW('Sanitation Data'!H45)))</f>
        <v/>
      </c>
      <c r="DF51" s="374" t="str">
        <f ca="1">+IF(OFFSET('Sanitation Data'!$H$29,0,10*ROW('Sanitation Data'!H45))="","",OFFSET('Sanitation Data'!$H$29,0,10*ROW('Sanitation Data'!H45)))</f>
        <v/>
      </c>
      <c r="DG51" s="374" t="str">
        <f ca="1">+IF(OFFSET('Sanitation Data'!$H$30,0,10*ROW('Sanitation Data'!H45))="","",OFFSET('Sanitation Data'!$H$30,0,10*ROW('Sanitation Data'!H45)))</f>
        <v/>
      </c>
      <c r="DH51" s="374" t="str">
        <f ca="1">+IF(OFFSET('Sanitation Data'!$H$31,0,10*ROW('Sanitation Data'!H45))="","",OFFSET('Sanitation Data'!$H$31,0,10*ROW('Sanitation Data'!H45)))</f>
        <v/>
      </c>
      <c r="DI51" s="374" t="str">
        <f ca="1">+IF(OFFSET('Sanitation Data'!$H$32,0,10*ROW('Sanitation Data'!H45))="","",OFFSET('Sanitation Data'!$H$32,0,10*ROW('Sanitation Data'!H45)))</f>
        <v/>
      </c>
      <c r="DJ51" s="374" t="str">
        <f ca="1">+IF(OFFSET('Sanitation Data'!$I$28,0,10*ROW('Sanitation Data'!I45))="","",OFFSET('Sanitation Data'!$I$28,0,10*ROW('Sanitation Data'!I45)))</f>
        <v/>
      </c>
      <c r="DK51" s="374" t="str">
        <f ca="1">+IF(OFFSET('Sanitation Data'!$I$29,0,10*ROW('Sanitation Data'!I45))="","",OFFSET('Sanitation Data'!$I$29,0,10*ROW('Sanitation Data'!I45)))</f>
        <v/>
      </c>
      <c r="DL51" s="374" t="str">
        <f ca="1">+IF(OFFSET('Sanitation Data'!$I$30,0,10*ROW('Sanitation Data'!I45))="","",OFFSET('Sanitation Data'!$I$30,0,10*ROW('Sanitation Data'!I45)))</f>
        <v/>
      </c>
      <c r="DM51" s="374" t="str">
        <f ca="1">+IF(OFFSET('Sanitation Data'!$I$31,0,10*ROW('Sanitation Data'!I45))="","",OFFSET('Sanitation Data'!$I$31,0,10*ROW('Sanitation Data'!I45)))</f>
        <v/>
      </c>
      <c r="DN51" s="374" t="str">
        <f ca="1">+IF(OFFSET('Sanitation Data'!$I$32,0,10*ROW('Sanitation Data'!I45))="","",OFFSET('Sanitation Data'!$I$32,0,10*ROW('Sanitation Data'!I45)))</f>
        <v/>
      </c>
      <c r="DO51" s="374" t="str">
        <f ca="1">+IF(OFFSET('Hygiene Data'!$D$11,0,10*ROW('Hygiene Data'!D45))="","",OFFSET('Hygiene Data'!$D$11,0,10*ROW('Hygiene Data'!D45)))</f>
        <v/>
      </c>
      <c r="DP51" s="374" t="str">
        <f ca="1">+IF(OFFSET('Hygiene Data'!$D$12,0,10*ROW('Hygiene Data'!D45))="","",OFFSET('Hygiene Data'!$D$12,0,10*ROW('Hygiene Data'!D45)))</f>
        <v/>
      </c>
      <c r="DQ51" s="374" t="str">
        <f ca="1">+IF(OFFSET('Hygiene Data'!$D$13,0,10*ROW('Hygiene Data'!D45))="","",OFFSET('Hygiene Data'!$D$13,0,10*ROW('Hygiene Data'!D45)))</f>
        <v/>
      </c>
      <c r="DR51" s="374" t="str">
        <f ca="1">+IF(OFFSET('Hygiene Data'!$E$11,0,10*ROW('Hygiene Data'!E45))="","",OFFSET('Hygiene Data'!$E$11,0,10*ROW('Hygiene Data'!E45)))</f>
        <v/>
      </c>
      <c r="DS51" s="374" t="str">
        <f ca="1">+IF(OFFSET('Hygiene Data'!$E$12,0,10*ROW('Hygiene Data'!E45))="","",OFFSET('Hygiene Data'!$E$12,0,10*ROW('Hygiene Data'!E45)))</f>
        <v/>
      </c>
      <c r="DT51" s="374" t="str">
        <f ca="1">+IF(OFFSET('Hygiene Data'!$E$13,0,10*ROW('Hygiene Data'!E45))="","",OFFSET('Hygiene Data'!$E$13,0,10*ROW('Hygiene Data'!E45)))</f>
        <v/>
      </c>
      <c r="DU51" s="374" t="str">
        <f ca="1">+IF(OFFSET('Hygiene Data'!$F$11,0,10*ROW('Hygiene Data'!F45))="","",OFFSET('Hygiene Data'!$F$11,0,10*ROW('Hygiene Data'!F45)))</f>
        <v/>
      </c>
      <c r="DV51" s="374" t="str">
        <f ca="1">+IF(OFFSET('Hygiene Data'!$F$12,0,10*ROW('Hygiene Data'!F45))="","",OFFSET('Hygiene Data'!$F$12,0,10*ROW('Hygiene Data'!F45)))</f>
        <v/>
      </c>
      <c r="DW51" s="374" t="str">
        <f ca="1">+IF(OFFSET('Hygiene Data'!$F$13,0,10*ROW('Hygiene Data'!F45))="","",OFFSET('Hygiene Data'!$F$13,0,10*ROW('Hygiene Data'!F45)))</f>
        <v/>
      </c>
      <c r="DX51" s="374" t="str">
        <f ca="1">+IF(OFFSET('Hygiene Data'!$G$11,0,10*ROW('Hygiene Data'!G45))="","",OFFSET('Hygiene Data'!$G$11,0,10*ROW('Hygiene Data'!G45)))</f>
        <v/>
      </c>
      <c r="DY51" s="374" t="str">
        <f ca="1">+IF(OFFSET('Hygiene Data'!$G$12,0,10*ROW('Hygiene Data'!G45))="","",OFFSET('Hygiene Data'!$G$12,0,10*ROW('Hygiene Data'!G45)))</f>
        <v/>
      </c>
      <c r="DZ51" s="374" t="str">
        <f ca="1">+IF(OFFSET('Hygiene Data'!$G$13,0,10*ROW('Hygiene Data'!G45))="","",OFFSET('Hygiene Data'!$G$13,0,10*ROW('Hygiene Data'!G45)))</f>
        <v/>
      </c>
      <c r="EA51" s="374" t="str">
        <f ca="1">+IF(OFFSET('Hygiene Data'!$H$11,0,10*ROW('Hygiene Data'!H45))="","",OFFSET('Hygiene Data'!$H$11,0,10*ROW('Hygiene Data'!H45)))</f>
        <v/>
      </c>
      <c r="EB51" s="374" t="str">
        <f ca="1">+IF(OFFSET('Hygiene Data'!$H$12,0,10*ROW('Hygiene Data'!H45))="","",OFFSET('Hygiene Data'!$H$12,0,10*ROW('Hygiene Data'!H45)))</f>
        <v/>
      </c>
      <c r="EC51" s="374" t="str">
        <f ca="1">+IF(OFFSET('Hygiene Data'!$H$13,0,10*ROW('Hygiene Data'!H45))="","",OFFSET('Hygiene Data'!$H$13,0,10*ROW('Hygiene Data'!H45)))</f>
        <v/>
      </c>
      <c r="ED51" s="374" t="str">
        <f ca="1">+IF(OFFSET('Hygiene Data'!$I$11,0,10*ROW('Hygiene Data'!I45))="","",OFFSET('Hygiene Data'!$I$11,0,10*ROW('Hygiene Data'!I45)))</f>
        <v/>
      </c>
      <c r="EE51" s="374" t="str">
        <f ca="1">+IF(OFFSET('Hygiene Data'!$I$12,0,10*ROW('Hygiene Data'!I45))="","",OFFSET('Hygiene Data'!$I$12,0,10*ROW('Hygiene Data'!I45)))</f>
        <v/>
      </c>
      <c r="EF51" s="374" t="str">
        <f ca="1">+IF(OFFSET('Hygiene Data'!$I$13,0,10*ROW('Hygiene Data'!I45))="","",OFFSET('Hygiene Data'!$I$13,0,10*ROW('Hygiene Data'!I45)))</f>
        <v/>
      </c>
    </row>
    <row r="52" spans="1:136" x14ac:dyDescent="0.25">
      <c r="A52" s="483" t="str">
        <f ca="1">+IF(OFFSET('Water Data'!$B$2,0,10*ROW('Water Data'!E46))="","",OFFSET('Water Data'!$B$2,0,10*ROW('Water Data'!E46)))</f>
        <v/>
      </c>
      <c r="B52" s="48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0" t="str">
        <f t="shared" ca="1" si="0"/>
        <v/>
      </c>
      <c r="D52" s="51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4" t="str">
        <f ca="1">+IF(OFFSET('Water Data'!$D$27,0,10*ROW('Water Data'!D46))="","",OFFSET('Water Data'!$D$27,0,10*ROW('Water Data'!D46)))</f>
        <v/>
      </c>
      <c r="BT52" s="374" t="str">
        <f ca="1">+IF(OFFSET('Water Data'!$D$28,0,10*ROW('Water Data'!D46))="","",OFFSET('Water Data'!$D$28,0,10*ROW('Water Data'!D46)))</f>
        <v/>
      </c>
      <c r="BU52" s="374" t="str">
        <f ca="1">+IF(OFFSET('Water Data'!$D$29,0,10*ROW('Water Data'!D46))="","",OFFSET('Water Data'!$D$29,0,10*ROW('Water Data'!D46)))</f>
        <v/>
      </c>
      <c r="BV52" s="374" t="str">
        <f ca="1">+IF(OFFSET('Water Data'!$E$27,0,10*ROW('Water Data'!E46))="","",OFFSET('Water Data'!$E$27,0,10*ROW('Water Data'!E46)))</f>
        <v/>
      </c>
      <c r="BW52" s="374" t="str">
        <f ca="1">+IF(OFFSET('Water Data'!$E$28,0,10*ROW('Water Data'!E46))="","",OFFSET('Water Data'!$E$28,0,10*ROW('Water Data'!E46)))</f>
        <v/>
      </c>
      <c r="BX52" s="374" t="str">
        <f ca="1">+IF(OFFSET('Water Data'!$E$29,0,10*ROW('Water Data'!E46))="","",OFFSET('Water Data'!$E$29,0,10*ROW('Water Data'!E46)))</f>
        <v/>
      </c>
      <c r="BY52" s="374" t="str">
        <f ca="1">+IF(OFFSET('Water Data'!$F$27,0,10*ROW('Water Data'!F46))="","",OFFSET('Water Data'!$F$27,0,10*ROW('Water Data'!F46)))</f>
        <v/>
      </c>
      <c r="BZ52" s="374" t="str">
        <f ca="1">+IF(OFFSET('Water Data'!$F$28,0,10*ROW('Water Data'!F46))="","",OFFSET('Water Data'!$F$28,0,10*ROW('Water Data'!F46)))</f>
        <v/>
      </c>
      <c r="CA52" s="374" t="str">
        <f ca="1">+IF(OFFSET('Water Data'!$F$29,0,10*ROW('Water Data'!F46))="","",OFFSET('Water Data'!$F$29,0,10*ROW('Water Data'!F46)))</f>
        <v/>
      </c>
      <c r="CB52" s="374" t="str">
        <f ca="1">+IF(OFFSET('Water Data'!$G$27,0,10*ROW('Water Data'!G46))="","",OFFSET('Water Data'!$G$27,0,10*ROW('Water Data'!G46)))</f>
        <v/>
      </c>
      <c r="CC52" s="374" t="str">
        <f ca="1">+IF(OFFSET('Water Data'!$G$28,0,10*ROW('Water Data'!G46))="","",OFFSET('Water Data'!$G$28,0,10*ROW('Water Data'!G46)))</f>
        <v/>
      </c>
      <c r="CD52" s="374" t="str">
        <f ca="1">+IF(OFFSET('Water Data'!$G$29,0,10*ROW('Water Data'!G46))="","",OFFSET('Water Data'!$G$29,0,10*ROW('Water Data'!G46)))</f>
        <v/>
      </c>
      <c r="CE52" s="374" t="str">
        <f ca="1">+IF(OFFSET('Water Data'!$H$27,0,10*ROW('Water Data'!H46))="","",OFFSET('Water Data'!$H$27,0,10*ROW('Water Data'!H46)))</f>
        <v/>
      </c>
      <c r="CF52" s="374" t="str">
        <f ca="1">+IF(OFFSET('Water Data'!$H$28,0,10*ROW('Water Data'!H46))="","",OFFSET('Water Data'!$H$28,0,10*ROW('Water Data'!H46)))</f>
        <v/>
      </c>
      <c r="CG52" s="374" t="str">
        <f ca="1">+IF(OFFSET('Water Data'!$H$29,0,10*ROW('Water Data'!H46))="","",OFFSET('Water Data'!$H$29,0,10*ROW('Water Data'!H46)))</f>
        <v/>
      </c>
      <c r="CH52" s="374" t="str">
        <f ca="1">+IF(OFFSET('Water Data'!$I$27,0,10*ROW('Water Data'!I46))="","",OFFSET('Water Data'!$I$27,0,10*ROW('Water Data'!I46)))</f>
        <v/>
      </c>
      <c r="CI52" s="374" t="str">
        <f ca="1">+IF(OFFSET('Water Data'!$I$28,0,10*ROW('Water Data'!I46))="","",OFFSET('Water Data'!$I$28,0,10*ROW('Water Data'!I46)))</f>
        <v/>
      </c>
      <c r="CJ52" s="374" t="str">
        <f ca="1">+IF(OFFSET('Water Data'!$I$29,0,10*ROW('Water Data'!I46))="","",OFFSET('Water Data'!$I$29,0,10*ROW('Water Data'!I46)))</f>
        <v/>
      </c>
      <c r="CK52" s="374" t="str">
        <f ca="1">+IF(OFFSET('Sanitation Data'!$D$28,0,10*ROW('Sanitation Data'!D46))="","",OFFSET('Sanitation Data'!$D$28,0,10*ROW('Sanitation Data'!D46)))</f>
        <v/>
      </c>
      <c r="CL52" s="374" t="str">
        <f ca="1">+IF(OFFSET('Sanitation Data'!$D$29,0,10*ROW('Sanitation Data'!D46))="","",OFFSET('Sanitation Data'!$D$29,0,10*ROW('Sanitation Data'!D46)))</f>
        <v/>
      </c>
      <c r="CM52" s="374" t="str">
        <f ca="1">+IF(OFFSET('Sanitation Data'!$D$30,0,10*ROW('Sanitation Data'!D46))="","",OFFSET('Sanitation Data'!$D$30,0,10*ROW('Sanitation Data'!D46)))</f>
        <v/>
      </c>
      <c r="CN52" s="374" t="str">
        <f ca="1">+IF(OFFSET('Sanitation Data'!$D$31,0,10*ROW('Sanitation Data'!D46))="","",OFFSET('Sanitation Data'!$D$31,0,10*ROW('Sanitation Data'!D46)))</f>
        <v/>
      </c>
      <c r="CO52" s="374" t="str">
        <f ca="1">+IF(OFFSET('Sanitation Data'!$D$32,0,10*ROW('Sanitation Data'!D46))="","",OFFSET('Sanitation Data'!$D$32,0,10*ROW('Sanitation Data'!D46)))</f>
        <v/>
      </c>
      <c r="CP52" s="374" t="str">
        <f ca="1">+IF(OFFSET('Sanitation Data'!$E$28,0,10*ROW('Sanitation Data'!E46))="","",OFFSET('Sanitation Data'!$E$28,0,10*ROW('Sanitation Data'!E46)))</f>
        <v/>
      </c>
      <c r="CQ52" s="374" t="str">
        <f ca="1">+IF(OFFSET('Sanitation Data'!$E$29,0,10*ROW('Sanitation Data'!E46))="","",OFFSET('Sanitation Data'!$E$29,0,10*ROW('Sanitation Data'!E46)))</f>
        <v/>
      </c>
      <c r="CR52" s="374" t="str">
        <f ca="1">+IF(OFFSET('Sanitation Data'!$E$30,0,10*ROW('Sanitation Data'!E46))="","",OFFSET('Sanitation Data'!$E$30,0,10*ROW('Sanitation Data'!E46)))</f>
        <v/>
      </c>
      <c r="CS52" s="374" t="str">
        <f ca="1">+IF(OFFSET('Sanitation Data'!$E$31,0,10*ROW('Sanitation Data'!E46))="","",OFFSET('Sanitation Data'!$E$31,0,10*ROW('Sanitation Data'!E46)))</f>
        <v/>
      </c>
      <c r="CT52" s="374" t="str">
        <f ca="1">+IF(OFFSET('Sanitation Data'!$E$32,0,10*ROW('Sanitation Data'!E46))="","",OFFSET('Sanitation Data'!$E$32,0,10*ROW('Sanitation Data'!E46)))</f>
        <v/>
      </c>
      <c r="CU52" s="374" t="str">
        <f ca="1">+IF(OFFSET('Sanitation Data'!$F$28,0,10*ROW('Sanitation Data'!F46))="","",OFFSET('Sanitation Data'!$F$28,0,10*ROW('Sanitation Data'!F46)))</f>
        <v/>
      </c>
      <c r="CV52" s="374" t="str">
        <f ca="1">+IF(OFFSET('Sanitation Data'!$F$29,0,10*ROW('Sanitation Data'!F46))="","",OFFSET('Sanitation Data'!$F$29,0,10*ROW('Sanitation Data'!F46)))</f>
        <v/>
      </c>
      <c r="CW52" s="374" t="str">
        <f ca="1">+IF(OFFSET('Sanitation Data'!$F$30,0,10*ROW('Sanitation Data'!F46))="","",OFFSET('Sanitation Data'!$F$30,0,10*ROW('Sanitation Data'!F46)))</f>
        <v/>
      </c>
      <c r="CX52" s="374" t="str">
        <f ca="1">+IF(OFFSET('Sanitation Data'!$F$31,0,10*ROW('Sanitation Data'!F46))="","",OFFSET('Sanitation Data'!$F$31,0,10*ROW('Sanitation Data'!F46)))</f>
        <v/>
      </c>
      <c r="CY52" s="374" t="str">
        <f ca="1">+IF(OFFSET('Sanitation Data'!$F$32,0,10*ROW('Sanitation Data'!F46))="","",OFFSET('Sanitation Data'!$F$32,0,10*ROW('Sanitation Data'!F46)))</f>
        <v/>
      </c>
      <c r="CZ52" s="374" t="str">
        <f ca="1">+IF(OFFSET('Sanitation Data'!$G$28,0,10*ROW('Sanitation Data'!G46))="","",OFFSET('Sanitation Data'!$G$28,0,10*ROW('Sanitation Data'!G46)))</f>
        <v/>
      </c>
      <c r="DA52" s="374" t="str">
        <f ca="1">+IF(OFFSET('Sanitation Data'!$G$29,0,10*ROW('Sanitation Data'!G46))="","",OFFSET('Sanitation Data'!$G$29,0,10*ROW('Sanitation Data'!G46)))</f>
        <v/>
      </c>
      <c r="DB52" s="374" t="str">
        <f ca="1">+IF(OFFSET('Sanitation Data'!$G$30,0,10*ROW('Sanitation Data'!G46))="","",OFFSET('Sanitation Data'!$G$30,0,10*ROW('Sanitation Data'!G46)))</f>
        <v/>
      </c>
      <c r="DC52" s="374" t="str">
        <f ca="1">+IF(OFFSET('Sanitation Data'!$G$31,0,10*ROW('Sanitation Data'!G46))="","",OFFSET('Sanitation Data'!$G$31,0,10*ROW('Sanitation Data'!G46)))</f>
        <v/>
      </c>
      <c r="DD52" s="374" t="str">
        <f ca="1">+IF(OFFSET('Sanitation Data'!$G$32,0,10*ROW('Sanitation Data'!G46))="","",OFFSET('Sanitation Data'!$G$32,0,10*ROW('Sanitation Data'!G46)))</f>
        <v/>
      </c>
      <c r="DE52" s="374" t="str">
        <f ca="1">+IF(OFFSET('Sanitation Data'!$H$28,0,10*ROW('Sanitation Data'!H46))="","",OFFSET('Sanitation Data'!$H$28,0,10*ROW('Sanitation Data'!H46)))</f>
        <v/>
      </c>
      <c r="DF52" s="374" t="str">
        <f ca="1">+IF(OFFSET('Sanitation Data'!$H$29,0,10*ROW('Sanitation Data'!H46))="","",OFFSET('Sanitation Data'!$H$29,0,10*ROW('Sanitation Data'!H46)))</f>
        <v/>
      </c>
      <c r="DG52" s="374" t="str">
        <f ca="1">+IF(OFFSET('Sanitation Data'!$H$30,0,10*ROW('Sanitation Data'!H46))="","",OFFSET('Sanitation Data'!$H$30,0,10*ROW('Sanitation Data'!H46)))</f>
        <v/>
      </c>
      <c r="DH52" s="374" t="str">
        <f ca="1">+IF(OFFSET('Sanitation Data'!$H$31,0,10*ROW('Sanitation Data'!H46))="","",OFFSET('Sanitation Data'!$H$31,0,10*ROW('Sanitation Data'!H46)))</f>
        <v/>
      </c>
      <c r="DI52" s="374" t="str">
        <f ca="1">+IF(OFFSET('Sanitation Data'!$H$32,0,10*ROW('Sanitation Data'!H46))="","",OFFSET('Sanitation Data'!$H$32,0,10*ROW('Sanitation Data'!H46)))</f>
        <v/>
      </c>
      <c r="DJ52" s="374" t="str">
        <f ca="1">+IF(OFFSET('Sanitation Data'!$I$28,0,10*ROW('Sanitation Data'!I46))="","",OFFSET('Sanitation Data'!$I$28,0,10*ROW('Sanitation Data'!I46)))</f>
        <v/>
      </c>
      <c r="DK52" s="374" t="str">
        <f ca="1">+IF(OFFSET('Sanitation Data'!$I$29,0,10*ROW('Sanitation Data'!I46))="","",OFFSET('Sanitation Data'!$I$29,0,10*ROW('Sanitation Data'!I46)))</f>
        <v/>
      </c>
      <c r="DL52" s="374" t="str">
        <f ca="1">+IF(OFFSET('Sanitation Data'!$I$30,0,10*ROW('Sanitation Data'!I46))="","",OFFSET('Sanitation Data'!$I$30,0,10*ROW('Sanitation Data'!I46)))</f>
        <v/>
      </c>
      <c r="DM52" s="374" t="str">
        <f ca="1">+IF(OFFSET('Sanitation Data'!$I$31,0,10*ROW('Sanitation Data'!I46))="","",OFFSET('Sanitation Data'!$I$31,0,10*ROW('Sanitation Data'!I46)))</f>
        <v/>
      </c>
      <c r="DN52" s="374" t="str">
        <f ca="1">+IF(OFFSET('Sanitation Data'!$I$32,0,10*ROW('Sanitation Data'!I46))="","",OFFSET('Sanitation Data'!$I$32,0,10*ROW('Sanitation Data'!I46)))</f>
        <v/>
      </c>
      <c r="DO52" s="374" t="str">
        <f ca="1">+IF(OFFSET('Hygiene Data'!$D$11,0,10*ROW('Hygiene Data'!D46))="","",OFFSET('Hygiene Data'!$D$11,0,10*ROW('Hygiene Data'!D46)))</f>
        <v/>
      </c>
      <c r="DP52" s="374" t="str">
        <f ca="1">+IF(OFFSET('Hygiene Data'!$D$12,0,10*ROW('Hygiene Data'!D46))="","",OFFSET('Hygiene Data'!$D$12,0,10*ROW('Hygiene Data'!D46)))</f>
        <v/>
      </c>
      <c r="DQ52" s="374" t="str">
        <f ca="1">+IF(OFFSET('Hygiene Data'!$D$13,0,10*ROW('Hygiene Data'!D46))="","",OFFSET('Hygiene Data'!$D$13,0,10*ROW('Hygiene Data'!D46)))</f>
        <v/>
      </c>
      <c r="DR52" s="374" t="str">
        <f ca="1">+IF(OFFSET('Hygiene Data'!$E$11,0,10*ROW('Hygiene Data'!E46))="","",OFFSET('Hygiene Data'!$E$11,0,10*ROW('Hygiene Data'!E46)))</f>
        <v/>
      </c>
      <c r="DS52" s="374" t="str">
        <f ca="1">+IF(OFFSET('Hygiene Data'!$E$12,0,10*ROW('Hygiene Data'!E46))="","",OFFSET('Hygiene Data'!$E$12,0,10*ROW('Hygiene Data'!E46)))</f>
        <v/>
      </c>
      <c r="DT52" s="374" t="str">
        <f ca="1">+IF(OFFSET('Hygiene Data'!$E$13,0,10*ROW('Hygiene Data'!E46))="","",OFFSET('Hygiene Data'!$E$13,0,10*ROW('Hygiene Data'!E46)))</f>
        <v/>
      </c>
      <c r="DU52" s="374" t="str">
        <f ca="1">+IF(OFFSET('Hygiene Data'!$F$11,0,10*ROW('Hygiene Data'!F46))="","",OFFSET('Hygiene Data'!$F$11,0,10*ROW('Hygiene Data'!F46)))</f>
        <v/>
      </c>
      <c r="DV52" s="374" t="str">
        <f ca="1">+IF(OFFSET('Hygiene Data'!$F$12,0,10*ROW('Hygiene Data'!F46))="","",OFFSET('Hygiene Data'!$F$12,0,10*ROW('Hygiene Data'!F46)))</f>
        <v/>
      </c>
      <c r="DW52" s="374" t="str">
        <f ca="1">+IF(OFFSET('Hygiene Data'!$F$13,0,10*ROW('Hygiene Data'!F46))="","",OFFSET('Hygiene Data'!$F$13,0,10*ROW('Hygiene Data'!F46)))</f>
        <v/>
      </c>
      <c r="DX52" s="374" t="str">
        <f ca="1">+IF(OFFSET('Hygiene Data'!$G$11,0,10*ROW('Hygiene Data'!G46))="","",OFFSET('Hygiene Data'!$G$11,0,10*ROW('Hygiene Data'!G46)))</f>
        <v/>
      </c>
      <c r="DY52" s="374" t="str">
        <f ca="1">+IF(OFFSET('Hygiene Data'!$G$12,0,10*ROW('Hygiene Data'!G46))="","",OFFSET('Hygiene Data'!$G$12,0,10*ROW('Hygiene Data'!G46)))</f>
        <v/>
      </c>
      <c r="DZ52" s="374" t="str">
        <f ca="1">+IF(OFFSET('Hygiene Data'!$G$13,0,10*ROW('Hygiene Data'!G46))="","",OFFSET('Hygiene Data'!$G$13,0,10*ROW('Hygiene Data'!G46)))</f>
        <v/>
      </c>
      <c r="EA52" s="374" t="str">
        <f ca="1">+IF(OFFSET('Hygiene Data'!$H$11,0,10*ROW('Hygiene Data'!H46))="","",OFFSET('Hygiene Data'!$H$11,0,10*ROW('Hygiene Data'!H46)))</f>
        <v/>
      </c>
      <c r="EB52" s="374" t="str">
        <f ca="1">+IF(OFFSET('Hygiene Data'!$H$12,0,10*ROW('Hygiene Data'!H46))="","",OFFSET('Hygiene Data'!$H$12,0,10*ROW('Hygiene Data'!H46)))</f>
        <v/>
      </c>
      <c r="EC52" s="374" t="str">
        <f ca="1">+IF(OFFSET('Hygiene Data'!$H$13,0,10*ROW('Hygiene Data'!H46))="","",OFFSET('Hygiene Data'!$H$13,0,10*ROW('Hygiene Data'!H46)))</f>
        <v/>
      </c>
      <c r="ED52" s="374" t="str">
        <f ca="1">+IF(OFFSET('Hygiene Data'!$I$11,0,10*ROW('Hygiene Data'!I46))="","",OFFSET('Hygiene Data'!$I$11,0,10*ROW('Hygiene Data'!I46)))</f>
        <v/>
      </c>
      <c r="EE52" s="374" t="str">
        <f ca="1">+IF(OFFSET('Hygiene Data'!$I$12,0,10*ROW('Hygiene Data'!I46))="","",OFFSET('Hygiene Data'!$I$12,0,10*ROW('Hygiene Data'!I46)))</f>
        <v/>
      </c>
      <c r="EF52" s="374" t="str">
        <f ca="1">+IF(OFFSET('Hygiene Data'!$I$13,0,10*ROW('Hygiene Data'!I46))="","",OFFSET('Hygiene Data'!$I$13,0,10*ROW('Hygiene Data'!I46)))</f>
        <v/>
      </c>
    </row>
    <row r="53" spans="1:136" x14ac:dyDescent="0.25">
      <c r="A53" s="483" t="str">
        <f ca="1">+IF(OFFSET('Water Data'!$B$2,0,10*ROW('Water Data'!E47))="","",OFFSET('Water Data'!$B$2,0,10*ROW('Water Data'!E47)))</f>
        <v/>
      </c>
      <c r="B53" s="48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0" t="str">
        <f t="shared" ca="1" si="0"/>
        <v/>
      </c>
      <c r="D53" s="51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4" t="str">
        <f ca="1">+IF(OFFSET('Water Data'!$D$27,0,10*ROW('Water Data'!D47))="","",OFFSET('Water Data'!$D$27,0,10*ROW('Water Data'!D47)))</f>
        <v/>
      </c>
      <c r="BT53" s="374" t="str">
        <f ca="1">+IF(OFFSET('Water Data'!$D$28,0,10*ROW('Water Data'!D47))="","",OFFSET('Water Data'!$D$28,0,10*ROW('Water Data'!D47)))</f>
        <v/>
      </c>
      <c r="BU53" s="374" t="str">
        <f ca="1">+IF(OFFSET('Water Data'!$D$29,0,10*ROW('Water Data'!D47))="","",OFFSET('Water Data'!$D$29,0,10*ROW('Water Data'!D47)))</f>
        <v/>
      </c>
      <c r="BV53" s="374" t="str">
        <f ca="1">+IF(OFFSET('Water Data'!$E$27,0,10*ROW('Water Data'!E47))="","",OFFSET('Water Data'!$E$27,0,10*ROW('Water Data'!E47)))</f>
        <v/>
      </c>
      <c r="BW53" s="374" t="str">
        <f ca="1">+IF(OFFSET('Water Data'!$E$28,0,10*ROW('Water Data'!E47))="","",OFFSET('Water Data'!$E$28,0,10*ROW('Water Data'!E47)))</f>
        <v/>
      </c>
      <c r="BX53" s="374" t="str">
        <f ca="1">+IF(OFFSET('Water Data'!$E$29,0,10*ROW('Water Data'!E47))="","",OFFSET('Water Data'!$E$29,0,10*ROW('Water Data'!E47)))</f>
        <v/>
      </c>
      <c r="BY53" s="374" t="str">
        <f ca="1">+IF(OFFSET('Water Data'!$F$27,0,10*ROW('Water Data'!F47))="","",OFFSET('Water Data'!$F$27,0,10*ROW('Water Data'!F47)))</f>
        <v/>
      </c>
      <c r="BZ53" s="374" t="str">
        <f ca="1">+IF(OFFSET('Water Data'!$F$28,0,10*ROW('Water Data'!F47))="","",OFFSET('Water Data'!$F$28,0,10*ROW('Water Data'!F47)))</f>
        <v/>
      </c>
      <c r="CA53" s="374" t="str">
        <f ca="1">+IF(OFFSET('Water Data'!$F$29,0,10*ROW('Water Data'!F47))="","",OFFSET('Water Data'!$F$29,0,10*ROW('Water Data'!F47)))</f>
        <v/>
      </c>
      <c r="CB53" s="374" t="str">
        <f ca="1">+IF(OFFSET('Water Data'!$G$27,0,10*ROW('Water Data'!G47))="","",OFFSET('Water Data'!$G$27,0,10*ROW('Water Data'!G47)))</f>
        <v/>
      </c>
      <c r="CC53" s="374" t="str">
        <f ca="1">+IF(OFFSET('Water Data'!$G$28,0,10*ROW('Water Data'!G47))="","",OFFSET('Water Data'!$G$28,0,10*ROW('Water Data'!G47)))</f>
        <v/>
      </c>
      <c r="CD53" s="374" t="str">
        <f ca="1">+IF(OFFSET('Water Data'!$G$29,0,10*ROW('Water Data'!G47))="","",OFFSET('Water Data'!$G$29,0,10*ROW('Water Data'!G47)))</f>
        <v/>
      </c>
      <c r="CE53" s="374" t="str">
        <f ca="1">+IF(OFFSET('Water Data'!$H$27,0,10*ROW('Water Data'!H47))="","",OFFSET('Water Data'!$H$27,0,10*ROW('Water Data'!H47)))</f>
        <v/>
      </c>
      <c r="CF53" s="374" t="str">
        <f ca="1">+IF(OFFSET('Water Data'!$H$28,0,10*ROW('Water Data'!H47))="","",OFFSET('Water Data'!$H$28,0,10*ROW('Water Data'!H47)))</f>
        <v/>
      </c>
      <c r="CG53" s="374" t="str">
        <f ca="1">+IF(OFFSET('Water Data'!$H$29,0,10*ROW('Water Data'!H47))="","",OFFSET('Water Data'!$H$29,0,10*ROW('Water Data'!H47)))</f>
        <v/>
      </c>
      <c r="CH53" s="374" t="str">
        <f ca="1">+IF(OFFSET('Water Data'!$I$27,0,10*ROW('Water Data'!I47))="","",OFFSET('Water Data'!$I$27,0,10*ROW('Water Data'!I47)))</f>
        <v/>
      </c>
      <c r="CI53" s="374" t="str">
        <f ca="1">+IF(OFFSET('Water Data'!$I$28,0,10*ROW('Water Data'!I47))="","",OFFSET('Water Data'!$I$28,0,10*ROW('Water Data'!I47)))</f>
        <v/>
      </c>
      <c r="CJ53" s="374" t="str">
        <f ca="1">+IF(OFFSET('Water Data'!$I$29,0,10*ROW('Water Data'!I47))="","",OFFSET('Water Data'!$I$29,0,10*ROW('Water Data'!I47)))</f>
        <v/>
      </c>
      <c r="CK53" s="374" t="str">
        <f ca="1">+IF(OFFSET('Sanitation Data'!$D$28,0,10*ROW('Sanitation Data'!D47))="","",OFFSET('Sanitation Data'!$D$28,0,10*ROW('Sanitation Data'!D47)))</f>
        <v/>
      </c>
      <c r="CL53" s="374" t="str">
        <f ca="1">+IF(OFFSET('Sanitation Data'!$D$29,0,10*ROW('Sanitation Data'!D47))="","",OFFSET('Sanitation Data'!$D$29,0,10*ROW('Sanitation Data'!D47)))</f>
        <v/>
      </c>
      <c r="CM53" s="374" t="str">
        <f ca="1">+IF(OFFSET('Sanitation Data'!$D$30,0,10*ROW('Sanitation Data'!D47))="","",OFFSET('Sanitation Data'!$D$30,0,10*ROW('Sanitation Data'!D47)))</f>
        <v/>
      </c>
      <c r="CN53" s="374" t="str">
        <f ca="1">+IF(OFFSET('Sanitation Data'!$D$31,0,10*ROW('Sanitation Data'!D47))="","",OFFSET('Sanitation Data'!$D$31,0,10*ROW('Sanitation Data'!D47)))</f>
        <v/>
      </c>
      <c r="CO53" s="374" t="str">
        <f ca="1">+IF(OFFSET('Sanitation Data'!$D$32,0,10*ROW('Sanitation Data'!D47))="","",OFFSET('Sanitation Data'!$D$32,0,10*ROW('Sanitation Data'!D47)))</f>
        <v/>
      </c>
      <c r="CP53" s="374" t="str">
        <f ca="1">+IF(OFFSET('Sanitation Data'!$E$28,0,10*ROW('Sanitation Data'!E47))="","",OFFSET('Sanitation Data'!$E$28,0,10*ROW('Sanitation Data'!E47)))</f>
        <v/>
      </c>
      <c r="CQ53" s="374" t="str">
        <f ca="1">+IF(OFFSET('Sanitation Data'!$E$29,0,10*ROW('Sanitation Data'!E47))="","",OFFSET('Sanitation Data'!$E$29,0,10*ROW('Sanitation Data'!E47)))</f>
        <v/>
      </c>
      <c r="CR53" s="374" t="str">
        <f ca="1">+IF(OFFSET('Sanitation Data'!$E$30,0,10*ROW('Sanitation Data'!E47))="","",OFFSET('Sanitation Data'!$E$30,0,10*ROW('Sanitation Data'!E47)))</f>
        <v/>
      </c>
      <c r="CS53" s="374" t="str">
        <f ca="1">+IF(OFFSET('Sanitation Data'!$E$31,0,10*ROW('Sanitation Data'!E47))="","",OFFSET('Sanitation Data'!$E$31,0,10*ROW('Sanitation Data'!E47)))</f>
        <v/>
      </c>
      <c r="CT53" s="374" t="str">
        <f ca="1">+IF(OFFSET('Sanitation Data'!$E$32,0,10*ROW('Sanitation Data'!E47))="","",OFFSET('Sanitation Data'!$E$32,0,10*ROW('Sanitation Data'!E47)))</f>
        <v/>
      </c>
      <c r="CU53" s="374" t="str">
        <f ca="1">+IF(OFFSET('Sanitation Data'!$F$28,0,10*ROW('Sanitation Data'!F47))="","",OFFSET('Sanitation Data'!$F$28,0,10*ROW('Sanitation Data'!F47)))</f>
        <v/>
      </c>
      <c r="CV53" s="374" t="str">
        <f ca="1">+IF(OFFSET('Sanitation Data'!$F$29,0,10*ROW('Sanitation Data'!F47))="","",OFFSET('Sanitation Data'!$F$29,0,10*ROW('Sanitation Data'!F47)))</f>
        <v/>
      </c>
      <c r="CW53" s="374" t="str">
        <f ca="1">+IF(OFFSET('Sanitation Data'!$F$30,0,10*ROW('Sanitation Data'!F47))="","",OFFSET('Sanitation Data'!$F$30,0,10*ROW('Sanitation Data'!F47)))</f>
        <v/>
      </c>
      <c r="CX53" s="374" t="str">
        <f ca="1">+IF(OFFSET('Sanitation Data'!$F$31,0,10*ROW('Sanitation Data'!F47))="","",OFFSET('Sanitation Data'!$F$31,0,10*ROW('Sanitation Data'!F47)))</f>
        <v/>
      </c>
      <c r="CY53" s="374" t="str">
        <f ca="1">+IF(OFFSET('Sanitation Data'!$F$32,0,10*ROW('Sanitation Data'!F47))="","",OFFSET('Sanitation Data'!$F$32,0,10*ROW('Sanitation Data'!F47)))</f>
        <v/>
      </c>
      <c r="CZ53" s="374" t="str">
        <f ca="1">+IF(OFFSET('Sanitation Data'!$G$28,0,10*ROW('Sanitation Data'!G47))="","",OFFSET('Sanitation Data'!$G$28,0,10*ROW('Sanitation Data'!G47)))</f>
        <v/>
      </c>
      <c r="DA53" s="374" t="str">
        <f ca="1">+IF(OFFSET('Sanitation Data'!$G$29,0,10*ROW('Sanitation Data'!G47))="","",OFFSET('Sanitation Data'!$G$29,0,10*ROW('Sanitation Data'!G47)))</f>
        <v/>
      </c>
      <c r="DB53" s="374" t="str">
        <f ca="1">+IF(OFFSET('Sanitation Data'!$G$30,0,10*ROW('Sanitation Data'!G47))="","",OFFSET('Sanitation Data'!$G$30,0,10*ROW('Sanitation Data'!G47)))</f>
        <v/>
      </c>
      <c r="DC53" s="374" t="str">
        <f ca="1">+IF(OFFSET('Sanitation Data'!$G$31,0,10*ROW('Sanitation Data'!G47))="","",OFFSET('Sanitation Data'!$G$31,0,10*ROW('Sanitation Data'!G47)))</f>
        <v/>
      </c>
      <c r="DD53" s="374" t="str">
        <f ca="1">+IF(OFFSET('Sanitation Data'!$G$32,0,10*ROW('Sanitation Data'!G47))="","",OFFSET('Sanitation Data'!$G$32,0,10*ROW('Sanitation Data'!G47)))</f>
        <v/>
      </c>
      <c r="DE53" s="374" t="str">
        <f ca="1">+IF(OFFSET('Sanitation Data'!$H$28,0,10*ROW('Sanitation Data'!H47))="","",OFFSET('Sanitation Data'!$H$28,0,10*ROW('Sanitation Data'!H47)))</f>
        <v/>
      </c>
      <c r="DF53" s="374" t="str">
        <f ca="1">+IF(OFFSET('Sanitation Data'!$H$29,0,10*ROW('Sanitation Data'!H47))="","",OFFSET('Sanitation Data'!$H$29,0,10*ROW('Sanitation Data'!H47)))</f>
        <v/>
      </c>
      <c r="DG53" s="374" t="str">
        <f ca="1">+IF(OFFSET('Sanitation Data'!$H$30,0,10*ROW('Sanitation Data'!H47))="","",OFFSET('Sanitation Data'!$H$30,0,10*ROW('Sanitation Data'!H47)))</f>
        <v/>
      </c>
      <c r="DH53" s="374" t="str">
        <f ca="1">+IF(OFFSET('Sanitation Data'!$H$31,0,10*ROW('Sanitation Data'!H47))="","",OFFSET('Sanitation Data'!$H$31,0,10*ROW('Sanitation Data'!H47)))</f>
        <v/>
      </c>
      <c r="DI53" s="374" t="str">
        <f ca="1">+IF(OFFSET('Sanitation Data'!$H$32,0,10*ROW('Sanitation Data'!H47))="","",OFFSET('Sanitation Data'!$H$32,0,10*ROW('Sanitation Data'!H47)))</f>
        <v/>
      </c>
      <c r="DJ53" s="374" t="str">
        <f ca="1">+IF(OFFSET('Sanitation Data'!$I$28,0,10*ROW('Sanitation Data'!I47))="","",OFFSET('Sanitation Data'!$I$28,0,10*ROW('Sanitation Data'!I47)))</f>
        <v/>
      </c>
      <c r="DK53" s="374" t="str">
        <f ca="1">+IF(OFFSET('Sanitation Data'!$I$29,0,10*ROW('Sanitation Data'!I47))="","",OFFSET('Sanitation Data'!$I$29,0,10*ROW('Sanitation Data'!I47)))</f>
        <v/>
      </c>
      <c r="DL53" s="374" t="str">
        <f ca="1">+IF(OFFSET('Sanitation Data'!$I$30,0,10*ROW('Sanitation Data'!I47))="","",OFFSET('Sanitation Data'!$I$30,0,10*ROW('Sanitation Data'!I47)))</f>
        <v/>
      </c>
      <c r="DM53" s="374" t="str">
        <f ca="1">+IF(OFFSET('Sanitation Data'!$I$31,0,10*ROW('Sanitation Data'!I47))="","",OFFSET('Sanitation Data'!$I$31,0,10*ROW('Sanitation Data'!I47)))</f>
        <v/>
      </c>
      <c r="DN53" s="374" t="str">
        <f ca="1">+IF(OFFSET('Sanitation Data'!$I$32,0,10*ROW('Sanitation Data'!I47))="","",OFFSET('Sanitation Data'!$I$32,0,10*ROW('Sanitation Data'!I47)))</f>
        <v/>
      </c>
      <c r="DO53" s="374" t="str">
        <f ca="1">+IF(OFFSET('Hygiene Data'!$D$11,0,10*ROW('Hygiene Data'!D47))="","",OFFSET('Hygiene Data'!$D$11,0,10*ROW('Hygiene Data'!D47)))</f>
        <v/>
      </c>
      <c r="DP53" s="374" t="str">
        <f ca="1">+IF(OFFSET('Hygiene Data'!$D$12,0,10*ROW('Hygiene Data'!D47))="","",OFFSET('Hygiene Data'!$D$12,0,10*ROW('Hygiene Data'!D47)))</f>
        <v/>
      </c>
      <c r="DQ53" s="374" t="str">
        <f ca="1">+IF(OFFSET('Hygiene Data'!$D$13,0,10*ROW('Hygiene Data'!D47))="","",OFFSET('Hygiene Data'!$D$13,0,10*ROW('Hygiene Data'!D47)))</f>
        <v/>
      </c>
      <c r="DR53" s="374" t="str">
        <f ca="1">+IF(OFFSET('Hygiene Data'!$E$11,0,10*ROW('Hygiene Data'!E47))="","",OFFSET('Hygiene Data'!$E$11,0,10*ROW('Hygiene Data'!E47)))</f>
        <v/>
      </c>
      <c r="DS53" s="374" t="str">
        <f ca="1">+IF(OFFSET('Hygiene Data'!$E$12,0,10*ROW('Hygiene Data'!E47))="","",OFFSET('Hygiene Data'!$E$12,0,10*ROW('Hygiene Data'!E47)))</f>
        <v/>
      </c>
      <c r="DT53" s="374" t="str">
        <f ca="1">+IF(OFFSET('Hygiene Data'!$E$13,0,10*ROW('Hygiene Data'!E47))="","",OFFSET('Hygiene Data'!$E$13,0,10*ROW('Hygiene Data'!E47)))</f>
        <v/>
      </c>
      <c r="DU53" s="374" t="str">
        <f ca="1">+IF(OFFSET('Hygiene Data'!$F$11,0,10*ROW('Hygiene Data'!F47))="","",OFFSET('Hygiene Data'!$F$11,0,10*ROW('Hygiene Data'!F47)))</f>
        <v/>
      </c>
      <c r="DV53" s="374" t="str">
        <f ca="1">+IF(OFFSET('Hygiene Data'!$F$12,0,10*ROW('Hygiene Data'!F47))="","",OFFSET('Hygiene Data'!$F$12,0,10*ROW('Hygiene Data'!F47)))</f>
        <v/>
      </c>
      <c r="DW53" s="374" t="str">
        <f ca="1">+IF(OFFSET('Hygiene Data'!$F$13,0,10*ROW('Hygiene Data'!F47))="","",OFFSET('Hygiene Data'!$F$13,0,10*ROW('Hygiene Data'!F47)))</f>
        <v/>
      </c>
      <c r="DX53" s="374" t="str">
        <f ca="1">+IF(OFFSET('Hygiene Data'!$G$11,0,10*ROW('Hygiene Data'!G47))="","",OFFSET('Hygiene Data'!$G$11,0,10*ROW('Hygiene Data'!G47)))</f>
        <v/>
      </c>
      <c r="DY53" s="374" t="str">
        <f ca="1">+IF(OFFSET('Hygiene Data'!$G$12,0,10*ROW('Hygiene Data'!G47))="","",OFFSET('Hygiene Data'!$G$12,0,10*ROW('Hygiene Data'!G47)))</f>
        <v/>
      </c>
      <c r="DZ53" s="374" t="str">
        <f ca="1">+IF(OFFSET('Hygiene Data'!$G$13,0,10*ROW('Hygiene Data'!G47))="","",OFFSET('Hygiene Data'!$G$13,0,10*ROW('Hygiene Data'!G47)))</f>
        <v/>
      </c>
      <c r="EA53" s="374" t="str">
        <f ca="1">+IF(OFFSET('Hygiene Data'!$H$11,0,10*ROW('Hygiene Data'!H47))="","",OFFSET('Hygiene Data'!$H$11,0,10*ROW('Hygiene Data'!H47)))</f>
        <v/>
      </c>
      <c r="EB53" s="374" t="str">
        <f ca="1">+IF(OFFSET('Hygiene Data'!$H$12,0,10*ROW('Hygiene Data'!H47))="","",OFFSET('Hygiene Data'!$H$12,0,10*ROW('Hygiene Data'!H47)))</f>
        <v/>
      </c>
      <c r="EC53" s="374" t="str">
        <f ca="1">+IF(OFFSET('Hygiene Data'!$H$13,0,10*ROW('Hygiene Data'!H47))="","",OFFSET('Hygiene Data'!$H$13,0,10*ROW('Hygiene Data'!H47)))</f>
        <v/>
      </c>
      <c r="ED53" s="374" t="str">
        <f ca="1">+IF(OFFSET('Hygiene Data'!$I$11,0,10*ROW('Hygiene Data'!I47))="","",OFFSET('Hygiene Data'!$I$11,0,10*ROW('Hygiene Data'!I47)))</f>
        <v/>
      </c>
      <c r="EE53" s="374" t="str">
        <f ca="1">+IF(OFFSET('Hygiene Data'!$I$12,0,10*ROW('Hygiene Data'!I47))="","",OFFSET('Hygiene Data'!$I$12,0,10*ROW('Hygiene Data'!I47)))</f>
        <v/>
      </c>
      <c r="EF53" s="374" t="str">
        <f ca="1">+IF(OFFSET('Hygiene Data'!$I$13,0,10*ROW('Hygiene Data'!I47))="","",OFFSET('Hygiene Data'!$I$13,0,10*ROW('Hygiene Data'!I47)))</f>
        <v/>
      </c>
    </row>
    <row r="54" spans="1:136" x14ac:dyDescent="0.25">
      <c r="A54" s="483" t="str">
        <f ca="1">+IF(OFFSET('Water Data'!$B$2,0,10*ROW('Water Data'!E48))="","",OFFSET('Water Data'!$B$2,0,10*ROW('Water Data'!E48)))</f>
        <v/>
      </c>
      <c r="B54" s="48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0" t="str">
        <f t="shared" ca="1" si="0"/>
        <v/>
      </c>
      <c r="D54" s="51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4" t="str">
        <f ca="1">+IF(OFFSET('Water Data'!$D$27,0,10*ROW('Water Data'!D48))="","",OFFSET('Water Data'!$D$27,0,10*ROW('Water Data'!D48)))</f>
        <v/>
      </c>
      <c r="BT54" s="374" t="str">
        <f ca="1">+IF(OFFSET('Water Data'!$D$28,0,10*ROW('Water Data'!D48))="","",OFFSET('Water Data'!$D$28,0,10*ROW('Water Data'!D48)))</f>
        <v/>
      </c>
      <c r="BU54" s="374" t="str">
        <f ca="1">+IF(OFFSET('Water Data'!$D$29,0,10*ROW('Water Data'!D48))="","",OFFSET('Water Data'!$D$29,0,10*ROW('Water Data'!D48)))</f>
        <v/>
      </c>
      <c r="BV54" s="374" t="str">
        <f ca="1">+IF(OFFSET('Water Data'!$E$27,0,10*ROW('Water Data'!E48))="","",OFFSET('Water Data'!$E$27,0,10*ROW('Water Data'!E48)))</f>
        <v/>
      </c>
      <c r="BW54" s="374" t="str">
        <f ca="1">+IF(OFFSET('Water Data'!$E$28,0,10*ROW('Water Data'!E48))="","",OFFSET('Water Data'!$E$28,0,10*ROW('Water Data'!E48)))</f>
        <v/>
      </c>
      <c r="BX54" s="374" t="str">
        <f ca="1">+IF(OFFSET('Water Data'!$E$29,0,10*ROW('Water Data'!E48))="","",OFFSET('Water Data'!$E$29,0,10*ROW('Water Data'!E48)))</f>
        <v/>
      </c>
      <c r="BY54" s="374" t="str">
        <f ca="1">+IF(OFFSET('Water Data'!$F$27,0,10*ROW('Water Data'!F48))="","",OFFSET('Water Data'!$F$27,0,10*ROW('Water Data'!F48)))</f>
        <v/>
      </c>
      <c r="BZ54" s="374" t="str">
        <f ca="1">+IF(OFFSET('Water Data'!$F$28,0,10*ROW('Water Data'!F48))="","",OFFSET('Water Data'!$F$28,0,10*ROW('Water Data'!F48)))</f>
        <v/>
      </c>
      <c r="CA54" s="374" t="str">
        <f ca="1">+IF(OFFSET('Water Data'!$F$29,0,10*ROW('Water Data'!F48))="","",OFFSET('Water Data'!$F$29,0,10*ROW('Water Data'!F48)))</f>
        <v/>
      </c>
      <c r="CB54" s="374" t="str">
        <f ca="1">+IF(OFFSET('Water Data'!$G$27,0,10*ROW('Water Data'!G48))="","",OFFSET('Water Data'!$G$27,0,10*ROW('Water Data'!G48)))</f>
        <v/>
      </c>
      <c r="CC54" s="374" t="str">
        <f ca="1">+IF(OFFSET('Water Data'!$G$28,0,10*ROW('Water Data'!G48))="","",OFFSET('Water Data'!$G$28,0,10*ROW('Water Data'!G48)))</f>
        <v/>
      </c>
      <c r="CD54" s="374" t="str">
        <f ca="1">+IF(OFFSET('Water Data'!$G$29,0,10*ROW('Water Data'!G48))="","",OFFSET('Water Data'!$G$29,0,10*ROW('Water Data'!G48)))</f>
        <v/>
      </c>
      <c r="CE54" s="374" t="str">
        <f ca="1">+IF(OFFSET('Water Data'!$H$27,0,10*ROW('Water Data'!H48))="","",OFFSET('Water Data'!$H$27,0,10*ROW('Water Data'!H48)))</f>
        <v/>
      </c>
      <c r="CF54" s="374" t="str">
        <f ca="1">+IF(OFFSET('Water Data'!$H$28,0,10*ROW('Water Data'!H48))="","",OFFSET('Water Data'!$H$28,0,10*ROW('Water Data'!H48)))</f>
        <v/>
      </c>
      <c r="CG54" s="374" t="str">
        <f ca="1">+IF(OFFSET('Water Data'!$H$29,0,10*ROW('Water Data'!H48))="","",OFFSET('Water Data'!$H$29,0,10*ROW('Water Data'!H48)))</f>
        <v/>
      </c>
      <c r="CH54" s="374" t="str">
        <f ca="1">+IF(OFFSET('Water Data'!$I$27,0,10*ROW('Water Data'!I48))="","",OFFSET('Water Data'!$I$27,0,10*ROW('Water Data'!I48)))</f>
        <v/>
      </c>
      <c r="CI54" s="374" t="str">
        <f ca="1">+IF(OFFSET('Water Data'!$I$28,0,10*ROW('Water Data'!I48))="","",OFFSET('Water Data'!$I$28,0,10*ROW('Water Data'!I48)))</f>
        <v/>
      </c>
      <c r="CJ54" s="374" t="str">
        <f ca="1">+IF(OFFSET('Water Data'!$I$29,0,10*ROW('Water Data'!I48))="","",OFFSET('Water Data'!$I$29,0,10*ROW('Water Data'!I48)))</f>
        <v/>
      </c>
      <c r="CK54" s="374" t="str">
        <f ca="1">+IF(OFFSET('Sanitation Data'!$D$28,0,10*ROW('Sanitation Data'!D48))="","",OFFSET('Sanitation Data'!$D$28,0,10*ROW('Sanitation Data'!D48)))</f>
        <v/>
      </c>
      <c r="CL54" s="374" t="str">
        <f ca="1">+IF(OFFSET('Sanitation Data'!$D$29,0,10*ROW('Sanitation Data'!D48))="","",OFFSET('Sanitation Data'!$D$29,0,10*ROW('Sanitation Data'!D48)))</f>
        <v/>
      </c>
      <c r="CM54" s="374" t="str">
        <f ca="1">+IF(OFFSET('Sanitation Data'!$D$30,0,10*ROW('Sanitation Data'!D48))="","",OFFSET('Sanitation Data'!$D$30,0,10*ROW('Sanitation Data'!D48)))</f>
        <v/>
      </c>
      <c r="CN54" s="374" t="str">
        <f ca="1">+IF(OFFSET('Sanitation Data'!$D$31,0,10*ROW('Sanitation Data'!D48))="","",OFFSET('Sanitation Data'!$D$31,0,10*ROW('Sanitation Data'!D48)))</f>
        <v/>
      </c>
      <c r="CO54" s="374" t="str">
        <f ca="1">+IF(OFFSET('Sanitation Data'!$D$32,0,10*ROW('Sanitation Data'!D48))="","",OFFSET('Sanitation Data'!$D$32,0,10*ROW('Sanitation Data'!D48)))</f>
        <v/>
      </c>
      <c r="CP54" s="374" t="str">
        <f ca="1">+IF(OFFSET('Sanitation Data'!$E$28,0,10*ROW('Sanitation Data'!E48))="","",OFFSET('Sanitation Data'!$E$28,0,10*ROW('Sanitation Data'!E48)))</f>
        <v/>
      </c>
      <c r="CQ54" s="374" t="str">
        <f ca="1">+IF(OFFSET('Sanitation Data'!$E$29,0,10*ROW('Sanitation Data'!E48))="","",OFFSET('Sanitation Data'!$E$29,0,10*ROW('Sanitation Data'!E48)))</f>
        <v/>
      </c>
      <c r="CR54" s="374" t="str">
        <f ca="1">+IF(OFFSET('Sanitation Data'!$E$30,0,10*ROW('Sanitation Data'!E48))="","",OFFSET('Sanitation Data'!$E$30,0,10*ROW('Sanitation Data'!E48)))</f>
        <v/>
      </c>
      <c r="CS54" s="374" t="str">
        <f ca="1">+IF(OFFSET('Sanitation Data'!$E$31,0,10*ROW('Sanitation Data'!E48))="","",OFFSET('Sanitation Data'!$E$31,0,10*ROW('Sanitation Data'!E48)))</f>
        <v/>
      </c>
      <c r="CT54" s="374" t="str">
        <f ca="1">+IF(OFFSET('Sanitation Data'!$E$32,0,10*ROW('Sanitation Data'!E48))="","",OFFSET('Sanitation Data'!$E$32,0,10*ROW('Sanitation Data'!E48)))</f>
        <v/>
      </c>
      <c r="CU54" s="374" t="str">
        <f ca="1">+IF(OFFSET('Sanitation Data'!$F$28,0,10*ROW('Sanitation Data'!F48))="","",OFFSET('Sanitation Data'!$F$28,0,10*ROW('Sanitation Data'!F48)))</f>
        <v/>
      </c>
      <c r="CV54" s="374" t="str">
        <f ca="1">+IF(OFFSET('Sanitation Data'!$F$29,0,10*ROW('Sanitation Data'!F48))="","",OFFSET('Sanitation Data'!$F$29,0,10*ROW('Sanitation Data'!F48)))</f>
        <v/>
      </c>
      <c r="CW54" s="374" t="str">
        <f ca="1">+IF(OFFSET('Sanitation Data'!$F$30,0,10*ROW('Sanitation Data'!F48))="","",OFFSET('Sanitation Data'!$F$30,0,10*ROW('Sanitation Data'!F48)))</f>
        <v/>
      </c>
      <c r="CX54" s="374" t="str">
        <f ca="1">+IF(OFFSET('Sanitation Data'!$F$31,0,10*ROW('Sanitation Data'!F48))="","",OFFSET('Sanitation Data'!$F$31,0,10*ROW('Sanitation Data'!F48)))</f>
        <v/>
      </c>
      <c r="CY54" s="374" t="str">
        <f ca="1">+IF(OFFSET('Sanitation Data'!$F$32,0,10*ROW('Sanitation Data'!F48))="","",OFFSET('Sanitation Data'!$F$32,0,10*ROW('Sanitation Data'!F48)))</f>
        <v/>
      </c>
      <c r="CZ54" s="374" t="str">
        <f ca="1">+IF(OFFSET('Sanitation Data'!$G$28,0,10*ROW('Sanitation Data'!G48))="","",OFFSET('Sanitation Data'!$G$28,0,10*ROW('Sanitation Data'!G48)))</f>
        <v/>
      </c>
      <c r="DA54" s="374" t="str">
        <f ca="1">+IF(OFFSET('Sanitation Data'!$G$29,0,10*ROW('Sanitation Data'!G48))="","",OFFSET('Sanitation Data'!$G$29,0,10*ROW('Sanitation Data'!G48)))</f>
        <v/>
      </c>
      <c r="DB54" s="374" t="str">
        <f ca="1">+IF(OFFSET('Sanitation Data'!$G$30,0,10*ROW('Sanitation Data'!G48))="","",OFFSET('Sanitation Data'!$G$30,0,10*ROW('Sanitation Data'!G48)))</f>
        <v/>
      </c>
      <c r="DC54" s="374" t="str">
        <f ca="1">+IF(OFFSET('Sanitation Data'!$G$31,0,10*ROW('Sanitation Data'!G48))="","",OFFSET('Sanitation Data'!$G$31,0,10*ROW('Sanitation Data'!G48)))</f>
        <v/>
      </c>
      <c r="DD54" s="374" t="str">
        <f ca="1">+IF(OFFSET('Sanitation Data'!$G$32,0,10*ROW('Sanitation Data'!G48))="","",OFFSET('Sanitation Data'!$G$32,0,10*ROW('Sanitation Data'!G48)))</f>
        <v/>
      </c>
      <c r="DE54" s="374" t="str">
        <f ca="1">+IF(OFFSET('Sanitation Data'!$H$28,0,10*ROW('Sanitation Data'!H48))="","",OFFSET('Sanitation Data'!$H$28,0,10*ROW('Sanitation Data'!H48)))</f>
        <v/>
      </c>
      <c r="DF54" s="374" t="str">
        <f ca="1">+IF(OFFSET('Sanitation Data'!$H$29,0,10*ROW('Sanitation Data'!H48))="","",OFFSET('Sanitation Data'!$H$29,0,10*ROW('Sanitation Data'!H48)))</f>
        <v/>
      </c>
      <c r="DG54" s="374" t="str">
        <f ca="1">+IF(OFFSET('Sanitation Data'!$H$30,0,10*ROW('Sanitation Data'!H48))="","",OFFSET('Sanitation Data'!$H$30,0,10*ROW('Sanitation Data'!H48)))</f>
        <v/>
      </c>
      <c r="DH54" s="374" t="str">
        <f ca="1">+IF(OFFSET('Sanitation Data'!$H$31,0,10*ROW('Sanitation Data'!H48))="","",OFFSET('Sanitation Data'!$H$31,0,10*ROW('Sanitation Data'!H48)))</f>
        <v/>
      </c>
      <c r="DI54" s="374" t="str">
        <f ca="1">+IF(OFFSET('Sanitation Data'!$H$32,0,10*ROW('Sanitation Data'!H48))="","",OFFSET('Sanitation Data'!$H$32,0,10*ROW('Sanitation Data'!H48)))</f>
        <v/>
      </c>
      <c r="DJ54" s="374" t="str">
        <f ca="1">+IF(OFFSET('Sanitation Data'!$I$28,0,10*ROW('Sanitation Data'!I48))="","",OFFSET('Sanitation Data'!$I$28,0,10*ROW('Sanitation Data'!I48)))</f>
        <v/>
      </c>
      <c r="DK54" s="374" t="str">
        <f ca="1">+IF(OFFSET('Sanitation Data'!$I$29,0,10*ROW('Sanitation Data'!I48))="","",OFFSET('Sanitation Data'!$I$29,0,10*ROW('Sanitation Data'!I48)))</f>
        <v/>
      </c>
      <c r="DL54" s="374" t="str">
        <f ca="1">+IF(OFFSET('Sanitation Data'!$I$30,0,10*ROW('Sanitation Data'!I48))="","",OFFSET('Sanitation Data'!$I$30,0,10*ROW('Sanitation Data'!I48)))</f>
        <v/>
      </c>
      <c r="DM54" s="374" t="str">
        <f ca="1">+IF(OFFSET('Sanitation Data'!$I$31,0,10*ROW('Sanitation Data'!I48))="","",OFFSET('Sanitation Data'!$I$31,0,10*ROW('Sanitation Data'!I48)))</f>
        <v/>
      </c>
      <c r="DN54" s="374" t="str">
        <f ca="1">+IF(OFFSET('Sanitation Data'!$I$32,0,10*ROW('Sanitation Data'!I48))="","",OFFSET('Sanitation Data'!$I$32,0,10*ROW('Sanitation Data'!I48)))</f>
        <v/>
      </c>
      <c r="DO54" s="374" t="str">
        <f ca="1">+IF(OFFSET('Hygiene Data'!$D$11,0,10*ROW('Hygiene Data'!D48))="","",OFFSET('Hygiene Data'!$D$11,0,10*ROW('Hygiene Data'!D48)))</f>
        <v/>
      </c>
      <c r="DP54" s="374" t="str">
        <f ca="1">+IF(OFFSET('Hygiene Data'!$D$12,0,10*ROW('Hygiene Data'!D48))="","",OFFSET('Hygiene Data'!$D$12,0,10*ROW('Hygiene Data'!D48)))</f>
        <v/>
      </c>
      <c r="DQ54" s="374" t="str">
        <f ca="1">+IF(OFFSET('Hygiene Data'!$D$13,0,10*ROW('Hygiene Data'!D48))="","",OFFSET('Hygiene Data'!$D$13,0,10*ROW('Hygiene Data'!D48)))</f>
        <v/>
      </c>
      <c r="DR54" s="374" t="str">
        <f ca="1">+IF(OFFSET('Hygiene Data'!$E$11,0,10*ROW('Hygiene Data'!E48))="","",OFFSET('Hygiene Data'!$E$11,0,10*ROW('Hygiene Data'!E48)))</f>
        <v/>
      </c>
      <c r="DS54" s="374" t="str">
        <f ca="1">+IF(OFFSET('Hygiene Data'!$E$12,0,10*ROW('Hygiene Data'!E48))="","",OFFSET('Hygiene Data'!$E$12,0,10*ROW('Hygiene Data'!E48)))</f>
        <v/>
      </c>
      <c r="DT54" s="374" t="str">
        <f ca="1">+IF(OFFSET('Hygiene Data'!$E$13,0,10*ROW('Hygiene Data'!E48))="","",OFFSET('Hygiene Data'!$E$13,0,10*ROW('Hygiene Data'!E48)))</f>
        <v/>
      </c>
      <c r="DU54" s="374" t="str">
        <f ca="1">+IF(OFFSET('Hygiene Data'!$F$11,0,10*ROW('Hygiene Data'!F48))="","",OFFSET('Hygiene Data'!$F$11,0,10*ROW('Hygiene Data'!F48)))</f>
        <v/>
      </c>
      <c r="DV54" s="374" t="str">
        <f ca="1">+IF(OFFSET('Hygiene Data'!$F$12,0,10*ROW('Hygiene Data'!F48))="","",OFFSET('Hygiene Data'!$F$12,0,10*ROW('Hygiene Data'!F48)))</f>
        <v/>
      </c>
      <c r="DW54" s="374" t="str">
        <f ca="1">+IF(OFFSET('Hygiene Data'!$F$13,0,10*ROW('Hygiene Data'!F48))="","",OFFSET('Hygiene Data'!$F$13,0,10*ROW('Hygiene Data'!F48)))</f>
        <v/>
      </c>
      <c r="DX54" s="374" t="str">
        <f ca="1">+IF(OFFSET('Hygiene Data'!$G$11,0,10*ROW('Hygiene Data'!G48))="","",OFFSET('Hygiene Data'!$G$11,0,10*ROW('Hygiene Data'!G48)))</f>
        <v/>
      </c>
      <c r="DY54" s="374" t="str">
        <f ca="1">+IF(OFFSET('Hygiene Data'!$G$12,0,10*ROW('Hygiene Data'!G48))="","",OFFSET('Hygiene Data'!$G$12,0,10*ROW('Hygiene Data'!G48)))</f>
        <v/>
      </c>
      <c r="DZ54" s="374" t="str">
        <f ca="1">+IF(OFFSET('Hygiene Data'!$G$13,0,10*ROW('Hygiene Data'!G48))="","",OFFSET('Hygiene Data'!$G$13,0,10*ROW('Hygiene Data'!G48)))</f>
        <v/>
      </c>
      <c r="EA54" s="374" t="str">
        <f ca="1">+IF(OFFSET('Hygiene Data'!$H$11,0,10*ROW('Hygiene Data'!H48))="","",OFFSET('Hygiene Data'!$H$11,0,10*ROW('Hygiene Data'!H48)))</f>
        <v/>
      </c>
      <c r="EB54" s="374" t="str">
        <f ca="1">+IF(OFFSET('Hygiene Data'!$H$12,0,10*ROW('Hygiene Data'!H48))="","",OFFSET('Hygiene Data'!$H$12,0,10*ROW('Hygiene Data'!H48)))</f>
        <v/>
      </c>
      <c r="EC54" s="374" t="str">
        <f ca="1">+IF(OFFSET('Hygiene Data'!$H$13,0,10*ROW('Hygiene Data'!H48))="","",OFFSET('Hygiene Data'!$H$13,0,10*ROW('Hygiene Data'!H48)))</f>
        <v/>
      </c>
      <c r="ED54" s="374" t="str">
        <f ca="1">+IF(OFFSET('Hygiene Data'!$I$11,0,10*ROW('Hygiene Data'!I48))="","",OFFSET('Hygiene Data'!$I$11,0,10*ROW('Hygiene Data'!I48)))</f>
        <v/>
      </c>
      <c r="EE54" s="374" t="str">
        <f ca="1">+IF(OFFSET('Hygiene Data'!$I$12,0,10*ROW('Hygiene Data'!I48))="","",OFFSET('Hygiene Data'!$I$12,0,10*ROW('Hygiene Data'!I48)))</f>
        <v/>
      </c>
      <c r="EF54" s="374" t="str">
        <f ca="1">+IF(OFFSET('Hygiene Data'!$I$13,0,10*ROW('Hygiene Data'!I48))="","",OFFSET('Hygiene Data'!$I$13,0,10*ROW('Hygiene Data'!I48)))</f>
        <v/>
      </c>
    </row>
    <row r="55" spans="1:136" x14ac:dyDescent="0.25">
      <c r="A55" s="483" t="str">
        <f ca="1">+IF(OFFSET('Water Data'!$B$2,0,10*ROW('Water Data'!E49))="","",OFFSET('Water Data'!$B$2,0,10*ROW('Water Data'!E49)))</f>
        <v/>
      </c>
      <c r="B55" s="48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0" t="str">
        <f t="shared" ca="1" si="0"/>
        <v/>
      </c>
      <c r="D55" s="51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4" t="str">
        <f ca="1">+IF(OFFSET('Water Data'!$D$27,0,10*ROW('Water Data'!D49))="","",OFFSET('Water Data'!$D$27,0,10*ROW('Water Data'!D49)))</f>
        <v/>
      </c>
      <c r="BT55" s="374" t="str">
        <f ca="1">+IF(OFFSET('Water Data'!$D$28,0,10*ROW('Water Data'!D49))="","",OFFSET('Water Data'!$D$28,0,10*ROW('Water Data'!D49)))</f>
        <v/>
      </c>
      <c r="BU55" s="374" t="str">
        <f ca="1">+IF(OFFSET('Water Data'!$D$29,0,10*ROW('Water Data'!D49))="","",OFFSET('Water Data'!$D$29,0,10*ROW('Water Data'!D49)))</f>
        <v/>
      </c>
      <c r="BV55" s="374" t="str">
        <f ca="1">+IF(OFFSET('Water Data'!$E$27,0,10*ROW('Water Data'!E49))="","",OFFSET('Water Data'!$E$27,0,10*ROW('Water Data'!E49)))</f>
        <v/>
      </c>
      <c r="BW55" s="374" t="str">
        <f ca="1">+IF(OFFSET('Water Data'!$E$28,0,10*ROW('Water Data'!E49))="","",OFFSET('Water Data'!$E$28,0,10*ROW('Water Data'!E49)))</f>
        <v/>
      </c>
      <c r="BX55" s="374" t="str">
        <f ca="1">+IF(OFFSET('Water Data'!$E$29,0,10*ROW('Water Data'!E49))="","",OFFSET('Water Data'!$E$29,0,10*ROW('Water Data'!E49)))</f>
        <v/>
      </c>
      <c r="BY55" s="374" t="str">
        <f ca="1">+IF(OFFSET('Water Data'!$F$27,0,10*ROW('Water Data'!F49))="","",OFFSET('Water Data'!$F$27,0,10*ROW('Water Data'!F49)))</f>
        <v/>
      </c>
      <c r="BZ55" s="374" t="str">
        <f ca="1">+IF(OFFSET('Water Data'!$F$28,0,10*ROW('Water Data'!F49))="","",OFFSET('Water Data'!$F$28,0,10*ROW('Water Data'!F49)))</f>
        <v/>
      </c>
      <c r="CA55" s="374" t="str">
        <f ca="1">+IF(OFFSET('Water Data'!$F$29,0,10*ROW('Water Data'!F49))="","",OFFSET('Water Data'!$F$29,0,10*ROW('Water Data'!F49)))</f>
        <v/>
      </c>
      <c r="CB55" s="374" t="str">
        <f ca="1">+IF(OFFSET('Water Data'!$G$27,0,10*ROW('Water Data'!G49))="","",OFFSET('Water Data'!$G$27,0,10*ROW('Water Data'!G49)))</f>
        <v/>
      </c>
      <c r="CC55" s="374" t="str">
        <f ca="1">+IF(OFFSET('Water Data'!$G$28,0,10*ROW('Water Data'!G49))="","",OFFSET('Water Data'!$G$28,0,10*ROW('Water Data'!G49)))</f>
        <v/>
      </c>
      <c r="CD55" s="374" t="str">
        <f ca="1">+IF(OFFSET('Water Data'!$G$29,0,10*ROW('Water Data'!G49))="","",OFFSET('Water Data'!$G$29,0,10*ROW('Water Data'!G49)))</f>
        <v/>
      </c>
      <c r="CE55" s="374" t="str">
        <f ca="1">+IF(OFFSET('Water Data'!$H$27,0,10*ROW('Water Data'!H49))="","",OFFSET('Water Data'!$H$27,0,10*ROW('Water Data'!H49)))</f>
        <v/>
      </c>
      <c r="CF55" s="374" t="str">
        <f ca="1">+IF(OFFSET('Water Data'!$H$28,0,10*ROW('Water Data'!H49))="","",OFFSET('Water Data'!$H$28,0,10*ROW('Water Data'!H49)))</f>
        <v/>
      </c>
      <c r="CG55" s="374" t="str">
        <f ca="1">+IF(OFFSET('Water Data'!$H$29,0,10*ROW('Water Data'!H49))="","",OFFSET('Water Data'!$H$29,0,10*ROW('Water Data'!H49)))</f>
        <v/>
      </c>
      <c r="CH55" s="374" t="str">
        <f ca="1">+IF(OFFSET('Water Data'!$I$27,0,10*ROW('Water Data'!I49))="","",OFFSET('Water Data'!$I$27,0,10*ROW('Water Data'!I49)))</f>
        <v/>
      </c>
      <c r="CI55" s="374" t="str">
        <f ca="1">+IF(OFFSET('Water Data'!$I$28,0,10*ROW('Water Data'!I49))="","",OFFSET('Water Data'!$I$28,0,10*ROW('Water Data'!I49)))</f>
        <v/>
      </c>
      <c r="CJ55" s="374" t="str">
        <f ca="1">+IF(OFFSET('Water Data'!$I$29,0,10*ROW('Water Data'!I49))="","",OFFSET('Water Data'!$I$29,0,10*ROW('Water Data'!I49)))</f>
        <v/>
      </c>
      <c r="CK55" s="374" t="str">
        <f ca="1">+IF(OFFSET('Sanitation Data'!$D$28,0,10*ROW('Sanitation Data'!D49))="","",OFFSET('Sanitation Data'!$D$28,0,10*ROW('Sanitation Data'!D49)))</f>
        <v/>
      </c>
      <c r="CL55" s="374" t="str">
        <f ca="1">+IF(OFFSET('Sanitation Data'!$D$29,0,10*ROW('Sanitation Data'!D49))="","",OFFSET('Sanitation Data'!$D$29,0,10*ROW('Sanitation Data'!D49)))</f>
        <v/>
      </c>
      <c r="CM55" s="374" t="str">
        <f ca="1">+IF(OFFSET('Sanitation Data'!$D$30,0,10*ROW('Sanitation Data'!D49))="","",OFFSET('Sanitation Data'!$D$30,0,10*ROW('Sanitation Data'!D49)))</f>
        <v/>
      </c>
      <c r="CN55" s="374" t="str">
        <f ca="1">+IF(OFFSET('Sanitation Data'!$D$31,0,10*ROW('Sanitation Data'!D49))="","",OFFSET('Sanitation Data'!$D$31,0,10*ROW('Sanitation Data'!D49)))</f>
        <v/>
      </c>
      <c r="CO55" s="374" t="str">
        <f ca="1">+IF(OFFSET('Sanitation Data'!$D$32,0,10*ROW('Sanitation Data'!D49))="","",OFFSET('Sanitation Data'!$D$32,0,10*ROW('Sanitation Data'!D49)))</f>
        <v/>
      </c>
      <c r="CP55" s="374" t="str">
        <f ca="1">+IF(OFFSET('Sanitation Data'!$E$28,0,10*ROW('Sanitation Data'!E49))="","",OFFSET('Sanitation Data'!$E$28,0,10*ROW('Sanitation Data'!E49)))</f>
        <v/>
      </c>
      <c r="CQ55" s="374" t="str">
        <f ca="1">+IF(OFFSET('Sanitation Data'!$E$29,0,10*ROW('Sanitation Data'!E49))="","",OFFSET('Sanitation Data'!$E$29,0,10*ROW('Sanitation Data'!E49)))</f>
        <v/>
      </c>
      <c r="CR55" s="374" t="str">
        <f ca="1">+IF(OFFSET('Sanitation Data'!$E$30,0,10*ROW('Sanitation Data'!E49))="","",OFFSET('Sanitation Data'!$E$30,0,10*ROW('Sanitation Data'!E49)))</f>
        <v/>
      </c>
      <c r="CS55" s="374" t="str">
        <f ca="1">+IF(OFFSET('Sanitation Data'!$E$31,0,10*ROW('Sanitation Data'!E49))="","",OFFSET('Sanitation Data'!$E$31,0,10*ROW('Sanitation Data'!E49)))</f>
        <v/>
      </c>
      <c r="CT55" s="374" t="str">
        <f ca="1">+IF(OFFSET('Sanitation Data'!$E$32,0,10*ROW('Sanitation Data'!E49))="","",OFFSET('Sanitation Data'!$E$32,0,10*ROW('Sanitation Data'!E49)))</f>
        <v/>
      </c>
      <c r="CU55" s="374" t="str">
        <f ca="1">+IF(OFFSET('Sanitation Data'!$F$28,0,10*ROW('Sanitation Data'!F49))="","",OFFSET('Sanitation Data'!$F$28,0,10*ROW('Sanitation Data'!F49)))</f>
        <v/>
      </c>
      <c r="CV55" s="374" t="str">
        <f ca="1">+IF(OFFSET('Sanitation Data'!$F$29,0,10*ROW('Sanitation Data'!F49))="","",OFFSET('Sanitation Data'!$F$29,0,10*ROW('Sanitation Data'!F49)))</f>
        <v/>
      </c>
      <c r="CW55" s="374" t="str">
        <f ca="1">+IF(OFFSET('Sanitation Data'!$F$30,0,10*ROW('Sanitation Data'!F49))="","",OFFSET('Sanitation Data'!$F$30,0,10*ROW('Sanitation Data'!F49)))</f>
        <v/>
      </c>
      <c r="CX55" s="374" t="str">
        <f ca="1">+IF(OFFSET('Sanitation Data'!$F$31,0,10*ROW('Sanitation Data'!F49))="","",OFFSET('Sanitation Data'!$F$31,0,10*ROW('Sanitation Data'!F49)))</f>
        <v/>
      </c>
      <c r="CY55" s="374" t="str">
        <f ca="1">+IF(OFFSET('Sanitation Data'!$F$32,0,10*ROW('Sanitation Data'!F49))="","",OFFSET('Sanitation Data'!$F$32,0,10*ROW('Sanitation Data'!F49)))</f>
        <v/>
      </c>
      <c r="CZ55" s="374" t="str">
        <f ca="1">+IF(OFFSET('Sanitation Data'!$G$28,0,10*ROW('Sanitation Data'!G49))="","",OFFSET('Sanitation Data'!$G$28,0,10*ROW('Sanitation Data'!G49)))</f>
        <v/>
      </c>
      <c r="DA55" s="374" t="str">
        <f ca="1">+IF(OFFSET('Sanitation Data'!$G$29,0,10*ROW('Sanitation Data'!G49))="","",OFFSET('Sanitation Data'!$G$29,0,10*ROW('Sanitation Data'!G49)))</f>
        <v/>
      </c>
      <c r="DB55" s="374" t="str">
        <f ca="1">+IF(OFFSET('Sanitation Data'!$G$30,0,10*ROW('Sanitation Data'!G49))="","",OFFSET('Sanitation Data'!$G$30,0,10*ROW('Sanitation Data'!G49)))</f>
        <v/>
      </c>
      <c r="DC55" s="374" t="str">
        <f ca="1">+IF(OFFSET('Sanitation Data'!$G$31,0,10*ROW('Sanitation Data'!G49))="","",OFFSET('Sanitation Data'!$G$31,0,10*ROW('Sanitation Data'!G49)))</f>
        <v/>
      </c>
      <c r="DD55" s="374" t="str">
        <f ca="1">+IF(OFFSET('Sanitation Data'!$G$32,0,10*ROW('Sanitation Data'!G49))="","",OFFSET('Sanitation Data'!$G$32,0,10*ROW('Sanitation Data'!G49)))</f>
        <v/>
      </c>
      <c r="DE55" s="374" t="str">
        <f ca="1">+IF(OFFSET('Sanitation Data'!$H$28,0,10*ROW('Sanitation Data'!H49))="","",OFFSET('Sanitation Data'!$H$28,0,10*ROW('Sanitation Data'!H49)))</f>
        <v/>
      </c>
      <c r="DF55" s="374" t="str">
        <f ca="1">+IF(OFFSET('Sanitation Data'!$H$29,0,10*ROW('Sanitation Data'!H49))="","",OFFSET('Sanitation Data'!$H$29,0,10*ROW('Sanitation Data'!H49)))</f>
        <v/>
      </c>
      <c r="DG55" s="374" t="str">
        <f ca="1">+IF(OFFSET('Sanitation Data'!$H$30,0,10*ROW('Sanitation Data'!H49))="","",OFFSET('Sanitation Data'!$H$30,0,10*ROW('Sanitation Data'!H49)))</f>
        <v/>
      </c>
      <c r="DH55" s="374" t="str">
        <f ca="1">+IF(OFFSET('Sanitation Data'!$H$31,0,10*ROW('Sanitation Data'!H49))="","",OFFSET('Sanitation Data'!$H$31,0,10*ROW('Sanitation Data'!H49)))</f>
        <v/>
      </c>
      <c r="DI55" s="374" t="str">
        <f ca="1">+IF(OFFSET('Sanitation Data'!$H$32,0,10*ROW('Sanitation Data'!H49))="","",OFFSET('Sanitation Data'!$H$32,0,10*ROW('Sanitation Data'!H49)))</f>
        <v/>
      </c>
      <c r="DJ55" s="374" t="str">
        <f ca="1">+IF(OFFSET('Sanitation Data'!$I$28,0,10*ROW('Sanitation Data'!I49))="","",OFFSET('Sanitation Data'!$I$28,0,10*ROW('Sanitation Data'!I49)))</f>
        <v/>
      </c>
      <c r="DK55" s="374" t="str">
        <f ca="1">+IF(OFFSET('Sanitation Data'!$I$29,0,10*ROW('Sanitation Data'!I49))="","",OFFSET('Sanitation Data'!$I$29,0,10*ROW('Sanitation Data'!I49)))</f>
        <v/>
      </c>
      <c r="DL55" s="374" t="str">
        <f ca="1">+IF(OFFSET('Sanitation Data'!$I$30,0,10*ROW('Sanitation Data'!I49))="","",OFFSET('Sanitation Data'!$I$30,0,10*ROW('Sanitation Data'!I49)))</f>
        <v/>
      </c>
      <c r="DM55" s="374" t="str">
        <f ca="1">+IF(OFFSET('Sanitation Data'!$I$31,0,10*ROW('Sanitation Data'!I49))="","",OFFSET('Sanitation Data'!$I$31,0,10*ROW('Sanitation Data'!I49)))</f>
        <v/>
      </c>
      <c r="DN55" s="374" t="str">
        <f ca="1">+IF(OFFSET('Sanitation Data'!$I$32,0,10*ROW('Sanitation Data'!I49))="","",OFFSET('Sanitation Data'!$I$32,0,10*ROW('Sanitation Data'!I49)))</f>
        <v/>
      </c>
      <c r="DO55" s="374" t="str">
        <f ca="1">+IF(OFFSET('Hygiene Data'!$D$11,0,10*ROW('Hygiene Data'!D49))="","",OFFSET('Hygiene Data'!$D$11,0,10*ROW('Hygiene Data'!D49)))</f>
        <v/>
      </c>
      <c r="DP55" s="374" t="str">
        <f ca="1">+IF(OFFSET('Hygiene Data'!$D$12,0,10*ROW('Hygiene Data'!D49))="","",OFFSET('Hygiene Data'!$D$12,0,10*ROW('Hygiene Data'!D49)))</f>
        <v/>
      </c>
      <c r="DQ55" s="374" t="str">
        <f ca="1">+IF(OFFSET('Hygiene Data'!$D$13,0,10*ROW('Hygiene Data'!D49))="","",OFFSET('Hygiene Data'!$D$13,0,10*ROW('Hygiene Data'!D49)))</f>
        <v/>
      </c>
      <c r="DR55" s="374" t="str">
        <f ca="1">+IF(OFFSET('Hygiene Data'!$E$11,0,10*ROW('Hygiene Data'!E49))="","",OFFSET('Hygiene Data'!$E$11,0,10*ROW('Hygiene Data'!E49)))</f>
        <v/>
      </c>
      <c r="DS55" s="374" t="str">
        <f ca="1">+IF(OFFSET('Hygiene Data'!$E$12,0,10*ROW('Hygiene Data'!E49))="","",OFFSET('Hygiene Data'!$E$12,0,10*ROW('Hygiene Data'!E49)))</f>
        <v/>
      </c>
      <c r="DT55" s="374" t="str">
        <f ca="1">+IF(OFFSET('Hygiene Data'!$E$13,0,10*ROW('Hygiene Data'!E49))="","",OFFSET('Hygiene Data'!$E$13,0,10*ROW('Hygiene Data'!E49)))</f>
        <v/>
      </c>
      <c r="DU55" s="374" t="str">
        <f ca="1">+IF(OFFSET('Hygiene Data'!$F$11,0,10*ROW('Hygiene Data'!F49))="","",OFFSET('Hygiene Data'!$F$11,0,10*ROW('Hygiene Data'!F49)))</f>
        <v/>
      </c>
      <c r="DV55" s="374" t="str">
        <f ca="1">+IF(OFFSET('Hygiene Data'!$F$12,0,10*ROW('Hygiene Data'!F49))="","",OFFSET('Hygiene Data'!$F$12,0,10*ROW('Hygiene Data'!F49)))</f>
        <v/>
      </c>
      <c r="DW55" s="374" t="str">
        <f ca="1">+IF(OFFSET('Hygiene Data'!$F$13,0,10*ROW('Hygiene Data'!F49))="","",OFFSET('Hygiene Data'!$F$13,0,10*ROW('Hygiene Data'!F49)))</f>
        <v/>
      </c>
      <c r="DX55" s="374" t="str">
        <f ca="1">+IF(OFFSET('Hygiene Data'!$G$11,0,10*ROW('Hygiene Data'!G49))="","",OFFSET('Hygiene Data'!$G$11,0,10*ROW('Hygiene Data'!G49)))</f>
        <v/>
      </c>
      <c r="DY55" s="374" t="str">
        <f ca="1">+IF(OFFSET('Hygiene Data'!$G$12,0,10*ROW('Hygiene Data'!G49))="","",OFFSET('Hygiene Data'!$G$12,0,10*ROW('Hygiene Data'!G49)))</f>
        <v/>
      </c>
      <c r="DZ55" s="374" t="str">
        <f ca="1">+IF(OFFSET('Hygiene Data'!$G$13,0,10*ROW('Hygiene Data'!G49))="","",OFFSET('Hygiene Data'!$G$13,0,10*ROW('Hygiene Data'!G49)))</f>
        <v/>
      </c>
      <c r="EA55" s="374" t="str">
        <f ca="1">+IF(OFFSET('Hygiene Data'!$H$11,0,10*ROW('Hygiene Data'!H49))="","",OFFSET('Hygiene Data'!$H$11,0,10*ROW('Hygiene Data'!H49)))</f>
        <v/>
      </c>
      <c r="EB55" s="374" t="str">
        <f ca="1">+IF(OFFSET('Hygiene Data'!$H$12,0,10*ROW('Hygiene Data'!H49))="","",OFFSET('Hygiene Data'!$H$12,0,10*ROW('Hygiene Data'!H49)))</f>
        <v/>
      </c>
      <c r="EC55" s="374" t="str">
        <f ca="1">+IF(OFFSET('Hygiene Data'!$H$13,0,10*ROW('Hygiene Data'!H49))="","",OFFSET('Hygiene Data'!$H$13,0,10*ROW('Hygiene Data'!H49)))</f>
        <v/>
      </c>
      <c r="ED55" s="374" t="str">
        <f ca="1">+IF(OFFSET('Hygiene Data'!$I$11,0,10*ROW('Hygiene Data'!I49))="","",OFFSET('Hygiene Data'!$I$11,0,10*ROW('Hygiene Data'!I49)))</f>
        <v/>
      </c>
      <c r="EE55" s="374" t="str">
        <f ca="1">+IF(OFFSET('Hygiene Data'!$I$12,0,10*ROW('Hygiene Data'!I49))="","",OFFSET('Hygiene Data'!$I$12,0,10*ROW('Hygiene Data'!I49)))</f>
        <v/>
      </c>
      <c r="EF55" s="374" t="str">
        <f ca="1">+IF(OFFSET('Hygiene Data'!$I$13,0,10*ROW('Hygiene Data'!I49))="","",OFFSET('Hygiene Data'!$I$13,0,10*ROW('Hygiene Data'!I49)))</f>
        <v/>
      </c>
    </row>
    <row r="56" spans="1:136" x14ac:dyDescent="0.25">
      <c r="A56" s="483" t="str">
        <f ca="1">+IF(OFFSET('Water Data'!$B$2,0,10*ROW('Water Data'!E50))="","",OFFSET('Water Data'!$B$2,0,10*ROW('Water Data'!E50)))</f>
        <v/>
      </c>
      <c r="B56" s="48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0" t="str">
        <f t="shared" ca="1" si="0"/>
        <v/>
      </c>
      <c r="D56" s="51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4" t="str">
        <f ca="1">+IF(OFFSET('Water Data'!$D$27,0,10*ROW('Water Data'!D50))="","",OFFSET('Water Data'!$D$27,0,10*ROW('Water Data'!D50)))</f>
        <v/>
      </c>
      <c r="BT56" s="374" t="str">
        <f ca="1">+IF(OFFSET('Water Data'!$D$28,0,10*ROW('Water Data'!D50))="","",OFFSET('Water Data'!$D$28,0,10*ROW('Water Data'!D50)))</f>
        <v/>
      </c>
      <c r="BU56" s="374" t="str">
        <f ca="1">+IF(OFFSET('Water Data'!$D$29,0,10*ROW('Water Data'!D50))="","",OFFSET('Water Data'!$D$29,0,10*ROW('Water Data'!D50)))</f>
        <v/>
      </c>
      <c r="BV56" s="374" t="str">
        <f ca="1">+IF(OFFSET('Water Data'!$E$27,0,10*ROW('Water Data'!E50))="","",OFFSET('Water Data'!$E$27,0,10*ROW('Water Data'!E50)))</f>
        <v/>
      </c>
      <c r="BW56" s="374" t="str">
        <f ca="1">+IF(OFFSET('Water Data'!$E$28,0,10*ROW('Water Data'!E50))="","",OFFSET('Water Data'!$E$28,0,10*ROW('Water Data'!E50)))</f>
        <v/>
      </c>
      <c r="BX56" s="374" t="str">
        <f ca="1">+IF(OFFSET('Water Data'!$E$29,0,10*ROW('Water Data'!E50))="","",OFFSET('Water Data'!$E$29,0,10*ROW('Water Data'!E50)))</f>
        <v/>
      </c>
      <c r="BY56" s="374" t="str">
        <f ca="1">+IF(OFFSET('Water Data'!$F$27,0,10*ROW('Water Data'!F50))="","",OFFSET('Water Data'!$F$27,0,10*ROW('Water Data'!F50)))</f>
        <v/>
      </c>
      <c r="BZ56" s="374" t="str">
        <f ca="1">+IF(OFFSET('Water Data'!$F$28,0,10*ROW('Water Data'!F50))="","",OFFSET('Water Data'!$F$28,0,10*ROW('Water Data'!F50)))</f>
        <v/>
      </c>
      <c r="CA56" s="374" t="str">
        <f ca="1">+IF(OFFSET('Water Data'!$F$29,0,10*ROW('Water Data'!F50))="","",OFFSET('Water Data'!$F$29,0,10*ROW('Water Data'!F50)))</f>
        <v/>
      </c>
      <c r="CB56" s="374" t="str">
        <f ca="1">+IF(OFFSET('Water Data'!$G$27,0,10*ROW('Water Data'!G50))="","",OFFSET('Water Data'!$G$27,0,10*ROW('Water Data'!G50)))</f>
        <v/>
      </c>
      <c r="CC56" s="374" t="str">
        <f ca="1">+IF(OFFSET('Water Data'!$G$28,0,10*ROW('Water Data'!G50))="","",OFFSET('Water Data'!$G$28,0,10*ROW('Water Data'!G50)))</f>
        <v/>
      </c>
      <c r="CD56" s="374" t="str">
        <f ca="1">+IF(OFFSET('Water Data'!$G$29,0,10*ROW('Water Data'!G50))="","",OFFSET('Water Data'!$G$29,0,10*ROW('Water Data'!G50)))</f>
        <v/>
      </c>
      <c r="CE56" s="374" t="str">
        <f ca="1">+IF(OFFSET('Water Data'!$H$27,0,10*ROW('Water Data'!H50))="","",OFFSET('Water Data'!$H$27,0,10*ROW('Water Data'!H50)))</f>
        <v/>
      </c>
      <c r="CF56" s="374" t="str">
        <f ca="1">+IF(OFFSET('Water Data'!$H$28,0,10*ROW('Water Data'!H50))="","",OFFSET('Water Data'!$H$28,0,10*ROW('Water Data'!H50)))</f>
        <v/>
      </c>
      <c r="CG56" s="374" t="str">
        <f ca="1">+IF(OFFSET('Water Data'!$H$29,0,10*ROW('Water Data'!H50))="","",OFFSET('Water Data'!$H$29,0,10*ROW('Water Data'!H50)))</f>
        <v/>
      </c>
      <c r="CH56" s="374" t="str">
        <f ca="1">+IF(OFFSET('Water Data'!$I$27,0,10*ROW('Water Data'!I50))="","",OFFSET('Water Data'!$I$27,0,10*ROW('Water Data'!I50)))</f>
        <v/>
      </c>
      <c r="CI56" s="374" t="str">
        <f ca="1">+IF(OFFSET('Water Data'!$I$28,0,10*ROW('Water Data'!I50))="","",OFFSET('Water Data'!$I$28,0,10*ROW('Water Data'!I50)))</f>
        <v/>
      </c>
      <c r="CJ56" s="374" t="str">
        <f ca="1">+IF(OFFSET('Water Data'!$I$29,0,10*ROW('Water Data'!I50))="","",OFFSET('Water Data'!$I$29,0,10*ROW('Water Data'!I50)))</f>
        <v/>
      </c>
      <c r="CK56" s="374" t="str">
        <f ca="1">+IF(OFFSET('Sanitation Data'!$D$28,0,10*ROW('Sanitation Data'!D50))="","",OFFSET('Sanitation Data'!$D$28,0,10*ROW('Sanitation Data'!D50)))</f>
        <v/>
      </c>
      <c r="CL56" s="374" t="str">
        <f ca="1">+IF(OFFSET('Sanitation Data'!$D$29,0,10*ROW('Sanitation Data'!D50))="","",OFFSET('Sanitation Data'!$D$29,0,10*ROW('Sanitation Data'!D50)))</f>
        <v/>
      </c>
      <c r="CM56" s="374" t="str">
        <f ca="1">+IF(OFFSET('Sanitation Data'!$D$30,0,10*ROW('Sanitation Data'!D50))="","",OFFSET('Sanitation Data'!$D$30,0,10*ROW('Sanitation Data'!D50)))</f>
        <v/>
      </c>
      <c r="CN56" s="374" t="str">
        <f ca="1">+IF(OFFSET('Sanitation Data'!$D$31,0,10*ROW('Sanitation Data'!D50))="","",OFFSET('Sanitation Data'!$D$31,0,10*ROW('Sanitation Data'!D50)))</f>
        <v/>
      </c>
      <c r="CO56" s="374" t="str">
        <f ca="1">+IF(OFFSET('Sanitation Data'!$D$32,0,10*ROW('Sanitation Data'!D50))="","",OFFSET('Sanitation Data'!$D$32,0,10*ROW('Sanitation Data'!D50)))</f>
        <v/>
      </c>
      <c r="CP56" s="374" t="str">
        <f ca="1">+IF(OFFSET('Sanitation Data'!$E$28,0,10*ROW('Sanitation Data'!E50))="","",OFFSET('Sanitation Data'!$E$28,0,10*ROW('Sanitation Data'!E50)))</f>
        <v/>
      </c>
      <c r="CQ56" s="374" t="str">
        <f ca="1">+IF(OFFSET('Sanitation Data'!$E$29,0,10*ROW('Sanitation Data'!E50))="","",OFFSET('Sanitation Data'!$E$29,0,10*ROW('Sanitation Data'!E50)))</f>
        <v/>
      </c>
      <c r="CR56" s="374" t="str">
        <f ca="1">+IF(OFFSET('Sanitation Data'!$E$30,0,10*ROW('Sanitation Data'!E50))="","",OFFSET('Sanitation Data'!$E$30,0,10*ROW('Sanitation Data'!E50)))</f>
        <v/>
      </c>
      <c r="CS56" s="374" t="str">
        <f ca="1">+IF(OFFSET('Sanitation Data'!$E$31,0,10*ROW('Sanitation Data'!E50))="","",OFFSET('Sanitation Data'!$E$31,0,10*ROW('Sanitation Data'!E50)))</f>
        <v/>
      </c>
      <c r="CT56" s="374" t="str">
        <f ca="1">+IF(OFFSET('Sanitation Data'!$E$32,0,10*ROW('Sanitation Data'!E50))="","",OFFSET('Sanitation Data'!$E$32,0,10*ROW('Sanitation Data'!E50)))</f>
        <v/>
      </c>
      <c r="CU56" s="374" t="str">
        <f ca="1">+IF(OFFSET('Sanitation Data'!$F$28,0,10*ROW('Sanitation Data'!F50))="","",OFFSET('Sanitation Data'!$F$28,0,10*ROW('Sanitation Data'!F50)))</f>
        <v/>
      </c>
      <c r="CV56" s="374" t="str">
        <f ca="1">+IF(OFFSET('Sanitation Data'!$F$29,0,10*ROW('Sanitation Data'!F50))="","",OFFSET('Sanitation Data'!$F$29,0,10*ROW('Sanitation Data'!F50)))</f>
        <v/>
      </c>
      <c r="CW56" s="374" t="str">
        <f ca="1">+IF(OFFSET('Sanitation Data'!$F$30,0,10*ROW('Sanitation Data'!F50))="","",OFFSET('Sanitation Data'!$F$30,0,10*ROW('Sanitation Data'!F50)))</f>
        <v/>
      </c>
      <c r="CX56" s="374" t="str">
        <f ca="1">+IF(OFFSET('Sanitation Data'!$F$31,0,10*ROW('Sanitation Data'!F50))="","",OFFSET('Sanitation Data'!$F$31,0,10*ROW('Sanitation Data'!F50)))</f>
        <v/>
      </c>
      <c r="CY56" s="374" t="str">
        <f ca="1">+IF(OFFSET('Sanitation Data'!$F$32,0,10*ROW('Sanitation Data'!F50))="","",OFFSET('Sanitation Data'!$F$32,0,10*ROW('Sanitation Data'!F50)))</f>
        <v/>
      </c>
      <c r="CZ56" s="374" t="str">
        <f ca="1">+IF(OFFSET('Sanitation Data'!$G$28,0,10*ROW('Sanitation Data'!G50))="","",OFFSET('Sanitation Data'!$G$28,0,10*ROW('Sanitation Data'!G50)))</f>
        <v/>
      </c>
      <c r="DA56" s="374" t="str">
        <f ca="1">+IF(OFFSET('Sanitation Data'!$G$29,0,10*ROW('Sanitation Data'!G50))="","",OFFSET('Sanitation Data'!$G$29,0,10*ROW('Sanitation Data'!G50)))</f>
        <v/>
      </c>
      <c r="DB56" s="374" t="str">
        <f ca="1">+IF(OFFSET('Sanitation Data'!$G$30,0,10*ROW('Sanitation Data'!G50))="","",OFFSET('Sanitation Data'!$G$30,0,10*ROW('Sanitation Data'!G50)))</f>
        <v/>
      </c>
      <c r="DC56" s="374" t="str">
        <f ca="1">+IF(OFFSET('Sanitation Data'!$G$31,0,10*ROW('Sanitation Data'!G50))="","",OFFSET('Sanitation Data'!$G$31,0,10*ROW('Sanitation Data'!G50)))</f>
        <v/>
      </c>
      <c r="DD56" s="374" t="str">
        <f ca="1">+IF(OFFSET('Sanitation Data'!$G$32,0,10*ROW('Sanitation Data'!G50))="","",OFFSET('Sanitation Data'!$G$32,0,10*ROW('Sanitation Data'!G50)))</f>
        <v/>
      </c>
      <c r="DE56" s="374" t="str">
        <f ca="1">+IF(OFFSET('Sanitation Data'!$H$28,0,10*ROW('Sanitation Data'!H50))="","",OFFSET('Sanitation Data'!$H$28,0,10*ROW('Sanitation Data'!H50)))</f>
        <v/>
      </c>
      <c r="DF56" s="374" t="str">
        <f ca="1">+IF(OFFSET('Sanitation Data'!$H$29,0,10*ROW('Sanitation Data'!H50))="","",OFFSET('Sanitation Data'!$H$29,0,10*ROW('Sanitation Data'!H50)))</f>
        <v/>
      </c>
      <c r="DG56" s="374" t="str">
        <f ca="1">+IF(OFFSET('Sanitation Data'!$H$30,0,10*ROW('Sanitation Data'!H50))="","",OFFSET('Sanitation Data'!$H$30,0,10*ROW('Sanitation Data'!H50)))</f>
        <v/>
      </c>
      <c r="DH56" s="374" t="str">
        <f ca="1">+IF(OFFSET('Sanitation Data'!$H$31,0,10*ROW('Sanitation Data'!H50))="","",OFFSET('Sanitation Data'!$H$31,0,10*ROW('Sanitation Data'!H50)))</f>
        <v/>
      </c>
      <c r="DI56" s="374" t="str">
        <f ca="1">+IF(OFFSET('Sanitation Data'!$H$32,0,10*ROW('Sanitation Data'!H50))="","",OFFSET('Sanitation Data'!$H$32,0,10*ROW('Sanitation Data'!H50)))</f>
        <v/>
      </c>
      <c r="DJ56" s="374" t="str">
        <f ca="1">+IF(OFFSET('Sanitation Data'!$I$28,0,10*ROW('Sanitation Data'!I50))="","",OFFSET('Sanitation Data'!$I$28,0,10*ROW('Sanitation Data'!I50)))</f>
        <v/>
      </c>
      <c r="DK56" s="374" t="str">
        <f ca="1">+IF(OFFSET('Sanitation Data'!$I$29,0,10*ROW('Sanitation Data'!I50))="","",OFFSET('Sanitation Data'!$I$29,0,10*ROW('Sanitation Data'!I50)))</f>
        <v/>
      </c>
      <c r="DL56" s="374" t="str">
        <f ca="1">+IF(OFFSET('Sanitation Data'!$I$30,0,10*ROW('Sanitation Data'!I50))="","",OFFSET('Sanitation Data'!$I$30,0,10*ROW('Sanitation Data'!I50)))</f>
        <v/>
      </c>
      <c r="DM56" s="374" t="str">
        <f ca="1">+IF(OFFSET('Sanitation Data'!$I$31,0,10*ROW('Sanitation Data'!I50))="","",OFFSET('Sanitation Data'!$I$31,0,10*ROW('Sanitation Data'!I50)))</f>
        <v/>
      </c>
      <c r="DN56" s="374" t="str">
        <f ca="1">+IF(OFFSET('Sanitation Data'!$I$32,0,10*ROW('Sanitation Data'!I50))="","",OFFSET('Sanitation Data'!$I$32,0,10*ROW('Sanitation Data'!I50)))</f>
        <v/>
      </c>
      <c r="DO56" s="374" t="str">
        <f ca="1">+IF(OFFSET('Hygiene Data'!$D$11,0,10*ROW('Hygiene Data'!D50))="","",OFFSET('Hygiene Data'!$D$11,0,10*ROW('Hygiene Data'!D50)))</f>
        <v/>
      </c>
      <c r="DP56" s="374" t="str">
        <f ca="1">+IF(OFFSET('Hygiene Data'!$D$12,0,10*ROW('Hygiene Data'!D50))="","",OFFSET('Hygiene Data'!$D$12,0,10*ROW('Hygiene Data'!D50)))</f>
        <v/>
      </c>
      <c r="DQ56" s="374" t="str">
        <f ca="1">+IF(OFFSET('Hygiene Data'!$D$13,0,10*ROW('Hygiene Data'!D50))="","",OFFSET('Hygiene Data'!$D$13,0,10*ROW('Hygiene Data'!D50)))</f>
        <v/>
      </c>
      <c r="DR56" s="374" t="str">
        <f ca="1">+IF(OFFSET('Hygiene Data'!$E$11,0,10*ROW('Hygiene Data'!E50))="","",OFFSET('Hygiene Data'!$E$11,0,10*ROW('Hygiene Data'!E50)))</f>
        <v/>
      </c>
      <c r="DS56" s="374" t="str">
        <f ca="1">+IF(OFFSET('Hygiene Data'!$E$12,0,10*ROW('Hygiene Data'!E50))="","",OFFSET('Hygiene Data'!$E$12,0,10*ROW('Hygiene Data'!E50)))</f>
        <v/>
      </c>
      <c r="DT56" s="374" t="str">
        <f ca="1">+IF(OFFSET('Hygiene Data'!$E$13,0,10*ROW('Hygiene Data'!E50))="","",OFFSET('Hygiene Data'!$E$13,0,10*ROW('Hygiene Data'!E50)))</f>
        <v/>
      </c>
      <c r="DU56" s="374" t="str">
        <f ca="1">+IF(OFFSET('Hygiene Data'!$F$11,0,10*ROW('Hygiene Data'!F50))="","",OFFSET('Hygiene Data'!$F$11,0,10*ROW('Hygiene Data'!F50)))</f>
        <v/>
      </c>
      <c r="DV56" s="374" t="str">
        <f ca="1">+IF(OFFSET('Hygiene Data'!$F$12,0,10*ROW('Hygiene Data'!F50))="","",OFFSET('Hygiene Data'!$F$12,0,10*ROW('Hygiene Data'!F50)))</f>
        <v/>
      </c>
      <c r="DW56" s="374" t="str">
        <f ca="1">+IF(OFFSET('Hygiene Data'!$F$13,0,10*ROW('Hygiene Data'!F50))="","",OFFSET('Hygiene Data'!$F$13,0,10*ROW('Hygiene Data'!F50)))</f>
        <v/>
      </c>
      <c r="DX56" s="374" t="str">
        <f ca="1">+IF(OFFSET('Hygiene Data'!$G$11,0,10*ROW('Hygiene Data'!G50))="","",OFFSET('Hygiene Data'!$G$11,0,10*ROW('Hygiene Data'!G50)))</f>
        <v/>
      </c>
      <c r="DY56" s="374" t="str">
        <f ca="1">+IF(OFFSET('Hygiene Data'!$G$12,0,10*ROW('Hygiene Data'!G50))="","",OFFSET('Hygiene Data'!$G$12,0,10*ROW('Hygiene Data'!G50)))</f>
        <v/>
      </c>
      <c r="DZ56" s="374" t="str">
        <f ca="1">+IF(OFFSET('Hygiene Data'!$G$13,0,10*ROW('Hygiene Data'!G50))="","",OFFSET('Hygiene Data'!$G$13,0,10*ROW('Hygiene Data'!G50)))</f>
        <v/>
      </c>
      <c r="EA56" s="374" t="str">
        <f ca="1">+IF(OFFSET('Hygiene Data'!$H$11,0,10*ROW('Hygiene Data'!H50))="","",OFFSET('Hygiene Data'!$H$11,0,10*ROW('Hygiene Data'!H50)))</f>
        <v/>
      </c>
      <c r="EB56" s="374" t="str">
        <f ca="1">+IF(OFFSET('Hygiene Data'!$H$12,0,10*ROW('Hygiene Data'!H50))="","",OFFSET('Hygiene Data'!$H$12,0,10*ROW('Hygiene Data'!H50)))</f>
        <v/>
      </c>
      <c r="EC56" s="374" t="str">
        <f ca="1">+IF(OFFSET('Hygiene Data'!$H$13,0,10*ROW('Hygiene Data'!H50))="","",OFFSET('Hygiene Data'!$H$13,0,10*ROW('Hygiene Data'!H50)))</f>
        <v/>
      </c>
      <c r="ED56" s="374" t="str">
        <f ca="1">+IF(OFFSET('Hygiene Data'!$I$11,0,10*ROW('Hygiene Data'!I50))="","",OFFSET('Hygiene Data'!$I$11,0,10*ROW('Hygiene Data'!I50)))</f>
        <v/>
      </c>
      <c r="EE56" s="374" t="str">
        <f ca="1">+IF(OFFSET('Hygiene Data'!$I$12,0,10*ROW('Hygiene Data'!I50))="","",OFFSET('Hygiene Data'!$I$12,0,10*ROW('Hygiene Data'!I50)))</f>
        <v/>
      </c>
      <c r="EF56" s="374" t="str">
        <f ca="1">+IF(OFFSET('Hygiene Data'!$I$13,0,10*ROW('Hygiene Data'!I50))="","",OFFSET('Hygiene Data'!$I$13,0,10*ROW('Hygiene Data'!I50)))</f>
        <v/>
      </c>
    </row>
    <row r="57" spans="1:136" x14ac:dyDescent="0.25">
      <c r="A57" s="483" t="str">
        <f ca="1">+IF(OFFSET('Water Data'!$B$2,0,10*ROW('Water Data'!E51))="","",OFFSET('Water Data'!$B$2,0,10*ROW('Water Data'!E51)))</f>
        <v/>
      </c>
      <c r="B57" s="48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0" t="str">
        <f t="shared" ca="1" si="0"/>
        <v/>
      </c>
      <c r="D57" s="51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4" t="str">
        <f ca="1">+IF(OFFSET('Water Data'!$D$27,0,10*ROW('Water Data'!D51))="","",OFFSET('Water Data'!$D$27,0,10*ROW('Water Data'!D51)))</f>
        <v/>
      </c>
      <c r="BT57" s="374" t="str">
        <f ca="1">+IF(OFFSET('Water Data'!$D$28,0,10*ROW('Water Data'!D51))="","",OFFSET('Water Data'!$D$28,0,10*ROW('Water Data'!D51)))</f>
        <v/>
      </c>
      <c r="BU57" s="374" t="str">
        <f ca="1">+IF(OFFSET('Water Data'!$D$29,0,10*ROW('Water Data'!D51))="","",OFFSET('Water Data'!$D$29,0,10*ROW('Water Data'!D51)))</f>
        <v/>
      </c>
      <c r="BV57" s="374" t="str">
        <f ca="1">+IF(OFFSET('Water Data'!$E$27,0,10*ROW('Water Data'!E51))="","",OFFSET('Water Data'!$E$27,0,10*ROW('Water Data'!E51)))</f>
        <v/>
      </c>
      <c r="BW57" s="374" t="str">
        <f ca="1">+IF(OFFSET('Water Data'!$E$28,0,10*ROW('Water Data'!E51))="","",OFFSET('Water Data'!$E$28,0,10*ROW('Water Data'!E51)))</f>
        <v/>
      </c>
      <c r="BX57" s="374" t="str">
        <f ca="1">+IF(OFFSET('Water Data'!$E$29,0,10*ROW('Water Data'!E51))="","",OFFSET('Water Data'!$E$29,0,10*ROW('Water Data'!E51)))</f>
        <v/>
      </c>
      <c r="BY57" s="374" t="str">
        <f ca="1">+IF(OFFSET('Water Data'!$F$27,0,10*ROW('Water Data'!F51))="","",OFFSET('Water Data'!$F$27,0,10*ROW('Water Data'!F51)))</f>
        <v/>
      </c>
      <c r="BZ57" s="374" t="str">
        <f ca="1">+IF(OFFSET('Water Data'!$F$28,0,10*ROW('Water Data'!F51))="","",OFFSET('Water Data'!$F$28,0,10*ROW('Water Data'!F51)))</f>
        <v/>
      </c>
      <c r="CA57" s="374" t="str">
        <f ca="1">+IF(OFFSET('Water Data'!$F$29,0,10*ROW('Water Data'!F51))="","",OFFSET('Water Data'!$F$29,0,10*ROW('Water Data'!F51)))</f>
        <v/>
      </c>
      <c r="CB57" s="374" t="str">
        <f ca="1">+IF(OFFSET('Water Data'!$G$27,0,10*ROW('Water Data'!G51))="","",OFFSET('Water Data'!$G$27,0,10*ROW('Water Data'!G51)))</f>
        <v/>
      </c>
      <c r="CC57" s="374" t="str">
        <f ca="1">+IF(OFFSET('Water Data'!$G$28,0,10*ROW('Water Data'!G51))="","",OFFSET('Water Data'!$G$28,0,10*ROW('Water Data'!G51)))</f>
        <v/>
      </c>
      <c r="CD57" s="374" t="str">
        <f ca="1">+IF(OFFSET('Water Data'!$G$29,0,10*ROW('Water Data'!G51))="","",OFFSET('Water Data'!$G$29,0,10*ROW('Water Data'!G51)))</f>
        <v/>
      </c>
      <c r="CE57" s="374" t="str">
        <f ca="1">+IF(OFFSET('Water Data'!$H$27,0,10*ROW('Water Data'!H51))="","",OFFSET('Water Data'!$H$27,0,10*ROW('Water Data'!H51)))</f>
        <v/>
      </c>
      <c r="CF57" s="374" t="str">
        <f ca="1">+IF(OFFSET('Water Data'!$H$28,0,10*ROW('Water Data'!H51))="","",OFFSET('Water Data'!$H$28,0,10*ROW('Water Data'!H51)))</f>
        <v/>
      </c>
      <c r="CG57" s="374" t="str">
        <f ca="1">+IF(OFFSET('Water Data'!$H$29,0,10*ROW('Water Data'!H51))="","",OFFSET('Water Data'!$H$29,0,10*ROW('Water Data'!H51)))</f>
        <v/>
      </c>
      <c r="CH57" s="374" t="str">
        <f ca="1">+IF(OFFSET('Water Data'!$I$27,0,10*ROW('Water Data'!I51))="","",OFFSET('Water Data'!$I$27,0,10*ROW('Water Data'!I51)))</f>
        <v/>
      </c>
      <c r="CI57" s="374" t="str">
        <f ca="1">+IF(OFFSET('Water Data'!$I$28,0,10*ROW('Water Data'!I51))="","",OFFSET('Water Data'!$I$28,0,10*ROW('Water Data'!I51)))</f>
        <v/>
      </c>
      <c r="CJ57" s="374" t="str">
        <f ca="1">+IF(OFFSET('Water Data'!$I$29,0,10*ROW('Water Data'!I51))="","",OFFSET('Water Data'!$I$29,0,10*ROW('Water Data'!I51)))</f>
        <v/>
      </c>
      <c r="CK57" s="374" t="str">
        <f ca="1">+IF(OFFSET('Sanitation Data'!$D$28,0,10*ROW('Sanitation Data'!D51))="","",OFFSET('Sanitation Data'!$D$28,0,10*ROW('Sanitation Data'!D51)))</f>
        <v/>
      </c>
      <c r="CL57" s="374" t="str">
        <f ca="1">+IF(OFFSET('Sanitation Data'!$D$29,0,10*ROW('Sanitation Data'!D51))="","",OFFSET('Sanitation Data'!$D$29,0,10*ROW('Sanitation Data'!D51)))</f>
        <v/>
      </c>
      <c r="CM57" s="374" t="str">
        <f ca="1">+IF(OFFSET('Sanitation Data'!$D$30,0,10*ROW('Sanitation Data'!D51))="","",OFFSET('Sanitation Data'!$D$30,0,10*ROW('Sanitation Data'!D51)))</f>
        <v/>
      </c>
      <c r="CN57" s="374" t="str">
        <f ca="1">+IF(OFFSET('Sanitation Data'!$D$31,0,10*ROW('Sanitation Data'!D51))="","",OFFSET('Sanitation Data'!$D$31,0,10*ROW('Sanitation Data'!D51)))</f>
        <v/>
      </c>
      <c r="CO57" s="374" t="str">
        <f ca="1">+IF(OFFSET('Sanitation Data'!$D$32,0,10*ROW('Sanitation Data'!D51))="","",OFFSET('Sanitation Data'!$D$32,0,10*ROW('Sanitation Data'!D51)))</f>
        <v/>
      </c>
      <c r="CP57" s="374" t="str">
        <f ca="1">+IF(OFFSET('Sanitation Data'!$E$28,0,10*ROW('Sanitation Data'!E51))="","",OFFSET('Sanitation Data'!$E$28,0,10*ROW('Sanitation Data'!E51)))</f>
        <v/>
      </c>
      <c r="CQ57" s="374" t="str">
        <f ca="1">+IF(OFFSET('Sanitation Data'!$E$29,0,10*ROW('Sanitation Data'!E51))="","",OFFSET('Sanitation Data'!$E$29,0,10*ROW('Sanitation Data'!E51)))</f>
        <v/>
      </c>
      <c r="CR57" s="374" t="str">
        <f ca="1">+IF(OFFSET('Sanitation Data'!$E$30,0,10*ROW('Sanitation Data'!E51))="","",OFFSET('Sanitation Data'!$E$30,0,10*ROW('Sanitation Data'!E51)))</f>
        <v/>
      </c>
      <c r="CS57" s="374" t="str">
        <f ca="1">+IF(OFFSET('Sanitation Data'!$E$31,0,10*ROW('Sanitation Data'!E51))="","",OFFSET('Sanitation Data'!$E$31,0,10*ROW('Sanitation Data'!E51)))</f>
        <v/>
      </c>
      <c r="CT57" s="374" t="str">
        <f ca="1">+IF(OFFSET('Sanitation Data'!$E$32,0,10*ROW('Sanitation Data'!E51))="","",OFFSET('Sanitation Data'!$E$32,0,10*ROW('Sanitation Data'!E51)))</f>
        <v/>
      </c>
      <c r="CU57" s="374" t="str">
        <f ca="1">+IF(OFFSET('Sanitation Data'!$F$28,0,10*ROW('Sanitation Data'!F51))="","",OFFSET('Sanitation Data'!$F$28,0,10*ROW('Sanitation Data'!F51)))</f>
        <v/>
      </c>
      <c r="CV57" s="374" t="str">
        <f ca="1">+IF(OFFSET('Sanitation Data'!$F$29,0,10*ROW('Sanitation Data'!F51))="","",OFFSET('Sanitation Data'!$F$29,0,10*ROW('Sanitation Data'!F51)))</f>
        <v/>
      </c>
      <c r="CW57" s="374" t="str">
        <f ca="1">+IF(OFFSET('Sanitation Data'!$F$30,0,10*ROW('Sanitation Data'!F51))="","",OFFSET('Sanitation Data'!$F$30,0,10*ROW('Sanitation Data'!F51)))</f>
        <v/>
      </c>
      <c r="CX57" s="374" t="str">
        <f ca="1">+IF(OFFSET('Sanitation Data'!$F$31,0,10*ROW('Sanitation Data'!F51))="","",OFFSET('Sanitation Data'!$F$31,0,10*ROW('Sanitation Data'!F51)))</f>
        <v/>
      </c>
      <c r="CY57" s="374" t="str">
        <f ca="1">+IF(OFFSET('Sanitation Data'!$F$32,0,10*ROW('Sanitation Data'!F51))="","",OFFSET('Sanitation Data'!$F$32,0,10*ROW('Sanitation Data'!F51)))</f>
        <v/>
      </c>
      <c r="CZ57" s="374" t="str">
        <f ca="1">+IF(OFFSET('Sanitation Data'!$G$28,0,10*ROW('Sanitation Data'!G51))="","",OFFSET('Sanitation Data'!$G$28,0,10*ROW('Sanitation Data'!G51)))</f>
        <v/>
      </c>
      <c r="DA57" s="374" t="str">
        <f ca="1">+IF(OFFSET('Sanitation Data'!$G$29,0,10*ROW('Sanitation Data'!G51))="","",OFFSET('Sanitation Data'!$G$29,0,10*ROW('Sanitation Data'!G51)))</f>
        <v/>
      </c>
      <c r="DB57" s="374" t="str">
        <f ca="1">+IF(OFFSET('Sanitation Data'!$G$30,0,10*ROW('Sanitation Data'!G51))="","",OFFSET('Sanitation Data'!$G$30,0,10*ROW('Sanitation Data'!G51)))</f>
        <v/>
      </c>
      <c r="DC57" s="374" t="str">
        <f ca="1">+IF(OFFSET('Sanitation Data'!$G$31,0,10*ROW('Sanitation Data'!G51))="","",OFFSET('Sanitation Data'!$G$31,0,10*ROW('Sanitation Data'!G51)))</f>
        <v/>
      </c>
      <c r="DD57" s="374" t="str">
        <f ca="1">+IF(OFFSET('Sanitation Data'!$G$32,0,10*ROW('Sanitation Data'!G51))="","",OFFSET('Sanitation Data'!$G$32,0,10*ROW('Sanitation Data'!G51)))</f>
        <v/>
      </c>
      <c r="DE57" s="374" t="str">
        <f ca="1">+IF(OFFSET('Sanitation Data'!$H$28,0,10*ROW('Sanitation Data'!H51))="","",OFFSET('Sanitation Data'!$H$28,0,10*ROW('Sanitation Data'!H51)))</f>
        <v/>
      </c>
      <c r="DF57" s="374" t="str">
        <f ca="1">+IF(OFFSET('Sanitation Data'!$H$29,0,10*ROW('Sanitation Data'!H51))="","",OFFSET('Sanitation Data'!$H$29,0,10*ROW('Sanitation Data'!H51)))</f>
        <v/>
      </c>
      <c r="DG57" s="374" t="str">
        <f ca="1">+IF(OFFSET('Sanitation Data'!$H$30,0,10*ROW('Sanitation Data'!H51))="","",OFFSET('Sanitation Data'!$H$30,0,10*ROW('Sanitation Data'!H51)))</f>
        <v/>
      </c>
      <c r="DH57" s="374" t="str">
        <f ca="1">+IF(OFFSET('Sanitation Data'!$H$31,0,10*ROW('Sanitation Data'!H51))="","",OFFSET('Sanitation Data'!$H$31,0,10*ROW('Sanitation Data'!H51)))</f>
        <v/>
      </c>
      <c r="DI57" s="374" t="str">
        <f ca="1">+IF(OFFSET('Sanitation Data'!$H$32,0,10*ROW('Sanitation Data'!H51))="","",OFFSET('Sanitation Data'!$H$32,0,10*ROW('Sanitation Data'!H51)))</f>
        <v/>
      </c>
      <c r="DJ57" s="374" t="str">
        <f ca="1">+IF(OFFSET('Sanitation Data'!$I$28,0,10*ROW('Sanitation Data'!I51))="","",OFFSET('Sanitation Data'!$I$28,0,10*ROW('Sanitation Data'!I51)))</f>
        <v/>
      </c>
      <c r="DK57" s="374" t="str">
        <f ca="1">+IF(OFFSET('Sanitation Data'!$I$29,0,10*ROW('Sanitation Data'!I51))="","",OFFSET('Sanitation Data'!$I$29,0,10*ROW('Sanitation Data'!I51)))</f>
        <v/>
      </c>
      <c r="DL57" s="374" t="str">
        <f ca="1">+IF(OFFSET('Sanitation Data'!$I$30,0,10*ROW('Sanitation Data'!I51))="","",OFFSET('Sanitation Data'!$I$30,0,10*ROW('Sanitation Data'!I51)))</f>
        <v/>
      </c>
      <c r="DM57" s="374" t="str">
        <f ca="1">+IF(OFFSET('Sanitation Data'!$I$31,0,10*ROW('Sanitation Data'!I51))="","",OFFSET('Sanitation Data'!$I$31,0,10*ROW('Sanitation Data'!I51)))</f>
        <v/>
      </c>
      <c r="DN57" s="374" t="str">
        <f ca="1">+IF(OFFSET('Sanitation Data'!$I$32,0,10*ROW('Sanitation Data'!I51))="","",OFFSET('Sanitation Data'!$I$32,0,10*ROW('Sanitation Data'!I51)))</f>
        <v/>
      </c>
      <c r="DO57" s="374" t="str">
        <f ca="1">+IF(OFFSET('Hygiene Data'!$D$11,0,10*ROW('Hygiene Data'!D51))="","",OFFSET('Hygiene Data'!$D$11,0,10*ROW('Hygiene Data'!D51)))</f>
        <v/>
      </c>
      <c r="DP57" s="374" t="str">
        <f ca="1">+IF(OFFSET('Hygiene Data'!$D$12,0,10*ROW('Hygiene Data'!D51))="","",OFFSET('Hygiene Data'!$D$12,0,10*ROW('Hygiene Data'!D51)))</f>
        <v/>
      </c>
      <c r="DQ57" s="374" t="str">
        <f ca="1">+IF(OFFSET('Hygiene Data'!$D$13,0,10*ROW('Hygiene Data'!D51))="","",OFFSET('Hygiene Data'!$D$13,0,10*ROW('Hygiene Data'!D51)))</f>
        <v/>
      </c>
      <c r="DR57" s="374" t="str">
        <f ca="1">+IF(OFFSET('Hygiene Data'!$E$11,0,10*ROW('Hygiene Data'!E51))="","",OFFSET('Hygiene Data'!$E$11,0,10*ROW('Hygiene Data'!E51)))</f>
        <v/>
      </c>
      <c r="DS57" s="374" t="str">
        <f ca="1">+IF(OFFSET('Hygiene Data'!$E$12,0,10*ROW('Hygiene Data'!E51))="","",OFFSET('Hygiene Data'!$E$12,0,10*ROW('Hygiene Data'!E51)))</f>
        <v/>
      </c>
      <c r="DT57" s="374" t="str">
        <f ca="1">+IF(OFFSET('Hygiene Data'!$E$13,0,10*ROW('Hygiene Data'!E51))="","",OFFSET('Hygiene Data'!$E$13,0,10*ROW('Hygiene Data'!E51)))</f>
        <v/>
      </c>
      <c r="DU57" s="374" t="str">
        <f ca="1">+IF(OFFSET('Hygiene Data'!$F$11,0,10*ROW('Hygiene Data'!F51))="","",OFFSET('Hygiene Data'!$F$11,0,10*ROW('Hygiene Data'!F51)))</f>
        <v/>
      </c>
      <c r="DV57" s="374" t="str">
        <f ca="1">+IF(OFFSET('Hygiene Data'!$F$12,0,10*ROW('Hygiene Data'!F51))="","",OFFSET('Hygiene Data'!$F$12,0,10*ROW('Hygiene Data'!F51)))</f>
        <v/>
      </c>
      <c r="DW57" s="374" t="str">
        <f ca="1">+IF(OFFSET('Hygiene Data'!$F$13,0,10*ROW('Hygiene Data'!F51))="","",OFFSET('Hygiene Data'!$F$13,0,10*ROW('Hygiene Data'!F51)))</f>
        <v/>
      </c>
      <c r="DX57" s="374" t="str">
        <f ca="1">+IF(OFFSET('Hygiene Data'!$G$11,0,10*ROW('Hygiene Data'!G51))="","",OFFSET('Hygiene Data'!$G$11,0,10*ROW('Hygiene Data'!G51)))</f>
        <v/>
      </c>
      <c r="DY57" s="374" t="str">
        <f ca="1">+IF(OFFSET('Hygiene Data'!$G$12,0,10*ROW('Hygiene Data'!G51))="","",OFFSET('Hygiene Data'!$G$12,0,10*ROW('Hygiene Data'!G51)))</f>
        <v/>
      </c>
      <c r="DZ57" s="374" t="str">
        <f ca="1">+IF(OFFSET('Hygiene Data'!$G$13,0,10*ROW('Hygiene Data'!G51))="","",OFFSET('Hygiene Data'!$G$13,0,10*ROW('Hygiene Data'!G51)))</f>
        <v/>
      </c>
      <c r="EA57" s="374" t="str">
        <f ca="1">+IF(OFFSET('Hygiene Data'!$H$11,0,10*ROW('Hygiene Data'!H51))="","",OFFSET('Hygiene Data'!$H$11,0,10*ROW('Hygiene Data'!H51)))</f>
        <v/>
      </c>
      <c r="EB57" s="374" t="str">
        <f ca="1">+IF(OFFSET('Hygiene Data'!$H$12,0,10*ROW('Hygiene Data'!H51))="","",OFFSET('Hygiene Data'!$H$12,0,10*ROW('Hygiene Data'!H51)))</f>
        <v/>
      </c>
      <c r="EC57" s="374" t="str">
        <f ca="1">+IF(OFFSET('Hygiene Data'!$H$13,0,10*ROW('Hygiene Data'!H51))="","",OFFSET('Hygiene Data'!$H$13,0,10*ROW('Hygiene Data'!H51)))</f>
        <v/>
      </c>
      <c r="ED57" s="374" t="str">
        <f ca="1">+IF(OFFSET('Hygiene Data'!$I$11,0,10*ROW('Hygiene Data'!I51))="","",OFFSET('Hygiene Data'!$I$11,0,10*ROW('Hygiene Data'!I51)))</f>
        <v/>
      </c>
      <c r="EE57" s="374" t="str">
        <f ca="1">+IF(OFFSET('Hygiene Data'!$I$12,0,10*ROW('Hygiene Data'!I51))="","",OFFSET('Hygiene Data'!$I$12,0,10*ROW('Hygiene Data'!I51)))</f>
        <v/>
      </c>
      <c r="EF57" s="374" t="str">
        <f ca="1">+IF(OFFSET('Hygiene Data'!$I$13,0,10*ROW('Hygiene Data'!I51))="","",OFFSET('Hygiene Data'!$I$13,0,10*ROW('Hygiene Data'!I51)))</f>
        <v/>
      </c>
    </row>
    <row r="58" spans="1:136" x14ac:dyDescent="0.25">
      <c r="A58" s="483" t="str">
        <f ca="1">+IF(OFFSET('Water Data'!$B$2,0,10*ROW('Water Data'!E52))="","",OFFSET('Water Data'!$B$2,0,10*ROW('Water Data'!E52)))</f>
        <v/>
      </c>
      <c r="B58" s="48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0" t="str">
        <f t="shared" ca="1" si="0"/>
        <v/>
      </c>
      <c r="D58" s="51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4" t="str">
        <f ca="1">+IF(OFFSET('Water Data'!$D$27,0,10*ROW('Water Data'!D52))="","",OFFSET('Water Data'!$D$27,0,10*ROW('Water Data'!D52)))</f>
        <v/>
      </c>
      <c r="BT58" s="374" t="str">
        <f ca="1">+IF(OFFSET('Water Data'!$D$28,0,10*ROW('Water Data'!D52))="","",OFFSET('Water Data'!$D$28,0,10*ROW('Water Data'!D52)))</f>
        <v/>
      </c>
      <c r="BU58" s="374" t="str">
        <f ca="1">+IF(OFFSET('Water Data'!$D$29,0,10*ROW('Water Data'!D52))="","",OFFSET('Water Data'!$D$29,0,10*ROW('Water Data'!D52)))</f>
        <v/>
      </c>
      <c r="BV58" s="374" t="str">
        <f ca="1">+IF(OFFSET('Water Data'!$E$27,0,10*ROW('Water Data'!E52))="","",OFFSET('Water Data'!$E$27,0,10*ROW('Water Data'!E52)))</f>
        <v/>
      </c>
      <c r="BW58" s="374" t="str">
        <f ca="1">+IF(OFFSET('Water Data'!$E$28,0,10*ROW('Water Data'!E52))="","",OFFSET('Water Data'!$E$28,0,10*ROW('Water Data'!E52)))</f>
        <v/>
      </c>
      <c r="BX58" s="374" t="str">
        <f ca="1">+IF(OFFSET('Water Data'!$E$29,0,10*ROW('Water Data'!E52))="","",OFFSET('Water Data'!$E$29,0,10*ROW('Water Data'!E52)))</f>
        <v/>
      </c>
      <c r="BY58" s="374" t="str">
        <f ca="1">+IF(OFFSET('Water Data'!$F$27,0,10*ROW('Water Data'!F52))="","",OFFSET('Water Data'!$F$27,0,10*ROW('Water Data'!F52)))</f>
        <v/>
      </c>
      <c r="BZ58" s="374" t="str">
        <f ca="1">+IF(OFFSET('Water Data'!$F$28,0,10*ROW('Water Data'!F52))="","",OFFSET('Water Data'!$F$28,0,10*ROW('Water Data'!F52)))</f>
        <v/>
      </c>
      <c r="CA58" s="374" t="str">
        <f ca="1">+IF(OFFSET('Water Data'!$F$29,0,10*ROW('Water Data'!F52))="","",OFFSET('Water Data'!$F$29,0,10*ROW('Water Data'!F52)))</f>
        <v/>
      </c>
      <c r="CB58" s="374" t="str">
        <f ca="1">+IF(OFFSET('Water Data'!$G$27,0,10*ROW('Water Data'!G52))="","",OFFSET('Water Data'!$G$27,0,10*ROW('Water Data'!G52)))</f>
        <v/>
      </c>
      <c r="CC58" s="374" t="str">
        <f ca="1">+IF(OFFSET('Water Data'!$G$28,0,10*ROW('Water Data'!G52))="","",OFFSET('Water Data'!$G$28,0,10*ROW('Water Data'!G52)))</f>
        <v/>
      </c>
      <c r="CD58" s="374" t="str">
        <f ca="1">+IF(OFFSET('Water Data'!$G$29,0,10*ROW('Water Data'!G52))="","",OFFSET('Water Data'!$G$29,0,10*ROW('Water Data'!G52)))</f>
        <v/>
      </c>
      <c r="CE58" s="374" t="str">
        <f ca="1">+IF(OFFSET('Water Data'!$H$27,0,10*ROW('Water Data'!H52))="","",OFFSET('Water Data'!$H$27,0,10*ROW('Water Data'!H52)))</f>
        <v/>
      </c>
      <c r="CF58" s="374" t="str">
        <f ca="1">+IF(OFFSET('Water Data'!$H$28,0,10*ROW('Water Data'!H52))="","",OFFSET('Water Data'!$H$28,0,10*ROW('Water Data'!H52)))</f>
        <v/>
      </c>
      <c r="CG58" s="374" t="str">
        <f ca="1">+IF(OFFSET('Water Data'!$H$29,0,10*ROW('Water Data'!H52))="","",OFFSET('Water Data'!$H$29,0,10*ROW('Water Data'!H52)))</f>
        <v/>
      </c>
      <c r="CH58" s="374" t="str">
        <f ca="1">+IF(OFFSET('Water Data'!$I$27,0,10*ROW('Water Data'!I52))="","",OFFSET('Water Data'!$I$27,0,10*ROW('Water Data'!I52)))</f>
        <v/>
      </c>
      <c r="CI58" s="374" t="str">
        <f ca="1">+IF(OFFSET('Water Data'!$I$28,0,10*ROW('Water Data'!I52))="","",OFFSET('Water Data'!$I$28,0,10*ROW('Water Data'!I52)))</f>
        <v/>
      </c>
      <c r="CJ58" s="374" t="str">
        <f ca="1">+IF(OFFSET('Water Data'!$I$29,0,10*ROW('Water Data'!I52))="","",OFFSET('Water Data'!$I$29,0,10*ROW('Water Data'!I52)))</f>
        <v/>
      </c>
      <c r="CK58" s="374" t="str">
        <f ca="1">+IF(OFFSET('Sanitation Data'!$D$28,0,10*ROW('Sanitation Data'!D52))="","",OFFSET('Sanitation Data'!$D$28,0,10*ROW('Sanitation Data'!D52)))</f>
        <v/>
      </c>
      <c r="CL58" s="374" t="str">
        <f ca="1">+IF(OFFSET('Sanitation Data'!$D$29,0,10*ROW('Sanitation Data'!D52))="","",OFFSET('Sanitation Data'!$D$29,0,10*ROW('Sanitation Data'!D52)))</f>
        <v/>
      </c>
      <c r="CM58" s="374" t="str">
        <f ca="1">+IF(OFFSET('Sanitation Data'!$D$30,0,10*ROW('Sanitation Data'!D52))="","",OFFSET('Sanitation Data'!$D$30,0,10*ROW('Sanitation Data'!D52)))</f>
        <v/>
      </c>
      <c r="CN58" s="374" t="str">
        <f ca="1">+IF(OFFSET('Sanitation Data'!$D$31,0,10*ROW('Sanitation Data'!D52))="","",OFFSET('Sanitation Data'!$D$31,0,10*ROW('Sanitation Data'!D52)))</f>
        <v/>
      </c>
      <c r="CO58" s="374" t="str">
        <f ca="1">+IF(OFFSET('Sanitation Data'!$D$32,0,10*ROW('Sanitation Data'!D52))="","",OFFSET('Sanitation Data'!$D$32,0,10*ROW('Sanitation Data'!D52)))</f>
        <v/>
      </c>
      <c r="CP58" s="374" t="str">
        <f ca="1">+IF(OFFSET('Sanitation Data'!$E$28,0,10*ROW('Sanitation Data'!E52))="","",OFFSET('Sanitation Data'!$E$28,0,10*ROW('Sanitation Data'!E52)))</f>
        <v/>
      </c>
      <c r="CQ58" s="374" t="str">
        <f ca="1">+IF(OFFSET('Sanitation Data'!$E$29,0,10*ROW('Sanitation Data'!E52))="","",OFFSET('Sanitation Data'!$E$29,0,10*ROW('Sanitation Data'!E52)))</f>
        <v/>
      </c>
      <c r="CR58" s="374" t="str">
        <f ca="1">+IF(OFFSET('Sanitation Data'!$E$30,0,10*ROW('Sanitation Data'!E52))="","",OFFSET('Sanitation Data'!$E$30,0,10*ROW('Sanitation Data'!E52)))</f>
        <v/>
      </c>
      <c r="CS58" s="374" t="str">
        <f ca="1">+IF(OFFSET('Sanitation Data'!$E$31,0,10*ROW('Sanitation Data'!E52))="","",OFFSET('Sanitation Data'!$E$31,0,10*ROW('Sanitation Data'!E52)))</f>
        <v/>
      </c>
      <c r="CT58" s="374" t="str">
        <f ca="1">+IF(OFFSET('Sanitation Data'!$E$32,0,10*ROW('Sanitation Data'!E52))="","",OFFSET('Sanitation Data'!$E$32,0,10*ROW('Sanitation Data'!E52)))</f>
        <v/>
      </c>
      <c r="CU58" s="374" t="str">
        <f ca="1">+IF(OFFSET('Sanitation Data'!$F$28,0,10*ROW('Sanitation Data'!F52))="","",OFFSET('Sanitation Data'!$F$28,0,10*ROW('Sanitation Data'!F52)))</f>
        <v/>
      </c>
      <c r="CV58" s="374" t="str">
        <f ca="1">+IF(OFFSET('Sanitation Data'!$F$29,0,10*ROW('Sanitation Data'!F52))="","",OFFSET('Sanitation Data'!$F$29,0,10*ROW('Sanitation Data'!F52)))</f>
        <v/>
      </c>
      <c r="CW58" s="374" t="str">
        <f ca="1">+IF(OFFSET('Sanitation Data'!$F$30,0,10*ROW('Sanitation Data'!F52))="","",OFFSET('Sanitation Data'!$F$30,0,10*ROW('Sanitation Data'!F52)))</f>
        <v/>
      </c>
      <c r="CX58" s="374" t="str">
        <f ca="1">+IF(OFFSET('Sanitation Data'!$F$31,0,10*ROW('Sanitation Data'!F52))="","",OFFSET('Sanitation Data'!$F$31,0,10*ROW('Sanitation Data'!F52)))</f>
        <v/>
      </c>
      <c r="CY58" s="374" t="str">
        <f ca="1">+IF(OFFSET('Sanitation Data'!$F$32,0,10*ROW('Sanitation Data'!F52))="","",OFFSET('Sanitation Data'!$F$32,0,10*ROW('Sanitation Data'!F52)))</f>
        <v/>
      </c>
      <c r="CZ58" s="374" t="str">
        <f ca="1">+IF(OFFSET('Sanitation Data'!$G$28,0,10*ROW('Sanitation Data'!G52))="","",OFFSET('Sanitation Data'!$G$28,0,10*ROW('Sanitation Data'!G52)))</f>
        <v/>
      </c>
      <c r="DA58" s="374" t="str">
        <f ca="1">+IF(OFFSET('Sanitation Data'!$G$29,0,10*ROW('Sanitation Data'!G52))="","",OFFSET('Sanitation Data'!$G$29,0,10*ROW('Sanitation Data'!G52)))</f>
        <v/>
      </c>
      <c r="DB58" s="374" t="str">
        <f ca="1">+IF(OFFSET('Sanitation Data'!$G$30,0,10*ROW('Sanitation Data'!G52))="","",OFFSET('Sanitation Data'!$G$30,0,10*ROW('Sanitation Data'!G52)))</f>
        <v/>
      </c>
      <c r="DC58" s="374" t="str">
        <f ca="1">+IF(OFFSET('Sanitation Data'!$G$31,0,10*ROW('Sanitation Data'!G52))="","",OFFSET('Sanitation Data'!$G$31,0,10*ROW('Sanitation Data'!G52)))</f>
        <v/>
      </c>
      <c r="DD58" s="374" t="str">
        <f ca="1">+IF(OFFSET('Sanitation Data'!$G$32,0,10*ROW('Sanitation Data'!G52))="","",OFFSET('Sanitation Data'!$G$32,0,10*ROW('Sanitation Data'!G52)))</f>
        <v/>
      </c>
      <c r="DE58" s="374" t="str">
        <f ca="1">+IF(OFFSET('Sanitation Data'!$H$28,0,10*ROW('Sanitation Data'!H52))="","",OFFSET('Sanitation Data'!$H$28,0,10*ROW('Sanitation Data'!H52)))</f>
        <v/>
      </c>
      <c r="DF58" s="374" t="str">
        <f ca="1">+IF(OFFSET('Sanitation Data'!$H$29,0,10*ROW('Sanitation Data'!H52))="","",OFFSET('Sanitation Data'!$H$29,0,10*ROW('Sanitation Data'!H52)))</f>
        <v/>
      </c>
      <c r="DG58" s="374" t="str">
        <f ca="1">+IF(OFFSET('Sanitation Data'!$H$30,0,10*ROW('Sanitation Data'!H52))="","",OFFSET('Sanitation Data'!$H$30,0,10*ROW('Sanitation Data'!H52)))</f>
        <v/>
      </c>
      <c r="DH58" s="374" t="str">
        <f ca="1">+IF(OFFSET('Sanitation Data'!$H$31,0,10*ROW('Sanitation Data'!H52))="","",OFFSET('Sanitation Data'!$H$31,0,10*ROW('Sanitation Data'!H52)))</f>
        <v/>
      </c>
      <c r="DI58" s="374" t="str">
        <f ca="1">+IF(OFFSET('Sanitation Data'!$H$32,0,10*ROW('Sanitation Data'!H52))="","",OFFSET('Sanitation Data'!$H$32,0,10*ROW('Sanitation Data'!H52)))</f>
        <v/>
      </c>
      <c r="DJ58" s="374" t="str">
        <f ca="1">+IF(OFFSET('Sanitation Data'!$I$28,0,10*ROW('Sanitation Data'!I52))="","",OFFSET('Sanitation Data'!$I$28,0,10*ROW('Sanitation Data'!I52)))</f>
        <v/>
      </c>
      <c r="DK58" s="374" t="str">
        <f ca="1">+IF(OFFSET('Sanitation Data'!$I$29,0,10*ROW('Sanitation Data'!I52))="","",OFFSET('Sanitation Data'!$I$29,0,10*ROW('Sanitation Data'!I52)))</f>
        <v/>
      </c>
      <c r="DL58" s="374" t="str">
        <f ca="1">+IF(OFFSET('Sanitation Data'!$I$30,0,10*ROW('Sanitation Data'!I52))="","",OFFSET('Sanitation Data'!$I$30,0,10*ROW('Sanitation Data'!I52)))</f>
        <v/>
      </c>
      <c r="DM58" s="374" t="str">
        <f ca="1">+IF(OFFSET('Sanitation Data'!$I$31,0,10*ROW('Sanitation Data'!I52))="","",OFFSET('Sanitation Data'!$I$31,0,10*ROW('Sanitation Data'!I52)))</f>
        <v/>
      </c>
      <c r="DN58" s="374" t="str">
        <f ca="1">+IF(OFFSET('Sanitation Data'!$I$32,0,10*ROW('Sanitation Data'!I52))="","",OFFSET('Sanitation Data'!$I$32,0,10*ROW('Sanitation Data'!I52)))</f>
        <v/>
      </c>
      <c r="DO58" s="374" t="str">
        <f ca="1">+IF(OFFSET('Hygiene Data'!$D$11,0,10*ROW('Hygiene Data'!D52))="","",OFFSET('Hygiene Data'!$D$11,0,10*ROW('Hygiene Data'!D52)))</f>
        <v/>
      </c>
      <c r="DP58" s="374" t="str">
        <f ca="1">+IF(OFFSET('Hygiene Data'!$D$12,0,10*ROW('Hygiene Data'!D52))="","",OFFSET('Hygiene Data'!$D$12,0,10*ROW('Hygiene Data'!D52)))</f>
        <v/>
      </c>
      <c r="DQ58" s="374" t="str">
        <f ca="1">+IF(OFFSET('Hygiene Data'!$D$13,0,10*ROW('Hygiene Data'!D52))="","",OFFSET('Hygiene Data'!$D$13,0,10*ROW('Hygiene Data'!D52)))</f>
        <v/>
      </c>
      <c r="DR58" s="374" t="str">
        <f ca="1">+IF(OFFSET('Hygiene Data'!$E$11,0,10*ROW('Hygiene Data'!E52))="","",OFFSET('Hygiene Data'!$E$11,0,10*ROW('Hygiene Data'!E52)))</f>
        <v/>
      </c>
      <c r="DS58" s="374" t="str">
        <f ca="1">+IF(OFFSET('Hygiene Data'!$E$12,0,10*ROW('Hygiene Data'!E52))="","",OFFSET('Hygiene Data'!$E$12,0,10*ROW('Hygiene Data'!E52)))</f>
        <v/>
      </c>
      <c r="DT58" s="374" t="str">
        <f ca="1">+IF(OFFSET('Hygiene Data'!$E$13,0,10*ROW('Hygiene Data'!E52))="","",OFFSET('Hygiene Data'!$E$13,0,10*ROW('Hygiene Data'!E52)))</f>
        <v/>
      </c>
      <c r="DU58" s="374" t="str">
        <f ca="1">+IF(OFFSET('Hygiene Data'!$F$11,0,10*ROW('Hygiene Data'!F52))="","",OFFSET('Hygiene Data'!$F$11,0,10*ROW('Hygiene Data'!F52)))</f>
        <v/>
      </c>
      <c r="DV58" s="374" t="str">
        <f ca="1">+IF(OFFSET('Hygiene Data'!$F$12,0,10*ROW('Hygiene Data'!F52))="","",OFFSET('Hygiene Data'!$F$12,0,10*ROW('Hygiene Data'!F52)))</f>
        <v/>
      </c>
      <c r="DW58" s="374" t="str">
        <f ca="1">+IF(OFFSET('Hygiene Data'!$F$13,0,10*ROW('Hygiene Data'!F52))="","",OFFSET('Hygiene Data'!$F$13,0,10*ROW('Hygiene Data'!F52)))</f>
        <v/>
      </c>
      <c r="DX58" s="374" t="str">
        <f ca="1">+IF(OFFSET('Hygiene Data'!$G$11,0,10*ROW('Hygiene Data'!G52))="","",OFFSET('Hygiene Data'!$G$11,0,10*ROW('Hygiene Data'!G52)))</f>
        <v/>
      </c>
      <c r="DY58" s="374" t="str">
        <f ca="1">+IF(OFFSET('Hygiene Data'!$G$12,0,10*ROW('Hygiene Data'!G52))="","",OFFSET('Hygiene Data'!$G$12,0,10*ROW('Hygiene Data'!G52)))</f>
        <v/>
      </c>
      <c r="DZ58" s="374" t="str">
        <f ca="1">+IF(OFFSET('Hygiene Data'!$G$13,0,10*ROW('Hygiene Data'!G52))="","",OFFSET('Hygiene Data'!$G$13,0,10*ROW('Hygiene Data'!G52)))</f>
        <v/>
      </c>
      <c r="EA58" s="374" t="str">
        <f ca="1">+IF(OFFSET('Hygiene Data'!$H$11,0,10*ROW('Hygiene Data'!H52))="","",OFFSET('Hygiene Data'!$H$11,0,10*ROW('Hygiene Data'!H52)))</f>
        <v/>
      </c>
      <c r="EB58" s="374" t="str">
        <f ca="1">+IF(OFFSET('Hygiene Data'!$H$12,0,10*ROW('Hygiene Data'!H52))="","",OFFSET('Hygiene Data'!$H$12,0,10*ROW('Hygiene Data'!H52)))</f>
        <v/>
      </c>
      <c r="EC58" s="374" t="str">
        <f ca="1">+IF(OFFSET('Hygiene Data'!$H$13,0,10*ROW('Hygiene Data'!H52))="","",OFFSET('Hygiene Data'!$H$13,0,10*ROW('Hygiene Data'!H52)))</f>
        <v/>
      </c>
      <c r="ED58" s="374" t="str">
        <f ca="1">+IF(OFFSET('Hygiene Data'!$I$11,0,10*ROW('Hygiene Data'!I52))="","",OFFSET('Hygiene Data'!$I$11,0,10*ROW('Hygiene Data'!I52)))</f>
        <v/>
      </c>
      <c r="EE58" s="374" t="str">
        <f ca="1">+IF(OFFSET('Hygiene Data'!$I$12,0,10*ROW('Hygiene Data'!I52))="","",OFFSET('Hygiene Data'!$I$12,0,10*ROW('Hygiene Data'!I52)))</f>
        <v/>
      </c>
      <c r="EF58" s="374" t="str">
        <f ca="1">+IF(OFFSET('Hygiene Data'!$I$13,0,10*ROW('Hygiene Data'!I52))="","",OFFSET('Hygiene Data'!$I$13,0,10*ROW('Hygiene Data'!I52)))</f>
        <v/>
      </c>
    </row>
    <row r="59" spans="1:136" x14ac:dyDescent="0.25">
      <c r="A59" s="483" t="str">
        <f ca="1">+IF(OFFSET('Water Data'!$B$2,0,10*ROW('Water Data'!E53))="","",OFFSET('Water Data'!$B$2,0,10*ROW('Water Data'!E53)))</f>
        <v/>
      </c>
      <c r="B59" s="48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0" t="str">
        <f t="shared" ca="1" si="0"/>
        <v/>
      </c>
      <c r="D59" s="51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4" t="str">
        <f ca="1">+IF(OFFSET('Water Data'!$D$27,0,10*ROW('Water Data'!D53))="","",OFFSET('Water Data'!$D$27,0,10*ROW('Water Data'!D53)))</f>
        <v/>
      </c>
      <c r="BT59" s="374" t="str">
        <f ca="1">+IF(OFFSET('Water Data'!$D$28,0,10*ROW('Water Data'!D53))="","",OFFSET('Water Data'!$D$28,0,10*ROW('Water Data'!D53)))</f>
        <v/>
      </c>
      <c r="BU59" s="374" t="str">
        <f ca="1">+IF(OFFSET('Water Data'!$D$29,0,10*ROW('Water Data'!D53))="","",OFFSET('Water Data'!$D$29,0,10*ROW('Water Data'!D53)))</f>
        <v/>
      </c>
      <c r="BV59" s="374" t="str">
        <f ca="1">+IF(OFFSET('Water Data'!$E$27,0,10*ROW('Water Data'!E53))="","",OFFSET('Water Data'!$E$27,0,10*ROW('Water Data'!E53)))</f>
        <v/>
      </c>
      <c r="BW59" s="374" t="str">
        <f ca="1">+IF(OFFSET('Water Data'!$E$28,0,10*ROW('Water Data'!E53))="","",OFFSET('Water Data'!$E$28,0,10*ROW('Water Data'!E53)))</f>
        <v/>
      </c>
      <c r="BX59" s="374" t="str">
        <f ca="1">+IF(OFFSET('Water Data'!$E$29,0,10*ROW('Water Data'!E53))="","",OFFSET('Water Data'!$E$29,0,10*ROW('Water Data'!E53)))</f>
        <v/>
      </c>
      <c r="BY59" s="374" t="str">
        <f ca="1">+IF(OFFSET('Water Data'!$F$27,0,10*ROW('Water Data'!F53))="","",OFFSET('Water Data'!$F$27,0,10*ROW('Water Data'!F53)))</f>
        <v/>
      </c>
      <c r="BZ59" s="374" t="str">
        <f ca="1">+IF(OFFSET('Water Data'!$F$28,0,10*ROW('Water Data'!F53))="","",OFFSET('Water Data'!$F$28,0,10*ROW('Water Data'!F53)))</f>
        <v/>
      </c>
      <c r="CA59" s="374" t="str">
        <f ca="1">+IF(OFFSET('Water Data'!$F$29,0,10*ROW('Water Data'!F53))="","",OFFSET('Water Data'!$F$29,0,10*ROW('Water Data'!F53)))</f>
        <v/>
      </c>
      <c r="CB59" s="374" t="str">
        <f ca="1">+IF(OFFSET('Water Data'!$G$27,0,10*ROW('Water Data'!G53))="","",OFFSET('Water Data'!$G$27,0,10*ROW('Water Data'!G53)))</f>
        <v/>
      </c>
      <c r="CC59" s="374" t="str">
        <f ca="1">+IF(OFFSET('Water Data'!$G$28,0,10*ROW('Water Data'!G53))="","",OFFSET('Water Data'!$G$28,0,10*ROW('Water Data'!G53)))</f>
        <v/>
      </c>
      <c r="CD59" s="374" t="str">
        <f ca="1">+IF(OFFSET('Water Data'!$G$29,0,10*ROW('Water Data'!G53))="","",OFFSET('Water Data'!$G$29,0,10*ROW('Water Data'!G53)))</f>
        <v/>
      </c>
      <c r="CE59" s="374" t="str">
        <f ca="1">+IF(OFFSET('Water Data'!$H$27,0,10*ROW('Water Data'!H53))="","",OFFSET('Water Data'!$H$27,0,10*ROW('Water Data'!H53)))</f>
        <v/>
      </c>
      <c r="CF59" s="374" t="str">
        <f ca="1">+IF(OFFSET('Water Data'!$H$28,0,10*ROW('Water Data'!H53))="","",OFFSET('Water Data'!$H$28,0,10*ROW('Water Data'!H53)))</f>
        <v/>
      </c>
      <c r="CG59" s="374" t="str">
        <f ca="1">+IF(OFFSET('Water Data'!$H$29,0,10*ROW('Water Data'!H53))="","",OFFSET('Water Data'!$H$29,0,10*ROW('Water Data'!H53)))</f>
        <v/>
      </c>
      <c r="CH59" s="374" t="str">
        <f ca="1">+IF(OFFSET('Water Data'!$I$27,0,10*ROW('Water Data'!I53))="","",OFFSET('Water Data'!$I$27,0,10*ROW('Water Data'!I53)))</f>
        <v/>
      </c>
      <c r="CI59" s="374" t="str">
        <f ca="1">+IF(OFFSET('Water Data'!$I$28,0,10*ROW('Water Data'!I53))="","",OFFSET('Water Data'!$I$28,0,10*ROW('Water Data'!I53)))</f>
        <v/>
      </c>
      <c r="CJ59" s="374" t="str">
        <f ca="1">+IF(OFFSET('Water Data'!$I$29,0,10*ROW('Water Data'!I53))="","",OFFSET('Water Data'!$I$29,0,10*ROW('Water Data'!I53)))</f>
        <v/>
      </c>
      <c r="CK59" s="374" t="str">
        <f ca="1">+IF(OFFSET('Sanitation Data'!$D$28,0,10*ROW('Sanitation Data'!D53))="","",OFFSET('Sanitation Data'!$D$28,0,10*ROW('Sanitation Data'!D53)))</f>
        <v/>
      </c>
      <c r="CL59" s="374" t="str">
        <f ca="1">+IF(OFFSET('Sanitation Data'!$D$29,0,10*ROW('Sanitation Data'!D53))="","",OFFSET('Sanitation Data'!$D$29,0,10*ROW('Sanitation Data'!D53)))</f>
        <v/>
      </c>
      <c r="CM59" s="374" t="str">
        <f ca="1">+IF(OFFSET('Sanitation Data'!$D$30,0,10*ROW('Sanitation Data'!D53))="","",OFFSET('Sanitation Data'!$D$30,0,10*ROW('Sanitation Data'!D53)))</f>
        <v/>
      </c>
      <c r="CN59" s="374" t="str">
        <f ca="1">+IF(OFFSET('Sanitation Data'!$D$31,0,10*ROW('Sanitation Data'!D53))="","",OFFSET('Sanitation Data'!$D$31,0,10*ROW('Sanitation Data'!D53)))</f>
        <v/>
      </c>
      <c r="CO59" s="374" t="str">
        <f ca="1">+IF(OFFSET('Sanitation Data'!$D$32,0,10*ROW('Sanitation Data'!D53))="","",OFFSET('Sanitation Data'!$D$32,0,10*ROW('Sanitation Data'!D53)))</f>
        <v/>
      </c>
      <c r="CP59" s="374" t="str">
        <f ca="1">+IF(OFFSET('Sanitation Data'!$E$28,0,10*ROW('Sanitation Data'!E53))="","",OFFSET('Sanitation Data'!$E$28,0,10*ROW('Sanitation Data'!E53)))</f>
        <v/>
      </c>
      <c r="CQ59" s="374" t="str">
        <f ca="1">+IF(OFFSET('Sanitation Data'!$E$29,0,10*ROW('Sanitation Data'!E53))="","",OFFSET('Sanitation Data'!$E$29,0,10*ROW('Sanitation Data'!E53)))</f>
        <v/>
      </c>
      <c r="CR59" s="374" t="str">
        <f ca="1">+IF(OFFSET('Sanitation Data'!$E$30,0,10*ROW('Sanitation Data'!E53))="","",OFFSET('Sanitation Data'!$E$30,0,10*ROW('Sanitation Data'!E53)))</f>
        <v/>
      </c>
      <c r="CS59" s="374" t="str">
        <f ca="1">+IF(OFFSET('Sanitation Data'!$E$31,0,10*ROW('Sanitation Data'!E53))="","",OFFSET('Sanitation Data'!$E$31,0,10*ROW('Sanitation Data'!E53)))</f>
        <v/>
      </c>
      <c r="CT59" s="374" t="str">
        <f ca="1">+IF(OFFSET('Sanitation Data'!$E$32,0,10*ROW('Sanitation Data'!E53))="","",OFFSET('Sanitation Data'!$E$32,0,10*ROW('Sanitation Data'!E53)))</f>
        <v/>
      </c>
      <c r="CU59" s="374" t="str">
        <f ca="1">+IF(OFFSET('Sanitation Data'!$F$28,0,10*ROW('Sanitation Data'!F53))="","",OFFSET('Sanitation Data'!$F$28,0,10*ROW('Sanitation Data'!F53)))</f>
        <v/>
      </c>
      <c r="CV59" s="374" t="str">
        <f ca="1">+IF(OFFSET('Sanitation Data'!$F$29,0,10*ROW('Sanitation Data'!F53))="","",OFFSET('Sanitation Data'!$F$29,0,10*ROW('Sanitation Data'!F53)))</f>
        <v/>
      </c>
      <c r="CW59" s="374" t="str">
        <f ca="1">+IF(OFFSET('Sanitation Data'!$F$30,0,10*ROW('Sanitation Data'!F53))="","",OFFSET('Sanitation Data'!$F$30,0,10*ROW('Sanitation Data'!F53)))</f>
        <v/>
      </c>
      <c r="CX59" s="374" t="str">
        <f ca="1">+IF(OFFSET('Sanitation Data'!$F$31,0,10*ROW('Sanitation Data'!F53))="","",OFFSET('Sanitation Data'!$F$31,0,10*ROW('Sanitation Data'!F53)))</f>
        <v/>
      </c>
      <c r="CY59" s="374" t="str">
        <f ca="1">+IF(OFFSET('Sanitation Data'!$F$32,0,10*ROW('Sanitation Data'!F53))="","",OFFSET('Sanitation Data'!$F$32,0,10*ROW('Sanitation Data'!F53)))</f>
        <v/>
      </c>
      <c r="CZ59" s="374" t="str">
        <f ca="1">+IF(OFFSET('Sanitation Data'!$G$28,0,10*ROW('Sanitation Data'!G53))="","",OFFSET('Sanitation Data'!$G$28,0,10*ROW('Sanitation Data'!G53)))</f>
        <v/>
      </c>
      <c r="DA59" s="374" t="str">
        <f ca="1">+IF(OFFSET('Sanitation Data'!$G$29,0,10*ROW('Sanitation Data'!G53))="","",OFFSET('Sanitation Data'!$G$29,0,10*ROW('Sanitation Data'!G53)))</f>
        <v/>
      </c>
      <c r="DB59" s="374" t="str">
        <f ca="1">+IF(OFFSET('Sanitation Data'!$G$30,0,10*ROW('Sanitation Data'!G53))="","",OFFSET('Sanitation Data'!$G$30,0,10*ROW('Sanitation Data'!G53)))</f>
        <v/>
      </c>
      <c r="DC59" s="374" t="str">
        <f ca="1">+IF(OFFSET('Sanitation Data'!$G$31,0,10*ROW('Sanitation Data'!G53))="","",OFFSET('Sanitation Data'!$G$31,0,10*ROW('Sanitation Data'!G53)))</f>
        <v/>
      </c>
      <c r="DD59" s="374" t="str">
        <f ca="1">+IF(OFFSET('Sanitation Data'!$G$32,0,10*ROW('Sanitation Data'!G53))="","",OFFSET('Sanitation Data'!$G$32,0,10*ROW('Sanitation Data'!G53)))</f>
        <v/>
      </c>
      <c r="DE59" s="374" t="str">
        <f ca="1">+IF(OFFSET('Sanitation Data'!$H$28,0,10*ROW('Sanitation Data'!H53))="","",OFFSET('Sanitation Data'!$H$28,0,10*ROW('Sanitation Data'!H53)))</f>
        <v/>
      </c>
      <c r="DF59" s="374" t="str">
        <f ca="1">+IF(OFFSET('Sanitation Data'!$H$29,0,10*ROW('Sanitation Data'!H53))="","",OFFSET('Sanitation Data'!$H$29,0,10*ROW('Sanitation Data'!H53)))</f>
        <v/>
      </c>
      <c r="DG59" s="374" t="str">
        <f ca="1">+IF(OFFSET('Sanitation Data'!$H$30,0,10*ROW('Sanitation Data'!H53))="","",OFFSET('Sanitation Data'!$H$30,0,10*ROW('Sanitation Data'!H53)))</f>
        <v/>
      </c>
      <c r="DH59" s="374" t="str">
        <f ca="1">+IF(OFFSET('Sanitation Data'!$H$31,0,10*ROW('Sanitation Data'!H53))="","",OFFSET('Sanitation Data'!$H$31,0,10*ROW('Sanitation Data'!H53)))</f>
        <v/>
      </c>
      <c r="DI59" s="374" t="str">
        <f ca="1">+IF(OFFSET('Sanitation Data'!$H$32,0,10*ROW('Sanitation Data'!H53))="","",OFFSET('Sanitation Data'!$H$32,0,10*ROW('Sanitation Data'!H53)))</f>
        <v/>
      </c>
      <c r="DJ59" s="374" t="str">
        <f ca="1">+IF(OFFSET('Sanitation Data'!$I$28,0,10*ROW('Sanitation Data'!I53))="","",OFFSET('Sanitation Data'!$I$28,0,10*ROW('Sanitation Data'!I53)))</f>
        <v/>
      </c>
      <c r="DK59" s="374" t="str">
        <f ca="1">+IF(OFFSET('Sanitation Data'!$I$29,0,10*ROW('Sanitation Data'!I53))="","",OFFSET('Sanitation Data'!$I$29,0,10*ROW('Sanitation Data'!I53)))</f>
        <v/>
      </c>
      <c r="DL59" s="374" t="str">
        <f ca="1">+IF(OFFSET('Sanitation Data'!$I$30,0,10*ROW('Sanitation Data'!I53))="","",OFFSET('Sanitation Data'!$I$30,0,10*ROW('Sanitation Data'!I53)))</f>
        <v/>
      </c>
      <c r="DM59" s="374" t="str">
        <f ca="1">+IF(OFFSET('Sanitation Data'!$I$31,0,10*ROW('Sanitation Data'!I53))="","",OFFSET('Sanitation Data'!$I$31,0,10*ROW('Sanitation Data'!I53)))</f>
        <v/>
      </c>
      <c r="DN59" s="374" t="str">
        <f ca="1">+IF(OFFSET('Sanitation Data'!$I$32,0,10*ROW('Sanitation Data'!I53))="","",OFFSET('Sanitation Data'!$I$32,0,10*ROW('Sanitation Data'!I53)))</f>
        <v/>
      </c>
      <c r="DO59" s="374" t="str">
        <f ca="1">+IF(OFFSET('Hygiene Data'!$D$11,0,10*ROW('Hygiene Data'!D53))="","",OFFSET('Hygiene Data'!$D$11,0,10*ROW('Hygiene Data'!D53)))</f>
        <v/>
      </c>
      <c r="DP59" s="374" t="str">
        <f ca="1">+IF(OFFSET('Hygiene Data'!$D$12,0,10*ROW('Hygiene Data'!D53))="","",OFFSET('Hygiene Data'!$D$12,0,10*ROW('Hygiene Data'!D53)))</f>
        <v/>
      </c>
      <c r="DQ59" s="374" t="str">
        <f ca="1">+IF(OFFSET('Hygiene Data'!$D$13,0,10*ROW('Hygiene Data'!D53))="","",OFFSET('Hygiene Data'!$D$13,0,10*ROW('Hygiene Data'!D53)))</f>
        <v/>
      </c>
      <c r="DR59" s="374" t="str">
        <f ca="1">+IF(OFFSET('Hygiene Data'!$E$11,0,10*ROW('Hygiene Data'!E53))="","",OFFSET('Hygiene Data'!$E$11,0,10*ROW('Hygiene Data'!E53)))</f>
        <v/>
      </c>
      <c r="DS59" s="374" t="str">
        <f ca="1">+IF(OFFSET('Hygiene Data'!$E$12,0,10*ROW('Hygiene Data'!E53))="","",OFFSET('Hygiene Data'!$E$12,0,10*ROW('Hygiene Data'!E53)))</f>
        <v/>
      </c>
      <c r="DT59" s="374" t="str">
        <f ca="1">+IF(OFFSET('Hygiene Data'!$E$13,0,10*ROW('Hygiene Data'!E53))="","",OFFSET('Hygiene Data'!$E$13,0,10*ROW('Hygiene Data'!E53)))</f>
        <v/>
      </c>
      <c r="DU59" s="374" t="str">
        <f ca="1">+IF(OFFSET('Hygiene Data'!$F$11,0,10*ROW('Hygiene Data'!F53))="","",OFFSET('Hygiene Data'!$F$11,0,10*ROW('Hygiene Data'!F53)))</f>
        <v/>
      </c>
      <c r="DV59" s="374" t="str">
        <f ca="1">+IF(OFFSET('Hygiene Data'!$F$12,0,10*ROW('Hygiene Data'!F53))="","",OFFSET('Hygiene Data'!$F$12,0,10*ROW('Hygiene Data'!F53)))</f>
        <v/>
      </c>
      <c r="DW59" s="374" t="str">
        <f ca="1">+IF(OFFSET('Hygiene Data'!$F$13,0,10*ROW('Hygiene Data'!F53))="","",OFFSET('Hygiene Data'!$F$13,0,10*ROW('Hygiene Data'!F53)))</f>
        <v/>
      </c>
      <c r="DX59" s="374" t="str">
        <f ca="1">+IF(OFFSET('Hygiene Data'!$G$11,0,10*ROW('Hygiene Data'!G53))="","",OFFSET('Hygiene Data'!$G$11,0,10*ROW('Hygiene Data'!G53)))</f>
        <v/>
      </c>
      <c r="DY59" s="374" t="str">
        <f ca="1">+IF(OFFSET('Hygiene Data'!$G$12,0,10*ROW('Hygiene Data'!G53))="","",OFFSET('Hygiene Data'!$G$12,0,10*ROW('Hygiene Data'!G53)))</f>
        <v/>
      </c>
      <c r="DZ59" s="374" t="str">
        <f ca="1">+IF(OFFSET('Hygiene Data'!$G$13,0,10*ROW('Hygiene Data'!G53))="","",OFFSET('Hygiene Data'!$G$13,0,10*ROW('Hygiene Data'!G53)))</f>
        <v/>
      </c>
      <c r="EA59" s="374" t="str">
        <f ca="1">+IF(OFFSET('Hygiene Data'!$H$11,0,10*ROW('Hygiene Data'!H53))="","",OFFSET('Hygiene Data'!$H$11,0,10*ROW('Hygiene Data'!H53)))</f>
        <v/>
      </c>
      <c r="EB59" s="374" t="str">
        <f ca="1">+IF(OFFSET('Hygiene Data'!$H$12,0,10*ROW('Hygiene Data'!H53))="","",OFFSET('Hygiene Data'!$H$12,0,10*ROW('Hygiene Data'!H53)))</f>
        <v/>
      </c>
      <c r="EC59" s="374" t="str">
        <f ca="1">+IF(OFFSET('Hygiene Data'!$H$13,0,10*ROW('Hygiene Data'!H53))="","",OFFSET('Hygiene Data'!$H$13,0,10*ROW('Hygiene Data'!H53)))</f>
        <v/>
      </c>
      <c r="ED59" s="374" t="str">
        <f ca="1">+IF(OFFSET('Hygiene Data'!$I$11,0,10*ROW('Hygiene Data'!I53))="","",OFFSET('Hygiene Data'!$I$11,0,10*ROW('Hygiene Data'!I53)))</f>
        <v/>
      </c>
      <c r="EE59" s="374" t="str">
        <f ca="1">+IF(OFFSET('Hygiene Data'!$I$12,0,10*ROW('Hygiene Data'!I53))="","",OFFSET('Hygiene Data'!$I$12,0,10*ROW('Hygiene Data'!I53)))</f>
        <v/>
      </c>
      <c r="EF59" s="374" t="str">
        <f ca="1">+IF(OFFSET('Hygiene Data'!$I$13,0,10*ROW('Hygiene Data'!I53))="","",OFFSET('Hygiene Data'!$I$13,0,10*ROW('Hygiene Data'!I53)))</f>
        <v/>
      </c>
    </row>
    <row r="60" spans="1:136" x14ac:dyDescent="0.25">
      <c r="A60" s="483" t="str">
        <f ca="1">+IF(OFFSET('Water Data'!$B$2,0,10*ROW('Water Data'!E54))="","",OFFSET('Water Data'!$B$2,0,10*ROW('Water Data'!E54)))</f>
        <v/>
      </c>
      <c r="B60" s="48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0" t="str">
        <f t="shared" ca="1" si="0"/>
        <v/>
      </c>
      <c r="D60" s="51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4" t="str">
        <f ca="1">+IF(OFFSET('Water Data'!$D$27,0,10*ROW('Water Data'!D54))="","",OFFSET('Water Data'!$D$27,0,10*ROW('Water Data'!D54)))</f>
        <v/>
      </c>
      <c r="BT60" s="374" t="str">
        <f ca="1">+IF(OFFSET('Water Data'!$D$28,0,10*ROW('Water Data'!D54))="","",OFFSET('Water Data'!$D$28,0,10*ROW('Water Data'!D54)))</f>
        <v/>
      </c>
      <c r="BU60" s="374" t="str">
        <f ca="1">+IF(OFFSET('Water Data'!$D$29,0,10*ROW('Water Data'!D54))="","",OFFSET('Water Data'!$D$29,0,10*ROW('Water Data'!D54)))</f>
        <v/>
      </c>
      <c r="BV60" s="374" t="str">
        <f ca="1">+IF(OFFSET('Water Data'!$E$27,0,10*ROW('Water Data'!E54))="","",OFFSET('Water Data'!$E$27,0,10*ROW('Water Data'!E54)))</f>
        <v/>
      </c>
      <c r="BW60" s="374" t="str">
        <f ca="1">+IF(OFFSET('Water Data'!$E$28,0,10*ROW('Water Data'!E54))="","",OFFSET('Water Data'!$E$28,0,10*ROW('Water Data'!E54)))</f>
        <v/>
      </c>
      <c r="BX60" s="374" t="str">
        <f ca="1">+IF(OFFSET('Water Data'!$E$29,0,10*ROW('Water Data'!E54))="","",OFFSET('Water Data'!$E$29,0,10*ROW('Water Data'!E54)))</f>
        <v/>
      </c>
      <c r="BY60" s="374" t="str">
        <f ca="1">+IF(OFFSET('Water Data'!$F$27,0,10*ROW('Water Data'!F54))="","",OFFSET('Water Data'!$F$27,0,10*ROW('Water Data'!F54)))</f>
        <v/>
      </c>
      <c r="BZ60" s="374" t="str">
        <f ca="1">+IF(OFFSET('Water Data'!$F$28,0,10*ROW('Water Data'!F54))="","",OFFSET('Water Data'!$F$28,0,10*ROW('Water Data'!F54)))</f>
        <v/>
      </c>
      <c r="CA60" s="374" t="str">
        <f ca="1">+IF(OFFSET('Water Data'!$F$29,0,10*ROW('Water Data'!F54))="","",OFFSET('Water Data'!$F$29,0,10*ROW('Water Data'!F54)))</f>
        <v/>
      </c>
      <c r="CB60" s="374" t="str">
        <f ca="1">+IF(OFFSET('Water Data'!$G$27,0,10*ROW('Water Data'!G54))="","",OFFSET('Water Data'!$G$27,0,10*ROW('Water Data'!G54)))</f>
        <v/>
      </c>
      <c r="CC60" s="374" t="str">
        <f ca="1">+IF(OFFSET('Water Data'!$G$28,0,10*ROW('Water Data'!G54))="","",OFFSET('Water Data'!$G$28,0,10*ROW('Water Data'!G54)))</f>
        <v/>
      </c>
      <c r="CD60" s="374" t="str">
        <f ca="1">+IF(OFFSET('Water Data'!$G$29,0,10*ROW('Water Data'!G54))="","",OFFSET('Water Data'!$G$29,0,10*ROW('Water Data'!G54)))</f>
        <v/>
      </c>
      <c r="CE60" s="374" t="str">
        <f ca="1">+IF(OFFSET('Water Data'!$H$27,0,10*ROW('Water Data'!H54))="","",OFFSET('Water Data'!$H$27,0,10*ROW('Water Data'!H54)))</f>
        <v/>
      </c>
      <c r="CF60" s="374" t="str">
        <f ca="1">+IF(OFFSET('Water Data'!$H$28,0,10*ROW('Water Data'!H54))="","",OFFSET('Water Data'!$H$28,0,10*ROW('Water Data'!H54)))</f>
        <v/>
      </c>
      <c r="CG60" s="374" t="str">
        <f ca="1">+IF(OFFSET('Water Data'!$H$29,0,10*ROW('Water Data'!H54))="","",OFFSET('Water Data'!$H$29,0,10*ROW('Water Data'!H54)))</f>
        <v/>
      </c>
      <c r="CH60" s="374" t="str">
        <f ca="1">+IF(OFFSET('Water Data'!$I$27,0,10*ROW('Water Data'!I54))="","",OFFSET('Water Data'!$I$27,0,10*ROW('Water Data'!I54)))</f>
        <v/>
      </c>
      <c r="CI60" s="374" t="str">
        <f ca="1">+IF(OFFSET('Water Data'!$I$28,0,10*ROW('Water Data'!I54))="","",OFFSET('Water Data'!$I$28,0,10*ROW('Water Data'!I54)))</f>
        <v/>
      </c>
      <c r="CJ60" s="374" t="str">
        <f ca="1">+IF(OFFSET('Water Data'!$I$29,0,10*ROW('Water Data'!I54))="","",OFFSET('Water Data'!$I$29,0,10*ROW('Water Data'!I54)))</f>
        <v/>
      </c>
      <c r="CK60" s="374" t="str">
        <f ca="1">+IF(OFFSET('Sanitation Data'!$D$28,0,10*ROW('Sanitation Data'!D54))="","",OFFSET('Sanitation Data'!$D$28,0,10*ROW('Sanitation Data'!D54)))</f>
        <v/>
      </c>
      <c r="CL60" s="374" t="str">
        <f ca="1">+IF(OFFSET('Sanitation Data'!$D$29,0,10*ROW('Sanitation Data'!D54))="","",OFFSET('Sanitation Data'!$D$29,0,10*ROW('Sanitation Data'!D54)))</f>
        <v/>
      </c>
      <c r="CM60" s="374" t="str">
        <f ca="1">+IF(OFFSET('Sanitation Data'!$D$30,0,10*ROW('Sanitation Data'!D54))="","",OFFSET('Sanitation Data'!$D$30,0,10*ROW('Sanitation Data'!D54)))</f>
        <v/>
      </c>
      <c r="CN60" s="374" t="str">
        <f ca="1">+IF(OFFSET('Sanitation Data'!$D$31,0,10*ROW('Sanitation Data'!D54))="","",OFFSET('Sanitation Data'!$D$31,0,10*ROW('Sanitation Data'!D54)))</f>
        <v/>
      </c>
      <c r="CO60" s="374" t="str">
        <f ca="1">+IF(OFFSET('Sanitation Data'!$D$32,0,10*ROW('Sanitation Data'!D54))="","",OFFSET('Sanitation Data'!$D$32,0,10*ROW('Sanitation Data'!D54)))</f>
        <v/>
      </c>
      <c r="CP60" s="374" t="str">
        <f ca="1">+IF(OFFSET('Sanitation Data'!$E$28,0,10*ROW('Sanitation Data'!E54))="","",OFFSET('Sanitation Data'!$E$28,0,10*ROW('Sanitation Data'!E54)))</f>
        <v/>
      </c>
      <c r="CQ60" s="374" t="str">
        <f ca="1">+IF(OFFSET('Sanitation Data'!$E$29,0,10*ROW('Sanitation Data'!E54))="","",OFFSET('Sanitation Data'!$E$29,0,10*ROW('Sanitation Data'!E54)))</f>
        <v/>
      </c>
      <c r="CR60" s="374" t="str">
        <f ca="1">+IF(OFFSET('Sanitation Data'!$E$30,0,10*ROW('Sanitation Data'!E54))="","",OFFSET('Sanitation Data'!$E$30,0,10*ROW('Sanitation Data'!E54)))</f>
        <v/>
      </c>
      <c r="CS60" s="374" t="str">
        <f ca="1">+IF(OFFSET('Sanitation Data'!$E$31,0,10*ROW('Sanitation Data'!E54))="","",OFFSET('Sanitation Data'!$E$31,0,10*ROW('Sanitation Data'!E54)))</f>
        <v/>
      </c>
      <c r="CT60" s="374" t="str">
        <f ca="1">+IF(OFFSET('Sanitation Data'!$E$32,0,10*ROW('Sanitation Data'!E54))="","",OFFSET('Sanitation Data'!$E$32,0,10*ROW('Sanitation Data'!E54)))</f>
        <v/>
      </c>
      <c r="CU60" s="374" t="str">
        <f ca="1">+IF(OFFSET('Sanitation Data'!$F$28,0,10*ROW('Sanitation Data'!F54))="","",OFFSET('Sanitation Data'!$F$28,0,10*ROW('Sanitation Data'!F54)))</f>
        <v/>
      </c>
      <c r="CV60" s="374" t="str">
        <f ca="1">+IF(OFFSET('Sanitation Data'!$F$29,0,10*ROW('Sanitation Data'!F54))="","",OFFSET('Sanitation Data'!$F$29,0,10*ROW('Sanitation Data'!F54)))</f>
        <v/>
      </c>
      <c r="CW60" s="374" t="str">
        <f ca="1">+IF(OFFSET('Sanitation Data'!$F$30,0,10*ROW('Sanitation Data'!F54))="","",OFFSET('Sanitation Data'!$F$30,0,10*ROW('Sanitation Data'!F54)))</f>
        <v/>
      </c>
      <c r="CX60" s="374" t="str">
        <f ca="1">+IF(OFFSET('Sanitation Data'!$F$31,0,10*ROW('Sanitation Data'!F54))="","",OFFSET('Sanitation Data'!$F$31,0,10*ROW('Sanitation Data'!F54)))</f>
        <v/>
      </c>
      <c r="CY60" s="374" t="str">
        <f ca="1">+IF(OFFSET('Sanitation Data'!$F$32,0,10*ROW('Sanitation Data'!F54))="","",OFFSET('Sanitation Data'!$F$32,0,10*ROW('Sanitation Data'!F54)))</f>
        <v/>
      </c>
      <c r="CZ60" s="374" t="str">
        <f ca="1">+IF(OFFSET('Sanitation Data'!$G$28,0,10*ROW('Sanitation Data'!G54))="","",OFFSET('Sanitation Data'!$G$28,0,10*ROW('Sanitation Data'!G54)))</f>
        <v/>
      </c>
      <c r="DA60" s="374" t="str">
        <f ca="1">+IF(OFFSET('Sanitation Data'!$G$29,0,10*ROW('Sanitation Data'!G54))="","",OFFSET('Sanitation Data'!$G$29,0,10*ROW('Sanitation Data'!G54)))</f>
        <v/>
      </c>
      <c r="DB60" s="374" t="str">
        <f ca="1">+IF(OFFSET('Sanitation Data'!$G$30,0,10*ROW('Sanitation Data'!G54))="","",OFFSET('Sanitation Data'!$G$30,0,10*ROW('Sanitation Data'!G54)))</f>
        <v/>
      </c>
      <c r="DC60" s="374" t="str">
        <f ca="1">+IF(OFFSET('Sanitation Data'!$G$31,0,10*ROW('Sanitation Data'!G54))="","",OFFSET('Sanitation Data'!$G$31,0,10*ROW('Sanitation Data'!G54)))</f>
        <v/>
      </c>
      <c r="DD60" s="374" t="str">
        <f ca="1">+IF(OFFSET('Sanitation Data'!$G$32,0,10*ROW('Sanitation Data'!G54))="","",OFFSET('Sanitation Data'!$G$32,0,10*ROW('Sanitation Data'!G54)))</f>
        <v/>
      </c>
      <c r="DE60" s="374" t="str">
        <f ca="1">+IF(OFFSET('Sanitation Data'!$H$28,0,10*ROW('Sanitation Data'!H54))="","",OFFSET('Sanitation Data'!$H$28,0,10*ROW('Sanitation Data'!H54)))</f>
        <v/>
      </c>
      <c r="DF60" s="374" t="str">
        <f ca="1">+IF(OFFSET('Sanitation Data'!$H$29,0,10*ROW('Sanitation Data'!H54))="","",OFFSET('Sanitation Data'!$H$29,0,10*ROW('Sanitation Data'!H54)))</f>
        <v/>
      </c>
      <c r="DG60" s="374" t="str">
        <f ca="1">+IF(OFFSET('Sanitation Data'!$H$30,0,10*ROW('Sanitation Data'!H54))="","",OFFSET('Sanitation Data'!$H$30,0,10*ROW('Sanitation Data'!H54)))</f>
        <v/>
      </c>
      <c r="DH60" s="374" t="str">
        <f ca="1">+IF(OFFSET('Sanitation Data'!$H$31,0,10*ROW('Sanitation Data'!H54))="","",OFFSET('Sanitation Data'!$H$31,0,10*ROW('Sanitation Data'!H54)))</f>
        <v/>
      </c>
      <c r="DI60" s="374" t="str">
        <f ca="1">+IF(OFFSET('Sanitation Data'!$H$32,0,10*ROW('Sanitation Data'!H54))="","",OFFSET('Sanitation Data'!$H$32,0,10*ROW('Sanitation Data'!H54)))</f>
        <v/>
      </c>
      <c r="DJ60" s="374" t="str">
        <f ca="1">+IF(OFFSET('Sanitation Data'!$I$28,0,10*ROW('Sanitation Data'!I54))="","",OFFSET('Sanitation Data'!$I$28,0,10*ROW('Sanitation Data'!I54)))</f>
        <v/>
      </c>
      <c r="DK60" s="374" t="str">
        <f ca="1">+IF(OFFSET('Sanitation Data'!$I$29,0,10*ROW('Sanitation Data'!I54))="","",OFFSET('Sanitation Data'!$I$29,0,10*ROW('Sanitation Data'!I54)))</f>
        <v/>
      </c>
      <c r="DL60" s="374" t="str">
        <f ca="1">+IF(OFFSET('Sanitation Data'!$I$30,0,10*ROW('Sanitation Data'!I54))="","",OFFSET('Sanitation Data'!$I$30,0,10*ROW('Sanitation Data'!I54)))</f>
        <v/>
      </c>
      <c r="DM60" s="374" t="str">
        <f ca="1">+IF(OFFSET('Sanitation Data'!$I$31,0,10*ROW('Sanitation Data'!I54))="","",OFFSET('Sanitation Data'!$I$31,0,10*ROW('Sanitation Data'!I54)))</f>
        <v/>
      </c>
      <c r="DN60" s="374" t="str">
        <f ca="1">+IF(OFFSET('Sanitation Data'!$I$32,0,10*ROW('Sanitation Data'!I54))="","",OFFSET('Sanitation Data'!$I$32,0,10*ROW('Sanitation Data'!I54)))</f>
        <v/>
      </c>
      <c r="DO60" s="374" t="str">
        <f ca="1">+IF(OFFSET('Hygiene Data'!$D$11,0,10*ROW('Hygiene Data'!D54))="","",OFFSET('Hygiene Data'!$D$11,0,10*ROW('Hygiene Data'!D54)))</f>
        <v/>
      </c>
      <c r="DP60" s="374" t="str">
        <f ca="1">+IF(OFFSET('Hygiene Data'!$D$12,0,10*ROW('Hygiene Data'!D54))="","",OFFSET('Hygiene Data'!$D$12,0,10*ROW('Hygiene Data'!D54)))</f>
        <v/>
      </c>
      <c r="DQ60" s="374" t="str">
        <f ca="1">+IF(OFFSET('Hygiene Data'!$D$13,0,10*ROW('Hygiene Data'!D54))="","",OFFSET('Hygiene Data'!$D$13,0,10*ROW('Hygiene Data'!D54)))</f>
        <v/>
      </c>
      <c r="DR60" s="374" t="str">
        <f ca="1">+IF(OFFSET('Hygiene Data'!$E$11,0,10*ROW('Hygiene Data'!E54))="","",OFFSET('Hygiene Data'!$E$11,0,10*ROW('Hygiene Data'!E54)))</f>
        <v/>
      </c>
      <c r="DS60" s="374" t="str">
        <f ca="1">+IF(OFFSET('Hygiene Data'!$E$12,0,10*ROW('Hygiene Data'!E54))="","",OFFSET('Hygiene Data'!$E$12,0,10*ROW('Hygiene Data'!E54)))</f>
        <v/>
      </c>
      <c r="DT60" s="374" t="str">
        <f ca="1">+IF(OFFSET('Hygiene Data'!$E$13,0,10*ROW('Hygiene Data'!E54))="","",OFFSET('Hygiene Data'!$E$13,0,10*ROW('Hygiene Data'!E54)))</f>
        <v/>
      </c>
      <c r="DU60" s="374" t="str">
        <f ca="1">+IF(OFFSET('Hygiene Data'!$F$11,0,10*ROW('Hygiene Data'!F54))="","",OFFSET('Hygiene Data'!$F$11,0,10*ROW('Hygiene Data'!F54)))</f>
        <v/>
      </c>
      <c r="DV60" s="374" t="str">
        <f ca="1">+IF(OFFSET('Hygiene Data'!$F$12,0,10*ROW('Hygiene Data'!F54))="","",OFFSET('Hygiene Data'!$F$12,0,10*ROW('Hygiene Data'!F54)))</f>
        <v/>
      </c>
      <c r="DW60" s="374" t="str">
        <f ca="1">+IF(OFFSET('Hygiene Data'!$F$13,0,10*ROW('Hygiene Data'!F54))="","",OFFSET('Hygiene Data'!$F$13,0,10*ROW('Hygiene Data'!F54)))</f>
        <v/>
      </c>
      <c r="DX60" s="374" t="str">
        <f ca="1">+IF(OFFSET('Hygiene Data'!$G$11,0,10*ROW('Hygiene Data'!G54))="","",OFFSET('Hygiene Data'!$G$11,0,10*ROW('Hygiene Data'!G54)))</f>
        <v/>
      </c>
      <c r="DY60" s="374" t="str">
        <f ca="1">+IF(OFFSET('Hygiene Data'!$G$12,0,10*ROW('Hygiene Data'!G54))="","",OFFSET('Hygiene Data'!$G$12,0,10*ROW('Hygiene Data'!G54)))</f>
        <v/>
      </c>
      <c r="DZ60" s="374" t="str">
        <f ca="1">+IF(OFFSET('Hygiene Data'!$G$13,0,10*ROW('Hygiene Data'!G54))="","",OFFSET('Hygiene Data'!$G$13,0,10*ROW('Hygiene Data'!G54)))</f>
        <v/>
      </c>
      <c r="EA60" s="374" t="str">
        <f ca="1">+IF(OFFSET('Hygiene Data'!$H$11,0,10*ROW('Hygiene Data'!H54))="","",OFFSET('Hygiene Data'!$H$11,0,10*ROW('Hygiene Data'!H54)))</f>
        <v/>
      </c>
      <c r="EB60" s="374" t="str">
        <f ca="1">+IF(OFFSET('Hygiene Data'!$H$12,0,10*ROW('Hygiene Data'!H54))="","",OFFSET('Hygiene Data'!$H$12,0,10*ROW('Hygiene Data'!H54)))</f>
        <v/>
      </c>
      <c r="EC60" s="374" t="str">
        <f ca="1">+IF(OFFSET('Hygiene Data'!$H$13,0,10*ROW('Hygiene Data'!H54))="","",OFFSET('Hygiene Data'!$H$13,0,10*ROW('Hygiene Data'!H54)))</f>
        <v/>
      </c>
      <c r="ED60" s="374" t="str">
        <f ca="1">+IF(OFFSET('Hygiene Data'!$I$11,0,10*ROW('Hygiene Data'!I54))="","",OFFSET('Hygiene Data'!$I$11,0,10*ROW('Hygiene Data'!I54)))</f>
        <v/>
      </c>
      <c r="EE60" s="374" t="str">
        <f ca="1">+IF(OFFSET('Hygiene Data'!$I$12,0,10*ROW('Hygiene Data'!I54))="","",OFFSET('Hygiene Data'!$I$12,0,10*ROW('Hygiene Data'!I54)))</f>
        <v/>
      </c>
      <c r="EF60" s="374" t="str">
        <f ca="1">+IF(OFFSET('Hygiene Data'!$I$13,0,10*ROW('Hygiene Data'!I54))="","",OFFSET('Hygiene Data'!$I$13,0,10*ROW('Hygiene Data'!I54)))</f>
        <v/>
      </c>
    </row>
    <row r="61" spans="1:136" x14ac:dyDescent="0.25">
      <c r="A61" s="483" t="str">
        <f ca="1">+IF(OFFSET('Water Data'!$B$2,0,10*ROW('Water Data'!E55))="","",OFFSET('Water Data'!$B$2,0,10*ROW('Water Data'!E55)))</f>
        <v/>
      </c>
      <c r="B61" s="48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0" t="str">
        <f t="shared" ca="1" si="0"/>
        <v/>
      </c>
      <c r="D61" s="51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4" t="str">
        <f ca="1">+IF(OFFSET('Water Data'!$D$27,0,10*ROW('Water Data'!D55))="","",OFFSET('Water Data'!$D$27,0,10*ROW('Water Data'!D55)))</f>
        <v/>
      </c>
      <c r="BT61" s="374" t="str">
        <f ca="1">+IF(OFFSET('Water Data'!$D$28,0,10*ROW('Water Data'!D55))="","",OFFSET('Water Data'!$D$28,0,10*ROW('Water Data'!D55)))</f>
        <v/>
      </c>
      <c r="BU61" s="374" t="str">
        <f ca="1">+IF(OFFSET('Water Data'!$D$29,0,10*ROW('Water Data'!D55))="","",OFFSET('Water Data'!$D$29,0,10*ROW('Water Data'!D55)))</f>
        <v/>
      </c>
      <c r="BV61" s="374" t="str">
        <f ca="1">+IF(OFFSET('Water Data'!$E$27,0,10*ROW('Water Data'!E55))="","",OFFSET('Water Data'!$E$27,0,10*ROW('Water Data'!E55)))</f>
        <v/>
      </c>
      <c r="BW61" s="374" t="str">
        <f ca="1">+IF(OFFSET('Water Data'!$E$28,0,10*ROW('Water Data'!E55))="","",OFFSET('Water Data'!$E$28,0,10*ROW('Water Data'!E55)))</f>
        <v/>
      </c>
      <c r="BX61" s="374" t="str">
        <f ca="1">+IF(OFFSET('Water Data'!$E$29,0,10*ROW('Water Data'!E55))="","",OFFSET('Water Data'!$E$29,0,10*ROW('Water Data'!E55)))</f>
        <v/>
      </c>
      <c r="BY61" s="374" t="str">
        <f ca="1">+IF(OFFSET('Water Data'!$F$27,0,10*ROW('Water Data'!F55))="","",OFFSET('Water Data'!$F$27,0,10*ROW('Water Data'!F55)))</f>
        <v/>
      </c>
      <c r="BZ61" s="374" t="str">
        <f ca="1">+IF(OFFSET('Water Data'!$F$28,0,10*ROW('Water Data'!F55))="","",OFFSET('Water Data'!$F$28,0,10*ROW('Water Data'!F55)))</f>
        <v/>
      </c>
      <c r="CA61" s="374" t="str">
        <f ca="1">+IF(OFFSET('Water Data'!$F$29,0,10*ROW('Water Data'!F55))="","",OFFSET('Water Data'!$F$29,0,10*ROW('Water Data'!F55)))</f>
        <v/>
      </c>
      <c r="CB61" s="374" t="str">
        <f ca="1">+IF(OFFSET('Water Data'!$G$27,0,10*ROW('Water Data'!G55))="","",OFFSET('Water Data'!$G$27,0,10*ROW('Water Data'!G55)))</f>
        <v/>
      </c>
      <c r="CC61" s="374" t="str">
        <f ca="1">+IF(OFFSET('Water Data'!$G$28,0,10*ROW('Water Data'!G55))="","",OFFSET('Water Data'!$G$28,0,10*ROW('Water Data'!G55)))</f>
        <v/>
      </c>
      <c r="CD61" s="374" t="str">
        <f ca="1">+IF(OFFSET('Water Data'!$G$29,0,10*ROW('Water Data'!G55))="","",OFFSET('Water Data'!$G$29,0,10*ROW('Water Data'!G55)))</f>
        <v/>
      </c>
      <c r="CE61" s="374" t="str">
        <f ca="1">+IF(OFFSET('Water Data'!$H$27,0,10*ROW('Water Data'!H55))="","",OFFSET('Water Data'!$H$27,0,10*ROW('Water Data'!H55)))</f>
        <v/>
      </c>
      <c r="CF61" s="374" t="str">
        <f ca="1">+IF(OFFSET('Water Data'!$H$28,0,10*ROW('Water Data'!H55))="","",OFFSET('Water Data'!$H$28,0,10*ROW('Water Data'!H55)))</f>
        <v/>
      </c>
      <c r="CG61" s="374" t="str">
        <f ca="1">+IF(OFFSET('Water Data'!$H$29,0,10*ROW('Water Data'!H55))="","",OFFSET('Water Data'!$H$29,0,10*ROW('Water Data'!H55)))</f>
        <v/>
      </c>
      <c r="CH61" s="374" t="str">
        <f ca="1">+IF(OFFSET('Water Data'!$I$27,0,10*ROW('Water Data'!I55))="","",OFFSET('Water Data'!$I$27,0,10*ROW('Water Data'!I55)))</f>
        <v/>
      </c>
      <c r="CI61" s="374" t="str">
        <f ca="1">+IF(OFFSET('Water Data'!$I$28,0,10*ROW('Water Data'!I55))="","",OFFSET('Water Data'!$I$28,0,10*ROW('Water Data'!I55)))</f>
        <v/>
      </c>
      <c r="CJ61" s="374" t="str">
        <f ca="1">+IF(OFFSET('Water Data'!$I$29,0,10*ROW('Water Data'!I55))="","",OFFSET('Water Data'!$I$29,0,10*ROW('Water Data'!I55)))</f>
        <v/>
      </c>
      <c r="CK61" s="374" t="str">
        <f ca="1">+IF(OFFSET('Sanitation Data'!$D$28,0,10*ROW('Sanitation Data'!D55))="","",OFFSET('Sanitation Data'!$D$28,0,10*ROW('Sanitation Data'!D55)))</f>
        <v/>
      </c>
      <c r="CL61" s="374" t="str">
        <f ca="1">+IF(OFFSET('Sanitation Data'!$D$29,0,10*ROW('Sanitation Data'!D55))="","",OFFSET('Sanitation Data'!$D$29,0,10*ROW('Sanitation Data'!D55)))</f>
        <v/>
      </c>
      <c r="CM61" s="374" t="str">
        <f ca="1">+IF(OFFSET('Sanitation Data'!$D$30,0,10*ROW('Sanitation Data'!D55))="","",OFFSET('Sanitation Data'!$D$30,0,10*ROW('Sanitation Data'!D55)))</f>
        <v/>
      </c>
      <c r="CN61" s="374" t="str">
        <f ca="1">+IF(OFFSET('Sanitation Data'!$D$31,0,10*ROW('Sanitation Data'!D55))="","",OFFSET('Sanitation Data'!$D$31,0,10*ROW('Sanitation Data'!D55)))</f>
        <v/>
      </c>
      <c r="CO61" s="374" t="str">
        <f ca="1">+IF(OFFSET('Sanitation Data'!$D$32,0,10*ROW('Sanitation Data'!D55))="","",OFFSET('Sanitation Data'!$D$32,0,10*ROW('Sanitation Data'!D55)))</f>
        <v/>
      </c>
      <c r="CP61" s="374" t="str">
        <f ca="1">+IF(OFFSET('Sanitation Data'!$E$28,0,10*ROW('Sanitation Data'!E55))="","",OFFSET('Sanitation Data'!$E$28,0,10*ROW('Sanitation Data'!E55)))</f>
        <v/>
      </c>
      <c r="CQ61" s="374" t="str">
        <f ca="1">+IF(OFFSET('Sanitation Data'!$E$29,0,10*ROW('Sanitation Data'!E55))="","",OFFSET('Sanitation Data'!$E$29,0,10*ROW('Sanitation Data'!E55)))</f>
        <v/>
      </c>
      <c r="CR61" s="374" t="str">
        <f ca="1">+IF(OFFSET('Sanitation Data'!$E$30,0,10*ROW('Sanitation Data'!E55))="","",OFFSET('Sanitation Data'!$E$30,0,10*ROW('Sanitation Data'!E55)))</f>
        <v/>
      </c>
      <c r="CS61" s="374" t="str">
        <f ca="1">+IF(OFFSET('Sanitation Data'!$E$31,0,10*ROW('Sanitation Data'!E55))="","",OFFSET('Sanitation Data'!$E$31,0,10*ROW('Sanitation Data'!E55)))</f>
        <v/>
      </c>
      <c r="CT61" s="374" t="str">
        <f ca="1">+IF(OFFSET('Sanitation Data'!$E$32,0,10*ROW('Sanitation Data'!E55))="","",OFFSET('Sanitation Data'!$E$32,0,10*ROW('Sanitation Data'!E55)))</f>
        <v/>
      </c>
      <c r="CU61" s="374" t="str">
        <f ca="1">+IF(OFFSET('Sanitation Data'!$F$28,0,10*ROW('Sanitation Data'!F55))="","",OFFSET('Sanitation Data'!$F$28,0,10*ROW('Sanitation Data'!F55)))</f>
        <v/>
      </c>
      <c r="CV61" s="374" t="str">
        <f ca="1">+IF(OFFSET('Sanitation Data'!$F$29,0,10*ROW('Sanitation Data'!F55))="","",OFFSET('Sanitation Data'!$F$29,0,10*ROW('Sanitation Data'!F55)))</f>
        <v/>
      </c>
      <c r="CW61" s="374" t="str">
        <f ca="1">+IF(OFFSET('Sanitation Data'!$F$30,0,10*ROW('Sanitation Data'!F55))="","",OFFSET('Sanitation Data'!$F$30,0,10*ROW('Sanitation Data'!F55)))</f>
        <v/>
      </c>
      <c r="CX61" s="374" t="str">
        <f ca="1">+IF(OFFSET('Sanitation Data'!$F$31,0,10*ROW('Sanitation Data'!F55))="","",OFFSET('Sanitation Data'!$F$31,0,10*ROW('Sanitation Data'!F55)))</f>
        <v/>
      </c>
      <c r="CY61" s="374" t="str">
        <f ca="1">+IF(OFFSET('Sanitation Data'!$F$32,0,10*ROW('Sanitation Data'!F55))="","",OFFSET('Sanitation Data'!$F$32,0,10*ROW('Sanitation Data'!F55)))</f>
        <v/>
      </c>
      <c r="CZ61" s="374" t="str">
        <f ca="1">+IF(OFFSET('Sanitation Data'!$G$28,0,10*ROW('Sanitation Data'!G55))="","",OFFSET('Sanitation Data'!$G$28,0,10*ROW('Sanitation Data'!G55)))</f>
        <v/>
      </c>
      <c r="DA61" s="374" t="str">
        <f ca="1">+IF(OFFSET('Sanitation Data'!$G$29,0,10*ROW('Sanitation Data'!G55))="","",OFFSET('Sanitation Data'!$G$29,0,10*ROW('Sanitation Data'!G55)))</f>
        <v/>
      </c>
      <c r="DB61" s="374" t="str">
        <f ca="1">+IF(OFFSET('Sanitation Data'!$G$30,0,10*ROW('Sanitation Data'!G55))="","",OFFSET('Sanitation Data'!$G$30,0,10*ROW('Sanitation Data'!G55)))</f>
        <v/>
      </c>
      <c r="DC61" s="374" t="str">
        <f ca="1">+IF(OFFSET('Sanitation Data'!$G$31,0,10*ROW('Sanitation Data'!G55))="","",OFFSET('Sanitation Data'!$G$31,0,10*ROW('Sanitation Data'!G55)))</f>
        <v/>
      </c>
      <c r="DD61" s="374" t="str">
        <f ca="1">+IF(OFFSET('Sanitation Data'!$G$32,0,10*ROW('Sanitation Data'!G55))="","",OFFSET('Sanitation Data'!$G$32,0,10*ROW('Sanitation Data'!G55)))</f>
        <v/>
      </c>
      <c r="DE61" s="374" t="str">
        <f ca="1">+IF(OFFSET('Sanitation Data'!$H$28,0,10*ROW('Sanitation Data'!H55))="","",OFFSET('Sanitation Data'!$H$28,0,10*ROW('Sanitation Data'!H55)))</f>
        <v/>
      </c>
      <c r="DF61" s="374" t="str">
        <f ca="1">+IF(OFFSET('Sanitation Data'!$H$29,0,10*ROW('Sanitation Data'!H55))="","",OFFSET('Sanitation Data'!$H$29,0,10*ROW('Sanitation Data'!H55)))</f>
        <v/>
      </c>
      <c r="DG61" s="374" t="str">
        <f ca="1">+IF(OFFSET('Sanitation Data'!$H$30,0,10*ROW('Sanitation Data'!H55))="","",OFFSET('Sanitation Data'!$H$30,0,10*ROW('Sanitation Data'!H55)))</f>
        <v/>
      </c>
      <c r="DH61" s="374" t="str">
        <f ca="1">+IF(OFFSET('Sanitation Data'!$H$31,0,10*ROW('Sanitation Data'!H55))="","",OFFSET('Sanitation Data'!$H$31,0,10*ROW('Sanitation Data'!H55)))</f>
        <v/>
      </c>
      <c r="DI61" s="374" t="str">
        <f ca="1">+IF(OFFSET('Sanitation Data'!$H$32,0,10*ROW('Sanitation Data'!H55))="","",OFFSET('Sanitation Data'!$H$32,0,10*ROW('Sanitation Data'!H55)))</f>
        <v/>
      </c>
      <c r="DJ61" s="374" t="str">
        <f ca="1">+IF(OFFSET('Sanitation Data'!$I$28,0,10*ROW('Sanitation Data'!I55))="","",OFFSET('Sanitation Data'!$I$28,0,10*ROW('Sanitation Data'!I55)))</f>
        <v/>
      </c>
      <c r="DK61" s="374" t="str">
        <f ca="1">+IF(OFFSET('Sanitation Data'!$I$29,0,10*ROW('Sanitation Data'!I55))="","",OFFSET('Sanitation Data'!$I$29,0,10*ROW('Sanitation Data'!I55)))</f>
        <v/>
      </c>
      <c r="DL61" s="374" t="str">
        <f ca="1">+IF(OFFSET('Sanitation Data'!$I$30,0,10*ROW('Sanitation Data'!I55))="","",OFFSET('Sanitation Data'!$I$30,0,10*ROW('Sanitation Data'!I55)))</f>
        <v/>
      </c>
      <c r="DM61" s="374" t="str">
        <f ca="1">+IF(OFFSET('Sanitation Data'!$I$31,0,10*ROW('Sanitation Data'!I55))="","",OFFSET('Sanitation Data'!$I$31,0,10*ROW('Sanitation Data'!I55)))</f>
        <v/>
      </c>
      <c r="DN61" s="374" t="str">
        <f ca="1">+IF(OFFSET('Sanitation Data'!$I$32,0,10*ROW('Sanitation Data'!I55))="","",OFFSET('Sanitation Data'!$I$32,0,10*ROW('Sanitation Data'!I55)))</f>
        <v/>
      </c>
      <c r="DO61" s="374" t="str">
        <f ca="1">+IF(OFFSET('Hygiene Data'!$D$11,0,10*ROW('Hygiene Data'!D55))="","",OFFSET('Hygiene Data'!$D$11,0,10*ROW('Hygiene Data'!D55)))</f>
        <v/>
      </c>
      <c r="DP61" s="374" t="str">
        <f ca="1">+IF(OFFSET('Hygiene Data'!$D$12,0,10*ROW('Hygiene Data'!D55))="","",OFFSET('Hygiene Data'!$D$12,0,10*ROW('Hygiene Data'!D55)))</f>
        <v/>
      </c>
      <c r="DQ61" s="374" t="str">
        <f ca="1">+IF(OFFSET('Hygiene Data'!$D$13,0,10*ROW('Hygiene Data'!D55))="","",OFFSET('Hygiene Data'!$D$13,0,10*ROW('Hygiene Data'!D55)))</f>
        <v/>
      </c>
      <c r="DR61" s="374" t="str">
        <f ca="1">+IF(OFFSET('Hygiene Data'!$E$11,0,10*ROW('Hygiene Data'!E55))="","",OFFSET('Hygiene Data'!$E$11,0,10*ROW('Hygiene Data'!E55)))</f>
        <v/>
      </c>
      <c r="DS61" s="374" t="str">
        <f ca="1">+IF(OFFSET('Hygiene Data'!$E$12,0,10*ROW('Hygiene Data'!E55))="","",OFFSET('Hygiene Data'!$E$12,0,10*ROW('Hygiene Data'!E55)))</f>
        <v/>
      </c>
      <c r="DT61" s="374" t="str">
        <f ca="1">+IF(OFFSET('Hygiene Data'!$E$13,0,10*ROW('Hygiene Data'!E55))="","",OFFSET('Hygiene Data'!$E$13,0,10*ROW('Hygiene Data'!E55)))</f>
        <v/>
      </c>
      <c r="DU61" s="374" t="str">
        <f ca="1">+IF(OFFSET('Hygiene Data'!$F$11,0,10*ROW('Hygiene Data'!F55))="","",OFFSET('Hygiene Data'!$F$11,0,10*ROW('Hygiene Data'!F55)))</f>
        <v/>
      </c>
      <c r="DV61" s="374" t="str">
        <f ca="1">+IF(OFFSET('Hygiene Data'!$F$12,0,10*ROW('Hygiene Data'!F55))="","",OFFSET('Hygiene Data'!$F$12,0,10*ROW('Hygiene Data'!F55)))</f>
        <v/>
      </c>
      <c r="DW61" s="374" t="str">
        <f ca="1">+IF(OFFSET('Hygiene Data'!$F$13,0,10*ROW('Hygiene Data'!F55))="","",OFFSET('Hygiene Data'!$F$13,0,10*ROW('Hygiene Data'!F55)))</f>
        <v/>
      </c>
      <c r="DX61" s="374" t="str">
        <f ca="1">+IF(OFFSET('Hygiene Data'!$G$11,0,10*ROW('Hygiene Data'!G55))="","",OFFSET('Hygiene Data'!$G$11,0,10*ROW('Hygiene Data'!G55)))</f>
        <v/>
      </c>
      <c r="DY61" s="374" t="str">
        <f ca="1">+IF(OFFSET('Hygiene Data'!$G$12,0,10*ROW('Hygiene Data'!G55))="","",OFFSET('Hygiene Data'!$G$12,0,10*ROW('Hygiene Data'!G55)))</f>
        <v/>
      </c>
      <c r="DZ61" s="374" t="str">
        <f ca="1">+IF(OFFSET('Hygiene Data'!$G$13,0,10*ROW('Hygiene Data'!G55))="","",OFFSET('Hygiene Data'!$G$13,0,10*ROW('Hygiene Data'!G55)))</f>
        <v/>
      </c>
      <c r="EA61" s="374" t="str">
        <f ca="1">+IF(OFFSET('Hygiene Data'!$H$11,0,10*ROW('Hygiene Data'!H55))="","",OFFSET('Hygiene Data'!$H$11,0,10*ROW('Hygiene Data'!H55)))</f>
        <v/>
      </c>
      <c r="EB61" s="374" t="str">
        <f ca="1">+IF(OFFSET('Hygiene Data'!$H$12,0,10*ROW('Hygiene Data'!H55))="","",OFFSET('Hygiene Data'!$H$12,0,10*ROW('Hygiene Data'!H55)))</f>
        <v/>
      </c>
      <c r="EC61" s="374" t="str">
        <f ca="1">+IF(OFFSET('Hygiene Data'!$H$13,0,10*ROW('Hygiene Data'!H55))="","",OFFSET('Hygiene Data'!$H$13,0,10*ROW('Hygiene Data'!H55)))</f>
        <v/>
      </c>
      <c r="ED61" s="374" t="str">
        <f ca="1">+IF(OFFSET('Hygiene Data'!$I$11,0,10*ROW('Hygiene Data'!I55))="","",OFFSET('Hygiene Data'!$I$11,0,10*ROW('Hygiene Data'!I55)))</f>
        <v/>
      </c>
      <c r="EE61" s="374" t="str">
        <f ca="1">+IF(OFFSET('Hygiene Data'!$I$12,0,10*ROW('Hygiene Data'!I55))="","",OFFSET('Hygiene Data'!$I$12,0,10*ROW('Hygiene Data'!I55)))</f>
        <v/>
      </c>
      <c r="EF61" s="374" t="str">
        <f ca="1">+IF(OFFSET('Hygiene Data'!$I$13,0,10*ROW('Hygiene Data'!I55))="","",OFFSET('Hygiene Data'!$I$13,0,10*ROW('Hygiene Data'!I55)))</f>
        <v/>
      </c>
    </row>
    <row r="62" spans="1:136" x14ac:dyDescent="0.25">
      <c r="A62" s="483" t="str">
        <f ca="1">+IF(OFFSET('Water Data'!$B$2,0,10*ROW('Water Data'!E56))="","",OFFSET('Water Data'!$B$2,0,10*ROW('Water Data'!E56)))</f>
        <v/>
      </c>
      <c r="B62" s="48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0" t="str">
        <f t="shared" ca="1" si="0"/>
        <v/>
      </c>
      <c r="D62" s="51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4" t="str">
        <f ca="1">+IF(OFFSET('Water Data'!$D$27,0,10*ROW('Water Data'!D56))="","",OFFSET('Water Data'!$D$27,0,10*ROW('Water Data'!D56)))</f>
        <v/>
      </c>
      <c r="BT62" s="374" t="str">
        <f ca="1">+IF(OFFSET('Water Data'!$D$28,0,10*ROW('Water Data'!D56))="","",OFFSET('Water Data'!$D$28,0,10*ROW('Water Data'!D56)))</f>
        <v/>
      </c>
      <c r="BU62" s="374" t="str">
        <f ca="1">+IF(OFFSET('Water Data'!$D$29,0,10*ROW('Water Data'!D56))="","",OFFSET('Water Data'!$D$29,0,10*ROW('Water Data'!D56)))</f>
        <v/>
      </c>
      <c r="BV62" s="374" t="str">
        <f ca="1">+IF(OFFSET('Water Data'!$E$27,0,10*ROW('Water Data'!E56))="","",OFFSET('Water Data'!$E$27,0,10*ROW('Water Data'!E56)))</f>
        <v/>
      </c>
      <c r="BW62" s="374" t="str">
        <f ca="1">+IF(OFFSET('Water Data'!$E$28,0,10*ROW('Water Data'!E56))="","",OFFSET('Water Data'!$E$28,0,10*ROW('Water Data'!E56)))</f>
        <v/>
      </c>
      <c r="BX62" s="374" t="str">
        <f ca="1">+IF(OFFSET('Water Data'!$E$29,0,10*ROW('Water Data'!E56))="","",OFFSET('Water Data'!$E$29,0,10*ROW('Water Data'!E56)))</f>
        <v/>
      </c>
      <c r="BY62" s="374" t="str">
        <f ca="1">+IF(OFFSET('Water Data'!$F$27,0,10*ROW('Water Data'!F56))="","",OFFSET('Water Data'!$F$27,0,10*ROW('Water Data'!F56)))</f>
        <v/>
      </c>
      <c r="BZ62" s="374" t="str">
        <f ca="1">+IF(OFFSET('Water Data'!$F$28,0,10*ROW('Water Data'!F56))="","",OFFSET('Water Data'!$F$28,0,10*ROW('Water Data'!F56)))</f>
        <v/>
      </c>
      <c r="CA62" s="374" t="str">
        <f ca="1">+IF(OFFSET('Water Data'!$F$29,0,10*ROW('Water Data'!F56))="","",OFFSET('Water Data'!$F$29,0,10*ROW('Water Data'!F56)))</f>
        <v/>
      </c>
      <c r="CB62" s="374" t="str">
        <f ca="1">+IF(OFFSET('Water Data'!$G$27,0,10*ROW('Water Data'!G56))="","",OFFSET('Water Data'!$G$27,0,10*ROW('Water Data'!G56)))</f>
        <v/>
      </c>
      <c r="CC62" s="374" t="str">
        <f ca="1">+IF(OFFSET('Water Data'!$G$28,0,10*ROW('Water Data'!G56))="","",OFFSET('Water Data'!$G$28,0,10*ROW('Water Data'!G56)))</f>
        <v/>
      </c>
      <c r="CD62" s="374" t="str">
        <f ca="1">+IF(OFFSET('Water Data'!$G$29,0,10*ROW('Water Data'!G56))="","",OFFSET('Water Data'!$G$29,0,10*ROW('Water Data'!G56)))</f>
        <v/>
      </c>
      <c r="CE62" s="374" t="str">
        <f ca="1">+IF(OFFSET('Water Data'!$H$27,0,10*ROW('Water Data'!H56))="","",OFFSET('Water Data'!$H$27,0,10*ROW('Water Data'!H56)))</f>
        <v/>
      </c>
      <c r="CF62" s="374" t="str">
        <f ca="1">+IF(OFFSET('Water Data'!$H$28,0,10*ROW('Water Data'!H56))="","",OFFSET('Water Data'!$H$28,0,10*ROW('Water Data'!H56)))</f>
        <v/>
      </c>
      <c r="CG62" s="374" t="str">
        <f ca="1">+IF(OFFSET('Water Data'!$H$29,0,10*ROW('Water Data'!H56))="","",OFFSET('Water Data'!$H$29,0,10*ROW('Water Data'!H56)))</f>
        <v/>
      </c>
      <c r="CH62" s="374" t="str">
        <f ca="1">+IF(OFFSET('Water Data'!$I$27,0,10*ROW('Water Data'!I56))="","",OFFSET('Water Data'!$I$27,0,10*ROW('Water Data'!I56)))</f>
        <v/>
      </c>
      <c r="CI62" s="374" t="str">
        <f ca="1">+IF(OFFSET('Water Data'!$I$28,0,10*ROW('Water Data'!I56))="","",OFFSET('Water Data'!$I$28,0,10*ROW('Water Data'!I56)))</f>
        <v/>
      </c>
      <c r="CJ62" s="374" t="str">
        <f ca="1">+IF(OFFSET('Water Data'!$I$29,0,10*ROW('Water Data'!I56))="","",OFFSET('Water Data'!$I$29,0,10*ROW('Water Data'!I56)))</f>
        <v/>
      </c>
      <c r="CK62" s="374" t="str">
        <f ca="1">+IF(OFFSET('Sanitation Data'!$D$28,0,10*ROW('Sanitation Data'!D56))="","",OFFSET('Sanitation Data'!$D$28,0,10*ROW('Sanitation Data'!D56)))</f>
        <v/>
      </c>
      <c r="CL62" s="374" t="str">
        <f ca="1">+IF(OFFSET('Sanitation Data'!$D$29,0,10*ROW('Sanitation Data'!D56))="","",OFFSET('Sanitation Data'!$D$29,0,10*ROW('Sanitation Data'!D56)))</f>
        <v/>
      </c>
      <c r="CM62" s="374" t="str">
        <f ca="1">+IF(OFFSET('Sanitation Data'!$D$30,0,10*ROW('Sanitation Data'!D56))="","",OFFSET('Sanitation Data'!$D$30,0,10*ROW('Sanitation Data'!D56)))</f>
        <v/>
      </c>
      <c r="CN62" s="374" t="str">
        <f ca="1">+IF(OFFSET('Sanitation Data'!$D$31,0,10*ROW('Sanitation Data'!D56))="","",OFFSET('Sanitation Data'!$D$31,0,10*ROW('Sanitation Data'!D56)))</f>
        <v/>
      </c>
      <c r="CO62" s="374" t="str">
        <f ca="1">+IF(OFFSET('Sanitation Data'!$D$32,0,10*ROW('Sanitation Data'!D56))="","",OFFSET('Sanitation Data'!$D$32,0,10*ROW('Sanitation Data'!D56)))</f>
        <v/>
      </c>
      <c r="CP62" s="374" t="str">
        <f ca="1">+IF(OFFSET('Sanitation Data'!$E$28,0,10*ROW('Sanitation Data'!E56))="","",OFFSET('Sanitation Data'!$E$28,0,10*ROW('Sanitation Data'!E56)))</f>
        <v/>
      </c>
      <c r="CQ62" s="374" t="str">
        <f ca="1">+IF(OFFSET('Sanitation Data'!$E$29,0,10*ROW('Sanitation Data'!E56))="","",OFFSET('Sanitation Data'!$E$29,0,10*ROW('Sanitation Data'!E56)))</f>
        <v/>
      </c>
      <c r="CR62" s="374" t="str">
        <f ca="1">+IF(OFFSET('Sanitation Data'!$E$30,0,10*ROW('Sanitation Data'!E56))="","",OFFSET('Sanitation Data'!$E$30,0,10*ROW('Sanitation Data'!E56)))</f>
        <v/>
      </c>
      <c r="CS62" s="374" t="str">
        <f ca="1">+IF(OFFSET('Sanitation Data'!$E$31,0,10*ROW('Sanitation Data'!E56))="","",OFFSET('Sanitation Data'!$E$31,0,10*ROW('Sanitation Data'!E56)))</f>
        <v/>
      </c>
      <c r="CT62" s="374" t="str">
        <f ca="1">+IF(OFFSET('Sanitation Data'!$E$32,0,10*ROW('Sanitation Data'!E56))="","",OFFSET('Sanitation Data'!$E$32,0,10*ROW('Sanitation Data'!E56)))</f>
        <v/>
      </c>
      <c r="CU62" s="374" t="str">
        <f ca="1">+IF(OFFSET('Sanitation Data'!$F$28,0,10*ROW('Sanitation Data'!F56))="","",OFFSET('Sanitation Data'!$F$28,0,10*ROW('Sanitation Data'!F56)))</f>
        <v/>
      </c>
      <c r="CV62" s="374" t="str">
        <f ca="1">+IF(OFFSET('Sanitation Data'!$F$29,0,10*ROW('Sanitation Data'!F56))="","",OFFSET('Sanitation Data'!$F$29,0,10*ROW('Sanitation Data'!F56)))</f>
        <v/>
      </c>
      <c r="CW62" s="374" t="str">
        <f ca="1">+IF(OFFSET('Sanitation Data'!$F$30,0,10*ROW('Sanitation Data'!F56))="","",OFFSET('Sanitation Data'!$F$30,0,10*ROW('Sanitation Data'!F56)))</f>
        <v/>
      </c>
      <c r="CX62" s="374" t="str">
        <f ca="1">+IF(OFFSET('Sanitation Data'!$F$31,0,10*ROW('Sanitation Data'!F56))="","",OFFSET('Sanitation Data'!$F$31,0,10*ROW('Sanitation Data'!F56)))</f>
        <v/>
      </c>
      <c r="CY62" s="374" t="str">
        <f ca="1">+IF(OFFSET('Sanitation Data'!$F$32,0,10*ROW('Sanitation Data'!F56))="","",OFFSET('Sanitation Data'!$F$32,0,10*ROW('Sanitation Data'!F56)))</f>
        <v/>
      </c>
      <c r="CZ62" s="374" t="str">
        <f ca="1">+IF(OFFSET('Sanitation Data'!$G$28,0,10*ROW('Sanitation Data'!G56))="","",OFFSET('Sanitation Data'!$G$28,0,10*ROW('Sanitation Data'!G56)))</f>
        <v/>
      </c>
      <c r="DA62" s="374" t="str">
        <f ca="1">+IF(OFFSET('Sanitation Data'!$G$29,0,10*ROW('Sanitation Data'!G56))="","",OFFSET('Sanitation Data'!$G$29,0,10*ROW('Sanitation Data'!G56)))</f>
        <v/>
      </c>
      <c r="DB62" s="374" t="str">
        <f ca="1">+IF(OFFSET('Sanitation Data'!$G$30,0,10*ROW('Sanitation Data'!G56))="","",OFFSET('Sanitation Data'!$G$30,0,10*ROW('Sanitation Data'!G56)))</f>
        <v/>
      </c>
      <c r="DC62" s="374" t="str">
        <f ca="1">+IF(OFFSET('Sanitation Data'!$G$31,0,10*ROW('Sanitation Data'!G56))="","",OFFSET('Sanitation Data'!$G$31,0,10*ROW('Sanitation Data'!G56)))</f>
        <v/>
      </c>
      <c r="DD62" s="374" t="str">
        <f ca="1">+IF(OFFSET('Sanitation Data'!$G$32,0,10*ROW('Sanitation Data'!G56))="","",OFFSET('Sanitation Data'!$G$32,0,10*ROW('Sanitation Data'!G56)))</f>
        <v/>
      </c>
      <c r="DE62" s="374" t="str">
        <f ca="1">+IF(OFFSET('Sanitation Data'!$H$28,0,10*ROW('Sanitation Data'!H56))="","",OFFSET('Sanitation Data'!$H$28,0,10*ROW('Sanitation Data'!H56)))</f>
        <v/>
      </c>
      <c r="DF62" s="374" t="str">
        <f ca="1">+IF(OFFSET('Sanitation Data'!$H$29,0,10*ROW('Sanitation Data'!H56))="","",OFFSET('Sanitation Data'!$H$29,0,10*ROW('Sanitation Data'!H56)))</f>
        <v/>
      </c>
      <c r="DG62" s="374" t="str">
        <f ca="1">+IF(OFFSET('Sanitation Data'!$H$30,0,10*ROW('Sanitation Data'!H56))="","",OFFSET('Sanitation Data'!$H$30,0,10*ROW('Sanitation Data'!H56)))</f>
        <v/>
      </c>
      <c r="DH62" s="374" t="str">
        <f ca="1">+IF(OFFSET('Sanitation Data'!$H$31,0,10*ROW('Sanitation Data'!H56))="","",OFFSET('Sanitation Data'!$H$31,0,10*ROW('Sanitation Data'!H56)))</f>
        <v/>
      </c>
      <c r="DI62" s="374" t="str">
        <f ca="1">+IF(OFFSET('Sanitation Data'!$H$32,0,10*ROW('Sanitation Data'!H56))="","",OFFSET('Sanitation Data'!$H$32,0,10*ROW('Sanitation Data'!H56)))</f>
        <v/>
      </c>
      <c r="DJ62" s="374" t="str">
        <f ca="1">+IF(OFFSET('Sanitation Data'!$I$28,0,10*ROW('Sanitation Data'!I56))="","",OFFSET('Sanitation Data'!$I$28,0,10*ROW('Sanitation Data'!I56)))</f>
        <v/>
      </c>
      <c r="DK62" s="374" t="str">
        <f ca="1">+IF(OFFSET('Sanitation Data'!$I$29,0,10*ROW('Sanitation Data'!I56))="","",OFFSET('Sanitation Data'!$I$29,0,10*ROW('Sanitation Data'!I56)))</f>
        <v/>
      </c>
      <c r="DL62" s="374" t="str">
        <f ca="1">+IF(OFFSET('Sanitation Data'!$I$30,0,10*ROW('Sanitation Data'!I56))="","",OFFSET('Sanitation Data'!$I$30,0,10*ROW('Sanitation Data'!I56)))</f>
        <v/>
      </c>
      <c r="DM62" s="374" t="str">
        <f ca="1">+IF(OFFSET('Sanitation Data'!$I$31,0,10*ROW('Sanitation Data'!I56))="","",OFFSET('Sanitation Data'!$I$31,0,10*ROW('Sanitation Data'!I56)))</f>
        <v/>
      </c>
      <c r="DN62" s="374" t="str">
        <f ca="1">+IF(OFFSET('Sanitation Data'!$I$32,0,10*ROW('Sanitation Data'!I56))="","",OFFSET('Sanitation Data'!$I$32,0,10*ROW('Sanitation Data'!I56)))</f>
        <v/>
      </c>
      <c r="DO62" s="374" t="str">
        <f ca="1">+IF(OFFSET('Hygiene Data'!$D$11,0,10*ROW('Hygiene Data'!D56))="","",OFFSET('Hygiene Data'!$D$11,0,10*ROW('Hygiene Data'!D56)))</f>
        <v/>
      </c>
      <c r="DP62" s="374" t="str">
        <f ca="1">+IF(OFFSET('Hygiene Data'!$D$12,0,10*ROW('Hygiene Data'!D56))="","",OFFSET('Hygiene Data'!$D$12,0,10*ROW('Hygiene Data'!D56)))</f>
        <v/>
      </c>
      <c r="DQ62" s="374" t="str">
        <f ca="1">+IF(OFFSET('Hygiene Data'!$D$13,0,10*ROW('Hygiene Data'!D56))="","",OFFSET('Hygiene Data'!$D$13,0,10*ROW('Hygiene Data'!D56)))</f>
        <v/>
      </c>
      <c r="DR62" s="374" t="str">
        <f ca="1">+IF(OFFSET('Hygiene Data'!$E$11,0,10*ROW('Hygiene Data'!E56))="","",OFFSET('Hygiene Data'!$E$11,0,10*ROW('Hygiene Data'!E56)))</f>
        <v/>
      </c>
      <c r="DS62" s="374" t="str">
        <f ca="1">+IF(OFFSET('Hygiene Data'!$E$12,0,10*ROW('Hygiene Data'!E56))="","",OFFSET('Hygiene Data'!$E$12,0,10*ROW('Hygiene Data'!E56)))</f>
        <v/>
      </c>
      <c r="DT62" s="374" t="str">
        <f ca="1">+IF(OFFSET('Hygiene Data'!$E$13,0,10*ROW('Hygiene Data'!E56))="","",OFFSET('Hygiene Data'!$E$13,0,10*ROW('Hygiene Data'!E56)))</f>
        <v/>
      </c>
      <c r="DU62" s="374" t="str">
        <f ca="1">+IF(OFFSET('Hygiene Data'!$F$11,0,10*ROW('Hygiene Data'!F56))="","",OFFSET('Hygiene Data'!$F$11,0,10*ROW('Hygiene Data'!F56)))</f>
        <v/>
      </c>
      <c r="DV62" s="374" t="str">
        <f ca="1">+IF(OFFSET('Hygiene Data'!$F$12,0,10*ROW('Hygiene Data'!F56))="","",OFFSET('Hygiene Data'!$F$12,0,10*ROW('Hygiene Data'!F56)))</f>
        <v/>
      </c>
      <c r="DW62" s="374" t="str">
        <f ca="1">+IF(OFFSET('Hygiene Data'!$F$13,0,10*ROW('Hygiene Data'!F56))="","",OFFSET('Hygiene Data'!$F$13,0,10*ROW('Hygiene Data'!F56)))</f>
        <v/>
      </c>
      <c r="DX62" s="374" t="str">
        <f ca="1">+IF(OFFSET('Hygiene Data'!$G$11,0,10*ROW('Hygiene Data'!G56))="","",OFFSET('Hygiene Data'!$G$11,0,10*ROW('Hygiene Data'!G56)))</f>
        <v/>
      </c>
      <c r="DY62" s="374" t="str">
        <f ca="1">+IF(OFFSET('Hygiene Data'!$G$12,0,10*ROW('Hygiene Data'!G56))="","",OFFSET('Hygiene Data'!$G$12,0,10*ROW('Hygiene Data'!G56)))</f>
        <v/>
      </c>
      <c r="DZ62" s="374" t="str">
        <f ca="1">+IF(OFFSET('Hygiene Data'!$G$13,0,10*ROW('Hygiene Data'!G56))="","",OFFSET('Hygiene Data'!$G$13,0,10*ROW('Hygiene Data'!G56)))</f>
        <v/>
      </c>
      <c r="EA62" s="374" t="str">
        <f ca="1">+IF(OFFSET('Hygiene Data'!$H$11,0,10*ROW('Hygiene Data'!H56))="","",OFFSET('Hygiene Data'!$H$11,0,10*ROW('Hygiene Data'!H56)))</f>
        <v/>
      </c>
      <c r="EB62" s="374" t="str">
        <f ca="1">+IF(OFFSET('Hygiene Data'!$H$12,0,10*ROW('Hygiene Data'!H56))="","",OFFSET('Hygiene Data'!$H$12,0,10*ROW('Hygiene Data'!H56)))</f>
        <v/>
      </c>
      <c r="EC62" s="374" t="str">
        <f ca="1">+IF(OFFSET('Hygiene Data'!$H$13,0,10*ROW('Hygiene Data'!H56))="","",OFFSET('Hygiene Data'!$H$13,0,10*ROW('Hygiene Data'!H56)))</f>
        <v/>
      </c>
      <c r="ED62" s="374" t="str">
        <f ca="1">+IF(OFFSET('Hygiene Data'!$I$11,0,10*ROW('Hygiene Data'!I56))="","",OFFSET('Hygiene Data'!$I$11,0,10*ROW('Hygiene Data'!I56)))</f>
        <v/>
      </c>
      <c r="EE62" s="374" t="str">
        <f ca="1">+IF(OFFSET('Hygiene Data'!$I$12,0,10*ROW('Hygiene Data'!I56))="","",OFFSET('Hygiene Data'!$I$12,0,10*ROW('Hygiene Data'!I56)))</f>
        <v/>
      </c>
      <c r="EF62" s="374" t="str">
        <f ca="1">+IF(OFFSET('Hygiene Data'!$I$13,0,10*ROW('Hygiene Data'!I56))="","",OFFSET('Hygiene Data'!$I$13,0,10*ROW('Hygiene Data'!I56)))</f>
        <v/>
      </c>
    </row>
    <row r="63" spans="1:136" x14ac:dyDescent="0.25">
      <c r="A63" s="483" t="str">
        <f ca="1">+IF(OFFSET('Water Data'!$B$2,0,10*ROW('Water Data'!E57))="","",OFFSET('Water Data'!$B$2,0,10*ROW('Water Data'!E57)))</f>
        <v/>
      </c>
      <c r="B63" s="48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0" t="str">
        <f t="shared" ca="1" si="0"/>
        <v/>
      </c>
      <c r="D63" s="51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4" t="str">
        <f ca="1">+IF(OFFSET('Water Data'!$D$27,0,10*ROW('Water Data'!D57))="","",OFFSET('Water Data'!$D$27,0,10*ROW('Water Data'!D57)))</f>
        <v/>
      </c>
      <c r="BT63" s="374" t="str">
        <f ca="1">+IF(OFFSET('Water Data'!$D$28,0,10*ROW('Water Data'!D57))="","",OFFSET('Water Data'!$D$28,0,10*ROW('Water Data'!D57)))</f>
        <v/>
      </c>
      <c r="BU63" s="374" t="str">
        <f ca="1">+IF(OFFSET('Water Data'!$D$29,0,10*ROW('Water Data'!D57))="","",OFFSET('Water Data'!$D$29,0,10*ROW('Water Data'!D57)))</f>
        <v/>
      </c>
      <c r="BV63" s="374" t="str">
        <f ca="1">+IF(OFFSET('Water Data'!$E$27,0,10*ROW('Water Data'!E57))="","",OFFSET('Water Data'!$E$27,0,10*ROW('Water Data'!E57)))</f>
        <v/>
      </c>
      <c r="BW63" s="374" t="str">
        <f ca="1">+IF(OFFSET('Water Data'!$E$28,0,10*ROW('Water Data'!E57))="","",OFFSET('Water Data'!$E$28,0,10*ROW('Water Data'!E57)))</f>
        <v/>
      </c>
      <c r="BX63" s="374" t="str">
        <f ca="1">+IF(OFFSET('Water Data'!$E$29,0,10*ROW('Water Data'!E57))="","",OFFSET('Water Data'!$E$29,0,10*ROW('Water Data'!E57)))</f>
        <v/>
      </c>
      <c r="BY63" s="374" t="str">
        <f ca="1">+IF(OFFSET('Water Data'!$F$27,0,10*ROW('Water Data'!F57))="","",OFFSET('Water Data'!$F$27,0,10*ROW('Water Data'!F57)))</f>
        <v/>
      </c>
      <c r="BZ63" s="374" t="str">
        <f ca="1">+IF(OFFSET('Water Data'!$F$28,0,10*ROW('Water Data'!F57))="","",OFFSET('Water Data'!$F$28,0,10*ROW('Water Data'!F57)))</f>
        <v/>
      </c>
      <c r="CA63" s="374" t="str">
        <f ca="1">+IF(OFFSET('Water Data'!$F$29,0,10*ROW('Water Data'!F57))="","",OFFSET('Water Data'!$F$29,0,10*ROW('Water Data'!F57)))</f>
        <v/>
      </c>
      <c r="CB63" s="374" t="str">
        <f ca="1">+IF(OFFSET('Water Data'!$G$27,0,10*ROW('Water Data'!G57))="","",OFFSET('Water Data'!$G$27,0,10*ROW('Water Data'!G57)))</f>
        <v/>
      </c>
      <c r="CC63" s="374" t="str">
        <f ca="1">+IF(OFFSET('Water Data'!$G$28,0,10*ROW('Water Data'!G57))="","",OFFSET('Water Data'!$G$28,0,10*ROW('Water Data'!G57)))</f>
        <v/>
      </c>
      <c r="CD63" s="374" t="str">
        <f ca="1">+IF(OFFSET('Water Data'!$G$29,0,10*ROW('Water Data'!G57))="","",OFFSET('Water Data'!$G$29,0,10*ROW('Water Data'!G57)))</f>
        <v/>
      </c>
      <c r="CE63" s="374" t="str">
        <f ca="1">+IF(OFFSET('Water Data'!$H$27,0,10*ROW('Water Data'!H57))="","",OFFSET('Water Data'!$H$27,0,10*ROW('Water Data'!H57)))</f>
        <v/>
      </c>
      <c r="CF63" s="374" t="str">
        <f ca="1">+IF(OFFSET('Water Data'!$H$28,0,10*ROW('Water Data'!H57))="","",OFFSET('Water Data'!$H$28,0,10*ROW('Water Data'!H57)))</f>
        <v/>
      </c>
      <c r="CG63" s="374" t="str">
        <f ca="1">+IF(OFFSET('Water Data'!$H$29,0,10*ROW('Water Data'!H57))="","",OFFSET('Water Data'!$H$29,0,10*ROW('Water Data'!H57)))</f>
        <v/>
      </c>
      <c r="CH63" s="374" t="str">
        <f ca="1">+IF(OFFSET('Water Data'!$I$27,0,10*ROW('Water Data'!I57))="","",OFFSET('Water Data'!$I$27,0,10*ROW('Water Data'!I57)))</f>
        <v/>
      </c>
      <c r="CI63" s="374" t="str">
        <f ca="1">+IF(OFFSET('Water Data'!$I$28,0,10*ROW('Water Data'!I57))="","",OFFSET('Water Data'!$I$28,0,10*ROW('Water Data'!I57)))</f>
        <v/>
      </c>
      <c r="CJ63" s="374" t="str">
        <f ca="1">+IF(OFFSET('Water Data'!$I$29,0,10*ROW('Water Data'!I57))="","",OFFSET('Water Data'!$I$29,0,10*ROW('Water Data'!I57)))</f>
        <v/>
      </c>
      <c r="CK63" s="374" t="str">
        <f ca="1">+IF(OFFSET('Sanitation Data'!$D$28,0,10*ROW('Sanitation Data'!D57))="","",OFFSET('Sanitation Data'!$D$28,0,10*ROW('Sanitation Data'!D57)))</f>
        <v/>
      </c>
      <c r="CL63" s="374" t="str">
        <f ca="1">+IF(OFFSET('Sanitation Data'!$D$29,0,10*ROW('Sanitation Data'!D57))="","",OFFSET('Sanitation Data'!$D$29,0,10*ROW('Sanitation Data'!D57)))</f>
        <v/>
      </c>
      <c r="CM63" s="374" t="str">
        <f ca="1">+IF(OFFSET('Sanitation Data'!$D$30,0,10*ROW('Sanitation Data'!D57))="","",OFFSET('Sanitation Data'!$D$30,0,10*ROW('Sanitation Data'!D57)))</f>
        <v/>
      </c>
      <c r="CN63" s="374" t="str">
        <f ca="1">+IF(OFFSET('Sanitation Data'!$D$31,0,10*ROW('Sanitation Data'!D57))="","",OFFSET('Sanitation Data'!$D$31,0,10*ROW('Sanitation Data'!D57)))</f>
        <v/>
      </c>
      <c r="CO63" s="374" t="str">
        <f ca="1">+IF(OFFSET('Sanitation Data'!$D$32,0,10*ROW('Sanitation Data'!D57))="","",OFFSET('Sanitation Data'!$D$32,0,10*ROW('Sanitation Data'!D57)))</f>
        <v/>
      </c>
      <c r="CP63" s="374" t="str">
        <f ca="1">+IF(OFFSET('Sanitation Data'!$E$28,0,10*ROW('Sanitation Data'!E57))="","",OFFSET('Sanitation Data'!$E$28,0,10*ROW('Sanitation Data'!E57)))</f>
        <v/>
      </c>
      <c r="CQ63" s="374" t="str">
        <f ca="1">+IF(OFFSET('Sanitation Data'!$E$29,0,10*ROW('Sanitation Data'!E57))="","",OFFSET('Sanitation Data'!$E$29,0,10*ROW('Sanitation Data'!E57)))</f>
        <v/>
      </c>
      <c r="CR63" s="374" t="str">
        <f ca="1">+IF(OFFSET('Sanitation Data'!$E$30,0,10*ROW('Sanitation Data'!E57))="","",OFFSET('Sanitation Data'!$E$30,0,10*ROW('Sanitation Data'!E57)))</f>
        <v/>
      </c>
      <c r="CS63" s="374" t="str">
        <f ca="1">+IF(OFFSET('Sanitation Data'!$E$31,0,10*ROW('Sanitation Data'!E57))="","",OFFSET('Sanitation Data'!$E$31,0,10*ROW('Sanitation Data'!E57)))</f>
        <v/>
      </c>
      <c r="CT63" s="374" t="str">
        <f ca="1">+IF(OFFSET('Sanitation Data'!$E$32,0,10*ROW('Sanitation Data'!E57))="","",OFFSET('Sanitation Data'!$E$32,0,10*ROW('Sanitation Data'!E57)))</f>
        <v/>
      </c>
      <c r="CU63" s="374" t="str">
        <f ca="1">+IF(OFFSET('Sanitation Data'!$F$28,0,10*ROW('Sanitation Data'!F57))="","",OFFSET('Sanitation Data'!$F$28,0,10*ROW('Sanitation Data'!F57)))</f>
        <v/>
      </c>
      <c r="CV63" s="374" t="str">
        <f ca="1">+IF(OFFSET('Sanitation Data'!$F$29,0,10*ROW('Sanitation Data'!F57))="","",OFFSET('Sanitation Data'!$F$29,0,10*ROW('Sanitation Data'!F57)))</f>
        <v/>
      </c>
      <c r="CW63" s="374" t="str">
        <f ca="1">+IF(OFFSET('Sanitation Data'!$F$30,0,10*ROW('Sanitation Data'!F57))="","",OFFSET('Sanitation Data'!$F$30,0,10*ROW('Sanitation Data'!F57)))</f>
        <v/>
      </c>
      <c r="CX63" s="374" t="str">
        <f ca="1">+IF(OFFSET('Sanitation Data'!$F$31,0,10*ROW('Sanitation Data'!F57))="","",OFFSET('Sanitation Data'!$F$31,0,10*ROW('Sanitation Data'!F57)))</f>
        <v/>
      </c>
      <c r="CY63" s="374" t="str">
        <f ca="1">+IF(OFFSET('Sanitation Data'!$F$32,0,10*ROW('Sanitation Data'!F57))="","",OFFSET('Sanitation Data'!$F$32,0,10*ROW('Sanitation Data'!F57)))</f>
        <v/>
      </c>
      <c r="CZ63" s="374" t="str">
        <f ca="1">+IF(OFFSET('Sanitation Data'!$G$28,0,10*ROW('Sanitation Data'!G57))="","",OFFSET('Sanitation Data'!$G$28,0,10*ROW('Sanitation Data'!G57)))</f>
        <v/>
      </c>
      <c r="DA63" s="374" t="str">
        <f ca="1">+IF(OFFSET('Sanitation Data'!$G$29,0,10*ROW('Sanitation Data'!G57))="","",OFFSET('Sanitation Data'!$G$29,0,10*ROW('Sanitation Data'!G57)))</f>
        <v/>
      </c>
      <c r="DB63" s="374" t="str">
        <f ca="1">+IF(OFFSET('Sanitation Data'!$G$30,0,10*ROW('Sanitation Data'!G57))="","",OFFSET('Sanitation Data'!$G$30,0,10*ROW('Sanitation Data'!G57)))</f>
        <v/>
      </c>
      <c r="DC63" s="374" t="str">
        <f ca="1">+IF(OFFSET('Sanitation Data'!$G$31,0,10*ROW('Sanitation Data'!G57))="","",OFFSET('Sanitation Data'!$G$31,0,10*ROW('Sanitation Data'!G57)))</f>
        <v/>
      </c>
      <c r="DD63" s="374" t="str">
        <f ca="1">+IF(OFFSET('Sanitation Data'!$G$32,0,10*ROW('Sanitation Data'!G57))="","",OFFSET('Sanitation Data'!$G$32,0,10*ROW('Sanitation Data'!G57)))</f>
        <v/>
      </c>
      <c r="DE63" s="374" t="str">
        <f ca="1">+IF(OFFSET('Sanitation Data'!$H$28,0,10*ROW('Sanitation Data'!H57))="","",OFFSET('Sanitation Data'!$H$28,0,10*ROW('Sanitation Data'!H57)))</f>
        <v/>
      </c>
      <c r="DF63" s="374" t="str">
        <f ca="1">+IF(OFFSET('Sanitation Data'!$H$29,0,10*ROW('Sanitation Data'!H57))="","",OFFSET('Sanitation Data'!$H$29,0,10*ROW('Sanitation Data'!H57)))</f>
        <v/>
      </c>
      <c r="DG63" s="374" t="str">
        <f ca="1">+IF(OFFSET('Sanitation Data'!$H$30,0,10*ROW('Sanitation Data'!H57))="","",OFFSET('Sanitation Data'!$H$30,0,10*ROW('Sanitation Data'!H57)))</f>
        <v/>
      </c>
      <c r="DH63" s="374" t="str">
        <f ca="1">+IF(OFFSET('Sanitation Data'!$H$31,0,10*ROW('Sanitation Data'!H57))="","",OFFSET('Sanitation Data'!$H$31,0,10*ROW('Sanitation Data'!H57)))</f>
        <v/>
      </c>
      <c r="DI63" s="374" t="str">
        <f ca="1">+IF(OFFSET('Sanitation Data'!$H$32,0,10*ROW('Sanitation Data'!H57))="","",OFFSET('Sanitation Data'!$H$32,0,10*ROW('Sanitation Data'!H57)))</f>
        <v/>
      </c>
      <c r="DJ63" s="374" t="str">
        <f ca="1">+IF(OFFSET('Sanitation Data'!$I$28,0,10*ROW('Sanitation Data'!I57))="","",OFFSET('Sanitation Data'!$I$28,0,10*ROW('Sanitation Data'!I57)))</f>
        <v/>
      </c>
      <c r="DK63" s="374" t="str">
        <f ca="1">+IF(OFFSET('Sanitation Data'!$I$29,0,10*ROW('Sanitation Data'!I57))="","",OFFSET('Sanitation Data'!$I$29,0,10*ROW('Sanitation Data'!I57)))</f>
        <v/>
      </c>
      <c r="DL63" s="374" t="str">
        <f ca="1">+IF(OFFSET('Sanitation Data'!$I$30,0,10*ROW('Sanitation Data'!I57))="","",OFFSET('Sanitation Data'!$I$30,0,10*ROW('Sanitation Data'!I57)))</f>
        <v/>
      </c>
      <c r="DM63" s="374" t="str">
        <f ca="1">+IF(OFFSET('Sanitation Data'!$I$31,0,10*ROW('Sanitation Data'!I57))="","",OFFSET('Sanitation Data'!$I$31,0,10*ROW('Sanitation Data'!I57)))</f>
        <v/>
      </c>
      <c r="DN63" s="374" t="str">
        <f ca="1">+IF(OFFSET('Sanitation Data'!$I$32,0,10*ROW('Sanitation Data'!I57))="","",OFFSET('Sanitation Data'!$I$32,0,10*ROW('Sanitation Data'!I57)))</f>
        <v/>
      </c>
      <c r="DO63" s="374" t="str">
        <f ca="1">+IF(OFFSET('Hygiene Data'!$D$11,0,10*ROW('Hygiene Data'!D57))="","",OFFSET('Hygiene Data'!$D$11,0,10*ROW('Hygiene Data'!D57)))</f>
        <v/>
      </c>
      <c r="DP63" s="374" t="str">
        <f ca="1">+IF(OFFSET('Hygiene Data'!$D$12,0,10*ROW('Hygiene Data'!D57))="","",OFFSET('Hygiene Data'!$D$12,0,10*ROW('Hygiene Data'!D57)))</f>
        <v/>
      </c>
      <c r="DQ63" s="374" t="str">
        <f ca="1">+IF(OFFSET('Hygiene Data'!$D$13,0,10*ROW('Hygiene Data'!D57))="","",OFFSET('Hygiene Data'!$D$13,0,10*ROW('Hygiene Data'!D57)))</f>
        <v/>
      </c>
      <c r="DR63" s="374" t="str">
        <f ca="1">+IF(OFFSET('Hygiene Data'!$E$11,0,10*ROW('Hygiene Data'!E57))="","",OFFSET('Hygiene Data'!$E$11,0,10*ROW('Hygiene Data'!E57)))</f>
        <v/>
      </c>
      <c r="DS63" s="374" t="str">
        <f ca="1">+IF(OFFSET('Hygiene Data'!$E$12,0,10*ROW('Hygiene Data'!E57))="","",OFFSET('Hygiene Data'!$E$12,0,10*ROW('Hygiene Data'!E57)))</f>
        <v/>
      </c>
      <c r="DT63" s="374" t="str">
        <f ca="1">+IF(OFFSET('Hygiene Data'!$E$13,0,10*ROW('Hygiene Data'!E57))="","",OFFSET('Hygiene Data'!$E$13,0,10*ROW('Hygiene Data'!E57)))</f>
        <v/>
      </c>
      <c r="DU63" s="374" t="str">
        <f ca="1">+IF(OFFSET('Hygiene Data'!$F$11,0,10*ROW('Hygiene Data'!F57))="","",OFFSET('Hygiene Data'!$F$11,0,10*ROW('Hygiene Data'!F57)))</f>
        <v/>
      </c>
      <c r="DV63" s="374" t="str">
        <f ca="1">+IF(OFFSET('Hygiene Data'!$F$12,0,10*ROW('Hygiene Data'!F57))="","",OFFSET('Hygiene Data'!$F$12,0,10*ROW('Hygiene Data'!F57)))</f>
        <v/>
      </c>
      <c r="DW63" s="374" t="str">
        <f ca="1">+IF(OFFSET('Hygiene Data'!$F$13,0,10*ROW('Hygiene Data'!F57))="","",OFFSET('Hygiene Data'!$F$13,0,10*ROW('Hygiene Data'!F57)))</f>
        <v/>
      </c>
      <c r="DX63" s="374" t="str">
        <f ca="1">+IF(OFFSET('Hygiene Data'!$G$11,0,10*ROW('Hygiene Data'!G57))="","",OFFSET('Hygiene Data'!$G$11,0,10*ROW('Hygiene Data'!G57)))</f>
        <v/>
      </c>
      <c r="DY63" s="374" t="str">
        <f ca="1">+IF(OFFSET('Hygiene Data'!$G$12,0,10*ROW('Hygiene Data'!G57))="","",OFFSET('Hygiene Data'!$G$12,0,10*ROW('Hygiene Data'!G57)))</f>
        <v/>
      </c>
      <c r="DZ63" s="374" t="str">
        <f ca="1">+IF(OFFSET('Hygiene Data'!$G$13,0,10*ROW('Hygiene Data'!G57))="","",OFFSET('Hygiene Data'!$G$13,0,10*ROW('Hygiene Data'!G57)))</f>
        <v/>
      </c>
      <c r="EA63" s="374" t="str">
        <f ca="1">+IF(OFFSET('Hygiene Data'!$H$11,0,10*ROW('Hygiene Data'!H57))="","",OFFSET('Hygiene Data'!$H$11,0,10*ROW('Hygiene Data'!H57)))</f>
        <v/>
      </c>
      <c r="EB63" s="374" t="str">
        <f ca="1">+IF(OFFSET('Hygiene Data'!$H$12,0,10*ROW('Hygiene Data'!H57))="","",OFFSET('Hygiene Data'!$H$12,0,10*ROW('Hygiene Data'!H57)))</f>
        <v/>
      </c>
      <c r="EC63" s="374" t="str">
        <f ca="1">+IF(OFFSET('Hygiene Data'!$H$13,0,10*ROW('Hygiene Data'!H57))="","",OFFSET('Hygiene Data'!$H$13,0,10*ROW('Hygiene Data'!H57)))</f>
        <v/>
      </c>
      <c r="ED63" s="374" t="str">
        <f ca="1">+IF(OFFSET('Hygiene Data'!$I$11,0,10*ROW('Hygiene Data'!I57))="","",OFFSET('Hygiene Data'!$I$11,0,10*ROW('Hygiene Data'!I57)))</f>
        <v/>
      </c>
      <c r="EE63" s="374" t="str">
        <f ca="1">+IF(OFFSET('Hygiene Data'!$I$12,0,10*ROW('Hygiene Data'!I57))="","",OFFSET('Hygiene Data'!$I$12,0,10*ROW('Hygiene Data'!I57)))</f>
        <v/>
      </c>
      <c r="EF63" s="374" t="str">
        <f ca="1">+IF(OFFSET('Hygiene Data'!$I$13,0,10*ROW('Hygiene Data'!I57))="","",OFFSET('Hygiene Data'!$I$13,0,10*ROW('Hygiene Data'!I57)))</f>
        <v/>
      </c>
    </row>
    <row r="64" spans="1:136" x14ac:dyDescent="0.25">
      <c r="A64" s="483" t="str">
        <f ca="1">+IF(OFFSET('Water Data'!$B$2,0,10*ROW('Water Data'!E58))="","",OFFSET('Water Data'!$B$2,0,10*ROW('Water Data'!E58)))</f>
        <v/>
      </c>
      <c r="B64" s="48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0" t="str">
        <f t="shared" ca="1" si="0"/>
        <v/>
      </c>
      <c r="D64" s="51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4" t="str">
        <f ca="1">+IF(OFFSET('Water Data'!$D$27,0,10*ROW('Water Data'!D58))="","",OFFSET('Water Data'!$D$27,0,10*ROW('Water Data'!D58)))</f>
        <v/>
      </c>
      <c r="BT64" s="374" t="str">
        <f ca="1">+IF(OFFSET('Water Data'!$D$28,0,10*ROW('Water Data'!D58))="","",OFFSET('Water Data'!$D$28,0,10*ROW('Water Data'!D58)))</f>
        <v/>
      </c>
      <c r="BU64" s="374" t="str">
        <f ca="1">+IF(OFFSET('Water Data'!$D$29,0,10*ROW('Water Data'!D58))="","",OFFSET('Water Data'!$D$29,0,10*ROW('Water Data'!D58)))</f>
        <v/>
      </c>
      <c r="BV64" s="374" t="str">
        <f ca="1">+IF(OFFSET('Water Data'!$E$27,0,10*ROW('Water Data'!E58))="","",OFFSET('Water Data'!$E$27,0,10*ROW('Water Data'!E58)))</f>
        <v/>
      </c>
      <c r="BW64" s="374" t="str">
        <f ca="1">+IF(OFFSET('Water Data'!$E$28,0,10*ROW('Water Data'!E58))="","",OFFSET('Water Data'!$E$28,0,10*ROW('Water Data'!E58)))</f>
        <v/>
      </c>
      <c r="BX64" s="374" t="str">
        <f ca="1">+IF(OFFSET('Water Data'!$E$29,0,10*ROW('Water Data'!E58))="","",OFFSET('Water Data'!$E$29,0,10*ROW('Water Data'!E58)))</f>
        <v/>
      </c>
      <c r="BY64" s="374" t="str">
        <f ca="1">+IF(OFFSET('Water Data'!$F$27,0,10*ROW('Water Data'!F58))="","",OFFSET('Water Data'!$F$27,0,10*ROW('Water Data'!F58)))</f>
        <v/>
      </c>
      <c r="BZ64" s="374" t="str">
        <f ca="1">+IF(OFFSET('Water Data'!$F$28,0,10*ROW('Water Data'!F58))="","",OFFSET('Water Data'!$F$28,0,10*ROW('Water Data'!F58)))</f>
        <v/>
      </c>
      <c r="CA64" s="374" t="str">
        <f ca="1">+IF(OFFSET('Water Data'!$F$29,0,10*ROW('Water Data'!F58))="","",OFFSET('Water Data'!$F$29,0,10*ROW('Water Data'!F58)))</f>
        <v/>
      </c>
      <c r="CB64" s="374" t="str">
        <f ca="1">+IF(OFFSET('Water Data'!$G$27,0,10*ROW('Water Data'!G58))="","",OFFSET('Water Data'!$G$27,0,10*ROW('Water Data'!G58)))</f>
        <v/>
      </c>
      <c r="CC64" s="374" t="str">
        <f ca="1">+IF(OFFSET('Water Data'!$G$28,0,10*ROW('Water Data'!G58))="","",OFFSET('Water Data'!$G$28,0,10*ROW('Water Data'!G58)))</f>
        <v/>
      </c>
      <c r="CD64" s="374" t="str">
        <f ca="1">+IF(OFFSET('Water Data'!$G$29,0,10*ROW('Water Data'!G58))="","",OFFSET('Water Data'!$G$29,0,10*ROW('Water Data'!G58)))</f>
        <v/>
      </c>
      <c r="CE64" s="374" t="str">
        <f ca="1">+IF(OFFSET('Water Data'!$H$27,0,10*ROW('Water Data'!H58))="","",OFFSET('Water Data'!$H$27,0,10*ROW('Water Data'!H58)))</f>
        <v/>
      </c>
      <c r="CF64" s="374" t="str">
        <f ca="1">+IF(OFFSET('Water Data'!$H$28,0,10*ROW('Water Data'!H58))="","",OFFSET('Water Data'!$H$28,0,10*ROW('Water Data'!H58)))</f>
        <v/>
      </c>
      <c r="CG64" s="374" t="str">
        <f ca="1">+IF(OFFSET('Water Data'!$H$29,0,10*ROW('Water Data'!H58))="","",OFFSET('Water Data'!$H$29,0,10*ROW('Water Data'!H58)))</f>
        <v/>
      </c>
      <c r="CH64" s="374" t="str">
        <f ca="1">+IF(OFFSET('Water Data'!$I$27,0,10*ROW('Water Data'!I58))="","",OFFSET('Water Data'!$I$27,0,10*ROW('Water Data'!I58)))</f>
        <v/>
      </c>
      <c r="CI64" s="374" t="str">
        <f ca="1">+IF(OFFSET('Water Data'!$I$28,0,10*ROW('Water Data'!I58))="","",OFFSET('Water Data'!$I$28,0,10*ROW('Water Data'!I58)))</f>
        <v/>
      </c>
      <c r="CJ64" s="374" t="str">
        <f ca="1">+IF(OFFSET('Water Data'!$I$29,0,10*ROW('Water Data'!I58))="","",OFFSET('Water Data'!$I$29,0,10*ROW('Water Data'!I58)))</f>
        <v/>
      </c>
      <c r="CK64" s="374" t="str">
        <f ca="1">+IF(OFFSET('Sanitation Data'!$D$28,0,10*ROW('Sanitation Data'!D58))="","",OFFSET('Sanitation Data'!$D$28,0,10*ROW('Sanitation Data'!D58)))</f>
        <v/>
      </c>
      <c r="CL64" s="374" t="str">
        <f ca="1">+IF(OFFSET('Sanitation Data'!$D$29,0,10*ROW('Sanitation Data'!D58))="","",OFFSET('Sanitation Data'!$D$29,0,10*ROW('Sanitation Data'!D58)))</f>
        <v/>
      </c>
      <c r="CM64" s="374" t="str">
        <f ca="1">+IF(OFFSET('Sanitation Data'!$D$30,0,10*ROW('Sanitation Data'!D58))="","",OFFSET('Sanitation Data'!$D$30,0,10*ROW('Sanitation Data'!D58)))</f>
        <v/>
      </c>
      <c r="CN64" s="374" t="str">
        <f ca="1">+IF(OFFSET('Sanitation Data'!$D$31,0,10*ROW('Sanitation Data'!D58))="","",OFFSET('Sanitation Data'!$D$31,0,10*ROW('Sanitation Data'!D58)))</f>
        <v/>
      </c>
      <c r="CO64" s="374" t="str">
        <f ca="1">+IF(OFFSET('Sanitation Data'!$D$32,0,10*ROW('Sanitation Data'!D58))="","",OFFSET('Sanitation Data'!$D$32,0,10*ROW('Sanitation Data'!D58)))</f>
        <v/>
      </c>
      <c r="CP64" s="374" t="str">
        <f ca="1">+IF(OFFSET('Sanitation Data'!$E$28,0,10*ROW('Sanitation Data'!E58))="","",OFFSET('Sanitation Data'!$E$28,0,10*ROW('Sanitation Data'!E58)))</f>
        <v/>
      </c>
      <c r="CQ64" s="374" t="str">
        <f ca="1">+IF(OFFSET('Sanitation Data'!$E$29,0,10*ROW('Sanitation Data'!E58))="","",OFFSET('Sanitation Data'!$E$29,0,10*ROW('Sanitation Data'!E58)))</f>
        <v/>
      </c>
      <c r="CR64" s="374" t="str">
        <f ca="1">+IF(OFFSET('Sanitation Data'!$E$30,0,10*ROW('Sanitation Data'!E58))="","",OFFSET('Sanitation Data'!$E$30,0,10*ROW('Sanitation Data'!E58)))</f>
        <v/>
      </c>
      <c r="CS64" s="374" t="str">
        <f ca="1">+IF(OFFSET('Sanitation Data'!$E$31,0,10*ROW('Sanitation Data'!E58))="","",OFFSET('Sanitation Data'!$E$31,0,10*ROW('Sanitation Data'!E58)))</f>
        <v/>
      </c>
      <c r="CT64" s="374" t="str">
        <f ca="1">+IF(OFFSET('Sanitation Data'!$E$32,0,10*ROW('Sanitation Data'!E58))="","",OFFSET('Sanitation Data'!$E$32,0,10*ROW('Sanitation Data'!E58)))</f>
        <v/>
      </c>
      <c r="CU64" s="374" t="str">
        <f ca="1">+IF(OFFSET('Sanitation Data'!$F$28,0,10*ROW('Sanitation Data'!F58))="","",OFFSET('Sanitation Data'!$F$28,0,10*ROW('Sanitation Data'!F58)))</f>
        <v/>
      </c>
      <c r="CV64" s="374" t="str">
        <f ca="1">+IF(OFFSET('Sanitation Data'!$F$29,0,10*ROW('Sanitation Data'!F58))="","",OFFSET('Sanitation Data'!$F$29,0,10*ROW('Sanitation Data'!F58)))</f>
        <v/>
      </c>
      <c r="CW64" s="374" t="str">
        <f ca="1">+IF(OFFSET('Sanitation Data'!$F$30,0,10*ROW('Sanitation Data'!F58))="","",OFFSET('Sanitation Data'!$F$30,0,10*ROW('Sanitation Data'!F58)))</f>
        <v/>
      </c>
      <c r="CX64" s="374" t="str">
        <f ca="1">+IF(OFFSET('Sanitation Data'!$F$31,0,10*ROW('Sanitation Data'!F58))="","",OFFSET('Sanitation Data'!$F$31,0,10*ROW('Sanitation Data'!F58)))</f>
        <v/>
      </c>
      <c r="CY64" s="374" t="str">
        <f ca="1">+IF(OFFSET('Sanitation Data'!$F$32,0,10*ROW('Sanitation Data'!F58))="","",OFFSET('Sanitation Data'!$F$32,0,10*ROW('Sanitation Data'!F58)))</f>
        <v/>
      </c>
      <c r="CZ64" s="374" t="str">
        <f ca="1">+IF(OFFSET('Sanitation Data'!$G$28,0,10*ROW('Sanitation Data'!G58))="","",OFFSET('Sanitation Data'!$G$28,0,10*ROW('Sanitation Data'!G58)))</f>
        <v/>
      </c>
      <c r="DA64" s="374" t="str">
        <f ca="1">+IF(OFFSET('Sanitation Data'!$G$29,0,10*ROW('Sanitation Data'!G58))="","",OFFSET('Sanitation Data'!$G$29,0,10*ROW('Sanitation Data'!G58)))</f>
        <v/>
      </c>
      <c r="DB64" s="374" t="str">
        <f ca="1">+IF(OFFSET('Sanitation Data'!$G$30,0,10*ROW('Sanitation Data'!G58))="","",OFFSET('Sanitation Data'!$G$30,0,10*ROW('Sanitation Data'!G58)))</f>
        <v/>
      </c>
      <c r="DC64" s="374" t="str">
        <f ca="1">+IF(OFFSET('Sanitation Data'!$G$31,0,10*ROW('Sanitation Data'!G58))="","",OFFSET('Sanitation Data'!$G$31,0,10*ROW('Sanitation Data'!G58)))</f>
        <v/>
      </c>
      <c r="DD64" s="374" t="str">
        <f ca="1">+IF(OFFSET('Sanitation Data'!$G$32,0,10*ROW('Sanitation Data'!G58))="","",OFFSET('Sanitation Data'!$G$32,0,10*ROW('Sanitation Data'!G58)))</f>
        <v/>
      </c>
      <c r="DE64" s="374" t="str">
        <f ca="1">+IF(OFFSET('Sanitation Data'!$H$28,0,10*ROW('Sanitation Data'!H58))="","",OFFSET('Sanitation Data'!$H$28,0,10*ROW('Sanitation Data'!H58)))</f>
        <v/>
      </c>
      <c r="DF64" s="374" t="str">
        <f ca="1">+IF(OFFSET('Sanitation Data'!$H$29,0,10*ROW('Sanitation Data'!H58))="","",OFFSET('Sanitation Data'!$H$29,0,10*ROW('Sanitation Data'!H58)))</f>
        <v/>
      </c>
      <c r="DG64" s="374" t="str">
        <f ca="1">+IF(OFFSET('Sanitation Data'!$H$30,0,10*ROW('Sanitation Data'!H58))="","",OFFSET('Sanitation Data'!$H$30,0,10*ROW('Sanitation Data'!H58)))</f>
        <v/>
      </c>
      <c r="DH64" s="374" t="str">
        <f ca="1">+IF(OFFSET('Sanitation Data'!$H$31,0,10*ROW('Sanitation Data'!H58))="","",OFFSET('Sanitation Data'!$H$31,0,10*ROW('Sanitation Data'!H58)))</f>
        <v/>
      </c>
      <c r="DI64" s="374" t="str">
        <f ca="1">+IF(OFFSET('Sanitation Data'!$H$32,0,10*ROW('Sanitation Data'!H58))="","",OFFSET('Sanitation Data'!$H$32,0,10*ROW('Sanitation Data'!H58)))</f>
        <v/>
      </c>
      <c r="DJ64" s="374" t="str">
        <f ca="1">+IF(OFFSET('Sanitation Data'!$I$28,0,10*ROW('Sanitation Data'!I58))="","",OFFSET('Sanitation Data'!$I$28,0,10*ROW('Sanitation Data'!I58)))</f>
        <v/>
      </c>
      <c r="DK64" s="374" t="str">
        <f ca="1">+IF(OFFSET('Sanitation Data'!$I$29,0,10*ROW('Sanitation Data'!I58))="","",OFFSET('Sanitation Data'!$I$29,0,10*ROW('Sanitation Data'!I58)))</f>
        <v/>
      </c>
      <c r="DL64" s="374" t="str">
        <f ca="1">+IF(OFFSET('Sanitation Data'!$I$30,0,10*ROW('Sanitation Data'!I58))="","",OFFSET('Sanitation Data'!$I$30,0,10*ROW('Sanitation Data'!I58)))</f>
        <v/>
      </c>
      <c r="DM64" s="374" t="str">
        <f ca="1">+IF(OFFSET('Sanitation Data'!$I$31,0,10*ROW('Sanitation Data'!I58))="","",OFFSET('Sanitation Data'!$I$31,0,10*ROW('Sanitation Data'!I58)))</f>
        <v/>
      </c>
      <c r="DN64" s="374" t="str">
        <f ca="1">+IF(OFFSET('Sanitation Data'!$I$32,0,10*ROW('Sanitation Data'!I58))="","",OFFSET('Sanitation Data'!$I$32,0,10*ROW('Sanitation Data'!I58)))</f>
        <v/>
      </c>
      <c r="DO64" s="374" t="str">
        <f ca="1">+IF(OFFSET('Hygiene Data'!$D$11,0,10*ROW('Hygiene Data'!D58))="","",OFFSET('Hygiene Data'!$D$11,0,10*ROW('Hygiene Data'!D58)))</f>
        <v/>
      </c>
      <c r="DP64" s="374" t="str">
        <f ca="1">+IF(OFFSET('Hygiene Data'!$D$12,0,10*ROW('Hygiene Data'!D58))="","",OFFSET('Hygiene Data'!$D$12,0,10*ROW('Hygiene Data'!D58)))</f>
        <v/>
      </c>
      <c r="DQ64" s="374" t="str">
        <f ca="1">+IF(OFFSET('Hygiene Data'!$D$13,0,10*ROW('Hygiene Data'!D58))="","",OFFSET('Hygiene Data'!$D$13,0,10*ROW('Hygiene Data'!D58)))</f>
        <v/>
      </c>
      <c r="DR64" s="374" t="str">
        <f ca="1">+IF(OFFSET('Hygiene Data'!$E$11,0,10*ROW('Hygiene Data'!E58))="","",OFFSET('Hygiene Data'!$E$11,0,10*ROW('Hygiene Data'!E58)))</f>
        <v/>
      </c>
      <c r="DS64" s="374" t="str">
        <f ca="1">+IF(OFFSET('Hygiene Data'!$E$12,0,10*ROW('Hygiene Data'!E58))="","",OFFSET('Hygiene Data'!$E$12,0,10*ROW('Hygiene Data'!E58)))</f>
        <v/>
      </c>
      <c r="DT64" s="374" t="str">
        <f ca="1">+IF(OFFSET('Hygiene Data'!$E$13,0,10*ROW('Hygiene Data'!E58))="","",OFFSET('Hygiene Data'!$E$13,0,10*ROW('Hygiene Data'!E58)))</f>
        <v/>
      </c>
      <c r="DU64" s="374" t="str">
        <f ca="1">+IF(OFFSET('Hygiene Data'!$F$11,0,10*ROW('Hygiene Data'!F58))="","",OFFSET('Hygiene Data'!$F$11,0,10*ROW('Hygiene Data'!F58)))</f>
        <v/>
      </c>
      <c r="DV64" s="374" t="str">
        <f ca="1">+IF(OFFSET('Hygiene Data'!$F$12,0,10*ROW('Hygiene Data'!F58))="","",OFFSET('Hygiene Data'!$F$12,0,10*ROW('Hygiene Data'!F58)))</f>
        <v/>
      </c>
      <c r="DW64" s="374" t="str">
        <f ca="1">+IF(OFFSET('Hygiene Data'!$F$13,0,10*ROW('Hygiene Data'!F58))="","",OFFSET('Hygiene Data'!$F$13,0,10*ROW('Hygiene Data'!F58)))</f>
        <v/>
      </c>
      <c r="DX64" s="374" t="str">
        <f ca="1">+IF(OFFSET('Hygiene Data'!$G$11,0,10*ROW('Hygiene Data'!G58))="","",OFFSET('Hygiene Data'!$G$11,0,10*ROW('Hygiene Data'!G58)))</f>
        <v/>
      </c>
      <c r="DY64" s="374" t="str">
        <f ca="1">+IF(OFFSET('Hygiene Data'!$G$12,0,10*ROW('Hygiene Data'!G58))="","",OFFSET('Hygiene Data'!$G$12,0,10*ROW('Hygiene Data'!G58)))</f>
        <v/>
      </c>
      <c r="DZ64" s="374" t="str">
        <f ca="1">+IF(OFFSET('Hygiene Data'!$G$13,0,10*ROW('Hygiene Data'!G58))="","",OFFSET('Hygiene Data'!$G$13,0,10*ROW('Hygiene Data'!G58)))</f>
        <v/>
      </c>
      <c r="EA64" s="374" t="str">
        <f ca="1">+IF(OFFSET('Hygiene Data'!$H$11,0,10*ROW('Hygiene Data'!H58))="","",OFFSET('Hygiene Data'!$H$11,0,10*ROW('Hygiene Data'!H58)))</f>
        <v/>
      </c>
      <c r="EB64" s="374" t="str">
        <f ca="1">+IF(OFFSET('Hygiene Data'!$H$12,0,10*ROW('Hygiene Data'!H58))="","",OFFSET('Hygiene Data'!$H$12,0,10*ROW('Hygiene Data'!H58)))</f>
        <v/>
      </c>
      <c r="EC64" s="374" t="str">
        <f ca="1">+IF(OFFSET('Hygiene Data'!$H$13,0,10*ROW('Hygiene Data'!H58))="","",OFFSET('Hygiene Data'!$H$13,0,10*ROW('Hygiene Data'!H58)))</f>
        <v/>
      </c>
      <c r="ED64" s="374" t="str">
        <f ca="1">+IF(OFFSET('Hygiene Data'!$I$11,0,10*ROW('Hygiene Data'!I58))="","",OFFSET('Hygiene Data'!$I$11,0,10*ROW('Hygiene Data'!I58)))</f>
        <v/>
      </c>
      <c r="EE64" s="374" t="str">
        <f ca="1">+IF(OFFSET('Hygiene Data'!$I$12,0,10*ROW('Hygiene Data'!I58))="","",OFFSET('Hygiene Data'!$I$12,0,10*ROW('Hygiene Data'!I58)))</f>
        <v/>
      </c>
      <c r="EF64" s="374" t="str">
        <f ca="1">+IF(OFFSET('Hygiene Data'!$I$13,0,10*ROW('Hygiene Data'!I58))="","",OFFSET('Hygiene Data'!$I$13,0,10*ROW('Hygiene Data'!I58)))</f>
        <v/>
      </c>
    </row>
    <row r="65" spans="1:136" x14ac:dyDescent="0.25">
      <c r="A65" s="483" t="str">
        <f ca="1">+IF(OFFSET('Water Data'!$B$2,0,10*ROW('Water Data'!E59))="","",OFFSET('Water Data'!$B$2,0,10*ROW('Water Data'!E59)))</f>
        <v/>
      </c>
      <c r="B65" s="48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0" t="str">
        <f t="shared" ca="1" si="0"/>
        <v/>
      </c>
      <c r="D65" s="51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4" t="str">
        <f ca="1">+IF(OFFSET('Water Data'!$D$27,0,10*ROW('Water Data'!D59))="","",OFFSET('Water Data'!$D$27,0,10*ROW('Water Data'!D59)))</f>
        <v/>
      </c>
      <c r="BT65" s="374" t="str">
        <f ca="1">+IF(OFFSET('Water Data'!$D$28,0,10*ROW('Water Data'!D59))="","",OFFSET('Water Data'!$D$28,0,10*ROW('Water Data'!D59)))</f>
        <v/>
      </c>
      <c r="BU65" s="374" t="str">
        <f ca="1">+IF(OFFSET('Water Data'!$D$29,0,10*ROW('Water Data'!D59))="","",OFFSET('Water Data'!$D$29,0,10*ROW('Water Data'!D59)))</f>
        <v/>
      </c>
      <c r="BV65" s="374" t="str">
        <f ca="1">+IF(OFFSET('Water Data'!$E$27,0,10*ROW('Water Data'!E59))="","",OFFSET('Water Data'!$E$27,0,10*ROW('Water Data'!E59)))</f>
        <v/>
      </c>
      <c r="BW65" s="374" t="str">
        <f ca="1">+IF(OFFSET('Water Data'!$E$28,0,10*ROW('Water Data'!E59))="","",OFFSET('Water Data'!$E$28,0,10*ROW('Water Data'!E59)))</f>
        <v/>
      </c>
      <c r="BX65" s="374" t="str">
        <f ca="1">+IF(OFFSET('Water Data'!$E$29,0,10*ROW('Water Data'!E59))="","",OFFSET('Water Data'!$E$29,0,10*ROW('Water Data'!E59)))</f>
        <v/>
      </c>
      <c r="BY65" s="374" t="str">
        <f ca="1">+IF(OFFSET('Water Data'!$F$27,0,10*ROW('Water Data'!F59))="","",OFFSET('Water Data'!$F$27,0,10*ROW('Water Data'!F59)))</f>
        <v/>
      </c>
      <c r="BZ65" s="374" t="str">
        <f ca="1">+IF(OFFSET('Water Data'!$F$28,0,10*ROW('Water Data'!F59))="","",OFFSET('Water Data'!$F$28,0,10*ROW('Water Data'!F59)))</f>
        <v/>
      </c>
      <c r="CA65" s="374" t="str">
        <f ca="1">+IF(OFFSET('Water Data'!$F$29,0,10*ROW('Water Data'!F59))="","",OFFSET('Water Data'!$F$29,0,10*ROW('Water Data'!F59)))</f>
        <v/>
      </c>
      <c r="CB65" s="374" t="str">
        <f ca="1">+IF(OFFSET('Water Data'!$G$27,0,10*ROW('Water Data'!G59))="","",OFFSET('Water Data'!$G$27,0,10*ROW('Water Data'!G59)))</f>
        <v/>
      </c>
      <c r="CC65" s="374" t="str">
        <f ca="1">+IF(OFFSET('Water Data'!$G$28,0,10*ROW('Water Data'!G59))="","",OFFSET('Water Data'!$G$28,0,10*ROW('Water Data'!G59)))</f>
        <v/>
      </c>
      <c r="CD65" s="374" t="str">
        <f ca="1">+IF(OFFSET('Water Data'!$G$29,0,10*ROW('Water Data'!G59))="","",OFFSET('Water Data'!$G$29,0,10*ROW('Water Data'!G59)))</f>
        <v/>
      </c>
      <c r="CE65" s="374" t="str">
        <f ca="1">+IF(OFFSET('Water Data'!$H$27,0,10*ROW('Water Data'!H59))="","",OFFSET('Water Data'!$H$27,0,10*ROW('Water Data'!H59)))</f>
        <v/>
      </c>
      <c r="CF65" s="374" t="str">
        <f ca="1">+IF(OFFSET('Water Data'!$H$28,0,10*ROW('Water Data'!H59))="","",OFFSET('Water Data'!$H$28,0,10*ROW('Water Data'!H59)))</f>
        <v/>
      </c>
      <c r="CG65" s="374" t="str">
        <f ca="1">+IF(OFFSET('Water Data'!$H$29,0,10*ROW('Water Data'!H59))="","",OFFSET('Water Data'!$H$29,0,10*ROW('Water Data'!H59)))</f>
        <v/>
      </c>
      <c r="CH65" s="374" t="str">
        <f ca="1">+IF(OFFSET('Water Data'!$I$27,0,10*ROW('Water Data'!I59))="","",OFFSET('Water Data'!$I$27,0,10*ROW('Water Data'!I59)))</f>
        <v/>
      </c>
      <c r="CI65" s="374" t="str">
        <f ca="1">+IF(OFFSET('Water Data'!$I$28,0,10*ROW('Water Data'!I59))="","",OFFSET('Water Data'!$I$28,0,10*ROW('Water Data'!I59)))</f>
        <v/>
      </c>
      <c r="CJ65" s="374" t="str">
        <f ca="1">+IF(OFFSET('Water Data'!$I$29,0,10*ROW('Water Data'!I59))="","",OFFSET('Water Data'!$I$29,0,10*ROW('Water Data'!I59)))</f>
        <v/>
      </c>
      <c r="CK65" s="374" t="str">
        <f ca="1">+IF(OFFSET('Sanitation Data'!$D$28,0,10*ROW('Sanitation Data'!D59))="","",OFFSET('Sanitation Data'!$D$28,0,10*ROW('Sanitation Data'!D59)))</f>
        <v/>
      </c>
      <c r="CL65" s="374" t="str">
        <f ca="1">+IF(OFFSET('Sanitation Data'!$D$29,0,10*ROW('Sanitation Data'!D59))="","",OFFSET('Sanitation Data'!$D$29,0,10*ROW('Sanitation Data'!D59)))</f>
        <v/>
      </c>
      <c r="CM65" s="374" t="str">
        <f ca="1">+IF(OFFSET('Sanitation Data'!$D$30,0,10*ROW('Sanitation Data'!D59))="","",OFFSET('Sanitation Data'!$D$30,0,10*ROW('Sanitation Data'!D59)))</f>
        <v/>
      </c>
      <c r="CN65" s="374" t="str">
        <f ca="1">+IF(OFFSET('Sanitation Data'!$D$31,0,10*ROW('Sanitation Data'!D59))="","",OFFSET('Sanitation Data'!$D$31,0,10*ROW('Sanitation Data'!D59)))</f>
        <v/>
      </c>
      <c r="CO65" s="374" t="str">
        <f ca="1">+IF(OFFSET('Sanitation Data'!$D$32,0,10*ROW('Sanitation Data'!D59))="","",OFFSET('Sanitation Data'!$D$32,0,10*ROW('Sanitation Data'!D59)))</f>
        <v/>
      </c>
      <c r="CP65" s="374" t="str">
        <f ca="1">+IF(OFFSET('Sanitation Data'!$E$28,0,10*ROW('Sanitation Data'!E59))="","",OFFSET('Sanitation Data'!$E$28,0,10*ROW('Sanitation Data'!E59)))</f>
        <v/>
      </c>
      <c r="CQ65" s="374" t="str">
        <f ca="1">+IF(OFFSET('Sanitation Data'!$E$29,0,10*ROW('Sanitation Data'!E59))="","",OFFSET('Sanitation Data'!$E$29,0,10*ROW('Sanitation Data'!E59)))</f>
        <v/>
      </c>
      <c r="CR65" s="374" t="str">
        <f ca="1">+IF(OFFSET('Sanitation Data'!$E$30,0,10*ROW('Sanitation Data'!E59))="","",OFFSET('Sanitation Data'!$E$30,0,10*ROW('Sanitation Data'!E59)))</f>
        <v/>
      </c>
      <c r="CS65" s="374" t="str">
        <f ca="1">+IF(OFFSET('Sanitation Data'!$E$31,0,10*ROW('Sanitation Data'!E59))="","",OFFSET('Sanitation Data'!$E$31,0,10*ROW('Sanitation Data'!E59)))</f>
        <v/>
      </c>
      <c r="CT65" s="374" t="str">
        <f ca="1">+IF(OFFSET('Sanitation Data'!$E$32,0,10*ROW('Sanitation Data'!E59))="","",OFFSET('Sanitation Data'!$E$32,0,10*ROW('Sanitation Data'!E59)))</f>
        <v/>
      </c>
      <c r="CU65" s="374" t="str">
        <f ca="1">+IF(OFFSET('Sanitation Data'!$F$28,0,10*ROW('Sanitation Data'!F59))="","",OFFSET('Sanitation Data'!$F$28,0,10*ROW('Sanitation Data'!F59)))</f>
        <v/>
      </c>
      <c r="CV65" s="374" t="str">
        <f ca="1">+IF(OFFSET('Sanitation Data'!$F$29,0,10*ROW('Sanitation Data'!F59))="","",OFFSET('Sanitation Data'!$F$29,0,10*ROW('Sanitation Data'!F59)))</f>
        <v/>
      </c>
      <c r="CW65" s="374" t="str">
        <f ca="1">+IF(OFFSET('Sanitation Data'!$F$30,0,10*ROW('Sanitation Data'!F59))="","",OFFSET('Sanitation Data'!$F$30,0,10*ROW('Sanitation Data'!F59)))</f>
        <v/>
      </c>
      <c r="CX65" s="374" t="str">
        <f ca="1">+IF(OFFSET('Sanitation Data'!$F$31,0,10*ROW('Sanitation Data'!F59))="","",OFFSET('Sanitation Data'!$F$31,0,10*ROW('Sanitation Data'!F59)))</f>
        <v/>
      </c>
      <c r="CY65" s="374" t="str">
        <f ca="1">+IF(OFFSET('Sanitation Data'!$F$32,0,10*ROW('Sanitation Data'!F59))="","",OFFSET('Sanitation Data'!$F$32,0,10*ROW('Sanitation Data'!F59)))</f>
        <v/>
      </c>
      <c r="CZ65" s="374" t="str">
        <f ca="1">+IF(OFFSET('Sanitation Data'!$G$28,0,10*ROW('Sanitation Data'!G59))="","",OFFSET('Sanitation Data'!$G$28,0,10*ROW('Sanitation Data'!G59)))</f>
        <v/>
      </c>
      <c r="DA65" s="374" t="str">
        <f ca="1">+IF(OFFSET('Sanitation Data'!$G$29,0,10*ROW('Sanitation Data'!G59))="","",OFFSET('Sanitation Data'!$G$29,0,10*ROW('Sanitation Data'!G59)))</f>
        <v/>
      </c>
      <c r="DB65" s="374" t="str">
        <f ca="1">+IF(OFFSET('Sanitation Data'!$G$30,0,10*ROW('Sanitation Data'!G59))="","",OFFSET('Sanitation Data'!$G$30,0,10*ROW('Sanitation Data'!G59)))</f>
        <v/>
      </c>
      <c r="DC65" s="374" t="str">
        <f ca="1">+IF(OFFSET('Sanitation Data'!$G$31,0,10*ROW('Sanitation Data'!G59))="","",OFFSET('Sanitation Data'!$G$31,0,10*ROW('Sanitation Data'!G59)))</f>
        <v/>
      </c>
      <c r="DD65" s="374" t="str">
        <f ca="1">+IF(OFFSET('Sanitation Data'!$G$32,0,10*ROW('Sanitation Data'!G59))="","",OFFSET('Sanitation Data'!$G$32,0,10*ROW('Sanitation Data'!G59)))</f>
        <v/>
      </c>
      <c r="DE65" s="374" t="str">
        <f ca="1">+IF(OFFSET('Sanitation Data'!$H$28,0,10*ROW('Sanitation Data'!H59))="","",OFFSET('Sanitation Data'!$H$28,0,10*ROW('Sanitation Data'!H59)))</f>
        <v/>
      </c>
      <c r="DF65" s="374" t="str">
        <f ca="1">+IF(OFFSET('Sanitation Data'!$H$29,0,10*ROW('Sanitation Data'!H59))="","",OFFSET('Sanitation Data'!$H$29,0,10*ROW('Sanitation Data'!H59)))</f>
        <v/>
      </c>
      <c r="DG65" s="374" t="str">
        <f ca="1">+IF(OFFSET('Sanitation Data'!$H$30,0,10*ROW('Sanitation Data'!H59))="","",OFFSET('Sanitation Data'!$H$30,0,10*ROW('Sanitation Data'!H59)))</f>
        <v/>
      </c>
      <c r="DH65" s="374" t="str">
        <f ca="1">+IF(OFFSET('Sanitation Data'!$H$31,0,10*ROW('Sanitation Data'!H59))="","",OFFSET('Sanitation Data'!$H$31,0,10*ROW('Sanitation Data'!H59)))</f>
        <v/>
      </c>
      <c r="DI65" s="374" t="str">
        <f ca="1">+IF(OFFSET('Sanitation Data'!$H$32,0,10*ROW('Sanitation Data'!H59))="","",OFFSET('Sanitation Data'!$H$32,0,10*ROW('Sanitation Data'!H59)))</f>
        <v/>
      </c>
      <c r="DJ65" s="374" t="str">
        <f ca="1">+IF(OFFSET('Sanitation Data'!$I$28,0,10*ROW('Sanitation Data'!I59))="","",OFFSET('Sanitation Data'!$I$28,0,10*ROW('Sanitation Data'!I59)))</f>
        <v/>
      </c>
      <c r="DK65" s="374" t="str">
        <f ca="1">+IF(OFFSET('Sanitation Data'!$I$29,0,10*ROW('Sanitation Data'!I59))="","",OFFSET('Sanitation Data'!$I$29,0,10*ROW('Sanitation Data'!I59)))</f>
        <v/>
      </c>
      <c r="DL65" s="374" t="str">
        <f ca="1">+IF(OFFSET('Sanitation Data'!$I$30,0,10*ROW('Sanitation Data'!I59))="","",OFFSET('Sanitation Data'!$I$30,0,10*ROW('Sanitation Data'!I59)))</f>
        <v/>
      </c>
      <c r="DM65" s="374" t="str">
        <f ca="1">+IF(OFFSET('Sanitation Data'!$I$31,0,10*ROW('Sanitation Data'!I59))="","",OFFSET('Sanitation Data'!$I$31,0,10*ROW('Sanitation Data'!I59)))</f>
        <v/>
      </c>
      <c r="DN65" s="374" t="str">
        <f ca="1">+IF(OFFSET('Sanitation Data'!$I$32,0,10*ROW('Sanitation Data'!I59))="","",OFFSET('Sanitation Data'!$I$32,0,10*ROW('Sanitation Data'!I59)))</f>
        <v/>
      </c>
      <c r="DO65" s="374" t="str">
        <f ca="1">+IF(OFFSET('Hygiene Data'!$D$11,0,10*ROW('Hygiene Data'!D59))="","",OFFSET('Hygiene Data'!$D$11,0,10*ROW('Hygiene Data'!D59)))</f>
        <v/>
      </c>
      <c r="DP65" s="374" t="str">
        <f ca="1">+IF(OFFSET('Hygiene Data'!$D$12,0,10*ROW('Hygiene Data'!D59))="","",OFFSET('Hygiene Data'!$D$12,0,10*ROW('Hygiene Data'!D59)))</f>
        <v/>
      </c>
      <c r="DQ65" s="374" t="str">
        <f ca="1">+IF(OFFSET('Hygiene Data'!$D$13,0,10*ROW('Hygiene Data'!D59))="","",OFFSET('Hygiene Data'!$D$13,0,10*ROW('Hygiene Data'!D59)))</f>
        <v/>
      </c>
      <c r="DR65" s="374" t="str">
        <f ca="1">+IF(OFFSET('Hygiene Data'!$E$11,0,10*ROW('Hygiene Data'!E59))="","",OFFSET('Hygiene Data'!$E$11,0,10*ROW('Hygiene Data'!E59)))</f>
        <v/>
      </c>
      <c r="DS65" s="374" t="str">
        <f ca="1">+IF(OFFSET('Hygiene Data'!$E$12,0,10*ROW('Hygiene Data'!E59))="","",OFFSET('Hygiene Data'!$E$12,0,10*ROW('Hygiene Data'!E59)))</f>
        <v/>
      </c>
      <c r="DT65" s="374" t="str">
        <f ca="1">+IF(OFFSET('Hygiene Data'!$E$13,0,10*ROW('Hygiene Data'!E59))="","",OFFSET('Hygiene Data'!$E$13,0,10*ROW('Hygiene Data'!E59)))</f>
        <v/>
      </c>
      <c r="DU65" s="374" t="str">
        <f ca="1">+IF(OFFSET('Hygiene Data'!$F$11,0,10*ROW('Hygiene Data'!F59))="","",OFFSET('Hygiene Data'!$F$11,0,10*ROW('Hygiene Data'!F59)))</f>
        <v/>
      </c>
      <c r="DV65" s="374" t="str">
        <f ca="1">+IF(OFFSET('Hygiene Data'!$F$12,0,10*ROW('Hygiene Data'!F59))="","",OFFSET('Hygiene Data'!$F$12,0,10*ROW('Hygiene Data'!F59)))</f>
        <v/>
      </c>
      <c r="DW65" s="374" t="str">
        <f ca="1">+IF(OFFSET('Hygiene Data'!$F$13,0,10*ROW('Hygiene Data'!F59))="","",OFFSET('Hygiene Data'!$F$13,0,10*ROW('Hygiene Data'!F59)))</f>
        <v/>
      </c>
      <c r="DX65" s="374" t="str">
        <f ca="1">+IF(OFFSET('Hygiene Data'!$G$11,0,10*ROW('Hygiene Data'!G59))="","",OFFSET('Hygiene Data'!$G$11,0,10*ROW('Hygiene Data'!G59)))</f>
        <v/>
      </c>
      <c r="DY65" s="374" t="str">
        <f ca="1">+IF(OFFSET('Hygiene Data'!$G$12,0,10*ROW('Hygiene Data'!G59))="","",OFFSET('Hygiene Data'!$G$12,0,10*ROW('Hygiene Data'!G59)))</f>
        <v/>
      </c>
      <c r="DZ65" s="374" t="str">
        <f ca="1">+IF(OFFSET('Hygiene Data'!$G$13,0,10*ROW('Hygiene Data'!G59))="","",OFFSET('Hygiene Data'!$G$13,0,10*ROW('Hygiene Data'!G59)))</f>
        <v/>
      </c>
      <c r="EA65" s="374" t="str">
        <f ca="1">+IF(OFFSET('Hygiene Data'!$H$11,0,10*ROW('Hygiene Data'!H59))="","",OFFSET('Hygiene Data'!$H$11,0,10*ROW('Hygiene Data'!H59)))</f>
        <v/>
      </c>
      <c r="EB65" s="374" t="str">
        <f ca="1">+IF(OFFSET('Hygiene Data'!$H$12,0,10*ROW('Hygiene Data'!H59))="","",OFFSET('Hygiene Data'!$H$12,0,10*ROW('Hygiene Data'!H59)))</f>
        <v/>
      </c>
      <c r="EC65" s="374" t="str">
        <f ca="1">+IF(OFFSET('Hygiene Data'!$H$13,0,10*ROW('Hygiene Data'!H59))="","",OFFSET('Hygiene Data'!$H$13,0,10*ROW('Hygiene Data'!H59)))</f>
        <v/>
      </c>
      <c r="ED65" s="374" t="str">
        <f ca="1">+IF(OFFSET('Hygiene Data'!$I$11,0,10*ROW('Hygiene Data'!I59))="","",OFFSET('Hygiene Data'!$I$11,0,10*ROW('Hygiene Data'!I59)))</f>
        <v/>
      </c>
      <c r="EE65" s="374" t="str">
        <f ca="1">+IF(OFFSET('Hygiene Data'!$I$12,0,10*ROW('Hygiene Data'!I59))="","",OFFSET('Hygiene Data'!$I$12,0,10*ROW('Hygiene Data'!I59)))</f>
        <v/>
      </c>
      <c r="EF65" s="374" t="str">
        <f ca="1">+IF(OFFSET('Hygiene Data'!$I$13,0,10*ROW('Hygiene Data'!I59))="","",OFFSET('Hygiene Data'!$I$13,0,10*ROW('Hygiene Data'!I59)))</f>
        <v/>
      </c>
    </row>
    <row r="66" spans="1:136" x14ac:dyDescent="0.25">
      <c r="A66" s="483" t="str">
        <f ca="1">+IF(OFFSET('Water Data'!$B$2,0,10*ROW('Water Data'!E60))="","",OFFSET('Water Data'!$B$2,0,10*ROW('Water Data'!E60)))</f>
        <v/>
      </c>
      <c r="B66" s="48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0" t="str">
        <f t="shared" ca="1" si="0"/>
        <v/>
      </c>
      <c r="D66" s="51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4" t="str">
        <f ca="1">+IF(OFFSET('Water Data'!$D$27,0,10*ROW('Water Data'!D60))="","",OFFSET('Water Data'!$D$27,0,10*ROW('Water Data'!D60)))</f>
        <v/>
      </c>
      <c r="BT66" s="374" t="str">
        <f ca="1">+IF(OFFSET('Water Data'!$D$28,0,10*ROW('Water Data'!D60))="","",OFFSET('Water Data'!$D$28,0,10*ROW('Water Data'!D60)))</f>
        <v/>
      </c>
      <c r="BU66" s="374" t="str">
        <f ca="1">+IF(OFFSET('Water Data'!$D$29,0,10*ROW('Water Data'!D60))="","",OFFSET('Water Data'!$D$29,0,10*ROW('Water Data'!D60)))</f>
        <v/>
      </c>
      <c r="BV66" s="374" t="str">
        <f ca="1">+IF(OFFSET('Water Data'!$E$27,0,10*ROW('Water Data'!E60))="","",OFFSET('Water Data'!$E$27,0,10*ROW('Water Data'!E60)))</f>
        <v/>
      </c>
      <c r="BW66" s="374" t="str">
        <f ca="1">+IF(OFFSET('Water Data'!$E$28,0,10*ROW('Water Data'!E60))="","",OFFSET('Water Data'!$E$28,0,10*ROW('Water Data'!E60)))</f>
        <v/>
      </c>
      <c r="BX66" s="374" t="str">
        <f ca="1">+IF(OFFSET('Water Data'!$E$29,0,10*ROW('Water Data'!E60))="","",OFFSET('Water Data'!$E$29,0,10*ROW('Water Data'!E60)))</f>
        <v/>
      </c>
      <c r="BY66" s="374" t="str">
        <f ca="1">+IF(OFFSET('Water Data'!$F$27,0,10*ROW('Water Data'!F60))="","",OFFSET('Water Data'!$F$27,0,10*ROW('Water Data'!F60)))</f>
        <v/>
      </c>
      <c r="BZ66" s="374" t="str">
        <f ca="1">+IF(OFFSET('Water Data'!$F$28,0,10*ROW('Water Data'!F60))="","",OFFSET('Water Data'!$F$28,0,10*ROW('Water Data'!F60)))</f>
        <v/>
      </c>
      <c r="CA66" s="374" t="str">
        <f ca="1">+IF(OFFSET('Water Data'!$F$29,0,10*ROW('Water Data'!F60))="","",OFFSET('Water Data'!$F$29,0,10*ROW('Water Data'!F60)))</f>
        <v/>
      </c>
      <c r="CB66" s="374" t="str">
        <f ca="1">+IF(OFFSET('Water Data'!$G$27,0,10*ROW('Water Data'!G60))="","",OFFSET('Water Data'!$G$27,0,10*ROW('Water Data'!G60)))</f>
        <v/>
      </c>
      <c r="CC66" s="374" t="str">
        <f ca="1">+IF(OFFSET('Water Data'!$G$28,0,10*ROW('Water Data'!G60))="","",OFFSET('Water Data'!$G$28,0,10*ROW('Water Data'!G60)))</f>
        <v/>
      </c>
      <c r="CD66" s="374" t="str">
        <f ca="1">+IF(OFFSET('Water Data'!$G$29,0,10*ROW('Water Data'!G60))="","",OFFSET('Water Data'!$G$29,0,10*ROW('Water Data'!G60)))</f>
        <v/>
      </c>
      <c r="CE66" s="374" t="str">
        <f ca="1">+IF(OFFSET('Water Data'!$H$27,0,10*ROW('Water Data'!H60))="","",OFFSET('Water Data'!$H$27,0,10*ROW('Water Data'!H60)))</f>
        <v/>
      </c>
      <c r="CF66" s="374" t="str">
        <f ca="1">+IF(OFFSET('Water Data'!$H$28,0,10*ROW('Water Data'!H60))="","",OFFSET('Water Data'!$H$28,0,10*ROW('Water Data'!H60)))</f>
        <v/>
      </c>
      <c r="CG66" s="374" t="str">
        <f ca="1">+IF(OFFSET('Water Data'!$H$29,0,10*ROW('Water Data'!H60))="","",OFFSET('Water Data'!$H$29,0,10*ROW('Water Data'!H60)))</f>
        <v/>
      </c>
      <c r="CH66" s="374" t="str">
        <f ca="1">+IF(OFFSET('Water Data'!$I$27,0,10*ROW('Water Data'!I60))="","",OFFSET('Water Data'!$I$27,0,10*ROW('Water Data'!I60)))</f>
        <v/>
      </c>
      <c r="CI66" s="374" t="str">
        <f ca="1">+IF(OFFSET('Water Data'!$I$28,0,10*ROW('Water Data'!I60))="","",OFFSET('Water Data'!$I$28,0,10*ROW('Water Data'!I60)))</f>
        <v/>
      </c>
      <c r="CJ66" s="374" t="str">
        <f ca="1">+IF(OFFSET('Water Data'!$I$29,0,10*ROW('Water Data'!I60))="","",OFFSET('Water Data'!$I$29,0,10*ROW('Water Data'!I60)))</f>
        <v/>
      </c>
      <c r="CK66" s="374" t="str">
        <f ca="1">+IF(OFFSET('Sanitation Data'!$D$28,0,10*ROW('Sanitation Data'!D60))="","",OFFSET('Sanitation Data'!$D$28,0,10*ROW('Sanitation Data'!D60)))</f>
        <v/>
      </c>
      <c r="CL66" s="374" t="str">
        <f ca="1">+IF(OFFSET('Sanitation Data'!$D$29,0,10*ROW('Sanitation Data'!D60))="","",OFFSET('Sanitation Data'!$D$29,0,10*ROW('Sanitation Data'!D60)))</f>
        <v/>
      </c>
      <c r="CM66" s="374" t="str">
        <f ca="1">+IF(OFFSET('Sanitation Data'!$D$30,0,10*ROW('Sanitation Data'!D60))="","",OFFSET('Sanitation Data'!$D$30,0,10*ROW('Sanitation Data'!D60)))</f>
        <v/>
      </c>
      <c r="CN66" s="374" t="str">
        <f ca="1">+IF(OFFSET('Sanitation Data'!$D$31,0,10*ROW('Sanitation Data'!D60))="","",OFFSET('Sanitation Data'!$D$31,0,10*ROW('Sanitation Data'!D60)))</f>
        <v/>
      </c>
      <c r="CO66" s="374" t="str">
        <f ca="1">+IF(OFFSET('Sanitation Data'!$D$32,0,10*ROW('Sanitation Data'!D60))="","",OFFSET('Sanitation Data'!$D$32,0,10*ROW('Sanitation Data'!D60)))</f>
        <v/>
      </c>
      <c r="CP66" s="374" t="str">
        <f ca="1">+IF(OFFSET('Sanitation Data'!$E$28,0,10*ROW('Sanitation Data'!E60))="","",OFFSET('Sanitation Data'!$E$28,0,10*ROW('Sanitation Data'!E60)))</f>
        <v/>
      </c>
      <c r="CQ66" s="374" t="str">
        <f ca="1">+IF(OFFSET('Sanitation Data'!$E$29,0,10*ROW('Sanitation Data'!E60))="","",OFFSET('Sanitation Data'!$E$29,0,10*ROW('Sanitation Data'!E60)))</f>
        <v/>
      </c>
      <c r="CR66" s="374" t="str">
        <f ca="1">+IF(OFFSET('Sanitation Data'!$E$30,0,10*ROW('Sanitation Data'!E60))="","",OFFSET('Sanitation Data'!$E$30,0,10*ROW('Sanitation Data'!E60)))</f>
        <v/>
      </c>
      <c r="CS66" s="374" t="str">
        <f ca="1">+IF(OFFSET('Sanitation Data'!$E$31,0,10*ROW('Sanitation Data'!E60))="","",OFFSET('Sanitation Data'!$E$31,0,10*ROW('Sanitation Data'!E60)))</f>
        <v/>
      </c>
      <c r="CT66" s="374" t="str">
        <f ca="1">+IF(OFFSET('Sanitation Data'!$E$32,0,10*ROW('Sanitation Data'!E60))="","",OFFSET('Sanitation Data'!$E$32,0,10*ROW('Sanitation Data'!E60)))</f>
        <v/>
      </c>
      <c r="CU66" s="374" t="str">
        <f ca="1">+IF(OFFSET('Sanitation Data'!$F$28,0,10*ROW('Sanitation Data'!F60))="","",OFFSET('Sanitation Data'!$F$28,0,10*ROW('Sanitation Data'!F60)))</f>
        <v/>
      </c>
      <c r="CV66" s="374" t="str">
        <f ca="1">+IF(OFFSET('Sanitation Data'!$F$29,0,10*ROW('Sanitation Data'!F60))="","",OFFSET('Sanitation Data'!$F$29,0,10*ROW('Sanitation Data'!F60)))</f>
        <v/>
      </c>
      <c r="CW66" s="374" t="str">
        <f ca="1">+IF(OFFSET('Sanitation Data'!$F$30,0,10*ROW('Sanitation Data'!F60))="","",OFFSET('Sanitation Data'!$F$30,0,10*ROW('Sanitation Data'!F60)))</f>
        <v/>
      </c>
      <c r="CX66" s="374" t="str">
        <f ca="1">+IF(OFFSET('Sanitation Data'!$F$31,0,10*ROW('Sanitation Data'!F60))="","",OFFSET('Sanitation Data'!$F$31,0,10*ROW('Sanitation Data'!F60)))</f>
        <v/>
      </c>
      <c r="CY66" s="374" t="str">
        <f ca="1">+IF(OFFSET('Sanitation Data'!$F$32,0,10*ROW('Sanitation Data'!F60))="","",OFFSET('Sanitation Data'!$F$32,0,10*ROW('Sanitation Data'!F60)))</f>
        <v/>
      </c>
      <c r="CZ66" s="374" t="str">
        <f ca="1">+IF(OFFSET('Sanitation Data'!$G$28,0,10*ROW('Sanitation Data'!G60))="","",OFFSET('Sanitation Data'!$G$28,0,10*ROW('Sanitation Data'!G60)))</f>
        <v/>
      </c>
      <c r="DA66" s="374" t="str">
        <f ca="1">+IF(OFFSET('Sanitation Data'!$G$29,0,10*ROW('Sanitation Data'!G60))="","",OFFSET('Sanitation Data'!$G$29,0,10*ROW('Sanitation Data'!G60)))</f>
        <v/>
      </c>
      <c r="DB66" s="374" t="str">
        <f ca="1">+IF(OFFSET('Sanitation Data'!$G$30,0,10*ROW('Sanitation Data'!G60))="","",OFFSET('Sanitation Data'!$G$30,0,10*ROW('Sanitation Data'!G60)))</f>
        <v/>
      </c>
      <c r="DC66" s="374" t="str">
        <f ca="1">+IF(OFFSET('Sanitation Data'!$G$31,0,10*ROW('Sanitation Data'!G60))="","",OFFSET('Sanitation Data'!$G$31,0,10*ROW('Sanitation Data'!G60)))</f>
        <v/>
      </c>
      <c r="DD66" s="374" t="str">
        <f ca="1">+IF(OFFSET('Sanitation Data'!$G$32,0,10*ROW('Sanitation Data'!G60))="","",OFFSET('Sanitation Data'!$G$32,0,10*ROW('Sanitation Data'!G60)))</f>
        <v/>
      </c>
      <c r="DE66" s="374" t="str">
        <f ca="1">+IF(OFFSET('Sanitation Data'!$H$28,0,10*ROW('Sanitation Data'!H60))="","",OFFSET('Sanitation Data'!$H$28,0,10*ROW('Sanitation Data'!H60)))</f>
        <v/>
      </c>
      <c r="DF66" s="374" t="str">
        <f ca="1">+IF(OFFSET('Sanitation Data'!$H$29,0,10*ROW('Sanitation Data'!H60))="","",OFFSET('Sanitation Data'!$H$29,0,10*ROW('Sanitation Data'!H60)))</f>
        <v/>
      </c>
      <c r="DG66" s="374" t="str">
        <f ca="1">+IF(OFFSET('Sanitation Data'!$H$30,0,10*ROW('Sanitation Data'!H60))="","",OFFSET('Sanitation Data'!$H$30,0,10*ROW('Sanitation Data'!H60)))</f>
        <v/>
      </c>
      <c r="DH66" s="374" t="str">
        <f ca="1">+IF(OFFSET('Sanitation Data'!$H$31,0,10*ROW('Sanitation Data'!H60))="","",OFFSET('Sanitation Data'!$H$31,0,10*ROW('Sanitation Data'!H60)))</f>
        <v/>
      </c>
      <c r="DI66" s="374" t="str">
        <f ca="1">+IF(OFFSET('Sanitation Data'!$H$32,0,10*ROW('Sanitation Data'!H60))="","",OFFSET('Sanitation Data'!$H$32,0,10*ROW('Sanitation Data'!H60)))</f>
        <v/>
      </c>
      <c r="DJ66" s="374" t="str">
        <f ca="1">+IF(OFFSET('Sanitation Data'!$I$28,0,10*ROW('Sanitation Data'!I60))="","",OFFSET('Sanitation Data'!$I$28,0,10*ROW('Sanitation Data'!I60)))</f>
        <v/>
      </c>
      <c r="DK66" s="374" t="str">
        <f ca="1">+IF(OFFSET('Sanitation Data'!$I$29,0,10*ROW('Sanitation Data'!I60))="","",OFFSET('Sanitation Data'!$I$29,0,10*ROW('Sanitation Data'!I60)))</f>
        <v/>
      </c>
      <c r="DL66" s="374" t="str">
        <f ca="1">+IF(OFFSET('Sanitation Data'!$I$30,0,10*ROW('Sanitation Data'!I60))="","",OFFSET('Sanitation Data'!$I$30,0,10*ROW('Sanitation Data'!I60)))</f>
        <v/>
      </c>
      <c r="DM66" s="374" t="str">
        <f ca="1">+IF(OFFSET('Sanitation Data'!$I$31,0,10*ROW('Sanitation Data'!I60))="","",OFFSET('Sanitation Data'!$I$31,0,10*ROW('Sanitation Data'!I60)))</f>
        <v/>
      </c>
      <c r="DN66" s="374" t="str">
        <f ca="1">+IF(OFFSET('Sanitation Data'!$I$32,0,10*ROW('Sanitation Data'!I60))="","",OFFSET('Sanitation Data'!$I$32,0,10*ROW('Sanitation Data'!I60)))</f>
        <v/>
      </c>
      <c r="DO66" s="374" t="str">
        <f ca="1">+IF(OFFSET('Hygiene Data'!$D$11,0,10*ROW('Hygiene Data'!D60))="","",OFFSET('Hygiene Data'!$D$11,0,10*ROW('Hygiene Data'!D60)))</f>
        <v/>
      </c>
      <c r="DP66" s="374" t="str">
        <f ca="1">+IF(OFFSET('Hygiene Data'!$D$12,0,10*ROW('Hygiene Data'!D60))="","",OFFSET('Hygiene Data'!$D$12,0,10*ROW('Hygiene Data'!D60)))</f>
        <v/>
      </c>
      <c r="DQ66" s="374" t="str">
        <f ca="1">+IF(OFFSET('Hygiene Data'!$D$13,0,10*ROW('Hygiene Data'!D60))="","",OFFSET('Hygiene Data'!$D$13,0,10*ROW('Hygiene Data'!D60)))</f>
        <v/>
      </c>
      <c r="DR66" s="374" t="str">
        <f ca="1">+IF(OFFSET('Hygiene Data'!$E$11,0,10*ROW('Hygiene Data'!E60))="","",OFFSET('Hygiene Data'!$E$11,0,10*ROW('Hygiene Data'!E60)))</f>
        <v/>
      </c>
      <c r="DS66" s="374" t="str">
        <f ca="1">+IF(OFFSET('Hygiene Data'!$E$12,0,10*ROW('Hygiene Data'!E60))="","",OFFSET('Hygiene Data'!$E$12,0,10*ROW('Hygiene Data'!E60)))</f>
        <v/>
      </c>
      <c r="DT66" s="374" t="str">
        <f ca="1">+IF(OFFSET('Hygiene Data'!$E$13,0,10*ROW('Hygiene Data'!E60))="","",OFFSET('Hygiene Data'!$E$13,0,10*ROW('Hygiene Data'!E60)))</f>
        <v/>
      </c>
      <c r="DU66" s="374" t="str">
        <f ca="1">+IF(OFFSET('Hygiene Data'!$F$11,0,10*ROW('Hygiene Data'!F60))="","",OFFSET('Hygiene Data'!$F$11,0,10*ROW('Hygiene Data'!F60)))</f>
        <v/>
      </c>
      <c r="DV66" s="374" t="str">
        <f ca="1">+IF(OFFSET('Hygiene Data'!$F$12,0,10*ROW('Hygiene Data'!F60))="","",OFFSET('Hygiene Data'!$F$12,0,10*ROW('Hygiene Data'!F60)))</f>
        <v/>
      </c>
      <c r="DW66" s="374" t="str">
        <f ca="1">+IF(OFFSET('Hygiene Data'!$F$13,0,10*ROW('Hygiene Data'!F60))="","",OFFSET('Hygiene Data'!$F$13,0,10*ROW('Hygiene Data'!F60)))</f>
        <v/>
      </c>
      <c r="DX66" s="374" t="str">
        <f ca="1">+IF(OFFSET('Hygiene Data'!$G$11,0,10*ROW('Hygiene Data'!G60))="","",OFFSET('Hygiene Data'!$G$11,0,10*ROW('Hygiene Data'!G60)))</f>
        <v/>
      </c>
      <c r="DY66" s="374" t="str">
        <f ca="1">+IF(OFFSET('Hygiene Data'!$G$12,0,10*ROW('Hygiene Data'!G60))="","",OFFSET('Hygiene Data'!$G$12,0,10*ROW('Hygiene Data'!G60)))</f>
        <v/>
      </c>
      <c r="DZ66" s="374" t="str">
        <f ca="1">+IF(OFFSET('Hygiene Data'!$G$13,0,10*ROW('Hygiene Data'!G60))="","",OFFSET('Hygiene Data'!$G$13,0,10*ROW('Hygiene Data'!G60)))</f>
        <v/>
      </c>
      <c r="EA66" s="374" t="str">
        <f ca="1">+IF(OFFSET('Hygiene Data'!$H$11,0,10*ROW('Hygiene Data'!H60))="","",OFFSET('Hygiene Data'!$H$11,0,10*ROW('Hygiene Data'!H60)))</f>
        <v/>
      </c>
      <c r="EB66" s="374" t="str">
        <f ca="1">+IF(OFFSET('Hygiene Data'!$H$12,0,10*ROW('Hygiene Data'!H60))="","",OFFSET('Hygiene Data'!$H$12,0,10*ROW('Hygiene Data'!H60)))</f>
        <v/>
      </c>
      <c r="EC66" s="374" t="str">
        <f ca="1">+IF(OFFSET('Hygiene Data'!$H$13,0,10*ROW('Hygiene Data'!H60))="","",OFFSET('Hygiene Data'!$H$13,0,10*ROW('Hygiene Data'!H60)))</f>
        <v/>
      </c>
      <c r="ED66" s="374" t="str">
        <f ca="1">+IF(OFFSET('Hygiene Data'!$I$11,0,10*ROW('Hygiene Data'!I60))="","",OFFSET('Hygiene Data'!$I$11,0,10*ROW('Hygiene Data'!I60)))</f>
        <v/>
      </c>
      <c r="EE66" s="374" t="str">
        <f ca="1">+IF(OFFSET('Hygiene Data'!$I$12,0,10*ROW('Hygiene Data'!I60))="","",OFFSET('Hygiene Data'!$I$12,0,10*ROW('Hygiene Data'!I60)))</f>
        <v/>
      </c>
      <c r="EF66" s="374" t="str">
        <f ca="1">+IF(OFFSET('Hygiene Data'!$I$13,0,10*ROW('Hygiene Data'!I60))="","",OFFSET('Hygiene Data'!$I$13,0,10*ROW('Hygiene Data'!I60)))</f>
        <v/>
      </c>
    </row>
    <row r="67" spans="1:136" x14ac:dyDescent="0.25">
      <c r="A67" s="483" t="str">
        <f ca="1">+IF(OFFSET('Water Data'!$B$2,0,10*ROW('Water Data'!E61))="","",OFFSET('Water Data'!$B$2,0,10*ROW('Water Data'!E61)))</f>
        <v/>
      </c>
      <c r="B67" s="48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0" t="str">
        <f t="shared" ca="1" si="0"/>
        <v/>
      </c>
      <c r="D67" s="51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4" t="str">
        <f ca="1">+IF(OFFSET('Water Data'!$D$27,0,10*ROW('Water Data'!D61))="","",OFFSET('Water Data'!$D$27,0,10*ROW('Water Data'!D61)))</f>
        <v/>
      </c>
      <c r="BT67" s="374" t="str">
        <f ca="1">+IF(OFFSET('Water Data'!$D$28,0,10*ROW('Water Data'!D61))="","",OFFSET('Water Data'!$D$28,0,10*ROW('Water Data'!D61)))</f>
        <v/>
      </c>
      <c r="BU67" s="374" t="str">
        <f ca="1">+IF(OFFSET('Water Data'!$D$29,0,10*ROW('Water Data'!D61))="","",OFFSET('Water Data'!$D$29,0,10*ROW('Water Data'!D61)))</f>
        <v/>
      </c>
      <c r="BV67" s="374" t="str">
        <f ca="1">+IF(OFFSET('Water Data'!$E$27,0,10*ROW('Water Data'!E61))="","",OFFSET('Water Data'!$E$27,0,10*ROW('Water Data'!E61)))</f>
        <v/>
      </c>
      <c r="BW67" s="374" t="str">
        <f ca="1">+IF(OFFSET('Water Data'!$E$28,0,10*ROW('Water Data'!E61))="","",OFFSET('Water Data'!$E$28,0,10*ROW('Water Data'!E61)))</f>
        <v/>
      </c>
      <c r="BX67" s="374" t="str">
        <f ca="1">+IF(OFFSET('Water Data'!$E$29,0,10*ROW('Water Data'!E61))="","",OFFSET('Water Data'!$E$29,0,10*ROW('Water Data'!E61)))</f>
        <v/>
      </c>
      <c r="BY67" s="374" t="str">
        <f ca="1">+IF(OFFSET('Water Data'!$F$27,0,10*ROW('Water Data'!F61))="","",OFFSET('Water Data'!$F$27,0,10*ROW('Water Data'!F61)))</f>
        <v/>
      </c>
      <c r="BZ67" s="374" t="str">
        <f ca="1">+IF(OFFSET('Water Data'!$F$28,0,10*ROW('Water Data'!F61))="","",OFFSET('Water Data'!$F$28,0,10*ROW('Water Data'!F61)))</f>
        <v/>
      </c>
      <c r="CA67" s="374" t="str">
        <f ca="1">+IF(OFFSET('Water Data'!$F$29,0,10*ROW('Water Data'!F61))="","",OFFSET('Water Data'!$F$29,0,10*ROW('Water Data'!F61)))</f>
        <v/>
      </c>
      <c r="CB67" s="374" t="str">
        <f ca="1">+IF(OFFSET('Water Data'!$G$27,0,10*ROW('Water Data'!G61))="","",OFFSET('Water Data'!$G$27,0,10*ROW('Water Data'!G61)))</f>
        <v/>
      </c>
      <c r="CC67" s="374" t="str">
        <f ca="1">+IF(OFFSET('Water Data'!$G$28,0,10*ROW('Water Data'!G61))="","",OFFSET('Water Data'!$G$28,0,10*ROW('Water Data'!G61)))</f>
        <v/>
      </c>
      <c r="CD67" s="374" t="str">
        <f ca="1">+IF(OFFSET('Water Data'!$G$29,0,10*ROW('Water Data'!G61))="","",OFFSET('Water Data'!$G$29,0,10*ROW('Water Data'!G61)))</f>
        <v/>
      </c>
      <c r="CE67" s="374" t="str">
        <f ca="1">+IF(OFFSET('Water Data'!$H$27,0,10*ROW('Water Data'!H61))="","",OFFSET('Water Data'!$H$27,0,10*ROW('Water Data'!H61)))</f>
        <v/>
      </c>
      <c r="CF67" s="374" t="str">
        <f ca="1">+IF(OFFSET('Water Data'!$H$28,0,10*ROW('Water Data'!H61))="","",OFFSET('Water Data'!$H$28,0,10*ROW('Water Data'!H61)))</f>
        <v/>
      </c>
      <c r="CG67" s="374" t="str">
        <f ca="1">+IF(OFFSET('Water Data'!$H$29,0,10*ROW('Water Data'!H61))="","",OFFSET('Water Data'!$H$29,0,10*ROW('Water Data'!H61)))</f>
        <v/>
      </c>
      <c r="CH67" s="374" t="str">
        <f ca="1">+IF(OFFSET('Water Data'!$I$27,0,10*ROW('Water Data'!I61))="","",OFFSET('Water Data'!$I$27,0,10*ROW('Water Data'!I61)))</f>
        <v/>
      </c>
      <c r="CI67" s="374" t="str">
        <f ca="1">+IF(OFFSET('Water Data'!$I$28,0,10*ROW('Water Data'!I61))="","",OFFSET('Water Data'!$I$28,0,10*ROW('Water Data'!I61)))</f>
        <v/>
      </c>
      <c r="CJ67" s="374" t="str">
        <f ca="1">+IF(OFFSET('Water Data'!$I$29,0,10*ROW('Water Data'!I61))="","",OFFSET('Water Data'!$I$29,0,10*ROW('Water Data'!I61)))</f>
        <v/>
      </c>
      <c r="CK67" s="374" t="str">
        <f ca="1">+IF(OFFSET('Sanitation Data'!$D$28,0,10*ROW('Sanitation Data'!D61))="","",OFFSET('Sanitation Data'!$D$28,0,10*ROW('Sanitation Data'!D61)))</f>
        <v/>
      </c>
      <c r="CL67" s="374" t="str">
        <f ca="1">+IF(OFFSET('Sanitation Data'!$D$29,0,10*ROW('Sanitation Data'!D61))="","",OFFSET('Sanitation Data'!$D$29,0,10*ROW('Sanitation Data'!D61)))</f>
        <v/>
      </c>
      <c r="CM67" s="374" t="str">
        <f ca="1">+IF(OFFSET('Sanitation Data'!$D$30,0,10*ROW('Sanitation Data'!D61))="","",OFFSET('Sanitation Data'!$D$30,0,10*ROW('Sanitation Data'!D61)))</f>
        <v/>
      </c>
      <c r="CN67" s="374" t="str">
        <f ca="1">+IF(OFFSET('Sanitation Data'!$D$31,0,10*ROW('Sanitation Data'!D61))="","",OFFSET('Sanitation Data'!$D$31,0,10*ROW('Sanitation Data'!D61)))</f>
        <v/>
      </c>
      <c r="CO67" s="374" t="str">
        <f ca="1">+IF(OFFSET('Sanitation Data'!$D$32,0,10*ROW('Sanitation Data'!D61))="","",OFFSET('Sanitation Data'!$D$32,0,10*ROW('Sanitation Data'!D61)))</f>
        <v/>
      </c>
      <c r="CP67" s="374" t="str">
        <f ca="1">+IF(OFFSET('Sanitation Data'!$E$28,0,10*ROW('Sanitation Data'!E61))="","",OFFSET('Sanitation Data'!$E$28,0,10*ROW('Sanitation Data'!E61)))</f>
        <v/>
      </c>
      <c r="CQ67" s="374" t="str">
        <f ca="1">+IF(OFFSET('Sanitation Data'!$E$29,0,10*ROW('Sanitation Data'!E61))="","",OFFSET('Sanitation Data'!$E$29,0,10*ROW('Sanitation Data'!E61)))</f>
        <v/>
      </c>
      <c r="CR67" s="374" t="str">
        <f ca="1">+IF(OFFSET('Sanitation Data'!$E$30,0,10*ROW('Sanitation Data'!E61))="","",OFFSET('Sanitation Data'!$E$30,0,10*ROW('Sanitation Data'!E61)))</f>
        <v/>
      </c>
      <c r="CS67" s="374" t="str">
        <f ca="1">+IF(OFFSET('Sanitation Data'!$E$31,0,10*ROW('Sanitation Data'!E61))="","",OFFSET('Sanitation Data'!$E$31,0,10*ROW('Sanitation Data'!E61)))</f>
        <v/>
      </c>
      <c r="CT67" s="374" t="str">
        <f ca="1">+IF(OFFSET('Sanitation Data'!$E$32,0,10*ROW('Sanitation Data'!E61))="","",OFFSET('Sanitation Data'!$E$32,0,10*ROW('Sanitation Data'!E61)))</f>
        <v/>
      </c>
      <c r="CU67" s="374" t="str">
        <f ca="1">+IF(OFFSET('Sanitation Data'!$F$28,0,10*ROW('Sanitation Data'!F61))="","",OFFSET('Sanitation Data'!$F$28,0,10*ROW('Sanitation Data'!F61)))</f>
        <v/>
      </c>
      <c r="CV67" s="374" t="str">
        <f ca="1">+IF(OFFSET('Sanitation Data'!$F$29,0,10*ROW('Sanitation Data'!F61))="","",OFFSET('Sanitation Data'!$F$29,0,10*ROW('Sanitation Data'!F61)))</f>
        <v/>
      </c>
      <c r="CW67" s="374" t="str">
        <f ca="1">+IF(OFFSET('Sanitation Data'!$F$30,0,10*ROW('Sanitation Data'!F61))="","",OFFSET('Sanitation Data'!$F$30,0,10*ROW('Sanitation Data'!F61)))</f>
        <v/>
      </c>
      <c r="CX67" s="374" t="str">
        <f ca="1">+IF(OFFSET('Sanitation Data'!$F$31,0,10*ROW('Sanitation Data'!F61))="","",OFFSET('Sanitation Data'!$F$31,0,10*ROW('Sanitation Data'!F61)))</f>
        <v/>
      </c>
      <c r="CY67" s="374" t="str">
        <f ca="1">+IF(OFFSET('Sanitation Data'!$F$32,0,10*ROW('Sanitation Data'!F61))="","",OFFSET('Sanitation Data'!$F$32,0,10*ROW('Sanitation Data'!F61)))</f>
        <v/>
      </c>
      <c r="CZ67" s="374" t="str">
        <f ca="1">+IF(OFFSET('Sanitation Data'!$G$28,0,10*ROW('Sanitation Data'!G61))="","",OFFSET('Sanitation Data'!$G$28,0,10*ROW('Sanitation Data'!G61)))</f>
        <v/>
      </c>
      <c r="DA67" s="374" t="str">
        <f ca="1">+IF(OFFSET('Sanitation Data'!$G$29,0,10*ROW('Sanitation Data'!G61))="","",OFFSET('Sanitation Data'!$G$29,0,10*ROW('Sanitation Data'!G61)))</f>
        <v/>
      </c>
      <c r="DB67" s="374" t="str">
        <f ca="1">+IF(OFFSET('Sanitation Data'!$G$30,0,10*ROW('Sanitation Data'!G61))="","",OFFSET('Sanitation Data'!$G$30,0,10*ROW('Sanitation Data'!G61)))</f>
        <v/>
      </c>
      <c r="DC67" s="374" t="str">
        <f ca="1">+IF(OFFSET('Sanitation Data'!$G$31,0,10*ROW('Sanitation Data'!G61))="","",OFFSET('Sanitation Data'!$G$31,0,10*ROW('Sanitation Data'!G61)))</f>
        <v/>
      </c>
      <c r="DD67" s="374" t="str">
        <f ca="1">+IF(OFFSET('Sanitation Data'!$G$32,0,10*ROW('Sanitation Data'!G61))="","",OFFSET('Sanitation Data'!$G$32,0,10*ROW('Sanitation Data'!G61)))</f>
        <v/>
      </c>
      <c r="DE67" s="374" t="str">
        <f ca="1">+IF(OFFSET('Sanitation Data'!$H$28,0,10*ROW('Sanitation Data'!H61))="","",OFFSET('Sanitation Data'!$H$28,0,10*ROW('Sanitation Data'!H61)))</f>
        <v/>
      </c>
      <c r="DF67" s="374" t="str">
        <f ca="1">+IF(OFFSET('Sanitation Data'!$H$29,0,10*ROW('Sanitation Data'!H61))="","",OFFSET('Sanitation Data'!$H$29,0,10*ROW('Sanitation Data'!H61)))</f>
        <v/>
      </c>
      <c r="DG67" s="374" t="str">
        <f ca="1">+IF(OFFSET('Sanitation Data'!$H$30,0,10*ROW('Sanitation Data'!H61))="","",OFFSET('Sanitation Data'!$H$30,0,10*ROW('Sanitation Data'!H61)))</f>
        <v/>
      </c>
      <c r="DH67" s="374" t="str">
        <f ca="1">+IF(OFFSET('Sanitation Data'!$H$31,0,10*ROW('Sanitation Data'!H61))="","",OFFSET('Sanitation Data'!$H$31,0,10*ROW('Sanitation Data'!H61)))</f>
        <v/>
      </c>
      <c r="DI67" s="374" t="str">
        <f ca="1">+IF(OFFSET('Sanitation Data'!$H$32,0,10*ROW('Sanitation Data'!H61))="","",OFFSET('Sanitation Data'!$H$32,0,10*ROW('Sanitation Data'!H61)))</f>
        <v/>
      </c>
      <c r="DJ67" s="374" t="str">
        <f ca="1">+IF(OFFSET('Sanitation Data'!$I$28,0,10*ROW('Sanitation Data'!I61))="","",OFFSET('Sanitation Data'!$I$28,0,10*ROW('Sanitation Data'!I61)))</f>
        <v/>
      </c>
      <c r="DK67" s="374" t="str">
        <f ca="1">+IF(OFFSET('Sanitation Data'!$I$29,0,10*ROW('Sanitation Data'!I61))="","",OFFSET('Sanitation Data'!$I$29,0,10*ROW('Sanitation Data'!I61)))</f>
        <v/>
      </c>
      <c r="DL67" s="374" t="str">
        <f ca="1">+IF(OFFSET('Sanitation Data'!$I$30,0,10*ROW('Sanitation Data'!I61))="","",OFFSET('Sanitation Data'!$I$30,0,10*ROW('Sanitation Data'!I61)))</f>
        <v/>
      </c>
      <c r="DM67" s="374" t="str">
        <f ca="1">+IF(OFFSET('Sanitation Data'!$I$31,0,10*ROW('Sanitation Data'!I61))="","",OFFSET('Sanitation Data'!$I$31,0,10*ROW('Sanitation Data'!I61)))</f>
        <v/>
      </c>
      <c r="DN67" s="374" t="str">
        <f ca="1">+IF(OFFSET('Sanitation Data'!$I$32,0,10*ROW('Sanitation Data'!I61))="","",OFFSET('Sanitation Data'!$I$32,0,10*ROW('Sanitation Data'!I61)))</f>
        <v/>
      </c>
      <c r="DO67" s="374" t="str">
        <f ca="1">+IF(OFFSET('Hygiene Data'!$D$11,0,10*ROW('Hygiene Data'!D61))="","",OFFSET('Hygiene Data'!$D$11,0,10*ROW('Hygiene Data'!D61)))</f>
        <v/>
      </c>
      <c r="DP67" s="374" t="str">
        <f ca="1">+IF(OFFSET('Hygiene Data'!$D$12,0,10*ROW('Hygiene Data'!D61))="","",OFFSET('Hygiene Data'!$D$12,0,10*ROW('Hygiene Data'!D61)))</f>
        <v/>
      </c>
      <c r="DQ67" s="374" t="str">
        <f ca="1">+IF(OFFSET('Hygiene Data'!$D$13,0,10*ROW('Hygiene Data'!D61))="","",OFFSET('Hygiene Data'!$D$13,0,10*ROW('Hygiene Data'!D61)))</f>
        <v/>
      </c>
      <c r="DR67" s="374" t="str">
        <f ca="1">+IF(OFFSET('Hygiene Data'!$E$11,0,10*ROW('Hygiene Data'!E61))="","",OFFSET('Hygiene Data'!$E$11,0,10*ROW('Hygiene Data'!E61)))</f>
        <v/>
      </c>
      <c r="DS67" s="374" t="str">
        <f ca="1">+IF(OFFSET('Hygiene Data'!$E$12,0,10*ROW('Hygiene Data'!E61))="","",OFFSET('Hygiene Data'!$E$12,0,10*ROW('Hygiene Data'!E61)))</f>
        <v/>
      </c>
      <c r="DT67" s="374" t="str">
        <f ca="1">+IF(OFFSET('Hygiene Data'!$E$13,0,10*ROW('Hygiene Data'!E61))="","",OFFSET('Hygiene Data'!$E$13,0,10*ROW('Hygiene Data'!E61)))</f>
        <v/>
      </c>
      <c r="DU67" s="374" t="str">
        <f ca="1">+IF(OFFSET('Hygiene Data'!$F$11,0,10*ROW('Hygiene Data'!F61))="","",OFFSET('Hygiene Data'!$F$11,0,10*ROW('Hygiene Data'!F61)))</f>
        <v/>
      </c>
      <c r="DV67" s="374" t="str">
        <f ca="1">+IF(OFFSET('Hygiene Data'!$F$12,0,10*ROW('Hygiene Data'!F61))="","",OFFSET('Hygiene Data'!$F$12,0,10*ROW('Hygiene Data'!F61)))</f>
        <v/>
      </c>
      <c r="DW67" s="374" t="str">
        <f ca="1">+IF(OFFSET('Hygiene Data'!$F$13,0,10*ROW('Hygiene Data'!F61))="","",OFFSET('Hygiene Data'!$F$13,0,10*ROW('Hygiene Data'!F61)))</f>
        <v/>
      </c>
      <c r="DX67" s="374" t="str">
        <f ca="1">+IF(OFFSET('Hygiene Data'!$G$11,0,10*ROW('Hygiene Data'!G61))="","",OFFSET('Hygiene Data'!$G$11,0,10*ROW('Hygiene Data'!G61)))</f>
        <v/>
      </c>
      <c r="DY67" s="374" t="str">
        <f ca="1">+IF(OFFSET('Hygiene Data'!$G$12,0,10*ROW('Hygiene Data'!G61))="","",OFFSET('Hygiene Data'!$G$12,0,10*ROW('Hygiene Data'!G61)))</f>
        <v/>
      </c>
      <c r="DZ67" s="374" t="str">
        <f ca="1">+IF(OFFSET('Hygiene Data'!$G$13,0,10*ROW('Hygiene Data'!G61))="","",OFFSET('Hygiene Data'!$G$13,0,10*ROW('Hygiene Data'!G61)))</f>
        <v/>
      </c>
      <c r="EA67" s="374" t="str">
        <f ca="1">+IF(OFFSET('Hygiene Data'!$H$11,0,10*ROW('Hygiene Data'!H61))="","",OFFSET('Hygiene Data'!$H$11,0,10*ROW('Hygiene Data'!H61)))</f>
        <v/>
      </c>
      <c r="EB67" s="374" t="str">
        <f ca="1">+IF(OFFSET('Hygiene Data'!$H$12,0,10*ROW('Hygiene Data'!H61))="","",OFFSET('Hygiene Data'!$H$12,0,10*ROW('Hygiene Data'!H61)))</f>
        <v/>
      </c>
      <c r="EC67" s="374" t="str">
        <f ca="1">+IF(OFFSET('Hygiene Data'!$H$13,0,10*ROW('Hygiene Data'!H61))="","",OFFSET('Hygiene Data'!$H$13,0,10*ROW('Hygiene Data'!H61)))</f>
        <v/>
      </c>
      <c r="ED67" s="374" t="str">
        <f ca="1">+IF(OFFSET('Hygiene Data'!$I$11,0,10*ROW('Hygiene Data'!I61))="","",OFFSET('Hygiene Data'!$I$11,0,10*ROW('Hygiene Data'!I61)))</f>
        <v/>
      </c>
      <c r="EE67" s="374" t="str">
        <f ca="1">+IF(OFFSET('Hygiene Data'!$I$12,0,10*ROW('Hygiene Data'!I61))="","",OFFSET('Hygiene Data'!$I$12,0,10*ROW('Hygiene Data'!I61)))</f>
        <v/>
      </c>
      <c r="EF67" s="374" t="str">
        <f ca="1">+IF(OFFSET('Hygiene Data'!$I$13,0,10*ROW('Hygiene Data'!I61))="","",OFFSET('Hygiene Data'!$I$13,0,10*ROW('Hygiene Data'!I61)))</f>
        <v/>
      </c>
    </row>
    <row r="68" spans="1:136" x14ac:dyDescent="0.25">
      <c r="A68" s="483" t="str">
        <f ca="1">+IF(OFFSET('Water Data'!$B$2,0,10*ROW('Water Data'!E62))="","",OFFSET('Water Data'!$B$2,0,10*ROW('Water Data'!E62)))</f>
        <v/>
      </c>
      <c r="B68" s="48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0" t="str">
        <f t="shared" ca="1" si="0"/>
        <v/>
      </c>
      <c r="D68" s="51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4" t="str">
        <f ca="1">+IF(OFFSET('Water Data'!$D$27,0,10*ROW('Water Data'!D62))="","",OFFSET('Water Data'!$D$27,0,10*ROW('Water Data'!D62)))</f>
        <v/>
      </c>
      <c r="BT68" s="374" t="str">
        <f ca="1">+IF(OFFSET('Water Data'!$D$28,0,10*ROW('Water Data'!D62))="","",OFFSET('Water Data'!$D$28,0,10*ROW('Water Data'!D62)))</f>
        <v/>
      </c>
      <c r="BU68" s="374" t="str">
        <f ca="1">+IF(OFFSET('Water Data'!$D$29,0,10*ROW('Water Data'!D62))="","",OFFSET('Water Data'!$D$29,0,10*ROW('Water Data'!D62)))</f>
        <v/>
      </c>
      <c r="BV68" s="374" t="str">
        <f ca="1">+IF(OFFSET('Water Data'!$E$27,0,10*ROW('Water Data'!E62))="","",OFFSET('Water Data'!$E$27,0,10*ROW('Water Data'!E62)))</f>
        <v/>
      </c>
      <c r="BW68" s="374" t="str">
        <f ca="1">+IF(OFFSET('Water Data'!$E$28,0,10*ROW('Water Data'!E62))="","",OFFSET('Water Data'!$E$28,0,10*ROW('Water Data'!E62)))</f>
        <v/>
      </c>
      <c r="BX68" s="374" t="str">
        <f ca="1">+IF(OFFSET('Water Data'!$E$29,0,10*ROW('Water Data'!E62))="","",OFFSET('Water Data'!$E$29,0,10*ROW('Water Data'!E62)))</f>
        <v/>
      </c>
      <c r="BY68" s="374" t="str">
        <f ca="1">+IF(OFFSET('Water Data'!$F$27,0,10*ROW('Water Data'!F62))="","",OFFSET('Water Data'!$F$27,0,10*ROW('Water Data'!F62)))</f>
        <v/>
      </c>
      <c r="BZ68" s="374" t="str">
        <f ca="1">+IF(OFFSET('Water Data'!$F$28,0,10*ROW('Water Data'!F62))="","",OFFSET('Water Data'!$F$28,0,10*ROW('Water Data'!F62)))</f>
        <v/>
      </c>
      <c r="CA68" s="374" t="str">
        <f ca="1">+IF(OFFSET('Water Data'!$F$29,0,10*ROW('Water Data'!F62))="","",OFFSET('Water Data'!$F$29,0,10*ROW('Water Data'!F62)))</f>
        <v/>
      </c>
      <c r="CB68" s="374" t="str">
        <f ca="1">+IF(OFFSET('Water Data'!$G$27,0,10*ROW('Water Data'!G62))="","",OFFSET('Water Data'!$G$27,0,10*ROW('Water Data'!G62)))</f>
        <v/>
      </c>
      <c r="CC68" s="374" t="str">
        <f ca="1">+IF(OFFSET('Water Data'!$G$28,0,10*ROW('Water Data'!G62))="","",OFFSET('Water Data'!$G$28,0,10*ROW('Water Data'!G62)))</f>
        <v/>
      </c>
      <c r="CD68" s="374" t="str">
        <f ca="1">+IF(OFFSET('Water Data'!$G$29,0,10*ROW('Water Data'!G62))="","",OFFSET('Water Data'!$G$29,0,10*ROW('Water Data'!G62)))</f>
        <v/>
      </c>
      <c r="CE68" s="374" t="str">
        <f ca="1">+IF(OFFSET('Water Data'!$H$27,0,10*ROW('Water Data'!H62))="","",OFFSET('Water Data'!$H$27,0,10*ROW('Water Data'!H62)))</f>
        <v/>
      </c>
      <c r="CF68" s="374" t="str">
        <f ca="1">+IF(OFFSET('Water Data'!$H$28,0,10*ROW('Water Data'!H62))="","",OFFSET('Water Data'!$H$28,0,10*ROW('Water Data'!H62)))</f>
        <v/>
      </c>
      <c r="CG68" s="374" t="str">
        <f ca="1">+IF(OFFSET('Water Data'!$H$29,0,10*ROW('Water Data'!H62))="","",OFFSET('Water Data'!$H$29,0,10*ROW('Water Data'!H62)))</f>
        <v/>
      </c>
      <c r="CH68" s="374" t="str">
        <f ca="1">+IF(OFFSET('Water Data'!$I$27,0,10*ROW('Water Data'!I62))="","",OFFSET('Water Data'!$I$27,0,10*ROW('Water Data'!I62)))</f>
        <v/>
      </c>
      <c r="CI68" s="374" t="str">
        <f ca="1">+IF(OFFSET('Water Data'!$I$28,0,10*ROW('Water Data'!I62))="","",OFFSET('Water Data'!$I$28,0,10*ROW('Water Data'!I62)))</f>
        <v/>
      </c>
      <c r="CJ68" s="374" t="str">
        <f ca="1">+IF(OFFSET('Water Data'!$I$29,0,10*ROW('Water Data'!I62))="","",OFFSET('Water Data'!$I$29,0,10*ROW('Water Data'!I62)))</f>
        <v/>
      </c>
      <c r="CK68" s="374" t="str">
        <f ca="1">+IF(OFFSET('Sanitation Data'!$D$28,0,10*ROW('Sanitation Data'!D62))="","",OFFSET('Sanitation Data'!$D$28,0,10*ROW('Sanitation Data'!D62)))</f>
        <v/>
      </c>
      <c r="CL68" s="374" t="str">
        <f ca="1">+IF(OFFSET('Sanitation Data'!$D$29,0,10*ROW('Sanitation Data'!D62))="","",OFFSET('Sanitation Data'!$D$29,0,10*ROW('Sanitation Data'!D62)))</f>
        <v/>
      </c>
      <c r="CM68" s="374" t="str">
        <f ca="1">+IF(OFFSET('Sanitation Data'!$D$30,0,10*ROW('Sanitation Data'!D62))="","",OFFSET('Sanitation Data'!$D$30,0,10*ROW('Sanitation Data'!D62)))</f>
        <v/>
      </c>
      <c r="CN68" s="374" t="str">
        <f ca="1">+IF(OFFSET('Sanitation Data'!$D$31,0,10*ROW('Sanitation Data'!D62))="","",OFFSET('Sanitation Data'!$D$31,0,10*ROW('Sanitation Data'!D62)))</f>
        <v/>
      </c>
      <c r="CO68" s="374" t="str">
        <f ca="1">+IF(OFFSET('Sanitation Data'!$D$32,0,10*ROW('Sanitation Data'!D62))="","",OFFSET('Sanitation Data'!$D$32,0,10*ROW('Sanitation Data'!D62)))</f>
        <v/>
      </c>
      <c r="CP68" s="374" t="str">
        <f ca="1">+IF(OFFSET('Sanitation Data'!$E$28,0,10*ROW('Sanitation Data'!E62))="","",OFFSET('Sanitation Data'!$E$28,0,10*ROW('Sanitation Data'!E62)))</f>
        <v/>
      </c>
      <c r="CQ68" s="374" t="str">
        <f ca="1">+IF(OFFSET('Sanitation Data'!$E$29,0,10*ROW('Sanitation Data'!E62))="","",OFFSET('Sanitation Data'!$E$29,0,10*ROW('Sanitation Data'!E62)))</f>
        <v/>
      </c>
      <c r="CR68" s="374" t="str">
        <f ca="1">+IF(OFFSET('Sanitation Data'!$E$30,0,10*ROW('Sanitation Data'!E62))="","",OFFSET('Sanitation Data'!$E$30,0,10*ROW('Sanitation Data'!E62)))</f>
        <v/>
      </c>
      <c r="CS68" s="374" t="str">
        <f ca="1">+IF(OFFSET('Sanitation Data'!$E$31,0,10*ROW('Sanitation Data'!E62))="","",OFFSET('Sanitation Data'!$E$31,0,10*ROW('Sanitation Data'!E62)))</f>
        <v/>
      </c>
      <c r="CT68" s="374" t="str">
        <f ca="1">+IF(OFFSET('Sanitation Data'!$E$32,0,10*ROW('Sanitation Data'!E62))="","",OFFSET('Sanitation Data'!$E$32,0,10*ROW('Sanitation Data'!E62)))</f>
        <v/>
      </c>
      <c r="CU68" s="374" t="str">
        <f ca="1">+IF(OFFSET('Sanitation Data'!$F$28,0,10*ROW('Sanitation Data'!F62))="","",OFFSET('Sanitation Data'!$F$28,0,10*ROW('Sanitation Data'!F62)))</f>
        <v/>
      </c>
      <c r="CV68" s="374" t="str">
        <f ca="1">+IF(OFFSET('Sanitation Data'!$F$29,0,10*ROW('Sanitation Data'!F62))="","",OFFSET('Sanitation Data'!$F$29,0,10*ROW('Sanitation Data'!F62)))</f>
        <v/>
      </c>
      <c r="CW68" s="374" t="str">
        <f ca="1">+IF(OFFSET('Sanitation Data'!$F$30,0,10*ROW('Sanitation Data'!F62))="","",OFFSET('Sanitation Data'!$F$30,0,10*ROW('Sanitation Data'!F62)))</f>
        <v/>
      </c>
      <c r="CX68" s="374" t="str">
        <f ca="1">+IF(OFFSET('Sanitation Data'!$F$31,0,10*ROW('Sanitation Data'!F62))="","",OFFSET('Sanitation Data'!$F$31,0,10*ROW('Sanitation Data'!F62)))</f>
        <v/>
      </c>
      <c r="CY68" s="374" t="str">
        <f ca="1">+IF(OFFSET('Sanitation Data'!$F$32,0,10*ROW('Sanitation Data'!F62))="","",OFFSET('Sanitation Data'!$F$32,0,10*ROW('Sanitation Data'!F62)))</f>
        <v/>
      </c>
      <c r="CZ68" s="374" t="str">
        <f ca="1">+IF(OFFSET('Sanitation Data'!$G$28,0,10*ROW('Sanitation Data'!G62))="","",OFFSET('Sanitation Data'!$G$28,0,10*ROW('Sanitation Data'!G62)))</f>
        <v/>
      </c>
      <c r="DA68" s="374" t="str">
        <f ca="1">+IF(OFFSET('Sanitation Data'!$G$29,0,10*ROW('Sanitation Data'!G62))="","",OFFSET('Sanitation Data'!$G$29,0,10*ROW('Sanitation Data'!G62)))</f>
        <v/>
      </c>
      <c r="DB68" s="374" t="str">
        <f ca="1">+IF(OFFSET('Sanitation Data'!$G$30,0,10*ROW('Sanitation Data'!G62))="","",OFFSET('Sanitation Data'!$G$30,0,10*ROW('Sanitation Data'!G62)))</f>
        <v/>
      </c>
      <c r="DC68" s="374" t="str">
        <f ca="1">+IF(OFFSET('Sanitation Data'!$G$31,0,10*ROW('Sanitation Data'!G62))="","",OFFSET('Sanitation Data'!$G$31,0,10*ROW('Sanitation Data'!G62)))</f>
        <v/>
      </c>
      <c r="DD68" s="374" t="str">
        <f ca="1">+IF(OFFSET('Sanitation Data'!$G$32,0,10*ROW('Sanitation Data'!G62))="","",OFFSET('Sanitation Data'!$G$32,0,10*ROW('Sanitation Data'!G62)))</f>
        <v/>
      </c>
      <c r="DE68" s="374" t="str">
        <f ca="1">+IF(OFFSET('Sanitation Data'!$H$28,0,10*ROW('Sanitation Data'!H62))="","",OFFSET('Sanitation Data'!$H$28,0,10*ROW('Sanitation Data'!H62)))</f>
        <v/>
      </c>
      <c r="DF68" s="374" t="str">
        <f ca="1">+IF(OFFSET('Sanitation Data'!$H$29,0,10*ROW('Sanitation Data'!H62))="","",OFFSET('Sanitation Data'!$H$29,0,10*ROW('Sanitation Data'!H62)))</f>
        <v/>
      </c>
      <c r="DG68" s="374" t="str">
        <f ca="1">+IF(OFFSET('Sanitation Data'!$H$30,0,10*ROW('Sanitation Data'!H62))="","",OFFSET('Sanitation Data'!$H$30,0,10*ROW('Sanitation Data'!H62)))</f>
        <v/>
      </c>
      <c r="DH68" s="374" t="str">
        <f ca="1">+IF(OFFSET('Sanitation Data'!$H$31,0,10*ROW('Sanitation Data'!H62))="","",OFFSET('Sanitation Data'!$H$31,0,10*ROW('Sanitation Data'!H62)))</f>
        <v/>
      </c>
      <c r="DI68" s="374" t="str">
        <f ca="1">+IF(OFFSET('Sanitation Data'!$H$32,0,10*ROW('Sanitation Data'!H62))="","",OFFSET('Sanitation Data'!$H$32,0,10*ROW('Sanitation Data'!H62)))</f>
        <v/>
      </c>
      <c r="DJ68" s="374" t="str">
        <f ca="1">+IF(OFFSET('Sanitation Data'!$I$28,0,10*ROW('Sanitation Data'!I62))="","",OFFSET('Sanitation Data'!$I$28,0,10*ROW('Sanitation Data'!I62)))</f>
        <v/>
      </c>
      <c r="DK68" s="374" t="str">
        <f ca="1">+IF(OFFSET('Sanitation Data'!$I$29,0,10*ROW('Sanitation Data'!I62))="","",OFFSET('Sanitation Data'!$I$29,0,10*ROW('Sanitation Data'!I62)))</f>
        <v/>
      </c>
      <c r="DL68" s="374" t="str">
        <f ca="1">+IF(OFFSET('Sanitation Data'!$I$30,0,10*ROW('Sanitation Data'!I62))="","",OFFSET('Sanitation Data'!$I$30,0,10*ROW('Sanitation Data'!I62)))</f>
        <v/>
      </c>
      <c r="DM68" s="374" t="str">
        <f ca="1">+IF(OFFSET('Sanitation Data'!$I$31,0,10*ROW('Sanitation Data'!I62))="","",OFFSET('Sanitation Data'!$I$31,0,10*ROW('Sanitation Data'!I62)))</f>
        <v/>
      </c>
      <c r="DN68" s="374" t="str">
        <f ca="1">+IF(OFFSET('Sanitation Data'!$I$32,0,10*ROW('Sanitation Data'!I62))="","",OFFSET('Sanitation Data'!$I$32,0,10*ROW('Sanitation Data'!I62)))</f>
        <v/>
      </c>
      <c r="DO68" s="374" t="str">
        <f ca="1">+IF(OFFSET('Hygiene Data'!$D$11,0,10*ROW('Hygiene Data'!D62))="","",OFFSET('Hygiene Data'!$D$11,0,10*ROW('Hygiene Data'!D62)))</f>
        <v/>
      </c>
      <c r="DP68" s="374" t="str">
        <f ca="1">+IF(OFFSET('Hygiene Data'!$D$12,0,10*ROW('Hygiene Data'!D62))="","",OFFSET('Hygiene Data'!$D$12,0,10*ROW('Hygiene Data'!D62)))</f>
        <v/>
      </c>
      <c r="DQ68" s="374" t="str">
        <f ca="1">+IF(OFFSET('Hygiene Data'!$D$13,0,10*ROW('Hygiene Data'!D62))="","",OFFSET('Hygiene Data'!$D$13,0,10*ROW('Hygiene Data'!D62)))</f>
        <v/>
      </c>
      <c r="DR68" s="374" t="str">
        <f ca="1">+IF(OFFSET('Hygiene Data'!$E$11,0,10*ROW('Hygiene Data'!E62))="","",OFFSET('Hygiene Data'!$E$11,0,10*ROW('Hygiene Data'!E62)))</f>
        <v/>
      </c>
      <c r="DS68" s="374" t="str">
        <f ca="1">+IF(OFFSET('Hygiene Data'!$E$12,0,10*ROW('Hygiene Data'!E62))="","",OFFSET('Hygiene Data'!$E$12,0,10*ROW('Hygiene Data'!E62)))</f>
        <v/>
      </c>
      <c r="DT68" s="374" t="str">
        <f ca="1">+IF(OFFSET('Hygiene Data'!$E$13,0,10*ROW('Hygiene Data'!E62))="","",OFFSET('Hygiene Data'!$E$13,0,10*ROW('Hygiene Data'!E62)))</f>
        <v/>
      </c>
      <c r="DU68" s="374" t="str">
        <f ca="1">+IF(OFFSET('Hygiene Data'!$F$11,0,10*ROW('Hygiene Data'!F62))="","",OFFSET('Hygiene Data'!$F$11,0,10*ROW('Hygiene Data'!F62)))</f>
        <v/>
      </c>
      <c r="DV68" s="374" t="str">
        <f ca="1">+IF(OFFSET('Hygiene Data'!$F$12,0,10*ROW('Hygiene Data'!F62))="","",OFFSET('Hygiene Data'!$F$12,0,10*ROW('Hygiene Data'!F62)))</f>
        <v/>
      </c>
      <c r="DW68" s="374" t="str">
        <f ca="1">+IF(OFFSET('Hygiene Data'!$F$13,0,10*ROW('Hygiene Data'!F62))="","",OFFSET('Hygiene Data'!$F$13,0,10*ROW('Hygiene Data'!F62)))</f>
        <v/>
      </c>
      <c r="DX68" s="374" t="str">
        <f ca="1">+IF(OFFSET('Hygiene Data'!$G$11,0,10*ROW('Hygiene Data'!G62))="","",OFFSET('Hygiene Data'!$G$11,0,10*ROW('Hygiene Data'!G62)))</f>
        <v/>
      </c>
      <c r="DY68" s="374" t="str">
        <f ca="1">+IF(OFFSET('Hygiene Data'!$G$12,0,10*ROW('Hygiene Data'!G62))="","",OFFSET('Hygiene Data'!$G$12,0,10*ROW('Hygiene Data'!G62)))</f>
        <v/>
      </c>
      <c r="DZ68" s="374" t="str">
        <f ca="1">+IF(OFFSET('Hygiene Data'!$G$13,0,10*ROW('Hygiene Data'!G62))="","",OFFSET('Hygiene Data'!$G$13,0,10*ROW('Hygiene Data'!G62)))</f>
        <v/>
      </c>
      <c r="EA68" s="374" t="str">
        <f ca="1">+IF(OFFSET('Hygiene Data'!$H$11,0,10*ROW('Hygiene Data'!H62))="","",OFFSET('Hygiene Data'!$H$11,0,10*ROW('Hygiene Data'!H62)))</f>
        <v/>
      </c>
      <c r="EB68" s="374" t="str">
        <f ca="1">+IF(OFFSET('Hygiene Data'!$H$12,0,10*ROW('Hygiene Data'!H62))="","",OFFSET('Hygiene Data'!$H$12,0,10*ROW('Hygiene Data'!H62)))</f>
        <v/>
      </c>
      <c r="EC68" s="374" t="str">
        <f ca="1">+IF(OFFSET('Hygiene Data'!$H$13,0,10*ROW('Hygiene Data'!H62))="","",OFFSET('Hygiene Data'!$H$13,0,10*ROW('Hygiene Data'!H62)))</f>
        <v/>
      </c>
      <c r="ED68" s="374" t="str">
        <f ca="1">+IF(OFFSET('Hygiene Data'!$I$11,0,10*ROW('Hygiene Data'!I62))="","",OFFSET('Hygiene Data'!$I$11,0,10*ROW('Hygiene Data'!I62)))</f>
        <v/>
      </c>
      <c r="EE68" s="374" t="str">
        <f ca="1">+IF(OFFSET('Hygiene Data'!$I$12,0,10*ROW('Hygiene Data'!I62))="","",OFFSET('Hygiene Data'!$I$12,0,10*ROW('Hygiene Data'!I62)))</f>
        <v/>
      </c>
      <c r="EF68" s="374" t="str">
        <f ca="1">+IF(OFFSET('Hygiene Data'!$I$13,0,10*ROW('Hygiene Data'!I62))="","",OFFSET('Hygiene Data'!$I$13,0,10*ROW('Hygiene Data'!I62)))</f>
        <v/>
      </c>
    </row>
    <row r="69" spans="1:136" x14ac:dyDescent="0.25">
      <c r="A69" s="483" t="str">
        <f ca="1">+IF(OFFSET('Water Data'!$B$2,0,10*ROW('Water Data'!E63))="","",OFFSET('Water Data'!$B$2,0,10*ROW('Water Data'!E63)))</f>
        <v/>
      </c>
      <c r="B69" s="48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0" t="str">
        <f t="shared" ca="1" si="0"/>
        <v/>
      </c>
      <c r="D69" s="51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4" t="str">
        <f ca="1">+IF(OFFSET('Water Data'!$D$27,0,10*ROW('Water Data'!D63))="","",OFFSET('Water Data'!$D$27,0,10*ROW('Water Data'!D63)))</f>
        <v/>
      </c>
      <c r="BT69" s="374" t="str">
        <f ca="1">+IF(OFFSET('Water Data'!$D$28,0,10*ROW('Water Data'!D63))="","",OFFSET('Water Data'!$D$28,0,10*ROW('Water Data'!D63)))</f>
        <v/>
      </c>
      <c r="BU69" s="374" t="str">
        <f ca="1">+IF(OFFSET('Water Data'!$D$29,0,10*ROW('Water Data'!D63))="","",OFFSET('Water Data'!$D$29,0,10*ROW('Water Data'!D63)))</f>
        <v/>
      </c>
      <c r="BV69" s="374" t="str">
        <f ca="1">+IF(OFFSET('Water Data'!$E$27,0,10*ROW('Water Data'!E63))="","",OFFSET('Water Data'!$E$27,0,10*ROW('Water Data'!E63)))</f>
        <v/>
      </c>
      <c r="BW69" s="374" t="str">
        <f ca="1">+IF(OFFSET('Water Data'!$E$28,0,10*ROW('Water Data'!E63))="","",OFFSET('Water Data'!$E$28,0,10*ROW('Water Data'!E63)))</f>
        <v/>
      </c>
      <c r="BX69" s="374" t="str">
        <f ca="1">+IF(OFFSET('Water Data'!$E$29,0,10*ROW('Water Data'!E63))="","",OFFSET('Water Data'!$E$29,0,10*ROW('Water Data'!E63)))</f>
        <v/>
      </c>
      <c r="BY69" s="374" t="str">
        <f ca="1">+IF(OFFSET('Water Data'!$F$27,0,10*ROW('Water Data'!F63))="","",OFFSET('Water Data'!$F$27,0,10*ROW('Water Data'!F63)))</f>
        <v/>
      </c>
      <c r="BZ69" s="374" t="str">
        <f ca="1">+IF(OFFSET('Water Data'!$F$28,0,10*ROW('Water Data'!F63))="","",OFFSET('Water Data'!$F$28,0,10*ROW('Water Data'!F63)))</f>
        <v/>
      </c>
      <c r="CA69" s="374" t="str">
        <f ca="1">+IF(OFFSET('Water Data'!$F$29,0,10*ROW('Water Data'!F63))="","",OFFSET('Water Data'!$F$29,0,10*ROW('Water Data'!F63)))</f>
        <v/>
      </c>
      <c r="CB69" s="374" t="str">
        <f ca="1">+IF(OFFSET('Water Data'!$G$27,0,10*ROW('Water Data'!G63))="","",OFFSET('Water Data'!$G$27,0,10*ROW('Water Data'!G63)))</f>
        <v/>
      </c>
      <c r="CC69" s="374" t="str">
        <f ca="1">+IF(OFFSET('Water Data'!$G$28,0,10*ROW('Water Data'!G63))="","",OFFSET('Water Data'!$G$28,0,10*ROW('Water Data'!G63)))</f>
        <v/>
      </c>
      <c r="CD69" s="374" t="str">
        <f ca="1">+IF(OFFSET('Water Data'!$G$29,0,10*ROW('Water Data'!G63))="","",OFFSET('Water Data'!$G$29,0,10*ROW('Water Data'!G63)))</f>
        <v/>
      </c>
      <c r="CE69" s="374" t="str">
        <f ca="1">+IF(OFFSET('Water Data'!$H$27,0,10*ROW('Water Data'!H63))="","",OFFSET('Water Data'!$H$27,0,10*ROW('Water Data'!H63)))</f>
        <v/>
      </c>
      <c r="CF69" s="374" t="str">
        <f ca="1">+IF(OFFSET('Water Data'!$H$28,0,10*ROW('Water Data'!H63))="","",OFFSET('Water Data'!$H$28,0,10*ROW('Water Data'!H63)))</f>
        <v/>
      </c>
      <c r="CG69" s="374" t="str">
        <f ca="1">+IF(OFFSET('Water Data'!$H$29,0,10*ROW('Water Data'!H63))="","",OFFSET('Water Data'!$H$29,0,10*ROW('Water Data'!H63)))</f>
        <v/>
      </c>
      <c r="CH69" s="374" t="str">
        <f ca="1">+IF(OFFSET('Water Data'!$I$27,0,10*ROW('Water Data'!I63))="","",OFFSET('Water Data'!$I$27,0,10*ROW('Water Data'!I63)))</f>
        <v/>
      </c>
      <c r="CI69" s="374" t="str">
        <f ca="1">+IF(OFFSET('Water Data'!$I$28,0,10*ROW('Water Data'!I63))="","",OFFSET('Water Data'!$I$28,0,10*ROW('Water Data'!I63)))</f>
        <v/>
      </c>
      <c r="CJ69" s="374" t="str">
        <f ca="1">+IF(OFFSET('Water Data'!$I$29,0,10*ROW('Water Data'!I63))="","",OFFSET('Water Data'!$I$29,0,10*ROW('Water Data'!I63)))</f>
        <v/>
      </c>
      <c r="CK69" s="374" t="str">
        <f ca="1">+IF(OFFSET('Sanitation Data'!$D$28,0,10*ROW('Sanitation Data'!D63))="","",OFFSET('Sanitation Data'!$D$28,0,10*ROW('Sanitation Data'!D63)))</f>
        <v/>
      </c>
      <c r="CL69" s="374" t="str">
        <f ca="1">+IF(OFFSET('Sanitation Data'!$D$29,0,10*ROW('Sanitation Data'!D63))="","",OFFSET('Sanitation Data'!$D$29,0,10*ROW('Sanitation Data'!D63)))</f>
        <v/>
      </c>
      <c r="CM69" s="374" t="str">
        <f ca="1">+IF(OFFSET('Sanitation Data'!$D$30,0,10*ROW('Sanitation Data'!D63))="","",OFFSET('Sanitation Data'!$D$30,0,10*ROW('Sanitation Data'!D63)))</f>
        <v/>
      </c>
      <c r="CN69" s="374" t="str">
        <f ca="1">+IF(OFFSET('Sanitation Data'!$D$31,0,10*ROW('Sanitation Data'!D63))="","",OFFSET('Sanitation Data'!$D$31,0,10*ROW('Sanitation Data'!D63)))</f>
        <v/>
      </c>
      <c r="CO69" s="374" t="str">
        <f ca="1">+IF(OFFSET('Sanitation Data'!$D$32,0,10*ROW('Sanitation Data'!D63))="","",OFFSET('Sanitation Data'!$D$32,0,10*ROW('Sanitation Data'!D63)))</f>
        <v/>
      </c>
      <c r="CP69" s="374" t="str">
        <f ca="1">+IF(OFFSET('Sanitation Data'!$E$28,0,10*ROW('Sanitation Data'!E63))="","",OFFSET('Sanitation Data'!$E$28,0,10*ROW('Sanitation Data'!E63)))</f>
        <v/>
      </c>
      <c r="CQ69" s="374" t="str">
        <f ca="1">+IF(OFFSET('Sanitation Data'!$E$29,0,10*ROW('Sanitation Data'!E63))="","",OFFSET('Sanitation Data'!$E$29,0,10*ROW('Sanitation Data'!E63)))</f>
        <v/>
      </c>
      <c r="CR69" s="374" t="str">
        <f ca="1">+IF(OFFSET('Sanitation Data'!$E$30,0,10*ROW('Sanitation Data'!E63))="","",OFFSET('Sanitation Data'!$E$30,0,10*ROW('Sanitation Data'!E63)))</f>
        <v/>
      </c>
      <c r="CS69" s="374" t="str">
        <f ca="1">+IF(OFFSET('Sanitation Data'!$E$31,0,10*ROW('Sanitation Data'!E63))="","",OFFSET('Sanitation Data'!$E$31,0,10*ROW('Sanitation Data'!E63)))</f>
        <v/>
      </c>
      <c r="CT69" s="374" t="str">
        <f ca="1">+IF(OFFSET('Sanitation Data'!$E$32,0,10*ROW('Sanitation Data'!E63))="","",OFFSET('Sanitation Data'!$E$32,0,10*ROW('Sanitation Data'!E63)))</f>
        <v/>
      </c>
      <c r="CU69" s="374" t="str">
        <f ca="1">+IF(OFFSET('Sanitation Data'!$F$28,0,10*ROW('Sanitation Data'!F63))="","",OFFSET('Sanitation Data'!$F$28,0,10*ROW('Sanitation Data'!F63)))</f>
        <v/>
      </c>
      <c r="CV69" s="374" t="str">
        <f ca="1">+IF(OFFSET('Sanitation Data'!$F$29,0,10*ROW('Sanitation Data'!F63))="","",OFFSET('Sanitation Data'!$F$29,0,10*ROW('Sanitation Data'!F63)))</f>
        <v/>
      </c>
      <c r="CW69" s="374" t="str">
        <f ca="1">+IF(OFFSET('Sanitation Data'!$F$30,0,10*ROW('Sanitation Data'!F63))="","",OFFSET('Sanitation Data'!$F$30,0,10*ROW('Sanitation Data'!F63)))</f>
        <v/>
      </c>
      <c r="CX69" s="374" t="str">
        <f ca="1">+IF(OFFSET('Sanitation Data'!$F$31,0,10*ROW('Sanitation Data'!F63))="","",OFFSET('Sanitation Data'!$F$31,0,10*ROW('Sanitation Data'!F63)))</f>
        <v/>
      </c>
      <c r="CY69" s="374" t="str">
        <f ca="1">+IF(OFFSET('Sanitation Data'!$F$32,0,10*ROW('Sanitation Data'!F63))="","",OFFSET('Sanitation Data'!$F$32,0,10*ROW('Sanitation Data'!F63)))</f>
        <v/>
      </c>
      <c r="CZ69" s="374" t="str">
        <f ca="1">+IF(OFFSET('Sanitation Data'!$G$28,0,10*ROW('Sanitation Data'!G63))="","",OFFSET('Sanitation Data'!$G$28,0,10*ROW('Sanitation Data'!G63)))</f>
        <v/>
      </c>
      <c r="DA69" s="374" t="str">
        <f ca="1">+IF(OFFSET('Sanitation Data'!$G$29,0,10*ROW('Sanitation Data'!G63))="","",OFFSET('Sanitation Data'!$G$29,0,10*ROW('Sanitation Data'!G63)))</f>
        <v/>
      </c>
      <c r="DB69" s="374" t="str">
        <f ca="1">+IF(OFFSET('Sanitation Data'!$G$30,0,10*ROW('Sanitation Data'!G63))="","",OFFSET('Sanitation Data'!$G$30,0,10*ROW('Sanitation Data'!G63)))</f>
        <v/>
      </c>
      <c r="DC69" s="374" t="str">
        <f ca="1">+IF(OFFSET('Sanitation Data'!$G$31,0,10*ROW('Sanitation Data'!G63))="","",OFFSET('Sanitation Data'!$G$31,0,10*ROW('Sanitation Data'!G63)))</f>
        <v/>
      </c>
      <c r="DD69" s="374" t="str">
        <f ca="1">+IF(OFFSET('Sanitation Data'!$G$32,0,10*ROW('Sanitation Data'!G63))="","",OFFSET('Sanitation Data'!$G$32,0,10*ROW('Sanitation Data'!G63)))</f>
        <v/>
      </c>
      <c r="DE69" s="374" t="str">
        <f ca="1">+IF(OFFSET('Sanitation Data'!$H$28,0,10*ROW('Sanitation Data'!H63))="","",OFFSET('Sanitation Data'!$H$28,0,10*ROW('Sanitation Data'!H63)))</f>
        <v/>
      </c>
      <c r="DF69" s="374" t="str">
        <f ca="1">+IF(OFFSET('Sanitation Data'!$H$29,0,10*ROW('Sanitation Data'!H63))="","",OFFSET('Sanitation Data'!$H$29,0,10*ROW('Sanitation Data'!H63)))</f>
        <v/>
      </c>
      <c r="DG69" s="374" t="str">
        <f ca="1">+IF(OFFSET('Sanitation Data'!$H$30,0,10*ROW('Sanitation Data'!H63))="","",OFFSET('Sanitation Data'!$H$30,0,10*ROW('Sanitation Data'!H63)))</f>
        <v/>
      </c>
      <c r="DH69" s="374" t="str">
        <f ca="1">+IF(OFFSET('Sanitation Data'!$H$31,0,10*ROW('Sanitation Data'!H63))="","",OFFSET('Sanitation Data'!$H$31,0,10*ROW('Sanitation Data'!H63)))</f>
        <v/>
      </c>
      <c r="DI69" s="374" t="str">
        <f ca="1">+IF(OFFSET('Sanitation Data'!$H$32,0,10*ROW('Sanitation Data'!H63))="","",OFFSET('Sanitation Data'!$H$32,0,10*ROW('Sanitation Data'!H63)))</f>
        <v/>
      </c>
      <c r="DJ69" s="374" t="str">
        <f ca="1">+IF(OFFSET('Sanitation Data'!$I$28,0,10*ROW('Sanitation Data'!I63))="","",OFFSET('Sanitation Data'!$I$28,0,10*ROW('Sanitation Data'!I63)))</f>
        <v/>
      </c>
      <c r="DK69" s="374" t="str">
        <f ca="1">+IF(OFFSET('Sanitation Data'!$I$29,0,10*ROW('Sanitation Data'!I63))="","",OFFSET('Sanitation Data'!$I$29,0,10*ROW('Sanitation Data'!I63)))</f>
        <v/>
      </c>
      <c r="DL69" s="374" t="str">
        <f ca="1">+IF(OFFSET('Sanitation Data'!$I$30,0,10*ROW('Sanitation Data'!I63))="","",OFFSET('Sanitation Data'!$I$30,0,10*ROW('Sanitation Data'!I63)))</f>
        <v/>
      </c>
      <c r="DM69" s="374" t="str">
        <f ca="1">+IF(OFFSET('Sanitation Data'!$I$31,0,10*ROW('Sanitation Data'!I63))="","",OFFSET('Sanitation Data'!$I$31,0,10*ROW('Sanitation Data'!I63)))</f>
        <v/>
      </c>
      <c r="DN69" s="374" t="str">
        <f ca="1">+IF(OFFSET('Sanitation Data'!$I$32,0,10*ROW('Sanitation Data'!I63))="","",OFFSET('Sanitation Data'!$I$32,0,10*ROW('Sanitation Data'!I63)))</f>
        <v/>
      </c>
      <c r="DO69" s="374" t="str">
        <f ca="1">+IF(OFFSET('Hygiene Data'!$D$11,0,10*ROW('Hygiene Data'!D63))="","",OFFSET('Hygiene Data'!$D$11,0,10*ROW('Hygiene Data'!D63)))</f>
        <v/>
      </c>
      <c r="DP69" s="374" t="str">
        <f ca="1">+IF(OFFSET('Hygiene Data'!$D$12,0,10*ROW('Hygiene Data'!D63))="","",OFFSET('Hygiene Data'!$D$12,0,10*ROW('Hygiene Data'!D63)))</f>
        <v/>
      </c>
      <c r="DQ69" s="374" t="str">
        <f ca="1">+IF(OFFSET('Hygiene Data'!$D$13,0,10*ROW('Hygiene Data'!D63))="","",OFFSET('Hygiene Data'!$D$13,0,10*ROW('Hygiene Data'!D63)))</f>
        <v/>
      </c>
      <c r="DR69" s="374" t="str">
        <f ca="1">+IF(OFFSET('Hygiene Data'!$E$11,0,10*ROW('Hygiene Data'!E63))="","",OFFSET('Hygiene Data'!$E$11,0,10*ROW('Hygiene Data'!E63)))</f>
        <v/>
      </c>
      <c r="DS69" s="374" t="str">
        <f ca="1">+IF(OFFSET('Hygiene Data'!$E$12,0,10*ROW('Hygiene Data'!E63))="","",OFFSET('Hygiene Data'!$E$12,0,10*ROW('Hygiene Data'!E63)))</f>
        <v/>
      </c>
      <c r="DT69" s="374" t="str">
        <f ca="1">+IF(OFFSET('Hygiene Data'!$E$13,0,10*ROW('Hygiene Data'!E63))="","",OFFSET('Hygiene Data'!$E$13,0,10*ROW('Hygiene Data'!E63)))</f>
        <v/>
      </c>
      <c r="DU69" s="374" t="str">
        <f ca="1">+IF(OFFSET('Hygiene Data'!$F$11,0,10*ROW('Hygiene Data'!F63))="","",OFFSET('Hygiene Data'!$F$11,0,10*ROW('Hygiene Data'!F63)))</f>
        <v/>
      </c>
      <c r="DV69" s="374" t="str">
        <f ca="1">+IF(OFFSET('Hygiene Data'!$F$12,0,10*ROW('Hygiene Data'!F63))="","",OFFSET('Hygiene Data'!$F$12,0,10*ROW('Hygiene Data'!F63)))</f>
        <v/>
      </c>
      <c r="DW69" s="374" t="str">
        <f ca="1">+IF(OFFSET('Hygiene Data'!$F$13,0,10*ROW('Hygiene Data'!F63))="","",OFFSET('Hygiene Data'!$F$13,0,10*ROW('Hygiene Data'!F63)))</f>
        <v/>
      </c>
      <c r="DX69" s="374" t="str">
        <f ca="1">+IF(OFFSET('Hygiene Data'!$G$11,0,10*ROW('Hygiene Data'!G63))="","",OFFSET('Hygiene Data'!$G$11,0,10*ROW('Hygiene Data'!G63)))</f>
        <v/>
      </c>
      <c r="DY69" s="374" t="str">
        <f ca="1">+IF(OFFSET('Hygiene Data'!$G$12,0,10*ROW('Hygiene Data'!G63))="","",OFFSET('Hygiene Data'!$G$12,0,10*ROW('Hygiene Data'!G63)))</f>
        <v/>
      </c>
      <c r="DZ69" s="374" t="str">
        <f ca="1">+IF(OFFSET('Hygiene Data'!$G$13,0,10*ROW('Hygiene Data'!G63))="","",OFFSET('Hygiene Data'!$G$13,0,10*ROW('Hygiene Data'!G63)))</f>
        <v/>
      </c>
      <c r="EA69" s="374" t="str">
        <f ca="1">+IF(OFFSET('Hygiene Data'!$H$11,0,10*ROW('Hygiene Data'!H63))="","",OFFSET('Hygiene Data'!$H$11,0,10*ROW('Hygiene Data'!H63)))</f>
        <v/>
      </c>
      <c r="EB69" s="374" t="str">
        <f ca="1">+IF(OFFSET('Hygiene Data'!$H$12,0,10*ROW('Hygiene Data'!H63))="","",OFFSET('Hygiene Data'!$H$12,0,10*ROW('Hygiene Data'!H63)))</f>
        <v/>
      </c>
      <c r="EC69" s="374" t="str">
        <f ca="1">+IF(OFFSET('Hygiene Data'!$H$13,0,10*ROW('Hygiene Data'!H63))="","",OFFSET('Hygiene Data'!$H$13,0,10*ROW('Hygiene Data'!H63)))</f>
        <v/>
      </c>
      <c r="ED69" s="374" t="str">
        <f ca="1">+IF(OFFSET('Hygiene Data'!$I$11,0,10*ROW('Hygiene Data'!I63))="","",OFFSET('Hygiene Data'!$I$11,0,10*ROW('Hygiene Data'!I63)))</f>
        <v/>
      </c>
      <c r="EE69" s="374" t="str">
        <f ca="1">+IF(OFFSET('Hygiene Data'!$I$12,0,10*ROW('Hygiene Data'!I63))="","",OFFSET('Hygiene Data'!$I$12,0,10*ROW('Hygiene Data'!I63)))</f>
        <v/>
      </c>
      <c r="EF69" s="374" t="str">
        <f ca="1">+IF(OFFSET('Hygiene Data'!$I$13,0,10*ROW('Hygiene Data'!I63))="","",OFFSET('Hygiene Data'!$I$13,0,10*ROW('Hygiene Data'!I63)))</f>
        <v/>
      </c>
    </row>
    <row r="70" spans="1:136" x14ac:dyDescent="0.25">
      <c r="A70" s="483" t="str">
        <f ca="1">+IF(OFFSET('Water Data'!$B$2,0,10*ROW('Water Data'!E64))="","",OFFSET('Water Data'!$B$2,0,10*ROW('Water Data'!E64)))</f>
        <v/>
      </c>
      <c r="B70" s="48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0" t="str">
        <f t="shared" ca="1" si="0"/>
        <v/>
      </c>
      <c r="D70" s="51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4" t="str">
        <f ca="1">+IF(OFFSET('Water Data'!$D$27,0,10*ROW('Water Data'!D64))="","",OFFSET('Water Data'!$D$27,0,10*ROW('Water Data'!D64)))</f>
        <v/>
      </c>
      <c r="BT70" s="374" t="str">
        <f ca="1">+IF(OFFSET('Water Data'!$D$28,0,10*ROW('Water Data'!D64))="","",OFFSET('Water Data'!$D$28,0,10*ROW('Water Data'!D64)))</f>
        <v/>
      </c>
      <c r="BU70" s="374" t="str">
        <f ca="1">+IF(OFFSET('Water Data'!$D$29,0,10*ROW('Water Data'!D64))="","",OFFSET('Water Data'!$D$29,0,10*ROW('Water Data'!D64)))</f>
        <v/>
      </c>
      <c r="BV70" s="374" t="str">
        <f ca="1">+IF(OFFSET('Water Data'!$E$27,0,10*ROW('Water Data'!E64))="","",OFFSET('Water Data'!$E$27,0,10*ROW('Water Data'!E64)))</f>
        <v/>
      </c>
      <c r="BW70" s="374" t="str">
        <f ca="1">+IF(OFFSET('Water Data'!$E$28,0,10*ROW('Water Data'!E64))="","",OFFSET('Water Data'!$E$28,0,10*ROW('Water Data'!E64)))</f>
        <v/>
      </c>
      <c r="BX70" s="374" t="str">
        <f ca="1">+IF(OFFSET('Water Data'!$E$29,0,10*ROW('Water Data'!E64))="","",OFFSET('Water Data'!$E$29,0,10*ROW('Water Data'!E64)))</f>
        <v/>
      </c>
      <c r="BY70" s="374" t="str">
        <f ca="1">+IF(OFFSET('Water Data'!$F$27,0,10*ROW('Water Data'!F64))="","",OFFSET('Water Data'!$F$27,0,10*ROW('Water Data'!F64)))</f>
        <v/>
      </c>
      <c r="BZ70" s="374" t="str">
        <f ca="1">+IF(OFFSET('Water Data'!$F$28,0,10*ROW('Water Data'!F64))="","",OFFSET('Water Data'!$F$28,0,10*ROW('Water Data'!F64)))</f>
        <v/>
      </c>
      <c r="CA70" s="374" t="str">
        <f ca="1">+IF(OFFSET('Water Data'!$F$29,0,10*ROW('Water Data'!F64))="","",OFFSET('Water Data'!$F$29,0,10*ROW('Water Data'!F64)))</f>
        <v/>
      </c>
      <c r="CB70" s="374" t="str">
        <f ca="1">+IF(OFFSET('Water Data'!$G$27,0,10*ROW('Water Data'!G64))="","",OFFSET('Water Data'!$G$27,0,10*ROW('Water Data'!G64)))</f>
        <v/>
      </c>
      <c r="CC70" s="374" t="str">
        <f ca="1">+IF(OFFSET('Water Data'!$G$28,0,10*ROW('Water Data'!G64))="","",OFFSET('Water Data'!$G$28,0,10*ROW('Water Data'!G64)))</f>
        <v/>
      </c>
      <c r="CD70" s="374" t="str">
        <f ca="1">+IF(OFFSET('Water Data'!$G$29,0,10*ROW('Water Data'!G64))="","",OFFSET('Water Data'!$G$29,0,10*ROW('Water Data'!G64)))</f>
        <v/>
      </c>
      <c r="CE70" s="374" t="str">
        <f ca="1">+IF(OFFSET('Water Data'!$H$27,0,10*ROW('Water Data'!H64))="","",OFFSET('Water Data'!$H$27,0,10*ROW('Water Data'!H64)))</f>
        <v/>
      </c>
      <c r="CF70" s="374" t="str">
        <f ca="1">+IF(OFFSET('Water Data'!$H$28,0,10*ROW('Water Data'!H64))="","",OFFSET('Water Data'!$H$28,0,10*ROW('Water Data'!H64)))</f>
        <v/>
      </c>
      <c r="CG70" s="374" t="str">
        <f ca="1">+IF(OFFSET('Water Data'!$H$29,0,10*ROW('Water Data'!H64))="","",OFFSET('Water Data'!$H$29,0,10*ROW('Water Data'!H64)))</f>
        <v/>
      </c>
      <c r="CH70" s="374" t="str">
        <f ca="1">+IF(OFFSET('Water Data'!$I$27,0,10*ROW('Water Data'!I64))="","",OFFSET('Water Data'!$I$27,0,10*ROW('Water Data'!I64)))</f>
        <v/>
      </c>
      <c r="CI70" s="374" t="str">
        <f ca="1">+IF(OFFSET('Water Data'!$I$28,0,10*ROW('Water Data'!I64))="","",OFFSET('Water Data'!$I$28,0,10*ROW('Water Data'!I64)))</f>
        <v/>
      </c>
      <c r="CJ70" s="374" t="str">
        <f ca="1">+IF(OFFSET('Water Data'!$I$29,0,10*ROW('Water Data'!I64))="","",OFFSET('Water Data'!$I$29,0,10*ROW('Water Data'!I64)))</f>
        <v/>
      </c>
      <c r="CK70" s="374" t="str">
        <f ca="1">+IF(OFFSET('Sanitation Data'!$D$28,0,10*ROW('Sanitation Data'!D64))="","",OFFSET('Sanitation Data'!$D$28,0,10*ROW('Sanitation Data'!D64)))</f>
        <v/>
      </c>
      <c r="CL70" s="374" t="str">
        <f ca="1">+IF(OFFSET('Sanitation Data'!$D$29,0,10*ROW('Sanitation Data'!D64))="","",OFFSET('Sanitation Data'!$D$29,0,10*ROW('Sanitation Data'!D64)))</f>
        <v/>
      </c>
      <c r="CM70" s="374" t="str">
        <f ca="1">+IF(OFFSET('Sanitation Data'!$D$30,0,10*ROW('Sanitation Data'!D64))="","",OFFSET('Sanitation Data'!$D$30,0,10*ROW('Sanitation Data'!D64)))</f>
        <v/>
      </c>
      <c r="CN70" s="374" t="str">
        <f ca="1">+IF(OFFSET('Sanitation Data'!$D$31,0,10*ROW('Sanitation Data'!D64))="","",OFFSET('Sanitation Data'!$D$31,0,10*ROW('Sanitation Data'!D64)))</f>
        <v/>
      </c>
      <c r="CO70" s="374" t="str">
        <f ca="1">+IF(OFFSET('Sanitation Data'!$D$32,0,10*ROW('Sanitation Data'!D64))="","",OFFSET('Sanitation Data'!$D$32,0,10*ROW('Sanitation Data'!D64)))</f>
        <v/>
      </c>
      <c r="CP70" s="374" t="str">
        <f ca="1">+IF(OFFSET('Sanitation Data'!$E$28,0,10*ROW('Sanitation Data'!E64))="","",OFFSET('Sanitation Data'!$E$28,0,10*ROW('Sanitation Data'!E64)))</f>
        <v/>
      </c>
      <c r="CQ70" s="374" t="str">
        <f ca="1">+IF(OFFSET('Sanitation Data'!$E$29,0,10*ROW('Sanitation Data'!E64))="","",OFFSET('Sanitation Data'!$E$29,0,10*ROW('Sanitation Data'!E64)))</f>
        <v/>
      </c>
      <c r="CR70" s="374" t="str">
        <f ca="1">+IF(OFFSET('Sanitation Data'!$E$30,0,10*ROW('Sanitation Data'!E64))="","",OFFSET('Sanitation Data'!$E$30,0,10*ROW('Sanitation Data'!E64)))</f>
        <v/>
      </c>
      <c r="CS70" s="374" t="str">
        <f ca="1">+IF(OFFSET('Sanitation Data'!$E$31,0,10*ROW('Sanitation Data'!E64))="","",OFFSET('Sanitation Data'!$E$31,0,10*ROW('Sanitation Data'!E64)))</f>
        <v/>
      </c>
      <c r="CT70" s="374" t="str">
        <f ca="1">+IF(OFFSET('Sanitation Data'!$E$32,0,10*ROW('Sanitation Data'!E64))="","",OFFSET('Sanitation Data'!$E$32,0,10*ROW('Sanitation Data'!E64)))</f>
        <v/>
      </c>
      <c r="CU70" s="374" t="str">
        <f ca="1">+IF(OFFSET('Sanitation Data'!$F$28,0,10*ROW('Sanitation Data'!F64))="","",OFFSET('Sanitation Data'!$F$28,0,10*ROW('Sanitation Data'!F64)))</f>
        <v/>
      </c>
      <c r="CV70" s="374" t="str">
        <f ca="1">+IF(OFFSET('Sanitation Data'!$F$29,0,10*ROW('Sanitation Data'!F64))="","",OFFSET('Sanitation Data'!$F$29,0,10*ROW('Sanitation Data'!F64)))</f>
        <v/>
      </c>
      <c r="CW70" s="374" t="str">
        <f ca="1">+IF(OFFSET('Sanitation Data'!$F$30,0,10*ROW('Sanitation Data'!F64))="","",OFFSET('Sanitation Data'!$F$30,0,10*ROW('Sanitation Data'!F64)))</f>
        <v/>
      </c>
      <c r="CX70" s="374" t="str">
        <f ca="1">+IF(OFFSET('Sanitation Data'!$F$31,0,10*ROW('Sanitation Data'!F64))="","",OFFSET('Sanitation Data'!$F$31,0,10*ROW('Sanitation Data'!F64)))</f>
        <v/>
      </c>
      <c r="CY70" s="374" t="str">
        <f ca="1">+IF(OFFSET('Sanitation Data'!$F$32,0,10*ROW('Sanitation Data'!F64))="","",OFFSET('Sanitation Data'!$F$32,0,10*ROW('Sanitation Data'!F64)))</f>
        <v/>
      </c>
      <c r="CZ70" s="374" t="str">
        <f ca="1">+IF(OFFSET('Sanitation Data'!$G$28,0,10*ROW('Sanitation Data'!G64))="","",OFFSET('Sanitation Data'!$G$28,0,10*ROW('Sanitation Data'!G64)))</f>
        <v/>
      </c>
      <c r="DA70" s="374" t="str">
        <f ca="1">+IF(OFFSET('Sanitation Data'!$G$29,0,10*ROW('Sanitation Data'!G64))="","",OFFSET('Sanitation Data'!$G$29,0,10*ROW('Sanitation Data'!G64)))</f>
        <v/>
      </c>
      <c r="DB70" s="374" t="str">
        <f ca="1">+IF(OFFSET('Sanitation Data'!$G$30,0,10*ROW('Sanitation Data'!G64))="","",OFFSET('Sanitation Data'!$G$30,0,10*ROW('Sanitation Data'!G64)))</f>
        <v/>
      </c>
      <c r="DC70" s="374" t="str">
        <f ca="1">+IF(OFFSET('Sanitation Data'!$G$31,0,10*ROW('Sanitation Data'!G64))="","",OFFSET('Sanitation Data'!$G$31,0,10*ROW('Sanitation Data'!G64)))</f>
        <v/>
      </c>
      <c r="DD70" s="374" t="str">
        <f ca="1">+IF(OFFSET('Sanitation Data'!$G$32,0,10*ROW('Sanitation Data'!G64))="","",OFFSET('Sanitation Data'!$G$32,0,10*ROW('Sanitation Data'!G64)))</f>
        <v/>
      </c>
      <c r="DE70" s="374" t="str">
        <f ca="1">+IF(OFFSET('Sanitation Data'!$H$28,0,10*ROW('Sanitation Data'!H64))="","",OFFSET('Sanitation Data'!$H$28,0,10*ROW('Sanitation Data'!H64)))</f>
        <v/>
      </c>
      <c r="DF70" s="374" t="str">
        <f ca="1">+IF(OFFSET('Sanitation Data'!$H$29,0,10*ROW('Sanitation Data'!H64))="","",OFFSET('Sanitation Data'!$H$29,0,10*ROW('Sanitation Data'!H64)))</f>
        <v/>
      </c>
      <c r="DG70" s="374" t="str">
        <f ca="1">+IF(OFFSET('Sanitation Data'!$H$30,0,10*ROW('Sanitation Data'!H64))="","",OFFSET('Sanitation Data'!$H$30,0,10*ROW('Sanitation Data'!H64)))</f>
        <v/>
      </c>
      <c r="DH70" s="374" t="str">
        <f ca="1">+IF(OFFSET('Sanitation Data'!$H$31,0,10*ROW('Sanitation Data'!H64))="","",OFFSET('Sanitation Data'!$H$31,0,10*ROW('Sanitation Data'!H64)))</f>
        <v/>
      </c>
      <c r="DI70" s="374" t="str">
        <f ca="1">+IF(OFFSET('Sanitation Data'!$H$32,0,10*ROW('Sanitation Data'!H64))="","",OFFSET('Sanitation Data'!$H$32,0,10*ROW('Sanitation Data'!H64)))</f>
        <v/>
      </c>
      <c r="DJ70" s="374" t="str">
        <f ca="1">+IF(OFFSET('Sanitation Data'!$I$28,0,10*ROW('Sanitation Data'!I64))="","",OFFSET('Sanitation Data'!$I$28,0,10*ROW('Sanitation Data'!I64)))</f>
        <v/>
      </c>
      <c r="DK70" s="374" t="str">
        <f ca="1">+IF(OFFSET('Sanitation Data'!$I$29,0,10*ROW('Sanitation Data'!I64))="","",OFFSET('Sanitation Data'!$I$29,0,10*ROW('Sanitation Data'!I64)))</f>
        <v/>
      </c>
      <c r="DL70" s="374" t="str">
        <f ca="1">+IF(OFFSET('Sanitation Data'!$I$30,0,10*ROW('Sanitation Data'!I64))="","",OFFSET('Sanitation Data'!$I$30,0,10*ROW('Sanitation Data'!I64)))</f>
        <v/>
      </c>
      <c r="DM70" s="374" t="str">
        <f ca="1">+IF(OFFSET('Sanitation Data'!$I$31,0,10*ROW('Sanitation Data'!I64))="","",OFFSET('Sanitation Data'!$I$31,0,10*ROW('Sanitation Data'!I64)))</f>
        <v/>
      </c>
      <c r="DN70" s="374" t="str">
        <f ca="1">+IF(OFFSET('Sanitation Data'!$I$32,0,10*ROW('Sanitation Data'!I64))="","",OFFSET('Sanitation Data'!$I$32,0,10*ROW('Sanitation Data'!I64)))</f>
        <v/>
      </c>
      <c r="DO70" s="374" t="str">
        <f ca="1">+IF(OFFSET('Hygiene Data'!$D$11,0,10*ROW('Hygiene Data'!D64))="","",OFFSET('Hygiene Data'!$D$11,0,10*ROW('Hygiene Data'!D64)))</f>
        <v/>
      </c>
      <c r="DP70" s="374" t="str">
        <f ca="1">+IF(OFFSET('Hygiene Data'!$D$12,0,10*ROW('Hygiene Data'!D64))="","",OFFSET('Hygiene Data'!$D$12,0,10*ROW('Hygiene Data'!D64)))</f>
        <v/>
      </c>
      <c r="DQ70" s="374" t="str">
        <f ca="1">+IF(OFFSET('Hygiene Data'!$D$13,0,10*ROW('Hygiene Data'!D64))="","",OFFSET('Hygiene Data'!$D$13,0,10*ROW('Hygiene Data'!D64)))</f>
        <v/>
      </c>
      <c r="DR70" s="374" t="str">
        <f ca="1">+IF(OFFSET('Hygiene Data'!$E$11,0,10*ROW('Hygiene Data'!E64))="","",OFFSET('Hygiene Data'!$E$11,0,10*ROW('Hygiene Data'!E64)))</f>
        <v/>
      </c>
      <c r="DS70" s="374" t="str">
        <f ca="1">+IF(OFFSET('Hygiene Data'!$E$12,0,10*ROW('Hygiene Data'!E64))="","",OFFSET('Hygiene Data'!$E$12,0,10*ROW('Hygiene Data'!E64)))</f>
        <v/>
      </c>
      <c r="DT70" s="374" t="str">
        <f ca="1">+IF(OFFSET('Hygiene Data'!$E$13,0,10*ROW('Hygiene Data'!E64))="","",OFFSET('Hygiene Data'!$E$13,0,10*ROW('Hygiene Data'!E64)))</f>
        <v/>
      </c>
      <c r="DU70" s="374" t="str">
        <f ca="1">+IF(OFFSET('Hygiene Data'!$F$11,0,10*ROW('Hygiene Data'!F64))="","",OFFSET('Hygiene Data'!$F$11,0,10*ROW('Hygiene Data'!F64)))</f>
        <v/>
      </c>
      <c r="DV70" s="374" t="str">
        <f ca="1">+IF(OFFSET('Hygiene Data'!$F$12,0,10*ROW('Hygiene Data'!F64))="","",OFFSET('Hygiene Data'!$F$12,0,10*ROW('Hygiene Data'!F64)))</f>
        <v/>
      </c>
      <c r="DW70" s="374" t="str">
        <f ca="1">+IF(OFFSET('Hygiene Data'!$F$13,0,10*ROW('Hygiene Data'!F64))="","",OFFSET('Hygiene Data'!$F$13,0,10*ROW('Hygiene Data'!F64)))</f>
        <v/>
      </c>
      <c r="DX70" s="374" t="str">
        <f ca="1">+IF(OFFSET('Hygiene Data'!$G$11,0,10*ROW('Hygiene Data'!G64))="","",OFFSET('Hygiene Data'!$G$11,0,10*ROW('Hygiene Data'!G64)))</f>
        <v/>
      </c>
      <c r="DY70" s="374" t="str">
        <f ca="1">+IF(OFFSET('Hygiene Data'!$G$12,0,10*ROW('Hygiene Data'!G64))="","",OFFSET('Hygiene Data'!$G$12,0,10*ROW('Hygiene Data'!G64)))</f>
        <v/>
      </c>
      <c r="DZ70" s="374" t="str">
        <f ca="1">+IF(OFFSET('Hygiene Data'!$G$13,0,10*ROW('Hygiene Data'!G64))="","",OFFSET('Hygiene Data'!$G$13,0,10*ROW('Hygiene Data'!G64)))</f>
        <v/>
      </c>
      <c r="EA70" s="374" t="str">
        <f ca="1">+IF(OFFSET('Hygiene Data'!$H$11,0,10*ROW('Hygiene Data'!H64))="","",OFFSET('Hygiene Data'!$H$11,0,10*ROW('Hygiene Data'!H64)))</f>
        <v/>
      </c>
      <c r="EB70" s="374" t="str">
        <f ca="1">+IF(OFFSET('Hygiene Data'!$H$12,0,10*ROW('Hygiene Data'!H64))="","",OFFSET('Hygiene Data'!$H$12,0,10*ROW('Hygiene Data'!H64)))</f>
        <v/>
      </c>
      <c r="EC70" s="374" t="str">
        <f ca="1">+IF(OFFSET('Hygiene Data'!$H$13,0,10*ROW('Hygiene Data'!H64))="","",OFFSET('Hygiene Data'!$H$13,0,10*ROW('Hygiene Data'!H64)))</f>
        <v/>
      </c>
      <c r="ED70" s="374" t="str">
        <f ca="1">+IF(OFFSET('Hygiene Data'!$I$11,0,10*ROW('Hygiene Data'!I64))="","",OFFSET('Hygiene Data'!$I$11,0,10*ROW('Hygiene Data'!I64)))</f>
        <v/>
      </c>
      <c r="EE70" s="374" t="str">
        <f ca="1">+IF(OFFSET('Hygiene Data'!$I$12,0,10*ROW('Hygiene Data'!I64))="","",OFFSET('Hygiene Data'!$I$12,0,10*ROW('Hygiene Data'!I64)))</f>
        <v/>
      </c>
      <c r="EF70" s="374" t="str">
        <f ca="1">+IF(OFFSET('Hygiene Data'!$I$13,0,10*ROW('Hygiene Data'!I64))="","",OFFSET('Hygiene Data'!$I$13,0,10*ROW('Hygiene Data'!I64)))</f>
        <v/>
      </c>
    </row>
    <row r="71" spans="1:136" x14ac:dyDescent="0.25">
      <c r="A71" s="483" t="str">
        <f ca="1">+IF(OFFSET('Water Data'!$B$2,0,10*ROW('Water Data'!E65))="","",OFFSET('Water Data'!$B$2,0,10*ROW('Water Data'!E65)))</f>
        <v/>
      </c>
      <c r="B71" s="48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0" t="str">
        <f t="shared" ref="C71:C134" ca="1" si="1">+IF(ISNUMBER(VALUE(MID(A71,5,4))), VALUE(MID(A71, 5,4)),"")</f>
        <v/>
      </c>
      <c r="D71" s="51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4" t="str">
        <f ca="1">+IF(OFFSET('Water Data'!$D$27,0,10*ROW('Water Data'!D65))="","",OFFSET('Water Data'!$D$27,0,10*ROW('Water Data'!D65)))</f>
        <v/>
      </c>
      <c r="BT71" s="374" t="str">
        <f ca="1">+IF(OFFSET('Water Data'!$D$28,0,10*ROW('Water Data'!D65))="","",OFFSET('Water Data'!$D$28,0,10*ROW('Water Data'!D65)))</f>
        <v/>
      </c>
      <c r="BU71" s="374" t="str">
        <f ca="1">+IF(OFFSET('Water Data'!$D$29,0,10*ROW('Water Data'!D65))="","",OFFSET('Water Data'!$D$29,0,10*ROW('Water Data'!D65)))</f>
        <v/>
      </c>
      <c r="BV71" s="374" t="str">
        <f ca="1">+IF(OFFSET('Water Data'!$E$27,0,10*ROW('Water Data'!E65))="","",OFFSET('Water Data'!$E$27,0,10*ROW('Water Data'!E65)))</f>
        <v/>
      </c>
      <c r="BW71" s="374" t="str">
        <f ca="1">+IF(OFFSET('Water Data'!$E$28,0,10*ROW('Water Data'!E65))="","",OFFSET('Water Data'!$E$28,0,10*ROW('Water Data'!E65)))</f>
        <v/>
      </c>
      <c r="BX71" s="374" t="str">
        <f ca="1">+IF(OFFSET('Water Data'!$E$29,0,10*ROW('Water Data'!E65))="","",OFFSET('Water Data'!$E$29,0,10*ROW('Water Data'!E65)))</f>
        <v/>
      </c>
      <c r="BY71" s="374" t="str">
        <f ca="1">+IF(OFFSET('Water Data'!$F$27,0,10*ROW('Water Data'!F65))="","",OFFSET('Water Data'!$F$27,0,10*ROW('Water Data'!F65)))</f>
        <v/>
      </c>
      <c r="BZ71" s="374" t="str">
        <f ca="1">+IF(OFFSET('Water Data'!$F$28,0,10*ROW('Water Data'!F65))="","",OFFSET('Water Data'!$F$28,0,10*ROW('Water Data'!F65)))</f>
        <v/>
      </c>
      <c r="CA71" s="374" t="str">
        <f ca="1">+IF(OFFSET('Water Data'!$F$29,0,10*ROW('Water Data'!F65))="","",OFFSET('Water Data'!$F$29,0,10*ROW('Water Data'!F65)))</f>
        <v/>
      </c>
      <c r="CB71" s="374" t="str">
        <f ca="1">+IF(OFFSET('Water Data'!$G$27,0,10*ROW('Water Data'!G65))="","",OFFSET('Water Data'!$G$27,0,10*ROW('Water Data'!G65)))</f>
        <v/>
      </c>
      <c r="CC71" s="374" t="str">
        <f ca="1">+IF(OFFSET('Water Data'!$G$28,0,10*ROW('Water Data'!G65))="","",OFFSET('Water Data'!$G$28,0,10*ROW('Water Data'!G65)))</f>
        <v/>
      </c>
      <c r="CD71" s="374" t="str">
        <f ca="1">+IF(OFFSET('Water Data'!$G$29,0,10*ROW('Water Data'!G65))="","",OFFSET('Water Data'!$G$29,0,10*ROW('Water Data'!G65)))</f>
        <v/>
      </c>
      <c r="CE71" s="374" t="str">
        <f ca="1">+IF(OFFSET('Water Data'!$H$27,0,10*ROW('Water Data'!H65))="","",OFFSET('Water Data'!$H$27,0,10*ROW('Water Data'!H65)))</f>
        <v/>
      </c>
      <c r="CF71" s="374" t="str">
        <f ca="1">+IF(OFFSET('Water Data'!$H$28,0,10*ROW('Water Data'!H65))="","",OFFSET('Water Data'!$H$28,0,10*ROW('Water Data'!H65)))</f>
        <v/>
      </c>
      <c r="CG71" s="374" t="str">
        <f ca="1">+IF(OFFSET('Water Data'!$H$29,0,10*ROW('Water Data'!H65))="","",OFFSET('Water Data'!$H$29,0,10*ROW('Water Data'!H65)))</f>
        <v/>
      </c>
      <c r="CH71" s="374" t="str">
        <f ca="1">+IF(OFFSET('Water Data'!$I$27,0,10*ROW('Water Data'!I65))="","",OFFSET('Water Data'!$I$27,0,10*ROW('Water Data'!I65)))</f>
        <v/>
      </c>
      <c r="CI71" s="374" t="str">
        <f ca="1">+IF(OFFSET('Water Data'!$I$28,0,10*ROW('Water Data'!I65))="","",OFFSET('Water Data'!$I$28,0,10*ROW('Water Data'!I65)))</f>
        <v/>
      </c>
      <c r="CJ71" s="374" t="str">
        <f ca="1">+IF(OFFSET('Water Data'!$I$29,0,10*ROW('Water Data'!I65))="","",OFFSET('Water Data'!$I$29,0,10*ROW('Water Data'!I65)))</f>
        <v/>
      </c>
      <c r="CK71" s="374" t="str">
        <f ca="1">+IF(OFFSET('Sanitation Data'!$D$28,0,10*ROW('Sanitation Data'!D65))="","",OFFSET('Sanitation Data'!$D$28,0,10*ROW('Sanitation Data'!D65)))</f>
        <v/>
      </c>
      <c r="CL71" s="374" t="str">
        <f ca="1">+IF(OFFSET('Sanitation Data'!$D$29,0,10*ROW('Sanitation Data'!D65))="","",OFFSET('Sanitation Data'!$D$29,0,10*ROW('Sanitation Data'!D65)))</f>
        <v/>
      </c>
      <c r="CM71" s="374" t="str">
        <f ca="1">+IF(OFFSET('Sanitation Data'!$D$30,0,10*ROW('Sanitation Data'!D65))="","",OFFSET('Sanitation Data'!$D$30,0,10*ROW('Sanitation Data'!D65)))</f>
        <v/>
      </c>
      <c r="CN71" s="374" t="str">
        <f ca="1">+IF(OFFSET('Sanitation Data'!$D$31,0,10*ROW('Sanitation Data'!D65))="","",OFFSET('Sanitation Data'!$D$31,0,10*ROW('Sanitation Data'!D65)))</f>
        <v/>
      </c>
      <c r="CO71" s="374" t="str">
        <f ca="1">+IF(OFFSET('Sanitation Data'!$D$32,0,10*ROW('Sanitation Data'!D65))="","",OFFSET('Sanitation Data'!$D$32,0,10*ROW('Sanitation Data'!D65)))</f>
        <v/>
      </c>
      <c r="CP71" s="374" t="str">
        <f ca="1">+IF(OFFSET('Sanitation Data'!$E$28,0,10*ROW('Sanitation Data'!E65))="","",OFFSET('Sanitation Data'!$E$28,0,10*ROW('Sanitation Data'!E65)))</f>
        <v/>
      </c>
      <c r="CQ71" s="374" t="str">
        <f ca="1">+IF(OFFSET('Sanitation Data'!$E$29,0,10*ROW('Sanitation Data'!E65))="","",OFFSET('Sanitation Data'!$E$29,0,10*ROW('Sanitation Data'!E65)))</f>
        <v/>
      </c>
      <c r="CR71" s="374" t="str">
        <f ca="1">+IF(OFFSET('Sanitation Data'!$E$30,0,10*ROW('Sanitation Data'!E65))="","",OFFSET('Sanitation Data'!$E$30,0,10*ROW('Sanitation Data'!E65)))</f>
        <v/>
      </c>
      <c r="CS71" s="374" t="str">
        <f ca="1">+IF(OFFSET('Sanitation Data'!$E$31,0,10*ROW('Sanitation Data'!E65))="","",OFFSET('Sanitation Data'!$E$31,0,10*ROW('Sanitation Data'!E65)))</f>
        <v/>
      </c>
      <c r="CT71" s="374" t="str">
        <f ca="1">+IF(OFFSET('Sanitation Data'!$E$32,0,10*ROW('Sanitation Data'!E65))="","",OFFSET('Sanitation Data'!$E$32,0,10*ROW('Sanitation Data'!E65)))</f>
        <v/>
      </c>
      <c r="CU71" s="374" t="str">
        <f ca="1">+IF(OFFSET('Sanitation Data'!$F$28,0,10*ROW('Sanitation Data'!F65))="","",OFFSET('Sanitation Data'!$F$28,0,10*ROW('Sanitation Data'!F65)))</f>
        <v/>
      </c>
      <c r="CV71" s="374" t="str">
        <f ca="1">+IF(OFFSET('Sanitation Data'!$F$29,0,10*ROW('Sanitation Data'!F65))="","",OFFSET('Sanitation Data'!$F$29,0,10*ROW('Sanitation Data'!F65)))</f>
        <v/>
      </c>
      <c r="CW71" s="374" t="str">
        <f ca="1">+IF(OFFSET('Sanitation Data'!$F$30,0,10*ROW('Sanitation Data'!F65))="","",OFFSET('Sanitation Data'!$F$30,0,10*ROW('Sanitation Data'!F65)))</f>
        <v/>
      </c>
      <c r="CX71" s="374" t="str">
        <f ca="1">+IF(OFFSET('Sanitation Data'!$F$31,0,10*ROW('Sanitation Data'!F65))="","",OFFSET('Sanitation Data'!$F$31,0,10*ROW('Sanitation Data'!F65)))</f>
        <v/>
      </c>
      <c r="CY71" s="374" t="str">
        <f ca="1">+IF(OFFSET('Sanitation Data'!$F$32,0,10*ROW('Sanitation Data'!F65))="","",OFFSET('Sanitation Data'!$F$32,0,10*ROW('Sanitation Data'!F65)))</f>
        <v/>
      </c>
      <c r="CZ71" s="374" t="str">
        <f ca="1">+IF(OFFSET('Sanitation Data'!$G$28,0,10*ROW('Sanitation Data'!G65))="","",OFFSET('Sanitation Data'!$G$28,0,10*ROW('Sanitation Data'!G65)))</f>
        <v/>
      </c>
      <c r="DA71" s="374" t="str">
        <f ca="1">+IF(OFFSET('Sanitation Data'!$G$29,0,10*ROW('Sanitation Data'!G65))="","",OFFSET('Sanitation Data'!$G$29,0,10*ROW('Sanitation Data'!G65)))</f>
        <v/>
      </c>
      <c r="DB71" s="374" t="str">
        <f ca="1">+IF(OFFSET('Sanitation Data'!$G$30,0,10*ROW('Sanitation Data'!G65))="","",OFFSET('Sanitation Data'!$G$30,0,10*ROW('Sanitation Data'!G65)))</f>
        <v/>
      </c>
      <c r="DC71" s="374" t="str">
        <f ca="1">+IF(OFFSET('Sanitation Data'!$G$31,0,10*ROW('Sanitation Data'!G65))="","",OFFSET('Sanitation Data'!$G$31,0,10*ROW('Sanitation Data'!G65)))</f>
        <v/>
      </c>
      <c r="DD71" s="374" t="str">
        <f ca="1">+IF(OFFSET('Sanitation Data'!$G$32,0,10*ROW('Sanitation Data'!G65))="","",OFFSET('Sanitation Data'!$G$32,0,10*ROW('Sanitation Data'!G65)))</f>
        <v/>
      </c>
      <c r="DE71" s="374" t="str">
        <f ca="1">+IF(OFFSET('Sanitation Data'!$H$28,0,10*ROW('Sanitation Data'!H65))="","",OFFSET('Sanitation Data'!$H$28,0,10*ROW('Sanitation Data'!H65)))</f>
        <v/>
      </c>
      <c r="DF71" s="374" t="str">
        <f ca="1">+IF(OFFSET('Sanitation Data'!$H$29,0,10*ROW('Sanitation Data'!H65))="","",OFFSET('Sanitation Data'!$H$29,0,10*ROW('Sanitation Data'!H65)))</f>
        <v/>
      </c>
      <c r="DG71" s="374" t="str">
        <f ca="1">+IF(OFFSET('Sanitation Data'!$H$30,0,10*ROW('Sanitation Data'!H65))="","",OFFSET('Sanitation Data'!$H$30,0,10*ROW('Sanitation Data'!H65)))</f>
        <v/>
      </c>
      <c r="DH71" s="374" t="str">
        <f ca="1">+IF(OFFSET('Sanitation Data'!$H$31,0,10*ROW('Sanitation Data'!H65))="","",OFFSET('Sanitation Data'!$H$31,0,10*ROW('Sanitation Data'!H65)))</f>
        <v/>
      </c>
      <c r="DI71" s="374" t="str">
        <f ca="1">+IF(OFFSET('Sanitation Data'!$H$32,0,10*ROW('Sanitation Data'!H65))="","",OFFSET('Sanitation Data'!$H$32,0,10*ROW('Sanitation Data'!H65)))</f>
        <v/>
      </c>
      <c r="DJ71" s="374" t="str">
        <f ca="1">+IF(OFFSET('Sanitation Data'!$I$28,0,10*ROW('Sanitation Data'!I65))="","",OFFSET('Sanitation Data'!$I$28,0,10*ROW('Sanitation Data'!I65)))</f>
        <v/>
      </c>
      <c r="DK71" s="374" t="str">
        <f ca="1">+IF(OFFSET('Sanitation Data'!$I$29,0,10*ROW('Sanitation Data'!I65))="","",OFFSET('Sanitation Data'!$I$29,0,10*ROW('Sanitation Data'!I65)))</f>
        <v/>
      </c>
      <c r="DL71" s="374" t="str">
        <f ca="1">+IF(OFFSET('Sanitation Data'!$I$30,0,10*ROW('Sanitation Data'!I65))="","",OFFSET('Sanitation Data'!$I$30,0,10*ROW('Sanitation Data'!I65)))</f>
        <v/>
      </c>
      <c r="DM71" s="374" t="str">
        <f ca="1">+IF(OFFSET('Sanitation Data'!$I$31,0,10*ROW('Sanitation Data'!I65))="","",OFFSET('Sanitation Data'!$I$31,0,10*ROW('Sanitation Data'!I65)))</f>
        <v/>
      </c>
      <c r="DN71" s="374" t="str">
        <f ca="1">+IF(OFFSET('Sanitation Data'!$I$32,0,10*ROW('Sanitation Data'!I65))="","",OFFSET('Sanitation Data'!$I$32,0,10*ROW('Sanitation Data'!I65)))</f>
        <v/>
      </c>
      <c r="DO71" s="374" t="str">
        <f ca="1">+IF(OFFSET('Hygiene Data'!$D$11,0,10*ROW('Hygiene Data'!D65))="","",OFFSET('Hygiene Data'!$D$11,0,10*ROW('Hygiene Data'!D65)))</f>
        <v/>
      </c>
      <c r="DP71" s="374" t="str">
        <f ca="1">+IF(OFFSET('Hygiene Data'!$D$12,0,10*ROW('Hygiene Data'!D65))="","",OFFSET('Hygiene Data'!$D$12,0,10*ROW('Hygiene Data'!D65)))</f>
        <v/>
      </c>
      <c r="DQ71" s="374" t="str">
        <f ca="1">+IF(OFFSET('Hygiene Data'!$D$13,0,10*ROW('Hygiene Data'!D65))="","",OFFSET('Hygiene Data'!$D$13,0,10*ROW('Hygiene Data'!D65)))</f>
        <v/>
      </c>
      <c r="DR71" s="374" t="str">
        <f ca="1">+IF(OFFSET('Hygiene Data'!$E$11,0,10*ROW('Hygiene Data'!E65))="","",OFFSET('Hygiene Data'!$E$11,0,10*ROW('Hygiene Data'!E65)))</f>
        <v/>
      </c>
      <c r="DS71" s="374" t="str">
        <f ca="1">+IF(OFFSET('Hygiene Data'!$E$12,0,10*ROW('Hygiene Data'!E65))="","",OFFSET('Hygiene Data'!$E$12,0,10*ROW('Hygiene Data'!E65)))</f>
        <v/>
      </c>
      <c r="DT71" s="374" t="str">
        <f ca="1">+IF(OFFSET('Hygiene Data'!$E$13,0,10*ROW('Hygiene Data'!E65))="","",OFFSET('Hygiene Data'!$E$13,0,10*ROW('Hygiene Data'!E65)))</f>
        <v/>
      </c>
      <c r="DU71" s="374" t="str">
        <f ca="1">+IF(OFFSET('Hygiene Data'!$F$11,0,10*ROW('Hygiene Data'!F65))="","",OFFSET('Hygiene Data'!$F$11,0,10*ROW('Hygiene Data'!F65)))</f>
        <v/>
      </c>
      <c r="DV71" s="374" t="str">
        <f ca="1">+IF(OFFSET('Hygiene Data'!$F$12,0,10*ROW('Hygiene Data'!F65))="","",OFFSET('Hygiene Data'!$F$12,0,10*ROW('Hygiene Data'!F65)))</f>
        <v/>
      </c>
      <c r="DW71" s="374" t="str">
        <f ca="1">+IF(OFFSET('Hygiene Data'!$F$13,0,10*ROW('Hygiene Data'!F65))="","",OFFSET('Hygiene Data'!$F$13,0,10*ROW('Hygiene Data'!F65)))</f>
        <v/>
      </c>
      <c r="DX71" s="374" t="str">
        <f ca="1">+IF(OFFSET('Hygiene Data'!$G$11,0,10*ROW('Hygiene Data'!G65))="","",OFFSET('Hygiene Data'!$G$11,0,10*ROW('Hygiene Data'!G65)))</f>
        <v/>
      </c>
      <c r="DY71" s="374" t="str">
        <f ca="1">+IF(OFFSET('Hygiene Data'!$G$12,0,10*ROW('Hygiene Data'!G65))="","",OFFSET('Hygiene Data'!$G$12,0,10*ROW('Hygiene Data'!G65)))</f>
        <v/>
      </c>
      <c r="DZ71" s="374" t="str">
        <f ca="1">+IF(OFFSET('Hygiene Data'!$G$13,0,10*ROW('Hygiene Data'!G65))="","",OFFSET('Hygiene Data'!$G$13,0,10*ROW('Hygiene Data'!G65)))</f>
        <v/>
      </c>
      <c r="EA71" s="374" t="str">
        <f ca="1">+IF(OFFSET('Hygiene Data'!$H$11,0,10*ROW('Hygiene Data'!H65))="","",OFFSET('Hygiene Data'!$H$11,0,10*ROW('Hygiene Data'!H65)))</f>
        <v/>
      </c>
      <c r="EB71" s="374" t="str">
        <f ca="1">+IF(OFFSET('Hygiene Data'!$H$12,0,10*ROW('Hygiene Data'!H65))="","",OFFSET('Hygiene Data'!$H$12,0,10*ROW('Hygiene Data'!H65)))</f>
        <v/>
      </c>
      <c r="EC71" s="374" t="str">
        <f ca="1">+IF(OFFSET('Hygiene Data'!$H$13,0,10*ROW('Hygiene Data'!H65))="","",OFFSET('Hygiene Data'!$H$13,0,10*ROW('Hygiene Data'!H65)))</f>
        <v/>
      </c>
      <c r="ED71" s="374" t="str">
        <f ca="1">+IF(OFFSET('Hygiene Data'!$I$11,0,10*ROW('Hygiene Data'!I65))="","",OFFSET('Hygiene Data'!$I$11,0,10*ROW('Hygiene Data'!I65)))</f>
        <v/>
      </c>
      <c r="EE71" s="374" t="str">
        <f ca="1">+IF(OFFSET('Hygiene Data'!$I$12,0,10*ROW('Hygiene Data'!I65))="","",OFFSET('Hygiene Data'!$I$12,0,10*ROW('Hygiene Data'!I65)))</f>
        <v/>
      </c>
      <c r="EF71" s="374" t="str">
        <f ca="1">+IF(OFFSET('Hygiene Data'!$I$13,0,10*ROW('Hygiene Data'!I65))="","",OFFSET('Hygiene Data'!$I$13,0,10*ROW('Hygiene Data'!I65)))</f>
        <v/>
      </c>
    </row>
    <row r="72" spans="1:136" x14ac:dyDescent="0.25">
      <c r="A72" s="483" t="str">
        <f ca="1">+IF(OFFSET('Water Data'!$B$2,0,10*ROW('Water Data'!E66))="","",OFFSET('Water Data'!$B$2,0,10*ROW('Water Data'!E66)))</f>
        <v/>
      </c>
      <c r="B72" s="48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0" t="str">
        <f t="shared" ca="1" si="1"/>
        <v/>
      </c>
      <c r="D72" s="51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4" t="str">
        <f ca="1">+IF(OFFSET('Water Data'!$D$27,0,10*ROW('Water Data'!D66))="","",OFFSET('Water Data'!$D$27,0,10*ROW('Water Data'!D66)))</f>
        <v/>
      </c>
      <c r="BT72" s="374" t="str">
        <f ca="1">+IF(OFFSET('Water Data'!$D$28,0,10*ROW('Water Data'!D66))="","",OFFSET('Water Data'!$D$28,0,10*ROW('Water Data'!D66)))</f>
        <v/>
      </c>
      <c r="BU72" s="374" t="str">
        <f ca="1">+IF(OFFSET('Water Data'!$D$29,0,10*ROW('Water Data'!D66))="","",OFFSET('Water Data'!$D$29,0,10*ROW('Water Data'!D66)))</f>
        <v/>
      </c>
      <c r="BV72" s="374" t="str">
        <f ca="1">+IF(OFFSET('Water Data'!$E$27,0,10*ROW('Water Data'!E66))="","",OFFSET('Water Data'!$E$27,0,10*ROW('Water Data'!E66)))</f>
        <v/>
      </c>
      <c r="BW72" s="374" t="str">
        <f ca="1">+IF(OFFSET('Water Data'!$E$28,0,10*ROW('Water Data'!E66))="","",OFFSET('Water Data'!$E$28,0,10*ROW('Water Data'!E66)))</f>
        <v/>
      </c>
      <c r="BX72" s="374" t="str">
        <f ca="1">+IF(OFFSET('Water Data'!$E$29,0,10*ROW('Water Data'!E66))="","",OFFSET('Water Data'!$E$29,0,10*ROW('Water Data'!E66)))</f>
        <v/>
      </c>
      <c r="BY72" s="374" t="str">
        <f ca="1">+IF(OFFSET('Water Data'!$F$27,0,10*ROW('Water Data'!F66))="","",OFFSET('Water Data'!$F$27,0,10*ROW('Water Data'!F66)))</f>
        <v/>
      </c>
      <c r="BZ72" s="374" t="str">
        <f ca="1">+IF(OFFSET('Water Data'!$F$28,0,10*ROW('Water Data'!F66))="","",OFFSET('Water Data'!$F$28,0,10*ROW('Water Data'!F66)))</f>
        <v/>
      </c>
      <c r="CA72" s="374" t="str">
        <f ca="1">+IF(OFFSET('Water Data'!$F$29,0,10*ROW('Water Data'!F66))="","",OFFSET('Water Data'!$F$29,0,10*ROW('Water Data'!F66)))</f>
        <v/>
      </c>
      <c r="CB72" s="374" t="str">
        <f ca="1">+IF(OFFSET('Water Data'!$G$27,0,10*ROW('Water Data'!G66))="","",OFFSET('Water Data'!$G$27,0,10*ROW('Water Data'!G66)))</f>
        <v/>
      </c>
      <c r="CC72" s="374" t="str">
        <f ca="1">+IF(OFFSET('Water Data'!$G$28,0,10*ROW('Water Data'!G66))="","",OFFSET('Water Data'!$G$28,0,10*ROW('Water Data'!G66)))</f>
        <v/>
      </c>
      <c r="CD72" s="374" t="str">
        <f ca="1">+IF(OFFSET('Water Data'!$G$29,0,10*ROW('Water Data'!G66))="","",OFFSET('Water Data'!$G$29,0,10*ROW('Water Data'!G66)))</f>
        <v/>
      </c>
      <c r="CE72" s="374" t="str">
        <f ca="1">+IF(OFFSET('Water Data'!$H$27,0,10*ROW('Water Data'!H66))="","",OFFSET('Water Data'!$H$27,0,10*ROW('Water Data'!H66)))</f>
        <v/>
      </c>
      <c r="CF72" s="374" t="str">
        <f ca="1">+IF(OFFSET('Water Data'!$H$28,0,10*ROW('Water Data'!H66))="","",OFFSET('Water Data'!$H$28,0,10*ROW('Water Data'!H66)))</f>
        <v/>
      </c>
      <c r="CG72" s="374" t="str">
        <f ca="1">+IF(OFFSET('Water Data'!$H$29,0,10*ROW('Water Data'!H66))="","",OFFSET('Water Data'!$H$29,0,10*ROW('Water Data'!H66)))</f>
        <v/>
      </c>
      <c r="CH72" s="374" t="str">
        <f ca="1">+IF(OFFSET('Water Data'!$I$27,0,10*ROW('Water Data'!I66))="","",OFFSET('Water Data'!$I$27,0,10*ROW('Water Data'!I66)))</f>
        <v/>
      </c>
      <c r="CI72" s="374" t="str">
        <f ca="1">+IF(OFFSET('Water Data'!$I$28,0,10*ROW('Water Data'!I66))="","",OFFSET('Water Data'!$I$28,0,10*ROW('Water Data'!I66)))</f>
        <v/>
      </c>
      <c r="CJ72" s="374" t="str">
        <f ca="1">+IF(OFFSET('Water Data'!$I$29,0,10*ROW('Water Data'!I66))="","",OFFSET('Water Data'!$I$29,0,10*ROW('Water Data'!I66)))</f>
        <v/>
      </c>
      <c r="CK72" s="374" t="str">
        <f ca="1">+IF(OFFSET('Sanitation Data'!$D$28,0,10*ROW('Sanitation Data'!D66))="","",OFFSET('Sanitation Data'!$D$28,0,10*ROW('Sanitation Data'!D66)))</f>
        <v/>
      </c>
      <c r="CL72" s="374" t="str">
        <f ca="1">+IF(OFFSET('Sanitation Data'!$D$29,0,10*ROW('Sanitation Data'!D66))="","",OFFSET('Sanitation Data'!$D$29,0,10*ROW('Sanitation Data'!D66)))</f>
        <v/>
      </c>
      <c r="CM72" s="374" t="str">
        <f ca="1">+IF(OFFSET('Sanitation Data'!$D$30,0,10*ROW('Sanitation Data'!D66))="","",OFFSET('Sanitation Data'!$D$30,0,10*ROW('Sanitation Data'!D66)))</f>
        <v/>
      </c>
      <c r="CN72" s="374" t="str">
        <f ca="1">+IF(OFFSET('Sanitation Data'!$D$31,0,10*ROW('Sanitation Data'!D66))="","",OFFSET('Sanitation Data'!$D$31,0,10*ROW('Sanitation Data'!D66)))</f>
        <v/>
      </c>
      <c r="CO72" s="374" t="str">
        <f ca="1">+IF(OFFSET('Sanitation Data'!$D$32,0,10*ROW('Sanitation Data'!D66))="","",OFFSET('Sanitation Data'!$D$32,0,10*ROW('Sanitation Data'!D66)))</f>
        <v/>
      </c>
      <c r="CP72" s="374" t="str">
        <f ca="1">+IF(OFFSET('Sanitation Data'!$E$28,0,10*ROW('Sanitation Data'!E66))="","",OFFSET('Sanitation Data'!$E$28,0,10*ROW('Sanitation Data'!E66)))</f>
        <v/>
      </c>
      <c r="CQ72" s="374" t="str">
        <f ca="1">+IF(OFFSET('Sanitation Data'!$E$29,0,10*ROW('Sanitation Data'!E66))="","",OFFSET('Sanitation Data'!$E$29,0,10*ROW('Sanitation Data'!E66)))</f>
        <v/>
      </c>
      <c r="CR72" s="374" t="str">
        <f ca="1">+IF(OFFSET('Sanitation Data'!$E$30,0,10*ROW('Sanitation Data'!E66))="","",OFFSET('Sanitation Data'!$E$30,0,10*ROW('Sanitation Data'!E66)))</f>
        <v/>
      </c>
      <c r="CS72" s="374" t="str">
        <f ca="1">+IF(OFFSET('Sanitation Data'!$E$31,0,10*ROW('Sanitation Data'!E66))="","",OFFSET('Sanitation Data'!$E$31,0,10*ROW('Sanitation Data'!E66)))</f>
        <v/>
      </c>
      <c r="CT72" s="374" t="str">
        <f ca="1">+IF(OFFSET('Sanitation Data'!$E$32,0,10*ROW('Sanitation Data'!E66))="","",OFFSET('Sanitation Data'!$E$32,0,10*ROW('Sanitation Data'!E66)))</f>
        <v/>
      </c>
      <c r="CU72" s="374" t="str">
        <f ca="1">+IF(OFFSET('Sanitation Data'!$F$28,0,10*ROW('Sanitation Data'!F66))="","",OFFSET('Sanitation Data'!$F$28,0,10*ROW('Sanitation Data'!F66)))</f>
        <v/>
      </c>
      <c r="CV72" s="374" t="str">
        <f ca="1">+IF(OFFSET('Sanitation Data'!$F$29,0,10*ROW('Sanitation Data'!F66))="","",OFFSET('Sanitation Data'!$F$29,0,10*ROW('Sanitation Data'!F66)))</f>
        <v/>
      </c>
      <c r="CW72" s="374" t="str">
        <f ca="1">+IF(OFFSET('Sanitation Data'!$F$30,0,10*ROW('Sanitation Data'!F66))="","",OFFSET('Sanitation Data'!$F$30,0,10*ROW('Sanitation Data'!F66)))</f>
        <v/>
      </c>
      <c r="CX72" s="374" t="str">
        <f ca="1">+IF(OFFSET('Sanitation Data'!$F$31,0,10*ROW('Sanitation Data'!F66))="","",OFFSET('Sanitation Data'!$F$31,0,10*ROW('Sanitation Data'!F66)))</f>
        <v/>
      </c>
      <c r="CY72" s="374" t="str">
        <f ca="1">+IF(OFFSET('Sanitation Data'!$F$32,0,10*ROW('Sanitation Data'!F66))="","",OFFSET('Sanitation Data'!$F$32,0,10*ROW('Sanitation Data'!F66)))</f>
        <v/>
      </c>
      <c r="CZ72" s="374" t="str">
        <f ca="1">+IF(OFFSET('Sanitation Data'!$G$28,0,10*ROW('Sanitation Data'!G66))="","",OFFSET('Sanitation Data'!$G$28,0,10*ROW('Sanitation Data'!G66)))</f>
        <v/>
      </c>
      <c r="DA72" s="374" t="str">
        <f ca="1">+IF(OFFSET('Sanitation Data'!$G$29,0,10*ROW('Sanitation Data'!G66))="","",OFFSET('Sanitation Data'!$G$29,0,10*ROW('Sanitation Data'!G66)))</f>
        <v/>
      </c>
      <c r="DB72" s="374" t="str">
        <f ca="1">+IF(OFFSET('Sanitation Data'!$G$30,0,10*ROW('Sanitation Data'!G66))="","",OFFSET('Sanitation Data'!$G$30,0,10*ROW('Sanitation Data'!G66)))</f>
        <v/>
      </c>
      <c r="DC72" s="374" t="str">
        <f ca="1">+IF(OFFSET('Sanitation Data'!$G$31,0,10*ROW('Sanitation Data'!G66))="","",OFFSET('Sanitation Data'!$G$31,0,10*ROW('Sanitation Data'!G66)))</f>
        <v/>
      </c>
      <c r="DD72" s="374" t="str">
        <f ca="1">+IF(OFFSET('Sanitation Data'!$G$32,0,10*ROW('Sanitation Data'!G66))="","",OFFSET('Sanitation Data'!$G$32,0,10*ROW('Sanitation Data'!G66)))</f>
        <v/>
      </c>
      <c r="DE72" s="374" t="str">
        <f ca="1">+IF(OFFSET('Sanitation Data'!$H$28,0,10*ROW('Sanitation Data'!H66))="","",OFFSET('Sanitation Data'!$H$28,0,10*ROW('Sanitation Data'!H66)))</f>
        <v/>
      </c>
      <c r="DF72" s="374" t="str">
        <f ca="1">+IF(OFFSET('Sanitation Data'!$H$29,0,10*ROW('Sanitation Data'!H66))="","",OFFSET('Sanitation Data'!$H$29,0,10*ROW('Sanitation Data'!H66)))</f>
        <v/>
      </c>
      <c r="DG72" s="374" t="str">
        <f ca="1">+IF(OFFSET('Sanitation Data'!$H$30,0,10*ROW('Sanitation Data'!H66))="","",OFFSET('Sanitation Data'!$H$30,0,10*ROW('Sanitation Data'!H66)))</f>
        <v/>
      </c>
      <c r="DH72" s="374" t="str">
        <f ca="1">+IF(OFFSET('Sanitation Data'!$H$31,0,10*ROW('Sanitation Data'!H66))="","",OFFSET('Sanitation Data'!$H$31,0,10*ROW('Sanitation Data'!H66)))</f>
        <v/>
      </c>
      <c r="DI72" s="374" t="str">
        <f ca="1">+IF(OFFSET('Sanitation Data'!$H$32,0,10*ROW('Sanitation Data'!H66))="","",OFFSET('Sanitation Data'!$H$32,0,10*ROW('Sanitation Data'!H66)))</f>
        <v/>
      </c>
      <c r="DJ72" s="374" t="str">
        <f ca="1">+IF(OFFSET('Sanitation Data'!$I$28,0,10*ROW('Sanitation Data'!I66))="","",OFFSET('Sanitation Data'!$I$28,0,10*ROW('Sanitation Data'!I66)))</f>
        <v/>
      </c>
      <c r="DK72" s="374" t="str">
        <f ca="1">+IF(OFFSET('Sanitation Data'!$I$29,0,10*ROW('Sanitation Data'!I66))="","",OFFSET('Sanitation Data'!$I$29,0,10*ROW('Sanitation Data'!I66)))</f>
        <v/>
      </c>
      <c r="DL72" s="374" t="str">
        <f ca="1">+IF(OFFSET('Sanitation Data'!$I$30,0,10*ROW('Sanitation Data'!I66))="","",OFFSET('Sanitation Data'!$I$30,0,10*ROW('Sanitation Data'!I66)))</f>
        <v/>
      </c>
      <c r="DM72" s="374" t="str">
        <f ca="1">+IF(OFFSET('Sanitation Data'!$I$31,0,10*ROW('Sanitation Data'!I66))="","",OFFSET('Sanitation Data'!$I$31,0,10*ROW('Sanitation Data'!I66)))</f>
        <v/>
      </c>
      <c r="DN72" s="374" t="str">
        <f ca="1">+IF(OFFSET('Sanitation Data'!$I$32,0,10*ROW('Sanitation Data'!I66))="","",OFFSET('Sanitation Data'!$I$32,0,10*ROW('Sanitation Data'!I66)))</f>
        <v/>
      </c>
      <c r="DO72" s="374" t="str">
        <f ca="1">+IF(OFFSET('Hygiene Data'!$D$11,0,10*ROW('Hygiene Data'!D66))="","",OFFSET('Hygiene Data'!$D$11,0,10*ROW('Hygiene Data'!D66)))</f>
        <v/>
      </c>
      <c r="DP72" s="374" t="str">
        <f ca="1">+IF(OFFSET('Hygiene Data'!$D$12,0,10*ROW('Hygiene Data'!D66))="","",OFFSET('Hygiene Data'!$D$12,0,10*ROW('Hygiene Data'!D66)))</f>
        <v/>
      </c>
      <c r="DQ72" s="374" t="str">
        <f ca="1">+IF(OFFSET('Hygiene Data'!$D$13,0,10*ROW('Hygiene Data'!D66))="","",OFFSET('Hygiene Data'!$D$13,0,10*ROW('Hygiene Data'!D66)))</f>
        <v/>
      </c>
      <c r="DR72" s="374" t="str">
        <f ca="1">+IF(OFFSET('Hygiene Data'!$E$11,0,10*ROW('Hygiene Data'!E66))="","",OFFSET('Hygiene Data'!$E$11,0,10*ROW('Hygiene Data'!E66)))</f>
        <v/>
      </c>
      <c r="DS72" s="374" t="str">
        <f ca="1">+IF(OFFSET('Hygiene Data'!$E$12,0,10*ROW('Hygiene Data'!E66))="","",OFFSET('Hygiene Data'!$E$12,0,10*ROW('Hygiene Data'!E66)))</f>
        <v/>
      </c>
      <c r="DT72" s="374" t="str">
        <f ca="1">+IF(OFFSET('Hygiene Data'!$E$13,0,10*ROW('Hygiene Data'!E66))="","",OFFSET('Hygiene Data'!$E$13,0,10*ROW('Hygiene Data'!E66)))</f>
        <v/>
      </c>
      <c r="DU72" s="374" t="str">
        <f ca="1">+IF(OFFSET('Hygiene Data'!$F$11,0,10*ROW('Hygiene Data'!F66))="","",OFFSET('Hygiene Data'!$F$11,0,10*ROW('Hygiene Data'!F66)))</f>
        <v/>
      </c>
      <c r="DV72" s="374" t="str">
        <f ca="1">+IF(OFFSET('Hygiene Data'!$F$12,0,10*ROW('Hygiene Data'!F66))="","",OFFSET('Hygiene Data'!$F$12,0,10*ROW('Hygiene Data'!F66)))</f>
        <v/>
      </c>
      <c r="DW72" s="374" t="str">
        <f ca="1">+IF(OFFSET('Hygiene Data'!$F$13,0,10*ROW('Hygiene Data'!F66))="","",OFFSET('Hygiene Data'!$F$13,0,10*ROW('Hygiene Data'!F66)))</f>
        <v/>
      </c>
      <c r="DX72" s="374" t="str">
        <f ca="1">+IF(OFFSET('Hygiene Data'!$G$11,0,10*ROW('Hygiene Data'!G66))="","",OFFSET('Hygiene Data'!$G$11,0,10*ROW('Hygiene Data'!G66)))</f>
        <v/>
      </c>
      <c r="DY72" s="374" t="str">
        <f ca="1">+IF(OFFSET('Hygiene Data'!$G$12,0,10*ROW('Hygiene Data'!G66))="","",OFFSET('Hygiene Data'!$G$12,0,10*ROW('Hygiene Data'!G66)))</f>
        <v/>
      </c>
      <c r="DZ72" s="374" t="str">
        <f ca="1">+IF(OFFSET('Hygiene Data'!$G$13,0,10*ROW('Hygiene Data'!G66))="","",OFFSET('Hygiene Data'!$G$13,0,10*ROW('Hygiene Data'!G66)))</f>
        <v/>
      </c>
      <c r="EA72" s="374" t="str">
        <f ca="1">+IF(OFFSET('Hygiene Data'!$H$11,0,10*ROW('Hygiene Data'!H66))="","",OFFSET('Hygiene Data'!$H$11,0,10*ROW('Hygiene Data'!H66)))</f>
        <v/>
      </c>
      <c r="EB72" s="374" t="str">
        <f ca="1">+IF(OFFSET('Hygiene Data'!$H$12,0,10*ROW('Hygiene Data'!H66))="","",OFFSET('Hygiene Data'!$H$12,0,10*ROW('Hygiene Data'!H66)))</f>
        <v/>
      </c>
      <c r="EC72" s="374" t="str">
        <f ca="1">+IF(OFFSET('Hygiene Data'!$H$13,0,10*ROW('Hygiene Data'!H66))="","",OFFSET('Hygiene Data'!$H$13,0,10*ROW('Hygiene Data'!H66)))</f>
        <v/>
      </c>
      <c r="ED72" s="374" t="str">
        <f ca="1">+IF(OFFSET('Hygiene Data'!$I$11,0,10*ROW('Hygiene Data'!I66))="","",OFFSET('Hygiene Data'!$I$11,0,10*ROW('Hygiene Data'!I66)))</f>
        <v/>
      </c>
      <c r="EE72" s="374" t="str">
        <f ca="1">+IF(OFFSET('Hygiene Data'!$I$12,0,10*ROW('Hygiene Data'!I66))="","",OFFSET('Hygiene Data'!$I$12,0,10*ROW('Hygiene Data'!I66)))</f>
        <v/>
      </c>
      <c r="EF72" s="374" t="str">
        <f ca="1">+IF(OFFSET('Hygiene Data'!$I$13,0,10*ROW('Hygiene Data'!I66))="","",OFFSET('Hygiene Data'!$I$13,0,10*ROW('Hygiene Data'!I66)))</f>
        <v/>
      </c>
    </row>
    <row r="73" spans="1:136" x14ac:dyDescent="0.25">
      <c r="A73" s="483" t="str">
        <f ca="1">+IF(OFFSET('Water Data'!$B$2,0,10*ROW('Water Data'!E67))="","",OFFSET('Water Data'!$B$2,0,10*ROW('Water Data'!E67)))</f>
        <v/>
      </c>
      <c r="B73" s="48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0" t="str">
        <f t="shared" ca="1" si="1"/>
        <v/>
      </c>
      <c r="D73" s="51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4" t="str">
        <f ca="1">+IF(OFFSET('Water Data'!$D$27,0,10*ROW('Water Data'!D67))="","",OFFSET('Water Data'!$D$27,0,10*ROW('Water Data'!D67)))</f>
        <v/>
      </c>
      <c r="BT73" s="374" t="str">
        <f ca="1">+IF(OFFSET('Water Data'!$D$28,0,10*ROW('Water Data'!D67))="","",OFFSET('Water Data'!$D$28,0,10*ROW('Water Data'!D67)))</f>
        <v/>
      </c>
      <c r="BU73" s="374" t="str">
        <f ca="1">+IF(OFFSET('Water Data'!$D$29,0,10*ROW('Water Data'!D67))="","",OFFSET('Water Data'!$D$29,0,10*ROW('Water Data'!D67)))</f>
        <v/>
      </c>
      <c r="BV73" s="374" t="str">
        <f ca="1">+IF(OFFSET('Water Data'!$E$27,0,10*ROW('Water Data'!E67))="","",OFFSET('Water Data'!$E$27,0,10*ROW('Water Data'!E67)))</f>
        <v/>
      </c>
      <c r="BW73" s="374" t="str">
        <f ca="1">+IF(OFFSET('Water Data'!$E$28,0,10*ROW('Water Data'!E67))="","",OFFSET('Water Data'!$E$28,0,10*ROW('Water Data'!E67)))</f>
        <v/>
      </c>
      <c r="BX73" s="374" t="str">
        <f ca="1">+IF(OFFSET('Water Data'!$E$29,0,10*ROW('Water Data'!E67))="","",OFFSET('Water Data'!$E$29,0,10*ROW('Water Data'!E67)))</f>
        <v/>
      </c>
      <c r="BY73" s="374" t="str">
        <f ca="1">+IF(OFFSET('Water Data'!$F$27,0,10*ROW('Water Data'!F67))="","",OFFSET('Water Data'!$F$27,0,10*ROW('Water Data'!F67)))</f>
        <v/>
      </c>
      <c r="BZ73" s="374" t="str">
        <f ca="1">+IF(OFFSET('Water Data'!$F$28,0,10*ROW('Water Data'!F67))="","",OFFSET('Water Data'!$F$28,0,10*ROW('Water Data'!F67)))</f>
        <v/>
      </c>
      <c r="CA73" s="374" t="str">
        <f ca="1">+IF(OFFSET('Water Data'!$F$29,0,10*ROW('Water Data'!F67))="","",OFFSET('Water Data'!$F$29,0,10*ROW('Water Data'!F67)))</f>
        <v/>
      </c>
      <c r="CB73" s="374" t="str">
        <f ca="1">+IF(OFFSET('Water Data'!$G$27,0,10*ROW('Water Data'!G67))="","",OFFSET('Water Data'!$G$27,0,10*ROW('Water Data'!G67)))</f>
        <v/>
      </c>
      <c r="CC73" s="374" t="str">
        <f ca="1">+IF(OFFSET('Water Data'!$G$28,0,10*ROW('Water Data'!G67))="","",OFFSET('Water Data'!$G$28,0,10*ROW('Water Data'!G67)))</f>
        <v/>
      </c>
      <c r="CD73" s="374" t="str">
        <f ca="1">+IF(OFFSET('Water Data'!$G$29,0,10*ROW('Water Data'!G67))="","",OFFSET('Water Data'!$G$29,0,10*ROW('Water Data'!G67)))</f>
        <v/>
      </c>
      <c r="CE73" s="374" t="str">
        <f ca="1">+IF(OFFSET('Water Data'!$H$27,0,10*ROW('Water Data'!H67))="","",OFFSET('Water Data'!$H$27,0,10*ROW('Water Data'!H67)))</f>
        <v/>
      </c>
      <c r="CF73" s="374" t="str">
        <f ca="1">+IF(OFFSET('Water Data'!$H$28,0,10*ROW('Water Data'!H67))="","",OFFSET('Water Data'!$H$28,0,10*ROW('Water Data'!H67)))</f>
        <v/>
      </c>
      <c r="CG73" s="374" t="str">
        <f ca="1">+IF(OFFSET('Water Data'!$H$29,0,10*ROW('Water Data'!H67))="","",OFFSET('Water Data'!$H$29,0,10*ROW('Water Data'!H67)))</f>
        <v/>
      </c>
      <c r="CH73" s="374" t="str">
        <f ca="1">+IF(OFFSET('Water Data'!$I$27,0,10*ROW('Water Data'!I67))="","",OFFSET('Water Data'!$I$27,0,10*ROW('Water Data'!I67)))</f>
        <v/>
      </c>
      <c r="CI73" s="374" t="str">
        <f ca="1">+IF(OFFSET('Water Data'!$I$28,0,10*ROW('Water Data'!I67))="","",OFFSET('Water Data'!$I$28,0,10*ROW('Water Data'!I67)))</f>
        <v/>
      </c>
      <c r="CJ73" s="374" t="str">
        <f ca="1">+IF(OFFSET('Water Data'!$I$29,0,10*ROW('Water Data'!I67))="","",OFFSET('Water Data'!$I$29,0,10*ROW('Water Data'!I67)))</f>
        <v/>
      </c>
      <c r="CK73" s="374" t="str">
        <f ca="1">+IF(OFFSET('Sanitation Data'!$D$28,0,10*ROW('Sanitation Data'!D67))="","",OFFSET('Sanitation Data'!$D$28,0,10*ROW('Sanitation Data'!D67)))</f>
        <v/>
      </c>
      <c r="CL73" s="374" t="str">
        <f ca="1">+IF(OFFSET('Sanitation Data'!$D$29,0,10*ROW('Sanitation Data'!D67))="","",OFFSET('Sanitation Data'!$D$29,0,10*ROW('Sanitation Data'!D67)))</f>
        <v/>
      </c>
      <c r="CM73" s="374" t="str">
        <f ca="1">+IF(OFFSET('Sanitation Data'!$D$30,0,10*ROW('Sanitation Data'!D67))="","",OFFSET('Sanitation Data'!$D$30,0,10*ROW('Sanitation Data'!D67)))</f>
        <v/>
      </c>
      <c r="CN73" s="374" t="str">
        <f ca="1">+IF(OFFSET('Sanitation Data'!$D$31,0,10*ROW('Sanitation Data'!D67))="","",OFFSET('Sanitation Data'!$D$31,0,10*ROW('Sanitation Data'!D67)))</f>
        <v/>
      </c>
      <c r="CO73" s="374" t="str">
        <f ca="1">+IF(OFFSET('Sanitation Data'!$D$32,0,10*ROW('Sanitation Data'!D67))="","",OFFSET('Sanitation Data'!$D$32,0,10*ROW('Sanitation Data'!D67)))</f>
        <v/>
      </c>
      <c r="CP73" s="374" t="str">
        <f ca="1">+IF(OFFSET('Sanitation Data'!$E$28,0,10*ROW('Sanitation Data'!E67))="","",OFFSET('Sanitation Data'!$E$28,0,10*ROW('Sanitation Data'!E67)))</f>
        <v/>
      </c>
      <c r="CQ73" s="374" t="str">
        <f ca="1">+IF(OFFSET('Sanitation Data'!$E$29,0,10*ROW('Sanitation Data'!E67))="","",OFFSET('Sanitation Data'!$E$29,0,10*ROW('Sanitation Data'!E67)))</f>
        <v/>
      </c>
      <c r="CR73" s="374" t="str">
        <f ca="1">+IF(OFFSET('Sanitation Data'!$E$30,0,10*ROW('Sanitation Data'!E67))="","",OFFSET('Sanitation Data'!$E$30,0,10*ROW('Sanitation Data'!E67)))</f>
        <v/>
      </c>
      <c r="CS73" s="374" t="str">
        <f ca="1">+IF(OFFSET('Sanitation Data'!$E$31,0,10*ROW('Sanitation Data'!E67))="","",OFFSET('Sanitation Data'!$E$31,0,10*ROW('Sanitation Data'!E67)))</f>
        <v/>
      </c>
      <c r="CT73" s="374" t="str">
        <f ca="1">+IF(OFFSET('Sanitation Data'!$E$32,0,10*ROW('Sanitation Data'!E67))="","",OFFSET('Sanitation Data'!$E$32,0,10*ROW('Sanitation Data'!E67)))</f>
        <v/>
      </c>
      <c r="CU73" s="374" t="str">
        <f ca="1">+IF(OFFSET('Sanitation Data'!$F$28,0,10*ROW('Sanitation Data'!F67))="","",OFFSET('Sanitation Data'!$F$28,0,10*ROW('Sanitation Data'!F67)))</f>
        <v/>
      </c>
      <c r="CV73" s="374" t="str">
        <f ca="1">+IF(OFFSET('Sanitation Data'!$F$29,0,10*ROW('Sanitation Data'!F67))="","",OFFSET('Sanitation Data'!$F$29,0,10*ROW('Sanitation Data'!F67)))</f>
        <v/>
      </c>
      <c r="CW73" s="374" t="str">
        <f ca="1">+IF(OFFSET('Sanitation Data'!$F$30,0,10*ROW('Sanitation Data'!F67))="","",OFFSET('Sanitation Data'!$F$30,0,10*ROW('Sanitation Data'!F67)))</f>
        <v/>
      </c>
      <c r="CX73" s="374" t="str">
        <f ca="1">+IF(OFFSET('Sanitation Data'!$F$31,0,10*ROW('Sanitation Data'!F67))="","",OFFSET('Sanitation Data'!$F$31,0,10*ROW('Sanitation Data'!F67)))</f>
        <v/>
      </c>
      <c r="CY73" s="374" t="str">
        <f ca="1">+IF(OFFSET('Sanitation Data'!$F$32,0,10*ROW('Sanitation Data'!F67))="","",OFFSET('Sanitation Data'!$F$32,0,10*ROW('Sanitation Data'!F67)))</f>
        <v/>
      </c>
      <c r="CZ73" s="374" t="str">
        <f ca="1">+IF(OFFSET('Sanitation Data'!$G$28,0,10*ROW('Sanitation Data'!G67))="","",OFFSET('Sanitation Data'!$G$28,0,10*ROW('Sanitation Data'!G67)))</f>
        <v/>
      </c>
      <c r="DA73" s="374" t="str">
        <f ca="1">+IF(OFFSET('Sanitation Data'!$G$29,0,10*ROW('Sanitation Data'!G67))="","",OFFSET('Sanitation Data'!$G$29,0,10*ROW('Sanitation Data'!G67)))</f>
        <v/>
      </c>
      <c r="DB73" s="374" t="str">
        <f ca="1">+IF(OFFSET('Sanitation Data'!$G$30,0,10*ROW('Sanitation Data'!G67))="","",OFFSET('Sanitation Data'!$G$30,0,10*ROW('Sanitation Data'!G67)))</f>
        <v/>
      </c>
      <c r="DC73" s="374" t="str">
        <f ca="1">+IF(OFFSET('Sanitation Data'!$G$31,0,10*ROW('Sanitation Data'!G67))="","",OFFSET('Sanitation Data'!$G$31,0,10*ROW('Sanitation Data'!G67)))</f>
        <v/>
      </c>
      <c r="DD73" s="374" t="str">
        <f ca="1">+IF(OFFSET('Sanitation Data'!$G$32,0,10*ROW('Sanitation Data'!G67))="","",OFFSET('Sanitation Data'!$G$32,0,10*ROW('Sanitation Data'!G67)))</f>
        <v/>
      </c>
      <c r="DE73" s="374" t="str">
        <f ca="1">+IF(OFFSET('Sanitation Data'!$H$28,0,10*ROW('Sanitation Data'!H67))="","",OFFSET('Sanitation Data'!$H$28,0,10*ROW('Sanitation Data'!H67)))</f>
        <v/>
      </c>
      <c r="DF73" s="374" t="str">
        <f ca="1">+IF(OFFSET('Sanitation Data'!$H$29,0,10*ROW('Sanitation Data'!H67))="","",OFFSET('Sanitation Data'!$H$29,0,10*ROW('Sanitation Data'!H67)))</f>
        <v/>
      </c>
      <c r="DG73" s="374" t="str">
        <f ca="1">+IF(OFFSET('Sanitation Data'!$H$30,0,10*ROW('Sanitation Data'!H67))="","",OFFSET('Sanitation Data'!$H$30,0,10*ROW('Sanitation Data'!H67)))</f>
        <v/>
      </c>
      <c r="DH73" s="374" t="str">
        <f ca="1">+IF(OFFSET('Sanitation Data'!$H$31,0,10*ROW('Sanitation Data'!H67))="","",OFFSET('Sanitation Data'!$H$31,0,10*ROW('Sanitation Data'!H67)))</f>
        <v/>
      </c>
      <c r="DI73" s="374" t="str">
        <f ca="1">+IF(OFFSET('Sanitation Data'!$H$32,0,10*ROW('Sanitation Data'!H67))="","",OFFSET('Sanitation Data'!$H$32,0,10*ROW('Sanitation Data'!H67)))</f>
        <v/>
      </c>
      <c r="DJ73" s="374" t="str">
        <f ca="1">+IF(OFFSET('Sanitation Data'!$I$28,0,10*ROW('Sanitation Data'!I67))="","",OFFSET('Sanitation Data'!$I$28,0,10*ROW('Sanitation Data'!I67)))</f>
        <v/>
      </c>
      <c r="DK73" s="374" t="str">
        <f ca="1">+IF(OFFSET('Sanitation Data'!$I$29,0,10*ROW('Sanitation Data'!I67))="","",OFFSET('Sanitation Data'!$I$29,0,10*ROW('Sanitation Data'!I67)))</f>
        <v/>
      </c>
      <c r="DL73" s="374" t="str">
        <f ca="1">+IF(OFFSET('Sanitation Data'!$I$30,0,10*ROW('Sanitation Data'!I67))="","",OFFSET('Sanitation Data'!$I$30,0,10*ROW('Sanitation Data'!I67)))</f>
        <v/>
      </c>
      <c r="DM73" s="374" t="str">
        <f ca="1">+IF(OFFSET('Sanitation Data'!$I$31,0,10*ROW('Sanitation Data'!I67))="","",OFFSET('Sanitation Data'!$I$31,0,10*ROW('Sanitation Data'!I67)))</f>
        <v/>
      </c>
      <c r="DN73" s="374" t="str">
        <f ca="1">+IF(OFFSET('Sanitation Data'!$I$32,0,10*ROW('Sanitation Data'!I67))="","",OFFSET('Sanitation Data'!$I$32,0,10*ROW('Sanitation Data'!I67)))</f>
        <v/>
      </c>
      <c r="DO73" s="374" t="str">
        <f ca="1">+IF(OFFSET('Hygiene Data'!$D$11,0,10*ROW('Hygiene Data'!D67))="","",OFFSET('Hygiene Data'!$D$11,0,10*ROW('Hygiene Data'!D67)))</f>
        <v/>
      </c>
      <c r="DP73" s="374" t="str">
        <f ca="1">+IF(OFFSET('Hygiene Data'!$D$12,0,10*ROW('Hygiene Data'!D67))="","",OFFSET('Hygiene Data'!$D$12,0,10*ROW('Hygiene Data'!D67)))</f>
        <v/>
      </c>
      <c r="DQ73" s="374" t="str">
        <f ca="1">+IF(OFFSET('Hygiene Data'!$D$13,0,10*ROW('Hygiene Data'!D67))="","",OFFSET('Hygiene Data'!$D$13,0,10*ROW('Hygiene Data'!D67)))</f>
        <v/>
      </c>
      <c r="DR73" s="374" t="str">
        <f ca="1">+IF(OFFSET('Hygiene Data'!$E$11,0,10*ROW('Hygiene Data'!E67))="","",OFFSET('Hygiene Data'!$E$11,0,10*ROW('Hygiene Data'!E67)))</f>
        <v/>
      </c>
      <c r="DS73" s="374" t="str">
        <f ca="1">+IF(OFFSET('Hygiene Data'!$E$12,0,10*ROW('Hygiene Data'!E67))="","",OFFSET('Hygiene Data'!$E$12,0,10*ROW('Hygiene Data'!E67)))</f>
        <v/>
      </c>
      <c r="DT73" s="374" t="str">
        <f ca="1">+IF(OFFSET('Hygiene Data'!$E$13,0,10*ROW('Hygiene Data'!E67))="","",OFFSET('Hygiene Data'!$E$13,0,10*ROW('Hygiene Data'!E67)))</f>
        <v/>
      </c>
      <c r="DU73" s="374" t="str">
        <f ca="1">+IF(OFFSET('Hygiene Data'!$F$11,0,10*ROW('Hygiene Data'!F67))="","",OFFSET('Hygiene Data'!$F$11,0,10*ROW('Hygiene Data'!F67)))</f>
        <v/>
      </c>
      <c r="DV73" s="374" t="str">
        <f ca="1">+IF(OFFSET('Hygiene Data'!$F$12,0,10*ROW('Hygiene Data'!F67))="","",OFFSET('Hygiene Data'!$F$12,0,10*ROW('Hygiene Data'!F67)))</f>
        <v/>
      </c>
      <c r="DW73" s="374" t="str">
        <f ca="1">+IF(OFFSET('Hygiene Data'!$F$13,0,10*ROW('Hygiene Data'!F67))="","",OFFSET('Hygiene Data'!$F$13,0,10*ROW('Hygiene Data'!F67)))</f>
        <v/>
      </c>
      <c r="DX73" s="374" t="str">
        <f ca="1">+IF(OFFSET('Hygiene Data'!$G$11,0,10*ROW('Hygiene Data'!G67))="","",OFFSET('Hygiene Data'!$G$11,0,10*ROW('Hygiene Data'!G67)))</f>
        <v/>
      </c>
      <c r="DY73" s="374" t="str">
        <f ca="1">+IF(OFFSET('Hygiene Data'!$G$12,0,10*ROW('Hygiene Data'!G67))="","",OFFSET('Hygiene Data'!$G$12,0,10*ROW('Hygiene Data'!G67)))</f>
        <v/>
      </c>
      <c r="DZ73" s="374" t="str">
        <f ca="1">+IF(OFFSET('Hygiene Data'!$G$13,0,10*ROW('Hygiene Data'!G67))="","",OFFSET('Hygiene Data'!$G$13,0,10*ROW('Hygiene Data'!G67)))</f>
        <v/>
      </c>
      <c r="EA73" s="374" t="str">
        <f ca="1">+IF(OFFSET('Hygiene Data'!$H$11,0,10*ROW('Hygiene Data'!H67))="","",OFFSET('Hygiene Data'!$H$11,0,10*ROW('Hygiene Data'!H67)))</f>
        <v/>
      </c>
      <c r="EB73" s="374" t="str">
        <f ca="1">+IF(OFFSET('Hygiene Data'!$H$12,0,10*ROW('Hygiene Data'!H67))="","",OFFSET('Hygiene Data'!$H$12,0,10*ROW('Hygiene Data'!H67)))</f>
        <v/>
      </c>
      <c r="EC73" s="374" t="str">
        <f ca="1">+IF(OFFSET('Hygiene Data'!$H$13,0,10*ROW('Hygiene Data'!H67))="","",OFFSET('Hygiene Data'!$H$13,0,10*ROW('Hygiene Data'!H67)))</f>
        <v/>
      </c>
      <c r="ED73" s="374" t="str">
        <f ca="1">+IF(OFFSET('Hygiene Data'!$I$11,0,10*ROW('Hygiene Data'!I67))="","",OFFSET('Hygiene Data'!$I$11,0,10*ROW('Hygiene Data'!I67)))</f>
        <v/>
      </c>
      <c r="EE73" s="374" t="str">
        <f ca="1">+IF(OFFSET('Hygiene Data'!$I$12,0,10*ROW('Hygiene Data'!I67))="","",OFFSET('Hygiene Data'!$I$12,0,10*ROW('Hygiene Data'!I67)))</f>
        <v/>
      </c>
      <c r="EF73" s="374" t="str">
        <f ca="1">+IF(OFFSET('Hygiene Data'!$I$13,0,10*ROW('Hygiene Data'!I67))="","",OFFSET('Hygiene Data'!$I$13,0,10*ROW('Hygiene Data'!I67)))</f>
        <v/>
      </c>
    </row>
    <row r="74" spans="1:136" x14ac:dyDescent="0.25">
      <c r="A74" s="483" t="str">
        <f ca="1">+IF(OFFSET('Water Data'!$B$2,0,10*ROW('Water Data'!E68))="","",OFFSET('Water Data'!$B$2,0,10*ROW('Water Data'!E68)))</f>
        <v/>
      </c>
      <c r="B74" s="48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0" t="str">
        <f t="shared" ca="1" si="1"/>
        <v/>
      </c>
      <c r="D74" s="51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4" t="str">
        <f ca="1">+IF(OFFSET('Water Data'!$D$27,0,10*ROW('Water Data'!D68))="","",OFFSET('Water Data'!$D$27,0,10*ROW('Water Data'!D68)))</f>
        <v/>
      </c>
      <c r="BT74" s="374" t="str">
        <f ca="1">+IF(OFFSET('Water Data'!$D$28,0,10*ROW('Water Data'!D68))="","",OFFSET('Water Data'!$D$28,0,10*ROW('Water Data'!D68)))</f>
        <v/>
      </c>
      <c r="BU74" s="374" t="str">
        <f ca="1">+IF(OFFSET('Water Data'!$D$29,0,10*ROW('Water Data'!D68))="","",OFFSET('Water Data'!$D$29,0,10*ROW('Water Data'!D68)))</f>
        <v/>
      </c>
      <c r="BV74" s="374" t="str">
        <f ca="1">+IF(OFFSET('Water Data'!$E$27,0,10*ROW('Water Data'!E68))="","",OFFSET('Water Data'!$E$27,0,10*ROW('Water Data'!E68)))</f>
        <v/>
      </c>
      <c r="BW74" s="374" t="str">
        <f ca="1">+IF(OFFSET('Water Data'!$E$28,0,10*ROW('Water Data'!E68))="","",OFFSET('Water Data'!$E$28,0,10*ROW('Water Data'!E68)))</f>
        <v/>
      </c>
      <c r="BX74" s="374" t="str">
        <f ca="1">+IF(OFFSET('Water Data'!$E$29,0,10*ROW('Water Data'!E68))="","",OFFSET('Water Data'!$E$29,0,10*ROW('Water Data'!E68)))</f>
        <v/>
      </c>
      <c r="BY74" s="374" t="str">
        <f ca="1">+IF(OFFSET('Water Data'!$F$27,0,10*ROW('Water Data'!F68))="","",OFFSET('Water Data'!$F$27,0,10*ROW('Water Data'!F68)))</f>
        <v/>
      </c>
      <c r="BZ74" s="374" t="str">
        <f ca="1">+IF(OFFSET('Water Data'!$F$28,0,10*ROW('Water Data'!F68))="","",OFFSET('Water Data'!$F$28,0,10*ROW('Water Data'!F68)))</f>
        <v/>
      </c>
      <c r="CA74" s="374" t="str">
        <f ca="1">+IF(OFFSET('Water Data'!$F$29,0,10*ROW('Water Data'!F68))="","",OFFSET('Water Data'!$F$29,0,10*ROW('Water Data'!F68)))</f>
        <v/>
      </c>
      <c r="CB74" s="374" t="str">
        <f ca="1">+IF(OFFSET('Water Data'!$G$27,0,10*ROW('Water Data'!G68))="","",OFFSET('Water Data'!$G$27,0,10*ROW('Water Data'!G68)))</f>
        <v/>
      </c>
      <c r="CC74" s="374" t="str">
        <f ca="1">+IF(OFFSET('Water Data'!$G$28,0,10*ROW('Water Data'!G68))="","",OFFSET('Water Data'!$G$28,0,10*ROW('Water Data'!G68)))</f>
        <v/>
      </c>
      <c r="CD74" s="374" t="str">
        <f ca="1">+IF(OFFSET('Water Data'!$G$29,0,10*ROW('Water Data'!G68))="","",OFFSET('Water Data'!$G$29,0,10*ROW('Water Data'!G68)))</f>
        <v/>
      </c>
      <c r="CE74" s="374" t="str">
        <f ca="1">+IF(OFFSET('Water Data'!$H$27,0,10*ROW('Water Data'!H68))="","",OFFSET('Water Data'!$H$27,0,10*ROW('Water Data'!H68)))</f>
        <v/>
      </c>
      <c r="CF74" s="374" t="str">
        <f ca="1">+IF(OFFSET('Water Data'!$H$28,0,10*ROW('Water Data'!H68))="","",OFFSET('Water Data'!$H$28,0,10*ROW('Water Data'!H68)))</f>
        <v/>
      </c>
      <c r="CG74" s="374" t="str">
        <f ca="1">+IF(OFFSET('Water Data'!$H$29,0,10*ROW('Water Data'!H68))="","",OFFSET('Water Data'!$H$29,0,10*ROW('Water Data'!H68)))</f>
        <v/>
      </c>
      <c r="CH74" s="374" t="str">
        <f ca="1">+IF(OFFSET('Water Data'!$I$27,0,10*ROW('Water Data'!I68))="","",OFFSET('Water Data'!$I$27,0,10*ROW('Water Data'!I68)))</f>
        <v/>
      </c>
      <c r="CI74" s="374" t="str">
        <f ca="1">+IF(OFFSET('Water Data'!$I$28,0,10*ROW('Water Data'!I68))="","",OFFSET('Water Data'!$I$28,0,10*ROW('Water Data'!I68)))</f>
        <v/>
      </c>
      <c r="CJ74" s="374" t="str">
        <f ca="1">+IF(OFFSET('Water Data'!$I$29,0,10*ROW('Water Data'!I68))="","",OFFSET('Water Data'!$I$29,0,10*ROW('Water Data'!I68)))</f>
        <v/>
      </c>
      <c r="CK74" s="374" t="str">
        <f ca="1">+IF(OFFSET('Sanitation Data'!$D$28,0,10*ROW('Sanitation Data'!D68))="","",OFFSET('Sanitation Data'!$D$28,0,10*ROW('Sanitation Data'!D68)))</f>
        <v/>
      </c>
      <c r="CL74" s="374" t="str">
        <f ca="1">+IF(OFFSET('Sanitation Data'!$D$29,0,10*ROW('Sanitation Data'!D68))="","",OFFSET('Sanitation Data'!$D$29,0,10*ROW('Sanitation Data'!D68)))</f>
        <v/>
      </c>
      <c r="CM74" s="374" t="str">
        <f ca="1">+IF(OFFSET('Sanitation Data'!$D$30,0,10*ROW('Sanitation Data'!D68))="","",OFFSET('Sanitation Data'!$D$30,0,10*ROW('Sanitation Data'!D68)))</f>
        <v/>
      </c>
      <c r="CN74" s="374" t="str">
        <f ca="1">+IF(OFFSET('Sanitation Data'!$D$31,0,10*ROW('Sanitation Data'!D68))="","",OFFSET('Sanitation Data'!$D$31,0,10*ROW('Sanitation Data'!D68)))</f>
        <v/>
      </c>
      <c r="CO74" s="374" t="str">
        <f ca="1">+IF(OFFSET('Sanitation Data'!$D$32,0,10*ROW('Sanitation Data'!D68))="","",OFFSET('Sanitation Data'!$D$32,0,10*ROW('Sanitation Data'!D68)))</f>
        <v/>
      </c>
      <c r="CP74" s="374" t="str">
        <f ca="1">+IF(OFFSET('Sanitation Data'!$E$28,0,10*ROW('Sanitation Data'!E68))="","",OFFSET('Sanitation Data'!$E$28,0,10*ROW('Sanitation Data'!E68)))</f>
        <v/>
      </c>
      <c r="CQ74" s="374" t="str">
        <f ca="1">+IF(OFFSET('Sanitation Data'!$E$29,0,10*ROW('Sanitation Data'!E68))="","",OFFSET('Sanitation Data'!$E$29,0,10*ROW('Sanitation Data'!E68)))</f>
        <v/>
      </c>
      <c r="CR74" s="374" t="str">
        <f ca="1">+IF(OFFSET('Sanitation Data'!$E$30,0,10*ROW('Sanitation Data'!E68))="","",OFFSET('Sanitation Data'!$E$30,0,10*ROW('Sanitation Data'!E68)))</f>
        <v/>
      </c>
      <c r="CS74" s="374" t="str">
        <f ca="1">+IF(OFFSET('Sanitation Data'!$E$31,0,10*ROW('Sanitation Data'!E68))="","",OFFSET('Sanitation Data'!$E$31,0,10*ROW('Sanitation Data'!E68)))</f>
        <v/>
      </c>
      <c r="CT74" s="374" t="str">
        <f ca="1">+IF(OFFSET('Sanitation Data'!$E$32,0,10*ROW('Sanitation Data'!E68))="","",OFFSET('Sanitation Data'!$E$32,0,10*ROW('Sanitation Data'!E68)))</f>
        <v/>
      </c>
      <c r="CU74" s="374" t="str">
        <f ca="1">+IF(OFFSET('Sanitation Data'!$F$28,0,10*ROW('Sanitation Data'!F68))="","",OFFSET('Sanitation Data'!$F$28,0,10*ROW('Sanitation Data'!F68)))</f>
        <v/>
      </c>
      <c r="CV74" s="374" t="str">
        <f ca="1">+IF(OFFSET('Sanitation Data'!$F$29,0,10*ROW('Sanitation Data'!F68))="","",OFFSET('Sanitation Data'!$F$29,0,10*ROW('Sanitation Data'!F68)))</f>
        <v/>
      </c>
      <c r="CW74" s="374" t="str">
        <f ca="1">+IF(OFFSET('Sanitation Data'!$F$30,0,10*ROW('Sanitation Data'!F68))="","",OFFSET('Sanitation Data'!$F$30,0,10*ROW('Sanitation Data'!F68)))</f>
        <v/>
      </c>
      <c r="CX74" s="374" t="str">
        <f ca="1">+IF(OFFSET('Sanitation Data'!$F$31,0,10*ROW('Sanitation Data'!F68))="","",OFFSET('Sanitation Data'!$F$31,0,10*ROW('Sanitation Data'!F68)))</f>
        <v/>
      </c>
      <c r="CY74" s="374" t="str">
        <f ca="1">+IF(OFFSET('Sanitation Data'!$F$32,0,10*ROW('Sanitation Data'!F68))="","",OFFSET('Sanitation Data'!$F$32,0,10*ROW('Sanitation Data'!F68)))</f>
        <v/>
      </c>
      <c r="CZ74" s="374" t="str">
        <f ca="1">+IF(OFFSET('Sanitation Data'!$G$28,0,10*ROW('Sanitation Data'!G68))="","",OFFSET('Sanitation Data'!$G$28,0,10*ROW('Sanitation Data'!G68)))</f>
        <v/>
      </c>
      <c r="DA74" s="374" t="str">
        <f ca="1">+IF(OFFSET('Sanitation Data'!$G$29,0,10*ROW('Sanitation Data'!G68))="","",OFFSET('Sanitation Data'!$G$29,0,10*ROW('Sanitation Data'!G68)))</f>
        <v/>
      </c>
      <c r="DB74" s="374" t="str">
        <f ca="1">+IF(OFFSET('Sanitation Data'!$G$30,0,10*ROW('Sanitation Data'!G68))="","",OFFSET('Sanitation Data'!$G$30,0,10*ROW('Sanitation Data'!G68)))</f>
        <v/>
      </c>
      <c r="DC74" s="374" t="str">
        <f ca="1">+IF(OFFSET('Sanitation Data'!$G$31,0,10*ROW('Sanitation Data'!G68))="","",OFFSET('Sanitation Data'!$G$31,0,10*ROW('Sanitation Data'!G68)))</f>
        <v/>
      </c>
      <c r="DD74" s="374" t="str">
        <f ca="1">+IF(OFFSET('Sanitation Data'!$G$32,0,10*ROW('Sanitation Data'!G68))="","",OFFSET('Sanitation Data'!$G$32,0,10*ROW('Sanitation Data'!G68)))</f>
        <v/>
      </c>
      <c r="DE74" s="374" t="str">
        <f ca="1">+IF(OFFSET('Sanitation Data'!$H$28,0,10*ROW('Sanitation Data'!H68))="","",OFFSET('Sanitation Data'!$H$28,0,10*ROW('Sanitation Data'!H68)))</f>
        <v/>
      </c>
      <c r="DF74" s="374" t="str">
        <f ca="1">+IF(OFFSET('Sanitation Data'!$H$29,0,10*ROW('Sanitation Data'!H68))="","",OFFSET('Sanitation Data'!$H$29,0,10*ROW('Sanitation Data'!H68)))</f>
        <v/>
      </c>
      <c r="DG74" s="374" t="str">
        <f ca="1">+IF(OFFSET('Sanitation Data'!$H$30,0,10*ROW('Sanitation Data'!H68))="","",OFFSET('Sanitation Data'!$H$30,0,10*ROW('Sanitation Data'!H68)))</f>
        <v/>
      </c>
      <c r="DH74" s="374" t="str">
        <f ca="1">+IF(OFFSET('Sanitation Data'!$H$31,0,10*ROW('Sanitation Data'!H68))="","",OFFSET('Sanitation Data'!$H$31,0,10*ROW('Sanitation Data'!H68)))</f>
        <v/>
      </c>
      <c r="DI74" s="374" t="str">
        <f ca="1">+IF(OFFSET('Sanitation Data'!$H$32,0,10*ROW('Sanitation Data'!H68))="","",OFFSET('Sanitation Data'!$H$32,0,10*ROW('Sanitation Data'!H68)))</f>
        <v/>
      </c>
      <c r="DJ74" s="374" t="str">
        <f ca="1">+IF(OFFSET('Sanitation Data'!$I$28,0,10*ROW('Sanitation Data'!I68))="","",OFFSET('Sanitation Data'!$I$28,0,10*ROW('Sanitation Data'!I68)))</f>
        <v/>
      </c>
      <c r="DK74" s="374" t="str">
        <f ca="1">+IF(OFFSET('Sanitation Data'!$I$29,0,10*ROW('Sanitation Data'!I68))="","",OFFSET('Sanitation Data'!$I$29,0,10*ROW('Sanitation Data'!I68)))</f>
        <v/>
      </c>
      <c r="DL74" s="374" t="str">
        <f ca="1">+IF(OFFSET('Sanitation Data'!$I$30,0,10*ROW('Sanitation Data'!I68))="","",OFFSET('Sanitation Data'!$I$30,0,10*ROW('Sanitation Data'!I68)))</f>
        <v/>
      </c>
      <c r="DM74" s="374" t="str">
        <f ca="1">+IF(OFFSET('Sanitation Data'!$I$31,0,10*ROW('Sanitation Data'!I68))="","",OFFSET('Sanitation Data'!$I$31,0,10*ROW('Sanitation Data'!I68)))</f>
        <v/>
      </c>
      <c r="DN74" s="374" t="str">
        <f ca="1">+IF(OFFSET('Sanitation Data'!$I$32,0,10*ROW('Sanitation Data'!I68))="","",OFFSET('Sanitation Data'!$I$32,0,10*ROW('Sanitation Data'!I68)))</f>
        <v/>
      </c>
      <c r="DO74" s="374" t="str">
        <f ca="1">+IF(OFFSET('Hygiene Data'!$D$11,0,10*ROW('Hygiene Data'!D68))="","",OFFSET('Hygiene Data'!$D$11,0,10*ROW('Hygiene Data'!D68)))</f>
        <v/>
      </c>
      <c r="DP74" s="374" t="str">
        <f ca="1">+IF(OFFSET('Hygiene Data'!$D$12,0,10*ROW('Hygiene Data'!D68))="","",OFFSET('Hygiene Data'!$D$12,0,10*ROW('Hygiene Data'!D68)))</f>
        <v/>
      </c>
      <c r="DQ74" s="374" t="str">
        <f ca="1">+IF(OFFSET('Hygiene Data'!$D$13,0,10*ROW('Hygiene Data'!D68))="","",OFFSET('Hygiene Data'!$D$13,0,10*ROW('Hygiene Data'!D68)))</f>
        <v/>
      </c>
      <c r="DR74" s="374" t="str">
        <f ca="1">+IF(OFFSET('Hygiene Data'!$E$11,0,10*ROW('Hygiene Data'!E68))="","",OFFSET('Hygiene Data'!$E$11,0,10*ROW('Hygiene Data'!E68)))</f>
        <v/>
      </c>
      <c r="DS74" s="374" t="str">
        <f ca="1">+IF(OFFSET('Hygiene Data'!$E$12,0,10*ROW('Hygiene Data'!E68))="","",OFFSET('Hygiene Data'!$E$12,0,10*ROW('Hygiene Data'!E68)))</f>
        <v/>
      </c>
      <c r="DT74" s="374" t="str">
        <f ca="1">+IF(OFFSET('Hygiene Data'!$E$13,0,10*ROW('Hygiene Data'!E68))="","",OFFSET('Hygiene Data'!$E$13,0,10*ROW('Hygiene Data'!E68)))</f>
        <v/>
      </c>
      <c r="DU74" s="374" t="str">
        <f ca="1">+IF(OFFSET('Hygiene Data'!$F$11,0,10*ROW('Hygiene Data'!F68))="","",OFFSET('Hygiene Data'!$F$11,0,10*ROW('Hygiene Data'!F68)))</f>
        <v/>
      </c>
      <c r="DV74" s="374" t="str">
        <f ca="1">+IF(OFFSET('Hygiene Data'!$F$12,0,10*ROW('Hygiene Data'!F68))="","",OFFSET('Hygiene Data'!$F$12,0,10*ROW('Hygiene Data'!F68)))</f>
        <v/>
      </c>
      <c r="DW74" s="374" t="str">
        <f ca="1">+IF(OFFSET('Hygiene Data'!$F$13,0,10*ROW('Hygiene Data'!F68))="","",OFFSET('Hygiene Data'!$F$13,0,10*ROW('Hygiene Data'!F68)))</f>
        <v/>
      </c>
      <c r="DX74" s="374" t="str">
        <f ca="1">+IF(OFFSET('Hygiene Data'!$G$11,0,10*ROW('Hygiene Data'!G68))="","",OFFSET('Hygiene Data'!$G$11,0,10*ROW('Hygiene Data'!G68)))</f>
        <v/>
      </c>
      <c r="DY74" s="374" t="str">
        <f ca="1">+IF(OFFSET('Hygiene Data'!$G$12,0,10*ROW('Hygiene Data'!G68))="","",OFFSET('Hygiene Data'!$G$12,0,10*ROW('Hygiene Data'!G68)))</f>
        <v/>
      </c>
      <c r="DZ74" s="374" t="str">
        <f ca="1">+IF(OFFSET('Hygiene Data'!$G$13,0,10*ROW('Hygiene Data'!G68))="","",OFFSET('Hygiene Data'!$G$13,0,10*ROW('Hygiene Data'!G68)))</f>
        <v/>
      </c>
      <c r="EA74" s="374" t="str">
        <f ca="1">+IF(OFFSET('Hygiene Data'!$H$11,0,10*ROW('Hygiene Data'!H68))="","",OFFSET('Hygiene Data'!$H$11,0,10*ROW('Hygiene Data'!H68)))</f>
        <v/>
      </c>
      <c r="EB74" s="374" t="str">
        <f ca="1">+IF(OFFSET('Hygiene Data'!$H$12,0,10*ROW('Hygiene Data'!H68))="","",OFFSET('Hygiene Data'!$H$12,0,10*ROW('Hygiene Data'!H68)))</f>
        <v/>
      </c>
      <c r="EC74" s="374" t="str">
        <f ca="1">+IF(OFFSET('Hygiene Data'!$H$13,0,10*ROW('Hygiene Data'!H68))="","",OFFSET('Hygiene Data'!$H$13,0,10*ROW('Hygiene Data'!H68)))</f>
        <v/>
      </c>
      <c r="ED74" s="374" t="str">
        <f ca="1">+IF(OFFSET('Hygiene Data'!$I$11,0,10*ROW('Hygiene Data'!I68))="","",OFFSET('Hygiene Data'!$I$11,0,10*ROW('Hygiene Data'!I68)))</f>
        <v/>
      </c>
      <c r="EE74" s="374" t="str">
        <f ca="1">+IF(OFFSET('Hygiene Data'!$I$12,0,10*ROW('Hygiene Data'!I68))="","",OFFSET('Hygiene Data'!$I$12,0,10*ROW('Hygiene Data'!I68)))</f>
        <v/>
      </c>
      <c r="EF74" s="374" t="str">
        <f ca="1">+IF(OFFSET('Hygiene Data'!$I$13,0,10*ROW('Hygiene Data'!I68))="","",OFFSET('Hygiene Data'!$I$13,0,10*ROW('Hygiene Data'!I68)))</f>
        <v/>
      </c>
    </row>
    <row r="75" spans="1:136" x14ac:dyDescent="0.25">
      <c r="A75" s="483" t="str">
        <f ca="1">+IF(OFFSET('Water Data'!$B$2,0,10*ROW('Water Data'!E69))="","",OFFSET('Water Data'!$B$2,0,10*ROW('Water Data'!E69)))</f>
        <v/>
      </c>
      <c r="B75" s="48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0" t="str">
        <f t="shared" ca="1" si="1"/>
        <v/>
      </c>
      <c r="D75" s="51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4" t="str">
        <f ca="1">+IF(OFFSET('Water Data'!$D$27,0,10*ROW('Water Data'!D69))="","",OFFSET('Water Data'!$D$27,0,10*ROW('Water Data'!D69)))</f>
        <v/>
      </c>
      <c r="BT75" s="374" t="str">
        <f ca="1">+IF(OFFSET('Water Data'!$D$28,0,10*ROW('Water Data'!D69))="","",OFFSET('Water Data'!$D$28,0,10*ROW('Water Data'!D69)))</f>
        <v/>
      </c>
      <c r="BU75" s="374" t="str">
        <f ca="1">+IF(OFFSET('Water Data'!$D$29,0,10*ROW('Water Data'!D69))="","",OFFSET('Water Data'!$D$29,0,10*ROW('Water Data'!D69)))</f>
        <v/>
      </c>
      <c r="BV75" s="374" t="str">
        <f ca="1">+IF(OFFSET('Water Data'!$E$27,0,10*ROW('Water Data'!E69))="","",OFFSET('Water Data'!$E$27,0,10*ROW('Water Data'!E69)))</f>
        <v/>
      </c>
      <c r="BW75" s="374" t="str">
        <f ca="1">+IF(OFFSET('Water Data'!$E$28,0,10*ROW('Water Data'!E69))="","",OFFSET('Water Data'!$E$28,0,10*ROW('Water Data'!E69)))</f>
        <v/>
      </c>
      <c r="BX75" s="374" t="str">
        <f ca="1">+IF(OFFSET('Water Data'!$E$29,0,10*ROW('Water Data'!E69))="","",OFFSET('Water Data'!$E$29,0,10*ROW('Water Data'!E69)))</f>
        <v/>
      </c>
      <c r="BY75" s="374" t="str">
        <f ca="1">+IF(OFFSET('Water Data'!$F$27,0,10*ROW('Water Data'!F69))="","",OFFSET('Water Data'!$F$27,0,10*ROW('Water Data'!F69)))</f>
        <v/>
      </c>
      <c r="BZ75" s="374" t="str">
        <f ca="1">+IF(OFFSET('Water Data'!$F$28,0,10*ROW('Water Data'!F69))="","",OFFSET('Water Data'!$F$28,0,10*ROW('Water Data'!F69)))</f>
        <v/>
      </c>
      <c r="CA75" s="374" t="str">
        <f ca="1">+IF(OFFSET('Water Data'!$F$29,0,10*ROW('Water Data'!F69))="","",OFFSET('Water Data'!$F$29,0,10*ROW('Water Data'!F69)))</f>
        <v/>
      </c>
      <c r="CB75" s="374" t="str">
        <f ca="1">+IF(OFFSET('Water Data'!$G$27,0,10*ROW('Water Data'!G69))="","",OFFSET('Water Data'!$G$27,0,10*ROW('Water Data'!G69)))</f>
        <v/>
      </c>
      <c r="CC75" s="374" t="str">
        <f ca="1">+IF(OFFSET('Water Data'!$G$28,0,10*ROW('Water Data'!G69))="","",OFFSET('Water Data'!$G$28,0,10*ROW('Water Data'!G69)))</f>
        <v/>
      </c>
      <c r="CD75" s="374" t="str">
        <f ca="1">+IF(OFFSET('Water Data'!$G$29,0,10*ROW('Water Data'!G69))="","",OFFSET('Water Data'!$G$29,0,10*ROW('Water Data'!G69)))</f>
        <v/>
      </c>
      <c r="CE75" s="374" t="str">
        <f ca="1">+IF(OFFSET('Water Data'!$H$27,0,10*ROW('Water Data'!H69))="","",OFFSET('Water Data'!$H$27,0,10*ROW('Water Data'!H69)))</f>
        <v/>
      </c>
      <c r="CF75" s="374" t="str">
        <f ca="1">+IF(OFFSET('Water Data'!$H$28,0,10*ROW('Water Data'!H69))="","",OFFSET('Water Data'!$H$28,0,10*ROW('Water Data'!H69)))</f>
        <v/>
      </c>
      <c r="CG75" s="374" t="str">
        <f ca="1">+IF(OFFSET('Water Data'!$H$29,0,10*ROW('Water Data'!H69))="","",OFFSET('Water Data'!$H$29,0,10*ROW('Water Data'!H69)))</f>
        <v/>
      </c>
      <c r="CH75" s="374" t="str">
        <f ca="1">+IF(OFFSET('Water Data'!$I$27,0,10*ROW('Water Data'!I69))="","",OFFSET('Water Data'!$I$27,0,10*ROW('Water Data'!I69)))</f>
        <v/>
      </c>
      <c r="CI75" s="374" t="str">
        <f ca="1">+IF(OFFSET('Water Data'!$I$28,0,10*ROW('Water Data'!I69))="","",OFFSET('Water Data'!$I$28,0,10*ROW('Water Data'!I69)))</f>
        <v/>
      </c>
      <c r="CJ75" s="374" t="str">
        <f ca="1">+IF(OFFSET('Water Data'!$I$29,0,10*ROW('Water Data'!I69))="","",OFFSET('Water Data'!$I$29,0,10*ROW('Water Data'!I69)))</f>
        <v/>
      </c>
      <c r="CK75" s="374" t="str">
        <f ca="1">+IF(OFFSET('Sanitation Data'!$D$28,0,10*ROW('Sanitation Data'!D69))="","",OFFSET('Sanitation Data'!$D$28,0,10*ROW('Sanitation Data'!D69)))</f>
        <v/>
      </c>
      <c r="CL75" s="374" t="str">
        <f ca="1">+IF(OFFSET('Sanitation Data'!$D$29,0,10*ROW('Sanitation Data'!D69))="","",OFFSET('Sanitation Data'!$D$29,0,10*ROW('Sanitation Data'!D69)))</f>
        <v/>
      </c>
      <c r="CM75" s="374" t="str">
        <f ca="1">+IF(OFFSET('Sanitation Data'!$D$30,0,10*ROW('Sanitation Data'!D69))="","",OFFSET('Sanitation Data'!$D$30,0,10*ROW('Sanitation Data'!D69)))</f>
        <v/>
      </c>
      <c r="CN75" s="374" t="str">
        <f ca="1">+IF(OFFSET('Sanitation Data'!$D$31,0,10*ROW('Sanitation Data'!D69))="","",OFFSET('Sanitation Data'!$D$31,0,10*ROW('Sanitation Data'!D69)))</f>
        <v/>
      </c>
      <c r="CO75" s="374" t="str">
        <f ca="1">+IF(OFFSET('Sanitation Data'!$D$32,0,10*ROW('Sanitation Data'!D69))="","",OFFSET('Sanitation Data'!$D$32,0,10*ROW('Sanitation Data'!D69)))</f>
        <v/>
      </c>
      <c r="CP75" s="374" t="str">
        <f ca="1">+IF(OFFSET('Sanitation Data'!$E$28,0,10*ROW('Sanitation Data'!E69))="","",OFFSET('Sanitation Data'!$E$28,0,10*ROW('Sanitation Data'!E69)))</f>
        <v/>
      </c>
      <c r="CQ75" s="374" t="str">
        <f ca="1">+IF(OFFSET('Sanitation Data'!$E$29,0,10*ROW('Sanitation Data'!E69))="","",OFFSET('Sanitation Data'!$E$29,0,10*ROW('Sanitation Data'!E69)))</f>
        <v/>
      </c>
      <c r="CR75" s="374" t="str">
        <f ca="1">+IF(OFFSET('Sanitation Data'!$E$30,0,10*ROW('Sanitation Data'!E69))="","",OFFSET('Sanitation Data'!$E$30,0,10*ROW('Sanitation Data'!E69)))</f>
        <v/>
      </c>
      <c r="CS75" s="374" t="str">
        <f ca="1">+IF(OFFSET('Sanitation Data'!$E$31,0,10*ROW('Sanitation Data'!E69))="","",OFFSET('Sanitation Data'!$E$31,0,10*ROW('Sanitation Data'!E69)))</f>
        <v/>
      </c>
      <c r="CT75" s="374" t="str">
        <f ca="1">+IF(OFFSET('Sanitation Data'!$E$32,0,10*ROW('Sanitation Data'!E69))="","",OFFSET('Sanitation Data'!$E$32,0,10*ROW('Sanitation Data'!E69)))</f>
        <v/>
      </c>
      <c r="CU75" s="374" t="str">
        <f ca="1">+IF(OFFSET('Sanitation Data'!$F$28,0,10*ROW('Sanitation Data'!F69))="","",OFFSET('Sanitation Data'!$F$28,0,10*ROW('Sanitation Data'!F69)))</f>
        <v/>
      </c>
      <c r="CV75" s="374" t="str">
        <f ca="1">+IF(OFFSET('Sanitation Data'!$F$29,0,10*ROW('Sanitation Data'!F69))="","",OFFSET('Sanitation Data'!$F$29,0,10*ROW('Sanitation Data'!F69)))</f>
        <v/>
      </c>
      <c r="CW75" s="374" t="str">
        <f ca="1">+IF(OFFSET('Sanitation Data'!$F$30,0,10*ROW('Sanitation Data'!F69))="","",OFFSET('Sanitation Data'!$F$30,0,10*ROW('Sanitation Data'!F69)))</f>
        <v/>
      </c>
      <c r="CX75" s="374" t="str">
        <f ca="1">+IF(OFFSET('Sanitation Data'!$F$31,0,10*ROW('Sanitation Data'!F69))="","",OFFSET('Sanitation Data'!$F$31,0,10*ROW('Sanitation Data'!F69)))</f>
        <v/>
      </c>
      <c r="CY75" s="374" t="str">
        <f ca="1">+IF(OFFSET('Sanitation Data'!$F$32,0,10*ROW('Sanitation Data'!F69))="","",OFFSET('Sanitation Data'!$F$32,0,10*ROW('Sanitation Data'!F69)))</f>
        <v/>
      </c>
      <c r="CZ75" s="374" t="str">
        <f ca="1">+IF(OFFSET('Sanitation Data'!$G$28,0,10*ROW('Sanitation Data'!G69))="","",OFFSET('Sanitation Data'!$G$28,0,10*ROW('Sanitation Data'!G69)))</f>
        <v/>
      </c>
      <c r="DA75" s="374" t="str">
        <f ca="1">+IF(OFFSET('Sanitation Data'!$G$29,0,10*ROW('Sanitation Data'!G69))="","",OFFSET('Sanitation Data'!$G$29,0,10*ROW('Sanitation Data'!G69)))</f>
        <v/>
      </c>
      <c r="DB75" s="374" t="str">
        <f ca="1">+IF(OFFSET('Sanitation Data'!$G$30,0,10*ROW('Sanitation Data'!G69))="","",OFFSET('Sanitation Data'!$G$30,0,10*ROW('Sanitation Data'!G69)))</f>
        <v/>
      </c>
      <c r="DC75" s="374" t="str">
        <f ca="1">+IF(OFFSET('Sanitation Data'!$G$31,0,10*ROW('Sanitation Data'!G69))="","",OFFSET('Sanitation Data'!$G$31,0,10*ROW('Sanitation Data'!G69)))</f>
        <v/>
      </c>
      <c r="DD75" s="374" t="str">
        <f ca="1">+IF(OFFSET('Sanitation Data'!$G$32,0,10*ROW('Sanitation Data'!G69))="","",OFFSET('Sanitation Data'!$G$32,0,10*ROW('Sanitation Data'!G69)))</f>
        <v/>
      </c>
      <c r="DE75" s="374" t="str">
        <f ca="1">+IF(OFFSET('Sanitation Data'!$H$28,0,10*ROW('Sanitation Data'!H69))="","",OFFSET('Sanitation Data'!$H$28,0,10*ROW('Sanitation Data'!H69)))</f>
        <v/>
      </c>
      <c r="DF75" s="374" t="str">
        <f ca="1">+IF(OFFSET('Sanitation Data'!$H$29,0,10*ROW('Sanitation Data'!H69))="","",OFFSET('Sanitation Data'!$H$29,0,10*ROW('Sanitation Data'!H69)))</f>
        <v/>
      </c>
      <c r="DG75" s="374" t="str">
        <f ca="1">+IF(OFFSET('Sanitation Data'!$H$30,0,10*ROW('Sanitation Data'!H69))="","",OFFSET('Sanitation Data'!$H$30,0,10*ROW('Sanitation Data'!H69)))</f>
        <v/>
      </c>
      <c r="DH75" s="374" t="str">
        <f ca="1">+IF(OFFSET('Sanitation Data'!$H$31,0,10*ROW('Sanitation Data'!H69))="","",OFFSET('Sanitation Data'!$H$31,0,10*ROW('Sanitation Data'!H69)))</f>
        <v/>
      </c>
      <c r="DI75" s="374" t="str">
        <f ca="1">+IF(OFFSET('Sanitation Data'!$H$32,0,10*ROW('Sanitation Data'!H69))="","",OFFSET('Sanitation Data'!$H$32,0,10*ROW('Sanitation Data'!H69)))</f>
        <v/>
      </c>
      <c r="DJ75" s="374" t="str">
        <f ca="1">+IF(OFFSET('Sanitation Data'!$I$28,0,10*ROW('Sanitation Data'!I69))="","",OFFSET('Sanitation Data'!$I$28,0,10*ROW('Sanitation Data'!I69)))</f>
        <v/>
      </c>
      <c r="DK75" s="374" t="str">
        <f ca="1">+IF(OFFSET('Sanitation Data'!$I$29,0,10*ROW('Sanitation Data'!I69))="","",OFFSET('Sanitation Data'!$I$29,0,10*ROW('Sanitation Data'!I69)))</f>
        <v/>
      </c>
      <c r="DL75" s="374" t="str">
        <f ca="1">+IF(OFFSET('Sanitation Data'!$I$30,0,10*ROW('Sanitation Data'!I69))="","",OFFSET('Sanitation Data'!$I$30,0,10*ROW('Sanitation Data'!I69)))</f>
        <v/>
      </c>
      <c r="DM75" s="374" t="str">
        <f ca="1">+IF(OFFSET('Sanitation Data'!$I$31,0,10*ROW('Sanitation Data'!I69))="","",OFFSET('Sanitation Data'!$I$31,0,10*ROW('Sanitation Data'!I69)))</f>
        <v/>
      </c>
      <c r="DN75" s="374" t="str">
        <f ca="1">+IF(OFFSET('Sanitation Data'!$I$32,0,10*ROW('Sanitation Data'!I69))="","",OFFSET('Sanitation Data'!$I$32,0,10*ROW('Sanitation Data'!I69)))</f>
        <v/>
      </c>
      <c r="DO75" s="374" t="str">
        <f ca="1">+IF(OFFSET('Hygiene Data'!$D$11,0,10*ROW('Hygiene Data'!D69))="","",OFFSET('Hygiene Data'!$D$11,0,10*ROW('Hygiene Data'!D69)))</f>
        <v/>
      </c>
      <c r="DP75" s="374" t="str">
        <f ca="1">+IF(OFFSET('Hygiene Data'!$D$12,0,10*ROW('Hygiene Data'!D69))="","",OFFSET('Hygiene Data'!$D$12,0,10*ROW('Hygiene Data'!D69)))</f>
        <v/>
      </c>
      <c r="DQ75" s="374" t="str">
        <f ca="1">+IF(OFFSET('Hygiene Data'!$D$13,0,10*ROW('Hygiene Data'!D69))="","",OFFSET('Hygiene Data'!$D$13,0,10*ROW('Hygiene Data'!D69)))</f>
        <v/>
      </c>
      <c r="DR75" s="374" t="str">
        <f ca="1">+IF(OFFSET('Hygiene Data'!$E$11,0,10*ROW('Hygiene Data'!E69))="","",OFFSET('Hygiene Data'!$E$11,0,10*ROW('Hygiene Data'!E69)))</f>
        <v/>
      </c>
      <c r="DS75" s="374" t="str">
        <f ca="1">+IF(OFFSET('Hygiene Data'!$E$12,0,10*ROW('Hygiene Data'!E69))="","",OFFSET('Hygiene Data'!$E$12,0,10*ROW('Hygiene Data'!E69)))</f>
        <v/>
      </c>
      <c r="DT75" s="374" t="str">
        <f ca="1">+IF(OFFSET('Hygiene Data'!$E$13,0,10*ROW('Hygiene Data'!E69))="","",OFFSET('Hygiene Data'!$E$13,0,10*ROW('Hygiene Data'!E69)))</f>
        <v/>
      </c>
      <c r="DU75" s="374" t="str">
        <f ca="1">+IF(OFFSET('Hygiene Data'!$F$11,0,10*ROW('Hygiene Data'!F69))="","",OFFSET('Hygiene Data'!$F$11,0,10*ROW('Hygiene Data'!F69)))</f>
        <v/>
      </c>
      <c r="DV75" s="374" t="str">
        <f ca="1">+IF(OFFSET('Hygiene Data'!$F$12,0,10*ROW('Hygiene Data'!F69))="","",OFFSET('Hygiene Data'!$F$12,0,10*ROW('Hygiene Data'!F69)))</f>
        <v/>
      </c>
      <c r="DW75" s="374" t="str">
        <f ca="1">+IF(OFFSET('Hygiene Data'!$F$13,0,10*ROW('Hygiene Data'!F69))="","",OFFSET('Hygiene Data'!$F$13,0,10*ROW('Hygiene Data'!F69)))</f>
        <v/>
      </c>
      <c r="DX75" s="374" t="str">
        <f ca="1">+IF(OFFSET('Hygiene Data'!$G$11,0,10*ROW('Hygiene Data'!G69))="","",OFFSET('Hygiene Data'!$G$11,0,10*ROW('Hygiene Data'!G69)))</f>
        <v/>
      </c>
      <c r="DY75" s="374" t="str">
        <f ca="1">+IF(OFFSET('Hygiene Data'!$G$12,0,10*ROW('Hygiene Data'!G69))="","",OFFSET('Hygiene Data'!$G$12,0,10*ROW('Hygiene Data'!G69)))</f>
        <v/>
      </c>
      <c r="DZ75" s="374" t="str">
        <f ca="1">+IF(OFFSET('Hygiene Data'!$G$13,0,10*ROW('Hygiene Data'!G69))="","",OFFSET('Hygiene Data'!$G$13,0,10*ROW('Hygiene Data'!G69)))</f>
        <v/>
      </c>
      <c r="EA75" s="374" t="str">
        <f ca="1">+IF(OFFSET('Hygiene Data'!$H$11,0,10*ROW('Hygiene Data'!H69))="","",OFFSET('Hygiene Data'!$H$11,0,10*ROW('Hygiene Data'!H69)))</f>
        <v/>
      </c>
      <c r="EB75" s="374" t="str">
        <f ca="1">+IF(OFFSET('Hygiene Data'!$H$12,0,10*ROW('Hygiene Data'!H69))="","",OFFSET('Hygiene Data'!$H$12,0,10*ROW('Hygiene Data'!H69)))</f>
        <v/>
      </c>
      <c r="EC75" s="374" t="str">
        <f ca="1">+IF(OFFSET('Hygiene Data'!$H$13,0,10*ROW('Hygiene Data'!H69))="","",OFFSET('Hygiene Data'!$H$13,0,10*ROW('Hygiene Data'!H69)))</f>
        <v/>
      </c>
      <c r="ED75" s="374" t="str">
        <f ca="1">+IF(OFFSET('Hygiene Data'!$I$11,0,10*ROW('Hygiene Data'!I69))="","",OFFSET('Hygiene Data'!$I$11,0,10*ROW('Hygiene Data'!I69)))</f>
        <v/>
      </c>
      <c r="EE75" s="374" t="str">
        <f ca="1">+IF(OFFSET('Hygiene Data'!$I$12,0,10*ROW('Hygiene Data'!I69))="","",OFFSET('Hygiene Data'!$I$12,0,10*ROW('Hygiene Data'!I69)))</f>
        <v/>
      </c>
      <c r="EF75" s="374" t="str">
        <f ca="1">+IF(OFFSET('Hygiene Data'!$I$13,0,10*ROW('Hygiene Data'!I69))="","",OFFSET('Hygiene Data'!$I$13,0,10*ROW('Hygiene Data'!I69)))</f>
        <v/>
      </c>
    </row>
    <row r="76" spans="1:136" x14ac:dyDescent="0.25">
      <c r="A76" s="483" t="str">
        <f ca="1">+IF(OFFSET('Water Data'!$B$2,0,10*ROW('Water Data'!E70))="","",OFFSET('Water Data'!$B$2,0,10*ROW('Water Data'!E70)))</f>
        <v/>
      </c>
      <c r="B76" s="48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0" t="str">
        <f t="shared" ca="1" si="1"/>
        <v/>
      </c>
      <c r="D76" s="51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4" t="str">
        <f ca="1">+IF(OFFSET('Water Data'!$D$27,0,10*ROW('Water Data'!D70))="","",OFFSET('Water Data'!$D$27,0,10*ROW('Water Data'!D70)))</f>
        <v/>
      </c>
      <c r="BT76" s="374" t="str">
        <f ca="1">+IF(OFFSET('Water Data'!$D$28,0,10*ROW('Water Data'!D70))="","",OFFSET('Water Data'!$D$28,0,10*ROW('Water Data'!D70)))</f>
        <v/>
      </c>
      <c r="BU76" s="374" t="str">
        <f ca="1">+IF(OFFSET('Water Data'!$D$29,0,10*ROW('Water Data'!D70))="","",OFFSET('Water Data'!$D$29,0,10*ROW('Water Data'!D70)))</f>
        <v/>
      </c>
      <c r="BV76" s="374" t="str">
        <f ca="1">+IF(OFFSET('Water Data'!$E$27,0,10*ROW('Water Data'!E70))="","",OFFSET('Water Data'!$E$27,0,10*ROW('Water Data'!E70)))</f>
        <v/>
      </c>
      <c r="BW76" s="374" t="str">
        <f ca="1">+IF(OFFSET('Water Data'!$E$28,0,10*ROW('Water Data'!E70))="","",OFFSET('Water Data'!$E$28,0,10*ROW('Water Data'!E70)))</f>
        <v/>
      </c>
      <c r="BX76" s="374" t="str">
        <f ca="1">+IF(OFFSET('Water Data'!$E$29,0,10*ROW('Water Data'!E70))="","",OFFSET('Water Data'!$E$29,0,10*ROW('Water Data'!E70)))</f>
        <v/>
      </c>
      <c r="BY76" s="374" t="str">
        <f ca="1">+IF(OFFSET('Water Data'!$F$27,0,10*ROW('Water Data'!F70))="","",OFFSET('Water Data'!$F$27,0,10*ROW('Water Data'!F70)))</f>
        <v/>
      </c>
      <c r="BZ76" s="374" t="str">
        <f ca="1">+IF(OFFSET('Water Data'!$F$28,0,10*ROW('Water Data'!F70))="","",OFFSET('Water Data'!$F$28,0,10*ROW('Water Data'!F70)))</f>
        <v/>
      </c>
      <c r="CA76" s="374" t="str">
        <f ca="1">+IF(OFFSET('Water Data'!$F$29,0,10*ROW('Water Data'!F70))="","",OFFSET('Water Data'!$F$29,0,10*ROW('Water Data'!F70)))</f>
        <v/>
      </c>
      <c r="CB76" s="374" t="str">
        <f ca="1">+IF(OFFSET('Water Data'!$G$27,0,10*ROW('Water Data'!G70))="","",OFFSET('Water Data'!$G$27,0,10*ROW('Water Data'!G70)))</f>
        <v/>
      </c>
      <c r="CC76" s="374" t="str">
        <f ca="1">+IF(OFFSET('Water Data'!$G$28,0,10*ROW('Water Data'!G70))="","",OFFSET('Water Data'!$G$28,0,10*ROW('Water Data'!G70)))</f>
        <v/>
      </c>
      <c r="CD76" s="374" t="str">
        <f ca="1">+IF(OFFSET('Water Data'!$G$29,0,10*ROW('Water Data'!G70))="","",OFFSET('Water Data'!$G$29,0,10*ROW('Water Data'!G70)))</f>
        <v/>
      </c>
      <c r="CE76" s="374" t="str">
        <f ca="1">+IF(OFFSET('Water Data'!$H$27,0,10*ROW('Water Data'!H70))="","",OFFSET('Water Data'!$H$27,0,10*ROW('Water Data'!H70)))</f>
        <v/>
      </c>
      <c r="CF76" s="374" t="str">
        <f ca="1">+IF(OFFSET('Water Data'!$H$28,0,10*ROW('Water Data'!H70))="","",OFFSET('Water Data'!$H$28,0,10*ROW('Water Data'!H70)))</f>
        <v/>
      </c>
      <c r="CG76" s="374" t="str">
        <f ca="1">+IF(OFFSET('Water Data'!$H$29,0,10*ROW('Water Data'!H70))="","",OFFSET('Water Data'!$H$29,0,10*ROW('Water Data'!H70)))</f>
        <v/>
      </c>
      <c r="CH76" s="374" t="str">
        <f ca="1">+IF(OFFSET('Water Data'!$I$27,0,10*ROW('Water Data'!I70))="","",OFFSET('Water Data'!$I$27,0,10*ROW('Water Data'!I70)))</f>
        <v/>
      </c>
      <c r="CI76" s="374" t="str">
        <f ca="1">+IF(OFFSET('Water Data'!$I$28,0,10*ROW('Water Data'!I70))="","",OFFSET('Water Data'!$I$28,0,10*ROW('Water Data'!I70)))</f>
        <v/>
      </c>
      <c r="CJ76" s="374" t="str">
        <f ca="1">+IF(OFFSET('Water Data'!$I$29,0,10*ROW('Water Data'!I70))="","",OFFSET('Water Data'!$I$29,0,10*ROW('Water Data'!I70)))</f>
        <v/>
      </c>
      <c r="CK76" s="374" t="str">
        <f ca="1">+IF(OFFSET('Sanitation Data'!$D$28,0,10*ROW('Sanitation Data'!D70))="","",OFFSET('Sanitation Data'!$D$28,0,10*ROW('Sanitation Data'!D70)))</f>
        <v/>
      </c>
      <c r="CL76" s="374" t="str">
        <f ca="1">+IF(OFFSET('Sanitation Data'!$D$29,0,10*ROW('Sanitation Data'!D70))="","",OFFSET('Sanitation Data'!$D$29,0,10*ROW('Sanitation Data'!D70)))</f>
        <v/>
      </c>
      <c r="CM76" s="374" t="str">
        <f ca="1">+IF(OFFSET('Sanitation Data'!$D$30,0,10*ROW('Sanitation Data'!D70))="","",OFFSET('Sanitation Data'!$D$30,0,10*ROW('Sanitation Data'!D70)))</f>
        <v/>
      </c>
      <c r="CN76" s="374" t="str">
        <f ca="1">+IF(OFFSET('Sanitation Data'!$D$31,0,10*ROW('Sanitation Data'!D70))="","",OFFSET('Sanitation Data'!$D$31,0,10*ROW('Sanitation Data'!D70)))</f>
        <v/>
      </c>
      <c r="CO76" s="374" t="str">
        <f ca="1">+IF(OFFSET('Sanitation Data'!$D$32,0,10*ROW('Sanitation Data'!D70))="","",OFFSET('Sanitation Data'!$D$32,0,10*ROW('Sanitation Data'!D70)))</f>
        <v/>
      </c>
      <c r="CP76" s="374" t="str">
        <f ca="1">+IF(OFFSET('Sanitation Data'!$E$28,0,10*ROW('Sanitation Data'!E70))="","",OFFSET('Sanitation Data'!$E$28,0,10*ROW('Sanitation Data'!E70)))</f>
        <v/>
      </c>
      <c r="CQ76" s="374" t="str">
        <f ca="1">+IF(OFFSET('Sanitation Data'!$E$29,0,10*ROW('Sanitation Data'!E70))="","",OFFSET('Sanitation Data'!$E$29,0,10*ROW('Sanitation Data'!E70)))</f>
        <v/>
      </c>
      <c r="CR76" s="374" t="str">
        <f ca="1">+IF(OFFSET('Sanitation Data'!$E$30,0,10*ROW('Sanitation Data'!E70))="","",OFFSET('Sanitation Data'!$E$30,0,10*ROW('Sanitation Data'!E70)))</f>
        <v/>
      </c>
      <c r="CS76" s="374" t="str">
        <f ca="1">+IF(OFFSET('Sanitation Data'!$E$31,0,10*ROW('Sanitation Data'!E70))="","",OFFSET('Sanitation Data'!$E$31,0,10*ROW('Sanitation Data'!E70)))</f>
        <v/>
      </c>
      <c r="CT76" s="374" t="str">
        <f ca="1">+IF(OFFSET('Sanitation Data'!$E$32,0,10*ROW('Sanitation Data'!E70))="","",OFFSET('Sanitation Data'!$E$32,0,10*ROW('Sanitation Data'!E70)))</f>
        <v/>
      </c>
      <c r="CU76" s="374" t="str">
        <f ca="1">+IF(OFFSET('Sanitation Data'!$F$28,0,10*ROW('Sanitation Data'!F70))="","",OFFSET('Sanitation Data'!$F$28,0,10*ROW('Sanitation Data'!F70)))</f>
        <v/>
      </c>
      <c r="CV76" s="374" t="str">
        <f ca="1">+IF(OFFSET('Sanitation Data'!$F$29,0,10*ROW('Sanitation Data'!F70))="","",OFFSET('Sanitation Data'!$F$29,0,10*ROW('Sanitation Data'!F70)))</f>
        <v/>
      </c>
      <c r="CW76" s="374" t="str">
        <f ca="1">+IF(OFFSET('Sanitation Data'!$F$30,0,10*ROW('Sanitation Data'!F70))="","",OFFSET('Sanitation Data'!$F$30,0,10*ROW('Sanitation Data'!F70)))</f>
        <v/>
      </c>
      <c r="CX76" s="374" t="str">
        <f ca="1">+IF(OFFSET('Sanitation Data'!$F$31,0,10*ROW('Sanitation Data'!F70))="","",OFFSET('Sanitation Data'!$F$31,0,10*ROW('Sanitation Data'!F70)))</f>
        <v/>
      </c>
      <c r="CY76" s="374" t="str">
        <f ca="1">+IF(OFFSET('Sanitation Data'!$F$32,0,10*ROW('Sanitation Data'!F70))="","",OFFSET('Sanitation Data'!$F$32,0,10*ROW('Sanitation Data'!F70)))</f>
        <v/>
      </c>
      <c r="CZ76" s="374" t="str">
        <f ca="1">+IF(OFFSET('Sanitation Data'!$G$28,0,10*ROW('Sanitation Data'!G70))="","",OFFSET('Sanitation Data'!$G$28,0,10*ROW('Sanitation Data'!G70)))</f>
        <v/>
      </c>
      <c r="DA76" s="374" t="str">
        <f ca="1">+IF(OFFSET('Sanitation Data'!$G$29,0,10*ROW('Sanitation Data'!G70))="","",OFFSET('Sanitation Data'!$G$29,0,10*ROW('Sanitation Data'!G70)))</f>
        <v/>
      </c>
      <c r="DB76" s="374" t="str">
        <f ca="1">+IF(OFFSET('Sanitation Data'!$G$30,0,10*ROW('Sanitation Data'!G70))="","",OFFSET('Sanitation Data'!$G$30,0,10*ROW('Sanitation Data'!G70)))</f>
        <v/>
      </c>
      <c r="DC76" s="374" t="str">
        <f ca="1">+IF(OFFSET('Sanitation Data'!$G$31,0,10*ROW('Sanitation Data'!G70))="","",OFFSET('Sanitation Data'!$G$31,0,10*ROW('Sanitation Data'!G70)))</f>
        <v/>
      </c>
      <c r="DD76" s="374" t="str">
        <f ca="1">+IF(OFFSET('Sanitation Data'!$G$32,0,10*ROW('Sanitation Data'!G70))="","",OFFSET('Sanitation Data'!$G$32,0,10*ROW('Sanitation Data'!G70)))</f>
        <v/>
      </c>
      <c r="DE76" s="374" t="str">
        <f ca="1">+IF(OFFSET('Sanitation Data'!$H$28,0,10*ROW('Sanitation Data'!H70))="","",OFFSET('Sanitation Data'!$H$28,0,10*ROW('Sanitation Data'!H70)))</f>
        <v/>
      </c>
      <c r="DF76" s="374" t="str">
        <f ca="1">+IF(OFFSET('Sanitation Data'!$H$29,0,10*ROW('Sanitation Data'!H70))="","",OFFSET('Sanitation Data'!$H$29,0,10*ROW('Sanitation Data'!H70)))</f>
        <v/>
      </c>
      <c r="DG76" s="374" t="str">
        <f ca="1">+IF(OFFSET('Sanitation Data'!$H$30,0,10*ROW('Sanitation Data'!H70))="","",OFFSET('Sanitation Data'!$H$30,0,10*ROW('Sanitation Data'!H70)))</f>
        <v/>
      </c>
      <c r="DH76" s="374" t="str">
        <f ca="1">+IF(OFFSET('Sanitation Data'!$H$31,0,10*ROW('Sanitation Data'!H70))="","",OFFSET('Sanitation Data'!$H$31,0,10*ROW('Sanitation Data'!H70)))</f>
        <v/>
      </c>
      <c r="DI76" s="374" t="str">
        <f ca="1">+IF(OFFSET('Sanitation Data'!$H$32,0,10*ROW('Sanitation Data'!H70))="","",OFFSET('Sanitation Data'!$H$32,0,10*ROW('Sanitation Data'!H70)))</f>
        <v/>
      </c>
      <c r="DJ76" s="374" t="str">
        <f ca="1">+IF(OFFSET('Sanitation Data'!$I$28,0,10*ROW('Sanitation Data'!I70))="","",OFFSET('Sanitation Data'!$I$28,0,10*ROW('Sanitation Data'!I70)))</f>
        <v/>
      </c>
      <c r="DK76" s="374" t="str">
        <f ca="1">+IF(OFFSET('Sanitation Data'!$I$29,0,10*ROW('Sanitation Data'!I70))="","",OFFSET('Sanitation Data'!$I$29,0,10*ROW('Sanitation Data'!I70)))</f>
        <v/>
      </c>
      <c r="DL76" s="374" t="str">
        <f ca="1">+IF(OFFSET('Sanitation Data'!$I$30,0,10*ROW('Sanitation Data'!I70))="","",OFFSET('Sanitation Data'!$I$30,0,10*ROW('Sanitation Data'!I70)))</f>
        <v/>
      </c>
      <c r="DM76" s="374" t="str">
        <f ca="1">+IF(OFFSET('Sanitation Data'!$I$31,0,10*ROW('Sanitation Data'!I70))="","",OFFSET('Sanitation Data'!$I$31,0,10*ROW('Sanitation Data'!I70)))</f>
        <v/>
      </c>
      <c r="DN76" s="374" t="str">
        <f ca="1">+IF(OFFSET('Sanitation Data'!$I$32,0,10*ROW('Sanitation Data'!I70))="","",OFFSET('Sanitation Data'!$I$32,0,10*ROW('Sanitation Data'!I70)))</f>
        <v/>
      </c>
      <c r="DO76" s="374" t="str">
        <f ca="1">+IF(OFFSET('Hygiene Data'!$D$11,0,10*ROW('Hygiene Data'!D70))="","",OFFSET('Hygiene Data'!$D$11,0,10*ROW('Hygiene Data'!D70)))</f>
        <v/>
      </c>
      <c r="DP76" s="374" t="str">
        <f ca="1">+IF(OFFSET('Hygiene Data'!$D$12,0,10*ROW('Hygiene Data'!D70))="","",OFFSET('Hygiene Data'!$D$12,0,10*ROW('Hygiene Data'!D70)))</f>
        <v/>
      </c>
      <c r="DQ76" s="374" t="str">
        <f ca="1">+IF(OFFSET('Hygiene Data'!$D$13,0,10*ROW('Hygiene Data'!D70))="","",OFFSET('Hygiene Data'!$D$13,0,10*ROW('Hygiene Data'!D70)))</f>
        <v/>
      </c>
      <c r="DR76" s="374" t="str">
        <f ca="1">+IF(OFFSET('Hygiene Data'!$E$11,0,10*ROW('Hygiene Data'!E70))="","",OFFSET('Hygiene Data'!$E$11,0,10*ROW('Hygiene Data'!E70)))</f>
        <v/>
      </c>
      <c r="DS76" s="374" t="str">
        <f ca="1">+IF(OFFSET('Hygiene Data'!$E$12,0,10*ROW('Hygiene Data'!E70))="","",OFFSET('Hygiene Data'!$E$12,0,10*ROW('Hygiene Data'!E70)))</f>
        <v/>
      </c>
      <c r="DT76" s="374" t="str">
        <f ca="1">+IF(OFFSET('Hygiene Data'!$E$13,0,10*ROW('Hygiene Data'!E70))="","",OFFSET('Hygiene Data'!$E$13,0,10*ROW('Hygiene Data'!E70)))</f>
        <v/>
      </c>
      <c r="DU76" s="374" t="str">
        <f ca="1">+IF(OFFSET('Hygiene Data'!$F$11,0,10*ROW('Hygiene Data'!F70))="","",OFFSET('Hygiene Data'!$F$11,0,10*ROW('Hygiene Data'!F70)))</f>
        <v/>
      </c>
      <c r="DV76" s="374" t="str">
        <f ca="1">+IF(OFFSET('Hygiene Data'!$F$12,0,10*ROW('Hygiene Data'!F70))="","",OFFSET('Hygiene Data'!$F$12,0,10*ROW('Hygiene Data'!F70)))</f>
        <v/>
      </c>
      <c r="DW76" s="374" t="str">
        <f ca="1">+IF(OFFSET('Hygiene Data'!$F$13,0,10*ROW('Hygiene Data'!F70))="","",OFFSET('Hygiene Data'!$F$13,0,10*ROW('Hygiene Data'!F70)))</f>
        <v/>
      </c>
      <c r="DX76" s="374" t="str">
        <f ca="1">+IF(OFFSET('Hygiene Data'!$G$11,0,10*ROW('Hygiene Data'!G70))="","",OFFSET('Hygiene Data'!$G$11,0,10*ROW('Hygiene Data'!G70)))</f>
        <v/>
      </c>
      <c r="DY76" s="374" t="str">
        <f ca="1">+IF(OFFSET('Hygiene Data'!$G$12,0,10*ROW('Hygiene Data'!G70))="","",OFFSET('Hygiene Data'!$G$12,0,10*ROW('Hygiene Data'!G70)))</f>
        <v/>
      </c>
      <c r="DZ76" s="374" t="str">
        <f ca="1">+IF(OFFSET('Hygiene Data'!$G$13,0,10*ROW('Hygiene Data'!G70))="","",OFFSET('Hygiene Data'!$G$13,0,10*ROW('Hygiene Data'!G70)))</f>
        <v/>
      </c>
      <c r="EA76" s="374" t="str">
        <f ca="1">+IF(OFFSET('Hygiene Data'!$H$11,0,10*ROW('Hygiene Data'!H70))="","",OFFSET('Hygiene Data'!$H$11,0,10*ROW('Hygiene Data'!H70)))</f>
        <v/>
      </c>
      <c r="EB76" s="374" t="str">
        <f ca="1">+IF(OFFSET('Hygiene Data'!$H$12,0,10*ROW('Hygiene Data'!H70))="","",OFFSET('Hygiene Data'!$H$12,0,10*ROW('Hygiene Data'!H70)))</f>
        <v/>
      </c>
      <c r="EC76" s="374" t="str">
        <f ca="1">+IF(OFFSET('Hygiene Data'!$H$13,0,10*ROW('Hygiene Data'!H70))="","",OFFSET('Hygiene Data'!$H$13,0,10*ROW('Hygiene Data'!H70)))</f>
        <v/>
      </c>
      <c r="ED76" s="374" t="str">
        <f ca="1">+IF(OFFSET('Hygiene Data'!$I$11,0,10*ROW('Hygiene Data'!I70))="","",OFFSET('Hygiene Data'!$I$11,0,10*ROW('Hygiene Data'!I70)))</f>
        <v/>
      </c>
      <c r="EE76" s="374" t="str">
        <f ca="1">+IF(OFFSET('Hygiene Data'!$I$12,0,10*ROW('Hygiene Data'!I70))="","",OFFSET('Hygiene Data'!$I$12,0,10*ROW('Hygiene Data'!I70)))</f>
        <v/>
      </c>
      <c r="EF76" s="374" t="str">
        <f ca="1">+IF(OFFSET('Hygiene Data'!$I$13,0,10*ROW('Hygiene Data'!I70))="","",OFFSET('Hygiene Data'!$I$13,0,10*ROW('Hygiene Data'!I70)))</f>
        <v/>
      </c>
    </row>
    <row r="77" spans="1:136" x14ac:dyDescent="0.25">
      <c r="A77" s="483" t="str">
        <f ca="1">+IF(OFFSET('Water Data'!$B$2,0,10*ROW('Water Data'!E71))="","",OFFSET('Water Data'!$B$2,0,10*ROW('Water Data'!E71)))</f>
        <v/>
      </c>
      <c r="B77" s="48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0" t="str">
        <f t="shared" ca="1" si="1"/>
        <v/>
      </c>
      <c r="D77" s="51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4" t="str">
        <f ca="1">+IF(OFFSET('Water Data'!$D$27,0,10*ROW('Water Data'!D71))="","",OFFSET('Water Data'!$D$27,0,10*ROW('Water Data'!D71)))</f>
        <v/>
      </c>
      <c r="BT77" s="374" t="str">
        <f ca="1">+IF(OFFSET('Water Data'!$D$28,0,10*ROW('Water Data'!D71))="","",OFFSET('Water Data'!$D$28,0,10*ROW('Water Data'!D71)))</f>
        <v/>
      </c>
      <c r="BU77" s="374" t="str">
        <f ca="1">+IF(OFFSET('Water Data'!$D$29,0,10*ROW('Water Data'!D71))="","",OFFSET('Water Data'!$D$29,0,10*ROW('Water Data'!D71)))</f>
        <v/>
      </c>
      <c r="BV77" s="374" t="str">
        <f ca="1">+IF(OFFSET('Water Data'!$E$27,0,10*ROW('Water Data'!E71))="","",OFFSET('Water Data'!$E$27,0,10*ROW('Water Data'!E71)))</f>
        <v/>
      </c>
      <c r="BW77" s="374" t="str">
        <f ca="1">+IF(OFFSET('Water Data'!$E$28,0,10*ROW('Water Data'!E71))="","",OFFSET('Water Data'!$E$28,0,10*ROW('Water Data'!E71)))</f>
        <v/>
      </c>
      <c r="BX77" s="374" t="str">
        <f ca="1">+IF(OFFSET('Water Data'!$E$29,0,10*ROW('Water Data'!E71))="","",OFFSET('Water Data'!$E$29,0,10*ROW('Water Data'!E71)))</f>
        <v/>
      </c>
      <c r="BY77" s="374" t="str">
        <f ca="1">+IF(OFFSET('Water Data'!$F$27,0,10*ROW('Water Data'!F71))="","",OFFSET('Water Data'!$F$27,0,10*ROW('Water Data'!F71)))</f>
        <v/>
      </c>
      <c r="BZ77" s="374" t="str">
        <f ca="1">+IF(OFFSET('Water Data'!$F$28,0,10*ROW('Water Data'!F71))="","",OFFSET('Water Data'!$F$28,0,10*ROW('Water Data'!F71)))</f>
        <v/>
      </c>
      <c r="CA77" s="374" t="str">
        <f ca="1">+IF(OFFSET('Water Data'!$F$29,0,10*ROW('Water Data'!F71))="","",OFFSET('Water Data'!$F$29,0,10*ROW('Water Data'!F71)))</f>
        <v/>
      </c>
      <c r="CB77" s="374" t="str">
        <f ca="1">+IF(OFFSET('Water Data'!$G$27,0,10*ROW('Water Data'!G71))="","",OFFSET('Water Data'!$G$27,0,10*ROW('Water Data'!G71)))</f>
        <v/>
      </c>
      <c r="CC77" s="374" t="str">
        <f ca="1">+IF(OFFSET('Water Data'!$G$28,0,10*ROW('Water Data'!G71))="","",OFFSET('Water Data'!$G$28,0,10*ROW('Water Data'!G71)))</f>
        <v/>
      </c>
      <c r="CD77" s="374" t="str">
        <f ca="1">+IF(OFFSET('Water Data'!$G$29,0,10*ROW('Water Data'!G71))="","",OFFSET('Water Data'!$G$29,0,10*ROW('Water Data'!G71)))</f>
        <v/>
      </c>
      <c r="CE77" s="374" t="str">
        <f ca="1">+IF(OFFSET('Water Data'!$H$27,0,10*ROW('Water Data'!H71))="","",OFFSET('Water Data'!$H$27,0,10*ROW('Water Data'!H71)))</f>
        <v/>
      </c>
      <c r="CF77" s="374" t="str">
        <f ca="1">+IF(OFFSET('Water Data'!$H$28,0,10*ROW('Water Data'!H71))="","",OFFSET('Water Data'!$H$28,0,10*ROW('Water Data'!H71)))</f>
        <v/>
      </c>
      <c r="CG77" s="374" t="str">
        <f ca="1">+IF(OFFSET('Water Data'!$H$29,0,10*ROW('Water Data'!H71))="","",OFFSET('Water Data'!$H$29,0,10*ROW('Water Data'!H71)))</f>
        <v/>
      </c>
      <c r="CH77" s="374" t="str">
        <f ca="1">+IF(OFFSET('Water Data'!$I$27,0,10*ROW('Water Data'!I71))="","",OFFSET('Water Data'!$I$27,0,10*ROW('Water Data'!I71)))</f>
        <v/>
      </c>
      <c r="CI77" s="374" t="str">
        <f ca="1">+IF(OFFSET('Water Data'!$I$28,0,10*ROW('Water Data'!I71))="","",OFFSET('Water Data'!$I$28,0,10*ROW('Water Data'!I71)))</f>
        <v/>
      </c>
      <c r="CJ77" s="374" t="str">
        <f ca="1">+IF(OFFSET('Water Data'!$I$29,0,10*ROW('Water Data'!I71))="","",OFFSET('Water Data'!$I$29,0,10*ROW('Water Data'!I71)))</f>
        <v/>
      </c>
      <c r="CK77" s="374" t="str">
        <f ca="1">+IF(OFFSET('Sanitation Data'!$D$28,0,10*ROW('Sanitation Data'!D71))="","",OFFSET('Sanitation Data'!$D$28,0,10*ROW('Sanitation Data'!D71)))</f>
        <v/>
      </c>
      <c r="CL77" s="374" t="str">
        <f ca="1">+IF(OFFSET('Sanitation Data'!$D$29,0,10*ROW('Sanitation Data'!D71))="","",OFFSET('Sanitation Data'!$D$29,0,10*ROW('Sanitation Data'!D71)))</f>
        <v/>
      </c>
      <c r="CM77" s="374" t="str">
        <f ca="1">+IF(OFFSET('Sanitation Data'!$D$30,0,10*ROW('Sanitation Data'!D71))="","",OFFSET('Sanitation Data'!$D$30,0,10*ROW('Sanitation Data'!D71)))</f>
        <v/>
      </c>
      <c r="CN77" s="374" t="str">
        <f ca="1">+IF(OFFSET('Sanitation Data'!$D$31,0,10*ROW('Sanitation Data'!D71))="","",OFFSET('Sanitation Data'!$D$31,0,10*ROW('Sanitation Data'!D71)))</f>
        <v/>
      </c>
      <c r="CO77" s="374" t="str">
        <f ca="1">+IF(OFFSET('Sanitation Data'!$D$32,0,10*ROW('Sanitation Data'!D71))="","",OFFSET('Sanitation Data'!$D$32,0,10*ROW('Sanitation Data'!D71)))</f>
        <v/>
      </c>
      <c r="CP77" s="374" t="str">
        <f ca="1">+IF(OFFSET('Sanitation Data'!$E$28,0,10*ROW('Sanitation Data'!E71))="","",OFFSET('Sanitation Data'!$E$28,0,10*ROW('Sanitation Data'!E71)))</f>
        <v/>
      </c>
      <c r="CQ77" s="374" t="str">
        <f ca="1">+IF(OFFSET('Sanitation Data'!$E$29,0,10*ROW('Sanitation Data'!E71))="","",OFFSET('Sanitation Data'!$E$29,0,10*ROW('Sanitation Data'!E71)))</f>
        <v/>
      </c>
      <c r="CR77" s="374" t="str">
        <f ca="1">+IF(OFFSET('Sanitation Data'!$E$30,0,10*ROW('Sanitation Data'!E71))="","",OFFSET('Sanitation Data'!$E$30,0,10*ROW('Sanitation Data'!E71)))</f>
        <v/>
      </c>
      <c r="CS77" s="374" t="str">
        <f ca="1">+IF(OFFSET('Sanitation Data'!$E$31,0,10*ROW('Sanitation Data'!E71))="","",OFFSET('Sanitation Data'!$E$31,0,10*ROW('Sanitation Data'!E71)))</f>
        <v/>
      </c>
      <c r="CT77" s="374" t="str">
        <f ca="1">+IF(OFFSET('Sanitation Data'!$E$32,0,10*ROW('Sanitation Data'!E71))="","",OFFSET('Sanitation Data'!$E$32,0,10*ROW('Sanitation Data'!E71)))</f>
        <v/>
      </c>
      <c r="CU77" s="374" t="str">
        <f ca="1">+IF(OFFSET('Sanitation Data'!$F$28,0,10*ROW('Sanitation Data'!F71))="","",OFFSET('Sanitation Data'!$F$28,0,10*ROW('Sanitation Data'!F71)))</f>
        <v/>
      </c>
      <c r="CV77" s="374" t="str">
        <f ca="1">+IF(OFFSET('Sanitation Data'!$F$29,0,10*ROW('Sanitation Data'!F71))="","",OFFSET('Sanitation Data'!$F$29,0,10*ROW('Sanitation Data'!F71)))</f>
        <v/>
      </c>
      <c r="CW77" s="374" t="str">
        <f ca="1">+IF(OFFSET('Sanitation Data'!$F$30,0,10*ROW('Sanitation Data'!F71))="","",OFFSET('Sanitation Data'!$F$30,0,10*ROW('Sanitation Data'!F71)))</f>
        <v/>
      </c>
      <c r="CX77" s="374" t="str">
        <f ca="1">+IF(OFFSET('Sanitation Data'!$F$31,0,10*ROW('Sanitation Data'!F71))="","",OFFSET('Sanitation Data'!$F$31,0,10*ROW('Sanitation Data'!F71)))</f>
        <v/>
      </c>
      <c r="CY77" s="374" t="str">
        <f ca="1">+IF(OFFSET('Sanitation Data'!$F$32,0,10*ROW('Sanitation Data'!F71))="","",OFFSET('Sanitation Data'!$F$32,0,10*ROW('Sanitation Data'!F71)))</f>
        <v/>
      </c>
      <c r="CZ77" s="374" t="str">
        <f ca="1">+IF(OFFSET('Sanitation Data'!$G$28,0,10*ROW('Sanitation Data'!G71))="","",OFFSET('Sanitation Data'!$G$28,0,10*ROW('Sanitation Data'!G71)))</f>
        <v/>
      </c>
      <c r="DA77" s="374" t="str">
        <f ca="1">+IF(OFFSET('Sanitation Data'!$G$29,0,10*ROW('Sanitation Data'!G71))="","",OFFSET('Sanitation Data'!$G$29,0,10*ROW('Sanitation Data'!G71)))</f>
        <v/>
      </c>
      <c r="DB77" s="374" t="str">
        <f ca="1">+IF(OFFSET('Sanitation Data'!$G$30,0,10*ROW('Sanitation Data'!G71))="","",OFFSET('Sanitation Data'!$G$30,0,10*ROW('Sanitation Data'!G71)))</f>
        <v/>
      </c>
      <c r="DC77" s="374" t="str">
        <f ca="1">+IF(OFFSET('Sanitation Data'!$G$31,0,10*ROW('Sanitation Data'!G71))="","",OFFSET('Sanitation Data'!$G$31,0,10*ROW('Sanitation Data'!G71)))</f>
        <v/>
      </c>
      <c r="DD77" s="374" t="str">
        <f ca="1">+IF(OFFSET('Sanitation Data'!$G$32,0,10*ROW('Sanitation Data'!G71))="","",OFFSET('Sanitation Data'!$G$32,0,10*ROW('Sanitation Data'!G71)))</f>
        <v/>
      </c>
      <c r="DE77" s="374" t="str">
        <f ca="1">+IF(OFFSET('Sanitation Data'!$H$28,0,10*ROW('Sanitation Data'!H71))="","",OFFSET('Sanitation Data'!$H$28,0,10*ROW('Sanitation Data'!H71)))</f>
        <v/>
      </c>
      <c r="DF77" s="374" t="str">
        <f ca="1">+IF(OFFSET('Sanitation Data'!$H$29,0,10*ROW('Sanitation Data'!H71))="","",OFFSET('Sanitation Data'!$H$29,0,10*ROW('Sanitation Data'!H71)))</f>
        <v/>
      </c>
      <c r="DG77" s="374" t="str">
        <f ca="1">+IF(OFFSET('Sanitation Data'!$H$30,0,10*ROW('Sanitation Data'!H71))="","",OFFSET('Sanitation Data'!$H$30,0,10*ROW('Sanitation Data'!H71)))</f>
        <v/>
      </c>
      <c r="DH77" s="374" t="str">
        <f ca="1">+IF(OFFSET('Sanitation Data'!$H$31,0,10*ROW('Sanitation Data'!H71))="","",OFFSET('Sanitation Data'!$H$31,0,10*ROW('Sanitation Data'!H71)))</f>
        <v/>
      </c>
      <c r="DI77" s="374" t="str">
        <f ca="1">+IF(OFFSET('Sanitation Data'!$H$32,0,10*ROW('Sanitation Data'!H71))="","",OFFSET('Sanitation Data'!$H$32,0,10*ROW('Sanitation Data'!H71)))</f>
        <v/>
      </c>
      <c r="DJ77" s="374" t="str">
        <f ca="1">+IF(OFFSET('Sanitation Data'!$I$28,0,10*ROW('Sanitation Data'!I71))="","",OFFSET('Sanitation Data'!$I$28,0,10*ROW('Sanitation Data'!I71)))</f>
        <v/>
      </c>
      <c r="DK77" s="374" t="str">
        <f ca="1">+IF(OFFSET('Sanitation Data'!$I$29,0,10*ROW('Sanitation Data'!I71))="","",OFFSET('Sanitation Data'!$I$29,0,10*ROW('Sanitation Data'!I71)))</f>
        <v/>
      </c>
      <c r="DL77" s="374" t="str">
        <f ca="1">+IF(OFFSET('Sanitation Data'!$I$30,0,10*ROW('Sanitation Data'!I71))="","",OFFSET('Sanitation Data'!$I$30,0,10*ROW('Sanitation Data'!I71)))</f>
        <v/>
      </c>
      <c r="DM77" s="374" t="str">
        <f ca="1">+IF(OFFSET('Sanitation Data'!$I$31,0,10*ROW('Sanitation Data'!I71))="","",OFFSET('Sanitation Data'!$I$31,0,10*ROW('Sanitation Data'!I71)))</f>
        <v/>
      </c>
      <c r="DN77" s="374" t="str">
        <f ca="1">+IF(OFFSET('Sanitation Data'!$I$32,0,10*ROW('Sanitation Data'!I71))="","",OFFSET('Sanitation Data'!$I$32,0,10*ROW('Sanitation Data'!I71)))</f>
        <v/>
      </c>
      <c r="DO77" s="374" t="str">
        <f ca="1">+IF(OFFSET('Hygiene Data'!$D$11,0,10*ROW('Hygiene Data'!D71))="","",OFFSET('Hygiene Data'!$D$11,0,10*ROW('Hygiene Data'!D71)))</f>
        <v/>
      </c>
      <c r="DP77" s="374" t="str">
        <f ca="1">+IF(OFFSET('Hygiene Data'!$D$12,0,10*ROW('Hygiene Data'!D71))="","",OFFSET('Hygiene Data'!$D$12,0,10*ROW('Hygiene Data'!D71)))</f>
        <v/>
      </c>
      <c r="DQ77" s="374" t="str">
        <f ca="1">+IF(OFFSET('Hygiene Data'!$D$13,0,10*ROW('Hygiene Data'!D71))="","",OFFSET('Hygiene Data'!$D$13,0,10*ROW('Hygiene Data'!D71)))</f>
        <v/>
      </c>
      <c r="DR77" s="374" t="str">
        <f ca="1">+IF(OFFSET('Hygiene Data'!$E$11,0,10*ROW('Hygiene Data'!E71))="","",OFFSET('Hygiene Data'!$E$11,0,10*ROW('Hygiene Data'!E71)))</f>
        <v/>
      </c>
      <c r="DS77" s="374" t="str">
        <f ca="1">+IF(OFFSET('Hygiene Data'!$E$12,0,10*ROW('Hygiene Data'!E71))="","",OFFSET('Hygiene Data'!$E$12,0,10*ROW('Hygiene Data'!E71)))</f>
        <v/>
      </c>
      <c r="DT77" s="374" t="str">
        <f ca="1">+IF(OFFSET('Hygiene Data'!$E$13,0,10*ROW('Hygiene Data'!E71))="","",OFFSET('Hygiene Data'!$E$13,0,10*ROW('Hygiene Data'!E71)))</f>
        <v/>
      </c>
      <c r="DU77" s="374" t="str">
        <f ca="1">+IF(OFFSET('Hygiene Data'!$F$11,0,10*ROW('Hygiene Data'!F71))="","",OFFSET('Hygiene Data'!$F$11,0,10*ROW('Hygiene Data'!F71)))</f>
        <v/>
      </c>
      <c r="DV77" s="374" t="str">
        <f ca="1">+IF(OFFSET('Hygiene Data'!$F$12,0,10*ROW('Hygiene Data'!F71))="","",OFFSET('Hygiene Data'!$F$12,0,10*ROW('Hygiene Data'!F71)))</f>
        <v/>
      </c>
      <c r="DW77" s="374" t="str">
        <f ca="1">+IF(OFFSET('Hygiene Data'!$F$13,0,10*ROW('Hygiene Data'!F71))="","",OFFSET('Hygiene Data'!$F$13,0,10*ROW('Hygiene Data'!F71)))</f>
        <v/>
      </c>
      <c r="DX77" s="374" t="str">
        <f ca="1">+IF(OFFSET('Hygiene Data'!$G$11,0,10*ROW('Hygiene Data'!G71))="","",OFFSET('Hygiene Data'!$G$11,0,10*ROW('Hygiene Data'!G71)))</f>
        <v/>
      </c>
      <c r="DY77" s="374" t="str">
        <f ca="1">+IF(OFFSET('Hygiene Data'!$G$12,0,10*ROW('Hygiene Data'!G71))="","",OFFSET('Hygiene Data'!$G$12,0,10*ROW('Hygiene Data'!G71)))</f>
        <v/>
      </c>
      <c r="DZ77" s="374" t="str">
        <f ca="1">+IF(OFFSET('Hygiene Data'!$G$13,0,10*ROW('Hygiene Data'!G71))="","",OFFSET('Hygiene Data'!$G$13,0,10*ROW('Hygiene Data'!G71)))</f>
        <v/>
      </c>
      <c r="EA77" s="374" t="str">
        <f ca="1">+IF(OFFSET('Hygiene Data'!$H$11,0,10*ROW('Hygiene Data'!H71))="","",OFFSET('Hygiene Data'!$H$11,0,10*ROW('Hygiene Data'!H71)))</f>
        <v/>
      </c>
      <c r="EB77" s="374" t="str">
        <f ca="1">+IF(OFFSET('Hygiene Data'!$H$12,0,10*ROW('Hygiene Data'!H71))="","",OFFSET('Hygiene Data'!$H$12,0,10*ROW('Hygiene Data'!H71)))</f>
        <v/>
      </c>
      <c r="EC77" s="374" t="str">
        <f ca="1">+IF(OFFSET('Hygiene Data'!$H$13,0,10*ROW('Hygiene Data'!H71))="","",OFFSET('Hygiene Data'!$H$13,0,10*ROW('Hygiene Data'!H71)))</f>
        <v/>
      </c>
      <c r="ED77" s="374" t="str">
        <f ca="1">+IF(OFFSET('Hygiene Data'!$I$11,0,10*ROW('Hygiene Data'!I71))="","",OFFSET('Hygiene Data'!$I$11,0,10*ROW('Hygiene Data'!I71)))</f>
        <v/>
      </c>
      <c r="EE77" s="374" t="str">
        <f ca="1">+IF(OFFSET('Hygiene Data'!$I$12,0,10*ROW('Hygiene Data'!I71))="","",OFFSET('Hygiene Data'!$I$12,0,10*ROW('Hygiene Data'!I71)))</f>
        <v/>
      </c>
      <c r="EF77" s="374" t="str">
        <f ca="1">+IF(OFFSET('Hygiene Data'!$I$13,0,10*ROW('Hygiene Data'!I71))="","",OFFSET('Hygiene Data'!$I$13,0,10*ROW('Hygiene Data'!I71)))</f>
        <v/>
      </c>
    </row>
    <row r="78" spans="1:136" x14ac:dyDescent="0.25">
      <c r="A78" s="483" t="str">
        <f ca="1">+IF(OFFSET('Water Data'!$B$2,0,10*ROW('Water Data'!E72))="","",OFFSET('Water Data'!$B$2,0,10*ROW('Water Data'!E72)))</f>
        <v/>
      </c>
      <c r="B78" s="48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0" t="str">
        <f t="shared" ca="1" si="1"/>
        <v/>
      </c>
      <c r="D78" s="51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4" t="str">
        <f ca="1">+IF(OFFSET('Water Data'!$D$27,0,10*ROW('Water Data'!D72))="","",OFFSET('Water Data'!$D$27,0,10*ROW('Water Data'!D72)))</f>
        <v/>
      </c>
      <c r="BT78" s="374" t="str">
        <f ca="1">+IF(OFFSET('Water Data'!$D$28,0,10*ROW('Water Data'!D72))="","",OFFSET('Water Data'!$D$28,0,10*ROW('Water Data'!D72)))</f>
        <v/>
      </c>
      <c r="BU78" s="374" t="str">
        <f ca="1">+IF(OFFSET('Water Data'!$D$29,0,10*ROW('Water Data'!D72))="","",OFFSET('Water Data'!$D$29,0,10*ROW('Water Data'!D72)))</f>
        <v/>
      </c>
      <c r="BV78" s="374" t="str">
        <f ca="1">+IF(OFFSET('Water Data'!$E$27,0,10*ROW('Water Data'!E72))="","",OFFSET('Water Data'!$E$27,0,10*ROW('Water Data'!E72)))</f>
        <v/>
      </c>
      <c r="BW78" s="374" t="str">
        <f ca="1">+IF(OFFSET('Water Data'!$E$28,0,10*ROW('Water Data'!E72))="","",OFFSET('Water Data'!$E$28,0,10*ROW('Water Data'!E72)))</f>
        <v/>
      </c>
      <c r="BX78" s="374" t="str">
        <f ca="1">+IF(OFFSET('Water Data'!$E$29,0,10*ROW('Water Data'!E72))="","",OFFSET('Water Data'!$E$29,0,10*ROW('Water Data'!E72)))</f>
        <v/>
      </c>
      <c r="BY78" s="374" t="str">
        <f ca="1">+IF(OFFSET('Water Data'!$F$27,0,10*ROW('Water Data'!F72))="","",OFFSET('Water Data'!$F$27,0,10*ROW('Water Data'!F72)))</f>
        <v/>
      </c>
      <c r="BZ78" s="374" t="str">
        <f ca="1">+IF(OFFSET('Water Data'!$F$28,0,10*ROW('Water Data'!F72))="","",OFFSET('Water Data'!$F$28,0,10*ROW('Water Data'!F72)))</f>
        <v/>
      </c>
      <c r="CA78" s="374" t="str">
        <f ca="1">+IF(OFFSET('Water Data'!$F$29,0,10*ROW('Water Data'!F72))="","",OFFSET('Water Data'!$F$29,0,10*ROW('Water Data'!F72)))</f>
        <v/>
      </c>
      <c r="CB78" s="374" t="str">
        <f ca="1">+IF(OFFSET('Water Data'!$G$27,0,10*ROW('Water Data'!G72))="","",OFFSET('Water Data'!$G$27,0,10*ROW('Water Data'!G72)))</f>
        <v/>
      </c>
      <c r="CC78" s="374" t="str">
        <f ca="1">+IF(OFFSET('Water Data'!$G$28,0,10*ROW('Water Data'!G72))="","",OFFSET('Water Data'!$G$28,0,10*ROW('Water Data'!G72)))</f>
        <v/>
      </c>
      <c r="CD78" s="374" t="str">
        <f ca="1">+IF(OFFSET('Water Data'!$G$29,0,10*ROW('Water Data'!G72))="","",OFFSET('Water Data'!$G$29,0,10*ROW('Water Data'!G72)))</f>
        <v/>
      </c>
      <c r="CE78" s="374" t="str">
        <f ca="1">+IF(OFFSET('Water Data'!$H$27,0,10*ROW('Water Data'!H72))="","",OFFSET('Water Data'!$H$27,0,10*ROW('Water Data'!H72)))</f>
        <v/>
      </c>
      <c r="CF78" s="374" t="str">
        <f ca="1">+IF(OFFSET('Water Data'!$H$28,0,10*ROW('Water Data'!H72))="","",OFFSET('Water Data'!$H$28,0,10*ROW('Water Data'!H72)))</f>
        <v/>
      </c>
      <c r="CG78" s="374" t="str">
        <f ca="1">+IF(OFFSET('Water Data'!$H$29,0,10*ROW('Water Data'!H72))="","",OFFSET('Water Data'!$H$29,0,10*ROW('Water Data'!H72)))</f>
        <v/>
      </c>
      <c r="CH78" s="374" t="str">
        <f ca="1">+IF(OFFSET('Water Data'!$I$27,0,10*ROW('Water Data'!I72))="","",OFFSET('Water Data'!$I$27,0,10*ROW('Water Data'!I72)))</f>
        <v/>
      </c>
      <c r="CI78" s="374" t="str">
        <f ca="1">+IF(OFFSET('Water Data'!$I$28,0,10*ROW('Water Data'!I72))="","",OFFSET('Water Data'!$I$28,0,10*ROW('Water Data'!I72)))</f>
        <v/>
      </c>
      <c r="CJ78" s="374" t="str">
        <f ca="1">+IF(OFFSET('Water Data'!$I$29,0,10*ROW('Water Data'!I72))="","",OFFSET('Water Data'!$I$29,0,10*ROW('Water Data'!I72)))</f>
        <v/>
      </c>
      <c r="CK78" s="374" t="str">
        <f ca="1">+IF(OFFSET('Sanitation Data'!$D$28,0,10*ROW('Sanitation Data'!D72))="","",OFFSET('Sanitation Data'!$D$28,0,10*ROW('Sanitation Data'!D72)))</f>
        <v/>
      </c>
      <c r="CL78" s="374" t="str">
        <f ca="1">+IF(OFFSET('Sanitation Data'!$D$29,0,10*ROW('Sanitation Data'!D72))="","",OFFSET('Sanitation Data'!$D$29,0,10*ROW('Sanitation Data'!D72)))</f>
        <v/>
      </c>
      <c r="CM78" s="374" t="str">
        <f ca="1">+IF(OFFSET('Sanitation Data'!$D$30,0,10*ROW('Sanitation Data'!D72))="","",OFFSET('Sanitation Data'!$D$30,0,10*ROW('Sanitation Data'!D72)))</f>
        <v/>
      </c>
      <c r="CN78" s="374" t="str">
        <f ca="1">+IF(OFFSET('Sanitation Data'!$D$31,0,10*ROW('Sanitation Data'!D72))="","",OFFSET('Sanitation Data'!$D$31,0,10*ROW('Sanitation Data'!D72)))</f>
        <v/>
      </c>
      <c r="CO78" s="374" t="str">
        <f ca="1">+IF(OFFSET('Sanitation Data'!$D$32,0,10*ROW('Sanitation Data'!D72))="","",OFFSET('Sanitation Data'!$D$32,0,10*ROW('Sanitation Data'!D72)))</f>
        <v/>
      </c>
      <c r="CP78" s="374" t="str">
        <f ca="1">+IF(OFFSET('Sanitation Data'!$E$28,0,10*ROW('Sanitation Data'!E72))="","",OFFSET('Sanitation Data'!$E$28,0,10*ROW('Sanitation Data'!E72)))</f>
        <v/>
      </c>
      <c r="CQ78" s="374" t="str">
        <f ca="1">+IF(OFFSET('Sanitation Data'!$E$29,0,10*ROW('Sanitation Data'!E72))="","",OFFSET('Sanitation Data'!$E$29,0,10*ROW('Sanitation Data'!E72)))</f>
        <v/>
      </c>
      <c r="CR78" s="374" t="str">
        <f ca="1">+IF(OFFSET('Sanitation Data'!$E$30,0,10*ROW('Sanitation Data'!E72))="","",OFFSET('Sanitation Data'!$E$30,0,10*ROW('Sanitation Data'!E72)))</f>
        <v/>
      </c>
      <c r="CS78" s="374" t="str">
        <f ca="1">+IF(OFFSET('Sanitation Data'!$E$31,0,10*ROW('Sanitation Data'!E72))="","",OFFSET('Sanitation Data'!$E$31,0,10*ROW('Sanitation Data'!E72)))</f>
        <v/>
      </c>
      <c r="CT78" s="374" t="str">
        <f ca="1">+IF(OFFSET('Sanitation Data'!$E$32,0,10*ROW('Sanitation Data'!E72))="","",OFFSET('Sanitation Data'!$E$32,0,10*ROW('Sanitation Data'!E72)))</f>
        <v/>
      </c>
      <c r="CU78" s="374" t="str">
        <f ca="1">+IF(OFFSET('Sanitation Data'!$F$28,0,10*ROW('Sanitation Data'!F72))="","",OFFSET('Sanitation Data'!$F$28,0,10*ROW('Sanitation Data'!F72)))</f>
        <v/>
      </c>
      <c r="CV78" s="374" t="str">
        <f ca="1">+IF(OFFSET('Sanitation Data'!$F$29,0,10*ROW('Sanitation Data'!F72))="","",OFFSET('Sanitation Data'!$F$29,0,10*ROW('Sanitation Data'!F72)))</f>
        <v/>
      </c>
      <c r="CW78" s="374" t="str">
        <f ca="1">+IF(OFFSET('Sanitation Data'!$F$30,0,10*ROW('Sanitation Data'!F72))="","",OFFSET('Sanitation Data'!$F$30,0,10*ROW('Sanitation Data'!F72)))</f>
        <v/>
      </c>
      <c r="CX78" s="374" t="str">
        <f ca="1">+IF(OFFSET('Sanitation Data'!$F$31,0,10*ROW('Sanitation Data'!F72))="","",OFFSET('Sanitation Data'!$F$31,0,10*ROW('Sanitation Data'!F72)))</f>
        <v/>
      </c>
      <c r="CY78" s="374" t="str">
        <f ca="1">+IF(OFFSET('Sanitation Data'!$F$32,0,10*ROW('Sanitation Data'!F72))="","",OFFSET('Sanitation Data'!$F$32,0,10*ROW('Sanitation Data'!F72)))</f>
        <v/>
      </c>
      <c r="CZ78" s="374" t="str">
        <f ca="1">+IF(OFFSET('Sanitation Data'!$G$28,0,10*ROW('Sanitation Data'!G72))="","",OFFSET('Sanitation Data'!$G$28,0,10*ROW('Sanitation Data'!G72)))</f>
        <v/>
      </c>
      <c r="DA78" s="374" t="str">
        <f ca="1">+IF(OFFSET('Sanitation Data'!$G$29,0,10*ROW('Sanitation Data'!G72))="","",OFFSET('Sanitation Data'!$G$29,0,10*ROW('Sanitation Data'!G72)))</f>
        <v/>
      </c>
      <c r="DB78" s="374" t="str">
        <f ca="1">+IF(OFFSET('Sanitation Data'!$G$30,0,10*ROW('Sanitation Data'!G72))="","",OFFSET('Sanitation Data'!$G$30,0,10*ROW('Sanitation Data'!G72)))</f>
        <v/>
      </c>
      <c r="DC78" s="374" t="str">
        <f ca="1">+IF(OFFSET('Sanitation Data'!$G$31,0,10*ROW('Sanitation Data'!G72))="","",OFFSET('Sanitation Data'!$G$31,0,10*ROW('Sanitation Data'!G72)))</f>
        <v/>
      </c>
      <c r="DD78" s="374" t="str">
        <f ca="1">+IF(OFFSET('Sanitation Data'!$G$32,0,10*ROW('Sanitation Data'!G72))="","",OFFSET('Sanitation Data'!$G$32,0,10*ROW('Sanitation Data'!G72)))</f>
        <v/>
      </c>
      <c r="DE78" s="374" t="str">
        <f ca="1">+IF(OFFSET('Sanitation Data'!$H$28,0,10*ROW('Sanitation Data'!H72))="","",OFFSET('Sanitation Data'!$H$28,0,10*ROW('Sanitation Data'!H72)))</f>
        <v/>
      </c>
      <c r="DF78" s="374" t="str">
        <f ca="1">+IF(OFFSET('Sanitation Data'!$H$29,0,10*ROW('Sanitation Data'!H72))="","",OFFSET('Sanitation Data'!$H$29,0,10*ROW('Sanitation Data'!H72)))</f>
        <v/>
      </c>
      <c r="DG78" s="374" t="str">
        <f ca="1">+IF(OFFSET('Sanitation Data'!$H$30,0,10*ROW('Sanitation Data'!H72))="","",OFFSET('Sanitation Data'!$H$30,0,10*ROW('Sanitation Data'!H72)))</f>
        <v/>
      </c>
      <c r="DH78" s="374" t="str">
        <f ca="1">+IF(OFFSET('Sanitation Data'!$H$31,0,10*ROW('Sanitation Data'!H72))="","",OFFSET('Sanitation Data'!$H$31,0,10*ROW('Sanitation Data'!H72)))</f>
        <v/>
      </c>
      <c r="DI78" s="374" t="str">
        <f ca="1">+IF(OFFSET('Sanitation Data'!$H$32,0,10*ROW('Sanitation Data'!H72))="","",OFFSET('Sanitation Data'!$H$32,0,10*ROW('Sanitation Data'!H72)))</f>
        <v/>
      </c>
      <c r="DJ78" s="374" t="str">
        <f ca="1">+IF(OFFSET('Sanitation Data'!$I$28,0,10*ROW('Sanitation Data'!I72))="","",OFFSET('Sanitation Data'!$I$28,0,10*ROW('Sanitation Data'!I72)))</f>
        <v/>
      </c>
      <c r="DK78" s="374" t="str">
        <f ca="1">+IF(OFFSET('Sanitation Data'!$I$29,0,10*ROW('Sanitation Data'!I72))="","",OFFSET('Sanitation Data'!$I$29,0,10*ROW('Sanitation Data'!I72)))</f>
        <v/>
      </c>
      <c r="DL78" s="374" t="str">
        <f ca="1">+IF(OFFSET('Sanitation Data'!$I$30,0,10*ROW('Sanitation Data'!I72))="","",OFFSET('Sanitation Data'!$I$30,0,10*ROW('Sanitation Data'!I72)))</f>
        <v/>
      </c>
      <c r="DM78" s="374" t="str">
        <f ca="1">+IF(OFFSET('Sanitation Data'!$I$31,0,10*ROW('Sanitation Data'!I72))="","",OFFSET('Sanitation Data'!$I$31,0,10*ROW('Sanitation Data'!I72)))</f>
        <v/>
      </c>
      <c r="DN78" s="374" t="str">
        <f ca="1">+IF(OFFSET('Sanitation Data'!$I$32,0,10*ROW('Sanitation Data'!I72))="","",OFFSET('Sanitation Data'!$I$32,0,10*ROW('Sanitation Data'!I72)))</f>
        <v/>
      </c>
      <c r="DO78" s="374" t="str">
        <f ca="1">+IF(OFFSET('Hygiene Data'!$D$11,0,10*ROW('Hygiene Data'!D72))="","",OFFSET('Hygiene Data'!$D$11,0,10*ROW('Hygiene Data'!D72)))</f>
        <v/>
      </c>
      <c r="DP78" s="374" t="str">
        <f ca="1">+IF(OFFSET('Hygiene Data'!$D$12,0,10*ROW('Hygiene Data'!D72))="","",OFFSET('Hygiene Data'!$D$12,0,10*ROW('Hygiene Data'!D72)))</f>
        <v/>
      </c>
      <c r="DQ78" s="374" t="str">
        <f ca="1">+IF(OFFSET('Hygiene Data'!$D$13,0,10*ROW('Hygiene Data'!D72))="","",OFFSET('Hygiene Data'!$D$13,0,10*ROW('Hygiene Data'!D72)))</f>
        <v/>
      </c>
      <c r="DR78" s="374" t="str">
        <f ca="1">+IF(OFFSET('Hygiene Data'!$E$11,0,10*ROW('Hygiene Data'!E72))="","",OFFSET('Hygiene Data'!$E$11,0,10*ROW('Hygiene Data'!E72)))</f>
        <v/>
      </c>
      <c r="DS78" s="374" t="str">
        <f ca="1">+IF(OFFSET('Hygiene Data'!$E$12,0,10*ROW('Hygiene Data'!E72))="","",OFFSET('Hygiene Data'!$E$12,0,10*ROW('Hygiene Data'!E72)))</f>
        <v/>
      </c>
      <c r="DT78" s="374" t="str">
        <f ca="1">+IF(OFFSET('Hygiene Data'!$E$13,0,10*ROW('Hygiene Data'!E72))="","",OFFSET('Hygiene Data'!$E$13,0,10*ROW('Hygiene Data'!E72)))</f>
        <v/>
      </c>
      <c r="DU78" s="374" t="str">
        <f ca="1">+IF(OFFSET('Hygiene Data'!$F$11,0,10*ROW('Hygiene Data'!F72))="","",OFFSET('Hygiene Data'!$F$11,0,10*ROW('Hygiene Data'!F72)))</f>
        <v/>
      </c>
      <c r="DV78" s="374" t="str">
        <f ca="1">+IF(OFFSET('Hygiene Data'!$F$12,0,10*ROW('Hygiene Data'!F72))="","",OFFSET('Hygiene Data'!$F$12,0,10*ROW('Hygiene Data'!F72)))</f>
        <v/>
      </c>
      <c r="DW78" s="374" t="str">
        <f ca="1">+IF(OFFSET('Hygiene Data'!$F$13,0,10*ROW('Hygiene Data'!F72))="","",OFFSET('Hygiene Data'!$F$13,0,10*ROW('Hygiene Data'!F72)))</f>
        <v/>
      </c>
      <c r="DX78" s="374" t="str">
        <f ca="1">+IF(OFFSET('Hygiene Data'!$G$11,0,10*ROW('Hygiene Data'!G72))="","",OFFSET('Hygiene Data'!$G$11,0,10*ROW('Hygiene Data'!G72)))</f>
        <v/>
      </c>
      <c r="DY78" s="374" t="str">
        <f ca="1">+IF(OFFSET('Hygiene Data'!$G$12,0,10*ROW('Hygiene Data'!G72))="","",OFFSET('Hygiene Data'!$G$12,0,10*ROW('Hygiene Data'!G72)))</f>
        <v/>
      </c>
      <c r="DZ78" s="374" t="str">
        <f ca="1">+IF(OFFSET('Hygiene Data'!$G$13,0,10*ROW('Hygiene Data'!G72))="","",OFFSET('Hygiene Data'!$G$13,0,10*ROW('Hygiene Data'!G72)))</f>
        <v/>
      </c>
      <c r="EA78" s="374" t="str">
        <f ca="1">+IF(OFFSET('Hygiene Data'!$H$11,0,10*ROW('Hygiene Data'!H72))="","",OFFSET('Hygiene Data'!$H$11,0,10*ROW('Hygiene Data'!H72)))</f>
        <v/>
      </c>
      <c r="EB78" s="374" t="str">
        <f ca="1">+IF(OFFSET('Hygiene Data'!$H$12,0,10*ROW('Hygiene Data'!H72))="","",OFFSET('Hygiene Data'!$H$12,0,10*ROW('Hygiene Data'!H72)))</f>
        <v/>
      </c>
      <c r="EC78" s="374" t="str">
        <f ca="1">+IF(OFFSET('Hygiene Data'!$H$13,0,10*ROW('Hygiene Data'!H72))="","",OFFSET('Hygiene Data'!$H$13,0,10*ROW('Hygiene Data'!H72)))</f>
        <v/>
      </c>
      <c r="ED78" s="374" t="str">
        <f ca="1">+IF(OFFSET('Hygiene Data'!$I$11,0,10*ROW('Hygiene Data'!I72))="","",OFFSET('Hygiene Data'!$I$11,0,10*ROW('Hygiene Data'!I72)))</f>
        <v/>
      </c>
      <c r="EE78" s="374" t="str">
        <f ca="1">+IF(OFFSET('Hygiene Data'!$I$12,0,10*ROW('Hygiene Data'!I72))="","",OFFSET('Hygiene Data'!$I$12,0,10*ROW('Hygiene Data'!I72)))</f>
        <v/>
      </c>
      <c r="EF78" s="374" t="str">
        <f ca="1">+IF(OFFSET('Hygiene Data'!$I$13,0,10*ROW('Hygiene Data'!I72))="","",OFFSET('Hygiene Data'!$I$13,0,10*ROW('Hygiene Data'!I72)))</f>
        <v/>
      </c>
    </row>
    <row r="79" spans="1:136" x14ac:dyDescent="0.25">
      <c r="A79" s="483" t="str">
        <f ca="1">+IF(OFFSET('Water Data'!$B$2,0,10*ROW('Water Data'!E73))="","",OFFSET('Water Data'!$B$2,0,10*ROW('Water Data'!E73)))</f>
        <v/>
      </c>
      <c r="B79" s="48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0" t="str">
        <f t="shared" ca="1" si="1"/>
        <v/>
      </c>
      <c r="D79" s="51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4" t="str">
        <f ca="1">+IF(OFFSET('Water Data'!$D$27,0,10*ROW('Water Data'!D73))="","",OFFSET('Water Data'!$D$27,0,10*ROW('Water Data'!D73)))</f>
        <v/>
      </c>
      <c r="BT79" s="374" t="str">
        <f ca="1">+IF(OFFSET('Water Data'!$D$28,0,10*ROW('Water Data'!D73))="","",OFFSET('Water Data'!$D$28,0,10*ROW('Water Data'!D73)))</f>
        <v/>
      </c>
      <c r="BU79" s="374" t="str">
        <f ca="1">+IF(OFFSET('Water Data'!$D$29,0,10*ROW('Water Data'!D73))="","",OFFSET('Water Data'!$D$29,0,10*ROW('Water Data'!D73)))</f>
        <v/>
      </c>
      <c r="BV79" s="374" t="str">
        <f ca="1">+IF(OFFSET('Water Data'!$E$27,0,10*ROW('Water Data'!E73))="","",OFFSET('Water Data'!$E$27,0,10*ROW('Water Data'!E73)))</f>
        <v/>
      </c>
      <c r="BW79" s="374" t="str">
        <f ca="1">+IF(OFFSET('Water Data'!$E$28,0,10*ROW('Water Data'!E73))="","",OFFSET('Water Data'!$E$28,0,10*ROW('Water Data'!E73)))</f>
        <v/>
      </c>
      <c r="BX79" s="374" t="str">
        <f ca="1">+IF(OFFSET('Water Data'!$E$29,0,10*ROW('Water Data'!E73))="","",OFFSET('Water Data'!$E$29,0,10*ROW('Water Data'!E73)))</f>
        <v/>
      </c>
      <c r="BY79" s="374" t="str">
        <f ca="1">+IF(OFFSET('Water Data'!$F$27,0,10*ROW('Water Data'!F73))="","",OFFSET('Water Data'!$F$27,0,10*ROW('Water Data'!F73)))</f>
        <v/>
      </c>
      <c r="BZ79" s="374" t="str">
        <f ca="1">+IF(OFFSET('Water Data'!$F$28,0,10*ROW('Water Data'!F73))="","",OFFSET('Water Data'!$F$28,0,10*ROW('Water Data'!F73)))</f>
        <v/>
      </c>
      <c r="CA79" s="374" t="str">
        <f ca="1">+IF(OFFSET('Water Data'!$F$29,0,10*ROW('Water Data'!F73))="","",OFFSET('Water Data'!$F$29,0,10*ROW('Water Data'!F73)))</f>
        <v/>
      </c>
      <c r="CB79" s="374" t="str">
        <f ca="1">+IF(OFFSET('Water Data'!$G$27,0,10*ROW('Water Data'!G73))="","",OFFSET('Water Data'!$G$27,0,10*ROW('Water Data'!G73)))</f>
        <v/>
      </c>
      <c r="CC79" s="374" t="str">
        <f ca="1">+IF(OFFSET('Water Data'!$G$28,0,10*ROW('Water Data'!G73))="","",OFFSET('Water Data'!$G$28,0,10*ROW('Water Data'!G73)))</f>
        <v/>
      </c>
      <c r="CD79" s="374" t="str">
        <f ca="1">+IF(OFFSET('Water Data'!$G$29,0,10*ROW('Water Data'!G73))="","",OFFSET('Water Data'!$G$29,0,10*ROW('Water Data'!G73)))</f>
        <v/>
      </c>
      <c r="CE79" s="374" t="str">
        <f ca="1">+IF(OFFSET('Water Data'!$H$27,0,10*ROW('Water Data'!H73))="","",OFFSET('Water Data'!$H$27,0,10*ROW('Water Data'!H73)))</f>
        <v/>
      </c>
      <c r="CF79" s="374" t="str">
        <f ca="1">+IF(OFFSET('Water Data'!$H$28,0,10*ROW('Water Data'!H73))="","",OFFSET('Water Data'!$H$28,0,10*ROW('Water Data'!H73)))</f>
        <v/>
      </c>
      <c r="CG79" s="374" t="str">
        <f ca="1">+IF(OFFSET('Water Data'!$H$29,0,10*ROW('Water Data'!H73))="","",OFFSET('Water Data'!$H$29,0,10*ROW('Water Data'!H73)))</f>
        <v/>
      </c>
      <c r="CH79" s="374" t="str">
        <f ca="1">+IF(OFFSET('Water Data'!$I$27,0,10*ROW('Water Data'!I73))="","",OFFSET('Water Data'!$I$27,0,10*ROW('Water Data'!I73)))</f>
        <v/>
      </c>
      <c r="CI79" s="374" t="str">
        <f ca="1">+IF(OFFSET('Water Data'!$I$28,0,10*ROW('Water Data'!I73))="","",OFFSET('Water Data'!$I$28,0,10*ROW('Water Data'!I73)))</f>
        <v/>
      </c>
      <c r="CJ79" s="374" t="str">
        <f ca="1">+IF(OFFSET('Water Data'!$I$29,0,10*ROW('Water Data'!I73))="","",OFFSET('Water Data'!$I$29,0,10*ROW('Water Data'!I73)))</f>
        <v/>
      </c>
      <c r="CK79" s="374" t="str">
        <f ca="1">+IF(OFFSET('Sanitation Data'!$D$28,0,10*ROW('Sanitation Data'!D73))="","",OFFSET('Sanitation Data'!$D$28,0,10*ROW('Sanitation Data'!D73)))</f>
        <v/>
      </c>
      <c r="CL79" s="374" t="str">
        <f ca="1">+IF(OFFSET('Sanitation Data'!$D$29,0,10*ROW('Sanitation Data'!D73))="","",OFFSET('Sanitation Data'!$D$29,0,10*ROW('Sanitation Data'!D73)))</f>
        <v/>
      </c>
      <c r="CM79" s="374" t="str">
        <f ca="1">+IF(OFFSET('Sanitation Data'!$D$30,0,10*ROW('Sanitation Data'!D73))="","",OFFSET('Sanitation Data'!$D$30,0,10*ROW('Sanitation Data'!D73)))</f>
        <v/>
      </c>
      <c r="CN79" s="374" t="str">
        <f ca="1">+IF(OFFSET('Sanitation Data'!$D$31,0,10*ROW('Sanitation Data'!D73))="","",OFFSET('Sanitation Data'!$D$31,0,10*ROW('Sanitation Data'!D73)))</f>
        <v/>
      </c>
      <c r="CO79" s="374" t="str">
        <f ca="1">+IF(OFFSET('Sanitation Data'!$D$32,0,10*ROW('Sanitation Data'!D73))="","",OFFSET('Sanitation Data'!$D$32,0,10*ROW('Sanitation Data'!D73)))</f>
        <v/>
      </c>
      <c r="CP79" s="374" t="str">
        <f ca="1">+IF(OFFSET('Sanitation Data'!$E$28,0,10*ROW('Sanitation Data'!E73))="","",OFFSET('Sanitation Data'!$E$28,0,10*ROW('Sanitation Data'!E73)))</f>
        <v/>
      </c>
      <c r="CQ79" s="374" t="str">
        <f ca="1">+IF(OFFSET('Sanitation Data'!$E$29,0,10*ROW('Sanitation Data'!E73))="","",OFFSET('Sanitation Data'!$E$29,0,10*ROW('Sanitation Data'!E73)))</f>
        <v/>
      </c>
      <c r="CR79" s="374" t="str">
        <f ca="1">+IF(OFFSET('Sanitation Data'!$E$30,0,10*ROW('Sanitation Data'!E73))="","",OFFSET('Sanitation Data'!$E$30,0,10*ROW('Sanitation Data'!E73)))</f>
        <v/>
      </c>
      <c r="CS79" s="374" t="str">
        <f ca="1">+IF(OFFSET('Sanitation Data'!$E$31,0,10*ROW('Sanitation Data'!E73))="","",OFFSET('Sanitation Data'!$E$31,0,10*ROW('Sanitation Data'!E73)))</f>
        <v/>
      </c>
      <c r="CT79" s="374" t="str">
        <f ca="1">+IF(OFFSET('Sanitation Data'!$E$32,0,10*ROW('Sanitation Data'!E73))="","",OFFSET('Sanitation Data'!$E$32,0,10*ROW('Sanitation Data'!E73)))</f>
        <v/>
      </c>
      <c r="CU79" s="374" t="str">
        <f ca="1">+IF(OFFSET('Sanitation Data'!$F$28,0,10*ROW('Sanitation Data'!F73))="","",OFFSET('Sanitation Data'!$F$28,0,10*ROW('Sanitation Data'!F73)))</f>
        <v/>
      </c>
      <c r="CV79" s="374" t="str">
        <f ca="1">+IF(OFFSET('Sanitation Data'!$F$29,0,10*ROW('Sanitation Data'!F73))="","",OFFSET('Sanitation Data'!$F$29,0,10*ROW('Sanitation Data'!F73)))</f>
        <v/>
      </c>
      <c r="CW79" s="374" t="str">
        <f ca="1">+IF(OFFSET('Sanitation Data'!$F$30,0,10*ROW('Sanitation Data'!F73))="","",OFFSET('Sanitation Data'!$F$30,0,10*ROW('Sanitation Data'!F73)))</f>
        <v/>
      </c>
      <c r="CX79" s="374" t="str">
        <f ca="1">+IF(OFFSET('Sanitation Data'!$F$31,0,10*ROW('Sanitation Data'!F73))="","",OFFSET('Sanitation Data'!$F$31,0,10*ROW('Sanitation Data'!F73)))</f>
        <v/>
      </c>
      <c r="CY79" s="374" t="str">
        <f ca="1">+IF(OFFSET('Sanitation Data'!$F$32,0,10*ROW('Sanitation Data'!F73))="","",OFFSET('Sanitation Data'!$F$32,0,10*ROW('Sanitation Data'!F73)))</f>
        <v/>
      </c>
      <c r="CZ79" s="374" t="str">
        <f ca="1">+IF(OFFSET('Sanitation Data'!$G$28,0,10*ROW('Sanitation Data'!G73))="","",OFFSET('Sanitation Data'!$G$28,0,10*ROW('Sanitation Data'!G73)))</f>
        <v/>
      </c>
      <c r="DA79" s="374" t="str">
        <f ca="1">+IF(OFFSET('Sanitation Data'!$G$29,0,10*ROW('Sanitation Data'!G73))="","",OFFSET('Sanitation Data'!$G$29,0,10*ROW('Sanitation Data'!G73)))</f>
        <v/>
      </c>
      <c r="DB79" s="374" t="str">
        <f ca="1">+IF(OFFSET('Sanitation Data'!$G$30,0,10*ROW('Sanitation Data'!G73))="","",OFFSET('Sanitation Data'!$G$30,0,10*ROW('Sanitation Data'!G73)))</f>
        <v/>
      </c>
      <c r="DC79" s="374" t="str">
        <f ca="1">+IF(OFFSET('Sanitation Data'!$G$31,0,10*ROW('Sanitation Data'!G73))="","",OFFSET('Sanitation Data'!$G$31,0,10*ROW('Sanitation Data'!G73)))</f>
        <v/>
      </c>
      <c r="DD79" s="374" t="str">
        <f ca="1">+IF(OFFSET('Sanitation Data'!$G$32,0,10*ROW('Sanitation Data'!G73))="","",OFFSET('Sanitation Data'!$G$32,0,10*ROW('Sanitation Data'!G73)))</f>
        <v/>
      </c>
      <c r="DE79" s="374" t="str">
        <f ca="1">+IF(OFFSET('Sanitation Data'!$H$28,0,10*ROW('Sanitation Data'!H73))="","",OFFSET('Sanitation Data'!$H$28,0,10*ROW('Sanitation Data'!H73)))</f>
        <v/>
      </c>
      <c r="DF79" s="374" t="str">
        <f ca="1">+IF(OFFSET('Sanitation Data'!$H$29,0,10*ROW('Sanitation Data'!H73))="","",OFFSET('Sanitation Data'!$H$29,0,10*ROW('Sanitation Data'!H73)))</f>
        <v/>
      </c>
      <c r="DG79" s="374" t="str">
        <f ca="1">+IF(OFFSET('Sanitation Data'!$H$30,0,10*ROW('Sanitation Data'!H73))="","",OFFSET('Sanitation Data'!$H$30,0,10*ROW('Sanitation Data'!H73)))</f>
        <v/>
      </c>
      <c r="DH79" s="374" t="str">
        <f ca="1">+IF(OFFSET('Sanitation Data'!$H$31,0,10*ROW('Sanitation Data'!H73))="","",OFFSET('Sanitation Data'!$H$31,0,10*ROW('Sanitation Data'!H73)))</f>
        <v/>
      </c>
      <c r="DI79" s="374" t="str">
        <f ca="1">+IF(OFFSET('Sanitation Data'!$H$32,0,10*ROW('Sanitation Data'!H73))="","",OFFSET('Sanitation Data'!$H$32,0,10*ROW('Sanitation Data'!H73)))</f>
        <v/>
      </c>
      <c r="DJ79" s="374" t="str">
        <f ca="1">+IF(OFFSET('Sanitation Data'!$I$28,0,10*ROW('Sanitation Data'!I73))="","",OFFSET('Sanitation Data'!$I$28,0,10*ROW('Sanitation Data'!I73)))</f>
        <v/>
      </c>
      <c r="DK79" s="374" t="str">
        <f ca="1">+IF(OFFSET('Sanitation Data'!$I$29,0,10*ROW('Sanitation Data'!I73))="","",OFFSET('Sanitation Data'!$I$29,0,10*ROW('Sanitation Data'!I73)))</f>
        <v/>
      </c>
      <c r="DL79" s="374" t="str">
        <f ca="1">+IF(OFFSET('Sanitation Data'!$I$30,0,10*ROW('Sanitation Data'!I73))="","",OFFSET('Sanitation Data'!$I$30,0,10*ROW('Sanitation Data'!I73)))</f>
        <v/>
      </c>
      <c r="DM79" s="374" t="str">
        <f ca="1">+IF(OFFSET('Sanitation Data'!$I$31,0,10*ROW('Sanitation Data'!I73))="","",OFFSET('Sanitation Data'!$I$31,0,10*ROW('Sanitation Data'!I73)))</f>
        <v/>
      </c>
      <c r="DN79" s="374" t="str">
        <f ca="1">+IF(OFFSET('Sanitation Data'!$I$32,0,10*ROW('Sanitation Data'!I73))="","",OFFSET('Sanitation Data'!$I$32,0,10*ROW('Sanitation Data'!I73)))</f>
        <v/>
      </c>
      <c r="DO79" s="374" t="str">
        <f ca="1">+IF(OFFSET('Hygiene Data'!$D$11,0,10*ROW('Hygiene Data'!D73))="","",OFFSET('Hygiene Data'!$D$11,0,10*ROW('Hygiene Data'!D73)))</f>
        <v/>
      </c>
      <c r="DP79" s="374" t="str">
        <f ca="1">+IF(OFFSET('Hygiene Data'!$D$12,0,10*ROW('Hygiene Data'!D73))="","",OFFSET('Hygiene Data'!$D$12,0,10*ROW('Hygiene Data'!D73)))</f>
        <v/>
      </c>
      <c r="DQ79" s="374" t="str">
        <f ca="1">+IF(OFFSET('Hygiene Data'!$D$13,0,10*ROW('Hygiene Data'!D73))="","",OFFSET('Hygiene Data'!$D$13,0,10*ROW('Hygiene Data'!D73)))</f>
        <v/>
      </c>
      <c r="DR79" s="374" t="str">
        <f ca="1">+IF(OFFSET('Hygiene Data'!$E$11,0,10*ROW('Hygiene Data'!E73))="","",OFFSET('Hygiene Data'!$E$11,0,10*ROW('Hygiene Data'!E73)))</f>
        <v/>
      </c>
      <c r="DS79" s="374" t="str">
        <f ca="1">+IF(OFFSET('Hygiene Data'!$E$12,0,10*ROW('Hygiene Data'!E73))="","",OFFSET('Hygiene Data'!$E$12,0,10*ROW('Hygiene Data'!E73)))</f>
        <v/>
      </c>
      <c r="DT79" s="374" t="str">
        <f ca="1">+IF(OFFSET('Hygiene Data'!$E$13,0,10*ROW('Hygiene Data'!E73))="","",OFFSET('Hygiene Data'!$E$13,0,10*ROW('Hygiene Data'!E73)))</f>
        <v/>
      </c>
      <c r="DU79" s="374" t="str">
        <f ca="1">+IF(OFFSET('Hygiene Data'!$F$11,0,10*ROW('Hygiene Data'!F73))="","",OFFSET('Hygiene Data'!$F$11,0,10*ROW('Hygiene Data'!F73)))</f>
        <v/>
      </c>
      <c r="DV79" s="374" t="str">
        <f ca="1">+IF(OFFSET('Hygiene Data'!$F$12,0,10*ROW('Hygiene Data'!F73))="","",OFFSET('Hygiene Data'!$F$12,0,10*ROW('Hygiene Data'!F73)))</f>
        <v/>
      </c>
      <c r="DW79" s="374" t="str">
        <f ca="1">+IF(OFFSET('Hygiene Data'!$F$13,0,10*ROW('Hygiene Data'!F73))="","",OFFSET('Hygiene Data'!$F$13,0,10*ROW('Hygiene Data'!F73)))</f>
        <v/>
      </c>
      <c r="DX79" s="374" t="str">
        <f ca="1">+IF(OFFSET('Hygiene Data'!$G$11,0,10*ROW('Hygiene Data'!G73))="","",OFFSET('Hygiene Data'!$G$11,0,10*ROW('Hygiene Data'!G73)))</f>
        <v/>
      </c>
      <c r="DY79" s="374" t="str">
        <f ca="1">+IF(OFFSET('Hygiene Data'!$G$12,0,10*ROW('Hygiene Data'!G73))="","",OFFSET('Hygiene Data'!$G$12,0,10*ROW('Hygiene Data'!G73)))</f>
        <v/>
      </c>
      <c r="DZ79" s="374" t="str">
        <f ca="1">+IF(OFFSET('Hygiene Data'!$G$13,0,10*ROW('Hygiene Data'!G73))="","",OFFSET('Hygiene Data'!$G$13,0,10*ROW('Hygiene Data'!G73)))</f>
        <v/>
      </c>
      <c r="EA79" s="374" t="str">
        <f ca="1">+IF(OFFSET('Hygiene Data'!$H$11,0,10*ROW('Hygiene Data'!H73))="","",OFFSET('Hygiene Data'!$H$11,0,10*ROW('Hygiene Data'!H73)))</f>
        <v/>
      </c>
      <c r="EB79" s="374" t="str">
        <f ca="1">+IF(OFFSET('Hygiene Data'!$H$12,0,10*ROW('Hygiene Data'!H73))="","",OFFSET('Hygiene Data'!$H$12,0,10*ROW('Hygiene Data'!H73)))</f>
        <v/>
      </c>
      <c r="EC79" s="374" t="str">
        <f ca="1">+IF(OFFSET('Hygiene Data'!$H$13,0,10*ROW('Hygiene Data'!H73))="","",OFFSET('Hygiene Data'!$H$13,0,10*ROW('Hygiene Data'!H73)))</f>
        <v/>
      </c>
      <c r="ED79" s="374" t="str">
        <f ca="1">+IF(OFFSET('Hygiene Data'!$I$11,0,10*ROW('Hygiene Data'!I73))="","",OFFSET('Hygiene Data'!$I$11,0,10*ROW('Hygiene Data'!I73)))</f>
        <v/>
      </c>
      <c r="EE79" s="374" t="str">
        <f ca="1">+IF(OFFSET('Hygiene Data'!$I$12,0,10*ROW('Hygiene Data'!I73))="","",OFFSET('Hygiene Data'!$I$12,0,10*ROW('Hygiene Data'!I73)))</f>
        <v/>
      </c>
      <c r="EF79" s="374" t="str">
        <f ca="1">+IF(OFFSET('Hygiene Data'!$I$13,0,10*ROW('Hygiene Data'!I73))="","",OFFSET('Hygiene Data'!$I$13,0,10*ROW('Hygiene Data'!I73)))</f>
        <v/>
      </c>
    </row>
    <row r="80" spans="1:136" x14ac:dyDescent="0.25">
      <c r="A80" s="483" t="str">
        <f ca="1">+IF(OFFSET('Water Data'!$B$2,0,10*ROW('Water Data'!E74))="","",OFFSET('Water Data'!$B$2,0,10*ROW('Water Data'!E74)))</f>
        <v/>
      </c>
      <c r="B80" s="48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0" t="str">
        <f t="shared" ca="1" si="1"/>
        <v/>
      </c>
      <c r="D80" s="51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4" t="str">
        <f ca="1">+IF(OFFSET('Water Data'!$D$27,0,10*ROW('Water Data'!D74))="","",OFFSET('Water Data'!$D$27,0,10*ROW('Water Data'!D74)))</f>
        <v/>
      </c>
      <c r="BT80" s="374" t="str">
        <f ca="1">+IF(OFFSET('Water Data'!$D$28,0,10*ROW('Water Data'!D74))="","",OFFSET('Water Data'!$D$28,0,10*ROW('Water Data'!D74)))</f>
        <v/>
      </c>
      <c r="BU80" s="374" t="str">
        <f ca="1">+IF(OFFSET('Water Data'!$D$29,0,10*ROW('Water Data'!D74))="","",OFFSET('Water Data'!$D$29,0,10*ROW('Water Data'!D74)))</f>
        <v/>
      </c>
      <c r="BV80" s="374" t="str">
        <f ca="1">+IF(OFFSET('Water Data'!$E$27,0,10*ROW('Water Data'!E74))="","",OFFSET('Water Data'!$E$27,0,10*ROW('Water Data'!E74)))</f>
        <v/>
      </c>
      <c r="BW80" s="374" t="str">
        <f ca="1">+IF(OFFSET('Water Data'!$E$28,0,10*ROW('Water Data'!E74))="","",OFFSET('Water Data'!$E$28,0,10*ROW('Water Data'!E74)))</f>
        <v/>
      </c>
      <c r="BX80" s="374" t="str">
        <f ca="1">+IF(OFFSET('Water Data'!$E$29,0,10*ROW('Water Data'!E74))="","",OFFSET('Water Data'!$E$29,0,10*ROW('Water Data'!E74)))</f>
        <v/>
      </c>
      <c r="BY80" s="374" t="str">
        <f ca="1">+IF(OFFSET('Water Data'!$F$27,0,10*ROW('Water Data'!F74))="","",OFFSET('Water Data'!$F$27,0,10*ROW('Water Data'!F74)))</f>
        <v/>
      </c>
      <c r="BZ80" s="374" t="str">
        <f ca="1">+IF(OFFSET('Water Data'!$F$28,0,10*ROW('Water Data'!F74))="","",OFFSET('Water Data'!$F$28,0,10*ROW('Water Data'!F74)))</f>
        <v/>
      </c>
      <c r="CA80" s="374" t="str">
        <f ca="1">+IF(OFFSET('Water Data'!$F$29,0,10*ROW('Water Data'!F74))="","",OFFSET('Water Data'!$F$29,0,10*ROW('Water Data'!F74)))</f>
        <v/>
      </c>
      <c r="CB80" s="374" t="str">
        <f ca="1">+IF(OFFSET('Water Data'!$G$27,0,10*ROW('Water Data'!G74))="","",OFFSET('Water Data'!$G$27,0,10*ROW('Water Data'!G74)))</f>
        <v/>
      </c>
      <c r="CC80" s="374" t="str">
        <f ca="1">+IF(OFFSET('Water Data'!$G$28,0,10*ROW('Water Data'!G74))="","",OFFSET('Water Data'!$G$28,0,10*ROW('Water Data'!G74)))</f>
        <v/>
      </c>
      <c r="CD80" s="374" t="str">
        <f ca="1">+IF(OFFSET('Water Data'!$G$29,0,10*ROW('Water Data'!G74))="","",OFFSET('Water Data'!$G$29,0,10*ROW('Water Data'!G74)))</f>
        <v/>
      </c>
      <c r="CE80" s="374" t="str">
        <f ca="1">+IF(OFFSET('Water Data'!$H$27,0,10*ROW('Water Data'!H74))="","",OFFSET('Water Data'!$H$27,0,10*ROW('Water Data'!H74)))</f>
        <v/>
      </c>
      <c r="CF80" s="374" t="str">
        <f ca="1">+IF(OFFSET('Water Data'!$H$28,0,10*ROW('Water Data'!H74))="","",OFFSET('Water Data'!$H$28,0,10*ROW('Water Data'!H74)))</f>
        <v/>
      </c>
      <c r="CG80" s="374" t="str">
        <f ca="1">+IF(OFFSET('Water Data'!$H$29,0,10*ROW('Water Data'!H74))="","",OFFSET('Water Data'!$H$29,0,10*ROW('Water Data'!H74)))</f>
        <v/>
      </c>
      <c r="CH80" s="374" t="str">
        <f ca="1">+IF(OFFSET('Water Data'!$I$27,0,10*ROW('Water Data'!I74))="","",OFFSET('Water Data'!$I$27,0,10*ROW('Water Data'!I74)))</f>
        <v/>
      </c>
      <c r="CI80" s="374" t="str">
        <f ca="1">+IF(OFFSET('Water Data'!$I$28,0,10*ROW('Water Data'!I74))="","",OFFSET('Water Data'!$I$28,0,10*ROW('Water Data'!I74)))</f>
        <v/>
      </c>
      <c r="CJ80" s="374" t="str">
        <f ca="1">+IF(OFFSET('Water Data'!$I$29,0,10*ROW('Water Data'!I74))="","",OFFSET('Water Data'!$I$29,0,10*ROW('Water Data'!I74)))</f>
        <v/>
      </c>
      <c r="CK80" s="374" t="str">
        <f ca="1">+IF(OFFSET('Sanitation Data'!$D$28,0,10*ROW('Sanitation Data'!D74))="","",OFFSET('Sanitation Data'!$D$28,0,10*ROW('Sanitation Data'!D74)))</f>
        <v/>
      </c>
      <c r="CL80" s="374" t="str">
        <f ca="1">+IF(OFFSET('Sanitation Data'!$D$29,0,10*ROW('Sanitation Data'!D74))="","",OFFSET('Sanitation Data'!$D$29,0,10*ROW('Sanitation Data'!D74)))</f>
        <v/>
      </c>
      <c r="CM80" s="374" t="str">
        <f ca="1">+IF(OFFSET('Sanitation Data'!$D$30,0,10*ROW('Sanitation Data'!D74))="","",OFFSET('Sanitation Data'!$D$30,0,10*ROW('Sanitation Data'!D74)))</f>
        <v/>
      </c>
      <c r="CN80" s="374" t="str">
        <f ca="1">+IF(OFFSET('Sanitation Data'!$D$31,0,10*ROW('Sanitation Data'!D74))="","",OFFSET('Sanitation Data'!$D$31,0,10*ROW('Sanitation Data'!D74)))</f>
        <v/>
      </c>
      <c r="CO80" s="374" t="str">
        <f ca="1">+IF(OFFSET('Sanitation Data'!$D$32,0,10*ROW('Sanitation Data'!D74))="","",OFFSET('Sanitation Data'!$D$32,0,10*ROW('Sanitation Data'!D74)))</f>
        <v/>
      </c>
      <c r="CP80" s="374" t="str">
        <f ca="1">+IF(OFFSET('Sanitation Data'!$E$28,0,10*ROW('Sanitation Data'!E74))="","",OFFSET('Sanitation Data'!$E$28,0,10*ROW('Sanitation Data'!E74)))</f>
        <v/>
      </c>
      <c r="CQ80" s="374" t="str">
        <f ca="1">+IF(OFFSET('Sanitation Data'!$E$29,0,10*ROW('Sanitation Data'!E74))="","",OFFSET('Sanitation Data'!$E$29,0,10*ROW('Sanitation Data'!E74)))</f>
        <v/>
      </c>
      <c r="CR80" s="374" t="str">
        <f ca="1">+IF(OFFSET('Sanitation Data'!$E$30,0,10*ROW('Sanitation Data'!E74))="","",OFFSET('Sanitation Data'!$E$30,0,10*ROW('Sanitation Data'!E74)))</f>
        <v/>
      </c>
      <c r="CS80" s="374" t="str">
        <f ca="1">+IF(OFFSET('Sanitation Data'!$E$31,0,10*ROW('Sanitation Data'!E74))="","",OFFSET('Sanitation Data'!$E$31,0,10*ROW('Sanitation Data'!E74)))</f>
        <v/>
      </c>
      <c r="CT80" s="374" t="str">
        <f ca="1">+IF(OFFSET('Sanitation Data'!$E$32,0,10*ROW('Sanitation Data'!E74))="","",OFFSET('Sanitation Data'!$E$32,0,10*ROW('Sanitation Data'!E74)))</f>
        <v/>
      </c>
      <c r="CU80" s="374" t="str">
        <f ca="1">+IF(OFFSET('Sanitation Data'!$F$28,0,10*ROW('Sanitation Data'!F74))="","",OFFSET('Sanitation Data'!$F$28,0,10*ROW('Sanitation Data'!F74)))</f>
        <v/>
      </c>
      <c r="CV80" s="374" t="str">
        <f ca="1">+IF(OFFSET('Sanitation Data'!$F$29,0,10*ROW('Sanitation Data'!F74))="","",OFFSET('Sanitation Data'!$F$29,0,10*ROW('Sanitation Data'!F74)))</f>
        <v/>
      </c>
      <c r="CW80" s="374" t="str">
        <f ca="1">+IF(OFFSET('Sanitation Data'!$F$30,0,10*ROW('Sanitation Data'!F74))="","",OFFSET('Sanitation Data'!$F$30,0,10*ROW('Sanitation Data'!F74)))</f>
        <v/>
      </c>
      <c r="CX80" s="374" t="str">
        <f ca="1">+IF(OFFSET('Sanitation Data'!$F$31,0,10*ROW('Sanitation Data'!F74))="","",OFFSET('Sanitation Data'!$F$31,0,10*ROW('Sanitation Data'!F74)))</f>
        <v/>
      </c>
      <c r="CY80" s="374" t="str">
        <f ca="1">+IF(OFFSET('Sanitation Data'!$F$32,0,10*ROW('Sanitation Data'!F74))="","",OFFSET('Sanitation Data'!$F$32,0,10*ROW('Sanitation Data'!F74)))</f>
        <v/>
      </c>
      <c r="CZ80" s="374" t="str">
        <f ca="1">+IF(OFFSET('Sanitation Data'!$G$28,0,10*ROW('Sanitation Data'!G74))="","",OFFSET('Sanitation Data'!$G$28,0,10*ROW('Sanitation Data'!G74)))</f>
        <v/>
      </c>
      <c r="DA80" s="374" t="str">
        <f ca="1">+IF(OFFSET('Sanitation Data'!$G$29,0,10*ROW('Sanitation Data'!G74))="","",OFFSET('Sanitation Data'!$G$29,0,10*ROW('Sanitation Data'!G74)))</f>
        <v/>
      </c>
      <c r="DB80" s="374" t="str">
        <f ca="1">+IF(OFFSET('Sanitation Data'!$G$30,0,10*ROW('Sanitation Data'!G74))="","",OFFSET('Sanitation Data'!$G$30,0,10*ROW('Sanitation Data'!G74)))</f>
        <v/>
      </c>
      <c r="DC80" s="374" t="str">
        <f ca="1">+IF(OFFSET('Sanitation Data'!$G$31,0,10*ROW('Sanitation Data'!G74))="","",OFFSET('Sanitation Data'!$G$31,0,10*ROW('Sanitation Data'!G74)))</f>
        <v/>
      </c>
      <c r="DD80" s="374" t="str">
        <f ca="1">+IF(OFFSET('Sanitation Data'!$G$32,0,10*ROW('Sanitation Data'!G74))="","",OFFSET('Sanitation Data'!$G$32,0,10*ROW('Sanitation Data'!G74)))</f>
        <v/>
      </c>
      <c r="DE80" s="374" t="str">
        <f ca="1">+IF(OFFSET('Sanitation Data'!$H$28,0,10*ROW('Sanitation Data'!H74))="","",OFFSET('Sanitation Data'!$H$28,0,10*ROW('Sanitation Data'!H74)))</f>
        <v/>
      </c>
      <c r="DF80" s="374" t="str">
        <f ca="1">+IF(OFFSET('Sanitation Data'!$H$29,0,10*ROW('Sanitation Data'!H74))="","",OFFSET('Sanitation Data'!$H$29,0,10*ROW('Sanitation Data'!H74)))</f>
        <v/>
      </c>
      <c r="DG80" s="374" t="str">
        <f ca="1">+IF(OFFSET('Sanitation Data'!$H$30,0,10*ROW('Sanitation Data'!H74))="","",OFFSET('Sanitation Data'!$H$30,0,10*ROW('Sanitation Data'!H74)))</f>
        <v/>
      </c>
      <c r="DH80" s="374" t="str">
        <f ca="1">+IF(OFFSET('Sanitation Data'!$H$31,0,10*ROW('Sanitation Data'!H74))="","",OFFSET('Sanitation Data'!$H$31,0,10*ROW('Sanitation Data'!H74)))</f>
        <v/>
      </c>
      <c r="DI80" s="374" t="str">
        <f ca="1">+IF(OFFSET('Sanitation Data'!$H$32,0,10*ROW('Sanitation Data'!H74))="","",OFFSET('Sanitation Data'!$H$32,0,10*ROW('Sanitation Data'!H74)))</f>
        <v/>
      </c>
      <c r="DJ80" s="374" t="str">
        <f ca="1">+IF(OFFSET('Sanitation Data'!$I$28,0,10*ROW('Sanitation Data'!I74))="","",OFFSET('Sanitation Data'!$I$28,0,10*ROW('Sanitation Data'!I74)))</f>
        <v/>
      </c>
      <c r="DK80" s="374" t="str">
        <f ca="1">+IF(OFFSET('Sanitation Data'!$I$29,0,10*ROW('Sanitation Data'!I74))="","",OFFSET('Sanitation Data'!$I$29,0,10*ROW('Sanitation Data'!I74)))</f>
        <v/>
      </c>
      <c r="DL80" s="374" t="str">
        <f ca="1">+IF(OFFSET('Sanitation Data'!$I$30,0,10*ROW('Sanitation Data'!I74))="","",OFFSET('Sanitation Data'!$I$30,0,10*ROW('Sanitation Data'!I74)))</f>
        <v/>
      </c>
      <c r="DM80" s="374" t="str">
        <f ca="1">+IF(OFFSET('Sanitation Data'!$I$31,0,10*ROW('Sanitation Data'!I74))="","",OFFSET('Sanitation Data'!$I$31,0,10*ROW('Sanitation Data'!I74)))</f>
        <v/>
      </c>
      <c r="DN80" s="374" t="str">
        <f ca="1">+IF(OFFSET('Sanitation Data'!$I$32,0,10*ROW('Sanitation Data'!I74))="","",OFFSET('Sanitation Data'!$I$32,0,10*ROW('Sanitation Data'!I74)))</f>
        <v/>
      </c>
      <c r="DO80" s="374" t="str">
        <f ca="1">+IF(OFFSET('Hygiene Data'!$D$11,0,10*ROW('Hygiene Data'!D74))="","",OFFSET('Hygiene Data'!$D$11,0,10*ROW('Hygiene Data'!D74)))</f>
        <v/>
      </c>
      <c r="DP80" s="374" t="str">
        <f ca="1">+IF(OFFSET('Hygiene Data'!$D$12,0,10*ROW('Hygiene Data'!D74))="","",OFFSET('Hygiene Data'!$D$12,0,10*ROW('Hygiene Data'!D74)))</f>
        <v/>
      </c>
      <c r="DQ80" s="374" t="str">
        <f ca="1">+IF(OFFSET('Hygiene Data'!$D$13,0,10*ROW('Hygiene Data'!D74))="","",OFFSET('Hygiene Data'!$D$13,0,10*ROW('Hygiene Data'!D74)))</f>
        <v/>
      </c>
      <c r="DR80" s="374" t="str">
        <f ca="1">+IF(OFFSET('Hygiene Data'!$E$11,0,10*ROW('Hygiene Data'!E74))="","",OFFSET('Hygiene Data'!$E$11,0,10*ROW('Hygiene Data'!E74)))</f>
        <v/>
      </c>
      <c r="DS80" s="374" t="str">
        <f ca="1">+IF(OFFSET('Hygiene Data'!$E$12,0,10*ROW('Hygiene Data'!E74))="","",OFFSET('Hygiene Data'!$E$12,0,10*ROW('Hygiene Data'!E74)))</f>
        <v/>
      </c>
      <c r="DT80" s="374" t="str">
        <f ca="1">+IF(OFFSET('Hygiene Data'!$E$13,0,10*ROW('Hygiene Data'!E74))="","",OFFSET('Hygiene Data'!$E$13,0,10*ROW('Hygiene Data'!E74)))</f>
        <v/>
      </c>
      <c r="DU80" s="374" t="str">
        <f ca="1">+IF(OFFSET('Hygiene Data'!$F$11,0,10*ROW('Hygiene Data'!F74))="","",OFFSET('Hygiene Data'!$F$11,0,10*ROW('Hygiene Data'!F74)))</f>
        <v/>
      </c>
      <c r="DV80" s="374" t="str">
        <f ca="1">+IF(OFFSET('Hygiene Data'!$F$12,0,10*ROW('Hygiene Data'!F74))="","",OFFSET('Hygiene Data'!$F$12,0,10*ROW('Hygiene Data'!F74)))</f>
        <v/>
      </c>
      <c r="DW80" s="374" t="str">
        <f ca="1">+IF(OFFSET('Hygiene Data'!$F$13,0,10*ROW('Hygiene Data'!F74))="","",OFFSET('Hygiene Data'!$F$13,0,10*ROW('Hygiene Data'!F74)))</f>
        <v/>
      </c>
      <c r="DX80" s="374" t="str">
        <f ca="1">+IF(OFFSET('Hygiene Data'!$G$11,0,10*ROW('Hygiene Data'!G74))="","",OFFSET('Hygiene Data'!$G$11,0,10*ROW('Hygiene Data'!G74)))</f>
        <v/>
      </c>
      <c r="DY80" s="374" t="str">
        <f ca="1">+IF(OFFSET('Hygiene Data'!$G$12,0,10*ROW('Hygiene Data'!G74))="","",OFFSET('Hygiene Data'!$G$12,0,10*ROW('Hygiene Data'!G74)))</f>
        <v/>
      </c>
      <c r="DZ80" s="374" t="str">
        <f ca="1">+IF(OFFSET('Hygiene Data'!$G$13,0,10*ROW('Hygiene Data'!G74))="","",OFFSET('Hygiene Data'!$G$13,0,10*ROW('Hygiene Data'!G74)))</f>
        <v/>
      </c>
      <c r="EA80" s="374" t="str">
        <f ca="1">+IF(OFFSET('Hygiene Data'!$H$11,0,10*ROW('Hygiene Data'!H74))="","",OFFSET('Hygiene Data'!$H$11,0,10*ROW('Hygiene Data'!H74)))</f>
        <v/>
      </c>
      <c r="EB80" s="374" t="str">
        <f ca="1">+IF(OFFSET('Hygiene Data'!$H$12,0,10*ROW('Hygiene Data'!H74))="","",OFFSET('Hygiene Data'!$H$12,0,10*ROW('Hygiene Data'!H74)))</f>
        <v/>
      </c>
      <c r="EC80" s="374" t="str">
        <f ca="1">+IF(OFFSET('Hygiene Data'!$H$13,0,10*ROW('Hygiene Data'!H74))="","",OFFSET('Hygiene Data'!$H$13,0,10*ROW('Hygiene Data'!H74)))</f>
        <v/>
      </c>
      <c r="ED80" s="374" t="str">
        <f ca="1">+IF(OFFSET('Hygiene Data'!$I$11,0,10*ROW('Hygiene Data'!I74))="","",OFFSET('Hygiene Data'!$I$11,0,10*ROW('Hygiene Data'!I74)))</f>
        <v/>
      </c>
      <c r="EE80" s="374" t="str">
        <f ca="1">+IF(OFFSET('Hygiene Data'!$I$12,0,10*ROW('Hygiene Data'!I74))="","",OFFSET('Hygiene Data'!$I$12,0,10*ROW('Hygiene Data'!I74)))</f>
        <v/>
      </c>
      <c r="EF80" s="374" t="str">
        <f ca="1">+IF(OFFSET('Hygiene Data'!$I$13,0,10*ROW('Hygiene Data'!I74))="","",OFFSET('Hygiene Data'!$I$13,0,10*ROW('Hygiene Data'!I74)))</f>
        <v/>
      </c>
    </row>
    <row r="81" spans="1:136" x14ac:dyDescent="0.25">
      <c r="A81" s="483" t="str">
        <f ca="1">+IF(OFFSET('Water Data'!$B$2,0,10*ROW('Water Data'!E75))="","",OFFSET('Water Data'!$B$2,0,10*ROW('Water Data'!E75)))</f>
        <v/>
      </c>
      <c r="B81" s="48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0" t="str">
        <f t="shared" ca="1" si="1"/>
        <v/>
      </c>
      <c r="D81" s="51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4" t="str">
        <f ca="1">+IF(OFFSET('Water Data'!$D$27,0,10*ROW('Water Data'!D75))="","",OFFSET('Water Data'!$D$27,0,10*ROW('Water Data'!D75)))</f>
        <v/>
      </c>
      <c r="BT81" s="374" t="str">
        <f ca="1">+IF(OFFSET('Water Data'!$D$28,0,10*ROW('Water Data'!D75))="","",OFFSET('Water Data'!$D$28,0,10*ROW('Water Data'!D75)))</f>
        <v/>
      </c>
      <c r="BU81" s="374" t="str">
        <f ca="1">+IF(OFFSET('Water Data'!$D$29,0,10*ROW('Water Data'!D75))="","",OFFSET('Water Data'!$D$29,0,10*ROW('Water Data'!D75)))</f>
        <v/>
      </c>
      <c r="BV81" s="374" t="str">
        <f ca="1">+IF(OFFSET('Water Data'!$E$27,0,10*ROW('Water Data'!E75))="","",OFFSET('Water Data'!$E$27,0,10*ROW('Water Data'!E75)))</f>
        <v/>
      </c>
      <c r="BW81" s="374" t="str">
        <f ca="1">+IF(OFFSET('Water Data'!$E$28,0,10*ROW('Water Data'!E75))="","",OFFSET('Water Data'!$E$28,0,10*ROW('Water Data'!E75)))</f>
        <v/>
      </c>
      <c r="BX81" s="374" t="str">
        <f ca="1">+IF(OFFSET('Water Data'!$E$29,0,10*ROW('Water Data'!E75))="","",OFFSET('Water Data'!$E$29,0,10*ROW('Water Data'!E75)))</f>
        <v/>
      </c>
      <c r="BY81" s="374" t="str">
        <f ca="1">+IF(OFFSET('Water Data'!$F$27,0,10*ROW('Water Data'!F75))="","",OFFSET('Water Data'!$F$27,0,10*ROW('Water Data'!F75)))</f>
        <v/>
      </c>
      <c r="BZ81" s="374" t="str">
        <f ca="1">+IF(OFFSET('Water Data'!$F$28,0,10*ROW('Water Data'!F75))="","",OFFSET('Water Data'!$F$28,0,10*ROW('Water Data'!F75)))</f>
        <v/>
      </c>
      <c r="CA81" s="374" t="str">
        <f ca="1">+IF(OFFSET('Water Data'!$F$29,0,10*ROW('Water Data'!F75))="","",OFFSET('Water Data'!$F$29,0,10*ROW('Water Data'!F75)))</f>
        <v/>
      </c>
      <c r="CB81" s="374" t="str">
        <f ca="1">+IF(OFFSET('Water Data'!$G$27,0,10*ROW('Water Data'!G75))="","",OFFSET('Water Data'!$G$27,0,10*ROW('Water Data'!G75)))</f>
        <v/>
      </c>
      <c r="CC81" s="374" t="str">
        <f ca="1">+IF(OFFSET('Water Data'!$G$28,0,10*ROW('Water Data'!G75))="","",OFFSET('Water Data'!$G$28,0,10*ROW('Water Data'!G75)))</f>
        <v/>
      </c>
      <c r="CD81" s="374" t="str">
        <f ca="1">+IF(OFFSET('Water Data'!$G$29,0,10*ROW('Water Data'!G75))="","",OFFSET('Water Data'!$G$29,0,10*ROW('Water Data'!G75)))</f>
        <v/>
      </c>
      <c r="CE81" s="374" t="str">
        <f ca="1">+IF(OFFSET('Water Data'!$H$27,0,10*ROW('Water Data'!H75))="","",OFFSET('Water Data'!$H$27,0,10*ROW('Water Data'!H75)))</f>
        <v/>
      </c>
      <c r="CF81" s="374" t="str">
        <f ca="1">+IF(OFFSET('Water Data'!$H$28,0,10*ROW('Water Data'!H75))="","",OFFSET('Water Data'!$H$28,0,10*ROW('Water Data'!H75)))</f>
        <v/>
      </c>
      <c r="CG81" s="374" t="str">
        <f ca="1">+IF(OFFSET('Water Data'!$H$29,0,10*ROW('Water Data'!H75))="","",OFFSET('Water Data'!$H$29,0,10*ROW('Water Data'!H75)))</f>
        <v/>
      </c>
      <c r="CH81" s="374" t="str">
        <f ca="1">+IF(OFFSET('Water Data'!$I$27,0,10*ROW('Water Data'!I75))="","",OFFSET('Water Data'!$I$27,0,10*ROW('Water Data'!I75)))</f>
        <v/>
      </c>
      <c r="CI81" s="374" t="str">
        <f ca="1">+IF(OFFSET('Water Data'!$I$28,0,10*ROW('Water Data'!I75))="","",OFFSET('Water Data'!$I$28,0,10*ROW('Water Data'!I75)))</f>
        <v/>
      </c>
      <c r="CJ81" s="374" t="str">
        <f ca="1">+IF(OFFSET('Water Data'!$I$29,0,10*ROW('Water Data'!I75))="","",OFFSET('Water Data'!$I$29,0,10*ROW('Water Data'!I75)))</f>
        <v/>
      </c>
      <c r="CK81" s="374" t="str">
        <f ca="1">+IF(OFFSET('Sanitation Data'!$D$28,0,10*ROW('Sanitation Data'!D75))="","",OFFSET('Sanitation Data'!$D$28,0,10*ROW('Sanitation Data'!D75)))</f>
        <v/>
      </c>
      <c r="CL81" s="374" t="str">
        <f ca="1">+IF(OFFSET('Sanitation Data'!$D$29,0,10*ROW('Sanitation Data'!D75))="","",OFFSET('Sanitation Data'!$D$29,0,10*ROW('Sanitation Data'!D75)))</f>
        <v/>
      </c>
      <c r="CM81" s="374" t="str">
        <f ca="1">+IF(OFFSET('Sanitation Data'!$D$30,0,10*ROW('Sanitation Data'!D75))="","",OFFSET('Sanitation Data'!$D$30,0,10*ROW('Sanitation Data'!D75)))</f>
        <v/>
      </c>
      <c r="CN81" s="374" t="str">
        <f ca="1">+IF(OFFSET('Sanitation Data'!$D$31,0,10*ROW('Sanitation Data'!D75))="","",OFFSET('Sanitation Data'!$D$31,0,10*ROW('Sanitation Data'!D75)))</f>
        <v/>
      </c>
      <c r="CO81" s="374" t="str">
        <f ca="1">+IF(OFFSET('Sanitation Data'!$D$32,0,10*ROW('Sanitation Data'!D75))="","",OFFSET('Sanitation Data'!$D$32,0,10*ROW('Sanitation Data'!D75)))</f>
        <v/>
      </c>
      <c r="CP81" s="374" t="str">
        <f ca="1">+IF(OFFSET('Sanitation Data'!$E$28,0,10*ROW('Sanitation Data'!E75))="","",OFFSET('Sanitation Data'!$E$28,0,10*ROW('Sanitation Data'!E75)))</f>
        <v/>
      </c>
      <c r="CQ81" s="374" t="str">
        <f ca="1">+IF(OFFSET('Sanitation Data'!$E$29,0,10*ROW('Sanitation Data'!E75))="","",OFFSET('Sanitation Data'!$E$29,0,10*ROW('Sanitation Data'!E75)))</f>
        <v/>
      </c>
      <c r="CR81" s="374" t="str">
        <f ca="1">+IF(OFFSET('Sanitation Data'!$E$30,0,10*ROW('Sanitation Data'!E75))="","",OFFSET('Sanitation Data'!$E$30,0,10*ROW('Sanitation Data'!E75)))</f>
        <v/>
      </c>
      <c r="CS81" s="374" t="str">
        <f ca="1">+IF(OFFSET('Sanitation Data'!$E$31,0,10*ROW('Sanitation Data'!E75))="","",OFFSET('Sanitation Data'!$E$31,0,10*ROW('Sanitation Data'!E75)))</f>
        <v/>
      </c>
      <c r="CT81" s="374" t="str">
        <f ca="1">+IF(OFFSET('Sanitation Data'!$E$32,0,10*ROW('Sanitation Data'!E75))="","",OFFSET('Sanitation Data'!$E$32,0,10*ROW('Sanitation Data'!E75)))</f>
        <v/>
      </c>
      <c r="CU81" s="374" t="str">
        <f ca="1">+IF(OFFSET('Sanitation Data'!$F$28,0,10*ROW('Sanitation Data'!F75))="","",OFFSET('Sanitation Data'!$F$28,0,10*ROW('Sanitation Data'!F75)))</f>
        <v/>
      </c>
      <c r="CV81" s="374" t="str">
        <f ca="1">+IF(OFFSET('Sanitation Data'!$F$29,0,10*ROW('Sanitation Data'!F75))="","",OFFSET('Sanitation Data'!$F$29,0,10*ROW('Sanitation Data'!F75)))</f>
        <v/>
      </c>
      <c r="CW81" s="374" t="str">
        <f ca="1">+IF(OFFSET('Sanitation Data'!$F$30,0,10*ROW('Sanitation Data'!F75))="","",OFFSET('Sanitation Data'!$F$30,0,10*ROW('Sanitation Data'!F75)))</f>
        <v/>
      </c>
      <c r="CX81" s="374" t="str">
        <f ca="1">+IF(OFFSET('Sanitation Data'!$F$31,0,10*ROW('Sanitation Data'!F75))="","",OFFSET('Sanitation Data'!$F$31,0,10*ROW('Sanitation Data'!F75)))</f>
        <v/>
      </c>
      <c r="CY81" s="374" t="str">
        <f ca="1">+IF(OFFSET('Sanitation Data'!$F$32,0,10*ROW('Sanitation Data'!F75))="","",OFFSET('Sanitation Data'!$F$32,0,10*ROW('Sanitation Data'!F75)))</f>
        <v/>
      </c>
      <c r="CZ81" s="374" t="str">
        <f ca="1">+IF(OFFSET('Sanitation Data'!$G$28,0,10*ROW('Sanitation Data'!G75))="","",OFFSET('Sanitation Data'!$G$28,0,10*ROW('Sanitation Data'!G75)))</f>
        <v/>
      </c>
      <c r="DA81" s="374" t="str">
        <f ca="1">+IF(OFFSET('Sanitation Data'!$G$29,0,10*ROW('Sanitation Data'!G75))="","",OFFSET('Sanitation Data'!$G$29,0,10*ROW('Sanitation Data'!G75)))</f>
        <v/>
      </c>
      <c r="DB81" s="374" t="str">
        <f ca="1">+IF(OFFSET('Sanitation Data'!$G$30,0,10*ROW('Sanitation Data'!G75))="","",OFFSET('Sanitation Data'!$G$30,0,10*ROW('Sanitation Data'!G75)))</f>
        <v/>
      </c>
      <c r="DC81" s="374" t="str">
        <f ca="1">+IF(OFFSET('Sanitation Data'!$G$31,0,10*ROW('Sanitation Data'!G75))="","",OFFSET('Sanitation Data'!$G$31,0,10*ROW('Sanitation Data'!G75)))</f>
        <v/>
      </c>
      <c r="DD81" s="374" t="str">
        <f ca="1">+IF(OFFSET('Sanitation Data'!$G$32,0,10*ROW('Sanitation Data'!G75))="","",OFFSET('Sanitation Data'!$G$32,0,10*ROW('Sanitation Data'!G75)))</f>
        <v/>
      </c>
      <c r="DE81" s="374" t="str">
        <f ca="1">+IF(OFFSET('Sanitation Data'!$H$28,0,10*ROW('Sanitation Data'!H75))="","",OFFSET('Sanitation Data'!$H$28,0,10*ROW('Sanitation Data'!H75)))</f>
        <v/>
      </c>
      <c r="DF81" s="374" t="str">
        <f ca="1">+IF(OFFSET('Sanitation Data'!$H$29,0,10*ROW('Sanitation Data'!H75))="","",OFFSET('Sanitation Data'!$H$29,0,10*ROW('Sanitation Data'!H75)))</f>
        <v/>
      </c>
      <c r="DG81" s="374" t="str">
        <f ca="1">+IF(OFFSET('Sanitation Data'!$H$30,0,10*ROW('Sanitation Data'!H75))="","",OFFSET('Sanitation Data'!$H$30,0,10*ROW('Sanitation Data'!H75)))</f>
        <v/>
      </c>
      <c r="DH81" s="374" t="str">
        <f ca="1">+IF(OFFSET('Sanitation Data'!$H$31,0,10*ROW('Sanitation Data'!H75))="","",OFFSET('Sanitation Data'!$H$31,0,10*ROW('Sanitation Data'!H75)))</f>
        <v/>
      </c>
      <c r="DI81" s="374" t="str">
        <f ca="1">+IF(OFFSET('Sanitation Data'!$H$32,0,10*ROW('Sanitation Data'!H75))="","",OFFSET('Sanitation Data'!$H$32,0,10*ROW('Sanitation Data'!H75)))</f>
        <v/>
      </c>
      <c r="DJ81" s="374" t="str">
        <f ca="1">+IF(OFFSET('Sanitation Data'!$I$28,0,10*ROW('Sanitation Data'!I75))="","",OFFSET('Sanitation Data'!$I$28,0,10*ROW('Sanitation Data'!I75)))</f>
        <v/>
      </c>
      <c r="DK81" s="374" t="str">
        <f ca="1">+IF(OFFSET('Sanitation Data'!$I$29,0,10*ROW('Sanitation Data'!I75))="","",OFFSET('Sanitation Data'!$I$29,0,10*ROW('Sanitation Data'!I75)))</f>
        <v/>
      </c>
      <c r="DL81" s="374" t="str">
        <f ca="1">+IF(OFFSET('Sanitation Data'!$I$30,0,10*ROW('Sanitation Data'!I75))="","",OFFSET('Sanitation Data'!$I$30,0,10*ROW('Sanitation Data'!I75)))</f>
        <v/>
      </c>
      <c r="DM81" s="374" t="str">
        <f ca="1">+IF(OFFSET('Sanitation Data'!$I$31,0,10*ROW('Sanitation Data'!I75))="","",OFFSET('Sanitation Data'!$I$31,0,10*ROW('Sanitation Data'!I75)))</f>
        <v/>
      </c>
      <c r="DN81" s="374" t="str">
        <f ca="1">+IF(OFFSET('Sanitation Data'!$I$32,0,10*ROW('Sanitation Data'!I75))="","",OFFSET('Sanitation Data'!$I$32,0,10*ROW('Sanitation Data'!I75)))</f>
        <v/>
      </c>
      <c r="DO81" s="374" t="str">
        <f ca="1">+IF(OFFSET('Hygiene Data'!$D$11,0,10*ROW('Hygiene Data'!D75))="","",OFFSET('Hygiene Data'!$D$11,0,10*ROW('Hygiene Data'!D75)))</f>
        <v/>
      </c>
      <c r="DP81" s="374" t="str">
        <f ca="1">+IF(OFFSET('Hygiene Data'!$D$12,0,10*ROW('Hygiene Data'!D75))="","",OFFSET('Hygiene Data'!$D$12,0,10*ROW('Hygiene Data'!D75)))</f>
        <v/>
      </c>
      <c r="DQ81" s="374" t="str">
        <f ca="1">+IF(OFFSET('Hygiene Data'!$D$13,0,10*ROW('Hygiene Data'!D75))="","",OFFSET('Hygiene Data'!$D$13,0,10*ROW('Hygiene Data'!D75)))</f>
        <v/>
      </c>
      <c r="DR81" s="374" t="str">
        <f ca="1">+IF(OFFSET('Hygiene Data'!$E$11,0,10*ROW('Hygiene Data'!E75))="","",OFFSET('Hygiene Data'!$E$11,0,10*ROW('Hygiene Data'!E75)))</f>
        <v/>
      </c>
      <c r="DS81" s="374" t="str">
        <f ca="1">+IF(OFFSET('Hygiene Data'!$E$12,0,10*ROW('Hygiene Data'!E75))="","",OFFSET('Hygiene Data'!$E$12,0,10*ROW('Hygiene Data'!E75)))</f>
        <v/>
      </c>
      <c r="DT81" s="374" t="str">
        <f ca="1">+IF(OFFSET('Hygiene Data'!$E$13,0,10*ROW('Hygiene Data'!E75))="","",OFFSET('Hygiene Data'!$E$13,0,10*ROW('Hygiene Data'!E75)))</f>
        <v/>
      </c>
      <c r="DU81" s="374" t="str">
        <f ca="1">+IF(OFFSET('Hygiene Data'!$F$11,0,10*ROW('Hygiene Data'!F75))="","",OFFSET('Hygiene Data'!$F$11,0,10*ROW('Hygiene Data'!F75)))</f>
        <v/>
      </c>
      <c r="DV81" s="374" t="str">
        <f ca="1">+IF(OFFSET('Hygiene Data'!$F$12,0,10*ROW('Hygiene Data'!F75))="","",OFFSET('Hygiene Data'!$F$12,0,10*ROW('Hygiene Data'!F75)))</f>
        <v/>
      </c>
      <c r="DW81" s="374" t="str">
        <f ca="1">+IF(OFFSET('Hygiene Data'!$F$13,0,10*ROW('Hygiene Data'!F75))="","",OFFSET('Hygiene Data'!$F$13,0,10*ROW('Hygiene Data'!F75)))</f>
        <v/>
      </c>
      <c r="DX81" s="374" t="str">
        <f ca="1">+IF(OFFSET('Hygiene Data'!$G$11,0,10*ROW('Hygiene Data'!G75))="","",OFFSET('Hygiene Data'!$G$11,0,10*ROW('Hygiene Data'!G75)))</f>
        <v/>
      </c>
      <c r="DY81" s="374" t="str">
        <f ca="1">+IF(OFFSET('Hygiene Data'!$G$12,0,10*ROW('Hygiene Data'!G75))="","",OFFSET('Hygiene Data'!$G$12,0,10*ROW('Hygiene Data'!G75)))</f>
        <v/>
      </c>
      <c r="DZ81" s="374" t="str">
        <f ca="1">+IF(OFFSET('Hygiene Data'!$G$13,0,10*ROW('Hygiene Data'!G75))="","",OFFSET('Hygiene Data'!$G$13,0,10*ROW('Hygiene Data'!G75)))</f>
        <v/>
      </c>
      <c r="EA81" s="374" t="str">
        <f ca="1">+IF(OFFSET('Hygiene Data'!$H$11,0,10*ROW('Hygiene Data'!H75))="","",OFFSET('Hygiene Data'!$H$11,0,10*ROW('Hygiene Data'!H75)))</f>
        <v/>
      </c>
      <c r="EB81" s="374" t="str">
        <f ca="1">+IF(OFFSET('Hygiene Data'!$H$12,0,10*ROW('Hygiene Data'!H75))="","",OFFSET('Hygiene Data'!$H$12,0,10*ROW('Hygiene Data'!H75)))</f>
        <v/>
      </c>
      <c r="EC81" s="374" t="str">
        <f ca="1">+IF(OFFSET('Hygiene Data'!$H$13,0,10*ROW('Hygiene Data'!H75))="","",OFFSET('Hygiene Data'!$H$13,0,10*ROW('Hygiene Data'!H75)))</f>
        <v/>
      </c>
      <c r="ED81" s="374" t="str">
        <f ca="1">+IF(OFFSET('Hygiene Data'!$I$11,0,10*ROW('Hygiene Data'!I75))="","",OFFSET('Hygiene Data'!$I$11,0,10*ROW('Hygiene Data'!I75)))</f>
        <v/>
      </c>
      <c r="EE81" s="374" t="str">
        <f ca="1">+IF(OFFSET('Hygiene Data'!$I$12,0,10*ROW('Hygiene Data'!I75))="","",OFFSET('Hygiene Data'!$I$12,0,10*ROW('Hygiene Data'!I75)))</f>
        <v/>
      </c>
      <c r="EF81" s="374" t="str">
        <f ca="1">+IF(OFFSET('Hygiene Data'!$I$13,0,10*ROW('Hygiene Data'!I75))="","",OFFSET('Hygiene Data'!$I$13,0,10*ROW('Hygiene Data'!I75)))</f>
        <v/>
      </c>
    </row>
    <row r="82" spans="1:136" x14ac:dyDescent="0.25">
      <c r="A82" s="483" t="str">
        <f ca="1">+IF(OFFSET('Water Data'!$B$2,0,10*ROW('Water Data'!E76))="","",OFFSET('Water Data'!$B$2,0,10*ROW('Water Data'!E76)))</f>
        <v/>
      </c>
      <c r="B82" s="48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0" t="str">
        <f t="shared" ca="1" si="1"/>
        <v/>
      </c>
      <c r="D82" s="51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4" t="str">
        <f ca="1">+IF(OFFSET('Water Data'!$D$27,0,10*ROW('Water Data'!D76))="","",OFFSET('Water Data'!$D$27,0,10*ROW('Water Data'!D76)))</f>
        <v/>
      </c>
      <c r="BT82" s="374" t="str">
        <f ca="1">+IF(OFFSET('Water Data'!$D$28,0,10*ROW('Water Data'!D76))="","",OFFSET('Water Data'!$D$28,0,10*ROW('Water Data'!D76)))</f>
        <v/>
      </c>
      <c r="BU82" s="374" t="str">
        <f ca="1">+IF(OFFSET('Water Data'!$D$29,0,10*ROW('Water Data'!D76))="","",OFFSET('Water Data'!$D$29,0,10*ROW('Water Data'!D76)))</f>
        <v/>
      </c>
      <c r="BV82" s="374" t="str">
        <f ca="1">+IF(OFFSET('Water Data'!$E$27,0,10*ROW('Water Data'!E76))="","",OFFSET('Water Data'!$E$27,0,10*ROW('Water Data'!E76)))</f>
        <v/>
      </c>
      <c r="BW82" s="374" t="str">
        <f ca="1">+IF(OFFSET('Water Data'!$E$28,0,10*ROW('Water Data'!E76))="","",OFFSET('Water Data'!$E$28,0,10*ROW('Water Data'!E76)))</f>
        <v/>
      </c>
      <c r="BX82" s="374" t="str">
        <f ca="1">+IF(OFFSET('Water Data'!$E$29,0,10*ROW('Water Data'!E76))="","",OFFSET('Water Data'!$E$29,0,10*ROW('Water Data'!E76)))</f>
        <v/>
      </c>
      <c r="BY82" s="374" t="str">
        <f ca="1">+IF(OFFSET('Water Data'!$F$27,0,10*ROW('Water Data'!F76))="","",OFFSET('Water Data'!$F$27,0,10*ROW('Water Data'!F76)))</f>
        <v/>
      </c>
      <c r="BZ82" s="374" t="str">
        <f ca="1">+IF(OFFSET('Water Data'!$F$28,0,10*ROW('Water Data'!F76))="","",OFFSET('Water Data'!$F$28,0,10*ROW('Water Data'!F76)))</f>
        <v/>
      </c>
      <c r="CA82" s="374" t="str">
        <f ca="1">+IF(OFFSET('Water Data'!$F$29,0,10*ROW('Water Data'!F76))="","",OFFSET('Water Data'!$F$29,0,10*ROW('Water Data'!F76)))</f>
        <v/>
      </c>
      <c r="CB82" s="374" t="str">
        <f ca="1">+IF(OFFSET('Water Data'!$G$27,0,10*ROW('Water Data'!G76))="","",OFFSET('Water Data'!$G$27,0,10*ROW('Water Data'!G76)))</f>
        <v/>
      </c>
      <c r="CC82" s="374" t="str">
        <f ca="1">+IF(OFFSET('Water Data'!$G$28,0,10*ROW('Water Data'!G76))="","",OFFSET('Water Data'!$G$28,0,10*ROW('Water Data'!G76)))</f>
        <v/>
      </c>
      <c r="CD82" s="374" t="str">
        <f ca="1">+IF(OFFSET('Water Data'!$G$29,0,10*ROW('Water Data'!G76))="","",OFFSET('Water Data'!$G$29,0,10*ROW('Water Data'!G76)))</f>
        <v/>
      </c>
      <c r="CE82" s="374" t="str">
        <f ca="1">+IF(OFFSET('Water Data'!$H$27,0,10*ROW('Water Data'!H76))="","",OFFSET('Water Data'!$H$27,0,10*ROW('Water Data'!H76)))</f>
        <v/>
      </c>
      <c r="CF82" s="374" t="str">
        <f ca="1">+IF(OFFSET('Water Data'!$H$28,0,10*ROW('Water Data'!H76))="","",OFFSET('Water Data'!$H$28,0,10*ROW('Water Data'!H76)))</f>
        <v/>
      </c>
      <c r="CG82" s="374" t="str">
        <f ca="1">+IF(OFFSET('Water Data'!$H$29,0,10*ROW('Water Data'!H76))="","",OFFSET('Water Data'!$H$29,0,10*ROW('Water Data'!H76)))</f>
        <v/>
      </c>
      <c r="CH82" s="374" t="str">
        <f ca="1">+IF(OFFSET('Water Data'!$I$27,0,10*ROW('Water Data'!I76))="","",OFFSET('Water Data'!$I$27,0,10*ROW('Water Data'!I76)))</f>
        <v/>
      </c>
      <c r="CI82" s="374" t="str">
        <f ca="1">+IF(OFFSET('Water Data'!$I$28,0,10*ROW('Water Data'!I76))="","",OFFSET('Water Data'!$I$28,0,10*ROW('Water Data'!I76)))</f>
        <v/>
      </c>
      <c r="CJ82" s="374" t="str">
        <f ca="1">+IF(OFFSET('Water Data'!$I$29,0,10*ROW('Water Data'!I76))="","",OFFSET('Water Data'!$I$29,0,10*ROW('Water Data'!I76)))</f>
        <v/>
      </c>
      <c r="CK82" s="374" t="str">
        <f ca="1">+IF(OFFSET('Sanitation Data'!$D$28,0,10*ROW('Sanitation Data'!D76))="","",OFFSET('Sanitation Data'!$D$28,0,10*ROW('Sanitation Data'!D76)))</f>
        <v/>
      </c>
      <c r="CL82" s="374" t="str">
        <f ca="1">+IF(OFFSET('Sanitation Data'!$D$29,0,10*ROW('Sanitation Data'!D76))="","",OFFSET('Sanitation Data'!$D$29,0,10*ROW('Sanitation Data'!D76)))</f>
        <v/>
      </c>
      <c r="CM82" s="374" t="str">
        <f ca="1">+IF(OFFSET('Sanitation Data'!$D$30,0,10*ROW('Sanitation Data'!D76))="","",OFFSET('Sanitation Data'!$D$30,0,10*ROW('Sanitation Data'!D76)))</f>
        <v/>
      </c>
      <c r="CN82" s="374" t="str">
        <f ca="1">+IF(OFFSET('Sanitation Data'!$D$31,0,10*ROW('Sanitation Data'!D76))="","",OFFSET('Sanitation Data'!$D$31,0,10*ROW('Sanitation Data'!D76)))</f>
        <v/>
      </c>
      <c r="CO82" s="374" t="str">
        <f ca="1">+IF(OFFSET('Sanitation Data'!$D$32,0,10*ROW('Sanitation Data'!D76))="","",OFFSET('Sanitation Data'!$D$32,0,10*ROW('Sanitation Data'!D76)))</f>
        <v/>
      </c>
      <c r="CP82" s="374" t="str">
        <f ca="1">+IF(OFFSET('Sanitation Data'!$E$28,0,10*ROW('Sanitation Data'!E76))="","",OFFSET('Sanitation Data'!$E$28,0,10*ROW('Sanitation Data'!E76)))</f>
        <v/>
      </c>
      <c r="CQ82" s="374" t="str">
        <f ca="1">+IF(OFFSET('Sanitation Data'!$E$29,0,10*ROW('Sanitation Data'!E76))="","",OFFSET('Sanitation Data'!$E$29,0,10*ROW('Sanitation Data'!E76)))</f>
        <v/>
      </c>
      <c r="CR82" s="374" t="str">
        <f ca="1">+IF(OFFSET('Sanitation Data'!$E$30,0,10*ROW('Sanitation Data'!E76))="","",OFFSET('Sanitation Data'!$E$30,0,10*ROW('Sanitation Data'!E76)))</f>
        <v/>
      </c>
      <c r="CS82" s="374" t="str">
        <f ca="1">+IF(OFFSET('Sanitation Data'!$E$31,0,10*ROW('Sanitation Data'!E76))="","",OFFSET('Sanitation Data'!$E$31,0,10*ROW('Sanitation Data'!E76)))</f>
        <v/>
      </c>
      <c r="CT82" s="374" t="str">
        <f ca="1">+IF(OFFSET('Sanitation Data'!$E$32,0,10*ROW('Sanitation Data'!E76))="","",OFFSET('Sanitation Data'!$E$32,0,10*ROW('Sanitation Data'!E76)))</f>
        <v/>
      </c>
      <c r="CU82" s="374" t="str">
        <f ca="1">+IF(OFFSET('Sanitation Data'!$F$28,0,10*ROW('Sanitation Data'!F76))="","",OFFSET('Sanitation Data'!$F$28,0,10*ROW('Sanitation Data'!F76)))</f>
        <v/>
      </c>
      <c r="CV82" s="374" t="str">
        <f ca="1">+IF(OFFSET('Sanitation Data'!$F$29,0,10*ROW('Sanitation Data'!F76))="","",OFFSET('Sanitation Data'!$F$29,0,10*ROW('Sanitation Data'!F76)))</f>
        <v/>
      </c>
      <c r="CW82" s="374" t="str">
        <f ca="1">+IF(OFFSET('Sanitation Data'!$F$30,0,10*ROW('Sanitation Data'!F76))="","",OFFSET('Sanitation Data'!$F$30,0,10*ROW('Sanitation Data'!F76)))</f>
        <v/>
      </c>
      <c r="CX82" s="374" t="str">
        <f ca="1">+IF(OFFSET('Sanitation Data'!$F$31,0,10*ROW('Sanitation Data'!F76))="","",OFFSET('Sanitation Data'!$F$31,0,10*ROW('Sanitation Data'!F76)))</f>
        <v/>
      </c>
      <c r="CY82" s="374" t="str">
        <f ca="1">+IF(OFFSET('Sanitation Data'!$F$32,0,10*ROW('Sanitation Data'!F76))="","",OFFSET('Sanitation Data'!$F$32,0,10*ROW('Sanitation Data'!F76)))</f>
        <v/>
      </c>
      <c r="CZ82" s="374" t="str">
        <f ca="1">+IF(OFFSET('Sanitation Data'!$G$28,0,10*ROW('Sanitation Data'!G76))="","",OFFSET('Sanitation Data'!$G$28,0,10*ROW('Sanitation Data'!G76)))</f>
        <v/>
      </c>
      <c r="DA82" s="374" t="str">
        <f ca="1">+IF(OFFSET('Sanitation Data'!$G$29,0,10*ROW('Sanitation Data'!G76))="","",OFFSET('Sanitation Data'!$G$29,0,10*ROW('Sanitation Data'!G76)))</f>
        <v/>
      </c>
      <c r="DB82" s="374" t="str">
        <f ca="1">+IF(OFFSET('Sanitation Data'!$G$30,0,10*ROW('Sanitation Data'!G76))="","",OFFSET('Sanitation Data'!$G$30,0,10*ROW('Sanitation Data'!G76)))</f>
        <v/>
      </c>
      <c r="DC82" s="374" t="str">
        <f ca="1">+IF(OFFSET('Sanitation Data'!$G$31,0,10*ROW('Sanitation Data'!G76))="","",OFFSET('Sanitation Data'!$G$31,0,10*ROW('Sanitation Data'!G76)))</f>
        <v/>
      </c>
      <c r="DD82" s="374" t="str">
        <f ca="1">+IF(OFFSET('Sanitation Data'!$G$32,0,10*ROW('Sanitation Data'!G76))="","",OFFSET('Sanitation Data'!$G$32,0,10*ROW('Sanitation Data'!G76)))</f>
        <v/>
      </c>
      <c r="DE82" s="374" t="str">
        <f ca="1">+IF(OFFSET('Sanitation Data'!$H$28,0,10*ROW('Sanitation Data'!H76))="","",OFFSET('Sanitation Data'!$H$28,0,10*ROW('Sanitation Data'!H76)))</f>
        <v/>
      </c>
      <c r="DF82" s="374" t="str">
        <f ca="1">+IF(OFFSET('Sanitation Data'!$H$29,0,10*ROW('Sanitation Data'!H76))="","",OFFSET('Sanitation Data'!$H$29,0,10*ROW('Sanitation Data'!H76)))</f>
        <v/>
      </c>
      <c r="DG82" s="374" t="str">
        <f ca="1">+IF(OFFSET('Sanitation Data'!$H$30,0,10*ROW('Sanitation Data'!H76))="","",OFFSET('Sanitation Data'!$H$30,0,10*ROW('Sanitation Data'!H76)))</f>
        <v/>
      </c>
      <c r="DH82" s="374" t="str">
        <f ca="1">+IF(OFFSET('Sanitation Data'!$H$31,0,10*ROW('Sanitation Data'!H76))="","",OFFSET('Sanitation Data'!$H$31,0,10*ROW('Sanitation Data'!H76)))</f>
        <v/>
      </c>
      <c r="DI82" s="374" t="str">
        <f ca="1">+IF(OFFSET('Sanitation Data'!$H$32,0,10*ROW('Sanitation Data'!H76))="","",OFFSET('Sanitation Data'!$H$32,0,10*ROW('Sanitation Data'!H76)))</f>
        <v/>
      </c>
      <c r="DJ82" s="374" t="str">
        <f ca="1">+IF(OFFSET('Sanitation Data'!$I$28,0,10*ROW('Sanitation Data'!I76))="","",OFFSET('Sanitation Data'!$I$28,0,10*ROW('Sanitation Data'!I76)))</f>
        <v/>
      </c>
      <c r="DK82" s="374" t="str">
        <f ca="1">+IF(OFFSET('Sanitation Data'!$I$29,0,10*ROW('Sanitation Data'!I76))="","",OFFSET('Sanitation Data'!$I$29,0,10*ROW('Sanitation Data'!I76)))</f>
        <v/>
      </c>
      <c r="DL82" s="374" t="str">
        <f ca="1">+IF(OFFSET('Sanitation Data'!$I$30,0,10*ROW('Sanitation Data'!I76))="","",OFFSET('Sanitation Data'!$I$30,0,10*ROW('Sanitation Data'!I76)))</f>
        <v/>
      </c>
      <c r="DM82" s="374" t="str">
        <f ca="1">+IF(OFFSET('Sanitation Data'!$I$31,0,10*ROW('Sanitation Data'!I76))="","",OFFSET('Sanitation Data'!$I$31,0,10*ROW('Sanitation Data'!I76)))</f>
        <v/>
      </c>
      <c r="DN82" s="374" t="str">
        <f ca="1">+IF(OFFSET('Sanitation Data'!$I$32,0,10*ROW('Sanitation Data'!I76))="","",OFFSET('Sanitation Data'!$I$32,0,10*ROW('Sanitation Data'!I76)))</f>
        <v/>
      </c>
      <c r="DO82" s="374" t="str">
        <f ca="1">+IF(OFFSET('Hygiene Data'!$D$11,0,10*ROW('Hygiene Data'!D76))="","",OFFSET('Hygiene Data'!$D$11,0,10*ROW('Hygiene Data'!D76)))</f>
        <v/>
      </c>
      <c r="DP82" s="374" t="str">
        <f ca="1">+IF(OFFSET('Hygiene Data'!$D$12,0,10*ROW('Hygiene Data'!D76))="","",OFFSET('Hygiene Data'!$D$12,0,10*ROW('Hygiene Data'!D76)))</f>
        <v/>
      </c>
      <c r="DQ82" s="374" t="str">
        <f ca="1">+IF(OFFSET('Hygiene Data'!$D$13,0,10*ROW('Hygiene Data'!D76))="","",OFFSET('Hygiene Data'!$D$13,0,10*ROW('Hygiene Data'!D76)))</f>
        <v/>
      </c>
      <c r="DR82" s="374" t="str">
        <f ca="1">+IF(OFFSET('Hygiene Data'!$E$11,0,10*ROW('Hygiene Data'!E76))="","",OFFSET('Hygiene Data'!$E$11,0,10*ROW('Hygiene Data'!E76)))</f>
        <v/>
      </c>
      <c r="DS82" s="374" t="str">
        <f ca="1">+IF(OFFSET('Hygiene Data'!$E$12,0,10*ROW('Hygiene Data'!E76))="","",OFFSET('Hygiene Data'!$E$12,0,10*ROW('Hygiene Data'!E76)))</f>
        <v/>
      </c>
      <c r="DT82" s="374" t="str">
        <f ca="1">+IF(OFFSET('Hygiene Data'!$E$13,0,10*ROW('Hygiene Data'!E76))="","",OFFSET('Hygiene Data'!$E$13,0,10*ROW('Hygiene Data'!E76)))</f>
        <v/>
      </c>
      <c r="DU82" s="374" t="str">
        <f ca="1">+IF(OFFSET('Hygiene Data'!$F$11,0,10*ROW('Hygiene Data'!F76))="","",OFFSET('Hygiene Data'!$F$11,0,10*ROW('Hygiene Data'!F76)))</f>
        <v/>
      </c>
      <c r="DV82" s="374" t="str">
        <f ca="1">+IF(OFFSET('Hygiene Data'!$F$12,0,10*ROW('Hygiene Data'!F76))="","",OFFSET('Hygiene Data'!$F$12,0,10*ROW('Hygiene Data'!F76)))</f>
        <v/>
      </c>
      <c r="DW82" s="374" t="str">
        <f ca="1">+IF(OFFSET('Hygiene Data'!$F$13,0,10*ROW('Hygiene Data'!F76))="","",OFFSET('Hygiene Data'!$F$13,0,10*ROW('Hygiene Data'!F76)))</f>
        <v/>
      </c>
      <c r="DX82" s="374" t="str">
        <f ca="1">+IF(OFFSET('Hygiene Data'!$G$11,0,10*ROW('Hygiene Data'!G76))="","",OFFSET('Hygiene Data'!$G$11,0,10*ROW('Hygiene Data'!G76)))</f>
        <v/>
      </c>
      <c r="DY82" s="374" t="str">
        <f ca="1">+IF(OFFSET('Hygiene Data'!$G$12,0,10*ROW('Hygiene Data'!G76))="","",OFFSET('Hygiene Data'!$G$12,0,10*ROW('Hygiene Data'!G76)))</f>
        <v/>
      </c>
      <c r="DZ82" s="374" t="str">
        <f ca="1">+IF(OFFSET('Hygiene Data'!$G$13,0,10*ROW('Hygiene Data'!G76))="","",OFFSET('Hygiene Data'!$G$13,0,10*ROW('Hygiene Data'!G76)))</f>
        <v/>
      </c>
      <c r="EA82" s="374" t="str">
        <f ca="1">+IF(OFFSET('Hygiene Data'!$H$11,0,10*ROW('Hygiene Data'!H76))="","",OFFSET('Hygiene Data'!$H$11,0,10*ROW('Hygiene Data'!H76)))</f>
        <v/>
      </c>
      <c r="EB82" s="374" t="str">
        <f ca="1">+IF(OFFSET('Hygiene Data'!$H$12,0,10*ROW('Hygiene Data'!H76))="","",OFFSET('Hygiene Data'!$H$12,0,10*ROW('Hygiene Data'!H76)))</f>
        <v/>
      </c>
      <c r="EC82" s="374" t="str">
        <f ca="1">+IF(OFFSET('Hygiene Data'!$H$13,0,10*ROW('Hygiene Data'!H76))="","",OFFSET('Hygiene Data'!$H$13,0,10*ROW('Hygiene Data'!H76)))</f>
        <v/>
      </c>
      <c r="ED82" s="374" t="str">
        <f ca="1">+IF(OFFSET('Hygiene Data'!$I$11,0,10*ROW('Hygiene Data'!I76))="","",OFFSET('Hygiene Data'!$I$11,0,10*ROW('Hygiene Data'!I76)))</f>
        <v/>
      </c>
      <c r="EE82" s="374" t="str">
        <f ca="1">+IF(OFFSET('Hygiene Data'!$I$12,0,10*ROW('Hygiene Data'!I76))="","",OFFSET('Hygiene Data'!$I$12,0,10*ROW('Hygiene Data'!I76)))</f>
        <v/>
      </c>
      <c r="EF82" s="374" t="str">
        <f ca="1">+IF(OFFSET('Hygiene Data'!$I$13,0,10*ROW('Hygiene Data'!I76))="","",OFFSET('Hygiene Data'!$I$13,0,10*ROW('Hygiene Data'!I76)))</f>
        <v/>
      </c>
    </row>
    <row r="83" spans="1:136" x14ac:dyDescent="0.25">
      <c r="A83" s="483" t="str">
        <f ca="1">+IF(OFFSET('Water Data'!$B$2,0,10*ROW('Water Data'!E77))="","",OFFSET('Water Data'!$B$2,0,10*ROW('Water Data'!E77)))</f>
        <v/>
      </c>
      <c r="B83" s="48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0" t="str">
        <f t="shared" ca="1" si="1"/>
        <v/>
      </c>
      <c r="D83" s="51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4" t="str">
        <f ca="1">+IF(OFFSET('Water Data'!$D$27,0,10*ROW('Water Data'!D77))="","",OFFSET('Water Data'!$D$27,0,10*ROW('Water Data'!D77)))</f>
        <v/>
      </c>
      <c r="BT83" s="374" t="str">
        <f ca="1">+IF(OFFSET('Water Data'!$D$28,0,10*ROW('Water Data'!D77))="","",OFFSET('Water Data'!$D$28,0,10*ROW('Water Data'!D77)))</f>
        <v/>
      </c>
      <c r="BU83" s="374" t="str">
        <f ca="1">+IF(OFFSET('Water Data'!$D$29,0,10*ROW('Water Data'!D77))="","",OFFSET('Water Data'!$D$29,0,10*ROW('Water Data'!D77)))</f>
        <v/>
      </c>
      <c r="BV83" s="374" t="str">
        <f ca="1">+IF(OFFSET('Water Data'!$E$27,0,10*ROW('Water Data'!E77))="","",OFFSET('Water Data'!$E$27,0,10*ROW('Water Data'!E77)))</f>
        <v/>
      </c>
      <c r="BW83" s="374" t="str">
        <f ca="1">+IF(OFFSET('Water Data'!$E$28,0,10*ROW('Water Data'!E77))="","",OFFSET('Water Data'!$E$28,0,10*ROW('Water Data'!E77)))</f>
        <v/>
      </c>
      <c r="BX83" s="374" t="str">
        <f ca="1">+IF(OFFSET('Water Data'!$E$29,0,10*ROW('Water Data'!E77))="","",OFFSET('Water Data'!$E$29,0,10*ROW('Water Data'!E77)))</f>
        <v/>
      </c>
      <c r="BY83" s="374" t="str">
        <f ca="1">+IF(OFFSET('Water Data'!$F$27,0,10*ROW('Water Data'!F77))="","",OFFSET('Water Data'!$F$27,0,10*ROW('Water Data'!F77)))</f>
        <v/>
      </c>
      <c r="BZ83" s="374" t="str">
        <f ca="1">+IF(OFFSET('Water Data'!$F$28,0,10*ROW('Water Data'!F77))="","",OFFSET('Water Data'!$F$28,0,10*ROW('Water Data'!F77)))</f>
        <v/>
      </c>
      <c r="CA83" s="374" t="str">
        <f ca="1">+IF(OFFSET('Water Data'!$F$29,0,10*ROW('Water Data'!F77))="","",OFFSET('Water Data'!$F$29,0,10*ROW('Water Data'!F77)))</f>
        <v/>
      </c>
      <c r="CB83" s="374" t="str">
        <f ca="1">+IF(OFFSET('Water Data'!$G$27,0,10*ROW('Water Data'!G77))="","",OFFSET('Water Data'!$G$27,0,10*ROW('Water Data'!G77)))</f>
        <v/>
      </c>
      <c r="CC83" s="374" t="str">
        <f ca="1">+IF(OFFSET('Water Data'!$G$28,0,10*ROW('Water Data'!G77))="","",OFFSET('Water Data'!$G$28,0,10*ROW('Water Data'!G77)))</f>
        <v/>
      </c>
      <c r="CD83" s="374" t="str">
        <f ca="1">+IF(OFFSET('Water Data'!$G$29,0,10*ROW('Water Data'!G77))="","",OFFSET('Water Data'!$G$29,0,10*ROW('Water Data'!G77)))</f>
        <v/>
      </c>
      <c r="CE83" s="374" t="str">
        <f ca="1">+IF(OFFSET('Water Data'!$H$27,0,10*ROW('Water Data'!H77))="","",OFFSET('Water Data'!$H$27,0,10*ROW('Water Data'!H77)))</f>
        <v/>
      </c>
      <c r="CF83" s="374" t="str">
        <f ca="1">+IF(OFFSET('Water Data'!$H$28,0,10*ROW('Water Data'!H77))="","",OFFSET('Water Data'!$H$28,0,10*ROW('Water Data'!H77)))</f>
        <v/>
      </c>
      <c r="CG83" s="374" t="str">
        <f ca="1">+IF(OFFSET('Water Data'!$H$29,0,10*ROW('Water Data'!H77))="","",OFFSET('Water Data'!$H$29,0,10*ROW('Water Data'!H77)))</f>
        <v/>
      </c>
      <c r="CH83" s="374" t="str">
        <f ca="1">+IF(OFFSET('Water Data'!$I$27,0,10*ROW('Water Data'!I77))="","",OFFSET('Water Data'!$I$27,0,10*ROW('Water Data'!I77)))</f>
        <v/>
      </c>
      <c r="CI83" s="374" t="str">
        <f ca="1">+IF(OFFSET('Water Data'!$I$28,0,10*ROW('Water Data'!I77))="","",OFFSET('Water Data'!$I$28,0,10*ROW('Water Data'!I77)))</f>
        <v/>
      </c>
      <c r="CJ83" s="374" t="str">
        <f ca="1">+IF(OFFSET('Water Data'!$I$29,0,10*ROW('Water Data'!I77))="","",OFFSET('Water Data'!$I$29,0,10*ROW('Water Data'!I77)))</f>
        <v/>
      </c>
      <c r="CK83" s="374" t="str">
        <f ca="1">+IF(OFFSET('Sanitation Data'!$D$28,0,10*ROW('Sanitation Data'!D77))="","",OFFSET('Sanitation Data'!$D$28,0,10*ROW('Sanitation Data'!D77)))</f>
        <v/>
      </c>
      <c r="CL83" s="374" t="str">
        <f ca="1">+IF(OFFSET('Sanitation Data'!$D$29,0,10*ROW('Sanitation Data'!D77))="","",OFFSET('Sanitation Data'!$D$29,0,10*ROW('Sanitation Data'!D77)))</f>
        <v/>
      </c>
      <c r="CM83" s="374" t="str">
        <f ca="1">+IF(OFFSET('Sanitation Data'!$D$30,0,10*ROW('Sanitation Data'!D77))="","",OFFSET('Sanitation Data'!$D$30,0,10*ROW('Sanitation Data'!D77)))</f>
        <v/>
      </c>
      <c r="CN83" s="374" t="str">
        <f ca="1">+IF(OFFSET('Sanitation Data'!$D$31,0,10*ROW('Sanitation Data'!D77))="","",OFFSET('Sanitation Data'!$D$31,0,10*ROW('Sanitation Data'!D77)))</f>
        <v/>
      </c>
      <c r="CO83" s="374" t="str">
        <f ca="1">+IF(OFFSET('Sanitation Data'!$D$32,0,10*ROW('Sanitation Data'!D77))="","",OFFSET('Sanitation Data'!$D$32,0,10*ROW('Sanitation Data'!D77)))</f>
        <v/>
      </c>
      <c r="CP83" s="374" t="str">
        <f ca="1">+IF(OFFSET('Sanitation Data'!$E$28,0,10*ROW('Sanitation Data'!E77))="","",OFFSET('Sanitation Data'!$E$28,0,10*ROW('Sanitation Data'!E77)))</f>
        <v/>
      </c>
      <c r="CQ83" s="374" t="str">
        <f ca="1">+IF(OFFSET('Sanitation Data'!$E$29,0,10*ROW('Sanitation Data'!E77))="","",OFFSET('Sanitation Data'!$E$29,0,10*ROW('Sanitation Data'!E77)))</f>
        <v/>
      </c>
      <c r="CR83" s="374" t="str">
        <f ca="1">+IF(OFFSET('Sanitation Data'!$E$30,0,10*ROW('Sanitation Data'!E77))="","",OFFSET('Sanitation Data'!$E$30,0,10*ROW('Sanitation Data'!E77)))</f>
        <v/>
      </c>
      <c r="CS83" s="374" t="str">
        <f ca="1">+IF(OFFSET('Sanitation Data'!$E$31,0,10*ROW('Sanitation Data'!E77))="","",OFFSET('Sanitation Data'!$E$31,0,10*ROW('Sanitation Data'!E77)))</f>
        <v/>
      </c>
      <c r="CT83" s="374" t="str">
        <f ca="1">+IF(OFFSET('Sanitation Data'!$E$32,0,10*ROW('Sanitation Data'!E77))="","",OFFSET('Sanitation Data'!$E$32,0,10*ROW('Sanitation Data'!E77)))</f>
        <v/>
      </c>
      <c r="CU83" s="374" t="str">
        <f ca="1">+IF(OFFSET('Sanitation Data'!$F$28,0,10*ROW('Sanitation Data'!F77))="","",OFFSET('Sanitation Data'!$F$28,0,10*ROW('Sanitation Data'!F77)))</f>
        <v/>
      </c>
      <c r="CV83" s="374" t="str">
        <f ca="1">+IF(OFFSET('Sanitation Data'!$F$29,0,10*ROW('Sanitation Data'!F77))="","",OFFSET('Sanitation Data'!$F$29,0,10*ROW('Sanitation Data'!F77)))</f>
        <v/>
      </c>
      <c r="CW83" s="374" t="str">
        <f ca="1">+IF(OFFSET('Sanitation Data'!$F$30,0,10*ROW('Sanitation Data'!F77))="","",OFFSET('Sanitation Data'!$F$30,0,10*ROW('Sanitation Data'!F77)))</f>
        <v/>
      </c>
      <c r="CX83" s="374" t="str">
        <f ca="1">+IF(OFFSET('Sanitation Data'!$F$31,0,10*ROW('Sanitation Data'!F77))="","",OFFSET('Sanitation Data'!$F$31,0,10*ROW('Sanitation Data'!F77)))</f>
        <v/>
      </c>
      <c r="CY83" s="374" t="str">
        <f ca="1">+IF(OFFSET('Sanitation Data'!$F$32,0,10*ROW('Sanitation Data'!F77))="","",OFFSET('Sanitation Data'!$F$32,0,10*ROW('Sanitation Data'!F77)))</f>
        <v/>
      </c>
      <c r="CZ83" s="374" t="str">
        <f ca="1">+IF(OFFSET('Sanitation Data'!$G$28,0,10*ROW('Sanitation Data'!G77))="","",OFFSET('Sanitation Data'!$G$28,0,10*ROW('Sanitation Data'!G77)))</f>
        <v/>
      </c>
      <c r="DA83" s="374" t="str">
        <f ca="1">+IF(OFFSET('Sanitation Data'!$G$29,0,10*ROW('Sanitation Data'!G77))="","",OFFSET('Sanitation Data'!$G$29,0,10*ROW('Sanitation Data'!G77)))</f>
        <v/>
      </c>
      <c r="DB83" s="374" t="str">
        <f ca="1">+IF(OFFSET('Sanitation Data'!$G$30,0,10*ROW('Sanitation Data'!G77))="","",OFFSET('Sanitation Data'!$G$30,0,10*ROW('Sanitation Data'!G77)))</f>
        <v/>
      </c>
      <c r="DC83" s="374" t="str">
        <f ca="1">+IF(OFFSET('Sanitation Data'!$G$31,0,10*ROW('Sanitation Data'!G77))="","",OFFSET('Sanitation Data'!$G$31,0,10*ROW('Sanitation Data'!G77)))</f>
        <v/>
      </c>
      <c r="DD83" s="374" t="str">
        <f ca="1">+IF(OFFSET('Sanitation Data'!$G$32,0,10*ROW('Sanitation Data'!G77))="","",OFFSET('Sanitation Data'!$G$32,0,10*ROW('Sanitation Data'!G77)))</f>
        <v/>
      </c>
      <c r="DE83" s="374" t="str">
        <f ca="1">+IF(OFFSET('Sanitation Data'!$H$28,0,10*ROW('Sanitation Data'!H77))="","",OFFSET('Sanitation Data'!$H$28,0,10*ROW('Sanitation Data'!H77)))</f>
        <v/>
      </c>
      <c r="DF83" s="374" t="str">
        <f ca="1">+IF(OFFSET('Sanitation Data'!$H$29,0,10*ROW('Sanitation Data'!H77))="","",OFFSET('Sanitation Data'!$H$29,0,10*ROW('Sanitation Data'!H77)))</f>
        <v/>
      </c>
      <c r="DG83" s="374" t="str">
        <f ca="1">+IF(OFFSET('Sanitation Data'!$H$30,0,10*ROW('Sanitation Data'!H77))="","",OFFSET('Sanitation Data'!$H$30,0,10*ROW('Sanitation Data'!H77)))</f>
        <v/>
      </c>
      <c r="DH83" s="374" t="str">
        <f ca="1">+IF(OFFSET('Sanitation Data'!$H$31,0,10*ROW('Sanitation Data'!H77))="","",OFFSET('Sanitation Data'!$H$31,0,10*ROW('Sanitation Data'!H77)))</f>
        <v/>
      </c>
      <c r="DI83" s="374" t="str">
        <f ca="1">+IF(OFFSET('Sanitation Data'!$H$32,0,10*ROW('Sanitation Data'!H77))="","",OFFSET('Sanitation Data'!$H$32,0,10*ROW('Sanitation Data'!H77)))</f>
        <v/>
      </c>
      <c r="DJ83" s="374" t="str">
        <f ca="1">+IF(OFFSET('Sanitation Data'!$I$28,0,10*ROW('Sanitation Data'!I77))="","",OFFSET('Sanitation Data'!$I$28,0,10*ROW('Sanitation Data'!I77)))</f>
        <v/>
      </c>
      <c r="DK83" s="374" t="str">
        <f ca="1">+IF(OFFSET('Sanitation Data'!$I$29,0,10*ROW('Sanitation Data'!I77))="","",OFFSET('Sanitation Data'!$I$29,0,10*ROW('Sanitation Data'!I77)))</f>
        <v/>
      </c>
      <c r="DL83" s="374" t="str">
        <f ca="1">+IF(OFFSET('Sanitation Data'!$I$30,0,10*ROW('Sanitation Data'!I77))="","",OFFSET('Sanitation Data'!$I$30,0,10*ROW('Sanitation Data'!I77)))</f>
        <v/>
      </c>
      <c r="DM83" s="374" t="str">
        <f ca="1">+IF(OFFSET('Sanitation Data'!$I$31,0,10*ROW('Sanitation Data'!I77))="","",OFFSET('Sanitation Data'!$I$31,0,10*ROW('Sanitation Data'!I77)))</f>
        <v/>
      </c>
      <c r="DN83" s="374" t="str">
        <f ca="1">+IF(OFFSET('Sanitation Data'!$I$32,0,10*ROW('Sanitation Data'!I77))="","",OFFSET('Sanitation Data'!$I$32,0,10*ROW('Sanitation Data'!I77)))</f>
        <v/>
      </c>
      <c r="DO83" s="374" t="str">
        <f ca="1">+IF(OFFSET('Hygiene Data'!$D$11,0,10*ROW('Hygiene Data'!D77))="","",OFFSET('Hygiene Data'!$D$11,0,10*ROW('Hygiene Data'!D77)))</f>
        <v/>
      </c>
      <c r="DP83" s="374" t="str">
        <f ca="1">+IF(OFFSET('Hygiene Data'!$D$12,0,10*ROW('Hygiene Data'!D77))="","",OFFSET('Hygiene Data'!$D$12,0,10*ROW('Hygiene Data'!D77)))</f>
        <v/>
      </c>
      <c r="DQ83" s="374" t="str">
        <f ca="1">+IF(OFFSET('Hygiene Data'!$D$13,0,10*ROW('Hygiene Data'!D77))="","",OFFSET('Hygiene Data'!$D$13,0,10*ROW('Hygiene Data'!D77)))</f>
        <v/>
      </c>
      <c r="DR83" s="374" t="str">
        <f ca="1">+IF(OFFSET('Hygiene Data'!$E$11,0,10*ROW('Hygiene Data'!E77))="","",OFFSET('Hygiene Data'!$E$11,0,10*ROW('Hygiene Data'!E77)))</f>
        <v/>
      </c>
      <c r="DS83" s="374" t="str">
        <f ca="1">+IF(OFFSET('Hygiene Data'!$E$12,0,10*ROW('Hygiene Data'!E77))="","",OFFSET('Hygiene Data'!$E$12,0,10*ROW('Hygiene Data'!E77)))</f>
        <v/>
      </c>
      <c r="DT83" s="374" t="str">
        <f ca="1">+IF(OFFSET('Hygiene Data'!$E$13,0,10*ROW('Hygiene Data'!E77))="","",OFFSET('Hygiene Data'!$E$13,0,10*ROW('Hygiene Data'!E77)))</f>
        <v/>
      </c>
      <c r="DU83" s="374" t="str">
        <f ca="1">+IF(OFFSET('Hygiene Data'!$F$11,0,10*ROW('Hygiene Data'!F77))="","",OFFSET('Hygiene Data'!$F$11,0,10*ROW('Hygiene Data'!F77)))</f>
        <v/>
      </c>
      <c r="DV83" s="374" t="str">
        <f ca="1">+IF(OFFSET('Hygiene Data'!$F$12,0,10*ROW('Hygiene Data'!F77))="","",OFFSET('Hygiene Data'!$F$12,0,10*ROW('Hygiene Data'!F77)))</f>
        <v/>
      </c>
      <c r="DW83" s="374" t="str">
        <f ca="1">+IF(OFFSET('Hygiene Data'!$F$13,0,10*ROW('Hygiene Data'!F77))="","",OFFSET('Hygiene Data'!$F$13,0,10*ROW('Hygiene Data'!F77)))</f>
        <v/>
      </c>
      <c r="DX83" s="374" t="str">
        <f ca="1">+IF(OFFSET('Hygiene Data'!$G$11,0,10*ROW('Hygiene Data'!G77))="","",OFFSET('Hygiene Data'!$G$11,0,10*ROW('Hygiene Data'!G77)))</f>
        <v/>
      </c>
      <c r="DY83" s="374" t="str">
        <f ca="1">+IF(OFFSET('Hygiene Data'!$G$12,0,10*ROW('Hygiene Data'!G77))="","",OFFSET('Hygiene Data'!$G$12,0,10*ROW('Hygiene Data'!G77)))</f>
        <v/>
      </c>
      <c r="DZ83" s="374" t="str">
        <f ca="1">+IF(OFFSET('Hygiene Data'!$G$13,0,10*ROW('Hygiene Data'!G77))="","",OFFSET('Hygiene Data'!$G$13,0,10*ROW('Hygiene Data'!G77)))</f>
        <v/>
      </c>
      <c r="EA83" s="374" t="str">
        <f ca="1">+IF(OFFSET('Hygiene Data'!$H$11,0,10*ROW('Hygiene Data'!H77))="","",OFFSET('Hygiene Data'!$H$11,0,10*ROW('Hygiene Data'!H77)))</f>
        <v/>
      </c>
      <c r="EB83" s="374" t="str">
        <f ca="1">+IF(OFFSET('Hygiene Data'!$H$12,0,10*ROW('Hygiene Data'!H77))="","",OFFSET('Hygiene Data'!$H$12,0,10*ROW('Hygiene Data'!H77)))</f>
        <v/>
      </c>
      <c r="EC83" s="374" t="str">
        <f ca="1">+IF(OFFSET('Hygiene Data'!$H$13,0,10*ROW('Hygiene Data'!H77))="","",OFFSET('Hygiene Data'!$H$13,0,10*ROW('Hygiene Data'!H77)))</f>
        <v/>
      </c>
      <c r="ED83" s="374" t="str">
        <f ca="1">+IF(OFFSET('Hygiene Data'!$I$11,0,10*ROW('Hygiene Data'!I77))="","",OFFSET('Hygiene Data'!$I$11,0,10*ROW('Hygiene Data'!I77)))</f>
        <v/>
      </c>
      <c r="EE83" s="374" t="str">
        <f ca="1">+IF(OFFSET('Hygiene Data'!$I$12,0,10*ROW('Hygiene Data'!I77))="","",OFFSET('Hygiene Data'!$I$12,0,10*ROW('Hygiene Data'!I77)))</f>
        <v/>
      </c>
      <c r="EF83" s="374" t="str">
        <f ca="1">+IF(OFFSET('Hygiene Data'!$I$13,0,10*ROW('Hygiene Data'!I77))="","",OFFSET('Hygiene Data'!$I$13,0,10*ROW('Hygiene Data'!I77)))</f>
        <v/>
      </c>
    </row>
    <row r="84" spans="1:136" x14ac:dyDescent="0.25">
      <c r="A84" s="483" t="str">
        <f ca="1">+IF(OFFSET('Water Data'!$B$2,0,10*ROW('Water Data'!E78))="","",OFFSET('Water Data'!$B$2,0,10*ROW('Water Data'!E78)))</f>
        <v/>
      </c>
      <c r="B84" s="48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0" t="str">
        <f t="shared" ca="1" si="1"/>
        <v/>
      </c>
      <c r="D84" s="51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4" t="str">
        <f ca="1">+IF(OFFSET('Water Data'!$D$27,0,10*ROW('Water Data'!D78))="","",OFFSET('Water Data'!$D$27,0,10*ROW('Water Data'!D78)))</f>
        <v/>
      </c>
      <c r="BT84" s="374" t="str">
        <f ca="1">+IF(OFFSET('Water Data'!$D$28,0,10*ROW('Water Data'!D78))="","",OFFSET('Water Data'!$D$28,0,10*ROW('Water Data'!D78)))</f>
        <v/>
      </c>
      <c r="BU84" s="374" t="str">
        <f ca="1">+IF(OFFSET('Water Data'!$D$29,0,10*ROW('Water Data'!D78))="","",OFFSET('Water Data'!$D$29,0,10*ROW('Water Data'!D78)))</f>
        <v/>
      </c>
      <c r="BV84" s="374" t="str">
        <f ca="1">+IF(OFFSET('Water Data'!$E$27,0,10*ROW('Water Data'!E78))="","",OFFSET('Water Data'!$E$27,0,10*ROW('Water Data'!E78)))</f>
        <v/>
      </c>
      <c r="BW84" s="374" t="str">
        <f ca="1">+IF(OFFSET('Water Data'!$E$28,0,10*ROW('Water Data'!E78))="","",OFFSET('Water Data'!$E$28,0,10*ROW('Water Data'!E78)))</f>
        <v/>
      </c>
      <c r="BX84" s="374" t="str">
        <f ca="1">+IF(OFFSET('Water Data'!$E$29,0,10*ROW('Water Data'!E78))="","",OFFSET('Water Data'!$E$29,0,10*ROW('Water Data'!E78)))</f>
        <v/>
      </c>
      <c r="BY84" s="374" t="str">
        <f ca="1">+IF(OFFSET('Water Data'!$F$27,0,10*ROW('Water Data'!F78))="","",OFFSET('Water Data'!$F$27,0,10*ROW('Water Data'!F78)))</f>
        <v/>
      </c>
      <c r="BZ84" s="374" t="str">
        <f ca="1">+IF(OFFSET('Water Data'!$F$28,0,10*ROW('Water Data'!F78))="","",OFFSET('Water Data'!$F$28,0,10*ROW('Water Data'!F78)))</f>
        <v/>
      </c>
      <c r="CA84" s="374" t="str">
        <f ca="1">+IF(OFFSET('Water Data'!$F$29,0,10*ROW('Water Data'!F78))="","",OFFSET('Water Data'!$F$29,0,10*ROW('Water Data'!F78)))</f>
        <v/>
      </c>
      <c r="CB84" s="374" t="str">
        <f ca="1">+IF(OFFSET('Water Data'!$G$27,0,10*ROW('Water Data'!G78))="","",OFFSET('Water Data'!$G$27,0,10*ROW('Water Data'!G78)))</f>
        <v/>
      </c>
      <c r="CC84" s="374" t="str">
        <f ca="1">+IF(OFFSET('Water Data'!$G$28,0,10*ROW('Water Data'!G78))="","",OFFSET('Water Data'!$G$28,0,10*ROW('Water Data'!G78)))</f>
        <v/>
      </c>
      <c r="CD84" s="374" t="str">
        <f ca="1">+IF(OFFSET('Water Data'!$G$29,0,10*ROW('Water Data'!G78))="","",OFFSET('Water Data'!$G$29,0,10*ROW('Water Data'!G78)))</f>
        <v/>
      </c>
      <c r="CE84" s="374" t="str">
        <f ca="1">+IF(OFFSET('Water Data'!$H$27,0,10*ROW('Water Data'!H78))="","",OFFSET('Water Data'!$H$27,0,10*ROW('Water Data'!H78)))</f>
        <v/>
      </c>
      <c r="CF84" s="374" t="str">
        <f ca="1">+IF(OFFSET('Water Data'!$H$28,0,10*ROW('Water Data'!H78))="","",OFFSET('Water Data'!$H$28,0,10*ROW('Water Data'!H78)))</f>
        <v/>
      </c>
      <c r="CG84" s="374" t="str">
        <f ca="1">+IF(OFFSET('Water Data'!$H$29,0,10*ROW('Water Data'!H78))="","",OFFSET('Water Data'!$H$29,0,10*ROW('Water Data'!H78)))</f>
        <v/>
      </c>
      <c r="CH84" s="374" t="str">
        <f ca="1">+IF(OFFSET('Water Data'!$I$27,0,10*ROW('Water Data'!I78))="","",OFFSET('Water Data'!$I$27,0,10*ROW('Water Data'!I78)))</f>
        <v/>
      </c>
      <c r="CI84" s="374" t="str">
        <f ca="1">+IF(OFFSET('Water Data'!$I$28,0,10*ROW('Water Data'!I78))="","",OFFSET('Water Data'!$I$28,0,10*ROW('Water Data'!I78)))</f>
        <v/>
      </c>
      <c r="CJ84" s="374" t="str">
        <f ca="1">+IF(OFFSET('Water Data'!$I$29,0,10*ROW('Water Data'!I78))="","",OFFSET('Water Data'!$I$29,0,10*ROW('Water Data'!I78)))</f>
        <v/>
      </c>
      <c r="CK84" s="374" t="str">
        <f ca="1">+IF(OFFSET('Sanitation Data'!$D$28,0,10*ROW('Sanitation Data'!D78))="","",OFFSET('Sanitation Data'!$D$28,0,10*ROW('Sanitation Data'!D78)))</f>
        <v/>
      </c>
      <c r="CL84" s="374" t="str">
        <f ca="1">+IF(OFFSET('Sanitation Data'!$D$29,0,10*ROW('Sanitation Data'!D78))="","",OFFSET('Sanitation Data'!$D$29,0,10*ROW('Sanitation Data'!D78)))</f>
        <v/>
      </c>
      <c r="CM84" s="374" t="str">
        <f ca="1">+IF(OFFSET('Sanitation Data'!$D$30,0,10*ROW('Sanitation Data'!D78))="","",OFFSET('Sanitation Data'!$D$30,0,10*ROW('Sanitation Data'!D78)))</f>
        <v/>
      </c>
      <c r="CN84" s="374" t="str">
        <f ca="1">+IF(OFFSET('Sanitation Data'!$D$31,0,10*ROW('Sanitation Data'!D78))="","",OFFSET('Sanitation Data'!$D$31,0,10*ROW('Sanitation Data'!D78)))</f>
        <v/>
      </c>
      <c r="CO84" s="374" t="str">
        <f ca="1">+IF(OFFSET('Sanitation Data'!$D$32,0,10*ROW('Sanitation Data'!D78))="","",OFFSET('Sanitation Data'!$D$32,0,10*ROW('Sanitation Data'!D78)))</f>
        <v/>
      </c>
      <c r="CP84" s="374" t="str">
        <f ca="1">+IF(OFFSET('Sanitation Data'!$E$28,0,10*ROW('Sanitation Data'!E78))="","",OFFSET('Sanitation Data'!$E$28,0,10*ROW('Sanitation Data'!E78)))</f>
        <v/>
      </c>
      <c r="CQ84" s="374" t="str">
        <f ca="1">+IF(OFFSET('Sanitation Data'!$E$29,0,10*ROW('Sanitation Data'!E78))="","",OFFSET('Sanitation Data'!$E$29,0,10*ROW('Sanitation Data'!E78)))</f>
        <v/>
      </c>
      <c r="CR84" s="374" t="str">
        <f ca="1">+IF(OFFSET('Sanitation Data'!$E$30,0,10*ROW('Sanitation Data'!E78))="","",OFFSET('Sanitation Data'!$E$30,0,10*ROW('Sanitation Data'!E78)))</f>
        <v/>
      </c>
      <c r="CS84" s="374" t="str">
        <f ca="1">+IF(OFFSET('Sanitation Data'!$E$31,0,10*ROW('Sanitation Data'!E78))="","",OFFSET('Sanitation Data'!$E$31,0,10*ROW('Sanitation Data'!E78)))</f>
        <v/>
      </c>
      <c r="CT84" s="374" t="str">
        <f ca="1">+IF(OFFSET('Sanitation Data'!$E$32,0,10*ROW('Sanitation Data'!E78))="","",OFFSET('Sanitation Data'!$E$32,0,10*ROW('Sanitation Data'!E78)))</f>
        <v/>
      </c>
      <c r="CU84" s="374" t="str">
        <f ca="1">+IF(OFFSET('Sanitation Data'!$F$28,0,10*ROW('Sanitation Data'!F78))="","",OFFSET('Sanitation Data'!$F$28,0,10*ROW('Sanitation Data'!F78)))</f>
        <v/>
      </c>
      <c r="CV84" s="374" t="str">
        <f ca="1">+IF(OFFSET('Sanitation Data'!$F$29,0,10*ROW('Sanitation Data'!F78))="","",OFFSET('Sanitation Data'!$F$29,0,10*ROW('Sanitation Data'!F78)))</f>
        <v/>
      </c>
      <c r="CW84" s="374" t="str">
        <f ca="1">+IF(OFFSET('Sanitation Data'!$F$30,0,10*ROW('Sanitation Data'!F78))="","",OFFSET('Sanitation Data'!$F$30,0,10*ROW('Sanitation Data'!F78)))</f>
        <v/>
      </c>
      <c r="CX84" s="374" t="str">
        <f ca="1">+IF(OFFSET('Sanitation Data'!$F$31,0,10*ROW('Sanitation Data'!F78))="","",OFFSET('Sanitation Data'!$F$31,0,10*ROW('Sanitation Data'!F78)))</f>
        <v/>
      </c>
      <c r="CY84" s="374" t="str">
        <f ca="1">+IF(OFFSET('Sanitation Data'!$F$32,0,10*ROW('Sanitation Data'!F78))="","",OFFSET('Sanitation Data'!$F$32,0,10*ROW('Sanitation Data'!F78)))</f>
        <v/>
      </c>
      <c r="CZ84" s="374" t="str">
        <f ca="1">+IF(OFFSET('Sanitation Data'!$G$28,0,10*ROW('Sanitation Data'!G78))="","",OFFSET('Sanitation Data'!$G$28,0,10*ROW('Sanitation Data'!G78)))</f>
        <v/>
      </c>
      <c r="DA84" s="374" t="str">
        <f ca="1">+IF(OFFSET('Sanitation Data'!$G$29,0,10*ROW('Sanitation Data'!G78))="","",OFFSET('Sanitation Data'!$G$29,0,10*ROW('Sanitation Data'!G78)))</f>
        <v/>
      </c>
      <c r="DB84" s="374" t="str">
        <f ca="1">+IF(OFFSET('Sanitation Data'!$G$30,0,10*ROW('Sanitation Data'!G78))="","",OFFSET('Sanitation Data'!$G$30,0,10*ROW('Sanitation Data'!G78)))</f>
        <v/>
      </c>
      <c r="DC84" s="374" t="str">
        <f ca="1">+IF(OFFSET('Sanitation Data'!$G$31,0,10*ROW('Sanitation Data'!G78))="","",OFFSET('Sanitation Data'!$G$31,0,10*ROW('Sanitation Data'!G78)))</f>
        <v/>
      </c>
      <c r="DD84" s="374" t="str">
        <f ca="1">+IF(OFFSET('Sanitation Data'!$G$32,0,10*ROW('Sanitation Data'!G78))="","",OFFSET('Sanitation Data'!$G$32,0,10*ROW('Sanitation Data'!G78)))</f>
        <v/>
      </c>
      <c r="DE84" s="374" t="str">
        <f ca="1">+IF(OFFSET('Sanitation Data'!$H$28,0,10*ROW('Sanitation Data'!H78))="","",OFFSET('Sanitation Data'!$H$28,0,10*ROW('Sanitation Data'!H78)))</f>
        <v/>
      </c>
      <c r="DF84" s="374" t="str">
        <f ca="1">+IF(OFFSET('Sanitation Data'!$H$29,0,10*ROW('Sanitation Data'!H78))="","",OFFSET('Sanitation Data'!$H$29,0,10*ROW('Sanitation Data'!H78)))</f>
        <v/>
      </c>
      <c r="DG84" s="374" t="str">
        <f ca="1">+IF(OFFSET('Sanitation Data'!$H$30,0,10*ROW('Sanitation Data'!H78))="","",OFFSET('Sanitation Data'!$H$30,0,10*ROW('Sanitation Data'!H78)))</f>
        <v/>
      </c>
      <c r="DH84" s="374" t="str">
        <f ca="1">+IF(OFFSET('Sanitation Data'!$H$31,0,10*ROW('Sanitation Data'!H78))="","",OFFSET('Sanitation Data'!$H$31,0,10*ROW('Sanitation Data'!H78)))</f>
        <v/>
      </c>
      <c r="DI84" s="374" t="str">
        <f ca="1">+IF(OFFSET('Sanitation Data'!$H$32,0,10*ROW('Sanitation Data'!H78))="","",OFFSET('Sanitation Data'!$H$32,0,10*ROW('Sanitation Data'!H78)))</f>
        <v/>
      </c>
      <c r="DJ84" s="374" t="str">
        <f ca="1">+IF(OFFSET('Sanitation Data'!$I$28,0,10*ROW('Sanitation Data'!I78))="","",OFFSET('Sanitation Data'!$I$28,0,10*ROW('Sanitation Data'!I78)))</f>
        <v/>
      </c>
      <c r="DK84" s="374" t="str">
        <f ca="1">+IF(OFFSET('Sanitation Data'!$I$29,0,10*ROW('Sanitation Data'!I78))="","",OFFSET('Sanitation Data'!$I$29,0,10*ROW('Sanitation Data'!I78)))</f>
        <v/>
      </c>
      <c r="DL84" s="374" t="str">
        <f ca="1">+IF(OFFSET('Sanitation Data'!$I$30,0,10*ROW('Sanitation Data'!I78))="","",OFFSET('Sanitation Data'!$I$30,0,10*ROW('Sanitation Data'!I78)))</f>
        <v/>
      </c>
      <c r="DM84" s="374" t="str">
        <f ca="1">+IF(OFFSET('Sanitation Data'!$I$31,0,10*ROW('Sanitation Data'!I78))="","",OFFSET('Sanitation Data'!$I$31,0,10*ROW('Sanitation Data'!I78)))</f>
        <v/>
      </c>
      <c r="DN84" s="374" t="str">
        <f ca="1">+IF(OFFSET('Sanitation Data'!$I$32,0,10*ROW('Sanitation Data'!I78))="","",OFFSET('Sanitation Data'!$I$32,0,10*ROW('Sanitation Data'!I78)))</f>
        <v/>
      </c>
      <c r="DO84" s="374" t="str">
        <f ca="1">+IF(OFFSET('Hygiene Data'!$D$11,0,10*ROW('Hygiene Data'!D78))="","",OFFSET('Hygiene Data'!$D$11,0,10*ROW('Hygiene Data'!D78)))</f>
        <v/>
      </c>
      <c r="DP84" s="374" t="str">
        <f ca="1">+IF(OFFSET('Hygiene Data'!$D$12,0,10*ROW('Hygiene Data'!D78))="","",OFFSET('Hygiene Data'!$D$12,0,10*ROW('Hygiene Data'!D78)))</f>
        <v/>
      </c>
      <c r="DQ84" s="374" t="str">
        <f ca="1">+IF(OFFSET('Hygiene Data'!$D$13,0,10*ROW('Hygiene Data'!D78))="","",OFFSET('Hygiene Data'!$D$13,0,10*ROW('Hygiene Data'!D78)))</f>
        <v/>
      </c>
      <c r="DR84" s="374" t="str">
        <f ca="1">+IF(OFFSET('Hygiene Data'!$E$11,0,10*ROW('Hygiene Data'!E78))="","",OFFSET('Hygiene Data'!$E$11,0,10*ROW('Hygiene Data'!E78)))</f>
        <v/>
      </c>
      <c r="DS84" s="374" t="str">
        <f ca="1">+IF(OFFSET('Hygiene Data'!$E$12,0,10*ROW('Hygiene Data'!E78))="","",OFFSET('Hygiene Data'!$E$12,0,10*ROW('Hygiene Data'!E78)))</f>
        <v/>
      </c>
      <c r="DT84" s="374" t="str">
        <f ca="1">+IF(OFFSET('Hygiene Data'!$E$13,0,10*ROW('Hygiene Data'!E78))="","",OFFSET('Hygiene Data'!$E$13,0,10*ROW('Hygiene Data'!E78)))</f>
        <v/>
      </c>
      <c r="DU84" s="374" t="str">
        <f ca="1">+IF(OFFSET('Hygiene Data'!$F$11,0,10*ROW('Hygiene Data'!F78))="","",OFFSET('Hygiene Data'!$F$11,0,10*ROW('Hygiene Data'!F78)))</f>
        <v/>
      </c>
      <c r="DV84" s="374" t="str">
        <f ca="1">+IF(OFFSET('Hygiene Data'!$F$12,0,10*ROW('Hygiene Data'!F78))="","",OFFSET('Hygiene Data'!$F$12,0,10*ROW('Hygiene Data'!F78)))</f>
        <v/>
      </c>
      <c r="DW84" s="374" t="str">
        <f ca="1">+IF(OFFSET('Hygiene Data'!$F$13,0,10*ROW('Hygiene Data'!F78))="","",OFFSET('Hygiene Data'!$F$13,0,10*ROW('Hygiene Data'!F78)))</f>
        <v/>
      </c>
      <c r="DX84" s="374" t="str">
        <f ca="1">+IF(OFFSET('Hygiene Data'!$G$11,0,10*ROW('Hygiene Data'!G78))="","",OFFSET('Hygiene Data'!$G$11,0,10*ROW('Hygiene Data'!G78)))</f>
        <v/>
      </c>
      <c r="DY84" s="374" t="str">
        <f ca="1">+IF(OFFSET('Hygiene Data'!$G$12,0,10*ROW('Hygiene Data'!G78))="","",OFFSET('Hygiene Data'!$G$12,0,10*ROW('Hygiene Data'!G78)))</f>
        <v/>
      </c>
      <c r="DZ84" s="374" t="str">
        <f ca="1">+IF(OFFSET('Hygiene Data'!$G$13,0,10*ROW('Hygiene Data'!G78))="","",OFFSET('Hygiene Data'!$G$13,0,10*ROW('Hygiene Data'!G78)))</f>
        <v/>
      </c>
      <c r="EA84" s="374" t="str">
        <f ca="1">+IF(OFFSET('Hygiene Data'!$H$11,0,10*ROW('Hygiene Data'!H78))="","",OFFSET('Hygiene Data'!$H$11,0,10*ROW('Hygiene Data'!H78)))</f>
        <v/>
      </c>
      <c r="EB84" s="374" t="str">
        <f ca="1">+IF(OFFSET('Hygiene Data'!$H$12,0,10*ROW('Hygiene Data'!H78))="","",OFFSET('Hygiene Data'!$H$12,0,10*ROW('Hygiene Data'!H78)))</f>
        <v/>
      </c>
      <c r="EC84" s="374" t="str">
        <f ca="1">+IF(OFFSET('Hygiene Data'!$H$13,0,10*ROW('Hygiene Data'!H78))="","",OFFSET('Hygiene Data'!$H$13,0,10*ROW('Hygiene Data'!H78)))</f>
        <v/>
      </c>
      <c r="ED84" s="374" t="str">
        <f ca="1">+IF(OFFSET('Hygiene Data'!$I$11,0,10*ROW('Hygiene Data'!I78))="","",OFFSET('Hygiene Data'!$I$11,0,10*ROW('Hygiene Data'!I78)))</f>
        <v/>
      </c>
      <c r="EE84" s="374" t="str">
        <f ca="1">+IF(OFFSET('Hygiene Data'!$I$12,0,10*ROW('Hygiene Data'!I78))="","",OFFSET('Hygiene Data'!$I$12,0,10*ROW('Hygiene Data'!I78)))</f>
        <v/>
      </c>
      <c r="EF84" s="374" t="str">
        <f ca="1">+IF(OFFSET('Hygiene Data'!$I$13,0,10*ROW('Hygiene Data'!I78))="","",OFFSET('Hygiene Data'!$I$13,0,10*ROW('Hygiene Data'!I78)))</f>
        <v/>
      </c>
    </row>
    <row r="85" spans="1:136" x14ac:dyDescent="0.25">
      <c r="A85" s="483" t="str">
        <f ca="1">+IF(OFFSET('Water Data'!$B$2,0,10*ROW('Water Data'!E79))="","",OFFSET('Water Data'!$B$2,0,10*ROW('Water Data'!E79)))</f>
        <v/>
      </c>
      <c r="B85" s="48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0" t="str">
        <f t="shared" ca="1" si="1"/>
        <v/>
      </c>
      <c r="D85" s="51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4" t="str">
        <f ca="1">+IF(OFFSET('Water Data'!$D$27,0,10*ROW('Water Data'!D79))="","",OFFSET('Water Data'!$D$27,0,10*ROW('Water Data'!D79)))</f>
        <v/>
      </c>
      <c r="BT85" s="374" t="str">
        <f ca="1">+IF(OFFSET('Water Data'!$D$28,0,10*ROW('Water Data'!D79))="","",OFFSET('Water Data'!$D$28,0,10*ROW('Water Data'!D79)))</f>
        <v/>
      </c>
      <c r="BU85" s="374" t="str">
        <f ca="1">+IF(OFFSET('Water Data'!$D$29,0,10*ROW('Water Data'!D79))="","",OFFSET('Water Data'!$D$29,0,10*ROW('Water Data'!D79)))</f>
        <v/>
      </c>
      <c r="BV85" s="374" t="str">
        <f ca="1">+IF(OFFSET('Water Data'!$E$27,0,10*ROW('Water Data'!E79))="","",OFFSET('Water Data'!$E$27,0,10*ROW('Water Data'!E79)))</f>
        <v/>
      </c>
      <c r="BW85" s="374" t="str">
        <f ca="1">+IF(OFFSET('Water Data'!$E$28,0,10*ROW('Water Data'!E79))="","",OFFSET('Water Data'!$E$28,0,10*ROW('Water Data'!E79)))</f>
        <v/>
      </c>
      <c r="BX85" s="374" t="str">
        <f ca="1">+IF(OFFSET('Water Data'!$E$29,0,10*ROW('Water Data'!E79))="","",OFFSET('Water Data'!$E$29,0,10*ROW('Water Data'!E79)))</f>
        <v/>
      </c>
      <c r="BY85" s="374" t="str">
        <f ca="1">+IF(OFFSET('Water Data'!$F$27,0,10*ROW('Water Data'!F79))="","",OFFSET('Water Data'!$F$27,0,10*ROW('Water Data'!F79)))</f>
        <v/>
      </c>
      <c r="BZ85" s="374" t="str">
        <f ca="1">+IF(OFFSET('Water Data'!$F$28,0,10*ROW('Water Data'!F79))="","",OFFSET('Water Data'!$F$28,0,10*ROW('Water Data'!F79)))</f>
        <v/>
      </c>
      <c r="CA85" s="374" t="str">
        <f ca="1">+IF(OFFSET('Water Data'!$F$29,0,10*ROW('Water Data'!F79))="","",OFFSET('Water Data'!$F$29,0,10*ROW('Water Data'!F79)))</f>
        <v/>
      </c>
      <c r="CB85" s="374" t="str">
        <f ca="1">+IF(OFFSET('Water Data'!$G$27,0,10*ROW('Water Data'!G79))="","",OFFSET('Water Data'!$G$27,0,10*ROW('Water Data'!G79)))</f>
        <v/>
      </c>
      <c r="CC85" s="374" t="str">
        <f ca="1">+IF(OFFSET('Water Data'!$G$28,0,10*ROW('Water Data'!G79))="","",OFFSET('Water Data'!$G$28,0,10*ROW('Water Data'!G79)))</f>
        <v/>
      </c>
      <c r="CD85" s="374" t="str">
        <f ca="1">+IF(OFFSET('Water Data'!$G$29,0,10*ROW('Water Data'!G79))="","",OFFSET('Water Data'!$G$29,0,10*ROW('Water Data'!G79)))</f>
        <v/>
      </c>
      <c r="CE85" s="374" t="str">
        <f ca="1">+IF(OFFSET('Water Data'!$H$27,0,10*ROW('Water Data'!H79))="","",OFFSET('Water Data'!$H$27,0,10*ROW('Water Data'!H79)))</f>
        <v/>
      </c>
      <c r="CF85" s="374" t="str">
        <f ca="1">+IF(OFFSET('Water Data'!$H$28,0,10*ROW('Water Data'!H79))="","",OFFSET('Water Data'!$H$28,0,10*ROW('Water Data'!H79)))</f>
        <v/>
      </c>
      <c r="CG85" s="374" t="str">
        <f ca="1">+IF(OFFSET('Water Data'!$H$29,0,10*ROW('Water Data'!H79))="","",OFFSET('Water Data'!$H$29,0,10*ROW('Water Data'!H79)))</f>
        <v/>
      </c>
      <c r="CH85" s="374" t="str">
        <f ca="1">+IF(OFFSET('Water Data'!$I$27,0,10*ROW('Water Data'!I79))="","",OFFSET('Water Data'!$I$27,0,10*ROW('Water Data'!I79)))</f>
        <v/>
      </c>
      <c r="CI85" s="374" t="str">
        <f ca="1">+IF(OFFSET('Water Data'!$I$28,0,10*ROW('Water Data'!I79))="","",OFFSET('Water Data'!$I$28,0,10*ROW('Water Data'!I79)))</f>
        <v/>
      </c>
      <c r="CJ85" s="374" t="str">
        <f ca="1">+IF(OFFSET('Water Data'!$I$29,0,10*ROW('Water Data'!I79))="","",OFFSET('Water Data'!$I$29,0,10*ROW('Water Data'!I79)))</f>
        <v/>
      </c>
      <c r="CK85" s="374" t="str">
        <f ca="1">+IF(OFFSET('Sanitation Data'!$D$28,0,10*ROW('Sanitation Data'!D79))="","",OFFSET('Sanitation Data'!$D$28,0,10*ROW('Sanitation Data'!D79)))</f>
        <v/>
      </c>
      <c r="CL85" s="374" t="str">
        <f ca="1">+IF(OFFSET('Sanitation Data'!$D$29,0,10*ROW('Sanitation Data'!D79))="","",OFFSET('Sanitation Data'!$D$29,0,10*ROW('Sanitation Data'!D79)))</f>
        <v/>
      </c>
      <c r="CM85" s="374" t="str">
        <f ca="1">+IF(OFFSET('Sanitation Data'!$D$30,0,10*ROW('Sanitation Data'!D79))="","",OFFSET('Sanitation Data'!$D$30,0,10*ROW('Sanitation Data'!D79)))</f>
        <v/>
      </c>
      <c r="CN85" s="374" t="str">
        <f ca="1">+IF(OFFSET('Sanitation Data'!$D$31,0,10*ROW('Sanitation Data'!D79))="","",OFFSET('Sanitation Data'!$D$31,0,10*ROW('Sanitation Data'!D79)))</f>
        <v/>
      </c>
      <c r="CO85" s="374" t="str">
        <f ca="1">+IF(OFFSET('Sanitation Data'!$D$32,0,10*ROW('Sanitation Data'!D79))="","",OFFSET('Sanitation Data'!$D$32,0,10*ROW('Sanitation Data'!D79)))</f>
        <v/>
      </c>
      <c r="CP85" s="374" t="str">
        <f ca="1">+IF(OFFSET('Sanitation Data'!$E$28,0,10*ROW('Sanitation Data'!E79))="","",OFFSET('Sanitation Data'!$E$28,0,10*ROW('Sanitation Data'!E79)))</f>
        <v/>
      </c>
      <c r="CQ85" s="374" t="str">
        <f ca="1">+IF(OFFSET('Sanitation Data'!$E$29,0,10*ROW('Sanitation Data'!E79))="","",OFFSET('Sanitation Data'!$E$29,0,10*ROW('Sanitation Data'!E79)))</f>
        <v/>
      </c>
      <c r="CR85" s="374" t="str">
        <f ca="1">+IF(OFFSET('Sanitation Data'!$E$30,0,10*ROW('Sanitation Data'!E79))="","",OFFSET('Sanitation Data'!$E$30,0,10*ROW('Sanitation Data'!E79)))</f>
        <v/>
      </c>
      <c r="CS85" s="374" t="str">
        <f ca="1">+IF(OFFSET('Sanitation Data'!$E$31,0,10*ROW('Sanitation Data'!E79))="","",OFFSET('Sanitation Data'!$E$31,0,10*ROW('Sanitation Data'!E79)))</f>
        <v/>
      </c>
      <c r="CT85" s="374" t="str">
        <f ca="1">+IF(OFFSET('Sanitation Data'!$E$32,0,10*ROW('Sanitation Data'!E79))="","",OFFSET('Sanitation Data'!$E$32,0,10*ROW('Sanitation Data'!E79)))</f>
        <v/>
      </c>
      <c r="CU85" s="374" t="str">
        <f ca="1">+IF(OFFSET('Sanitation Data'!$F$28,0,10*ROW('Sanitation Data'!F79))="","",OFFSET('Sanitation Data'!$F$28,0,10*ROW('Sanitation Data'!F79)))</f>
        <v/>
      </c>
      <c r="CV85" s="374" t="str">
        <f ca="1">+IF(OFFSET('Sanitation Data'!$F$29,0,10*ROW('Sanitation Data'!F79))="","",OFFSET('Sanitation Data'!$F$29,0,10*ROW('Sanitation Data'!F79)))</f>
        <v/>
      </c>
      <c r="CW85" s="374" t="str">
        <f ca="1">+IF(OFFSET('Sanitation Data'!$F$30,0,10*ROW('Sanitation Data'!F79))="","",OFFSET('Sanitation Data'!$F$30,0,10*ROW('Sanitation Data'!F79)))</f>
        <v/>
      </c>
      <c r="CX85" s="374" t="str">
        <f ca="1">+IF(OFFSET('Sanitation Data'!$F$31,0,10*ROW('Sanitation Data'!F79))="","",OFFSET('Sanitation Data'!$F$31,0,10*ROW('Sanitation Data'!F79)))</f>
        <v/>
      </c>
      <c r="CY85" s="374" t="str">
        <f ca="1">+IF(OFFSET('Sanitation Data'!$F$32,0,10*ROW('Sanitation Data'!F79))="","",OFFSET('Sanitation Data'!$F$32,0,10*ROW('Sanitation Data'!F79)))</f>
        <v/>
      </c>
      <c r="CZ85" s="374" t="str">
        <f ca="1">+IF(OFFSET('Sanitation Data'!$G$28,0,10*ROW('Sanitation Data'!G79))="","",OFFSET('Sanitation Data'!$G$28,0,10*ROW('Sanitation Data'!G79)))</f>
        <v/>
      </c>
      <c r="DA85" s="374" t="str">
        <f ca="1">+IF(OFFSET('Sanitation Data'!$G$29,0,10*ROW('Sanitation Data'!G79))="","",OFFSET('Sanitation Data'!$G$29,0,10*ROW('Sanitation Data'!G79)))</f>
        <v/>
      </c>
      <c r="DB85" s="374" t="str">
        <f ca="1">+IF(OFFSET('Sanitation Data'!$G$30,0,10*ROW('Sanitation Data'!G79))="","",OFFSET('Sanitation Data'!$G$30,0,10*ROW('Sanitation Data'!G79)))</f>
        <v/>
      </c>
      <c r="DC85" s="374" t="str">
        <f ca="1">+IF(OFFSET('Sanitation Data'!$G$31,0,10*ROW('Sanitation Data'!G79))="","",OFFSET('Sanitation Data'!$G$31,0,10*ROW('Sanitation Data'!G79)))</f>
        <v/>
      </c>
      <c r="DD85" s="374" t="str">
        <f ca="1">+IF(OFFSET('Sanitation Data'!$G$32,0,10*ROW('Sanitation Data'!G79))="","",OFFSET('Sanitation Data'!$G$32,0,10*ROW('Sanitation Data'!G79)))</f>
        <v/>
      </c>
      <c r="DE85" s="374" t="str">
        <f ca="1">+IF(OFFSET('Sanitation Data'!$H$28,0,10*ROW('Sanitation Data'!H79))="","",OFFSET('Sanitation Data'!$H$28,0,10*ROW('Sanitation Data'!H79)))</f>
        <v/>
      </c>
      <c r="DF85" s="374" t="str">
        <f ca="1">+IF(OFFSET('Sanitation Data'!$H$29,0,10*ROW('Sanitation Data'!H79))="","",OFFSET('Sanitation Data'!$H$29,0,10*ROW('Sanitation Data'!H79)))</f>
        <v/>
      </c>
      <c r="DG85" s="374" t="str">
        <f ca="1">+IF(OFFSET('Sanitation Data'!$H$30,0,10*ROW('Sanitation Data'!H79))="","",OFFSET('Sanitation Data'!$H$30,0,10*ROW('Sanitation Data'!H79)))</f>
        <v/>
      </c>
      <c r="DH85" s="374" t="str">
        <f ca="1">+IF(OFFSET('Sanitation Data'!$H$31,0,10*ROW('Sanitation Data'!H79))="","",OFFSET('Sanitation Data'!$H$31,0,10*ROW('Sanitation Data'!H79)))</f>
        <v/>
      </c>
      <c r="DI85" s="374" t="str">
        <f ca="1">+IF(OFFSET('Sanitation Data'!$H$32,0,10*ROW('Sanitation Data'!H79))="","",OFFSET('Sanitation Data'!$H$32,0,10*ROW('Sanitation Data'!H79)))</f>
        <v/>
      </c>
      <c r="DJ85" s="374" t="str">
        <f ca="1">+IF(OFFSET('Sanitation Data'!$I$28,0,10*ROW('Sanitation Data'!I79))="","",OFFSET('Sanitation Data'!$I$28,0,10*ROW('Sanitation Data'!I79)))</f>
        <v/>
      </c>
      <c r="DK85" s="374" t="str">
        <f ca="1">+IF(OFFSET('Sanitation Data'!$I$29,0,10*ROW('Sanitation Data'!I79))="","",OFFSET('Sanitation Data'!$I$29,0,10*ROW('Sanitation Data'!I79)))</f>
        <v/>
      </c>
      <c r="DL85" s="374" t="str">
        <f ca="1">+IF(OFFSET('Sanitation Data'!$I$30,0,10*ROW('Sanitation Data'!I79))="","",OFFSET('Sanitation Data'!$I$30,0,10*ROW('Sanitation Data'!I79)))</f>
        <v/>
      </c>
      <c r="DM85" s="374" t="str">
        <f ca="1">+IF(OFFSET('Sanitation Data'!$I$31,0,10*ROW('Sanitation Data'!I79))="","",OFFSET('Sanitation Data'!$I$31,0,10*ROW('Sanitation Data'!I79)))</f>
        <v/>
      </c>
      <c r="DN85" s="374" t="str">
        <f ca="1">+IF(OFFSET('Sanitation Data'!$I$32,0,10*ROW('Sanitation Data'!I79))="","",OFFSET('Sanitation Data'!$I$32,0,10*ROW('Sanitation Data'!I79)))</f>
        <v/>
      </c>
      <c r="DO85" s="374" t="str">
        <f ca="1">+IF(OFFSET('Hygiene Data'!$D$11,0,10*ROW('Hygiene Data'!D79))="","",OFFSET('Hygiene Data'!$D$11,0,10*ROW('Hygiene Data'!D79)))</f>
        <v/>
      </c>
      <c r="DP85" s="374" t="str">
        <f ca="1">+IF(OFFSET('Hygiene Data'!$D$12,0,10*ROW('Hygiene Data'!D79))="","",OFFSET('Hygiene Data'!$D$12,0,10*ROW('Hygiene Data'!D79)))</f>
        <v/>
      </c>
      <c r="DQ85" s="374" t="str">
        <f ca="1">+IF(OFFSET('Hygiene Data'!$D$13,0,10*ROW('Hygiene Data'!D79))="","",OFFSET('Hygiene Data'!$D$13,0,10*ROW('Hygiene Data'!D79)))</f>
        <v/>
      </c>
      <c r="DR85" s="374" t="str">
        <f ca="1">+IF(OFFSET('Hygiene Data'!$E$11,0,10*ROW('Hygiene Data'!E79))="","",OFFSET('Hygiene Data'!$E$11,0,10*ROW('Hygiene Data'!E79)))</f>
        <v/>
      </c>
      <c r="DS85" s="374" t="str">
        <f ca="1">+IF(OFFSET('Hygiene Data'!$E$12,0,10*ROW('Hygiene Data'!E79))="","",OFFSET('Hygiene Data'!$E$12,0,10*ROW('Hygiene Data'!E79)))</f>
        <v/>
      </c>
      <c r="DT85" s="374" t="str">
        <f ca="1">+IF(OFFSET('Hygiene Data'!$E$13,0,10*ROW('Hygiene Data'!E79))="","",OFFSET('Hygiene Data'!$E$13,0,10*ROW('Hygiene Data'!E79)))</f>
        <v/>
      </c>
      <c r="DU85" s="374" t="str">
        <f ca="1">+IF(OFFSET('Hygiene Data'!$F$11,0,10*ROW('Hygiene Data'!F79))="","",OFFSET('Hygiene Data'!$F$11,0,10*ROW('Hygiene Data'!F79)))</f>
        <v/>
      </c>
      <c r="DV85" s="374" t="str">
        <f ca="1">+IF(OFFSET('Hygiene Data'!$F$12,0,10*ROW('Hygiene Data'!F79))="","",OFFSET('Hygiene Data'!$F$12,0,10*ROW('Hygiene Data'!F79)))</f>
        <v/>
      </c>
      <c r="DW85" s="374" t="str">
        <f ca="1">+IF(OFFSET('Hygiene Data'!$F$13,0,10*ROW('Hygiene Data'!F79))="","",OFFSET('Hygiene Data'!$F$13,0,10*ROW('Hygiene Data'!F79)))</f>
        <v/>
      </c>
      <c r="DX85" s="374" t="str">
        <f ca="1">+IF(OFFSET('Hygiene Data'!$G$11,0,10*ROW('Hygiene Data'!G79))="","",OFFSET('Hygiene Data'!$G$11,0,10*ROW('Hygiene Data'!G79)))</f>
        <v/>
      </c>
      <c r="DY85" s="374" t="str">
        <f ca="1">+IF(OFFSET('Hygiene Data'!$G$12,0,10*ROW('Hygiene Data'!G79))="","",OFFSET('Hygiene Data'!$G$12,0,10*ROW('Hygiene Data'!G79)))</f>
        <v/>
      </c>
      <c r="DZ85" s="374" t="str">
        <f ca="1">+IF(OFFSET('Hygiene Data'!$G$13,0,10*ROW('Hygiene Data'!G79))="","",OFFSET('Hygiene Data'!$G$13,0,10*ROW('Hygiene Data'!G79)))</f>
        <v/>
      </c>
      <c r="EA85" s="374" t="str">
        <f ca="1">+IF(OFFSET('Hygiene Data'!$H$11,0,10*ROW('Hygiene Data'!H79))="","",OFFSET('Hygiene Data'!$H$11,0,10*ROW('Hygiene Data'!H79)))</f>
        <v/>
      </c>
      <c r="EB85" s="374" t="str">
        <f ca="1">+IF(OFFSET('Hygiene Data'!$H$12,0,10*ROW('Hygiene Data'!H79))="","",OFFSET('Hygiene Data'!$H$12,0,10*ROW('Hygiene Data'!H79)))</f>
        <v/>
      </c>
      <c r="EC85" s="374" t="str">
        <f ca="1">+IF(OFFSET('Hygiene Data'!$H$13,0,10*ROW('Hygiene Data'!H79))="","",OFFSET('Hygiene Data'!$H$13,0,10*ROW('Hygiene Data'!H79)))</f>
        <v/>
      </c>
      <c r="ED85" s="374" t="str">
        <f ca="1">+IF(OFFSET('Hygiene Data'!$I$11,0,10*ROW('Hygiene Data'!I79))="","",OFFSET('Hygiene Data'!$I$11,0,10*ROW('Hygiene Data'!I79)))</f>
        <v/>
      </c>
      <c r="EE85" s="374" t="str">
        <f ca="1">+IF(OFFSET('Hygiene Data'!$I$12,0,10*ROW('Hygiene Data'!I79))="","",OFFSET('Hygiene Data'!$I$12,0,10*ROW('Hygiene Data'!I79)))</f>
        <v/>
      </c>
      <c r="EF85" s="374" t="str">
        <f ca="1">+IF(OFFSET('Hygiene Data'!$I$13,0,10*ROW('Hygiene Data'!I79))="","",OFFSET('Hygiene Data'!$I$13,0,10*ROW('Hygiene Data'!I79)))</f>
        <v/>
      </c>
    </row>
    <row r="86" spans="1:136" x14ac:dyDescent="0.25">
      <c r="A86" s="483" t="str">
        <f ca="1">+IF(OFFSET('Water Data'!$B$2,0,10*ROW('Water Data'!E80))="","",OFFSET('Water Data'!$B$2,0,10*ROW('Water Data'!E80)))</f>
        <v/>
      </c>
      <c r="B86" s="48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0" t="str">
        <f t="shared" ca="1" si="1"/>
        <v/>
      </c>
      <c r="D86" s="51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4" t="str">
        <f ca="1">+IF(OFFSET('Water Data'!$D$27,0,10*ROW('Water Data'!D80))="","",OFFSET('Water Data'!$D$27,0,10*ROW('Water Data'!D80)))</f>
        <v/>
      </c>
      <c r="BT86" s="374" t="str">
        <f ca="1">+IF(OFFSET('Water Data'!$D$28,0,10*ROW('Water Data'!D80))="","",OFFSET('Water Data'!$D$28,0,10*ROW('Water Data'!D80)))</f>
        <v/>
      </c>
      <c r="BU86" s="374" t="str">
        <f ca="1">+IF(OFFSET('Water Data'!$D$29,0,10*ROW('Water Data'!D80))="","",OFFSET('Water Data'!$D$29,0,10*ROW('Water Data'!D80)))</f>
        <v/>
      </c>
      <c r="BV86" s="374" t="str">
        <f ca="1">+IF(OFFSET('Water Data'!$E$27,0,10*ROW('Water Data'!E80))="","",OFFSET('Water Data'!$E$27,0,10*ROW('Water Data'!E80)))</f>
        <v/>
      </c>
      <c r="BW86" s="374" t="str">
        <f ca="1">+IF(OFFSET('Water Data'!$E$28,0,10*ROW('Water Data'!E80))="","",OFFSET('Water Data'!$E$28,0,10*ROW('Water Data'!E80)))</f>
        <v/>
      </c>
      <c r="BX86" s="374" t="str">
        <f ca="1">+IF(OFFSET('Water Data'!$E$29,0,10*ROW('Water Data'!E80))="","",OFFSET('Water Data'!$E$29,0,10*ROW('Water Data'!E80)))</f>
        <v/>
      </c>
      <c r="BY86" s="374" t="str">
        <f ca="1">+IF(OFFSET('Water Data'!$F$27,0,10*ROW('Water Data'!F80))="","",OFFSET('Water Data'!$F$27,0,10*ROW('Water Data'!F80)))</f>
        <v/>
      </c>
      <c r="BZ86" s="374" t="str">
        <f ca="1">+IF(OFFSET('Water Data'!$F$28,0,10*ROW('Water Data'!F80))="","",OFFSET('Water Data'!$F$28,0,10*ROW('Water Data'!F80)))</f>
        <v/>
      </c>
      <c r="CA86" s="374" t="str">
        <f ca="1">+IF(OFFSET('Water Data'!$F$29,0,10*ROW('Water Data'!F80))="","",OFFSET('Water Data'!$F$29,0,10*ROW('Water Data'!F80)))</f>
        <v/>
      </c>
      <c r="CB86" s="374" t="str">
        <f ca="1">+IF(OFFSET('Water Data'!$G$27,0,10*ROW('Water Data'!G80))="","",OFFSET('Water Data'!$G$27,0,10*ROW('Water Data'!G80)))</f>
        <v/>
      </c>
      <c r="CC86" s="374" t="str">
        <f ca="1">+IF(OFFSET('Water Data'!$G$28,0,10*ROW('Water Data'!G80))="","",OFFSET('Water Data'!$G$28,0,10*ROW('Water Data'!G80)))</f>
        <v/>
      </c>
      <c r="CD86" s="374" t="str">
        <f ca="1">+IF(OFFSET('Water Data'!$G$29,0,10*ROW('Water Data'!G80))="","",OFFSET('Water Data'!$G$29,0,10*ROW('Water Data'!G80)))</f>
        <v/>
      </c>
      <c r="CE86" s="374" t="str">
        <f ca="1">+IF(OFFSET('Water Data'!$H$27,0,10*ROW('Water Data'!H80))="","",OFFSET('Water Data'!$H$27,0,10*ROW('Water Data'!H80)))</f>
        <v/>
      </c>
      <c r="CF86" s="374" t="str">
        <f ca="1">+IF(OFFSET('Water Data'!$H$28,0,10*ROW('Water Data'!H80))="","",OFFSET('Water Data'!$H$28,0,10*ROW('Water Data'!H80)))</f>
        <v/>
      </c>
      <c r="CG86" s="374" t="str">
        <f ca="1">+IF(OFFSET('Water Data'!$H$29,0,10*ROW('Water Data'!H80))="","",OFFSET('Water Data'!$H$29,0,10*ROW('Water Data'!H80)))</f>
        <v/>
      </c>
      <c r="CH86" s="374" t="str">
        <f ca="1">+IF(OFFSET('Water Data'!$I$27,0,10*ROW('Water Data'!I80))="","",OFFSET('Water Data'!$I$27,0,10*ROW('Water Data'!I80)))</f>
        <v/>
      </c>
      <c r="CI86" s="374" t="str">
        <f ca="1">+IF(OFFSET('Water Data'!$I$28,0,10*ROW('Water Data'!I80))="","",OFFSET('Water Data'!$I$28,0,10*ROW('Water Data'!I80)))</f>
        <v/>
      </c>
      <c r="CJ86" s="374" t="str">
        <f ca="1">+IF(OFFSET('Water Data'!$I$29,0,10*ROW('Water Data'!I80))="","",OFFSET('Water Data'!$I$29,0,10*ROW('Water Data'!I80)))</f>
        <v/>
      </c>
      <c r="CK86" s="374" t="str">
        <f ca="1">+IF(OFFSET('Sanitation Data'!$D$28,0,10*ROW('Sanitation Data'!D80))="","",OFFSET('Sanitation Data'!$D$28,0,10*ROW('Sanitation Data'!D80)))</f>
        <v/>
      </c>
      <c r="CL86" s="374" t="str">
        <f ca="1">+IF(OFFSET('Sanitation Data'!$D$29,0,10*ROW('Sanitation Data'!D80))="","",OFFSET('Sanitation Data'!$D$29,0,10*ROW('Sanitation Data'!D80)))</f>
        <v/>
      </c>
      <c r="CM86" s="374" t="str">
        <f ca="1">+IF(OFFSET('Sanitation Data'!$D$30,0,10*ROW('Sanitation Data'!D80))="","",OFFSET('Sanitation Data'!$D$30,0,10*ROW('Sanitation Data'!D80)))</f>
        <v/>
      </c>
      <c r="CN86" s="374" t="str">
        <f ca="1">+IF(OFFSET('Sanitation Data'!$D$31,0,10*ROW('Sanitation Data'!D80))="","",OFFSET('Sanitation Data'!$D$31,0,10*ROW('Sanitation Data'!D80)))</f>
        <v/>
      </c>
      <c r="CO86" s="374" t="str">
        <f ca="1">+IF(OFFSET('Sanitation Data'!$D$32,0,10*ROW('Sanitation Data'!D80))="","",OFFSET('Sanitation Data'!$D$32,0,10*ROW('Sanitation Data'!D80)))</f>
        <v/>
      </c>
      <c r="CP86" s="374" t="str">
        <f ca="1">+IF(OFFSET('Sanitation Data'!$E$28,0,10*ROW('Sanitation Data'!E80))="","",OFFSET('Sanitation Data'!$E$28,0,10*ROW('Sanitation Data'!E80)))</f>
        <v/>
      </c>
      <c r="CQ86" s="374" t="str">
        <f ca="1">+IF(OFFSET('Sanitation Data'!$E$29,0,10*ROW('Sanitation Data'!E80))="","",OFFSET('Sanitation Data'!$E$29,0,10*ROW('Sanitation Data'!E80)))</f>
        <v/>
      </c>
      <c r="CR86" s="374" t="str">
        <f ca="1">+IF(OFFSET('Sanitation Data'!$E$30,0,10*ROW('Sanitation Data'!E80))="","",OFFSET('Sanitation Data'!$E$30,0,10*ROW('Sanitation Data'!E80)))</f>
        <v/>
      </c>
      <c r="CS86" s="374" t="str">
        <f ca="1">+IF(OFFSET('Sanitation Data'!$E$31,0,10*ROW('Sanitation Data'!E80))="","",OFFSET('Sanitation Data'!$E$31,0,10*ROW('Sanitation Data'!E80)))</f>
        <v/>
      </c>
      <c r="CT86" s="374" t="str">
        <f ca="1">+IF(OFFSET('Sanitation Data'!$E$32,0,10*ROW('Sanitation Data'!E80))="","",OFFSET('Sanitation Data'!$E$32,0,10*ROW('Sanitation Data'!E80)))</f>
        <v/>
      </c>
      <c r="CU86" s="374" t="str">
        <f ca="1">+IF(OFFSET('Sanitation Data'!$F$28,0,10*ROW('Sanitation Data'!F80))="","",OFFSET('Sanitation Data'!$F$28,0,10*ROW('Sanitation Data'!F80)))</f>
        <v/>
      </c>
      <c r="CV86" s="374" t="str">
        <f ca="1">+IF(OFFSET('Sanitation Data'!$F$29,0,10*ROW('Sanitation Data'!F80))="","",OFFSET('Sanitation Data'!$F$29,0,10*ROW('Sanitation Data'!F80)))</f>
        <v/>
      </c>
      <c r="CW86" s="374" t="str">
        <f ca="1">+IF(OFFSET('Sanitation Data'!$F$30,0,10*ROW('Sanitation Data'!F80))="","",OFFSET('Sanitation Data'!$F$30,0,10*ROW('Sanitation Data'!F80)))</f>
        <v/>
      </c>
      <c r="CX86" s="374" t="str">
        <f ca="1">+IF(OFFSET('Sanitation Data'!$F$31,0,10*ROW('Sanitation Data'!F80))="","",OFFSET('Sanitation Data'!$F$31,0,10*ROW('Sanitation Data'!F80)))</f>
        <v/>
      </c>
      <c r="CY86" s="374" t="str">
        <f ca="1">+IF(OFFSET('Sanitation Data'!$F$32,0,10*ROW('Sanitation Data'!F80))="","",OFFSET('Sanitation Data'!$F$32,0,10*ROW('Sanitation Data'!F80)))</f>
        <v/>
      </c>
      <c r="CZ86" s="374" t="str">
        <f ca="1">+IF(OFFSET('Sanitation Data'!$G$28,0,10*ROW('Sanitation Data'!G80))="","",OFFSET('Sanitation Data'!$G$28,0,10*ROW('Sanitation Data'!G80)))</f>
        <v/>
      </c>
      <c r="DA86" s="374" t="str">
        <f ca="1">+IF(OFFSET('Sanitation Data'!$G$29,0,10*ROW('Sanitation Data'!G80))="","",OFFSET('Sanitation Data'!$G$29,0,10*ROW('Sanitation Data'!G80)))</f>
        <v/>
      </c>
      <c r="DB86" s="374" t="str">
        <f ca="1">+IF(OFFSET('Sanitation Data'!$G$30,0,10*ROW('Sanitation Data'!G80))="","",OFFSET('Sanitation Data'!$G$30,0,10*ROW('Sanitation Data'!G80)))</f>
        <v/>
      </c>
      <c r="DC86" s="374" t="str">
        <f ca="1">+IF(OFFSET('Sanitation Data'!$G$31,0,10*ROW('Sanitation Data'!G80))="","",OFFSET('Sanitation Data'!$G$31,0,10*ROW('Sanitation Data'!G80)))</f>
        <v/>
      </c>
      <c r="DD86" s="374" t="str">
        <f ca="1">+IF(OFFSET('Sanitation Data'!$G$32,0,10*ROW('Sanitation Data'!G80))="","",OFFSET('Sanitation Data'!$G$32,0,10*ROW('Sanitation Data'!G80)))</f>
        <v/>
      </c>
      <c r="DE86" s="374" t="str">
        <f ca="1">+IF(OFFSET('Sanitation Data'!$H$28,0,10*ROW('Sanitation Data'!H80))="","",OFFSET('Sanitation Data'!$H$28,0,10*ROW('Sanitation Data'!H80)))</f>
        <v/>
      </c>
      <c r="DF86" s="374" t="str">
        <f ca="1">+IF(OFFSET('Sanitation Data'!$H$29,0,10*ROW('Sanitation Data'!H80))="","",OFFSET('Sanitation Data'!$H$29,0,10*ROW('Sanitation Data'!H80)))</f>
        <v/>
      </c>
      <c r="DG86" s="374" t="str">
        <f ca="1">+IF(OFFSET('Sanitation Data'!$H$30,0,10*ROW('Sanitation Data'!H80))="","",OFFSET('Sanitation Data'!$H$30,0,10*ROW('Sanitation Data'!H80)))</f>
        <v/>
      </c>
      <c r="DH86" s="374" t="str">
        <f ca="1">+IF(OFFSET('Sanitation Data'!$H$31,0,10*ROW('Sanitation Data'!H80))="","",OFFSET('Sanitation Data'!$H$31,0,10*ROW('Sanitation Data'!H80)))</f>
        <v/>
      </c>
      <c r="DI86" s="374" t="str">
        <f ca="1">+IF(OFFSET('Sanitation Data'!$H$32,0,10*ROW('Sanitation Data'!H80))="","",OFFSET('Sanitation Data'!$H$32,0,10*ROW('Sanitation Data'!H80)))</f>
        <v/>
      </c>
      <c r="DJ86" s="374" t="str">
        <f ca="1">+IF(OFFSET('Sanitation Data'!$I$28,0,10*ROW('Sanitation Data'!I80))="","",OFFSET('Sanitation Data'!$I$28,0,10*ROW('Sanitation Data'!I80)))</f>
        <v/>
      </c>
      <c r="DK86" s="374" t="str">
        <f ca="1">+IF(OFFSET('Sanitation Data'!$I$29,0,10*ROW('Sanitation Data'!I80))="","",OFFSET('Sanitation Data'!$I$29,0,10*ROW('Sanitation Data'!I80)))</f>
        <v/>
      </c>
      <c r="DL86" s="374" t="str">
        <f ca="1">+IF(OFFSET('Sanitation Data'!$I$30,0,10*ROW('Sanitation Data'!I80))="","",OFFSET('Sanitation Data'!$I$30,0,10*ROW('Sanitation Data'!I80)))</f>
        <v/>
      </c>
      <c r="DM86" s="374" t="str">
        <f ca="1">+IF(OFFSET('Sanitation Data'!$I$31,0,10*ROW('Sanitation Data'!I80))="","",OFFSET('Sanitation Data'!$I$31,0,10*ROW('Sanitation Data'!I80)))</f>
        <v/>
      </c>
      <c r="DN86" s="374" t="str">
        <f ca="1">+IF(OFFSET('Sanitation Data'!$I$32,0,10*ROW('Sanitation Data'!I80))="","",OFFSET('Sanitation Data'!$I$32,0,10*ROW('Sanitation Data'!I80)))</f>
        <v/>
      </c>
      <c r="DO86" s="374" t="str">
        <f ca="1">+IF(OFFSET('Hygiene Data'!$D$11,0,10*ROW('Hygiene Data'!D80))="","",OFFSET('Hygiene Data'!$D$11,0,10*ROW('Hygiene Data'!D80)))</f>
        <v/>
      </c>
      <c r="DP86" s="374" t="str">
        <f ca="1">+IF(OFFSET('Hygiene Data'!$D$12,0,10*ROW('Hygiene Data'!D80))="","",OFFSET('Hygiene Data'!$D$12,0,10*ROW('Hygiene Data'!D80)))</f>
        <v/>
      </c>
      <c r="DQ86" s="374" t="str">
        <f ca="1">+IF(OFFSET('Hygiene Data'!$D$13,0,10*ROW('Hygiene Data'!D80))="","",OFFSET('Hygiene Data'!$D$13,0,10*ROW('Hygiene Data'!D80)))</f>
        <v/>
      </c>
      <c r="DR86" s="374" t="str">
        <f ca="1">+IF(OFFSET('Hygiene Data'!$E$11,0,10*ROW('Hygiene Data'!E80))="","",OFFSET('Hygiene Data'!$E$11,0,10*ROW('Hygiene Data'!E80)))</f>
        <v/>
      </c>
      <c r="DS86" s="374" t="str">
        <f ca="1">+IF(OFFSET('Hygiene Data'!$E$12,0,10*ROW('Hygiene Data'!E80))="","",OFFSET('Hygiene Data'!$E$12,0,10*ROW('Hygiene Data'!E80)))</f>
        <v/>
      </c>
      <c r="DT86" s="374" t="str">
        <f ca="1">+IF(OFFSET('Hygiene Data'!$E$13,0,10*ROW('Hygiene Data'!E80))="","",OFFSET('Hygiene Data'!$E$13,0,10*ROW('Hygiene Data'!E80)))</f>
        <v/>
      </c>
      <c r="DU86" s="374" t="str">
        <f ca="1">+IF(OFFSET('Hygiene Data'!$F$11,0,10*ROW('Hygiene Data'!F80))="","",OFFSET('Hygiene Data'!$F$11,0,10*ROW('Hygiene Data'!F80)))</f>
        <v/>
      </c>
      <c r="DV86" s="374" t="str">
        <f ca="1">+IF(OFFSET('Hygiene Data'!$F$12,0,10*ROW('Hygiene Data'!F80))="","",OFFSET('Hygiene Data'!$F$12,0,10*ROW('Hygiene Data'!F80)))</f>
        <v/>
      </c>
      <c r="DW86" s="374" t="str">
        <f ca="1">+IF(OFFSET('Hygiene Data'!$F$13,0,10*ROW('Hygiene Data'!F80))="","",OFFSET('Hygiene Data'!$F$13,0,10*ROW('Hygiene Data'!F80)))</f>
        <v/>
      </c>
      <c r="DX86" s="374" t="str">
        <f ca="1">+IF(OFFSET('Hygiene Data'!$G$11,0,10*ROW('Hygiene Data'!G80))="","",OFFSET('Hygiene Data'!$G$11,0,10*ROW('Hygiene Data'!G80)))</f>
        <v/>
      </c>
      <c r="DY86" s="374" t="str">
        <f ca="1">+IF(OFFSET('Hygiene Data'!$G$12,0,10*ROW('Hygiene Data'!G80))="","",OFFSET('Hygiene Data'!$G$12,0,10*ROW('Hygiene Data'!G80)))</f>
        <v/>
      </c>
      <c r="DZ86" s="374" t="str">
        <f ca="1">+IF(OFFSET('Hygiene Data'!$G$13,0,10*ROW('Hygiene Data'!G80))="","",OFFSET('Hygiene Data'!$G$13,0,10*ROW('Hygiene Data'!G80)))</f>
        <v/>
      </c>
      <c r="EA86" s="374" t="str">
        <f ca="1">+IF(OFFSET('Hygiene Data'!$H$11,0,10*ROW('Hygiene Data'!H80))="","",OFFSET('Hygiene Data'!$H$11,0,10*ROW('Hygiene Data'!H80)))</f>
        <v/>
      </c>
      <c r="EB86" s="374" t="str">
        <f ca="1">+IF(OFFSET('Hygiene Data'!$H$12,0,10*ROW('Hygiene Data'!H80))="","",OFFSET('Hygiene Data'!$H$12,0,10*ROW('Hygiene Data'!H80)))</f>
        <v/>
      </c>
      <c r="EC86" s="374" t="str">
        <f ca="1">+IF(OFFSET('Hygiene Data'!$H$13,0,10*ROW('Hygiene Data'!H80))="","",OFFSET('Hygiene Data'!$H$13,0,10*ROW('Hygiene Data'!H80)))</f>
        <v/>
      </c>
      <c r="ED86" s="374" t="str">
        <f ca="1">+IF(OFFSET('Hygiene Data'!$I$11,0,10*ROW('Hygiene Data'!I80))="","",OFFSET('Hygiene Data'!$I$11,0,10*ROW('Hygiene Data'!I80)))</f>
        <v/>
      </c>
      <c r="EE86" s="374" t="str">
        <f ca="1">+IF(OFFSET('Hygiene Data'!$I$12,0,10*ROW('Hygiene Data'!I80))="","",OFFSET('Hygiene Data'!$I$12,0,10*ROW('Hygiene Data'!I80)))</f>
        <v/>
      </c>
      <c r="EF86" s="374" t="str">
        <f ca="1">+IF(OFFSET('Hygiene Data'!$I$13,0,10*ROW('Hygiene Data'!I80))="","",OFFSET('Hygiene Data'!$I$13,0,10*ROW('Hygiene Data'!I80)))</f>
        <v/>
      </c>
    </row>
    <row r="87" spans="1:136" x14ac:dyDescent="0.25">
      <c r="A87" s="483" t="str">
        <f ca="1">+IF(OFFSET('Water Data'!$B$2,0,10*ROW('Water Data'!E81))="","",OFFSET('Water Data'!$B$2,0,10*ROW('Water Data'!E81)))</f>
        <v/>
      </c>
      <c r="B87" s="48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0" t="str">
        <f t="shared" ca="1" si="1"/>
        <v/>
      </c>
      <c r="D87" s="51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4" t="str">
        <f ca="1">+IF(OFFSET('Water Data'!$D$27,0,10*ROW('Water Data'!D81))="","",OFFSET('Water Data'!$D$27,0,10*ROW('Water Data'!D81)))</f>
        <v/>
      </c>
      <c r="BT87" s="374" t="str">
        <f ca="1">+IF(OFFSET('Water Data'!$D$28,0,10*ROW('Water Data'!D81))="","",OFFSET('Water Data'!$D$28,0,10*ROW('Water Data'!D81)))</f>
        <v/>
      </c>
      <c r="BU87" s="374" t="str">
        <f ca="1">+IF(OFFSET('Water Data'!$D$29,0,10*ROW('Water Data'!D81))="","",OFFSET('Water Data'!$D$29,0,10*ROW('Water Data'!D81)))</f>
        <v/>
      </c>
      <c r="BV87" s="374" t="str">
        <f ca="1">+IF(OFFSET('Water Data'!$E$27,0,10*ROW('Water Data'!E81))="","",OFFSET('Water Data'!$E$27,0,10*ROW('Water Data'!E81)))</f>
        <v/>
      </c>
      <c r="BW87" s="374" t="str">
        <f ca="1">+IF(OFFSET('Water Data'!$E$28,0,10*ROW('Water Data'!E81))="","",OFFSET('Water Data'!$E$28,0,10*ROW('Water Data'!E81)))</f>
        <v/>
      </c>
      <c r="BX87" s="374" t="str">
        <f ca="1">+IF(OFFSET('Water Data'!$E$29,0,10*ROW('Water Data'!E81))="","",OFFSET('Water Data'!$E$29,0,10*ROW('Water Data'!E81)))</f>
        <v/>
      </c>
      <c r="BY87" s="374" t="str">
        <f ca="1">+IF(OFFSET('Water Data'!$F$27,0,10*ROW('Water Data'!F81))="","",OFFSET('Water Data'!$F$27,0,10*ROW('Water Data'!F81)))</f>
        <v/>
      </c>
      <c r="BZ87" s="374" t="str">
        <f ca="1">+IF(OFFSET('Water Data'!$F$28,0,10*ROW('Water Data'!F81))="","",OFFSET('Water Data'!$F$28,0,10*ROW('Water Data'!F81)))</f>
        <v/>
      </c>
      <c r="CA87" s="374" t="str">
        <f ca="1">+IF(OFFSET('Water Data'!$F$29,0,10*ROW('Water Data'!F81))="","",OFFSET('Water Data'!$F$29,0,10*ROW('Water Data'!F81)))</f>
        <v/>
      </c>
      <c r="CB87" s="374" t="str">
        <f ca="1">+IF(OFFSET('Water Data'!$G$27,0,10*ROW('Water Data'!G81))="","",OFFSET('Water Data'!$G$27,0,10*ROW('Water Data'!G81)))</f>
        <v/>
      </c>
      <c r="CC87" s="374" t="str">
        <f ca="1">+IF(OFFSET('Water Data'!$G$28,0,10*ROW('Water Data'!G81))="","",OFFSET('Water Data'!$G$28,0,10*ROW('Water Data'!G81)))</f>
        <v/>
      </c>
      <c r="CD87" s="374" t="str">
        <f ca="1">+IF(OFFSET('Water Data'!$G$29,0,10*ROW('Water Data'!G81))="","",OFFSET('Water Data'!$G$29,0,10*ROW('Water Data'!G81)))</f>
        <v/>
      </c>
      <c r="CE87" s="374" t="str">
        <f ca="1">+IF(OFFSET('Water Data'!$H$27,0,10*ROW('Water Data'!H81))="","",OFFSET('Water Data'!$H$27,0,10*ROW('Water Data'!H81)))</f>
        <v/>
      </c>
      <c r="CF87" s="374" t="str">
        <f ca="1">+IF(OFFSET('Water Data'!$H$28,0,10*ROW('Water Data'!H81))="","",OFFSET('Water Data'!$H$28,0,10*ROW('Water Data'!H81)))</f>
        <v/>
      </c>
      <c r="CG87" s="374" t="str">
        <f ca="1">+IF(OFFSET('Water Data'!$H$29,0,10*ROW('Water Data'!H81))="","",OFFSET('Water Data'!$H$29,0,10*ROW('Water Data'!H81)))</f>
        <v/>
      </c>
      <c r="CH87" s="374" t="str">
        <f ca="1">+IF(OFFSET('Water Data'!$I$27,0,10*ROW('Water Data'!I81))="","",OFFSET('Water Data'!$I$27,0,10*ROW('Water Data'!I81)))</f>
        <v/>
      </c>
      <c r="CI87" s="374" t="str">
        <f ca="1">+IF(OFFSET('Water Data'!$I$28,0,10*ROW('Water Data'!I81))="","",OFFSET('Water Data'!$I$28,0,10*ROW('Water Data'!I81)))</f>
        <v/>
      </c>
      <c r="CJ87" s="374" t="str">
        <f ca="1">+IF(OFFSET('Water Data'!$I$29,0,10*ROW('Water Data'!I81))="","",OFFSET('Water Data'!$I$29,0,10*ROW('Water Data'!I81)))</f>
        <v/>
      </c>
      <c r="CK87" s="374" t="str">
        <f ca="1">+IF(OFFSET('Sanitation Data'!$D$28,0,10*ROW('Sanitation Data'!D81))="","",OFFSET('Sanitation Data'!$D$28,0,10*ROW('Sanitation Data'!D81)))</f>
        <v/>
      </c>
      <c r="CL87" s="374" t="str">
        <f ca="1">+IF(OFFSET('Sanitation Data'!$D$29,0,10*ROW('Sanitation Data'!D81))="","",OFFSET('Sanitation Data'!$D$29,0,10*ROW('Sanitation Data'!D81)))</f>
        <v/>
      </c>
      <c r="CM87" s="374" t="str">
        <f ca="1">+IF(OFFSET('Sanitation Data'!$D$30,0,10*ROW('Sanitation Data'!D81))="","",OFFSET('Sanitation Data'!$D$30,0,10*ROW('Sanitation Data'!D81)))</f>
        <v/>
      </c>
      <c r="CN87" s="374" t="str">
        <f ca="1">+IF(OFFSET('Sanitation Data'!$D$31,0,10*ROW('Sanitation Data'!D81))="","",OFFSET('Sanitation Data'!$D$31,0,10*ROW('Sanitation Data'!D81)))</f>
        <v/>
      </c>
      <c r="CO87" s="374" t="str">
        <f ca="1">+IF(OFFSET('Sanitation Data'!$D$32,0,10*ROW('Sanitation Data'!D81))="","",OFFSET('Sanitation Data'!$D$32,0,10*ROW('Sanitation Data'!D81)))</f>
        <v/>
      </c>
      <c r="CP87" s="374" t="str">
        <f ca="1">+IF(OFFSET('Sanitation Data'!$E$28,0,10*ROW('Sanitation Data'!E81))="","",OFFSET('Sanitation Data'!$E$28,0,10*ROW('Sanitation Data'!E81)))</f>
        <v/>
      </c>
      <c r="CQ87" s="374" t="str">
        <f ca="1">+IF(OFFSET('Sanitation Data'!$E$29,0,10*ROW('Sanitation Data'!E81))="","",OFFSET('Sanitation Data'!$E$29,0,10*ROW('Sanitation Data'!E81)))</f>
        <v/>
      </c>
      <c r="CR87" s="374" t="str">
        <f ca="1">+IF(OFFSET('Sanitation Data'!$E$30,0,10*ROW('Sanitation Data'!E81))="","",OFFSET('Sanitation Data'!$E$30,0,10*ROW('Sanitation Data'!E81)))</f>
        <v/>
      </c>
      <c r="CS87" s="374" t="str">
        <f ca="1">+IF(OFFSET('Sanitation Data'!$E$31,0,10*ROW('Sanitation Data'!E81))="","",OFFSET('Sanitation Data'!$E$31,0,10*ROW('Sanitation Data'!E81)))</f>
        <v/>
      </c>
      <c r="CT87" s="374" t="str">
        <f ca="1">+IF(OFFSET('Sanitation Data'!$E$32,0,10*ROW('Sanitation Data'!E81))="","",OFFSET('Sanitation Data'!$E$32,0,10*ROW('Sanitation Data'!E81)))</f>
        <v/>
      </c>
      <c r="CU87" s="374" t="str">
        <f ca="1">+IF(OFFSET('Sanitation Data'!$F$28,0,10*ROW('Sanitation Data'!F81))="","",OFFSET('Sanitation Data'!$F$28,0,10*ROW('Sanitation Data'!F81)))</f>
        <v/>
      </c>
      <c r="CV87" s="374" t="str">
        <f ca="1">+IF(OFFSET('Sanitation Data'!$F$29,0,10*ROW('Sanitation Data'!F81))="","",OFFSET('Sanitation Data'!$F$29,0,10*ROW('Sanitation Data'!F81)))</f>
        <v/>
      </c>
      <c r="CW87" s="374" t="str">
        <f ca="1">+IF(OFFSET('Sanitation Data'!$F$30,0,10*ROW('Sanitation Data'!F81))="","",OFFSET('Sanitation Data'!$F$30,0,10*ROW('Sanitation Data'!F81)))</f>
        <v/>
      </c>
      <c r="CX87" s="374" t="str">
        <f ca="1">+IF(OFFSET('Sanitation Data'!$F$31,0,10*ROW('Sanitation Data'!F81))="","",OFFSET('Sanitation Data'!$F$31,0,10*ROW('Sanitation Data'!F81)))</f>
        <v/>
      </c>
      <c r="CY87" s="374" t="str">
        <f ca="1">+IF(OFFSET('Sanitation Data'!$F$32,0,10*ROW('Sanitation Data'!F81))="","",OFFSET('Sanitation Data'!$F$32,0,10*ROW('Sanitation Data'!F81)))</f>
        <v/>
      </c>
      <c r="CZ87" s="374" t="str">
        <f ca="1">+IF(OFFSET('Sanitation Data'!$G$28,0,10*ROW('Sanitation Data'!G81))="","",OFFSET('Sanitation Data'!$G$28,0,10*ROW('Sanitation Data'!G81)))</f>
        <v/>
      </c>
      <c r="DA87" s="374" t="str">
        <f ca="1">+IF(OFFSET('Sanitation Data'!$G$29,0,10*ROW('Sanitation Data'!G81))="","",OFFSET('Sanitation Data'!$G$29,0,10*ROW('Sanitation Data'!G81)))</f>
        <v/>
      </c>
      <c r="DB87" s="374" t="str">
        <f ca="1">+IF(OFFSET('Sanitation Data'!$G$30,0,10*ROW('Sanitation Data'!G81))="","",OFFSET('Sanitation Data'!$G$30,0,10*ROW('Sanitation Data'!G81)))</f>
        <v/>
      </c>
      <c r="DC87" s="374" t="str">
        <f ca="1">+IF(OFFSET('Sanitation Data'!$G$31,0,10*ROW('Sanitation Data'!G81))="","",OFFSET('Sanitation Data'!$G$31,0,10*ROW('Sanitation Data'!G81)))</f>
        <v/>
      </c>
      <c r="DD87" s="374" t="str">
        <f ca="1">+IF(OFFSET('Sanitation Data'!$G$32,0,10*ROW('Sanitation Data'!G81))="","",OFFSET('Sanitation Data'!$G$32,0,10*ROW('Sanitation Data'!G81)))</f>
        <v/>
      </c>
      <c r="DE87" s="374" t="str">
        <f ca="1">+IF(OFFSET('Sanitation Data'!$H$28,0,10*ROW('Sanitation Data'!H81))="","",OFFSET('Sanitation Data'!$H$28,0,10*ROW('Sanitation Data'!H81)))</f>
        <v/>
      </c>
      <c r="DF87" s="374" t="str">
        <f ca="1">+IF(OFFSET('Sanitation Data'!$H$29,0,10*ROW('Sanitation Data'!H81))="","",OFFSET('Sanitation Data'!$H$29,0,10*ROW('Sanitation Data'!H81)))</f>
        <v/>
      </c>
      <c r="DG87" s="374" t="str">
        <f ca="1">+IF(OFFSET('Sanitation Data'!$H$30,0,10*ROW('Sanitation Data'!H81))="","",OFFSET('Sanitation Data'!$H$30,0,10*ROW('Sanitation Data'!H81)))</f>
        <v/>
      </c>
      <c r="DH87" s="374" t="str">
        <f ca="1">+IF(OFFSET('Sanitation Data'!$H$31,0,10*ROW('Sanitation Data'!H81))="","",OFFSET('Sanitation Data'!$H$31,0,10*ROW('Sanitation Data'!H81)))</f>
        <v/>
      </c>
      <c r="DI87" s="374" t="str">
        <f ca="1">+IF(OFFSET('Sanitation Data'!$H$32,0,10*ROW('Sanitation Data'!H81))="","",OFFSET('Sanitation Data'!$H$32,0,10*ROW('Sanitation Data'!H81)))</f>
        <v/>
      </c>
      <c r="DJ87" s="374" t="str">
        <f ca="1">+IF(OFFSET('Sanitation Data'!$I$28,0,10*ROW('Sanitation Data'!I81))="","",OFFSET('Sanitation Data'!$I$28,0,10*ROW('Sanitation Data'!I81)))</f>
        <v/>
      </c>
      <c r="DK87" s="374" t="str">
        <f ca="1">+IF(OFFSET('Sanitation Data'!$I$29,0,10*ROW('Sanitation Data'!I81))="","",OFFSET('Sanitation Data'!$I$29,0,10*ROW('Sanitation Data'!I81)))</f>
        <v/>
      </c>
      <c r="DL87" s="374" t="str">
        <f ca="1">+IF(OFFSET('Sanitation Data'!$I$30,0,10*ROW('Sanitation Data'!I81))="","",OFFSET('Sanitation Data'!$I$30,0,10*ROW('Sanitation Data'!I81)))</f>
        <v/>
      </c>
      <c r="DM87" s="374" t="str">
        <f ca="1">+IF(OFFSET('Sanitation Data'!$I$31,0,10*ROW('Sanitation Data'!I81))="","",OFFSET('Sanitation Data'!$I$31,0,10*ROW('Sanitation Data'!I81)))</f>
        <v/>
      </c>
      <c r="DN87" s="374" t="str">
        <f ca="1">+IF(OFFSET('Sanitation Data'!$I$32,0,10*ROW('Sanitation Data'!I81))="","",OFFSET('Sanitation Data'!$I$32,0,10*ROW('Sanitation Data'!I81)))</f>
        <v/>
      </c>
      <c r="DO87" s="374" t="str">
        <f ca="1">+IF(OFFSET('Hygiene Data'!$D$11,0,10*ROW('Hygiene Data'!D81))="","",OFFSET('Hygiene Data'!$D$11,0,10*ROW('Hygiene Data'!D81)))</f>
        <v/>
      </c>
      <c r="DP87" s="374" t="str">
        <f ca="1">+IF(OFFSET('Hygiene Data'!$D$12,0,10*ROW('Hygiene Data'!D81))="","",OFFSET('Hygiene Data'!$D$12,0,10*ROW('Hygiene Data'!D81)))</f>
        <v/>
      </c>
      <c r="DQ87" s="374" t="str">
        <f ca="1">+IF(OFFSET('Hygiene Data'!$D$13,0,10*ROW('Hygiene Data'!D81))="","",OFFSET('Hygiene Data'!$D$13,0,10*ROW('Hygiene Data'!D81)))</f>
        <v/>
      </c>
      <c r="DR87" s="374" t="str">
        <f ca="1">+IF(OFFSET('Hygiene Data'!$E$11,0,10*ROW('Hygiene Data'!E81))="","",OFFSET('Hygiene Data'!$E$11,0,10*ROW('Hygiene Data'!E81)))</f>
        <v/>
      </c>
      <c r="DS87" s="374" t="str">
        <f ca="1">+IF(OFFSET('Hygiene Data'!$E$12,0,10*ROW('Hygiene Data'!E81))="","",OFFSET('Hygiene Data'!$E$12,0,10*ROW('Hygiene Data'!E81)))</f>
        <v/>
      </c>
      <c r="DT87" s="374" t="str">
        <f ca="1">+IF(OFFSET('Hygiene Data'!$E$13,0,10*ROW('Hygiene Data'!E81))="","",OFFSET('Hygiene Data'!$E$13,0,10*ROW('Hygiene Data'!E81)))</f>
        <v/>
      </c>
      <c r="DU87" s="374" t="str">
        <f ca="1">+IF(OFFSET('Hygiene Data'!$F$11,0,10*ROW('Hygiene Data'!F81))="","",OFFSET('Hygiene Data'!$F$11,0,10*ROW('Hygiene Data'!F81)))</f>
        <v/>
      </c>
      <c r="DV87" s="374" t="str">
        <f ca="1">+IF(OFFSET('Hygiene Data'!$F$12,0,10*ROW('Hygiene Data'!F81))="","",OFFSET('Hygiene Data'!$F$12,0,10*ROW('Hygiene Data'!F81)))</f>
        <v/>
      </c>
      <c r="DW87" s="374" t="str">
        <f ca="1">+IF(OFFSET('Hygiene Data'!$F$13,0,10*ROW('Hygiene Data'!F81))="","",OFFSET('Hygiene Data'!$F$13,0,10*ROW('Hygiene Data'!F81)))</f>
        <v/>
      </c>
      <c r="DX87" s="374" t="str">
        <f ca="1">+IF(OFFSET('Hygiene Data'!$G$11,0,10*ROW('Hygiene Data'!G81))="","",OFFSET('Hygiene Data'!$G$11,0,10*ROW('Hygiene Data'!G81)))</f>
        <v/>
      </c>
      <c r="DY87" s="374" t="str">
        <f ca="1">+IF(OFFSET('Hygiene Data'!$G$12,0,10*ROW('Hygiene Data'!G81))="","",OFFSET('Hygiene Data'!$G$12,0,10*ROW('Hygiene Data'!G81)))</f>
        <v/>
      </c>
      <c r="DZ87" s="374" t="str">
        <f ca="1">+IF(OFFSET('Hygiene Data'!$G$13,0,10*ROW('Hygiene Data'!G81))="","",OFFSET('Hygiene Data'!$G$13,0,10*ROW('Hygiene Data'!G81)))</f>
        <v/>
      </c>
      <c r="EA87" s="374" t="str">
        <f ca="1">+IF(OFFSET('Hygiene Data'!$H$11,0,10*ROW('Hygiene Data'!H81))="","",OFFSET('Hygiene Data'!$H$11,0,10*ROW('Hygiene Data'!H81)))</f>
        <v/>
      </c>
      <c r="EB87" s="374" t="str">
        <f ca="1">+IF(OFFSET('Hygiene Data'!$H$12,0,10*ROW('Hygiene Data'!H81))="","",OFFSET('Hygiene Data'!$H$12,0,10*ROW('Hygiene Data'!H81)))</f>
        <v/>
      </c>
      <c r="EC87" s="374" t="str">
        <f ca="1">+IF(OFFSET('Hygiene Data'!$H$13,0,10*ROW('Hygiene Data'!H81))="","",OFFSET('Hygiene Data'!$H$13,0,10*ROW('Hygiene Data'!H81)))</f>
        <v/>
      </c>
      <c r="ED87" s="374" t="str">
        <f ca="1">+IF(OFFSET('Hygiene Data'!$I$11,0,10*ROW('Hygiene Data'!I81))="","",OFFSET('Hygiene Data'!$I$11,0,10*ROW('Hygiene Data'!I81)))</f>
        <v/>
      </c>
      <c r="EE87" s="374" t="str">
        <f ca="1">+IF(OFFSET('Hygiene Data'!$I$12,0,10*ROW('Hygiene Data'!I81))="","",OFFSET('Hygiene Data'!$I$12,0,10*ROW('Hygiene Data'!I81)))</f>
        <v/>
      </c>
      <c r="EF87" s="374" t="str">
        <f ca="1">+IF(OFFSET('Hygiene Data'!$I$13,0,10*ROW('Hygiene Data'!I81))="","",OFFSET('Hygiene Data'!$I$13,0,10*ROW('Hygiene Data'!I81)))</f>
        <v/>
      </c>
    </row>
    <row r="88" spans="1:136" x14ac:dyDescent="0.25">
      <c r="A88" s="483" t="str">
        <f ca="1">+IF(OFFSET('Water Data'!$B$2,0,10*ROW('Water Data'!E82))="","",OFFSET('Water Data'!$B$2,0,10*ROW('Water Data'!E82)))</f>
        <v/>
      </c>
      <c r="B88" s="48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0" t="str">
        <f t="shared" ca="1" si="1"/>
        <v/>
      </c>
      <c r="D88" s="51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4" t="str">
        <f ca="1">+IF(OFFSET('Water Data'!$D$27,0,10*ROW('Water Data'!D82))="","",OFFSET('Water Data'!$D$27,0,10*ROW('Water Data'!D82)))</f>
        <v/>
      </c>
      <c r="BT88" s="374" t="str">
        <f ca="1">+IF(OFFSET('Water Data'!$D$28,0,10*ROW('Water Data'!D82))="","",OFFSET('Water Data'!$D$28,0,10*ROW('Water Data'!D82)))</f>
        <v/>
      </c>
      <c r="BU88" s="374" t="str">
        <f ca="1">+IF(OFFSET('Water Data'!$D$29,0,10*ROW('Water Data'!D82))="","",OFFSET('Water Data'!$D$29,0,10*ROW('Water Data'!D82)))</f>
        <v/>
      </c>
      <c r="BV88" s="374" t="str">
        <f ca="1">+IF(OFFSET('Water Data'!$E$27,0,10*ROW('Water Data'!E82))="","",OFFSET('Water Data'!$E$27,0,10*ROW('Water Data'!E82)))</f>
        <v/>
      </c>
      <c r="BW88" s="374" t="str">
        <f ca="1">+IF(OFFSET('Water Data'!$E$28,0,10*ROW('Water Data'!E82))="","",OFFSET('Water Data'!$E$28,0,10*ROW('Water Data'!E82)))</f>
        <v/>
      </c>
      <c r="BX88" s="374" t="str">
        <f ca="1">+IF(OFFSET('Water Data'!$E$29,0,10*ROW('Water Data'!E82))="","",OFFSET('Water Data'!$E$29,0,10*ROW('Water Data'!E82)))</f>
        <v/>
      </c>
      <c r="BY88" s="374" t="str">
        <f ca="1">+IF(OFFSET('Water Data'!$F$27,0,10*ROW('Water Data'!F82))="","",OFFSET('Water Data'!$F$27,0,10*ROW('Water Data'!F82)))</f>
        <v/>
      </c>
      <c r="BZ88" s="374" t="str">
        <f ca="1">+IF(OFFSET('Water Data'!$F$28,0,10*ROW('Water Data'!F82))="","",OFFSET('Water Data'!$F$28,0,10*ROW('Water Data'!F82)))</f>
        <v/>
      </c>
      <c r="CA88" s="374" t="str">
        <f ca="1">+IF(OFFSET('Water Data'!$F$29,0,10*ROW('Water Data'!F82))="","",OFFSET('Water Data'!$F$29,0,10*ROW('Water Data'!F82)))</f>
        <v/>
      </c>
      <c r="CB88" s="374" t="str">
        <f ca="1">+IF(OFFSET('Water Data'!$G$27,0,10*ROW('Water Data'!G82))="","",OFFSET('Water Data'!$G$27,0,10*ROW('Water Data'!G82)))</f>
        <v/>
      </c>
      <c r="CC88" s="374" t="str">
        <f ca="1">+IF(OFFSET('Water Data'!$G$28,0,10*ROW('Water Data'!G82))="","",OFFSET('Water Data'!$G$28,0,10*ROW('Water Data'!G82)))</f>
        <v/>
      </c>
      <c r="CD88" s="374" t="str">
        <f ca="1">+IF(OFFSET('Water Data'!$G$29,0,10*ROW('Water Data'!G82))="","",OFFSET('Water Data'!$G$29,0,10*ROW('Water Data'!G82)))</f>
        <v/>
      </c>
      <c r="CE88" s="374" t="str">
        <f ca="1">+IF(OFFSET('Water Data'!$H$27,0,10*ROW('Water Data'!H82))="","",OFFSET('Water Data'!$H$27,0,10*ROW('Water Data'!H82)))</f>
        <v/>
      </c>
      <c r="CF88" s="374" t="str">
        <f ca="1">+IF(OFFSET('Water Data'!$H$28,0,10*ROW('Water Data'!H82))="","",OFFSET('Water Data'!$H$28,0,10*ROW('Water Data'!H82)))</f>
        <v/>
      </c>
      <c r="CG88" s="374" t="str">
        <f ca="1">+IF(OFFSET('Water Data'!$H$29,0,10*ROW('Water Data'!H82))="","",OFFSET('Water Data'!$H$29,0,10*ROW('Water Data'!H82)))</f>
        <v/>
      </c>
      <c r="CH88" s="374" t="str">
        <f ca="1">+IF(OFFSET('Water Data'!$I$27,0,10*ROW('Water Data'!I82))="","",OFFSET('Water Data'!$I$27,0,10*ROW('Water Data'!I82)))</f>
        <v/>
      </c>
      <c r="CI88" s="374" t="str">
        <f ca="1">+IF(OFFSET('Water Data'!$I$28,0,10*ROW('Water Data'!I82))="","",OFFSET('Water Data'!$I$28,0,10*ROW('Water Data'!I82)))</f>
        <v/>
      </c>
      <c r="CJ88" s="374" t="str">
        <f ca="1">+IF(OFFSET('Water Data'!$I$29,0,10*ROW('Water Data'!I82))="","",OFFSET('Water Data'!$I$29,0,10*ROW('Water Data'!I82)))</f>
        <v/>
      </c>
      <c r="CK88" s="374" t="str">
        <f ca="1">+IF(OFFSET('Sanitation Data'!$D$28,0,10*ROW('Sanitation Data'!D82))="","",OFFSET('Sanitation Data'!$D$28,0,10*ROW('Sanitation Data'!D82)))</f>
        <v/>
      </c>
      <c r="CL88" s="374" t="str">
        <f ca="1">+IF(OFFSET('Sanitation Data'!$D$29,0,10*ROW('Sanitation Data'!D82))="","",OFFSET('Sanitation Data'!$D$29,0,10*ROW('Sanitation Data'!D82)))</f>
        <v/>
      </c>
      <c r="CM88" s="374" t="str">
        <f ca="1">+IF(OFFSET('Sanitation Data'!$D$30,0,10*ROW('Sanitation Data'!D82))="","",OFFSET('Sanitation Data'!$D$30,0,10*ROW('Sanitation Data'!D82)))</f>
        <v/>
      </c>
      <c r="CN88" s="374" t="str">
        <f ca="1">+IF(OFFSET('Sanitation Data'!$D$31,0,10*ROW('Sanitation Data'!D82))="","",OFFSET('Sanitation Data'!$D$31,0,10*ROW('Sanitation Data'!D82)))</f>
        <v/>
      </c>
      <c r="CO88" s="374" t="str">
        <f ca="1">+IF(OFFSET('Sanitation Data'!$D$32,0,10*ROW('Sanitation Data'!D82))="","",OFFSET('Sanitation Data'!$D$32,0,10*ROW('Sanitation Data'!D82)))</f>
        <v/>
      </c>
      <c r="CP88" s="374" t="str">
        <f ca="1">+IF(OFFSET('Sanitation Data'!$E$28,0,10*ROW('Sanitation Data'!E82))="","",OFFSET('Sanitation Data'!$E$28,0,10*ROW('Sanitation Data'!E82)))</f>
        <v/>
      </c>
      <c r="CQ88" s="374" t="str">
        <f ca="1">+IF(OFFSET('Sanitation Data'!$E$29,0,10*ROW('Sanitation Data'!E82))="","",OFFSET('Sanitation Data'!$E$29,0,10*ROW('Sanitation Data'!E82)))</f>
        <v/>
      </c>
      <c r="CR88" s="374" t="str">
        <f ca="1">+IF(OFFSET('Sanitation Data'!$E$30,0,10*ROW('Sanitation Data'!E82))="","",OFFSET('Sanitation Data'!$E$30,0,10*ROW('Sanitation Data'!E82)))</f>
        <v/>
      </c>
      <c r="CS88" s="374" t="str">
        <f ca="1">+IF(OFFSET('Sanitation Data'!$E$31,0,10*ROW('Sanitation Data'!E82))="","",OFFSET('Sanitation Data'!$E$31,0,10*ROW('Sanitation Data'!E82)))</f>
        <v/>
      </c>
      <c r="CT88" s="374" t="str">
        <f ca="1">+IF(OFFSET('Sanitation Data'!$E$32,0,10*ROW('Sanitation Data'!E82))="","",OFFSET('Sanitation Data'!$E$32,0,10*ROW('Sanitation Data'!E82)))</f>
        <v/>
      </c>
      <c r="CU88" s="374" t="str">
        <f ca="1">+IF(OFFSET('Sanitation Data'!$F$28,0,10*ROW('Sanitation Data'!F82))="","",OFFSET('Sanitation Data'!$F$28,0,10*ROW('Sanitation Data'!F82)))</f>
        <v/>
      </c>
      <c r="CV88" s="374" t="str">
        <f ca="1">+IF(OFFSET('Sanitation Data'!$F$29,0,10*ROW('Sanitation Data'!F82))="","",OFFSET('Sanitation Data'!$F$29,0,10*ROW('Sanitation Data'!F82)))</f>
        <v/>
      </c>
      <c r="CW88" s="374" t="str">
        <f ca="1">+IF(OFFSET('Sanitation Data'!$F$30,0,10*ROW('Sanitation Data'!F82))="","",OFFSET('Sanitation Data'!$F$30,0,10*ROW('Sanitation Data'!F82)))</f>
        <v/>
      </c>
      <c r="CX88" s="374" t="str">
        <f ca="1">+IF(OFFSET('Sanitation Data'!$F$31,0,10*ROW('Sanitation Data'!F82))="","",OFFSET('Sanitation Data'!$F$31,0,10*ROW('Sanitation Data'!F82)))</f>
        <v/>
      </c>
      <c r="CY88" s="374" t="str">
        <f ca="1">+IF(OFFSET('Sanitation Data'!$F$32,0,10*ROW('Sanitation Data'!F82))="","",OFFSET('Sanitation Data'!$F$32,0,10*ROW('Sanitation Data'!F82)))</f>
        <v/>
      </c>
      <c r="CZ88" s="374" t="str">
        <f ca="1">+IF(OFFSET('Sanitation Data'!$G$28,0,10*ROW('Sanitation Data'!G82))="","",OFFSET('Sanitation Data'!$G$28,0,10*ROW('Sanitation Data'!G82)))</f>
        <v/>
      </c>
      <c r="DA88" s="374" t="str">
        <f ca="1">+IF(OFFSET('Sanitation Data'!$G$29,0,10*ROW('Sanitation Data'!G82))="","",OFFSET('Sanitation Data'!$G$29,0,10*ROW('Sanitation Data'!G82)))</f>
        <v/>
      </c>
      <c r="DB88" s="374" t="str">
        <f ca="1">+IF(OFFSET('Sanitation Data'!$G$30,0,10*ROW('Sanitation Data'!G82))="","",OFFSET('Sanitation Data'!$G$30,0,10*ROW('Sanitation Data'!G82)))</f>
        <v/>
      </c>
      <c r="DC88" s="374" t="str">
        <f ca="1">+IF(OFFSET('Sanitation Data'!$G$31,0,10*ROW('Sanitation Data'!G82))="","",OFFSET('Sanitation Data'!$G$31,0,10*ROW('Sanitation Data'!G82)))</f>
        <v/>
      </c>
      <c r="DD88" s="374" t="str">
        <f ca="1">+IF(OFFSET('Sanitation Data'!$G$32,0,10*ROW('Sanitation Data'!G82))="","",OFFSET('Sanitation Data'!$G$32,0,10*ROW('Sanitation Data'!G82)))</f>
        <v/>
      </c>
      <c r="DE88" s="374" t="str">
        <f ca="1">+IF(OFFSET('Sanitation Data'!$H$28,0,10*ROW('Sanitation Data'!H82))="","",OFFSET('Sanitation Data'!$H$28,0,10*ROW('Sanitation Data'!H82)))</f>
        <v/>
      </c>
      <c r="DF88" s="374" t="str">
        <f ca="1">+IF(OFFSET('Sanitation Data'!$H$29,0,10*ROW('Sanitation Data'!H82))="","",OFFSET('Sanitation Data'!$H$29,0,10*ROW('Sanitation Data'!H82)))</f>
        <v/>
      </c>
      <c r="DG88" s="374" t="str">
        <f ca="1">+IF(OFFSET('Sanitation Data'!$H$30,0,10*ROW('Sanitation Data'!H82))="","",OFFSET('Sanitation Data'!$H$30,0,10*ROW('Sanitation Data'!H82)))</f>
        <v/>
      </c>
      <c r="DH88" s="374" t="str">
        <f ca="1">+IF(OFFSET('Sanitation Data'!$H$31,0,10*ROW('Sanitation Data'!H82))="","",OFFSET('Sanitation Data'!$H$31,0,10*ROW('Sanitation Data'!H82)))</f>
        <v/>
      </c>
      <c r="DI88" s="374" t="str">
        <f ca="1">+IF(OFFSET('Sanitation Data'!$H$32,0,10*ROW('Sanitation Data'!H82))="","",OFFSET('Sanitation Data'!$H$32,0,10*ROW('Sanitation Data'!H82)))</f>
        <v/>
      </c>
      <c r="DJ88" s="374" t="str">
        <f ca="1">+IF(OFFSET('Sanitation Data'!$I$28,0,10*ROW('Sanitation Data'!I82))="","",OFFSET('Sanitation Data'!$I$28,0,10*ROW('Sanitation Data'!I82)))</f>
        <v/>
      </c>
      <c r="DK88" s="374" t="str">
        <f ca="1">+IF(OFFSET('Sanitation Data'!$I$29,0,10*ROW('Sanitation Data'!I82))="","",OFFSET('Sanitation Data'!$I$29,0,10*ROW('Sanitation Data'!I82)))</f>
        <v/>
      </c>
      <c r="DL88" s="374" t="str">
        <f ca="1">+IF(OFFSET('Sanitation Data'!$I$30,0,10*ROW('Sanitation Data'!I82))="","",OFFSET('Sanitation Data'!$I$30,0,10*ROW('Sanitation Data'!I82)))</f>
        <v/>
      </c>
      <c r="DM88" s="374" t="str">
        <f ca="1">+IF(OFFSET('Sanitation Data'!$I$31,0,10*ROW('Sanitation Data'!I82))="","",OFFSET('Sanitation Data'!$I$31,0,10*ROW('Sanitation Data'!I82)))</f>
        <v/>
      </c>
      <c r="DN88" s="374" t="str">
        <f ca="1">+IF(OFFSET('Sanitation Data'!$I$32,0,10*ROW('Sanitation Data'!I82))="","",OFFSET('Sanitation Data'!$I$32,0,10*ROW('Sanitation Data'!I82)))</f>
        <v/>
      </c>
      <c r="DO88" s="374" t="str">
        <f ca="1">+IF(OFFSET('Hygiene Data'!$D$11,0,10*ROW('Hygiene Data'!D82))="","",OFFSET('Hygiene Data'!$D$11,0,10*ROW('Hygiene Data'!D82)))</f>
        <v/>
      </c>
      <c r="DP88" s="374" t="str">
        <f ca="1">+IF(OFFSET('Hygiene Data'!$D$12,0,10*ROW('Hygiene Data'!D82))="","",OFFSET('Hygiene Data'!$D$12,0,10*ROW('Hygiene Data'!D82)))</f>
        <v/>
      </c>
      <c r="DQ88" s="374" t="str">
        <f ca="1">+IF(OFFSET('Hygiene Data'!$D$13,0,10*ROW('Hygiene Data'!D82))="","",OFFSET('Hygiene Data'!$D$13,0,10*ROW('Hygiene Data'!D82)))</f>
        <v/>
      </c>
      <c r="DR88" s="374" t="str">
        <f ca="1">+IF(OFFSET('Hygiene Data'!$E$11,0,10*ROW('Hygiene Data'!E82))="","",OFFSET('Hygiene Data'!$E$11,0,10*ROW('Hygiene Data'!E82)))</f>
        <v/>
      </c>
      <c r="DS88" s="374" t="str">
        <f ca="1">+IF(OFFSET('Hygiene Data'!$E$12,0,10*ROW('Hygiene Data'!E82))="","",OFFSET('Hygiene Data'!$E$12,0,10*ROW('Hygiene Data'!E82)))</f>
        <v/>
      </c>
      <c r="DT88" s="374" t="str">
        <f ca="1">+IF(OFFSET('Hygiene Data'!$E$13,0,10*ROW('Hygiene Data'!E82))="","",OFFSET('Hygiene Data'!$E$13,0,10*ROW('Hygiene Data'!E82)))</f>
        <v/>
      </c>
      <c r="DU88" s="374" t="str">
        <f ca="1">+IF(OFFSET('Hygiene Data'!$F$11,0,10*ROW('Hygiene Data'!F82))="","",OFFSET('Hygiene Data'!$F$11,0,10*ROW('Hygiene Data'!F82)))</f>
        <v/>
      </c>
      <c r="DV88" s="374" t="str">
        <f ca="1">+IF(OFFSET('Hygiene Data'!$F$12,0,10*ROW('Hygiene Data'!F82))="","",OFFSET('Hygiene Data'!$F$12,0,10*ROW('Hygiene Data'!F82)))</f>
        <v/>
      </c>
      <c r="DW88" s="374" t="str">
        <f ca="1">+IF(OFFSET('Hygiene Data'!$F$13,0,10*ROW('Hygiene Data'!F82))="","",OFFSET('Hygiene Data'!$F$13,0,10*ROW('Hygiene Data'!F82)))</f>
        <v/>
      </c>
      <c r="DX88" s="374" t="str">
        <f ca="1">+IF(OFFSET('Hygiene Data'!$G$11,0,10*ROW('Hygiene Data'!G82))="","",OFFSET('Hygiene Data'!$G$11,0,10*ROW('Hygiene Data'!G82)))</f>
        <v/>
      </c>
      <c r="DY88" s="374" t="str">
        <f ca="1">+IF(OFFSET('Hygiene Data'!$G$12,0,10*ROW('Hygiene Data'!G82))="","",OFFSET('Hygiene Data'!$G$12,0,10*ROW('Hygiene Data'!G82)))</f>
        <v/>
      </c>
      <c r="DZ88" s="374" t="str">
        <f ca="1">+IF(OFFSET('Hygiene Data'!$G$13,0,10*ROW('Hygiene Data'!G82))="","",OFFSET('Hygiene Data'!$G$13,0,10*ROW('Hygiene Data'!G82)))</f>
        <v/>
      </c>
      <c r="EA88" s="374" t="str">
        <f ca="1">+IF(OFFSET('Hygiene Data'!$H$11,0,10*ROW('Hygiene Data'!H82))="","",OFFSET('Hygiene Data'!$H$11,0,10*ROW('Hygiene Data'!H82)))</f>
        <v/>
      </c>
      <c r="EB88" s="374" t="str">
        <f ca="1">+IF(OFFSET('Hygiene Data'!$H$12,0,10*ROW('Hygiene Data'!H82))="","",OFFSET('Hygiene Data'!$H$12,0,10*ROW('Hygiene Data'!H82)))</f>
        <v/>
      </c>
      <c r="EC88" s="374" t="str">
        <f ca="1">+IF(OFFSET('Hygiene Data'!$H$13,0,10*ROW('Hygiene Data'!H82))="","",OFFSET('Hygiene Data'!$H$13,0,10*ROW('Hygiene Data'!H82)))</f>
        <v/>
      </c>
      <c r="ED88" s="374" t="str">
        <f ca="1">+IF(OFFSET('Hygiene Data'!$I$11,0,10*ROW('Hygiene Data'!I82))="","",OFFSET('Hygiene Data'!$I$11,0,10*ROW('Hygiene Data'!I82)))</f>
        <v/>
      </c>
      <c r="EE88" s="374" t="str">
        <f ca="1">+IF(OFFSET('Hygiene Data'!$I$12,0,10*ROW('Hygiene Data'!I82))="","",OFFSET('Hygiene Data'!$I$12,0,10*ROW('Hygiene Data'!I82)))</f>
        <v/>
      </c>
      <c r="EF88" s="374" t="str">
        <f ca="1">+IF(OFFSET('Hygiene Data'!$I$13,0,10*ROW('Hygiene Data'!I82))="","",OFFSET('Hygiene Data'!$I$13,0,10*ROW('Hygiene Data'!I82)))</f>
        <v/>
      </c>
    </row>
    <row r="89" spans="1:136" x14ac:dyDescent="0.25">
      <c r="A89" s="483" t="str">
        <f ca="1">+IF(OFFSET('Water Data'!$B$2,0,10*ROW('Water Data'!E83))="","",OFFSET('Water Data'!$B$2,0,10*ROW('Water Data'!E83)))</f>
        <v/>
      </c>
      <c r="B89" s="48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0" t="str">
        <f t="shared" ca="1" si="1"/>
        <v/>
      </c>
      <c r="D89" s="51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4" t="str">
        <f ca="1">+IF(OFFSET('Water Data'!$D$27,0,10*ROW('Water Data'!D83))="","",OFFSET('Water Data'!$D$27,0,10*ROW('Water Data'!D83)))</f>
        <v/>
      </c>
      <c r="BT89" s="374" t="str">
        <f ca="1">+IF(OFFSET('Water Data'!$D$28,0,10*ROW('Water Data'!D83))="","",OFFSET('Water Data'!$D$28,0,10*ROW('Water Data'!D83)))</f>
        <v/>
      </c>
      <c r="BU89" s="374" t="str">
        <f ca="1">+IF(OFFSET('Water Data'!$D$29,0,10*ROW('Water Data'!D83))="","",OFFSET('Water Data'!$D$29,0,10*ROW('Water Data'!D83)))</f>
        <v/>
      </c>
      <c r="BV89" s="374" t="str">
        <f ca="1">+IF(OFFSET('Water Data'!$E$27,0,10*ROW('Water Data'!E83))="","",OFFSET('Water Data'!$E$27,0,10*ROW('Water Data'!E83)))</f>
        <v/>
      </c>
      <c r="BW89" s="374" t="str">
        <f ca="1">+IF(OFFSET('Water Data'!$E$28,0,10*ROW('Water Data'!E83))="","",OFFSET('Water Data'!$E$28,0,10*ROW('Water Data'!E83)))</f>
        <v/>
      </c>
      <c r="BX89" s="374" t="str">
        <f ca="1">+IF(OFFSET('Water Data'!$E$29,0,10*ROW('Water Data'!E83))="","",OFFSET('Water Data'!$E$29,0,10*ROW('Water Data'!E83)))</f>
        <v/>
      </c>
      <c r="BY89" s="374" t="str">
        <f ca="1">+IF(OFFSET('Water Data'!$F$27,0,10*ROW('Water Data'!F83))="","",OFFSET('Water Data'!$F$27,0,10*ROW('Water Data'!F83)))</f>
        <v/>
      </c>
      <c r="BZ89" s="374" t="str">
        <f ca="1">+IF(OFFSET('Water Data'!$F$28,0,10*ROW('Water Data'!F83))="","",OFFSET('Water Data'!$F$28,0,10*ROW('Water Data'!F83)))</f>
        <v/>
      </c>
      <c r="CA89" s="374" t="str">
        <f ca="1">+IF(OFFSET('Water Data'!$F$29,0,10*ROW('Water Data'!F83))="","",OFFSET('Water Data'!$F$29,0,10*ROW('Water Data'!F83)))</f>
        <v/>
      </c>
      <c r="CB89" s="374" t="str">
        <f ca="1">+IF(OFFSET('Water Data'!$G$27,0,10*ROW('Water Data'!G83))="","",OFFSET('Water Data'!$G$27,0,10*ROW('Water Data'!G83)))</f>
        <v/>
      </c>
      <c r="CC89" s="374" t="str">
        <f ca="1">+IF(OFFSET('Water Data'!$G$28,0,10*ROW('Water Data'!G83))="","",OFFSET('Water Data'!$G$28,0,10*ROW('Water Data'!G83)))</f>
        <v/>
      </c>
      <c r="CD89" s="374" t="str">
        <f ca="1">+IF(OFFSET('Water Data'!$G$29,0,10*ROW('Water Data'!G83))="","",OFFSET('Water Data'!$G$29,0,10*ROW('Water Data'!G83)))</f>
        <v/>
      </c>
      <c r="CE89" s="374" t="str">
        <f ca="1">+IF(OFFSET('Water Data'!$H$27,0,10*ROW('Water Data'!H83))="","",OFFSET('Water Data'!$H$27,0,10*ROW('Water Data'!H83)))</f>
        <v/>
      </c>
      <c r="CF89" s="374" t="str">
        <f ca="1">+IF(OFFSET('Water Data'!$H$28,0,10*ROW('Water Data'!H83))="","",OFFSET('Water Data'!$H$28,0,10*ROW('Water Data'!H83)))</f>
        <v/>
      </c>
      <c r="CG89" s="374" t="str">
        <f ca="1">+IF(OFFSET('Water Data'!$H$29,0,10*ROW('Water Data'!H83))="","",OFFSET('Water Data'!$H$29,0,10*ROW('Water Data'!H83)))</f>
        <v/>
      </c>
      <c r="CH89" s="374" t="str">
        <f ca="1">+IF(OFFSET('Water Data'!$I$27,0,10*ROW('Water Data'!I83))="","",OFFSET('Water Data'!$I$27,0,10*ROW('Water Data'!I83)))</f>
        <v/>
      </c>
      <c r="CI89" s="374" t="str">
        <f ca="1">+IF(OFFSET('Water Data'!$I$28,0,10*ROW('Water Data'!I83))="","",OFFSET('Water Data'!$I$28,0,10*ROW('Water Data'!I83)))</f>
        <v/>
      </c>
      <c r="CJ89" s="374" t="str">
        <f ca="1">+IF(OFFSET('Water Data'!$I$29,0,10*ROW('Water Data'!I83))="","",OFFSET('Water Data'!$I$29,0,10*ROW('Water Data'!I83)))</f>
        <v/>
      </c>
      <c r="CK89" s="374" t="str">
        <f ca="1">+IF(OFFSET('Sanitation Data'!$D$28,0,10*ROW('Sanitation Data'!D83))="","",OFFSET('Sanitation Data'!$D$28,0,10*ROW('Sanitation Data'!D83)))</f>
        <v/>
      </c>
      <c r="CL89" s="374" t="str">
        <f ca="1">+IF(OFFSET('Sanitation Data'!$D$29,0,10*ROW('Sanitation Data'!D83))="","",OFFSET('Sanitation Data'!$D$29,0,10*ROW('Sanitation Data'!D83)))</f>
        <v/>
      </c>
      <c r="CM89" s="374" t="str">
        <f ca="1">+IF(OFFSET('Sanitation Data'!$D$30,0,10*ROW('Sanitation Data'!D83))="","",OFFSET('Sanitation Data'!$D$30,0,10*ROW('Sanitation Data'!D83)))</f>
        <v/>
      </c>
      <c r="CN89" s="374" t="str">
        <f ca="1">+IF(OFFSET('Sanitation Data'!$D$31,0,10*ROW('Sanitation Data'!D83))="","",OFFSET('Sanitation Data'!$D$31,0,10*ROW('Sanitation Data'!D83)))</f>
        <v/>
      </c>
      <c r="CO89" s="374" t="str">
        <f ca="1">+IF(OFFSET('Sanitation Data'!$D$32,0,10*ROW('Sanitation Data'!D83))="","",OFFSET('Sanitation Data'!$D$32,0,10*ROW('Sanitation Data'!D83)))</f>
        <v/>
      </c>
      <c r="CP89" s="374" t="str">
        <f ca="1">+IF(OFFSET('Sanitation Data'!$E$28,0,10*ROW('Sanitation Data'!E83))="","",OFFSET('Sanitation Data'!$E$28,0,10*ROW('Sanitation Data'!E83)))</f>
        <v/>
      </c>
      <c r="CQ89" s="374" t="str">
        <f ca="1">+IF(OFFSET('Sanitation Data'!$E$29,0,10*ROW('Sanitation Data'!E83))="","",OFFSET('Sanitation Data'!$E$29,0,10*ROW('Sanitation Data'!E83)))</f>
        <v/>
      </c>
      <c r="CR89" s="374" t="str">
        <f ca="1">+IF(OFFSET('Sanitation Data'!$E$30,0,10*ROW('Sanitation Data'!E83))="","",OFFSET('Sanitation Data'!$E$30,0,10*ROW('Sanitation Data'!E83)))</f>
        <v/>
      </c>
      <c r="CS89" s="374" t="str">
        <f ca="1">+IF(OFFSET('Sanitation Data'!$E$31,0,10*ROW('Sanitation Data'!E83))="","",OFFSET('Sanitation Data'!$E$31,0,10*ROW('Sanitation Data'!E83)))</f>
        <v/>
      </c>
      <c r="CT89" s="374" t="str">
        <f ca="1">+IF(OFFSET('Sanitation Data'!$E$32,0,10*ROW('Sanitation Data'!E83))="","",OFFSET('Sanitation Data'!$E$32,0,10*ROW('Sanitation Data'!E83)))</f>
        <v/>
      </c>
      <c r="CU89" s="374" t="str">
        <f ca="1">+IF(OFFSET('Sanitation Data'!$F$28,0,10*ROW('Sanitation Data'!F83))="","",OFFSET('Sanitation Data'!$F$28,0,10*ROW('Sanitation Data'!F83)))</f>
        <v/>
      </c>
      <c r="CV89" s="374" t="str">
        <f ca="1">+IF(OFFSET('Sanitation Data'!$F$29,0,10*ROW('Sanitation Data'!F83))="","",OFFSET('Sanitation Data'!$F$29,0,10*ROW('Sanitation Data'!F83)))</f>
        <v/>
      </c>
      <c r="CW89" s="374" t="str">
        <f ca="1">+IF(OFFSET('Sanitation Data'!$F$30,0,10*ROW('Sanitation Data'!F83))="","",OFFSET('Sanitation Data'!$F$30,0,10*ROW('Sanitation Data'!F83)))</f>
        <v/>
      </c>
      <c r="CX89" s="374" t="str">
        <f ca="1">+IF(OFFSET('Sanitation Data'!$F$31,0,10*ROW('Sanitation Data'!F83))="","",OFFSET('Sanitation Data'!$F$31,0,10*ROW('Sanitation Data'!F83)))</f>
        <v/>
      </c>
      <c r="CY89" s="374" t="str">
        <f ca="1">+IF(OFFSET('Sanitation Data'!$F$32,0,10*ROW('Sanitation Data'!F83))="","",OFFSET('Sanitation Data'!$F$32,0,10*ROW('Sanitation Data'!F83)))</f>
        <v/>
      </c>
      <c r="CZ89" s="374" t="str">
        <f ca="1">+IF(OFFSET('Sanitation Data'!$G$28,0,10*ROW('Sanitation Data'!G83))="","",OFFSET('Sanitation Data'!$G$28,0,10*ROW('Sanitation Data'!G83)))</f>
        <v/>
      </c>
      <c r="DA89" s="374" t="str">
        <f ca="1">+IF(OFFSET('Sanitation Data'!$G$29,0,10*ROW('Sanitation Data'!G83))="","",OFFSET('Sanitation Data'!$G$29,0,10*ROW('Sanitation Data'!G83)))</f>
        <v/>
      </c>
      <c r="DB89" s="374" t="str">
        <f ca="1">+IF(OFFSET('Sanitation Data'!$G$30,0,10*ROW('Sanitation Data'!G83))="","",OFFSET('Sanitation Data'!$G$30,0,10*ROW('Sanitation Data'!G83)))</f>
        <v/>
      </c>
      <c r="DC89" s="374" t="str">
        <f ca="1">+IF(OFFSET('Sanitation Data'!$G$31,0,10*ROW('Sanitation Data'!G83))="","",OFFSET('Sanitation Data'!$G$31,0,10*ROW('Sanitation Data'!G83)))</f>
        <v/>
      </c>
      <c r="DD89" s="374" t="str">
        <f ca="1">+IF(OFFSET('Sanitation Data'!$G$32,0,10*ROW('Sanitation Data'!G83))="","",OFFSET('Sanitation Data'!$G$32,0,10*ROW('Sanitation Data'!G83)))</f>
        <v/>
      </c>
      <c r="DE89" s="374" t="str">
        <f ca="1">+IF(OFFSET('Sanitation Data'!$H$28,0,10*ROW('Sanitation Data'!H83))="","",OFFSET('Sanitation Data'!$H$28,0,10*ROW('Sanitation Data'!H83)))</f>
        <v/>
      </c>
      <c r="DF89" s="374" t="str">
        <f ca="1">+IF(OFFSET('Sanitation Data'!$H$29,0,10*ROW('Sanitation Data'!H83))="","",OFFSET('Sanitation Data'!$H$29,0,10*ROW('Sanitation Data'!H83)))</f>
        <v/>
      </c>
      <c r="DG89" s="374" t="str">
        <f ca="1">+IF(OFFSET('Sanitation Data'!$H$30,0,10*ROW('Sanitation Data'!H83))="","",OFFSET('Sanitation Data'!$H$30,0,10*ROW('Sanitation Data'!H83)))</f>
        <v/>
      </c>
      <c r="DH89" s="374" t="str">
        <f ca="1">+IF(OFFSET('Sanitation Data'!$H$31,0,10*ROW('Sanitation Data'!H83))="","",OFFSET('Sanitation Data'!$H$31,0,10*ROW('Sanitation Data'!H83)))</f>
        <v/>
      </c>
      <c r="DI89" s="374" t="str">
        <f ca="1">+IF(OFFSET('Sanitation Data'!$H$32,0,10*ROW('Sanitation Data'!H83))="","",OFFSET('Sanitation Data'!$H$32,0,10*ROW('Sanitation Data'!H83)))</f>
        <v/>
      </c>
      <c r="DJ89" s="374" t="str">
        <f ca="1">+IF(OFFSET('Sanitation Data'!$I$28,0,10*ROW('Sanitation Data'!I83))="","",OFFSET('Sanitation Data'!$I$28,0,10*ROW('Sanitation Data'!I83)))</f>
        <v/>
      </c>
      <c r="DK89" s="374" t="str">
        <f ca="1">+IF(OFFSET('Sanitation Data'!$I$29,0,10*ROW('Sanitation Data'!I83))="","",OFFSET('Sanitation Data'!$I$29,0,10*ROW('Sanitation Data'!I83)))</f>
        <v/>
      </c>
      <c r="DL89" s="374" t="str">
        <f ca="1">+IF(OFFSET('Sanitation Data'!$I$30,0,10*ROW('Sanitation Data'!I83))="","",OFFSET('Sanitation Data'!$I$30,0,10*ROW('Sanitation Data'!I83)))</f>
        <v/>
      </c>
      <c r="DM89" s="374" t="str">
        <f ca="1">+IF(OFFSET('Sanitation Data'!$I$31,0,10*ROW('Sanitation Data'!I83))="","",OFFSET('Sanitation Data'!$I$31,0,10*ROW('Sanitation Data'!I83)))</f>
        <v/>
      </c>
      <c r="DN89" s="374" t="str">
        <f ca="1">+IF(OFFSET('Sanitation Data'!$I$32,0,10*ROW('Sanitation Data'!I83))="","",OFFSET('Sanitation Data'!$I$32,0,10*ROW('Sanitation Data'!I83)))</f>
        <v/>
      </c>
      <c r="DO89" s="374" t="str">
        <f ca="1">+IF(OFFSET('Hygiene Data'!$D$11,0,10*ROW('Hygiene Data'!D83))="","",OFFSET('Hygiene Data'!$D$11,0,10*ROW('Hygiene Data'!D83)))</f>
        <v/>
      </c>
      <c r="DP89" s="374" t="str">
        <f ca="1">+IF(OFFSET('Hygiene Data'!$D$12,0,10*ROW('Hygiene Data'!D83))="","",OFFSET('Hygiene Data'!$D$12,0,10*ROW('Hygiene Data'!D83)))</f>
        <v/>
      </c>
      <c r="DQ89" s="374" t="str">
        <f ca="1">+IF(OFFSET('Hygiene Data'!$D$13,0,10*ROW('Hygiene Data'!D83))="","",OFFSET('Hygiene Data'!$D$13,0,10*ROW('Hygiene Data'!D83)))</f>
        <v/>
      </c>
      <c r="DR89" s="374" t="str">
        <f ca="1">+IF(OFFSET('Hygiene Data'!$E$11,0,10*ROW('Hygiene Data'!E83))="","",OFFSET('Hygiene Data'!$E$11,0,10*ROW('Hygiene Data'!E83)))</f>
        <v/>
      </c>
      <c r="DS89" s="374" t="str">
        <f ca="1">+IF(OFFSET('Hygiene Data'!$E$12,0,10*ROW('Hygiene Data'!E83))="","",OFFSET('Hygiene Data'!$E$12,0,10*ROW('Hygiene Data'!E83)))</f>
        <v/>
      </c>
      <c r="DT89" s="374" t="str">
        <f ca="1">+IF(OFFSET('Hygiene Data'!$E$13,0,10*ROW('Hygiene Data'!E83))="","",OFFSET('Hygiene Data'!$E$13,0,10*ROW('Hygiene Data'!E83)))</f>
        <v/>
      </c>
      <c r="DU89" s="374" t="str">
        <f ca="1">+IF(OFFSET('Hygiene Data'!$F$11,0,10*ROW('Hygiene Data'!F83))="","",OFFSET('Hygiene Data'!$F$11,0,10*ROW('Hygiene Data'!F83)))</f>
        <v/>
      </c>
      <c r="DV89" s="374" t="str">
        <f ca="1">+IF(OFFSET('Hygiene Data'!$F$12,0,10*ROW('Hygiene Data'!F83))="","",OFFSET('Hygiene Data'!$F$12,0,10*ROW('Hygiene Data'!F83)))</f>
        <v/>
      </c>
      <c r="DW89" s="374" t="str">
        <f ca="1">+IF(OFFSET('Hygiene Data'!$F$13,0,10*ROW('Hygiene Data'!F83))="","",OFFSET('Hygiene Data'!$F$13,0,10*ROW('Hygiene Data'!F83)))</f>
        <v/>
      </c>
      <c r="DX89" s="374" t="str">
        <f ca="1">+IF(OFFSET('Hygiene Data'!$G$11,0,10*ROW('Hygiene Data'!G83))="","",OFFSET('Hygiene Data'!$G$11,0,10*ROW('Hygiene Data'!G83)))</f>
        <v/>
      </c>
      <c r="DY89" s="374" t="str">
        <f ca="1">+IF(OFFSET('Hygiene Data'!$G$12,0,10*ROW('Hygiene Data'!G83))="","",OFFSET('Hygiene Data'!$G$12,0,10*ROW('Hygiene Data'!G83)))</f>
        <v/>
      </c>
      <c r="DZ89" s="374" t="str">
        <f ca="1">+IF(OFFSET('Hygiene Data'!$G$13,0,10*ROW('Hygiene Data'!G83))="","",OFFSET('Hygiene Data'!$G$13,0,10*ROW('Hygiene Data'!G83)))</f>
        <v/>
      </c>
      <c r="EA89" s="374" t="str">
        <f ca="1">+IF(OFFSET('Hygiene Data'!$H$11,0,10*ROW('Hygiene Data'!H83))="","",OFFSET('Hygiene Data'!$H$11,0,10*ROW('Hygiene Data'!H83)))</f>
        <v/>
      </c>
      <c r="EB89" s="374" t="str">
        <f ca="1">+IF(OFFSET('Hygiene Data'!$H$12,0,10*ROW('Hygiene Data'!H83))="","",OFFSET('Hygiene Data'!$H$12,0,10*ROW('Hygiene Data'!H83)))</f>
        <v/>
      </c>
      <c r="EC89" s="374" t="str">
        <f ca="1">+IF(OFFSET('Hygiene Data'!$H$13,0,10*ROW('Hygiene Data'!H83))="","",OFFSET('Hygiene Data'!$H$13,0,10*ROW('Hygiene Data'!H83)))</f>
        <v/>
      </c>
      <c r="ED89" s="374" t="str">
        <f ca="1">+IF(OFFSET('Hygiene Data'!$I$11,0,10*ROW('Hygiene Data'!I83))="","",OFFSET('Hygiene Data'!$I$11,0,10*ROW('Hygiene Data'!I83)))</f>
        <v/>
      </c>
      <c r="EE89" s="374" t="str">
        <f ca="1">+IF(OFFSET('Hygiene Data'!$I$12,0,10*ROW('Hygiene Data'!I83))="","",OFFSET('Hygiene Data'!$I$12,0,10*ROW('Hygiene Data'!I83)))</f>
        <v/>
      </c>
      <c r="EF89" s="374" t="str">
        <f ca="1">+IF(OFFSET('Hygiene Data'!$I$13,0,10*ROW('Hygiene Data'!I83))="","",OFFSET('Hygiene Data'!$I$13,0,10*ROW('Hygiene Data'!I83)))</f>
        <v/>
      </c>
    </row>
    <row r="90" spans="1:136" x14ac:dyDescent="0.25">
      <c r="A90" s="483" t="str">
        <f ca="1">+IF(OFFSET('Water Data'!$B$2,0,10*ROW('Water Data'!E84))="","",OFFSET('Water Data'!$B$2,0,10*ROW('Water Data'!E84)))</f>
        <v/>
      </c>
      <c r="B90" s="48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0" t="str">
        <f t="shared" ca="1" si="1"/>
        <v/>
      </c>
      <c r="D90" s="51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4" t="str">
        <f ca="1">+IF(OFFSET('Water Data'!$D$27,0,10*ROW('Water Data'!D84))="","",OFFSET('Water Data'!$D$27,0,10*ROW('Water Data'!D84)))</f>
        <v/>
      </c>
      <c r="BT90" s="374" t="str">
        <f ca="1">+IF(OFFSET('Water Data'!$D$28,0,10*ROW('Water Data'!D84))="","",OFFSET('Water Data'!$D$28,0,10*ROW('Water Data'!D84)))</f>
        <v/>
      </c>
      <c r="BU90" s="374" t="str">
        <f ca="1">+IF(OFFSET('Water Data'!$D$29,0,10*ROW('Water Data'!D84))="","",OFFSET('Water Data'!$D$29,0,10*ROW('Water Data'!D84)))</f>
        <v/>
      </c>
      <c r="BV90" s="374" t="str">
        <f ca="1">+IF(OFFSET('Water Data'!$E$27,0,10*ROW('Water Data'!E84))="","",OFFSET('Water Data'!$E$27,0,10*ROW('Water Data'!E84)))</f>
        <v/>
      </c>
      <c r="BW90" s="374" t="str">
        <f ca="1">+IF(OFFSET('Water Data'!$E$28,0,10*ROW('Water Data'!E84))="","",OFFSET('Water Data'!$E$28,0,10*ROW('Water Data'!E84)))</f>
        <v/>
      </c>
      <c r="BX90" s="374" t="str">
        <f ca="1">+IF(OFFSET('Water Data'!$E$29,0,10*ROW('Water Data'!E84))="","",OFFSET('Water Data'!$E$29,0,10*ROW('Water Data'!E84)))</f>
        <v/>
      </c>
      <c r="BY90" s="374" t="str">
        <f ca="1">+IF(OFFSET('Water Data'!$F$27,0,10*ROW('Water Data'!F84))="","",OFFSET('Water Data'!$F$27,0,10*ROW('Water Data'!F84)))</f>
        <v/>
      </c>
      <c r="BZ90" s="374" t="str">
        <f ca="1">+IF(OFFSET('Water Data'!$F$28,0,10*ROW('Water Data'!F84))="","",OFFSET('Water Data'!$F$28,0,10*ROW('Water Data'!F84)))</f>
        <v/>
      </c>
      <c r="CA90" s="374" t="str">
        <f ca="1">+IF(OFFSET('Water Data'!$F$29,0,10*ROW('Water Data'!F84))="","",OFFSET('Water Data'!$F$29,0,10*ROW('Water Data'!F84)))</f>
        <v/>
      </c>
      <c r="CB90" s="374" t="str">
        <f ca="1">+IF(OFFSET('Water Data'!$G$27,0,10*ROW('Water Data'!G84))="","",OFFSET('Water Data'!$G$27,0,10*ROW('Water Data'!G84)))</f>
        <v/>
      </c>
      <c r="CC90" s="374" t="str">
        <f ca="1">+IF(OFFSET('Water Data'!$G$28,0,10*ROW('Water Data'!G84))="","",OFFSET('Water Data'!$G$28,0,10*ROW('Water Data'!G84)))</f>
        <v/>
      </c>
      <c r="CD90" s="374" t="str">
        <f ca="1">+IF(OFFSET('Water Data'!$G$29,0,10*ROW('Water Data'!G84))="","",OFFSET('Water Data'!$G$29,0,10*ROW('Water Data'!G84)))</f>
        <v/>
      </c>
      <c r="CE90" s="374" t="str">
        <f ca="1">+IF(OFFSET('Water Data'!$H$27,0,10*ROW('Water Data'!H84))="","",OFFSET('Water Data'!$H$27,0,10*ROW('Water Data'!H84)))</f>
        <v/>
      </c>
      <c r="CF90" s="374" t="str">
        <f ca="1">+IF(OFFSET('Water Data'!$H$28,0,10*ROW('Water Data'!H84))="","",OFFSET('Water Data'!$H$28,0,10*ROW('Water Data'!H84)))</f>
        <v/>
      </c>
      <c r="CG90" s="374" t="str">
        <f ca="1">+IF(OFFSET('Water Data'!$H$29,0,10*ROW('Water Data'!H84))="","",OFFSET('Water Data'!$H$29,0,10*ROW('Water Data'!H84)))</f>
        <v/>
      </c>
      <c r="CH90" s="374" t="str">
        <f ca="1">+IF(OFFSET('Water Data'!$I$27,0,10*ROW('Water Data'!I84))="","",OFFSET('Water Data'!$I$27,0,10*ROW('Water Data'!I84)))</f>
        <v/>
      </c>
      <c r="CI90" s="374" t="str">
        <f ca="1">+IF(OFFSET('Water Data'!$I$28,0,10*ROW('Water Data'!I84))="","",OFFSET('Water Data'!$I$28,0,10*ROW('Water Data'!I84)))</f>
        <v/>
      </c>
      <c r="CJ90" s="374" t="str">
        <f ca="1">+IF(OFFSET('Water Data'!$I$29,0,10*ROW('Water Data'!I84))="","",OFFSET('Water Data'!$I$29,0,10*ROW('Water Data'!I84)))</f>
        <v/>
      </c>
      <c r="CK90" s="374" t="str">
        <f ca="1">+IF(OFFSET('Sanitation Data'!$D$28,0,10*ROW('Sanitation Data'!D84))="","",OFFSET('Sanitation Data'!$D$28,0,10*ROW('Sanitation Data'!D84)))</f>
        <v/>
      </c>
      <c r="CL90" s="374" t="str">
        <f ca="1">+IF(OFFSET('Sanitation Data'!$D$29,0,10*ROW('Sanitation Data'!D84))="","",OFFSET('Sanitation Data'!$D$29,0,10*ROW('Sanitation Data'!D84)))</f>
        <v/>
      </c>
      <c r="CM90" s="374" t="str">
        <f ca="1">+IF(OFFSET('Sanitation Data'!$D$30,0,10*ROW('Sanitation Data'!D84))="","",OFFSET('Sanitation Data'!$D$30,0,10*ROW('Sanitation Data'!D84)))</f>
        <v/>
      </c>
      <c r="CN90" s="374" t="str">
        <f ca="1">+IF(OFFSET('Sanitation Data'!$D$31,0,10*ROW('Sanitation Data'!D84))="","",OFFSET('Sanitation Data'!$D$31,0,10*ROW('Sanitation Data'!D84)))</f>
        <v/>
      </c>
      <c r="CO90" s="374" t="str">
        <f ca="1">+IF(OFFSET('Sanitation Data'!$D$32,0,10*ROW('Sanitation Data'!D84))="","",OFFSET('Sanitation Data'!$D$32,0,10*ROW('Sanitation Data'!D84)))</f>
        <v/>
      </c>
      <c r="CP90" s="374" t="str">
        <f ca="1">+IF(OFFSET('Sanitation Data'!$E$28,0,10*ROW('Sanitation Data'!E84))="","",OFFSET('Sanitation Data'!$E$28,0,10*ROW('Sanitation Data'!E84)))</f>
        <v/>
      </c>
      <c r="CQ90" s="374" t="str">
        <f ca="1">+IF(OFFSET('Sanitation Data'!$E$29,0,10*ROW('Sanitation Data'!E84))="","",OFFSET('Sanitation Data'!$E$29,0,10*ROW('Sanitation Data'!E84)))</f>
        <v/>
      </c>
      <c r="CR90" s="374" t="str">
        <f ca="1">+IF(OFFSET('Sanitation Data'!$E$30,0,10*ROW('Sanitation Data'!E84))="","",OFFSET('Sanitation Data'!$E$30,0,10*ROW('Sanitation Data'!E84)))</f>
        <v/>
      </c>
      <c r="CS90" s="374" t="str">
        <f ca="1">+IF(OFFSET('Sanitation Data'!$E$31,0,10*ROW('Sanitation Data'!E84))="","",OFFSET('Sanitation Data'!$E$31,0,10*ROW('Sanitation Data'!E84)))</f>
        <v/>
      </c>
      <c r="CT90" s="374" t="str">
        <f ca="1">+IF(OFFSET('Sanitation Data'!$E$32,0,10*ROW('Sanitation Data'!E84))="","",OFFSET('Sanitation Data'!$E$32,0,10*ROW('Sanitation Data'!E84)))</f>
        <v/>
      </c>
      <c r="CU90" s="374" t="str">
        <f ca="1">+IF(OFFSET('Sanitation Data'!$F$28,0,10*ROW('Sanitation Data'!F84))="","",OFFSET('Sanitation Data'!$F$28,0,10*ROW('Sanitation Data'!F84)))</f>
        <v/>
      </c>
      <c r="CV90" s="374" t="str">
        <f ca="1">+IF(OFFSET('Sanitation Data'!$F$29,0,10*ROW('Sanitation Data'!F84))="","",OFFSET('Sanitation Data'!$F$29,0,10*ROW('Sanitation Data'!F84)))</f>
        <v/>
      </c>
      <c r="CW90" s="374" t="str">
        <f ca="1">+IF(OFFSET('Sanitation Data'!$F$30,0,10*ROW('Sanitation Data'!F84))="","",OFFSET('Sanitation Data'!$F$30,0,10*ROW('Sanitation Data'!F84)))</f>
        <v/>
      </c>
      <c r="CX90" s="374" t="str">
        <f ca="1">+IF(OFFSET('Sanitation Data'!$F$31,0,10*ROW('Sanitation Data'!F84))="","",OFFSET('Sanitation Data'!$F$31,0,10*ROW('Sanitation Data'!F84)))</f>
        <v/>
      </c>
      <c r="CY90" s="374" t="str">
        <f ca="1">+IF(OFFSET('Sanitation Data'!$F$32,0,10*ROW('Sanitation Data'!F84))="","",OFFSET('Sanitation Data'!$F$32,0,10*ROW('Sanitation Data'!F84)))</f>
        <v/>
      </c>
      <c r="CZ90" s="374" t="str">
        <f ca="1">+IF(OFFSET('Sanitation Data'!$G$28,0,10*ROW('Sanitation Data'!G84))="","",OFFSET('Sanitation Data'!$G$28,0,10*ROW('Sanitation Data'!G84)))</f>
        <v/>
      </c>
      <c r="DA90" s="374" t="str">
        <f ca="1">+IF(OFFSET('Sanitation Data'!$G$29,0,10*ROW('Sanitation Data'!G84))="","",OFFSET('Sanitation Data'!$G$29,0,10*ROW('Sanitation Data'!G84)))</f>
        <v/>
      </c>
      <c r="DB90" s="374" t="str">
        <f ca="1">+IF(OFFSET('Sanitation Data'!$G$30,0,10*ROW('Sanitation Data'!G84))="","",OFFSET('Sanitation Data'!$G$30,0,10*ROW('Sanitation Data'!G84)))</f>
        <v/>
      </c>
      <c r="DC90" s="374" t="str">
        <f ca="1">+IF(OFFSET('Sanitation Data'!$G$31,0,10*ROW('Sanitation Data'!G84))="","",OFFSET('Sanitation Data'!$G$31,0,10*ROW('Sanitation Data'!G84)))</f>
        <v/>
      </c>
      <c r="DD90" s="374" t="str">
        <f ca="1">+IF(OFFSET('Sanitation Data'!$G$32,0,10*ROW('Sanitation Data'!G84))="","",OFFSET('Sanitation Data'!$G$32,0,10*ROW('Sanitation Data'!G84)))</f>
        <v/>
      </c>
      <c r="DE90" s="374" t="str">
        <f ca="1">+IF(OFFSET('Sanitation Data'!$H$28,0,10*ROW('Sanitation Data'!H84))="","",OFFSET('Sanitation Data'!$H$28,0,10*ROW('Sanitation Data'!H84)))</f>
        <v/>
      </c>
      <c r="DF90" s="374" t="str">
        <f ca="1">+IF(OFFSET('Sanitation Data'!$H$29,0,10*ROW('Sanitation Data'!H84))="","",OFFSET('Sanitation Data'!$H$29,0,10*ROW('Sanitation Data'!H84)))</f>
        <v/>
      </c>
      <c r="DG90" s="374" t="str">
        <f ca="1">+IF(OFFSET('Sanitation Data'!$H$30,0,10*ROW('Sanitation Data'!H84))="","",OFFSET('Sanitation Data'!$H$30,0,10*ROW('Sanitation Data'!H84)))</f>
        <v/>
      </c>
      <c r="DH90" s="374" t="str">
        <f ca="1">+IF(OFFSET('Sanitation Data'!$H$31,0,10*ROW('Sanitation Data'!H84))="","",OFFSET('Sanitation Data'!$H$31,0,10*ROW('Sanitation Data'!H84)))</f>
        <v/>
      </c>
      <c r="DI90" s="374" t="str">
        <f ca="1">+IF(OFFSET('Sanitation Data'!$H$32,0,10*ROW('Sanitation Data'!H84))="","",OFFSET('Sanitation Data'!$H$32,0,10*ROW('Sanitation Data'!H84)))</f>
        <v/>
      </c>
      <c r="DJ90" s="374" t="str">
        <f ca="1">+IF(OFFSET('Sanitation Data'!$I$28,0,10*ROW('Sanitation Data'!I84))="","",OFFSET('Sanitation Data'!$I$28,0,10*ROW('Sanitation Data'!I84)))</f>
        <v/>
      </c>
      <c r="DK90" s="374" t="str">
        <f ca="1">+IF(OFFSET('Sanitation Data'!$I$29,0,10*ROW('Sanitation Data'!I84))="","",OFFSET('Sanitation Data'!$I$29,0,10*ROW('Sanitation Data'!I84)))</f>
        <v/>
      </c>
      <c r="DL90" s="374" t="str">
        <f ca="1">+IF(OFFSET('Sanitation Data'!$I$30,0,10*ROW('Sanitation Data'!I84))="","",OFFSET('Sanitation Data'!$I$30,0,10*ROW('Sanitation Data'!I84)))</f>
        <v/>
      </c>
      <c r="DM90" s="374" t="str">
        <f ca="1">+IF(OFFSET('Sanitation Data'!$I$31,0,10*ROW('Sanitation Data'!I84))="","",OFFSET('Sanitation Data'!$I$31,0,10*ROW('Sanitation Data'!I84)))</f>
        <v/>
      </c>
      <c r="DN90" s="374" t="str">
        <f ca="1">+IF(OFFSET('Sanitation Data'!$I$32,0,10*ROW('Sanitation Data'!I84))="","",OFFSET('Sanitation Data'!$I$32,0,10*ROW('Sanitation Data'!I84)))</f>
        <v/>
      </c>
      <c r="DO90" s="374" t="str">
        <f ca="1">+IF(OFFSET('Hygiene Data'!$D$11,0,10*ROW('Hygiene Data'!D84))="","",OFFSET('Hygiene Data'!$D$11,0,10*ROW('Hygiene Data'!D84)))</f>
        <v/>
      </c>
      <c r="DP90" s="374" t="str">
        <f ca="1">+IF(OFFSET('Hygiene Data'!$D$12,0,10*ROW('Hygiene Data'!D84))="","",OFFSET('Hygiene Data'!$D$12,0,10*ROW('Hygiene Data'!D84)))</f>
        <v/>
      </c>
      <c r="DQ90" s="374" t="str">
        <f ca="1">+IF(OFFSET('Hygiene Data'!$D$13,0,10*ROW('Hygiene Data'!D84))="","",OFFSET('Hygiene Data'!$D$13,0,10*ROW('Hygiene Data'!D84)))</f>
        <v/>
      </c>
      <c r="DR90" s="374" t="str">
        <f ca="1">+IF(OFFSET('Hygiene Data'!$E$11,0,10*ROW('Hygiene Data'!E84))="","",OFFSET('Hygiene Data'!$E$11,0,10*ROW('Hygiene Data'!E84)))</f>
        <v/>
      </c>
      <c r="DS90" s="374" t="str">
        <f ca="1">+IF(OFFSET('Hygiene Data'!$E$12,0,10*ROW('Hygiene Data'!E84))="","",OFFSET('Hygiene Data'!$E$12,0,10*ROW('Hygiene Data'!E84)))</f>
        <v/>
      </c>
      <c r="DT90" s="374" t="str">
        <f ca="1">+IF(OFFSET('Hygiene Data'!$E$13,0,10*ROW('Hygiene Data'!E84))="","",OFFSET('Hygiene Data'!$E$13,0,10*ROW('Hygiene Data'!E84)))</f>
        <v/>
      </c>
      <c r="DU90" s="374" t="str">
        <f ca="1">+IF(OFFSET('Hygiene Data'!$F$11,0,10*ROW('Hygiene Data'!F84))="","",OFFSET('Hygiene Data'!$F$11,0,10*ROW('Hygiene Data'!F84)))</f>
        <v/>
      </c>
      <c r="DV90" s="374" t="str">
        <f ca="1">+IF(OFFSET('Hygiene Data'!$F$12,0,10*ROW('Hygiene Data'!F84))="","",OFFSET('Hygiene Data'!$F$12,0,10*ROW('Hygiene Data'!F84)))</f>
        <v/>
      </c>
      <c r="DW90" s="374" t="str">
        <f ca="1">+IF(OFFSET('Hygiene Data'!$F$13,0,10*ROW('Hygiene Data'!F84))="","",OFFSET('Hygiene Data'!$F$13,0,10*ROW('Hygiene Data'!F84)))</f>
        <v/>
      </c>
      <c r="DX90" s="374" t="str">
        <f ca="1">+IF(OFFSET('Hygiene Data'!$G$11,0,10*ROW('Hygiene Data'!G84))="","",OFFSET('Hygiene Data'!$G$11,0,10*ROW('Hygiene Data'!G84)))</f>
        <v/>
      </c>
      <c r="DY90" s="374" t="str">
        <f ca="1">+IF(OFFSET('Hygiene Data'!$G$12,0,10*ROW('Hygiene Data'!G84))="","",OFFSET('Hygiene Data'!$G$12,0,10*ROW('Hygiene Data'!G84)))</f>
        <v/>
      </c>
      <c r="DZ90" s="374" t="str">
        <f ca="1">+IF(OFFSET('Hygiene Data'!$G$13,0,10*ROW('Hygiene Data'!G84))="","",OFFSET('Hygiene Data'!$G$13,0,10*ROW('Hygiene Data'!G84)))</f>
        <v/>
      </c>
      <c r="EA90" s="374" t="str">
        <f ca="1">+IF(OFFSET('Hygiene Data'!$H$11,0,10*ROW('Hygiene Data'!H84))="","",OFFSET('Hygiene Data'!$H$11,0,10*ROW('Hygiene Data'!H84)))</f>
        <v/>
      </c>
      <c r="EB90" s="374" t="str">
        <f ca="1">+IF(OFFSET('Hygiene Data'!$H$12,0,10*ROW('Hygiene Data'!H84))="","",OFFSET('Hygiene Data'!$H$12,0,10*ROW('Hygiene Data'!H84)))</f>
        <v/>
      </c>
      <c r="EC90" s="374" t="str">
        <f ca="1">+IF(OFFSET('Hygiene Data'!$H$13,0,10*ROW('Hygiene Data'!H84))="","",OFFSET('Hygiene Data'!$H$13,0,10*ROW('Hygiene Data'!H84)))</f>
        <v/>
      </c>
      <c r="ED90" s="374" t="str">
        <f ca="1">+IF(OFFSET('Hygiene Data'!$I$11,0,10*ROW('Hygiene Data'!I84))="","",OFFSET('Hygiene Data'!$I$11,0,10*ROW('Hygiene Data'!I84)))</f>
        <v/>
      </c>
      <c r="EE90" s="374" t="str">
        <f ca="1">+IF(OFFSET('Hygiene Data'!$I$12,0,10*ROW('Hygiene Data'!I84))="","",OFFSET('Hygiene Data'!$I$12,0,10*ROW('Hygiene Data'!I84)))</f>
        <v/>
      </c>
      <c r="EF90" s="374" t="str">
        <f ca="1">+IF(OFFSET('Hygiene Data'!$I$13,0,10*ROW('Hygiene Data'!I84))="","",OFFSET('Hygiene Data'!$I$13,0,10*ROW('Hygiene Data'!I84)))</f>
        <v/>
      </c>
    </row>
    <row r="91" spans="1:136" x14ac:dyDescent="0.25">
      <c r="A91" s="483" t="str">
        <f ca="1">+IF(OFFSET('Water Data'!$B$2,0,10*ROW('Water Data'!E85))="","",OFFSET('Water Data'!$B$2,0,10*ROW('Water Data'!E85)))</f>
        <v/>
      </c>
      <c r="B91" s="48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0" t="str">
        <f t="shared" ca="1" si="1"/>
        <v/>
      </c>
      <c r="D91" s="51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4" t="str">
        <f ca="1">+IF(OFFSET('Water Data'!$D$27,0,10*ROW('Water Data'!D85))="","",OFFSET('Water Data'!$D$27,0,10*ROW('Water Data'!D85)))</f>
        <v/>
      </c>
      <c r="BT91" s="374" t="str">
        <f ca="1">+IF(OFFSET('Water Data'!$D$28,0,10*ROW('Water Data'!D85))="","",OFFSET('Water Data'!$D$28,0,10*ROW('Water Data'!D85)))</f>
        <v/>
      </c>
      <c r="BU91" s="374" t="str">
        <f ca="1">+IF(OFFSET('Water Data'!$D$29,0,10*ROW('Water Data'!D85))="","",OFFSET('Water Data'!$D$29,0,10*ROW('Water Data'!D85)))</f>
        <v/>
      </c>
      <c r="BV91" s="374" t="str">
        <f ca="1">+IF(OFFSET('Water Data'!$E$27,0,10*ROW('Water Data'!E85))="","",OFFSET('Water Data'!$E$27,0,10*ROW('Water Data'!E85)))</f>
        <v/>
      </c>
      <c r="BW91" s="374" t="str">
        <f ca="1">+IF(OFFSET('Water Data'!$E$28,0,10*ROW('Water Data'!E85))="","",OFFSET('Water Data'!$E$28,0,10*ROW('Water Data'!E85)))</f>
        <v/>
      </c>
      <c r="BX91" s="374" t="str">
        <f ca="1">+IF(OFFSET('Water Data'!$E$29,0,10*ROW('Water Data'!E85))="","",OFFSET('Water Data'!$E$29,0,10*ROW('Water Data'!E85)))</f>
        <v/>
      </c>
      <c r="BY91" s="374" t="str">
        <f ca="1">+IF(OFFSET('Water Data'!$F$27,0,10*ROW('Water Data'!F85))="","",OFFSET('Water Data'!$F$27,0,10*ROW('Water Data'!F85)))</f>
        <v/>
      </c>
      <c r="BZ91" s="374" t="str">
        <f ca="1">+IF(OFFSET('Water Data'!$F$28,0,10*ROW('Water Data'!F85))="","",OFFSET('Water Data'!$F$28,0,10*ROW('Water Data'!F85)))</f>
        <v/>
      </c>
      <c r="CA91" s="374" t="str">
        <f ca="1">+IF(OFFSET('Water Data'!$F$29,0,10*ROW('Water Data'!F85))="","",OFFSET('Water Data'!$F$29,0,10*ROW('Water Data'!F85)))</f>
        <v/>
      </c>
      <c r="CB91" s="374" t="str">
        <f ca="1">+IF(OFFSET('Water Data'!$G$27,0,10*ROW('Water Data'!G85))="","",OFFSET('Water Data'!$G$27,0,10*ROW('Water Data'!G85)))</f>
        <v/>
      </c>
      <c r="CC91" s="374" t="str">
        <f ca="1">+IF(OFFSET('Water Data'!$G$28,0,10*ROW('Water Data'!G85))="","",OFFSET('Water Data'!$G$28,0,10*ROW('Water Data'!G85)))</f>
        <v/>
      </c>
      <c r="CD91" s="374" t="str">
        <f ca="1">+IF(OFFSET('Water Data'!$G$29,0,10*ROW('Water Data'!G85))="","",OFFSET('Water Data'!$G$29,0,10*ROW('Water Data'!G85)))</f>
        <v/>
      </c>
      <c r="CE91" s="374" t="str">
        <f ca="1">+IF(OFFSET('Water Data'!$H$27,0,10*ROW('Water Data'!H85))="","",OFFSET('Water Data'!$H$27,0,10*ROW('Water Data'!H85)))</f>
        <v/>
      </c>
      <c r="CF91" s="374" t="str">
        <f ca="1">+IF(OFFSET('Water Data'!$H$28,0,10*ROW('Water Data'!H85))="","",OFFSET('Water Data'!$H$28,0,10*ROW('Water Data'!H85)))</f>
        <v/>
      </c>
      <c r="CG91" s="374" t="str">
        <f ca="1">+IF(OFFSET('Water Data'!$H$29,0,10*ROW('Water Data'!H85))="","",OFFSET('Water Data'!$H$29,0,10*ROW('Water Data'!H85)))</f>
        <v/>
      </c>
      <c r="CH91" s="374" t="str">
        <f ca="1">+IF(OFFSET('Water Data'!$I$27,0,10*ROW('Water Data'!I85))="","",OFFSET('Water Data'!$I$27,0,10*ROW('Water Data'!I85)))</f>
        <v/>
      </c>
      <c r="CI91" s="374" t="str">
        <f ca="1">+IF(OFFSET('Water Data'!$I$28,0,10*ROW('Water Data'!I85))="","",OFFSET('Water Data'!$I$28,0,10*ROW('Water Data'!I85)))</f>
        <v/>
      </c>
      <c r="CJ91" s="374" t="str">
        <f ca="1">+IF(OFFSET('Water Data'!$I$29,0,10*ROW('Water Data'!I85))="","",OFFSET('Water Data'!$I$29,0,10*ROW('Water Data'!I85)))</f>
        <v/>
      </c>
      <c r="CK91" s="374" t="str">
        <f ca="1">+IF(OFFSET('Sanitation Data'!$D$28,0,10*ROW('Sanitation Data'!D85))="","",OFFSET('Sanitation Data'!$D$28,0,10*ROW('Sanitation Data'!D85)))</f>
        <v/>
      </c>
      <c r="CL91" s="374" t="str">
        <f ca="1">+IF(OFFSET('Sanitation Data'!$D$29,0,10*ROW('Sanitation Data'!D85))="","",OFFSET('Sanitation Data'!$D$29,0,10*ROW('Sanitation Data'!D85)))</f>
        <v/>
      </c>
      <c r="CM91" s="374" t="str">
        <f ca="1">+IF(OFFSET('Sanitation Data'!$D$30,0,10*ROW('Sanitation Data'!D85))="","",OFFSET('Sanitation Data'!$D$30,0,10*ROW('Sanitation Data'!D85)))</f>
        <v/>
      </c>
      <c r="CN91" s="374" t="str">
        <f ca="1">+IF(OFFSET('Sanitation Data'!$D$31,0,10*ROW('Sanitation Data'!D85))="","",OFFSET('Sanitation Data'!$D$31,0,10*ROW('Sanitation Data'!D85)))</f>
        <v/>
      </c>
      <c r="CO91" s="374" t="str">
        <f ca="1">+IF(OFFSET('Sanitation Data'!$D$32,0,10*ROW('Sanitation Data'!D85))="","",OFFSET('Sanitation Data'!$D$32,0,10*ROW('Sanitation Data'!D85)))</f>
        <v/>
      </c>
      <c r="CP91" s="374" t="str">
        <f ca="1">+IF(OFFSET('Sanitation Data'!$E$28,0,10*ROW('Sanitation Data'!E85))="","",OFFSET('Sanitation Data'!$E$28,0,10*ROW('Sanitation Data'!E85)))</f>
        <v/>
      </c>
      <c r="CQ91" s="374" t="str">
        <f ca="1">+IF(OFFSET('Sanitation Data'!$E$29,0,10*ROW('Sanitation Data'!E85))="","",OFFSET('Sanitation Data'!$E$29,0,10*ROW('Sanitation Data'!E85)))</f>
        <v/>
      </c>
      <c r="CR91" s="374" t="str">
        <f ca="1">+IF(OFFSET('Sanitation Data'!$E$30,0,10*ROW('Sanitation Data'!E85))="","",OFFSET('Sanitation Data'!$E$30,0,10*ROW('Sanitation Data'!E85)))</f>
        <v/>
      </c>
      <c r="CS91" s="374" t="str">
        <f ca="1">+IF(OFFSET('Sanitation Data'!$E$31,0,10*ROW('Sanitation Data'!E85))="","",OFFSET('Sanitation Data'!$E$31,0,10*ROW('Sanitation Data'!E85)))</f>
        <v/>
      </c>
      <c r="CT91" s="374" t="str">
        <f ca="1">+IF(OFFSET('Sanitation Data'!$E$32,0,10*ROW('Sanitation Data'!E85))="","",OFFSET('Sanitation Data'!$E$32,0,10*ROW('Sanitation Data'!E85)))</f>
        <v/>
      </c>
      <c r="CU91" s="374" t="str">
        <f ca="1">+IF(OFFSET('Sanitation Data'!$F$28,0,10*ROW('Sanitation Data'!F85))="","",OFFSET('Sanitation Data'!$F$28,0,10*ROW('Sanitation Data'!F85)))</f>
        <v/>
      </c>
      <c r="CV91" s="374" t="str">
        <f ca="1">+IF(OFFSET('Sanitation Data'!$F$29,0,10*ROW('Sanitation Data'!F85))="","",OFFSET('Sanitation Data'!$F$29,0,10*ROW('Sanitation Data'!F85)))</f>
        <v/>
      </c>
      <c r="CW91" s="374" t="str">
        <f ca="1">+IF(OFFSET('Sanitation Data'!$F$30,0,10*ROW('Sanitation Data'!F85))="","",OFFSET('Sanitation Data'!$F$30,0,10*ROW('Sanitation Data'!F85)))</f>
        <v/>
      </c>
      <c r="CX91" s="374" t="str">
        <f ca="1">+IF(OFFSET('Sanitation Data'!$F$31,0,10*ROW('Sanitation Data'!F85))="","",OFFSET('Sanitation Data'!$F$31,0,10*ROW('Sanitation Data'!F85)))</f>
        <v/>
      </c>
      <c r="CY91" s="374" t="str">
        <f ca="1">+IF(OFFSET('Sanitation Data'!$F$32,0,10*ROW('Sanitation Data'!F85))="","",OFFSET('Sanitation Data'!$F$32,0,10*ROW('Sanitation Data'!F85)))</f>
        <v/>
      </c>
      <c r="CZ91" s="374" t="str">
        <f ca="1">+IF(OFFSET('Sanitation Data'!$G$28,0,10*ROW('Sanitation Data'!G85))="","",OFFSET('Sanitation Data'!$G$28,0,10*ROW('Sanitation Data'!G85)))</f>
        <v/>
      </c>
      <c r="DA91" s="374" t="str">
        <f ca="1">+IF(OFFSET('Sanitation Data'!$G$29,0,10*ROW('Sanitation Data'!G85))="","",OFFSET('Sanitation Data'!$G$29,0,10*ROW('Sanitation Data'!G85)))</f>
        <v/>
      </c>
      <c r="DB91" s="374" t="str">
        <f ca="1">+IF(OFFSET('Sanitation Data'!$G$30,0,10*ROW('Sanitation Data'!G85))="","",OFFSET('Sanitation Data'!$G$30,0,10*ROW('Sanitation Data'!G85)))</f>
        <v/>
      </c>
      <c r="DC91" s="374" t="str">
        <f ca="1">+IF(OFFSET('Sanitation Data'!$G$31,0,10*ROW('Sanitation Data'!G85))="","",OFFSET('Sanitation Data'!$G$31,0,10*ROW('Sanitation Data'!G85)))</f>
        <v/>
      </c>
      <c r="DD91" s="374" t="str">
        <f ca="1">+IF(OFFSET('Sanitation Data'!$G$32,0,10*ROW('Sanitation Data'!G85))="","",OFFSET('Sanitation Data'!$G$32,0,10*ROW('Sanitation Data'!G85)))</f>
        <v/>
      </c>
      <c r="DE91" s="374" t="str">
        <f ca="1">+IF(OFFSET('Sanitation Data'!$H$28,0,10*ROW('Sanitation Data'!H85))="","",OFFSET('Sanitation Data'!$H$28,0,10*ROW('Sanitation Data'!H85)))</f>
        <v/>
      </c>
      <c r="DF91" s="374" t="str">
        <f ca="1">+IF(OFFSET('Sanitation Data'!$H$29,0,10*ROW('Sanitation Data'!H85))="","",OFFSET('Sanitation Data'!$H$29,0,10*ROW('Sanitation Data'!H85)))</f>
        <v/>
      </c>
      <c r="DG91" s="374" t="str">
        <f ca="1">+IF(OFFSET('Sanitation Data'!$H$30,0,10*ROW('Sanitation Data'!H85))="","",OFFSET('Sanitation Data'!$H$30,0,10*ROW('Sanitation Data'!H85)))</f>
        <v/>
      </c>
      <c r="DH91" s="374" t="str">
        <f ca="1">+IF(OFFSET('Sanitation Data'!$H$31,0,10*ROW('Sanitation Data'!H85))="","",OFFSET('Sanitation Data'!$H$31,0,10*ROW('Sanitation Data'!H85)))</f>
        <v/>
      </c>
      <c r="DI91" s="374" t="str">
        <f ca="1">+IF(OFFSET('Sanitation Data'!$H$32,0,10*ROW('Sanitation Data'!H85))="","",OFFSET('Sanitation Data'!$H$32,0,10*ROW('Sanitation Data'!H85)))</f>
        <v/>
      </c>
      <c r="DJ91" s="374" t="str">
        <f ca="1">+IF(OFFSET('Sanitation Data'!$I$28,0,10*ROW('Sanitation Data'!I85))="","",OFFSET('Sanitation Data'!$I$28,0,10*ROW('Sanitation Data'!I85)))</f>
        <v/>
      </c>
      <c r="DK91" s="374" t="str">
        <f ca="1">+IF(OFFSET('Sanitation Data'!$I$29,0,10*ROW('Sanitation Data'!I85))="","",OFFSET('Sanitation Data'!$I$29,0,10*ROW('Sanitation Data'!I85)))</f>
        <v/>
      </c>
      <c r="DL91" s="374" t="str">
        <f ca="1">+IF(OFFSET('Sanitation Data'!$I$30,0,10*ROW('Sanitation Data'!I85))="","",OFFSET('Sanitation Data'!$I$30,0,10*ROW('Sanitation Data'!I85)))</f>
        <v/>
      </c>
      <c r="DM91" s="374" t="str">
        <f ca="1">+IF(OFFSET('Sanitation Data'!$I$31,0,10*ROW('Sanitation Data'!I85))="","",OFFSET('Sanitation Data'!$I$31,0,10*ROW('Sanitation Data'!I85)))</f>
        <v/>
      </c>
      <c r="DN91" s="374" t="str">
        <f ca="1">+IF(OFFSET('Sanitation Data'!$I$32,0,10*ROW('Sanitation Data'!I85))="","",OFFSET('Sanitation Data'!$I$32,0,10*ROW('Sanitation Data'!I85)))</f>
        <v/>
      </c>
      <c r="DO91" s="374" t="str">
        <f ca="1">+IF(OFFSET('Hygiene Data'!$D$11,0,10*ROW('Hygiene Data'!D85))="","",OFFSET('Hygiene Data'!$D$11,0,10*ROW('Hygiene Data'!D85)))</f>
        <v/>
      </c>
      <c r="DP91" s="374" t="str">
        <f ca="1">+IF(OFFSET('Hygiene Data'!$D$12,0,10*ROW('Hygiene Data'!D85))="","",OFFSET('Hygiene Data'!$D$12,0,10*ROW('Hygiene Data'!D85)))</f>
        <v/>
      </c>
      <c r="DQ91" s="374" t="str">
        <f ca="1">+IF(OFFSET('Hygiene Data'!$D$13,0,10*ROW('Hygiene Data'!D85))="","",OFFSET('Hygiene Data'!$D$13,0,10*ROW('Hygiene Data'!D85)))</f>
        <v/>
      </c>
      <c r="DR91" s="374" t="str">
        <f ca="1">+IF(OFFSET('Hygiene Data'!$E$11,0,10*ROW('Hygiene Data'!E85))="","",OFFSET('Hygiene Data'!$E$11,0,10*ROW('Hygiene Data'!E85)))</f>
        <v/>
      </c>
      <c r="DS91" s="374" t="str">
        <f ca="1">+IF(OFFSET('Hygiene Data'!$E$12,0,10*ROW('Hygiene Data'!E85))="","",OFFSET('Hygiene Data'!$E$12,0,10*ROW('Hygiene Data'!E85)))</f>
        <v/>
      </c>
      <c r="DT91" s="374" t="str">
        <f ca="1">+IF(OFFSET('Hygiene Data'!$E$13,0,10*ROW('Hygiene Data'!E85))="","",OFFSET('Hygiene Data'!$E$13,0,10*ROW('Hygiene Data'!E85)))</f>
        <v/>
      </c>
      <c r="DU91" s="374" t="str">
        <f ca="1">+IF(OFFSET('Hygiene Data'!$F$11,0,10*ROW('Hygiene Data'!F85))="","",OFFSET('Hygiene Data'!$F$11,0,10*ROW('Hygiene Data'!F85)))</f>
        <v/>
      </c>
      <c r="DV91" s="374" t="str">
        <f ca="1">+IF(OFFSET('Hygiene Data'!$F$12,0,10*ROW('Hygiene Data'!F85))="","",OFFSET('Hygiene Data'!$F$12,0,10*ROW('Hygiene Data'!F85)))</f>
        <v/>
      </c>
      <c r="DW91" s="374" t="str">
        <f ca="1">+IF(OFFSET('Hygiene Data'!$F$13,0,10*ROW('Hygiene Data'!F85))="","",OFFSET('Hygiene Data'!$F$13,0,10*ROW('Hygiene Data'!F85)))</f>
        <v/>
      </c>
      <c r="DX91" s="374" t="str">
        <f ca="1">+IF(OFFSET('Hygiene Data'!$G$11,0,10*ROW('Hygiene Data'!G85))="","",OFFSET('Hygiene Data'!$G$11,0,10*ROW('Hygiene Data'!G85)))</f>
        <v/>
      </c>
      <c r="DY91" s="374" t="str">
        <f ca="1">+IF(OFFSET('Hygiene Data'!$G$12,0,10*ROW('Hygiene Data'!G85))="","",OFFSET('Hygiene Data'!$G$12,0,10*ROW('Hygiene Data'!G85)))</f>
        <v/>
      </c>
      <c r="DZ91" s="374" t="str">
        <f ca="1">+IF(OFFSET('Hygiene Data'!$G$13,0,10*ROW('Hygiene Data'!G85))="","",OFFSET('Hygiene Data'!$G$13,0,10*ROW('Hygiene Data'!G85)))</f>
        <v/>
      </c>
      <c r="EA91" s="374" t="str">
        <f ca="1">+IF(OFFSET('Hygiene Data'!$H$11,0,10*ROW('Hygiene Data'!H85))="","",OFFSET('Hygiene Data'!$H$11,0,10*ROW('Hygiene Data'!H85)))</f>
        <v/>
      </c>
      <c r="EB91" s="374" t="str">
        <f ca="1">+IF(OFFSET('Hygiene Data'!$H$12,0,10*ROW('Hygiene Data'!H85))="","",OFFSET('Hygiene Data'!$H$12,0,10*ROW('Hygiene Data'!H85)))</f>
        <v/>
      </c>
      <c r="EC91" s="374" t="str">
        <f ca="1">+IF(OFFSET('Hygiene Data'!$H$13,0,10*ROW('Hygiene Data'!H85))="","",OFFSET('Hygiene Data'!$H$13,0,10*ROW('Hygiene Data'!H85)))</f>
        <v/>
      </c>
      <c r="ED91" s="374" t="str">
        <f ca="1">+IF(OFFSET('Hygiene Data'!$I$11,0,10*ROW('Hygiene Data'!I85))="","",OFFSET('Hygiene Data'!$I$11,0,10*ROW('Hygiene Data'!I85)))</f>
        <v/>
      </c>
      <c r="EE91" s="374" t="str">
        <f ca="1">+IF(OFFSET('Hygiene Data'!$I$12,0,10*ROW('Hygiene Data'!I85))="","",OFFSET('Hygiene Data'!$I$12,0,10*ROW('Hygiene Data'!I85)))</f>
        <v/>
      </c>
      <c r="EF91" s="374" t="str">
        <f ca="1">+IF(OFFSET('Hygiene Data'!$I$13,0,10*ROW('Hygiene Data'!I85))="","",OFFSET('Hygiene Data'!$I$13,0,10*ROW('Hygiene Data'!I85)))</f>
        <v/>
      </c>
    </row>
    <row r="92" spans="1:136" x14ac:dyDescent="0.25">
      <c r="A92" s="483" t="str">
        <f ca="1">+IF(OFFSET('Water Data'!$B$2,0,10*ROW('Water Data'!E86))="","",OFFSET('Water Data'!$B$2,0,10*ROW('Water Data'!E86)))</f>
        <v/>
      </c>
      <c r="B92" s="48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0" t="str">
        <f t="shared" ca="1" si="1"/>
        <v/>
      </c>
      <c r="D92" s="51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4" t="str">
        <f ca="1">+IF(OFFSET('Water Data'!$D$27,0,10*ROW('Water Data'!D86))="","",OFFSET('Water Data'!$D$27,0,10*ROW('Water Data'!D86)))</f>
        <v/>
      </c>
      <c r="BT92" s="374" t="str">
        <f ca="1">+IF(OFFSET('Water Data'!$D$28,0,10*ROW('Water Data'!D86))="","",OFFSET('Water Data'!$D$28,0,10*ROW('Water Data'!D86)))</f>
        <v/>
      </c>
      <c r="BU92" s="374" t="str">
        <f ca="1">+IF(OFFSET('Water Data'!$D$29,0,10*ROW('Water Data'!D86))="","",OFFSET('Water Data'!$D$29,0,10*ROW('Water Data'!D86)))</f>
        <v/>
      </c>
      <c r="BV92" s="374" t="str">
        <f ca="1">+IF(OFFSET('Water Data'!$E$27,0,10*ROW('Water Data'!E86))="","",OFFSET('Water Data'!$E$27,0,10*ROW('Water Data'!E86)))</f>
        <v/>
      </c>
      <c r="BW92" s="374" t="str">
        <f ca="1">+IF(OFFSET('Water Data'!$E$28,0,10*ROW('Water Data'!E86))="","",OFFSET('Water Data'!$E$28,0,10*ROW('Water Data'!E86)))</f>
        <v/>
      </c>
      <c r="BX92" s="374" t="str">
        <f ca="1">+IF(OFFSET('Water Data'!$E$29,0,10*ROW('Water Data'!E86))="","",OFFSET('Water Data'!$E$29,0,10*ROW('Water Data'!E86)))</f>
        <v/>
      </c>
      <c r="BY92" s="374" t="str">
        <f ca="1">+IF(OFFSET('Water Data'!$F$27,0,10*ROW('Water Data'!F86))="","",OFFSET('Water Data'!$F$27,0,10*ROW('Water Data'!F86)))</f>
        <v/>
      </c>
      <c r="BZ92" s="374" t="str">
        <f ca="1">+IF(OFFSET('Water Data'!$F$28,0,10*ROW('Water Data'!F86))="","",OFFSET('Water Data'!$F$28,0,10*ROW('Water Data'!F86)))</f>
        <v/>
      </c>
      <c r="CA92" s="374" t="str">
        <f ca="1">+IF(OFFSET('Water Data'!$F$29,0,10*ROW('Water Data'!F86))="","",OFFSET('Water Data'!$F$29,0,10*ROW('Water Data'!F86)))</f>
        <v/>
      </c>
      <c r="CB92" s="374" t="str">
        <f ca="1">+IF(OFFSET('Water Data'!$G$27,0,10*ROW('Water Data'!G86))="","",OFFSET('Water Data'!$G$27,0,10*ROW('Water Data'!G86)))</f>
        <v/>
      </c>
      <c r="CC92" s="374" t="str">
        <f ca="1">+IF(OFFSET('Water Data'!$G$28,0,10*ROW('Water Data'!G86))="","",OFFSET('Water Data'!$G$28,0,10*ROW('Water Data'!G86)))</f>
        <v/>
      </c>
      <c r="CD92" s="374" t="str">
        <f ca="1">+IF(OFFSET('Water Data'!$G$29,0,10*ROW('Water Data'!G86))="","",OFFSET('Water Data'!$G$29,0,10*ROW('Water Data'!G86)))</f>
        <v/>
      </c>
      <c r="CE92" s="374" t="str">
        <f ca="1">+IF(OFFSET('Water Data'!$H$27,0,10*ROW('Water Data'!H86))="","",OFFSET('Water Data'!$H$27,0,10*ROW('Water Data'!H86)))</f>
        <v/>
      </c>
      <c r="CF92" s="374" t="str">
        <f ca="1">+IF(OFFSET('Water Data'!$H$28,0,10*ROW('Water Data'!H86))="","",OFFSET('Water Data'!$H$28,0,10*ROW('Water Data'!H86)))</f>
        <v/>
      </c>
      <c r="CG92" s="374" t="str">
        <f ca="1">+IF(OFFSET('Water Data'!$H$29,0,10*ROW('Water Data'!H86))="","",OFFSET('Water Data'!$H$29,0,10*ROW('Water Data'!H86)))</f>
        <v/>
      </c>
      <c r="CH92" s="374" t="str">
        <f ca="1">+IF(OFFSET('Water Data'!$I$27,0,10*ROW('Water Data'!I86))="","",OFFSET('Water Data'!$I$27,0,10*ROW('Water Data'!I86)))</f>
        <v/>
      </c>
      <c r="CI92" s="374" t="str">
        <f ca="1">+IF(OFFSET('Water Data'!$I$28,0,10*ROW('Water Data'!I86))="","",OFFSET('Water Data'!$I$28,0,10*ROW('Water Data'!I86)))</f>
        <v/>
      </c>
      <c r="CJ92" s="374" t="str">
        <f ca="1">+IF(OFFSET('Water Data'!$I$29,0,10*ROW('Water Data'!I86))="","",OFFSET('Water Data'!$I$29,0,10*ROW('Water Data'!I86)))</f>
        <v/>
      </c>
      <c r="CK92" s="374" t="str">
        <f ca="1">+IF(OFFSET('Sanitation Data'!$D$28,0,10*ROW('Sanitation Data'!D86))="","",OFFSET('Sanitation Data'!$D$28,0,10*ROW('Sanitation Data'!D86)))</f>
        <v/>
      </c>
      <c r="CL92" s="374" t="str">
        <f ca="1">+IF(OFFSET('Sanitation Data'!$D$29,0,10*ROW('Sanitation Data'!D86))="","",OFFSET('Sanitation Data'!$D$29,0,10*ROW('Sanitation Data'!D86)))</f>
        <v/>
      </c>
      <c r="CM92" s="374" t="str">
        <f ca="1">+IF(OFFSET('Sanitation Data'!$D$30,0,10*ROW('Sanitation Data'!D86))="","",OFFSET('Sanitation Data'!$D$30,0,10*ROW('Sanitation Data'!D86)))</f>
        <v/>
      </c>
      <c r="CN92" s="374" t="str">
        <f ca="1">+IF(OFFSET('Sanitation Data'!$D$31,0,10*ROW('Sanitation Data'!D86))="","",OFFSET('Sanitation Data'!$D$31,0,10*ROW('Sanitation Data'!D86)))</f>
        <v/>
      </c>
      <c r="CO92" s="374" t="str">
        <f ca="1">+IF(OFFSET('Sanitation Data'!$D$32,0,10*ROW('Sanitation Data'!D86))="","",OFFSET('Sanitation Data'!$D$32,0,10*ROW('Sanitation Data'!D86)))</f>
        <v/>
      </c>
      <c r="CP92" s="374" t="str">
        <f ca="1">+IF(OFFSET('Sanitation Data'!$E$28,0,10*ROW('Sanitation Data'!E86))="","",OFFSET('Sanitation Data'!$E$28,0,10*ROW('Sanitation Data'!E86)))</f>
        <v/>
      </c>
      <c r="CQ92" s="374" t="str">
        <f ca="1">+IF(OFFSET('Sanitation Data'!$E$29,0,10*ROW('Sanitation Data'!E86))="","",OFFSET('Sanitation Data'!$E$29,0,10*ROW('Sanitation Data'!E86)))</f>
        <v/>
      </c>
      <c r="CR92" s="374" t="str">
        <f ca="1">+IF(OFFSET('Sanitation Data'!$E$30,0,10*ROW('Sanitation Data'!E86))="","",OFFSET('Sanitation Data'!$E$30,0,10*ROW('Sanitation Data'!E86)))</f>
        <v/>
      </c>
      <c r="CS92" s="374" t="str">
        <f ca="1">+IF(OFFSET('Sanitation Data'!$E$31,0,10*ROW('Sanitation Data'!E86))="","",OFFSET('Sanitation Data'!$E$31,0,10*ROW('Sanitation Data'!E86)))</f>
        <v/>
      </c>
      <c r="CT92" s="374" t="str">
        <f ca="1">+IF(OFFSET('Sanitation Data'!$E$32,0,10*ROW('Sanitation Data'!E86))="","",OFFSET('Sanitation Data'!$E$32,0,10*ROW('Sanitation Data'!E86)))</f>
        <v/>
      </c>
      <c r="CU92" s="374" t="str">
        <f ca="1">+IF(OFFSET('Sanitation Data'!$F$28,0,10*ROW('Sanitation Data'!F86))="","",OFFSET('Sanitation Data'!$F$28,0,10*ROW('Sanitation Data'!F86)))</f>
        <v/>
      </c>
      <c r="CV92" s="374" t="str">
        <f ca="1">+IF(OFFSET('Sanitation Data'!$F$29,0,10*ROW('Sanitation Data'!F86))="","",OFFSET('Sanitation Data'!$F$29,0,10*ROW('Sanitation Data'!F86)))</f>
        <v/>
      </c>
      <c r="CW92" s="374" t="str">
        <f ca="1">+IF(OFFSET('Sanitation Data'!$F$30,0,10*ROW('Sanitation Data'!F86))="","",OFFSET('Sanitation Data'!$F$30,0,10*ROW('Sanitation Data'!F86)))</f>
        <v/>
      </c>
      <c r="CX92" s="374" t="str">
        <f ca="1">+IF(OFFSET('Sanitation Data'!$F$31,0,10*ROW('Sanitation Data'!F86))="","",OFFSET('Sanitation Data'!$F$31,0,10*ROW('Sanitation Data'!F86)))</f>
        <v/>
      </c>
      <c r="CY92" s="374" t="str">
        <f ca="1">+IF(OFFSET('Sanitation Data'!$F$32,0,10*ROW('Sanitation Data'!F86))="","",OFFSET('Sanitation Data'!$F$32,0,10*ROW('Sanitation Data'!F86)))</f>
        <v/>
      </c>
      <c r="CZ92" s="374" t="str">
        <f ca="1">+IF(OFFSET('Sanitation Data'!$G$28,0,10*ROW('Sanitation Data'!G86))="","",OFFSET('Sanitation Data'!$G$28,0,10*ROW('Sanitation Data'!G86)))</f>
        <v/>
      </c>
      <c r="DA92" s="374" t="str">
        <f ca="1">+IF(OFFSET('Sanitation Data'!$G$29,0,10*ROW('Sanitation Data'!G86))="","",OFFSET('Sanitation Data'!$G$29,0,10*ROW('Sanitation Data'!G86)))</f>
        <v/>
      </c>
      <c r="DB92" s="374" t="str">
        <f ca="1">+IF(OFFSET('Sanitation Data'!$G$30,0,10*ROW('Sanitation Data'!G86))="","",OFFSET('Sanitation Data'!$G$30,0,10*ROW('Sanitation Data'!G86)))</f>
        <v/>
      </c>
      <c r="DC92" s="374" t="str">
        <f ca="1">+IF(OFFSET('Sanitation Data'!$G$31,0,10*ROW('Sanitation Data'!G86))="","",OFFSET('Sanitation Data'!$G$31,0,10*ROW('Sanitation Data'!G86)))</f>
        <v/>
      </c>
      <c r="DD92" s="374" t="str">
        <f ca="1">+IF(OFFSET('Sanitation Data'!$G$32,0,10*ROW('Sanitation Data'!G86))="","",OFFSET('Sanitation Data'!$G$32,0,10*ROW('Sanitation Data'!G86)))</f>
        <v/>
      </c>
      <c r="DE92" s="374" t="str">
        <f ca="1">+IF(OFFSET('Sanitation Data'!$H$28,0,10*ROW('Sanitation Data'!H86))="","",OFFSET('Sanitation Data'!$H$28,0,10*ROW('Sanitation Data'!H86)))</f>
        <v/>
      </c>
      <c r="DF92" s="374" t="str">
        <f ca="1">+IF(OFFSET('Sanitation Data'!$H$29,0,10*ROW('Sanitation Data'!H86))="","",OFFSET('Sanitation Data'!$H$29,0,10*ROW('Sanitation Data'!H86)))</f>
        <v/>
      </c>
      <c r="DG92" s="374" t="str">
        <f ca="1">+IF(OFFSET('Sanitation Data'!$H$30,0,10*ROW('Sanitation Data'!H86))="","",OFFSET('Sanitation Data'!$H$30,0,10*ROW('Sanitation Data'!H86)))</f>
        <v/>
      </c>
      <c r="DH92" s="374" t="str">
        <f ca="1">+IF(OFFSET('Sanitation Data'!$H$31,0,10*ROW('Sanitation Data'!H86))="","",OFFSET('Sanitation Data'!$H$31,0,10*ROW('Sanitation Data'!H86)))</f>
        <v/>
      </c>
      <c r="DI92" s="374" t="str">
        <f ca="1">+IF(OFFSET('Sanitation Data'!$H$32,0,10*ROW('Sanitation Data'!H86))="","",OFFSET('Sanitation Data'!$H$32,0,10*ROW('Sanitation Data'!H86)))</f>
        <v/>
      </c>
      <c r="DJ92" s="374" t="str">
        <f ca="1">+IF(OFFSET('Sanitation Data'!$I$28,0,10*ROW('Sanitation Data'!I86))="","",OFFSET('Sanitation Data'!$I$28,0,10*ROW('Sanitation Data'!I86)))</f>
        <v/>
      </c>
      <c r="DK92" s="374" t="str">
        <f ca="1">+IF(OFFSET('Sanitation Data'!$I$29,0,10*ROW('Sanitation Data'!I86))="","",OFFSET('Sanitation Data'!$I$29,0,10*ROW('Sanitation Data'!I86)))</f>
        <v/>
      </c>
      <c r="DL92" s="374" t="str">
        <f ca="1">+IF(OFFSET('Sanitation Data'!$I$30,0,10*ROW('Sanitation Data'!I86))="","",OFFSET('Sanitation Data'!$I$30,0,10*ROW('Sanitation Data'!I86)))</f>
        <v/>
      </c>
      <c r="DM92" s="374" t="str">
        <f ca="1">+IF(OFFSET('Sanitation Data'!$I$31,0,10*ROW('Sanitation Data'!I86))="","",OFFSET('Sanitation Data'!$I$31,0,10*ROW('Sanitation Data'!I86)))</f>
        <v/>
      </c>
      <c r="DN92" s="374" t="str">
        <f ca="1">+IF(OFFSET('Sanitation Data'!$I$32,0,10*ROW('Sanitation Data'!I86))="","",OFFSET('Sanitation Data'!$I$32,0,10*ROW('Sanitation Data'!I86)))</f>
        <v/>
      </c>
      <c r="DO92" s="374" t="str">
        <f ca="1">+IF(OFFSET('Hygiene Data'!$D$11,0,10*ROW('Hygiene Data'!D86))="","",OFFSET('Hygiene Data'!$D$11,0,10*ROW('Hygiene Data'!D86)))</f>
        <v/>
      </c>
      <c r="DP92" s="374" t="str">
        <f ca="1">+IF(OFFSET('Hygiene Data'!$D$12,0,10*ROW('Hygiene Data'!D86))="","",OFFSET('Hygiene Data'!$D$12,0,10*ROW('Hygiene Data'!D86)))</f>
        <v/>
      </c>
      <c r="DQ92" s="374" t="str">
        <f ca="1">+IF(OFFSET('Hygiene Data'!$D$13,0,10*ROW('Hygiene Data'!D86))="","",OFFSET('Hygiene Data'!$D$13,0,10*ROW('Hygiene Data'!D86)))</f>
        <v/>
      </c>
      <c r="DR92" s="374" t="str">
        <f ca="1">+IF(OFFSET('Hygiene Data'!$E$11,0,10*ROW('Hygiene Data'!E86))="","",OFFSET('Hygiene Data'!$E$11,0,10*ROW('Hygiene Data'!E86)))</f>
        <v/>
      </c>
      <c r="DS92" s="374" t="str">
        <f ca="1">+IF(OFFSET('Hygiene Data'!$E$12,0,10*ROW('Hygiene Data'!E86))="","",OFFSET('Hygiene Data'!$E$12,0,10*ROW('Hygiene Data'!E86)))</f>
        <v/>
      </c>
      <c r="DT92" s="374" t="str">
        <f ca="1">+IF(OFFSET('Hygiene Data'!$E$13,0,10*ROW('Hygiene Data'!E86))="","",OFFSET('Hygiene Data'!$E$13,0,10*ROW('Hygiene Data'!E86)))</f>
        <v/>
      </c>
      <c r="DU92" s="374" t="str">
        <f ca="1">+IF(OFFSET('Hygiene Data'!$F$11,0,10*ROW('Hygiene Data'!F86))="","",OFFSET('Hygiene Data'!$F$11,0,10*ROW('Hygiene Data'!F86)))</f>
        <v/>
      </c>
      <c r="DV92" s="374" t="str">
        <f ca="1">+IF(OFFSET('Hygiene Data'!$F$12,0,10*ROW('Hygiene Data'!F86))="","",OFFSET('Hygiene Data'!$F$12,0,10*ROW('Hygiene Data'!F86)))</f>
        <v/>
      </c>
      <c r="DW92" s="374" t="str">
        <f ca="1">+IF(OFFSET('Hygiene Data'!$F$13,0,10*ROW('Hygiene Data'!F86))="","",OFFSET('Hygiene Data'!$F$13,0,10*ROW('Hygiene Data'!F86)))</f>
        <v/>
      </c>
      <c r="DX92" s="374" t="str">
        <f ca="1">+IF(OFFSET('Hygiene Data'!$G$11,0,10*ROW('Hygiene Data'!G86))="","",OFFSET('Hygiene Data'!$G$11,0,10*ROW('Hygiene Data'!G86)))</f>
        <v/>
      </c>
      <c r="DY92" s="374" t="str">
        <f ca="1">+IF(OFFSET('Hygiene Data'!$G$12,0,10*ROW('Hygiene Data'!G86))="","",OFFSET('Hygiene Data'!$G$12,0,10*ROW('Hygiene Data'!G86)))</f>
        <v/>
      </c>
      <c r="DZ92" s="374" t="str">
        <f ca="1">+IF(OFFSET('Hygiene Data'!$G$13,0,10*ROW('Hygiene Data'!G86))="","",OFFSET('Hygiene Data'!$G$13,0,10*ROW('Hygiene Data'!G86)))</f>
        <v/>
      </c>
      <c r="EA92" s="374" t="str">
        <f ca="1">+IF(OFFSET('Hygiene Data'!$H$11,0,10*ROW('Hygiene Data'!H86))="","",OFFSET('Hygiene Data'!$H$11,0,10*ROW('Hygiene Data'!H86)))</f>
        <v/>
      </c>
      <c r="EB92" s="374" t="str">
        <f ca="1">+IF(OFFSET('Hygiene Data'!$H$12,0,10*ROW('Hygiene Data'!H86))="","",OFFSET('Hygiene Data'!$H$12,0,10*ROW('Hygiene Data'!H86)))</f>
        <v/>
      </c>
      <c r="EC92" s="374" t="str">
        <f ca="1">+IF(OFFSET('Hygiene Data'!$H$13,0,10*ROW('Hygiene Data'!H86))="","",OFFSET('Hygiene Data'!$H$13,0,10*ROW('Hygiene Data'!H86)))</f>
        <v/>
      </c>
      <c r="ED92" s="374" t="str">
        <f ca="1">+IF(OFFSET('Hygiene Data'!$I$11,0,10*ROW('Hygiene Data'!I86))="","",OFFSET('Hygiene Data'!$I$11,0,10*ROW('Hygiene Data'!I86)))</f>
        <v/>
      </c>
      <c r="EE92" s="374" t="str">
        <f ca="1">+IF(OFFSET('Hygiene Data'!$I$12,0,10*ROW('Hygiene Data'!I86))="","",OFFSET('Hygiene Data'!$I$12,0,10*ROW('Hygiene Data'!I86)))</f>
        <v/>
      </c>
      <c r="EF92" s="374" t="str">
        <f ca="1">+IF(OFFSET('Hygiene Data'!$I$13,0,10*ROW('Hygiene Data'!I86))="","",OFFSET('Hygiene Data'!$I$13,0,10*ROW('Hygiene Data'!I86)))</f>
        <v/>
      </c>
    </row>
    <row r="93" spans="1:136" x14ac:dyDescent="0.25">
      <c r="A93" s="483" t="str">
        <f ca="1">+IF(OFFSET('Water Data'!$B$2,0,10*ROW('Water Data'!E87))="","",OFFSET('Water Data'!$B$2,0,10*ROW('Water Data'!E87)))</f>
        <v/>
      </c>
      <c r="B93" s="48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0" t="str">
        <f t="shared" ca="1" si="1"/>
        <v/>
      </c>
      <c r="D93" s="51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4" t="str">
        <f ca="1">+IF(OFFSET('Water Data'!$D$27,0,10*ROW('Water Data'!D87))="","",OFFSET('Water Data'!$D$27,0,10*ROW('Water Data'!D87)))</f>
        <v/>
      </c>
      <c r="BT93" s="374" t="str">
        <f ca="1">+IF(OFFSET('Water Data'!$D$28,0,10*ROW('Water Data'!D87))="","",OFFSET('Water Data'!$D$28,0,10*ROW('Water Data'!D87)))</f>
        <v/>
      </c>
      <c r="BU93" s="374" t="str">
        <f ca="1">+IF(OFFSET('Water Data'!$D$29,0,10*ROW('Water Data'!D87))="","",OFFSET('Water Data'!$D$29,0,10*ROW('Water Data'!D87)))</f>
        <v/>
      </c>
      <c r="BV93" s="374" t="str">
        <f ca="1">+IF(OFFSET('Water Data'!$E$27,0,10*ROW('Water Data'!E87))="","",OFFSET('Water Data'!$E$27,0,10*ROW('Water Data'!E87)))</f>
        <v/>
      </c>
      <c r="BW93" s="374" t="str">
        <f ca="1">+IF(OFFSET('Water Data'!$E$28,0,10*ROW('Water Data'!E87))="","",OFFSET('Water Data'!$E$28,0,10*ROW('Water Data'!E87)))</f>
        <v/>
      </c>
      <c r="BX93" s="374" t="str">
        <f ca="1">+IF(OFFSET('Water Data'!$E$29,0,10*ROW('Water Data'!E87))="","",OFFSET('Water Data'!$E$29,0,10*ROW('Water Data'!E87)))</f>
        <v/>
      </c>
      <c r="BY93" s="374" t="str">
        <f ca="1">+IF(OFFSET('Water Data'!$F$27,0,10*ROW('Water Data'!F87))="","",OFFSET('Water Data'!$F$27,0,10*ROW('Water Data'!F87)))</f>
        <v/>
      </c>
      <c r="BZ93" s="374" t="str">
        <f ca="1">+IF(OFFSET('Water Data'!$F$28,0,10*ROW('Water Data'!F87))="","",OFFSET('Water Data'!$F$28,0,10*ROW('Water Data'!F87)))</f>
        <v/>
      </c>
      <c r="CA93" s="374" t="str">
        <f ca="1">+IF(OFFSET('Water Data'!$F$29,0,10*ROW('Water Data'!F87))="","",OFFSET('Water Data'!$F$29,0,10*ROW('Water Data'!F87)))</f>
        <v/>
      </c>
      <c r="CB93" s="374" t="str">
        <f ca="1">+IF(OFFSET('Water Data'!$G$27,0,10*ROW('Water Data'!G87))="","",OFFSET('Water Data'!$G$27,0,10*ROW('Water Data'!G87)))</f>
        <v/>
      </c>
      <c r="CC93" s="374" t="str">
        <f ca="1">+IF(OFFSET('Water Data'!$G$28,0,10*ROW('Water Data'!G87))="","",OFFSET('Water Data'!$G$28,0,10*ROW('Water Data'!G87)))</f>
        <v/>
      </c>
      <c r="CD93" s="374" t="str">
        <f ca="1">+IF(OFFSET('Water Data'!$G$29,0,10*ROW('Water Data'!G87))="","",OFFSET('Water Data'!$G$29,0,10*ROW('Water Data'!G87)))</f>
        <v/>
      </c>
      <c r="CE93" s="374" t="str">
        <f ca="1">+IF(OFFSET('Water Data'!$H$27,0,10*ROW('Water Data'!H87))="","",OFFSET('Water Data'!$H$27,0,10*ROW('Water Data'!H87)))</f>
        <v/>
      </c>
      <c r="CF93" s="374" t="str">
        <f ca="1">+IF(OFFSET('Water Data'!$H$28,0,10*ROW('Water Data'!H87))="","",OFFSET('Water Data'!$H$28,0,10*ROW('Water Data'!H87)))</f>
        <v/>
      </c>
      <c r="CG93" s="374" t="str">
        <f ca="1">+IF(OFFSET('Water Data'!$H$29,0,10*ROW('Water Data'!H87))="","",OFFSET('Water Data'!$H$29,0,10*ROW('Water Data'!H87)))</f>
        <v/>
      </c>
      <c r="CH93" s="374" t="str">
        <f ca="1">+IF(OFFSET('Water Data'!$I$27,0,10*ROW('Water Data'!I87))="","",OFFSET('Water Data'!$I$27,0,10*ROW('Water Data'!I87)))</f>
        <v/>
      </c>
      <c r="CI93" s="374" t="str">
        <f ca="1">+IF(OFFSET('Water Data'!$I$28,0,10*ROW('Water Data'!I87))="","",OFFSET('Water Data'!$I$28,0,10*ROW('Water Data'!I87)))</f>
        <v/>
      </c>
      <c r="CJ93" s="374" t="str">
        <f ca="1">+IF(OFFSET('Water Data'!$I$29,0,10*ROW('Water Data'!I87))="","",OFFSET('Water Data'!$I$29,0,10*ROW('Water Data'!I87)))</f>
        <v/>
      </c>
      <c r="CK93" s="374" t="str">
        <f ca="1">+IF(OFFSET('Sanitation Data'!$D$28,0,10*ROW('Sanitation Data'!D87))="","",OFFSET('Sanitation Data'!$D$28,0,10*ROW('Sanitation Data'!D87)))</f>
        <v/>
      </c>
      <c r="CL93" s="374" t="str">
        <f ca="1">+IF(OFFSET('Sanitation Data'!$D$29,0,10*ROW('Sanitation Data'!D87))="","",OFFSET('Sanitation Data'!$D$29,0,10*ROW('Sanitation Data'!D87)))</f>
        <v/>
      </c>
      <c r="CM93" s="374" t="str">
        <f ca="1">+IF(OFFSET('Sanitation Data'!$D$30,0,10*ROW('Sanitation Data'!D87))="","",OFFSET('Sanitation Data'!$D$30,0,10*ROW('Sanitation Data'!D87)))</f>
        <v/>
      </c>
      <c r="CN93" s="374" t="str">
        <f ca="1">+IF(OFFSET('Sanitation Data'!$D$31,0,10*ROW('Sanitation Data'!D87))="","",OFFSET('Sanitation Data'!$D$31,0,10*ROW('Sanitation Data'!D87)))</f>
        <v/>
      </c>
      <c r="CO93" s="374" t="str">
        <f ca="1">+IF(OFFSET('Sanitation Data'!$D$32,0,10*ROW('Sanitation Data'!D87))="","",OFFSET('Sanitation Data'!$D$32,0,10*ROW('Sanitation Data'!D87)))</f>
        <v/>
      </c>
      <c r="CP93" s="374" t="str">
        <f ca="1">+IF(OFFSET('Sanitation Data'!$E$28,0,10*ROW('Sanitation Data'!E87))="","",OFFSET('Sanitation Data'!$E$28,0,10*ROW('Sanitation Data'!E87)))</f>
        <v/>
      </c>
      <c r="CQ93" s="374" t="str">
        <f ca="1">+IF(OFFSET('Sanitation Data'!$E$29,0,10*ROW('Sanitation Data'!E87))="","",OFFSET('Sanitation Data'!$E$29,0,10*ROW('Sanitation Data'!E87)))</f>
        <v/>
      </c>
      <c r="CR93" s="374" t="str">
        <f ca="1">+IF(OFFSET('Sanitation Data'!$E$30,0,10*ROW('Sanitation Data'!E87))="","",OFFSET('Sanitation Data'!$E$30,0,10*ROW('Sanitation Data'!E87)))</f>
        <v/>
      </c>
      <c r="CS93" s="374" t="str">
        <f ca="1">+IF(OFFSET('Sanitation Data'!$E$31,0,10*ROW('Sanitation Data'!E87))="","",OFFSET('Sanitation Data'!$E$31,0,10*ROW('Sanitation Data'!E87)))</f>
        <v/>
      </c>
      <c r="CT93" s="374" t="str">
        <f ca="1">+IF(OFFSET('Sanitation Data'!$E$32,0,10*ROW('Sanitation Data'!E87))="","",OFFSET('Sanitation Data'!$E$32,0,10*ROW('Sanitation Data'!E87)))</f>
        <v/>
      </c>
      <c r="CU93" s="374" t="str">
        <f ca="1">+IF(OFFSET('Sanitation Data'!$F$28,0,10*ROW('Sanitation Data'!F87))="","",OFFSET('Sanitation Data'!$F$28,0,10*ROW('Sanitation Data'!F87)))</f>
        <v/>
      </c>
      <c r="CV93" s="374" t="str">
        <f ca="1">+IF(OFFSET('Sanitation Data'!$F$29,0,10*ROW('Sanitation Data'!F87))="","",OFFSET('Sanitation Data'!$F$29,0,10*ROW('Sanitation Data'!F87)))</f>
        <v/>
      </c>
      <c r="CW93" s="374" t="str">
        <f ca="1">+IF(OFFSET('Sanitation Data'!$F$30,0,10*ROW('Sanitation Data'!F87))="","",OFFSET('Sanitation Data'!$F$30,0,10*ROW('Sanitation Data'!F87)))</f>
        <v/>
      </c>
      <c r="CX93" s="374" t="str">
        <f ca="1">+IF(OFFSET('Sanitation Data'!$F$31,0,10*ROW('Sanitation Data'!F87))="","",OFFSET('Sanitation Data'!$F$31,0,10*ROW('Sanitation Data'!F87)))</f>
        <v/>
      </c>
      <c r="CY93" s="374" t="str">
        <f ca="1">+IF(OFFSET('Sanitation Data'!$F$32,0,10*ROW('Sanitation Data'!F87))="","",OFFSET('Sanitation Data'!$F$32,0,10*ROW('Sanitation Data'!F87)))</f>
        <v/>
      </c>
      <c r="CZ93" s="374" t="str">
        <f ca="1">+IF(OFFSET('Sanitation Data'!$G$28,0,10*ROW('Sanitation Data'!G87))="","",OFFSET('Sanitation Data'!$G$28,0,10*ROW('Sanitation Data'!G87)))</f>
        <v/>
      </c>
      <c r="DA93" s="374" t="str">
        <f ca="1">+IF(OFFSET('Sanitation Data'!$G$29,0,10*ROW('Sanitation Data'!G87))="","",OFFSET('Sanitation Data'!$G$29,0,10*ROW('Sanitation Data'!G87)))</f>
        <v/>
      </c>
      <c r="DB93" s="374" t="str">
        <f ca="1">+IF(OFFSET('Sanitation Data'!$G$30,0,10*ROW('Sanitation Data'!G87))="","",OFFSET('Sanitation Data'!$G$30,0,10*ROW('Sanitation Data'!G87)))</f>
        <v/>
      </c>
      <c r="DC93" s="374" t="str">
        <f ca="1">+IF(OFFSET('Sanitation Data'!$G$31,0,10*ROW('Sanitation Data'!G87))="","",OFFSET('Sanitation Data'!$G$31,0,10*ROW('Sanitation Data'!G87)))</f>
        <v/>
      </c>
      <c r="DD93" s="374" t="str">
        <f ca="1">+IF(OFFSET('Sanitation Data'!$G$32,0,10*ROW('Sanitation Data'!G87))="","",OFFSET('Sanitation Data'!$G$32,0,10*ROW('Sanitation Data'!G87)))</f>
        <v/>
      </c>
      <c r="DE93" s="374" t="str">
        <f ca="1">+IF(OFFSET('Sanitation Data'!$H$28,0,10*ROW('Sanitation Data'!H87))="","",OFFSET('Sanitation Data'!$H$28,0,10*ROW('Sanitation Data'!H87)))</f>
        <v/>
      </c>
      <c r="DF93" s="374" t="str">
        <f ca="1">+IF(OFFSET('Sanitation Data'!$H$29,0,10*ROW('Sanitation Data'!H87))="","",OFFSET('Sanitation Data'!$H$29,0,10*ROW('Sanitation Data'!H87)))</f>
        <v/>
      </c>
      <c r="DG93" s="374" t="str">
        <f ca="1">+IF(OFFSET('Sanitation Data'!$H$30,0,10*ROW('Sanitation Data'!H87))="","",OFFSET('Sanitation Data'!$H$30,0,10*ROW('Sanitation Data'!H87)))</f>
        <v/>
      </c>
      <c r="DH93" s="374" t="str">
        <f ca="1">+IF(OFFSET('Sanitation Data'!$H$31,0,10*ROW('Sanitation Data'!H87))="","",OFFSET('Sanitation Data'!$H$31,0,10*ROW('Sanitation Data'!H87)))</f>
        <v/>
      </c>
      <c r="DI93" s="374" t="str">
        <f ca="1">+IF(OFFSET('Sanitation Data'!$H$32,0,10*ROW('Sanitation Data'!H87))="","",OFFSET('Sanitation Data'!$H$32,0,10*ROW('Sanitation Data'!H87)))</f>
        <v/>
      </c>
      <c r="DJ93" s="374" t="str">
        <f ca="1">+IF(OFFSET('Sanitation Data'!$I$28,0,10*ROW('Sanitation Data'!I87))="","",OFFSET('Sanitation Data'!$I$28,0,10*ROW('Sanitation Data'!I87)))</f>
        <v/>
      </c>
      <c r="DK93" s="374" t="str">
        <f ca="1">+IF(OFFSET('Sanitation Data'!$I$29,0,10*ROW('Sanitation Data'!I87))="","",OFFSET('Sanitation Data'!$I$29,0,10*ROW('Sanitation Data'!I87)))</f>
        <v/>
      </c>
      <c r="DL93" s="374" t="str">
        <f ca="1">+IF(OFFSET('Sanitation Data'!$I$30,0,10*ROW('Sanitation Data'!I87))="","",OFFSET('Sanitation Data'!$I$30,0,10*ROW('Sanitation Data'!I87)))</f>
        <v/>
      </c>
      <c r="DM93" s="374" t="str">
        <f ca="1">+IF(OFFSET('Sanitation Data'!$I$31,0,10*ROW('Sanitation Data'!I87))="","",OFFSET('Sanitation Data'!$I$31,0,10*ROW('Sanitation Data'!I87)))</f>
        <v/>
      </c>
      <c r="DN93" s="374" t="str">
        <f ca="1">+IF(OFFSET('Sanitation Data'!$I$32,0,10*ROW('Sanitation Data'!I87))="","",OFFSET('Sanitation Data'!$I$32,0,10*ROW('Sanitation Data'!I87)))</f>
        <v/>
      </c>
      <c r="DO93" s="374" t="str">
        <f ca="1">+IF(OFFSET('Hygiene Data'!$D$11,0,10*ROW('Hygiene Data'!D87))="","",OFFSET('Hygiene Data'!$D$11,0,10*ROW('Hygiene Data'!D87)))</f>
        <v/>
      </c>
      <c r="DP93" s="374" t="str">
        <f ca="1">+IF(OFFSET('Hygiene Data'!$D$12,0,10*ROW('Hygiene Data'!D87))="","",OFFSET('Hygiene Data'!$D$12,0,10*ROW('Hygiene Data'!D87)))</f>
        <v/>
      </c>
      <c r="DQ93" s="374" t="str">
        <f ca="1">+IF(OFFSET('Hygiene Data'!$D$13,0,10*ROW('Hygiene Data'!D87))="","",OFFSET('Hygiene Data'!$D$13,0,10*ROW('Hygiene Data'!D87)))</f>
        <v/>
      </c>
      <c r="DR93" s="374" t="str">
        <f ca="1">+IF(OFFSET('Hygiene Data'!$E$11,0,10*ROW('Hygiene Data'!E87))="","",OFFSET('Hygiene Data'!$E$11,0,10*ROW('Hygiene Data'!E87)))</f>
        <v/>
      </c>
      <c r="DS93" s="374" t="str">
        <f ca="1">+IF(OFFSET('Hygiene Data'!$E$12,0,10*ROW('Hygiene Data'!E87))="","",OFFSET('Hygiene Data'!$E$12,0,10*ROW('Hygiene Data'!E87)))</f>
        <v/>
      </c>
      <c r="DT93" s="374" t="str">
        <f ca="1">+IF(OFFSET('Hygiene Data'!$E$13,0,10*ROW('Hygiene Data'!E87))="","",OFFSET('Hygiene Data'!$E$13,0,10*ROW('Hygiene Data'!E87)))</f>
        <v/>
      </c>
      <c r="DU93" s="374" t="str">
        <f ca="1">+IF(OFFSET('Hygiene Data'!$F$11,0,10*ROW('Hygiene Data'!F87))="","",OFFSET('Hygiene Data'!$F$11,0,10*ROW('Hygiene Data'!F87)))</f>
        <v/>
      </c>
      <c r="DV93" s="374" t="str">
        <f ca="1">+IF(OFFSET('Hygiene Data'!$F$12,0,10*ROW('Hygiene Data'!F87))="","",OFFSET('Hygiene Data'!$F$12,0,10*ROW('Hygiene Data'!F87)))</f>
        <v/>
      </c>
      <c r="DW93" s="374" t="str">
        <f ca="1">+IF(OFFSET('Hygiene Data'!$F$13,0,10*ROW('Hygiene Data'!F87))="","",OFFSET('Hygiene Data'!$F$13,0,10*ROW('Hygiene Data'!F87)))</f>
        <v/>
      </c>
      <c r="DX93" s="374" t="str">
        <f ca="1">+IF(OFFSET('Hygiene Data'!$G$11,0,10*ROW('Hygiene Data'!G87))="","",OFFSET('Hygiene Data'!$G$11,0,10*ROW('Hygiene Data'!G87)))</f>
        <v/>
      </c>
      <c r="DY93" s="374" t="str">
        <f ca="1">+IF(OFFSET('Hygiene Data'!$G$12,0,10*ROW('Hygiene Data'!G87))="","",OFFSET('Hygiene Data'!$G$12,0,10*ROW('Hygiene Data'!G87)))</f>
        <v/>
      </c>
      <c r="DZ93" s="374" t="str">
        <f ca="1">+IF(OFFSET('Hygiene Data'!$G$13,0,10*ROW('Hygiene Data'!G87))="","",OFFSET('Hygiene Data'!$G$13,0,10*ROW('Hygiene Data'!G87)))</f>
        <v/>
      </c>
      <c r="EA93" s="374" t="str">
        <f ca="1">+IF(OFFSET('Hygiene Data'!$H$11,0,10*ROW('Hygiene Data'!H87))="","",OFFSET('Hygiene Data'!$H$11,0,10*ROW('Hygiene Data'!H87)))</f>
        <v/>
      </c>
      <c r="EB93" s="374" t="str">
        <f ca="1">+IF(OFFSET('Hygiene Data'!$H$12,0,10*ROW('Hygiene Data'!H87))="","",OFFSET('Hygiene Data'!$H$12,0,10*ROW('Hygiene Data'!H87)))</f>
        <v/>
      </c>
      <c r="EC93" s="374" t="str">
        <f ca="1">+IF(OFFSET('Hygiene Data'!$H$13,0,10*ROW('Hygiene Data'!H87))="","",OFFSET('Hygiene Data'!$H$13,0,10*ROW('Hygiene Data'!H87)))</f>
        <v/>
      </c>
      <c r="ED93" s="374" t="str">
        <f ca="1">+IF(OFFSET('Hygiene Data'!$I$11,0,10*ROW('Hygiene Data'!I87))="","",OFFSET('Hygiene Data'!$I$11,0,10*ROW('Hygiene Data'!I87)))</f>
        <v/>
      </c>
      <c r="EE93" s="374" t="str">
        <f ca="1">+IF(OFFSET('Hygiene Data'!$I$12,0,10*ROW('Hygiene Data'!I87))="","",OFFSET('Hygiene Data'!$I$12,0,10*ROW('Hygiene Data'!I87)))</f>
        <v/>
      </c>
      <c r="EF93" s="374" t="str">
        <f ca="1">+IF(OFFSET('Hygiene Data'!$I$13,0,10*ROW('Hygiene Data'!I87))="","",OFFSET('Hygiene Data'!$I$13,0,10*ROW('Hygiene Data'!I87)))</f>
        <v/>
      </c>
    </row>
    <row r="94" spans="1:136" x14ac:dyDescent="0.25">
      <c r="A94" s="483" t="str">
        <f ca="1">+IF(OFFSET('Water Data'!$B$2,0,10*ROW('Water Data'!E88))="","",OFFSET('Water Data'!$B$2,0,10*ROW('Water Data'!E88)))</f>
        <v/>
      </c>
      <c r="B94" s="48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0" t="str">
        <f t="shared" ca="1" si="1"/>
        <v/>
      </c>
      <c r="D94" s="51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4" t="str">
        <f ca="1">+IF(OFFSET('Water Data'!$D$27,0,10*ROW('Water Data'!D88))="","",OFFSET('Water Data'!$D$27,0,10*ROW('Water Data'!D88)))</f>
        <v/>
      </c>
      <c r="BT94" s="374" t="str">
        <f ca="1">+IF(OFFSET('Water Data'!$D$28,0,10*ROW('Water Data'!D88))="","",OFFSET('Water Data'!$D$28,0,10*ROW('Water Data'!D88)))</f>
        <v/>
      </c>
      <c r="BU94" s="374" t="str">
        <f ca="1">+IF(OFFSET('Water Data'!$D$29,0,10*ROW('Water Data'!D88))="","",OFFSET('Water Data'!$D$29,0,10*ROW('Water Data'!D88)))</f>
        <v/>
      </c>
      <c r="BV94" s="374" t="str">
        <f ca="1">+IF(OFFSET('Water Data'!$E$27,0,10*ROW('Water Data'!E88))="","",OFFSET('Water Data'!$E$27,0,10*ROW('Water Data'!E88)))</f>
        <v/>
      </c>
      <c r="BW94" s="374" t="str">
        <f ca="1">+IF(OFFSET('Water Data'!$E$28,0,10*ROW('Water Data'!E88))="","",OFFSET('Water Data'!$E$28,0,10*ROW('Water Data'!E88)))</f>
        <v/>
      </c>
      <c r="BX94" s="374" t="str">
        <f ca="1">+IF(OFFSET('Water Data'!$E$29,0,10*ROW('Water Data'!E88))="","",OFFSET('Water Data'!$E$29,0,10*ROW('Water Data'!E88)))</f>
        <v/>
      </c>
      <c r="BY94" s="374" t="str">
        <f ca="1">+IF(OFFSET('Water Data'!$F$27,0,10*ROW('Water Data'!F88))="","",OFFSET('Water Data'!$F$27,0,10*ROW('Water Data'!F88)))</f>
        <v/>
      </c>
      <c r="BZ94" s="374" t="str">
        <f ca="1">+IF(OFFSET('Water Data'!$F$28,0,10*ROW('Water Data'!F88))="","",OFFSET('Water Data'!$F$28,0,10*ROW('Water Data'!F88)))</f>
        <v/>
      </c>
      <c r="CA94" s="374" t="str">
        <f ca="1">+IF(OFFSET('Water Data'!$F$29,0,10*ROW('Water Data'!F88))="","",OFFSET('Water Data'!$F$29,0,10*ROW('Water Data'!F88)))</f>
        <v/>
      </c>
      <c r="CB94" s="374" t="str">
        <f ca="1">+IF(OFFSET('Water Data'!$G$27,0,10*ROW('Water Data'!G88))="","",OFFSET('Water Data'!$G$27,0,10*ROW('Water Data'!G88)))</f>
        <v/>
      </c>
      <c r="CC94" s="374" t="str">
        <f ca="1">+IF(OFFSET('Water Data'!$G$28,0,10*ROW('Water Data'!G88))="","",OFFSET('Water Data'!$G$28,0,10*ROW('Water Data'!G88)))</f>
        <v/>
      </c>
      <c r="CD94" s="374" t="str">
        <f ca="1">+IF(OFFSET('Water Data'!$G$29,0,10*ROW('Water Data'!G88))="","",OFFSET('Water Data'!$G$29,0,10*ROW('Water Data'!G88)))</f>
        <v/>
      </c>
      <c r="CE94" s="374" t="str">
        <f ca="1">+IF(OFFSET('Water Data'!$H$27,0,10*ROW('Water Data'!H88))="","",OFFSET('Water Data'!$H$27,0,10*ROW('Water Data'!H88)))</f>
        <v/>
      </c>
      <c r="CF94" s="374" t="str">
        <f ca="1">+IF(OFFSET('Water Data'!$H$28,0,10*ROW('Water Data'!H88))="","",OFFSET('Water Data'!$H$28,0,10*ROW('Water Data'!H88)))</f>
        <v/>
      </c>
      <c r="CG94" s="374" t="str">
        <f ca="1">+IF(OFFSET('Water Data'!$H$29,0,10*ROW('Water Data'!H88))="","",OFFSET('Water Data'!$H$29,0,10*ROW('Water Data'!H88)))</f>
        <v/>
      </c>
      <c r="CH94" s="374" t="str">
        <f ca="1">+IF(OFFSET('Water Data'!$I$27,0,10*ROW('Water Data'!I88))="","",OFFSET('Water Data'!$I$27,0,10*ROW('Water Data'!I88)))</f>
        <v/>
      </c>
      <c r="CI94" s="374" t="str">
        <f ca="1">+IF(OFFSET('Water Data'!$I$28,0,10*ROW('Water Data'!I88))="","",OFFSET('Water Data'!$I$28,0,10*ROW('Water Data'!I88)))</f>
        <v/>
      </c>
      <c r="CJ94" s="374" t="str">
        <f ca="1">+IF(OFFSET('Water Data'!$I$29,0,10*ROW('Water Data'!I88))="","",OFFSET('Water Data'!$I$29,0,10*ROW('Water Data'!I88)))</f>
        <v/>
      </c>
      <c r="CK94" s="374" t="str">
        <f ca="1">+IF(OFFSET('Sanitation Data'!$D$28,0,10*ROW('Sanitation Data'!D88))="","",OFFSET('Sanitation Data'!$D$28,0,10*ROW('Sanitation Data'!D88)))</f>
        <v/>
      </c>
      <c r="CL94" s="374" t="str">
        <f ca="1">+IF(OFFSET('Sanitation Data'!$D$29,0,10*ROW('Sanitation Data'!D88))="","",OFFSET('Sanitation Data'!$D$29,0,10*ROW('Sanitation Data'!D88)))</f>
        <v/>
      </c>
      <c r="CM94" s="374" t="str">
        <f ca="1">+IF(OFFSET('Sanitation Data'!$D$30,0,10*ROW('Sanitation Data'!D88))="","",OFFSET('Sanitation Data'!$D$30,0,10*ROW('Sanitation Data'!D88)))</f>
        <v/>
      </c>
      <c r="CN94" s="374" t="str">
        <f ca="1">+IF(OFFSET('Sanitation Data'!$D$31,0,10*ROW('Sanitation Data'!D88))="","",OFFSET('Sanitation Data'!$D$31,0,10*ROW('Sanitation Data'!D88)))</f>
        <v/>
      </c>
      <c r="CO94" s="374" t="str">
        <f ca="1">+IF(OFFSET('Sanitation Data'!$D$32,0,10*ROW('Sanitation Data'!D88))="","",OFFSET('Sanitation Data'!$D$32,0,10*ROW('Sanitation Data'!D88)))</f>
        <v/>
      </c>
      <c r="CP94" s="374" t="str">
        <f ca="1">+IF(OFFSET('Sanitation Data'!$E$28,0,10*ROW('Sanitation Data'!E88))="","",OFFSET('Sanitation Data'!$E$28,0,10*ROW('Sanitation Data'!E88)))</f>
        <v/>
      </c>
      <c r="CQ94" s="374" t="str">
        <f ca="1">+IF(OFFSET('Sanitation Data'!$E$29,0,10*ROW('Sanitation Data'!E88))="","",OFFSET('Sanitation Data'!$E$29,0,10*ROW('Sanitation Data'!E88)))</f>
        <v/>
      </c>
      <c r="CR94" s="374" t="str">
        <f ca="1">+IF(OFFSET('Sanitation Data'!$E$30,0,10*ROW('Sanitation Data'!E88))="","",OFFSET('Sanitation Data'!$E$30,0,10*ROW('Sanitation Data'!E88)))</f>
        <v/>
      </c>
      <c r="CS94" s="374" t="str">
        <f ca="1">+IF(OFFSET('Sanitation Data'!$E$31,0,10*ROW('Sanitation Data'!E88))="","",OFFSET('Sanitation Data'!$E$31,0,10*ROW('Sanitation Data'!E88)))</f>
        <v/>
      </c>
      <c r="CT94" s="374" t="str">
        <f ca="1">+IF(OFFSET('Sanitation Data'!$E$32,0,10*ROW('Sanitation Data'!E88))="","",OFFSET('Sanitation Data'!$E$32,0,10*ROW('Sanitation Data'!E88)))</f>
        <v/>
      </c>
      <c r="CU94" s="374" t="str">
        <f ca="1">+IF(OFFSET('Sanitation Data'!$F$28,0,10*ROW('Sanitation Data'!F88))="","",OFFSET('Sanitation Data'!$F$28,0,10*ROW('Sanitation Data'!F88)))</f>
        <v/>
      </c>
      <c r="CV94" s="374" t="str">
        <f ca="1">+IF(OFFSET('Sanitation Data'!$F$29,0,10*ROW('Sanitation Data'!F88))="","",OFFSET('Sanitation Data'!$F$29,0,10*ROW('Sanitation Data'!F88)))</f>
        <v/>
      </c>
      <c r="CW94" s="374" t="str">
        <f ca="1">+IF(OFFSET('Sanitation Data'!$F$30,0,10*ROW('Sanitation Data'!F88))="","",OFFSET('Sanitation Data'!$F$30,0,10*ROW('Sanitation Data'!F88)))</f>
        <v/>
      </c>
      <c r="CX94" s="374" t="str">
        <f ca="1">+IF(OFFSET('Sanitation Data'!$F$31,0,10*ROW('Sanitation Data'!F88))="","",OFFSET('Sanitation Data'!$F$31,0,10*ROW('Sanitation Data'!F88)))</f>
        <v/>
      </c>
      <c r="CY94" s="374" t="str">
        <f ca="1">+IF(OFFSET('Sanitation Data'!$F$32,0,10*ROW('Sanitation Data'!F88))="","",OFFSET('Sanitation Data'!$F$32,0,10*ROW('Sanitation Data'!F88)))</f>
        <v/>
      </c>
      <c r="CZ94" s="374" t="str">
        <f ca="1">+IF(OFFSET('Sanitation Data'!$G$28,0,10*ROW('Sanitation Data'!G88))="","",OFFSET('Sanitation Data'!$G$28,0,10*ROW('Sanitation Data'!G88)))</f>
        <v/>
      </c>
      <c r="DA94" s="374" t="str">
        <f ca="1">+IF(OFFSET('Sanitation Data'!$G$29,0,10*ROW('Sanitation Data'!G88))="","",OFFSET('Sanitation Data'!$G$29,0,10*ROW('Sanitation Data'!G88)))</f>
        <v/>
      </c>
      <c r="DB94" s="374" t="str">
        <f ca="1">+IF(OFFSET('Sanitation Data'!$G$30,0,10*ROW('Sanitation Data'!G88))="","",OFFSET('Sanitation Data'!$G$30,0,10*ROW('Sanitation Data'!G88)))</f>
        <v/>
      </c>
      <c r="DC94" s="374" t="str">
        <f ca="1">+IF(OFFSET('Sanitation Data'!$G$31,0,10*ROW('Sanitation Data'!G88))="","",OFFSET('Sanitation Data'!$G$31,0,10*ROW('Sanitation Data'!G88)))</f>
        <v/>
      </c>
      <c r="DD94" s="374" t="str">
        <f ca="1">+IF(OFFSET('Sanitation Data'!$G$32,0,10*ROW('Sanitation Data'!G88))="","",OFFSET('Sanitation Data'!$G$32,0,10*ROW('Sanitation Data'!G88)))</f>
        <v/>
      </c>
      <c r="DE94" s="374" t="str">
        <f ca="1">+IF(OFFSET('Sanitation Data'!$H$28,0,10*ROW('Sanitation Data'!H88))="","",OFFSET('Sanitation Data'!$H$28,0,10*ROW('Sanitation Data'!H88)))</f>
        <v/>
      </c>
      <c r="DF94" s="374" t="str">
        <f ca="1">+IF(OFFSET('Sanitation Data'!$H$29,0,10*ROW('Sanitation Data'!H88))="","",OFFSET('Sanitation Data'!$H$29,0,10*ROW('Sanitation Data'!H88)))</f>
        <v/>
      </c>
      <c r="DG94" s="374" t="str">
        <f ca="1">+IF(OFFSET('Sanitation Data'!$H$30,0,10*ROW('Sanitation Data'!H88))="","",OFFSET('Sanitation Data'!$H$30,0,10*ROW('Sanitation Data'!H88)))</f>
        <v/>
      </c>
      <c r="DH94" s="374" t="str">
        <f ca="1">+IF(OFFSET('Sanitation Data'!$H$31,0,10*ROW('Sanitation Data'!H88))="","",OFFSET('Sanitation Data'!$H$31,0,10*ROW('Sanitation Data'!H88)))</f>
        <v/>
      </c>
      <c r="DI94" s="374" t="str">
        <f ca="1">+IF(OFFSET('Sanitation Data'!$H$32,0,10*ROW('Sanitation Data'!H88))="","",OFFSET('Sanitation Data'!$H$32,0,10*ROW('Sanitation Data'!H88)))</f>
        <v/>
      </c>
      <c r="DJ94" s="374" t="str">
        <f ca="1">+IF(OFFSET('Sanitation Data'!$I$28,0,10*ROW('Sanitation Data'!I88))="","",OFFSET('Sanitation Data'!$I$28,0,10*ROW('Sanitation Data'!I88)))</f>
        <v/>
      </c>
      <c r="DK94" s="374" t="str">
        <f ca="1">+IF(OFFSET('Sanitation Data'!$I$29,0,10*ROW('Sanitation Data'!I88))="","",OFFSET('Sanitation Data'!$I$29,0,10*ROW('Sanitation Data'!I88)))</f>
        <v/>
      </c>
      <c r="DL94" s="374" t="str">
        <f ca="1">+IF(OFFSET('Sanitation Data'!$I$30,0,10*ROW('Sanitation Data'!I88))="","",OFFSET('Sanitation Data'!$I$30,0,10*ROW('Sanitation Data'!I88)))</f>
        <v/>
      </c>
      <c r="DM94" s="374" t="str">
        <f ca="1">+IF(OFFSET('Sanitation Data'!$I$31,0,10*ROW('Sanitation Data'!I88))="","",OFFSET('Sanitation Data'!$I$31,0,10*ROW('Sanitation Data'!I88)))</f>
        <v/>
      </c>
      <c r="DN94" s="374" t="str">
        <f ca="1">+IF(OFFSET('Sanitation Data'!$I$32,0,10*ROW('Sanitation Data'!I88))="","",OFFSET('Sanitation Data'!$I$32,0,10*ROW('Sanitation Data'!I88)))</f>
        <v/>
      </c>
      <c r="DO94" s="374" t="str">
        <f ca="1">+IF(OFFSET('Hygiene Data'!$D$11,0,10*ROW('Hygiene Data'!D88))="","",OFFSET('Hygiene Data'!$D$11,0,10*ROW('Hygiene Data'!D88)))</f>
        <v/>
      </c>
      <c r="DP94" s="374" t="str">
        <f ca="1">+IF(OFFSET('Hygiene Data'!$D$12,0,10*ROW('Hygiene Data'!D88))="","",OFFSET('Hygiene Data'!$D$12,0,10*ROW('Hygiene Data'!D88)))</f>
        <v/>
      </c>
      <c r="DQ94" s="374" t="str">
        <f ca="1">+IF(OFFSET('Hygiene Data'!$D$13,0,10*ROW('Hygiene Data'!D88))="","",OFFSET('Hygiene Data'!$D$13,0,10*ROW('Hygiene Data'!D88)))</f>
        <v/>
      </c>
      <c r="DR94" s="374" t="str">
        <f ca="1">+IF(OFFSET('Hygiene Data'!$E$11,0,10*ROW('Hygiene Data'!E88))="","",OFFSET('Hygiene Data'!$E$11,0,10*ROW('Hygiene Data'!E88)))</f>
        <v/>
      </c>
      <c r="DS94" s="374" t="str">
        <f ca="1">+IF(OFFSET('Hygiene Data'!$E$12,0,10*ROW('Hygiene Data'!E88))="","",OFFSET('Hygiene Data'!$E$12,0,10*ROW('Hygiene Data'!E88)))</f>
        <v/>
      </c>
      <c r="DT94" s="374" t="str">
        <f ca="1">+IF(OFFSET('Hygiene Data'!$E$13,0,10*ROW('Hygiene Data'!E88))="","",OFFSET('Hygiene Data'!$E$13,0,10*ROW('Hygiene Data'!E88)))</f>
        <v/>
      </c>
      <c r="DU94" s="374" t="str">
        <f ca="1">+IF(OFFSET('Hygiene Data'!$F$11,0,10*ROW('Hygiene Data'!F88))="","",OFFSET('Hygiene Data'!$F$11,0,10*ROW('Hygiene Data'!F88)))</f>
        <v/>
      </c>
      <c r="DV94" s="374" t="str">
        <f ca="1">+IF(OFFSET('Hygiene Data'!$F$12,0,10*ROW('Hygiene Data'!F88))="","",OFFSET('Hygiene Data'!$F$12,0,10*ROW('Hygiene Data'!F88)))</f>
        <v/>
      </c>
      <c r="DW94" s="374" t="str">
        <f ca="1">+IF(OFFSET('Hygiene Data'!$F$13,0,10*ROW('Hygiene Data'!F88))="","",OFFSET('Hygiene Data'!$F$13,0,10*ROW('Hygiene Data'!F88)))</f>
        <v/>
      </c>
      <c r="DX94" s="374" t="str">
        <f ca="1">+IF(OFFSET('Hygiene Data'!$G$11,0,10*ROW('Hygiene Data'!G88))="","",OFFSET('Hygiene Data'!$G$11,0,10*ROW('Hygiene Data'!G88)))</f>
        <v/>
      </c>
      <c r="DY94" s="374" t="str">
        <f ca="1">+IF(OFFSET('Hygiene Data'!$G$12,0,10*ROW('Hygiene Data'!G88))="","",OFFSET('Hygiene Data'!$G$12,0,10*ROW('Hygiene Data'!G88)))</f>
        <v/>
      </c>
      <c r="DZ94" s="374" t="str">
        <f ca="1">+IF(OFFSET('Hygiene Data'!$G$13,0,10*ROW('Hygiene Data'!G88))="","",OFFSET('Hygiene Data'!$G$13,0,10*ROW('Hygiene Data'!G88)))</f>
        <v/>
      </c>
      <c r="EA94" s="374" t="str">
        <f ca="1">+IF(OFFSET('Hygiene Data'!$H$11,0,10*ROW('Hygiene Data'!H88))="","",OFFSET('Hygiene Data'!$H$11,0,10*ROW('Hygiene Data'!H88)))</f>
        <v/>
      </c>
      <c r="EB94" s="374" t="str">
        <f ca="1">+IF(OFFSET('Hygiene Data'!$H$12,0,10*ROW('Hygiene Data'!H88))="","",OFFSET('Hygiene Data'!$H$12,0,10*ROW('Hygiene Data'!H88)))</f>
        <v/>
      </c>
      <c r="EC94" s="374" t="str">
        <f ca="1">+IF(OFFSET('Hygiene Data'!$H$13,0,10*ROW('Hygiene Data'!H88))="","",OFFSET('Hygiene Data'!$H$13,0,10*ROW('Hygiene Data'!H88)))</f>
        <v/>
      </c>
      <c r="ED94" s="374" t="str">
        <f ca="1">+IF(OFFSET('Hygiene Data'!$I$11,0,10*ROW('Hygiene Data'!I88))="","",OFFSET('Hygiene Data'!$I$11,0,10*ROW('Hygiene Data'!I88)))</f>
        <v/>
      </c>
      <c r="EE94" s="374" t="str">
        <f ca="1">+IF(OFFSET('Hygiene Data'!$I$12,0,10*ROW('Hygiene Data'!I88))="","",OFFSET('Hygiene Data'!$I$12,0,10*ROW('Hygiene Data'!I88)))</f>
        <v/>
      </c>
      <c r="EF94" s="374" t="str">
        <f ca="1">+IF(OFFSET('Hygiene Data'!$I$13,0,10*ROW('Hygiene Data'!I88))="","",OFFSET('Hygiene Data'!$I$13,0,10*ROW('Hygiene Data'!I88)))</f>
        <v/>
      </c>
    </row>
    <row r="95" spans="1:136" x14ac:dyDescent="0.25">
      <c r="A95" s="483" t="str">
        <f ca="1">+IF(OFFSET('Water Data'!$B$2,0,10*ROW('Water Data'!E89))="","",OFFSET('Water Data'!$B$2,0,10*ROW('Water Data'!E89)))</f>
        <v/>
      </c>
      <c r="B95" s="48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0" t="str">
        <f t="shared" ca="1" si="1"/>
        <v/>
      </c>
      <c r="D95" s="51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4" t="str">
        <f ca="1">+IF(OFFSET('Water Data'!$D$27,0,10*ROW('Water Data'!D89))="","",OFFSET('Water Data'!$D$27,0,10*ROW('Water Data'!D89)))</f>
        <v/>
      </c>
      <c r="BT95" s="374" t="str">
        <f ca="1">+IF(OFFSET('Water Data'!$D$28,0,10*ROW('Water Data'!D89))="","",OFFSET('Water Data'!$D$28,0,10*ROW('Water Data'!D89)))</f>
        <v/>
      </c>
      <c r="BU95" s="374" t="str">
        <f ca="1">+IF(OFFSET('Water Data'!$D$29,0,10*ROW('Water Data'!D89))="","",OFFSET('Water Data'!$D$29,0,10*ROW('Water Data'!D89)))</f>
        <v/>
      </c>
      <c r="BV95" s="374" t="str">
        <f ca="1">+IF(OFFSET('Water Data'!$E$27,0,10*ROW('Water Data'!E89))="","",OFFSET('Water Data'!$E$27,0,10*ROW('Water Data'!E89)))</f>
        <v/>
      </c>
      <c r="BW95" s="374" t="str">
        <f ca="1">+IF(OFFSET('Water Data'!$E$28,0,10*ROW('Water Data'!E89))="","",OFFSET('Water Data'!$E$28,0,10*ROW('Water Data'!E89)))</f>
        <v/>
      </c>
      <c r="BX95" s="374" t="str">
        <f ca="1">+IF(OFFSET('Water Data'!$E$29,0,10*ROW('Water Data'!E89))="","",OFFSET('Water Data'!$E$29,0,10*ROW('Water Data'!E89)))</f>
        <v/>
      </c>
      <c r="BY95" s="374" t="str">
        <f ca="1">+IF(OFFSET('Water Data'!$F$27,0,10*ROW('Water Data'!F89))="","",OFFSET('Water Data'!$F$27,0,10*ROW('Water Data'!F89)))</f>
        <v/>
      </c>
      <c r="BZ95" s="374" t="str">
        <f ca="1">+IF(OFFSET('Water Data'!$F$28,0,10*ROW('Water Data'!F89))="","",OFFSET('Water Data'!$F$28,0,10*ROW('Water Data'!F89)))</f>
        <v/>
      </c>
      <c r="CA95" s="374" t="str">
        <f ca="1">+IF(OFFSET('Water Data'!$F$29,0,10*ROW('Water Data'!F89))="","",OFFSET('Water Data'!$F$29,0,10*ROW('Water Data'!F89)))</f>
        <v/>
      </c>
      <c r="CB95" s="374" t="str">
        <f ca="1">+IF(OFFSET('Water Data'!$G$27,0,10*ROW('Water Data'!G89))="","",OFFSET('Water Data'!$G$27,0,10*ROW('Water Data'!G89)))</f>
        <v/>
      </c>
      <c r="CC95" s="374" t="str">
        <f ca="1">+IF(OFFSET('Water Data'!$G$28,0,10*ROW('Water Data'!G89))="","",OFFSET('Water Data'!$G$28,0,10*ROW('Water Data'!G89)))</f>
        <v/>
      </c>
      <c r="CD95" s="374" t="str">
        <f ca="1">+IF(OFFSET('Water Data'!$G$29,0,10*ROW('Water Data'!G89))="","",OFFSET('Water Data'!$G$29,0,10*ROW('Water Data'!G89)))</f>
        <v/>
      </c>
      <c r="CE95" s="374" t="str">
        <f ca="1">+IF(OFFSET('Water Data'!$H$27,0,10*ROW('Water Data'!H89))="","",OFFSET('Water Data'!$H$27,0,10*ROW('Water Data'!H89)))</f>
        <v/>
      </c>
      <c r="CF95" s="374" t="str">
        <f ca="1">+IF(OFFSET('Water Data'!$H$28,0,10*ROW('Water Data'!H89))="","",OFFSET('Water Data'!$H$28,0,10*ROW('Water Data'!H89)))</f>
        <v/>
      </c>
      <c r="CG95" s="374" t="str">
        <f ca="1">+IF(OFFSET('Water Data'!$H$29,0,10*ROW('Water Data'!H89))="","",OFFSET('Water Data'!$H$29,0,10*ROW('Water Data'!H89)))</f>
        <v/>
      </c>
      <c r="CH95" s="374" t="str">
        <f ca="1">+IF(OFFSET('Water Data'!$I$27,0,10*ROW('Water Data'!I89))="","",OFFSET('Water Data'!$I$27,0,10*ROW('Water Data'!I89)))</f>
        <v/>
      </c>
      <c r="CI95" s="374" t="str">
        <f ca="1">+IF(OFFSET('Water Data'!$I$28,0,10*ROW('Water Data'!I89))="","",OFFSET('Water Data'!$I$28,0,10*ROW('Water Data'!I89)))</f>
        <v/>
      </c>
      <c r="CJ95" s="374" t="str">
        <f ca="1">+IF(OFFSET('Water Data'!$I$29,0,10*ROW('Water Data'!I89))="","",OFFSET('Water Data'!$I$29,0,10*ROW('Water Data'!I89)))</f>
        <v/>
      </c>
      <c r="CK95" s="374" t="str">
        <f ca="1">+IF(OFFSET('Sanitation Data'!$D$28,0,10*ROW('Sanitation Data'!D89))="","",OFFSET('Sanitation Data'!$D$28,0,10*ROW('Sanitation Data'!D89)))</f>
        <v/>
      </c>
      <c r="CL95" s="374" t="str">
        <f ca="1">+IF(OFFSET('Sanitation Data'!$D$29,0,10*ROW('Sanitation Data'!D89))="","",OFFSET('Sanitation Data'!$D$29,0,10*ROW('Sanitation Data'!D89)))</f>
        <v/>
      </c>
      <c r="CM95" s="374" t="str">
        <f ca="1">+IF(OFFSET('Sanitation Data'!$D$30,0,10*ROW('Sanitation Data'!D89))="","",OFFSET('Sanitation Data'!$D$30,0,10*ROW('Sanitation Data'!D89)))</f>
        <v/>
      </c>
      <c r="CN95" s="374" t="str">
        <f ca="1">+IF(OFFSET('Sanitation Data'!$D$31,0,10*ROW('Sanitation Data'!D89))="","",OFFSET('Sanitation Data'!$D$31,0,10*ROW('Sanitation Data'!D89)))</f>
        <v/>
      </c>
      <c r="CO95" s="374" t="str">
        <f ca="1">+IF(OFFSET('Sanitation Data'!$D$32,0,10*ROW('Sanitation Data'!D89))="","",OFFSET('Sanitation Data'!$D$32,0,10*ROW('Sanitation Data'!D89)))</f>
        <v/>
      </c>
      <c r="CP95" s="374" t="str">
        <f ca="1">+IF(OFFSET('Sanitation Data'!$E$28,0,10*ROW('Sanitation Data'!E89))="","",OFFSET('Sanitation Data'!$E$28,0,10*ROW('Sanitation Data'!E89)))</f>
        <v/>
      </c>
      <c r="CQ95" s="374" t="str">
        <f ca="1">+IF(OFFSET('Sanitation Data'!$E$29,0,10*ROW('Sanitation Data'!E89))="","",OFFSET('Sanitation Data'!$E$29,0,10*ROW('Sanitation Data'!E89)))</f>
        <v/>
      </c>
      <c r="CR95" s="374" t="str">
        <f ca="1">+IF(OFFSET('Sanitation Data'!$E$30,0,10*ROW('Sanitation Data'!E89))="","",OFFSET('Sanitation Data'!$E$30,0,10*ROW('Sanitation Data'!E89)))</f>
        <v/>
      </c>
      <c r="CS95" s="374" t="str">
        <f ca="1">+IF(OFFSET('Sanitation Data'!$E$31,0,10*ROW('Sanitation Data'!E89))="","",OFFSET('Sanitation Data'!$E$31,0,10*ROW('Sanitation Data'!E89)))</f>
        <v/>
      </c>
      <c r="CT95" s="374" t="str">
        <f ca="1">+IF(OFFSET('Sanitation Data'!$E$32,0,10*ROW('Sanitation Data'!E89))="","",OFFSET('Sanitation Data'!$E$32,0,10*ROW('Sanitation Data'!E89)))</f>
        <v/>
      </c>
      <c r="CU95" s="374" t="str">
        <f ca="1">+IF(OFFSET('Sanitation Data'!$F$28,0,10*ROW('Sanitation Data'!F89))="","",OFFSET('Sanitation Data'!$F$28,0,10*ROW('Sanitation Data'!F89)))</f>
        <v/>
      </c>
      <c r="CV95" s="374" t="str">
        <f ca="1">+IF(OFFSET('Sanitation Data'!$F$29,0,10*ROW('Sanitation Data'!F89))="","",OFFSET('Sanitation Data'!$F$29,0,10*ROW('Sanitation Data'!F89)))</f>
        <v/>
      </c>
      <c r="CW95" s="374" t="str">
        <f ca="1">+IF(OFFSET('Sanitation Data'!$F$30,0,10*ROW('Sanitation Data'!F89))="","",OFFSET('Sanitation Data'!$F$30,0,10*ROW('Sanitation Data'!F89)))</f>
        <v/>
      </c>
      <c r="CX95" s="374" t="str">
        <f ca="1">+IF(OFFSET('Sanitation Data'!$F$31,0,10*ROW('Sanitation Data'!F89))="","",OFFSET('Sanitation Data'!$F$31,0,10*ROW('Sanitation Data'!F89)))</f>
        <v/>
      </c>
      <c r="CY95" s="374" t="str">
        <f ca="1">+IF(OFFSET('Sanitation Data'!$F$32,0,10*ROW('Sanitation Data'!F89))="","",OFFSET('Sanitation Data'!$F$32,0,10*ROW('Sanitation Data'!F89)))</f>
        <v/>
      </c>
      <c r="CZ95" s="374" t="str">
        <f ca="1">+IF(OFFSET('Sanitation Data'!$G$28,0,10*ROW('Sanitation Data'!G89))="","",OFFSET('Sanitation Data'!$G$28,0,10*ROW('Sanitation Data'!G89)))</f>
        <v/>
      </c>
      <c r="DA95" s="374" t="str">
        <f ca="1">+IF(OFFSET('Sanitation Data'!$G$29,0,10*ROW('Sanitation Data'!G89))="","",OFFSET('Sanitation Data'!$G$29,0,10*ROW('Sanitation Data'!G89)))</f>
        <v/>
      </c>
      <c r="DB95" s="374" t="str">
        <f ca="1">+IF(OFFSET('Sanitation Data'!$G$30,0,10*ROW('Sanitation Data'!G89))="","",OFFSET('Sanitation Data'!$G$30,0,10*ROW('Sanitation Data'!G89)))</f>
        <v/>
      </c>
      <c r="DC95" s="374" t="str">
        <f ca="1">+IF(OFFSET('Sanitation Data'!$G$31,0,10*ROW('Sanitation Data'!G89))="","",OFFSET('Sanitation Data'!$G$31,0,10*ROW('Sanitation Data'!G89)))</f>
        <v/>
      </c>
      <c r="DD95" s="374" t="str">
        <f ca="1">+IF(OFFSET('Sanitation Data'!$G$32,0,10*ROW('Sanitation Data'!G89))="","",OFFSET('Sanitation Data'!$G$32,0,10*ROW('Sanitation Data'!G89)))</f>
        <v/>
      </c>
      <c r="DE95" s="374" t="str">
        <f ca="1">+IF(OFFSET('Sanitation Data'!$H$28,0,10*ROW('Sanitation Data'!H89))="","",OFFSET('Sanitation Data'!$H$28,0,10*ROW('Sanitation Data'!H89)))</f>
        <v/>
      </c>
      <c r="DF95" s="374" t="str">
        <f ca="1">+IF(OFFSET('Sanitation Data'!$H$29,0,10*ROW('Sanitation Data'!H89))="","",OFFSET('Sanitation Data'!$H$29,0,10*ROW('Sanitation Data'!H89)))</f>
        <v/>
      </c>
      <c r="DG95" s="374" t="str">
        <f ca="1">+IF(OFFSET('Sanitation Data'!$H$30,0,10*ROW('Sanitation Data'!H89))="","",OFFSET('Sanitation Data'!$H$30,0,10*ROW('Sanitation Data'!H89)))</f>
        <v/>
      </c>
      <c r="DH95" s="374" t="str">
        <f ca="1">+IF(OFFSET('Sanitation Data'!$H$31,0,10*ROW('Sanitation Data'!H89))="","",OFFSET('Sanitation Data'!$H$31,0,10*ROW('Sanitation Data'!H89)))</f>
        <v/>
      </c>
      <c r="DI95" s="374" t="str">
        <f ca="1">+IF(OFFSET('Sanitation Data'!$H$32,0,10*ROW('Sanitation Data'!H89))="","",OFFSET('Sanitation Data'!$H$32,0,10*ROW('Sanitation Data'!H89)))</f>
        <v/>
      </c>
      <c r="DJ95" s="374" t="str">
        <f ca="1">+IF(OFFSET('Sanitation Data'!$I$28,0,10*ROW('Sanitation Data'!I89))="","",OFFSET('Sanitation Data'!$I$28,0,10*ROW('Sanitation Data'!I89)))</f>
        <v/>
      </c>
      <c r="DK95" s="374" t="str">
        <f ca="1">+IF(OFFSET('Sanitation Data'!$I$29,0,10*ROW('Sanitation Data'!I89))="","",OFFSET('Sanitation Data'!$I$29,0,10*ROW('Sanitation Data'!I89)))</f>
        <v/>
      </c>
      <c r="DL95" s="374" t="str">
        <f ca="1">+IF(OFFSET('Sanitation Data'!$I$30,0,10*ROW('Sanitation Data'!I89))="","",OFFSET('Sanitation Data'!$I$30,0,10*ROW('Sanitation Data'!I89)))</f>
        <v/>
      </c>
      <c r="DM95" s="374" t="str">
        <f ca="1">+IF(OFFSET('Sanitation Data'!$I$31,0,10*ROW('Sanitation Data'!I89))="","",OFFSET('Sanitation Data'!$I$31,0,10*ROW('Sanitation Data'!I89)))</f>
        <v/>
      </c>
      <c r="DN95" s="374" t="str">
        <f ca="1">+IF(OFFSET('Sanitation Data'!$I$32,0,10*ROW('Sanitation Data'!I89))="","",OFFSET('Sanitation Data'!$I$32,0,10*ROW('Sanitation Data'!I89)))</f>
        <v/>
      </c>
      <c r="DO95" s="374" t="str">
        <f ca="1">+IF(OFFSET('Hygiene Data'!$D$11,0,10*ROW('Hygiene Data'!D89))="","",OFFSET('Hygiene Data'!$D$11,0,10*ROW('Hygiene Data'!D89)))</f>
        <v/>
      </c>
      <c r="DP95" s="374" t="str">
        <f ca="1">+IF(OFFSET('Hygiene Data'!$D$12,0,10*ROW('Hygiene Data'!D89))="","",OFFSET('Hygiene Data'!$D$12,0,10*ROW('Hygiene Data'!D89)))</f>
        <v/>
      </c>
      <c r="DQ95" s="374" t="str">
        <f ca="1">+IF(OFFSET('Hygiene Data'!$D$13,0,10*ROW('Hygiene Data'!D89))="","",OFFSET('Hygiene Data'!$D$13,0,10*ROW('Hygiene Data'!D89)))</f>
        <v/>
      </c>
      <c r="DR95" s="374" t="str">
        <f ca="1">+IF(OFFSET('Hygiene Data'!$E$11,0,10*ROW('Hygiene Data'!E89))="","",OFFSET('Hygiene Data'!$E$11,0,10*ROW('Hygiene Data'!E89)))</f>
        <v/>
      </c>
      <c r="DS95" s="374" t="str">
        <f ca="1">+IF(OFFSET('Hygiene Data'!$E$12,0,10*ROW('Hygiene Data'!E89))="","",OFFSET('Hygiene Data'!$E$12,0,10*ROW('Hygiene Data'!E89)))</f>
        <v/>
      </c>
      <c r="DT95" s="374" t="str">
        <f ca="1">+IF(OFFSET('Hygiene Data'!$E$13,0,10*ROW('Hygiene Data'!E89))="","",OFFSET('Hygiene Data'!$E$13,0,10*ROW('Hygiene Data'!E89)))</f>
        <v/>
      </c>
      <c r="DU95" s="374" t="str">
        <f ca="1">+IF(OFFSET('Hygiene Data'!$F$11,0,10*ROW('Hygiene Data'!F89))="","",OFFSET('Hygiene Data'!$F$11,0,10*ROW('Hygiene Data'!F89)))</f>
        <v/>
      </c>
      <c r="DV95" s="374" t="str">
        <f ca="1">+IF(OFFSET('Hygiene Data'!$F$12,0,10*ROW('Hygiene Data'!F89))="","",OFFSET('Hygiene Data'!$F$12,0,10*ROW('Hygiene Data'!F89)))</f>
        <v/>
      </c>
      <c r="DW95" s="374" t="str">
        <f ca="1">+IF(OFFSET('Hygiene Data'!$F$13,0,10*ROW('Hygiene Data'!F89))="","",OFFSET('Hygiene Data'!$F$13,0,10*ROW('Hygiene Data'!F89)))</f>
        <v/>
      </c>
      <c r="DX95" s="374" t="str">
        <f ca="1">+IF(OFFSET('Hygiene Data'!$G$11,0,10*ROW('Hygiene Data'!G89))="","",OFFSET('Hygiene Data'!$G$11,0,10*ROW('Hygiene Data'!G89)))</f>
        <v/>
      </c>
      <c r="DY95" s="374" t="str">
        <f ca="1">+IF(OFFSET('Hygiene Data'!$G$12,0,10*ROW('Hygiene Data'!G89))="","",OFFSET('Hygiene Data'!$G$12,0,10*ROW('Hygiene Data'!G89)))</f>
        <v/>
      </c>
      <c r="DZ95" s="374" t="str">
        <f ca="1">+IF(OFFSET('Hygiene Data'!$G$13,0,10*ROW('Hygiene Data'!G89))="","",OFFSET('Hygiene Data'!$G$13,0,10*ROW('Hygiene Data'!G89)))</f>
        <v/>
      </c>
      <c r="EA95" s="374" t="str">
        <f ca="1">+IF(OFFSET('Hygiene Data'!$H$11,0,10*ROW('Hygiene Data'!H89))="","",OFFSET('Hygiene Data'!$H$11,0,10*ROW('Hygiene Data'!H89)))</f>
        <v/>
      </c>
      <c r="EB95" s="374" t="str">
        <f ca="1">+IF(OFFSET('Hygiene Data'!$H$12,0,10*ROW('Hygiene Data'!H89))="","",OFFSET('Hygiene Data'!$H$12,0,10*ROW('Hygiene Data'!H89)))</f>
        <v/>
      </c>
      <c r="EC95" s="374" t="str">
        <f ca="1">+IF(OFFSET('Hygiene Data'!$H$13,0,10*ROW('Hygiene Data'!H89))="","",OFFSET('Hygiene Data'!$H$13,0,10*ROW('Hygiene Data'!H89)))</f>
        <v/>
      </c>
      <c r="ED95" s="374" t="str">
        <f ca="1">+IF(OFFSET('Hygiene Data'!$I$11,0,10*ROW('Hygiene Data'!I89))="","",OFFSET('Hygiene Data'!$I$11,0,10*ROW('Hygiene Data'!I89)))</f>
        <v/>
      </c>
      <c r="EE95" s="374" t="str">
        <f ca="1">+IF(OFFSET('Hygiene Data'!$I$12,0,10*ROW('Hygiene Data'!I89))="","",OFFSET('Hygiene Data'!$I$12,0,10*ROW('Hygiene Data'!I89)))</f>
        <v/>
      </c>
      <c r="EF95" s="374" t="str">
        <f ca="1">+IF(OFFSET('Hygiene Data'!$I$13,0,10*ROW('Hygiene Data'!I89))="","",OFFSET('Hygiene Data'!$I$13,0,10*ROW('Hygiene Data'!I89)))</f>
        <v/>
      </c>
    </row>
    <row r="96" spans="1:136" x14ac:dyDescent="0.25">
      <c r="A96" s="483" t="str">
        <f ca="1">+IF(OFFSET('Water Data'!$B$2,0,10*ROW('Water Data'!E90))="","",OFFSET('Water Data'!$B$2,0,10*ROW('Water Data'!E90)))</f>
        <v/>
      </c>
      <c r="B96" s="48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0" t="str">
        <f t="shared" ca="1" si="1"/>
        <v/>
      </c>
      <c r="D96" s="51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4" t="str">
        <f ca="1">+IF(OFFSET('Water Data'!$D$27,0,10*ROW('Water Data'!D90))="","",OFFSET('Water Data'!$D$27,0,10*ROW('Water Data'!D90)))</f>
        <v/>
      </c>
      <c r="BT96" s="374" t="str">
        <f ca="1">+IF(OFFSET('Water Data'!$D$28,0,10*ROW('Water Data'!D90))="","",OFFSET('Water Data'!$D$28,0,10*ROW('Water Data'!D90)))</f>
        <v/>
      </c>
      <c r="BU96" s="374" t="str">
        <f ca="1">+IF(OFFSET('Water Data'!$D$29,0,10*ROW('Water Data'!D90))="","",OFFSET('Water Data'!$D$29,0,10*ROW('Water Data'!D90)))</f>
        <v/>
      </c>
      <c r="BV96" s="374" t="str">
        <f ca="1">+IF(OFFSET('Water Data'!$E$27,0,10*ROW('Water Data'!E90))="","",OFFSET('Water Data'!$E$27,0,10*ROW('Water Data'!E90)))</f>
        <v/>
      </c>
      <c r="BW96" s="374" t="str">
        <f ca="1">+IF(OFFSET('Water Data'!$E$28,0,10*ROW('Water Data'!E90))="","",OFFSET('Water Data'!$E$28,0,10*ROW('Water Data'!E90)))</f>
        <v/>
      </c>
      <c r="BX96" s="374" t="str">
        <f ca="1">+IF(OFFSET('Water Data'!$E$29,0,10*ROW('Water Data'!E90))="","",OFFSET('Water Data'!$E$29,0,10*ROW('Water Data'!E90)))</f>
        <v/>
      </c>
      <c r="BY96" s="374" t="str">
        <f ca="1">+IF(OFFSET('Water Data'!$F$27,0,10*ROW('Water Data'!F90))="","",OFFSET('Water Data'!$F$27,0,10*ROW('Water Data'!F90)))</f>
        <v/>
      </c>
      <c r="BZ96" s="374" t="str">
        <f ca="1">+IF(OFFSET('Water Data'!$F$28,0,10*ROW('Water Data'!F90))="","",OFFSET('Water Data'!$F$28,0,10*ROW('Water Data'!F90)))</f>
        <v/>
      </c>
      <c r="CA96" s="374" t="str">
        <f ca="1">+IF(OFFSET('Water Data'!$F$29,0,10*ROW('Water Data'!F90))="","",OFFSET('Water Data'!$F$29,0,10*ROW('Water Data'!F90)))</f>
        <v/>
      </c>
      <c r="CB96" s="374" t="str">
        <f ca="1">+IF(OFFSET('Water Data'!$G$27,0,10*ROW('Water Data'!G90))="","",OFFSET('Water Data'!$G$27,0,10*ROW('Water Data'!G90)))</f>
        <v/>
      </c>
      <c r="CC96" s="374" t="str">
        <f ca="1">+IF(OFFSET('Water Data'!$G$28,0,10*ROW('Water Data'!G90))="","",OFFSET('Water Data'!$G$28,0,10*ROW('Water Data'!G90)))</f>
        <v/>
      </c>
      <c r="CD96" s="374" t="str">
        <f ca="1">+IF(OFFSET('Water Data'!$G$29,0,10*ROW('Water Data'!G90))="","",OFFSET('Water Data'!$G$29,0,10*ROW('Water Data'!G90)))</f>
        <v/>
      </c>
      <c r="CE96" s="374" t="str">
        <f ca="1">+IF(OFFSET('Water Data'!$H$27,0,10*ROW('Water Data'!H90))="","",OFFSET('Water Data'!$H$27,0,10*ROW('Water Data'!H90)))</f>
        <v/>
      </c>
      <c r="CF96" s="374" t="str">
        <f ca="1">+IF(OFFSET('Water Data'!$H$28,0,10*ROW('Water Data'!H90))="","",OFFSET('Water Data'!$H$28,0,10*ROW('Water Data'!H90)))</f>
        <v/>
      </c>
      <c r="CG96" s="374" t="str">
        <f ca="1">+IF(OFFSET('Water Data'!$H$29,0,10*ROW('Water Data'!H90))="","",OFFSET('Water Data'!$H$29,0,10*ROW('Water Data'!H90)))</f>
        <v/>
      </c>
      <c r="CH96" s="374" t="str">
        <f ca="1">+IF(OFFSET('Water Data'!$I$27,0,10*ROW('Water Data'!I90))="","",OFFSET('Water Data'!$I$27,0,10*ROW('Water Data'!I90)))</f>
        <v/>
      </c>
      <c r="CI96" s="374" t="str">
        <f ca="1">+IF(OFFSET('Water Data'!$I$28,0,10*ROW('Water Data'!I90))="","",OFFSET('Water Data'!$I$28,0,10*ROW('Water Data'!I90)))</f>
        <v/>
      </c>
      <c r="CJ96" s="374" t="str">
        <f ca="1">+IF(OFFSET('Water Data'!$I$29,0,10*ROW('Water Data'!I90))="","",OFFSET('Water Data'!$I$29,0,10*ROW('Water Data'!I90)))</f>
        <v/>
      </c>
      <c r="CK96" s="374" t="str">
        <f ca="1">+IF(OFFSET('Sanitation Data'!$D$28,0,10*ROW('Sanitation Data'!D90))="","",OFFSET('Sanitation Data'!$D$28,0,10*ROW('Sanitation Data'!D90)))</f>
        <v/>
      </c>
      <c r="CL96" s="374" t="str">
        <f ca="1">+IF(OFFSET('Sanitation Data'!$D$29,0,10*ROW('Sanitation Data'!D90))="","",OFFSET('Sanitation Data'!$D$29,0,10*ROW('Sanitation Data'!D90)))</f>
        <v/>
      </c>
      <c r="CM96" s="374" t="str">
        <f ca="1">+IF(OFFSET('Sanitation Data'!$D$30,0,10*ROW('Sanitation Data'!D90))="","",OFFSET('Sanitation Data'!$D$30,0,10*ROW('Sanitation Data'!D90)))</f>
        <v/>
      </c>
      <c r="CN96" s="374" t="str">
        <f ca="1">+IF(OFFSET('Sanitation Data'!$D$31,0,10*ROW('Sanitation Data'!D90))="","",OFFSET('Sanitation Data'!$D$31,0,10*ROW('Sanitation Data'!D90)))</f>
        <v/>
      </c>
      <c r="CO96" s="374" t="str">
        <f ca="1">+IF(OFFSET('Sanitation Data'!$D$32,0,10*ROW('Sanitation Data'!D90))="","",OFFSET('Sanitation Data'!$D$32,0,10*ROW('Sanitation Data'!D90)))</f>
        <v/>
      </c>
      <c r="CP96" s="374" t="str">
        <f ca="1">+IF(OFFSET('Sanitation Data'!$E$28,0,10*ROW('Sanitation Data'!E90))="","",OFFSET('Sanitation Data'!$E$28,0,10*ROW('Sanitation Data'!E90)))</f>
        <v/>
      </c>
      <c r="CQ96" s="374" t="str">
        <f ca="1">+IF(OFFSET('Sanitation Data'!$E$29,0,10*ROW('Sanitation Data'!E90))="","",OFFSET('Sanitation Data'!$E$29,0,10*ROW('Sanitation Data'!E90)))</f>
        <v/>
      </c>
      <c r="CR96" s="374" t="str">
        <f ca="1">+IF(OFFSET('Sanitation Data'!$E$30,0,10*ROW('Sanitation Data'!E90))="","",OFFSET('Sanitation Data'!$E$30,0,10*ROW('Sanitation Data'!E90)))</f>
        <v/>
      </c>
      <c r="CS96" s="374" t="str">
        <f ca="1">+IF(OFFSET('Sanitation Data'!$E$31,0,10*ROW('Sanitation Data'!E90))="","",OFFSET('Sanitation Data'!$E$31,0,10*ROW('Sanitation Data'!E90)))</f>
        <v/>
      </c>
      <c r="CT96" s="374" t="str">
        <f ca="1">+IF(OFFSET('Sanitation Data'!$E$32,0,10*ROW('Sanitation Data'!E90))="","",OFFSET('Sanitation Data'!$E$32,0,10*ROW('Sanitation Data'!E90)))</f>
        <v/>
      </c>
      <c r="CU96" s="374" t="str">
        <f ca="1">+IF(OFFSET('Sanitation Data'!$F$28,0,10*ROW('Sanitation Data'!F90))="","",OFFSET('Sanitation Data'!$F$28,0,10*ROW('Sanitation Data'!F90)))</f>
        <v/>
      </c>
      <c r="CV96" s="374" t="str">
        <f ca="1">+IF(OFFSET('Sanitation Data'!$F$29,0,10*ROW('Sanitation Data'!F90))="","",OFFSET('Sanitation Data'!$F$29,0,10*ROW('Sanitation Data'!F90)))</f>
        <v/>
      </c>
      <c r="CW96" s="374" t="str">
        <f ca="1">+IF(OFFSET('Sanitation Data'!$F$30,0,10*ROW('Sanitation Data'!F90))="","",OFFSET('Sanitation Data'!$F$30,0,10*ROW('Sanitation Data'!F90)))</f>
        <v/>
      </c>
      <c r="CX96" s="374" t="str">
        <f ca="1">+IF(OFFSET('Sanitation Data'!$F$31,0,10*ROW('Sanitation Data'!F90))="","",OFFSET('Sanitation Data'!$F$31,0,10*ROW('Sanitation Data'!F90)))</f>
        <v/>
      </c>
      <c r="CY96" s="374" t="str">
        <f ca="1">+IF(OFFSET('Sanitation Data'!$F$32,0,10*ROW('Sanitation Data'!F90))="","",OFFSET('Sanitation Data'!$F$32,0,10*ROW('Sanitation Data'!F90)))</f>
        <v/>
      </c>
      <c r="CZ96" s="374" t="str">
        <f ca="1">+IF(OFFSET('Sanitation Data'!$G$28,0,10*ROW('Sanitation Data'!G90))="","",OFFSET('Sanitation Data'!$G$28,0,10*ROW('Sanitation Data'!G90)))</f>
        <v/>
      </c>
      <c r="DA96" s="374" t="str">
        <f ca="1">+IF(OFFSET('Sanitation Data'!$G$29,0,10*ROW('Sanitation Data'!G90))="","",OFFSET('Sanitation Data'!$G$29,0,10*ROW('Sanitation Data'!G90)))</f>
        <v/>
      </c>
      <c r="DB96" s="374" t="str">
        <f ca="1">+IF(OFFSET('Sanitation Data'!$G$30,0,10*ROW('Sanitation Data'!G90))="","",OFFSET('Sanitation Data'!$G$30,0,10*ROW('Sanitation Data'!G90)))</f>
        <v/>
      </c>
      <c r="DC96" s="374" t="str">
        <f ca="1">+IF(OFFSET('Sanitation Data'!$G$31,0,10*ROW('Sanitation Data'!G90))="","",OFFSET('Sanitation Data'!$G$31,0,10*ROW('Sanitation Data'!G90)))</f>
        <v/>
      </c>
      <c r="DD96" s="374" t="str">
        <f ca="1">+IF(OFFSET('Sanitation Data'!$G$32,0,10*ROW('Sanitation Data'!G90))="","",OFFSET('Sanitation Data'!$G$32,0,10*ROW('Sanitation Data'!G90)))</f>
        <v/>
      </c>
      <c r="DE96" s="374" t="str">
        <f ca="1">+IF(OFFSET('Sanitation Data'!$H$28,0,10*ROW('Sanitation Data'!H90))="","",OFFSET('Sanitation Data'!$H$28,0,10*ROW('Sanitation Data'!H90)))</f>
        <v/>
      </c>
      <c r="DF96" s="374" t="str">
        <f ca="1">+IF(OFFSET('Sanitation Data'!$H$29,0,10*ROW('Sanitation Data'!H90))="","",OFFSET('Sanitation Data'!$H$29,0,10*ROW('Sanitation Data'!H90)))</f>
        <v/>
      </c>
      <c r="DG96" s="374" t="str">
        <f ca="1">+IF(OFFSET('Sanitation Data'!$H$30,0,10*ROW('Sanitation Data'!H90))="","",OFFSET('Sanitation Data'!$H$30,0,10*ROW('Sanitation Data'!H90)))</f>
        <v/>
      </c>
      <c r="DH96" s="374" t="str">
        <f ca="1">+IF(OFFSET('Sanitation Data'!$H$31,0,10*ROW('Sanitation Data'!H90))="","",OFFSET('Sanitation Data'!$H$31,0,10*ROW('Sanitation Data'!H90)))</f>
        <v/>
      </c>
      <c r="DI96" s="374" t="str">
        <f ca="1">+IF(OFFSET('Sanitation Data'!$H$32,0,10*ROW('Sanitation Data'!H90))="","",OFFSET('Sanitation Data'!$H$32,0,10*ROW('Sanitation Data'!H90)))</f>
        <v/>
      </c>
      <c r="DJ96" s="374" t="str">
        <f ca="1">+IF(OFFSET('Sanitation Data'!$I$28,0,10*ROW('Sanitation Data'!I90))="","",OFFSET('Sanitation Data'!$I$28,0,10*ROW('Sanitation Data'!I90)))</f>
        <v/>
      </c>
      <c r="DK96" s="374" t="str">
        <f ca="1">+IF(OFFSET('Sanitation Data'!$I$29,0,10*ROW('Sanitation Data'!I90))="","",OFFSET('Sanitation Data'!$I$29,0,10*ROW('Sanitation Data'!I90)))</f>
        <v/>
      </c>
      <c r="DL96" s="374" t="str">
        <f ca="1">+IF(OFFSET('Sanitation Data'!$I$30,0,10*ROW('Sanitation Data'!I90))="","",OFFSET('Sanitation Data'!$I$30,0,10*ROW('Sanitation Data'!I90)))</f>
        <v/>
      </c>
      <c r="DM96" s="374" t="str">
        <f ca="1">+IF(OFFSET('Sanitation Data'!$I$31,0,10*ROW('Sanitation Data'!I90))="","",OFFSET('Sanitation Data'!$I$31,0,10*ROW('Sanitation Data'!I90)))</f>
        <v/>
      </c>
      <c r="DN96" s="374" t="str">
        <f ca="1">+IF(OFFSET('Sanitation Data'!$I$32,0,10*ROW('Sanitation Data'!I90))="","",OFFSET('Sanitation Data'!$I$32,0,10*ROW('Sanitation Data'!I90)))</f>
        <v/>
      </c>
      <c r="DO96" s="374" t="str">
        <f ca="1">+IF(OFFSET('Hygiene Data'!$D$11,0,10*ROW('Hygiene Data'!D90))="","",OFFSET('Hygiene Data'!$D$11,0,10*ROW('Hygiene Data'!D90)))</f>
        <v/>
      </c>
      <c r="DP96" s="374" t="str">
        <f ca="1">+IF(OFFSET('Hygiene Data'!$D$12,0,10*ROW('Hygiene Data'!D90))="","",OFFSET('Hygiene Data'!$D$12,0,10*ROW('Hygiene Data'!D90)))</f>
        <v/>
      </c>
      <c r="DQ96" s="374" t="str">
        <f ca="1">+IF(OFFSET('Hygiene Data'!$D$13,0,10*ROW('Hygiene Data'!D90))="","",OFFSET('Hygiene Data'!$D$13,0,10*ROW('Hygiene Data'!D90)))</f>
        <v/>
      </c>
      <c r="DR96" s="374" t="str">
        <f ca="1">+IF(OFFSET('Hygiene Data'!$E$11,0,10*ROW('Hygiene Data'!E90))="","",OFFSET('Hygiene Data'!$E$11,0,10*ROW('Hygiene Data'!E90)))</f>
        <v/>
      </c>
      <c r="DS96" s="374" t="str">
        <f ca="1">+IF(OFFSET('Hygiene Data'!$E$12,0,10*ROW('Hygiene Data'!E90))="","",OFFSET('Hygiene Data'!$E$12,0,10*ROW('Hygiene Data'!E90)))</f>
        <v/>
      </c>
      <c r="DT96" s="374" t="str">
        <f ca="1">+IF(OFFSET('Hygiene Data'!$E$13,0,10*ROW('Hygiene Data'!E90))="","",OFFSET('Hygiene Data'!$E$13,0,10*ROW('Hygiene Data'!E90)))</f>
        <v/>
      </c>
      <c r="DU96" s="374" t="str">
        <f ca="1">+IF(OFFSET('Hygiene Data'!$F$11,0,10*ROW('Hygiene Data'!F90))="","",OFFSET('Hygiene Data'!$F$11,0,10*ROW('Hygiene Data'!F90)))</f>
        <v/>
      </c>
      <c r="DV96" s="374" t="str">
        <f ca="1">+IF(OFFSET('Hygiene Data'!$F$12,0,10*ROW('Hygiene Data'!F90))="","",OFFSET('Hygiene Data'!$F$12,0,10*ROW('Hygiene Data'!F90)))</f>
        <v/>
      </c>
      <c r="DW96" s="374" t="str">
        <f ca="1">+IF(OFFSET('Hygiene Data'!$F$13,0,10*ROW('Hygiene Data'!F90))="","",OFFSET('Hygiene Data'!$F$13,0,10*ROW('Hygiene Data'!F90)))</f>
        <v/>
      </c>
      <c r="DX96" s="374" t="str">
        <f ca="1">+IF(OFFSET('Hygiene Data'!$G$11,0,10*ROW('Hygiene Data'!G90))="","",OFFSET('Hygiene Data'!$G$11,0,10*ROW('Hygiene Data'!G90)))</f>
        <v/>
      </c>
      <c r="DY96" s="374" t="str">
        <f ca="1">+IF(OFFSET('Hygiene Data'!$G$12,0,10*ROW('Hygiene Data'!G90))="","",OFFSET('Hygiene Data'!$G$12,0,10*ROW('Hygiene Data'!G90)))</f>
        <v/>
      </c>
      <c r="DZ96" s="374" t="str">
        <f ca="1">+IF(OFFSET('Hygiene Data'!$G$13,0,10*ROW('Hygiene Data'!G90))="","",OFFSET('Hygiene Data'!$G$13,0,10*ROW('Hygiene Data'!G90)))</f>
        <v/>
      </c>
      <c r="EA96" s="374" t="str">
        <f ca="1">+IF(OFFSET('Hygiene Data'!$H$11,0,10*ROW('Hygiene Data'!H90))="","",OFFSET('Hygiene Data'!$H$11,0,10*ROW('Hygiene Data'!H90)))</f>
        <v/>
      </c>
      <c r="EB96" s="374" t="str">
        <f ca="1">+IF(OFFSET('Hygiene Data'!$H$12,0,10*ROW('Hygiene Data'!H90))="","",OFFSET('Hygiene Data'!$H$12,0,10*ROW('Hygiene Data'!H90)))</f>
        <v/>
      </c>
      <c r="EC96" s="374" t="str">
        <f ca="1">+IF(OFFSET('Hygiene Data'!$H$13,0,10*ROW('Hygiene Data'!H90))="","",OFFSET('Hygiene Data'!$H$13,0,10*ROW('Hygiene Data'!H90)))</f>
        <v/>
      </c>
      <c r="ED96" s="374" t="str">
        <f ca="1">+IF(OFFSET('Hygiene Data'!$I$11,0,10*ROW('Hygiene Data'!I90))="","",OFFSET('Hygiene Data'!$I$11,0,10*ROW('Hygiene Data'!I90)))</f>
        <v/>
      </c>
      <c r="EE96" s="374" t="str">
        <f ca="1">+IF(OFFSET('Hygiene Data'!$I$12,0,10*ROW('Hygiene Data'!I90))="","",OFFSET('Hygiene Data'!$I$12,0,10*ROW('Hygiene Data'!I90)))</f>
        <v/>
      </c>
      <c r="EF96" s="374" t="str">
        <f ca="1">+IF(OFFSET('Hygiene Data'!$I$13,0,10*ROW('Hygiene Data'!I90))="","",OFFSET('Hygiene Data'!$I$13,0,10*ROW('Hygiene Data'!I90)))</f>
        <v/>
      </c>
    </row>
    <row r="97" spans="1:136" x14ac:dyDescent="0.25">
      <c r="A97" s="483" t="str">
        <f ca="1">+IF(OFFSET('Water Data'!$B$2,0,10*ROW('Water Data'!E91))="","",OFFSET('Water Data'!$B$2,0,10*ROW('Water Data'!E91)))</f>
        <v/>
      </c>
      <c r="B97" s="48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0" t="str">
        <f t="shared" ca="1" si="1"/>
        <v/>
      </c>
      <c r="D97" s="51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4" t="str">
        <f ca="1">+IF(OFFSET('Water Data'!$D$27,0,10*ROW('Water Data'!D91))="","",OFFSET('Water Data'!$D$27,0,10*ROW('Water Data'!D91)))</f>
        <v/>
      </c>
      <c r="BT97" s="374" t="str">
        <f ca="1">+IF(OFFSET('Water Data'!$D$28,0,10*ROW('Water Data'!D91))="","",OFFSET('Water Data'!$D$28,0,10*ROW('Water Data'!D91)))</f>
        <v/>
      </c>
      <c r="BU97" s="374" t="str">
        <f ca="1">+IF(OFFSET('Water Data'!$D$29,0,10*ROW('Water Data'!D91))="","",OFFSET('Water Data'!$D$29,0,10*ROW('Water Data'!D91)))</f>
        <v/>
      </c>
      <c r="BV97" s="374" t="str">
        <f ca="1">+IF(OFFSET('Water Data'!$E$27,0,10*ROW('Water Data'!E91))="","",OFFSET('Water Data'!$E$27,0,10*ROW('Water Data'!E91)))</f>
        <v/>
      </c>
      <c r="BW97" s="374" t="str">
        <f ca="1">+IF(OFFSET('Water Data'!$E$28,0,10*ROW('Water Data'!E91))="","",OFFSET('Water Data'!$E$28,0,10*ROW('Water Data'!E91)))</f>
        <v/>
      </c>
      <c r="BX97" s="374" t="str">
        <f ca="1">+IF(OFFSET('Water Data'!$E$29,0,10*ROW('Water Data'!E91))="","",OFFSET('Water Data'!$E$29,0,10*ROW('Water Data'!E91)))</f>
        <v/>
      </c>
      <c r="BY97" s="374" t="str">
        <f ca="1">+IF(OFFSET('Water Data'!$F$27,0,10*ROW('Water Data'!F91))="","",OFFSET('Water Data'!$F$27,0,10*ROW('Water Data'!F91)))</f>
        <v/>
      </c>
      <c r="BZ97" s="374" t="str">
        <f ca="1">+IF(OFFSET('Water Data'!$F$28,0,10*ROW('Water Data'!F91))="","",OFFSET('Water Data'!$F$28,0,10*ROW('Water Data'!F91)))</f>
        <v/>
      </c>
      <c r="CA97" s="374" t="str">
        <f ca="1">+IF(OFFSET('Water Data'!$F$29,0,10*ROW('Water Data'!F91))="","",OFFSET('Water Data'!$F$29,0,10*ROW('Water Data'!F91)))</f>
        <v/>
      </c>
      <c r="CB97" s="374" t="str">
        <f ca="1">+IF(OFFSET('Water Data'!$G$27,0,10*ROW('Water Data'!G91))="","",OFFSET('Water Data'!$G$27,0,10*ROW('Water Data'!G91)))</f>
        <v/>
      </c>
      <c r="CC97" s="374" t="str">
        <f ca="1">+IF(OFFSET('Water Data'!$G$28,0,10*ROW('Water Data'!G91))="","",OFFSET('Water Data'!$G$28,0,10*ROW('Water Data'!G91)))</f>
        <v/>
      </c>
      <c r="CD97" s="374" t="str">
        <f ca="1">+IF(OFFSET('Water Data'!$G$29,0,10*ROW('Water Data'!G91))="","",OFFSET('Water Data'!$G$29,0,10*ROW('Water Data'!G91)))</f>
        <v/>
      </c>
      <c r="CE97" s="374" t="str">
        <f ca="1">+IF(OFFSET('Water Data'!$H$27,0,10*ROW('Water Data'!H91))="","",OFFSET('Water Data'!$H$27,0,10*ROW('Water Data'!H91)))</f>
        <v/>
      </c>
      <c r="CF97" s="374" t="str">
        <f ca="1">+IF(OFFSET('Water Data'!$H$28,0,10*ROW('Water Data'!H91))="","",OFFSET('Water Data'!$H$28,0,10*ROW('Water Data'!H91)))</f>
        <v/>
      </c>
      <c r="CG97" s="374" t="str">
        <f ca="1">+IF(OFFSET('Water Data'!$H$29,0,10*ROW('Water Data'!H91))="","",OFFSET('Water Data'!$H$29,0,10*ROW('Water Data'!H91)))</f>
        <v/>
      </c>
      <c r="CH97" s="374" t="str">
        <f ca="1">+IF(OFFSET('Water Data'!$I$27,0,10*ROW('Water Data'!I91))="","",OFFSET('Water Data'!$I$27,0,10*ROW('Water Data'!I91)))</f>
        <v/>
      </c>
      <c r="CI97" s="374" t="str">
        <f ca="1">+IF(OFFSET('Water Data'!$I$28,0,10*ROW('Water Data'!I91))="","",OFFSET('Water Data'!$I$28,0,10*ROW('Water Data'!I91)))</f>
        <v/>
      </c>
      <c r="CJ97" s="374" t="str">
        <f ca="1">+IF(OFFSET('Water Data'!$I$29,0,10*ROW('Water Data'!I91))="","",OFFSET('Water Data'!$I$29,0,10*ROW('Water Data'!I91)))</f>
        <v/>
      </c>
      <c r="CK97" s="374" t="str">
        <f ca="1">+IF(OFFSET('Sanitation Data'!$D$28,0,10*ROW('Sanitation Data'!D91))="","",OFFSET('Sanitation Data'!$D$28,0,10*ROW('Sanitation Data'!D91)))</f>
        <v/>
      </c>
      <c r="CL97" s="374" t="str">
        <f ca="1">+IF(OFFSET('Sanitation Data'!$D$29,0,10*ROW('Sanitation Data'!D91))="","",OFFSET('Sanitation Data'!$D$29,0,10*ROW('Sanitation Data'!D91)))</f>
        <v/>
      </c>
      <c r="CM97" s="374" t="str">
        <f ca="1">+IF(OFFSET('Sanitation Data'!$D$30,0,10*ROW('Sanitation Data'!D91))="","",OFFSET('Sanitation Data'!$D$30,0,10*ROW('Sanitation Data'!D91)))</f>
        <v/>
      </c>
      <c r="CN97" s="374" t="str">
        <f ca="1">+IF(OFFSET('Sanitation Data'!$D$31,0,10*ROW('Sanitation Data'!D91))="","",OFFSET('Sanitation Data'!$D$31,0,10*ROW('Sanitation Data'!D91)))</f>
        <v/>
      </c>
      <c r="CO97" s="374" t="str">
        <f ca="1">+IF(OFFSET('Sanitation Data'!$D$32,0,10*ROW('Sanitation Data'!D91))="","",OFFSET('Sanitation Data'!$D$32,0,10*ROW('Sanitation Data'!D91)))</f>
        <v/>
      </c>
      <c r="CP97" s="374" t="str">
        <f ca="1">+IF(OFFSET('Sanitation Data'!$E$28,0,10*ROW('Sanitation Data'!E91))="","",OFFSET('Sanitation Data'!$E$28,0,10*ROW('Sanitation Data'!E91)))</f>
        <v/>
      </c>
      <c r="CQ97" s="374" t="str">
        <f ca="1">+IF(OFFSET('Sanitation Data'!$E$29,0,10*ROW('Sanitation Data'!E91))="","",OFFSET('Sanitation Data'!$E$29,0,10*ROW('Sanitation Data'!E91)))</f>
        <v/>
      </c>
      <c r="CR97" s="374" t="str">
        <f ca="1">+IF(OFFSET('Sanitation Data'!$E$30,0,10*ROW('Sanitation Data'!E91))="","",OFFSET('Sanitation Data'!$E$30,0,10*ROW('Sanitation Data'!E91)))</f>
        <v/>
      </c>
      <c r="CS97" s="374" t="str">
        <f ca="1">+IF(OFFSET('Sanitation Data'!$E$31,0,10*ROW('Sanitation Data'!E91))="","",OFFSET('Sanitation Data'!$E$31,0,10*ROW('Sanitation Data'!E91)))</f>
        <v/>
      </c>
      <c r="CT97" s="374" t="str">
        <f ca="1">+IF(OFFSET('Sanitation Data'!$E$32,0,10*ROW('Sanitation Data'!E91))="","",OFFSET('Sanitation Data'!$E$32,0,10*ROW('Sanitation Data'!E91)))</f>
        <v/>
      </c>
      <c r="CU97" s="374" t="str">
        <f ca="1">+IF(OFFSET('Sanitation Data'!$F$28,0,10*ROW('Sanitation Data'!F91))="","",OFFSET('Sanitation Data'!$F$28,0,10*ROW('Sanitation Data'!F91)))</f>
        <v/>
      </c>
      <c r="CV97" s="374" t="str">
        <f ca="1">+IF(OFFSET('Sanitation Data'!$F$29,0,10*ROW('Sanitation Data'!F91))="","",OFFSET('Sanitation Data'!$F$29,0,10*ROW('Sanitation Data'!F91)))</f>
        <v/>
      </c>
      <c r="CW97" s="374" t="str">
        <f ca="1">+IF(OFFSET('Sanitation Data'!$F$30,0,10*ROW('Sanitation Data'!F91))="","",OFFSET('Sanitation Data'!$F$30,0,10*ROW('Sanitation Data'!F91)))</f>
        <v/>
      </c>
      <c r="CX97" s="374" t="str">
        <f ca="1">+IF(OFFSET('Sanitation Data'!$F$31,0,10*ROW('Sanitation Data'!F91))="","",OFFSET('Sanitation Data'!$F$31,0,10*ROW('Sanitation Data'!F91)))</f>
        <v/>
      </c>
      <c r="CY97" s="374" t="str">
        <f ca="1">+IF(OFFSET('Sanitation Data'!$F$32,0,10*ROW('Sanitation Data'!F91))="","",OFFSET('Sanitation Data'!$F$32,0,10*ROW('Sanitation Data'!F91)))</f>
        <v/>
      </c>
      <c r="CZ97" s="374" t="str">
        <f ca="1">+IF(OFFSET('Sanitation Data'!$G$28,0,10*ROW('Sanitation Data'!G91))="","",OFFSET('Sanitation Data'!$G$28,0,10*ROW('Sanitation Data'!G91)))</f>
        <v/>
      </c>
      <c r="DA97" s="374" t="str">
        <f ca="1">+IF(OFFSET('Sanitation Data'!$G$29,0,10*ROW('Sanitation Data'!G91))="","",OFFSET('Sanitation Data'!$G$29,0,10*ROW('Sanitation Data'!G91)))</f>
        <v/>
      </c>
      <c r="DB97" s="374" t="str">
        <f ca="1">+IF(OFFSET('Sanitation Data'!$G$30,0,10*ROW('Sanitation Data'!G91))="","",OFFSET('Sanitation Data'!$G$30,0,10*ROW('Sanitation Data'!G91)))</f>
        <v/>
      </c>
      <c r="DC97" s="374" t="str">
        <f ca="1">+IF(OFFSET('Sanitation Data'!$G$31,0,10*ROW('Sanitation Data'!G91))="","",OFFSET('Sanitation Data'!$G$31,0,10*ROW('Sanitation Data'!G91)))</f>
        <v/>
      </c>
      <c r="DD97" s="374" t="str">
        <f ca="1">+IF(OFFSET('Sanitation Data'!$G$32,0,10*ROW('Sanitation Data'!G91))="","",OFFSET('Sanitation Data'!$G$32,0,10*ROW('Sanitation Data'!G91)))</f>
        <v/>
      </c>
      <c r="DE97" s="374" t="str">
        <f ca="1">+IF(OFFSET('Sanitation Data'!$H$28,0,10*ROW('Sanitation Data'!H91))="","",OFFSET('Sanitation Data'!$H$28,0,10*ROW('Sanitation Data'!H91)))</f>
        <v/>
      </c>
      <c r="DF97" s="374" t="str">
        <f ca="1">+IF(OFFSET('Sanitation Data'!$H$29,0,10*ROW('Sanitation Data'!H91))="","",OFFSET('Sanitation Data'!$H$29,0,10*ROW('Sanitation Data'!H91)))</f>
        <v/>
      </c>
      <c r="DG97" s="374" t="str">
        <f ca="1">+IF(OFFSET('Sanitation Data'!$H$30,0,10*ROW('Sanitation Data'!H91))="","",OFFSET('Sanitation Data'!$H$30,0,10*ROW('Sanitation Data'!H91)))</f>
        <v/>
      </c>
      <c r="DH97" s="374" t="str">
        <f ca="1">+IF(OFFSET('Sanitation Data'!$H$31,0,10*ROW('Sanitation Data'!H91))="","",OFFSET('Sanitation Data'!$H$31,0,10*ROW('Sanitation Data'!H91)))</f>
        <v/>
      </c>
      <c r="DI97" s="374" t="str">
        <f ca="1">+IF(OFFSET('Sanitation Data'!$H$32,0,10*ROW('Sanitation Data'!H91))="","",OFFSET('Sanitation Data'!$H$32,0,10*ROW('Sanitation Data'!H91)))</f>
        <v/>
      </c>
      <c r="DJ97" s="374" t="str">
        <f ca="1">+IF(OFFSET('Sanitation Data'!$I$28,0,10*ROW('Sanitation Data'!I91))="","",OFFSET('Sanitation Data'!$I$28,0,10*ROW('Sanitation Data'!I91)))</f>
        <v/>
      </c>
      <c r="DK97" s="374" t="str">
        <f ca="1">+IF(OFFSET('Sanitation Data'!$I$29,0,10*ROW('Sanitation Data'!I91))="","",OFFSET('Sanitation Data'!$I$29,0,10*ROW('Sanitation Data'!I91)))</f>
        <v/>
      </c>
      <c r="DL97" s="374" t="str">
        <f ca="1">+IF(OFFSET('Sanitation Data'!$I$30,0,10*ROW('Sanitation Data'!I91))="","",OFFSET('Sanitation Data'!$I$30,0,10*ROW('Sanitation Data'!I91)))</f>
        <v/>
      </c>
      <c r="DM97" s="374" t="str">
        <f ca="1">+IF(OFFSET('Sanitation Data'!$I$31,0,10*ROW('Sanitation Data'!I91))="","",OFFSET('Sanitation Data'!$I$31,0,10*ROW('Sanitation Data'!I91)))</f>
        <v/>
      </c>
      <c r="DN97" s="374" t="str">
        <f ca="1">+IF(OFFSET('Sanitation Data'!$I$32,0,10*ROW('Sanitation Data'!I91))="","",OFFSET('Sanitation Data'!$I$32,0,10*ROW('Sanitation Data'!I91)))</f>
        <v/>
      </c>
      <c r="DO97" s="374" t="str">
        <f ca="1">+IF(OFFSET('Hygiene Data'!$D$11,0,10*ROW('Hygiene Data'!D91))="","",OFFSET('Hygiene Data'!$D$11,0,10*ROW('Hygiene Data'!D91)))</f>
        <v/>
      </c>
      <c r="DP97" s="374" t="str">
        <f ca="1">+IF(OFFSET('Hygiene Data'!$D$12,0,10*ROW('Hygiene Data'!D91))="","",OFFSET('Hygiene Data'!$D$12,0,10*ROW('Hygiene Data'!D91)))</f>
        <v/>
      </c>
      <c r="DQ97" s="374" t="str">
        <f ca="1">+IF(OFFSET('Hygiene Data'!$D$13,0,10*ROW('Hygiene Data'!D91))="","",OFFSET('Hygiene Data'!$D$13,0,10*ROW('Hygiene Data'!D91)))</f>
        <v/>
      </c>
      <c r="DR97" s="374" t="str">
        <f ca="1">+IF(OFFSET('Hygiene Data'!$E$11,0,10*ROW('Hygiene Data'!E91))="","",OFFSET('Hygiene Data'!$E$11,0,10*ROW('Hygiene Data'!E91)))</f>
        <v/>
      </c>
      <c r="DS97" s="374" t="str">
        <f ca="1">+IF(OFFSET('Hygiene Data'!$E$12,0,10*ROW('Hygiene Data'!E91))="","",OFFSET('Hygiene Data'!$E$12,0,10*ROW('Hygiene Data'!E91)))</f>
        <v/>
      </c>
      <c r="DT97" s="374" t="str">
        <f ca="1">+IF(OFFSET('Hygiene Data'!$E$13,0,10*ROW('Hygiene Data'!E91))="","",OFFSET('Hygiene Data'!$E$13,0,10*ROW('Hygiene Data'!E91)))</f>
        <v/>
      </c>
      <c r="DU97" s="374" t="str">
        <f ca="1">+IF(OFFSET('Hygiene Data'!$F$11,0,10*ROW('Hygiene Data'!F91))="","",OFFSET('Hygiene Data'!$F$11,0,10*ROW('Hygiene Data'!F91)))</f>
        <v/>
      </c>
      <c r="DV97" s="374" t="str">
        <f ca="1">+IF(OFFSET('Hygiene Data'!$F$12,0,10*ROW('Hygiene Data'!F91))="","",OFFSET('Hygiene Data'!$F$12,0,10*ROW('Hygiene Data'!F91)))</f>
        <v/>
      </c>
      <c r="DW97" s="374" t="str">
        <f ca="1">+IF(OFFSET('Hygiene Data'!$F$13,0,10*ROW('Hygiene Data'!F91))="","",OFFSET('Hygiene Data'!$F$13,0,10*ROW('Hygiene Data'!F91)))</f>
        <v/>
      </c>
      <c r="DX97" s="374" t="str">
        <f ca="1">+IF(OFFSET('Hygiene Data'!$G$11,0,10*ROW('Hygiene Data'!G91))="","",OFFSET('Hygiene Data'!$G$11,0,10*ROW('Hygiene Data'!G91)))</f>
        <v/>
      </c>
      <c r="DY97" s="374" t="str">
        <f ca="1">+IF(OFFSET('Hygiene Data'!$G$12,0,10*ROW('Hygiene Data'!G91))="","",OFFSET('Hygiene Data'!$G$12,0,10*ROW('Hygiene Data'!G91)))</f>
        <v/>
      </c>
      <c r="DZ97" s="374" t="str">
        <f ca="1">+IF(OFFSET('Hygiene Data'!$G$13,0,10*ROW('Hygiene Data'!G91))="","",OFFSET('Hygiene Data'!$G$13,0,10*ROW('Hygiene Data'!G91)))</f>
        <v/>
      </c>
      <c r="EA97" s="374" t="str">
        <f ca="1">+IF(OFFSET('Hygiene Data'!$H$11,0,10*ROW('Hygiene Data'!H91))="","",OFFSET('Hygiene Data'!$H$11,0,10*ROW('Hygiene Data'!H91)))</f>
        <v/>
      </c>
      <c r="EB97" s="374" t="str">
        <f ca="1">+IF(OFFSET('Hygiene Data'!$H$12,0,10*ROW('Hygiene Data'!H91))="","",OFFSET('Hygiene Data'!$H$12,0,10*ROW('Hygiene Data'!H91)))</f>
        <v/>
      </c>
      <c r="EC97" s="374" t="str">
        <f ca="1">+IF(OFFSET('Hygiene Data'!$H$13,0,10*ROW('Hygiene Data'!H91))="","",OFFSET('Hygiene Data'!$H$13,0,10*ROW('Hygiene Data'!H91)))</f>
        <v/>
      </c>
      <c r="ED97" s="374" t="str">
        <f ca="1">+IF(OFFSET('Hygiene Data'!$I$11,0,10*ROW('Hygiene Data'!I91))="","",OFFSET('Hygiene Data'!$I$11,0,10*ROW('Hygiene Data'!I91)))</f>
        <v/>
      </c>
      <c r="EE97" s="374" t="str">
        <f ca="1">+IF(OFFSET('Hygiene Data'!$I$12,0,10*ROW('Hygiene Data'!I91))="","",OFFSET('Hygiene Data'!$I$12,0,10*ROW('Hygiene Data'!I91)))</f>
        <v/>
      </c>
      <c r="EF97" s="374" t="str">
        <f ca="1">+IF(OFFSET('Hygiene Data'!$I$13,0,10*ROW('Hygiene Data'!I91))="","",OFFSET('Hygiene Data'!$I$13,0,10*ROW('Hygiene Data'!I91)))</f>
        <v/>
      </c>
    </row>
    <row r="98" spans="1:136" x14ac:dyDescent="0.25">
      <c r="A98" s="483" t="str">
        <f ca="1">+IF(OFFSET('Water Data'!$B$2,0,10*ROW('Water Data'!E92))="","",OFFSET('Water Data'!$B$2,0,10*ROW('Water Data'!E92)))</f>
        <v/>
      </c>
      <c r="B98" s="48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0" t="str">
        <f t="shared" ca="1" si="1"/>
        <v/>
      </c>
      <c r="D98" s="51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4" t="str">
        <f ca="1">+IF(OFFSET('Water Data'!$D$27,0,10*ROW('Water Data'!D92))="","",OFFSET('Water Data'!$D$27,0,10*ROW('Water Data'!D92)))</f>
        <v/>
      </c>
      <c r="BT98" s="374" t="str">
        <f ca="1">+IF(OFFSET('Water Data'!$D$28,0,10*ROW('Water Data'!D92))="","",OFFSET('Water Data'!$D$28,0,10*ROW('Water Data'!D92)))</f>
        <v/>
      </c>
      <c r="BU98" s="374" t="str">
        <f ca="1">+IF(OFFSET('Water Data'!$D$29,0,10*ROW('Water Data'!D92))="","",OFFSET('Water Data'!$D$29,0,10*ROW('Water Data'!D92)))</f>
        <v/>
      </c>
      <c r="BV98" s="374" t="str">
        <f ca="1">+IF(OFFSET('Water Data'!$E$27,0,10*ROW('Water Data'!E92))="","",OFFSET('Water Data'!$E$27,0,10*ROW('Water Data'!E92)))</f>
        <v/>
      </c>
      <c r="BW98" s="374" t="str">
        <f ca="1">+IF(OFFSET('Water Data'!$E$28,0,10*ROW('Water Data'!E92))="","",OFFSET('Water Data'!$E$28,0,10*ROW('Water Data'!E92)))</f>
        <v/>
      </c>
      <c r="BX98" s="374" t="str">
        <f ca="1">+IF(OFFSET('Water Data'!$E$29,0,10*ROW('Water Data'!E92))="","",OFFSET('Water Data'!$E$29,0,10*ROW('Water Data'!E92)))</f>
        <v/>
      </c>
      <c r="BY98" s="374" t="str">
        <f ca="1">+IF(OFFSET('Water Data'!$F$27,0,10*ROW('Water Data'!F92))="","",OFFSET('Water Data'!$F$27,0,10*ROW('Water Data'!F92)))</f>
        <v/>
      </c>
      <c r="BZ98" s="374" t="str">
        <f ca="1">+IF(OFFSET('Water Data'!$F$28,0,10*ROW('Water Data'!F92))="","",OFFSET('Water Data'!$F$28,0,10*ROW('Water Data'!F92)))</f>
        <v/>
      </c>
      <c r="CA98" s="374" t="str">
        <f ca="1">+IF(OFFSET('Water Data'!$F$29,0,10*ROW('Water Data'!F92))="","",OFFSET('Water Data'!$F$29,0,10*ROW('Water Data'!F92)))</f>
        <v/>
      </c>
      <c r="CB98" s="374" t="str">
        <f ca="1">+IF(OFFSET('Water Data'!$G$27,0,10*ROW('Water Data'!G92))="","",OFFSET('Water Data'!$G$27,0,10*ROW('Water Data'!G92)))</f>
        <v/>
      </c>
      <c r="CC98" s="374" t="str">
        <f ca="1">+IF(OFFSET('Water Data'!$G$28,0,10*ROW('Water Data'!G92))="","",OFFSET('Water Data'!$G$28,0,10*ROW('Water Data'!G92)))</f>
        <v/>
      </c>
      <c r="CD98" s="374" t="str">
        <f ca="1">+IF(OFFSET('Water Data'!$G$29,0,10*ROW('Water Data'!G92))="","",OFFSET('Water Data'!$G$29,0,10*ROW('Water Data'!G92)))</f>
        <v/>
      </c>
      <c r="CE98" s="374" t="str">
        <f ca="1">+IF(OFFSET('Water Data'!$H$27,0,10*ROW('Water Data'!H92))="","",OFFSET('Water Data'!$H$27,0,10*ROW('Water Data'!H92)))</f>
        <v/>
      </c>
      <c r="CF98" s="374" t="str">
        <f ca="1">+IF(OFFSET('Water Data'!$H$28,0,10*ROW('Water Data'!H92))="","",OFFSET('Water Data'!$H$28,0,10*ROW('Water Data'!H92)))</f>
        <v/>
      </c>
      <c r="CG98" s="374" t="str">
        <f ca="1">+IF(OFFSET('Water Data'!$H$29,0,10*ROW('Water Data'!H92))="","",OFFSET('Water Data'!$H$29,0,10*ROW('Water Data'!H92)))</f>
        <v/>
      </c>
      <c r="CH98" s="374" t="str">
        <f ca="1">+IF(OFFSET('Water Data'!$I$27,0,10*ROW('Water Data'!I92))="","",OFFSET('Water Data'!$I$27,0,10*ROW('Water Data'!I92)))</f>
        <v/>
      </c>
      <c r="CI98" s="374" t="str">
        <f ca="1">+IF(OFFSET('Water Data'!$I$28,0,10*ROW('Water Data'!I92))="","",OFFSET('Water Data'!$I$28,0,10*ROW('Water Data'!I92)))</f>
        <v/>
      </c>
      <c r="CJ98" s="374" t="str">
        <f ca="1">+IF(OFFSET('Water Data'!$I$29,0,10*ROW('Water Data'!I92))="","",OFFSET('Water Data'!$I$29,0,10*ROW('Water Data'!I92)))</f>
        <v/>
      </c>
      <c r="CK98" s="374" t="str">
        <f ca="1">+IF(OFFSET('Sanitation Data'!$D$28,0,10*ROW('Sanitation Data'!D92))="","",OFFSET('Sanitation Data'!$D$28,0,10*ROW('Sanitation Data'!D92)))</f>
        <v/>
      </c>
      <c r="CL98" s="374" t="str">
        <f ca="1">+IF(OFFSET('Sanitation Data'!$D$29,0,10*ROW('Sanitation Data'!D92))="","",OFFSET('Sanitation Data'!$D$29,0,10*ROW('Sanitation Data'!D92)))</f>
        <v/>
      </c>
      <c r="CM98" s="374" t="str">
        <f ca="1">+IF(OFFSET('Sanitation Data'!$D$30,0,10*ROW('Sanitation Data'!D92))="","",OFFSET('Sanitation Data'!$D$30,0,10*ROW('Sanitation Data'!D92)))</f>
        <v/>
      </c>
      <c r="CN98" s="374" t="str">
        <f ca="1">+IF(OFFSET('Sanitation Data'!$D$31,0,10*ROW('Sanitation Data'!D92))="","",OFFSET('Sanitation Data'!$D$31,0,10*ROW('Sanitation Data'!D92)))</f>
        <v/>
      </c>
      <c r="CO98" s="374" t="str">
        <f ca="1">+IF(OFFSET('Sanitation Data'!$D$32,0,10*ROW('Sanitation Data'!D92))="","",OFFSET('Sanitation Data'!$D$32,0,10*ROW('Sanitation Data'!D92)))</f>
        <v/>
      </c>
      <c r="CP98" s="374" t="str">
        <f ca="1">+IF(OFFSET('Sanitation Data'!$E$28,0,10*ROW('Sanitation Data'!E92))="","",OFFSET('Sanitation Data'!$E$28,0,10*ROW('Sanitation Data'!E92)))</f>
        <v/>
      </c>
      <c r="CQ98" s="374" t="str">
        <f ca="1">+IF(OFFSET('Sanitation Data'!$E$29,0,10*ROW('Sanitation Data'!E92))="","",OFFSET('Sanitation Data'!$E$29,0,10*ROW('Sanitation Data'!E92)))</f>
        <v/>
      </c>
      <c r="CR98" s="374" t="str">
        <f ca="1">+IF(OFFSET('Sanitation Data'!$E$30,0,10*ROW('Sanitation Data'!E92))="","",OFFSET('Sanitation Data'!$E$30,0,10*ROW('Sanitation Data'!E92)))</f>
        <v/>
      </c>
      <c r="CS98" s="374" t="str">
        <f ca="1">+IF(OFFSET('Sanitation Data'!$E$31,0,10*ROW('Sanitation Data'!E92))="","",OFFSET('Sanitation Data'!$E$31,0,10*ROW('Sanitation Data'!E92)))</f>
        <v/>
      </c>
      <c r="CT98" s="374" t="str">
        <f ca="1">+IF(OFFSET('Sanitation Data'!$E$32,0,10*ROW('Sanitation Data'!E92))="","",OFFSET('Sanitation Data'!$E$32,0,10*ROW('Sanitation Data'!E92)))</f>
        <v/>
      </c>
      <c r="CU98" s="374" t="str">
        <f ca="1">+IF(OFFSET('Sanitation Data'!$F$28,0,10*ROW('Sanitation Data'!F92))="","",OFFSET('Sanitation Data'!$F$28,0,10*ROW('Sanitation Data'!F92)))</f>
        <v/>
      </c>
      <c r="CV98" s="374" t="str">
        <f ca="1">+IF(OFFSET('Sanitation Data'!$F$29,0,10*ROW('Sanitation Data'!F92))="","",OFFSET('Sanitation Data'!$F$29,0,10*ROW('Sanitation Data'!F92)))</f>
        <v/>
      </c>
      <c r="CW98" s="374" t="str">
        <f ca="1">+IF(OFFSET('Sanitation Data'!$F$30,0,10*ROW('Sanitation Data'!F92))="","",OFFSET('Sanitation Data'!$F$30,0,10*ROW('Sanitation Data'!F92)))</f>
        <v/>
      </c>
      <c r="CX98" s="374" t="str">
        <f ca="1">+IF(OFFSET('Sanitation Data'!$F$31,0,10*ROW('Sanitation Data'!F92))="","",OFFSET('Sanitation Data'!$F$31,0,10*ROW('Sanitation Data'!F92)))</f>
        <v/>
      </c>
      <c r="CY98" s="374" t="str">
        <f ca="1">+IF(OFFSET('Sanitation Data'!$F$32,0,10*ROW('Sanitation Data'!F92))="","",OFFSET('Sanitation Data'!$F$32,0,10*ROW('Sanitation Data'!F92)))</f>
        <v/>
      </c>
      <c r="CZ98" s="374" t="str">
        <f ca="1">+IF(OFFSET('Sanitation Data'!$G$28,0,10*ROW('Sanitation Data'!G92))="","",OFFSET('Sanitation Data'!$G$28,0,10*ROW('Sanitation Data'!G92)))</f>
        <v/>
      </c>
      <c r="DA98" s="374" t="str">
        <f ca="1">+IF(OFFSET('Sanitation Data'!$G$29,0,10*ROW('Sanitation Data'!G92))="","",OFFSET('Sanitation Data'!$G$29,0,10*ROW('Sanitation Data'!G92)))</f>
        <v/>
      </c>
      <c r="DB98" s="374" t="str">
        <f ca="1">+IF(OFFSET('Sanitation Data'!$G$30,0,10*ROW('Sanitation Data'!G92))="","",OFFSET('Sanitation Data'!$G$30,0,10*ROW('Sanitation Data'!G92)))</f>
        <v/>
      </c>
      <c r="DC98" s="374" t="str">
        <f ca="1">+IF(OFFSET('Sanitation Data'!$G$31,0,10*ROW('Sanitation Data'!G92))="","",OFFSET('Sanitation Data'!$G$31,0,10*ROW('Sanitation Data'!G92)))</f>
        <v/>
      </c>
      <c r="DD98" s="374" t="str">
        <f ca="1">+IF(OFFSET('Sanitation Data'!$G$32,0,10*ROW('Sanitation Data'!G92))="","",OFFSET('Sanitation Data'!$G$32,0,10*ROW('Sanitation Data'!G92)))</f>
        <v/>
      </c>
      <c r="DE98" s="374" t="str">
        <f ca="1">+IF(OFFSET('Sanitation Data'!$H$28,0,10*ROW('Sanitation Data'!H92))="","",OFFSET('Sanitation Data'!$H$28,0,10*ROW('Sanitation Data'!H92)))</f>
        <v/>
      </c>
      <c r="DF98" s="374" t="str">
        <f ca="1">+IF(OFFSET('Sanitation Data'!$H$29,0,10*ROW('Sanitation Data'!H92))="","",OFFSET('Sanitation Data'!$H$29,0,10*ROW('Sanitation Data'!H92)))</f>
        <v/>
      </c>
      <c r="DG98" s="374" t="str">
        <f ca="1">+IF(OFFSET('Sanitation Data'!$H$30,0,10*ROW('Sanitation Data'!H92))="","",OFFSET('Sanitation Data'!$H$30,0,10*ROW('Sanitation Data'!H92)))</f>
        <v/>
      </c>
      <c r="DH98" s="374" t="str">
        <f ca="1">+IF(OFFSET('Sanitation Data'!$H$31,0,10*ROW('Sanitation Data'!H92))="","",OFFSET('Sanitation Data'!$H$31,0,10*ROW('Sanitation Data'!H92)))</f>
        <v/>
      </c>
      <c r="DI98" s="374" t="str">
        <f ca="1">+IF(OFFSET('Sanitation Data'!$H$32,0,10*ROW('Sanitation Data'!H92))="","",OFFSET('Sanitation Data'!$H$32,0,10*ROW('Sanitation Data'!H92)))</f>
        <v/>
      </c>
      <c r="DJ98" s="374" t="str">
        <f ca="1">+IF(OFFSET('Sanitation Data'!$I$28,0,10*ROW('Sanitation Data'!I92))="","",OFFSET('Sanitation Data'!$I$28,0,10*ROW('Sanitation Data'!I92)))</f>
        <v/>
      </c>
      <c r="DK98" s="374" t="str">
        <f ca="1">+IF(OFFSET('Sanitation Data'!$I$29,0,10*ROW('Sanitation Data'!I92))="","",OFFSET('Sanitation Data'!$I$29,0,10*ROW('Sanitation Data'!I92)))</f>
        <v/>
      </c>
      <c r="DL98" s="374" t="str">
        <f ca="1">+IF(OFFSET('Sanitation Data'!$I$30,0,10*ROW('Sanitation Data'!I92))="","",OFFSET('Sanitation Data'!$I$30,0,10*ROW('Sanitation Data'!I92)))</f>
        <v/>
      </c>
      <c r="DM98" s="374" t="str">
        <f ca="1">+IF(OFFSET('Sanitation Data'!$I$31,0,10*ROW('Sanitation Data'!I92))="","",OFFSET('Sanitation Data'!$I$31,0,10*ROW('Sanitation Data'!I92)))</f>
        <v/>
      </c>
      <c r="DN98" s="374" t="str">
        <f ca="1">+IF(OFFSET('Sanitation Data'!$I$32,0,10*ROW('Sanitation Data'!I92))="","",OFFSET('Sanitation Data'!$I$32,0,10*ROW('Sanitation Data'!I92)))</f>
        <v/>
      </c>
      <c r="DO98" s="374" t="str">
        <f ca="1">+IF(OFFSET('Hygiene Data'!$D$11,0,10*ROW('Hygiene Data'!D92))="","",OFFSET('Hygiene Data'!$D$11,0,10*ROW('Hygiene Data'!D92)))</f>
        <v/>
      </c>
      <c r="DP98" s="374" t="str">
        <f ca="1">+IF(OFFSET('Hygiene Data'!$D$12,0,10*ROW('Hygiene Data'!D92))="","",OFFSET('Hygiene Data'!$D$12,0,10*ROW('Hygiene Data'!D92)))</f>
        <v/>
      </c>
      <c r="DQ98" s="374" t="str">
        <f ca="1">+IF(OFFSET('Hygiene Data'!$D$13,0,10*ROW('Hygiene Data'!D92))="","",OFFSET('Hygiene Data'!$D$13,0,10*ROW('Hygiene Data'!D92)))</f>
        <v/>
      </c>
      <c r="DR98" s="374" t="str">
        <f ca="1">+IF(OFFSET('Hygiene Data'!$E$11,0,10*ROW('Hygiene Data'!E92))="","",OFFSET('Hygiene Data'!$E$11,0,10*ROW('Hygiene Data'!E92)))</f>
        <v/>
      </c>
      <c r="DS98" s="374" t="str">
        <f ca="1">+IF(OFFSET('Hygiene Data'!$E$12,0,10*ROW('Hygiene Data'!E92))="","",OFFSET('Hygiene Data'!$E$12,0,10*ROW('Hygiene Data'!E92)))</f>
        <v/>
      </c>
      <c r="DT98" s="374" t="str">
        <f ca="1">+IF(OFFSET('Hygiene Data'!$E$13,0,10*ROW('Hygiene Data'!E92))="","",OFFSET('Hygiene Data'!$E$13,0,10*ROW('Hygiene Data'!E92)))</f>
        <v/>
      </c>
      <c r="DU98" s="374" t="str">
        <f ca="1">+IF(OFFSET('Hygiene Data'!$F$11,0,10*ROW('Hygiene Data'!F92))="","",OFFSET('Hygiene Data'!$F$11,0,10*ROW('Hygiene Data'!F92)))</f>
        <v/>
      </c>
      <c r="DV98" s="374" t="str">
        <f ca="1">+IF(OFFSET('Hygiene Data'!$F$12,0,10*ROW('Hygiene Data'!F92))="","",OFFSET('Hygiene Data'!$F$12,0,10*ROW('Hygiene Data'!F92)))</f>
        <v/>
      </c>
      <c r="DW98" s="374" t="str">
        <f ca="1">+IF(OFFSET('Hygiene Data'!$F$13,0,10*ROW('Hygiene Data'!F92))="","",OFFSET('Hygiene Data'!$F$13,0,10*ROW('Hygiene Data'!F92)))</f>
        <v/>
      </c>
      <c r="DX98" s="374" t="str">
        <f ca="1">+IF(OFFSET('Hygiene Data'!$G$11,0,10*ROW('Hygiene Data'!G92))="","",OFFSET('Hygiene Data'!$G$11,0,10*ROW('Hygiene Data'!G92)))</f>
        <v/>
      </c>
      <c r="DY98" s="374" t="str">
        <f ca="1">+IF(OFFSET('Hygiene Data'!$G$12,0,10*ROW('Hygiene Data'!G92))="","",OFFSET('Hygiene Data'!$G$12,0,10*ROW('Hygiene Data'!G92)))</f>
        <v/>
      </c>
      <c r="DZ98" s="374" t="str">
        <f ca="1">+IF(OFFSET('Hygiene Data'!$G$13,0,10*ROW('Hygiene Data'!G92))="","",OFFSET('Hygiene Data'!$G$13,0,10*ROW('Hygiene Data'!G92)))</f>
        <v/>
      </c>
      <c r="EA98" s="374" t="str">
        <f ca="1">+IF(OFFSET('Hygiene Data'!$H$11,0,10*ROW('Hygiene Data'!H92))="","",OFFSET('Hygiene Data'!$H$11,0,10*ROW('Hygiene Data'!H92)))</f>
        <v/>
      </c>
      <c r="EB98" s="374" t="str">
        <f ca="1">+IF(OFFSET('Hygiene Data'!$H$12,0,10*ROW('Hygiene Data'!H92))="","",OFFSET('Hygiene Data'!$H$12,0,10*ROW('Hygiene Data'!H92)))</f>
        <v/>
      </c>
      <c r="EC98" s="374" t="str">
        <f ca="1">+IF(OFFSET('Hygiene Data'!$H$13,0,10*ROW('Hygiene Data'!H92))="","",OFFSET('Hygiene Data'!$H$13,0,10*ROW('Hygiene Data'!H92)))</f>
        <v/>
      </c>
      <c r="ED98" s="374" t="str">
        <f ca="1">+IF(OFFSET('Hygiene Data'!$I$11,0,10*ROW('Hygiene Data'!I92))="","",OFFSET('Hygiene Data'!$I$11,0,10*ROW('Hygiene Data'!I92)))</f>
        <v/>
      </c>
      <c r="EE98" s="374" t="str">
        <f ca="1">+IF(OFFSET('Hygiene Data'!$I$12,0,10*ROW('Hygiene Data'!I92))="","",OFFSET('Hygiene Data'!$I$12,0,10*ROW('Hygiene Data'!I92)))</f>
        <v/>
      </c>
      <c r="EF98" s="374" t="str">
        <f ca="1">+IF(OFFSET('Hygiene Data'!$I$13,0,10*ROW('Hygiene Data'!I92))="","",OFFSET('Hygiene Data'!$I$13,0,10*ROW('Hygiene Data'!I92)))</f>
        <v/>
      </c>
    </row>
    <row r="99" spans="1:136" x14ac:dyDescent="0.25">
      <c r="A99" s="483" t="str">
        <f ca="1">+IF(OFFSET('Water Data'!$B$2,0,10*ROW('Water Data'!E93))="","",OFFSET('Water Data'!$B$2,0,10*ROW('Water Data'!E93)))</f>
        <v/>
      </c>
      <c r="B99" s="48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0" t="str">
        <f t="shared" ca="1" si="1"/>
        <v/>
      </c>
      <c r="D99" s="51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4" t="str">
        <f ca="1">+IF(OFFSET('Water Data'!$D$27,0,10*ROW('Water Data'!D93))="","",OFFSET('Water Data'!$D$27,0,10*ROW('Water Data'!D93)))</f>
        <v/>
      </c>
      <c r="BT99" s="374" t="str">
        <f ca="1">+IF(OFFSET('Water Data'!$D$28,0,10*ROW('Water Data'!D93))="","",OFFSET('Water Data'!$D$28,0,10*ROW('Water Data'!D93)))</f>
        <v/>
      </c>
      <c r="BU99" s="374" t="str">
        <f ca="1">+IF(OFFSET('Water Data'!$D$29,0,10*ROW('Water Data'!D93))="","",OFFSET('Water Data'!$D$29,0,10*ROW('Water Data'!D93)))</f>
        <v/>
      </c>
      <c r="BV99" s="374" t="str">
        <f ca="1">+IF(OFFSET('Water Data'!$E$27,0,10*ROW('Water Data'!E93))="","",OFFSET('Water Data'!$E$27,0,10*ROW('Water Data'!E93)))</f>
        <v/>
      </c>
      <c r="BW99" s="374" t="str">
        <f ca="1">+IF(OFFSET('Water Data'!$E$28,0,10*ROW('Water Data'!E93))="","",OFFSET('Water Data'!$E$28,0,10*ROW('Water Data'!E93)))</f>
        <v/>
      </c>
      <c r="BX99" s="374" t="str">
        <f ca="1">+IF(OFFSET('Water Data'!$E$29,0,10*ROW('Water Data'!E93))="","",OFFSET('Water Data'!$E$29,0,10*ROW('Water Data'!E93)))</f>
        <v/>
      </c>
      <c r="BY99" s="374" t="str">
        <f ca="1">+IF(OFFSET('Water Data'!$F$27,0,10*ROW('Water Data'!F93))="","",OFFSET('Water Data'!$F$27,0,10*ROW('Water Data'!F93)))</f>
        <v/>
      </c>
      <c r="BZ99" s="374" t="str">
        <f ca="1">+IF(OFFSET('Water Data'!$F$28,0,10*ROW('Water Data'!F93))="","",OFFSET('Water Data'!$F$28,0,10*ROW('Water Data'!F93)))</f>
        <v/>
      </c>
      <c r="CA99" s="374" t="str">
        <f ca="1">+IF(OFFSET('Water Data'!$F$29,0,10*ROW('Water Data'!F93))="","",OFFSET('Water Data'!$F$29,0,10*ROW('Water Data'!F93)))</f>
        <v/>
      </c>
      <c r="CB99" s="374" t="str">
        <f ca="1">+IF(OFFSET('Water Data'!$G$27,0,10*ROW('Water Data'!G93))="","",OFFSET('Water Data'!$G$27,0,10*ROW('Water Data'!G93)))</f>
        <v/>
      </c>
      <c r="CC99" s="374" t="str">
        <f ca="1">+IF(OFFSET('Water Data'!$G$28,0,10*ROW('Water Data'!G93))="","",OFFSET('Water Data'!$G$28,0,10*ROW('Water Data'!G93)))</f>
        <v/>
      </c>
      <c r="CD99" s="374" t="str">
        <f ca="1">+IF(OFFSET('Water Data'!$G$29,0,10*ROW('Water Data'!G93))="","",OFFSET('Water Data'!$G$29,0,10*ROW('Water Data'!G93)))</f>
        <v/>
      </c>
      <c r="CE99" s="374" t="str">
        <f ca="1">+IF(OFFSET('Water Data'!$H$27,0,10*ROW('Water Data'!H93))="","",OFFSET('Water Data'!$H$27,0,10*ROW('Water Data'!H93)))</f>
        <v/>
      </c>
      <c r="CF99" s="374" t="str">
        <f ca="1">+IF(OFFSET('Water Data'!$H$28,0,10*ROW('Water Data'!H93))="","",OFFSET('Water Data'!$H$28,0,10*ROW('Water Data'!H93)))</f>
        <v/>
      </c>
      <c r="CG99" s="374" t="str">
        <f ca="1">+IF(OFFSET('Water Data'!$H$29,0,10*ROW('Water Data'!H93))="","",OFFSET('Water Data'!$H$29,0,10*ROW('Water Data'!H93)))</f>
        <v/>
      </c>
      <c r="CH99" s="374" t="str">
        <f ca="1">+IF(OFFSET('Water Data'!$I$27,0,10*ROW('Water Data'!I93))="","",OFFSET('Water Data'!$I$27,0,10*ROW('Water Data'!I93)))</f>
        <v/>
      </c>
      <c r="CI99" s="374" t="str">
        <f ca="1">+IF(OFFSET('Water Data'!$I$28,0,10*ROW('Water Data'!I93))="","",OFFSET('Water Data'!$I$28,0,10*ROW('Water Data'!I93)))</f>
        <v/>
      </c>
      <c r="CJ99" s="374" t="str">
        <f ca="1">+IF(OFFSET('Water Data'!$I$29,0,10*ROW('Water Data'!I93))="","",OFFSET('Water Data'!$I$29,0,10*ROW('Water Data'!I93)))</f>
        <v/>
      </c>
      <c r="CK99" s="374" t="str">
        <f ca="1">+IF(OFFSET('Sanitation Data'!$D$28,0,10*ROW('Sanitation Data'!D93))="","",OFFSET('Sanitation Data'!$D$28,0,10*ROW('Sanitation Data'!D93)))</f>
        <v/>
      </c>
      <c r="CL99" s="374" t="str">
        <f ca="1">+IF(OFFSET('Sanitation Data'!$D$29,0,10*ROW('Sanitation Data'!D93))="","",OFFSET('Sanitation Data'!$D$29,0,10*ROW('Sanitation Data'!D93)))</f>
        <v/>
      </c>
      <c r="CM99" s="374" t="str">
        <f ca="1">+IF(OFFSET('Sanitation Data'!$D$30,0,10*ROW('Sanitation Data'!D93))="","",OFFSET('Sanitation Data'!$D$30,0,10*ROW('Sanitation Data'!D93)))</f>
        <v/>
      </c>
      <c r="CN99" s="374" t="str">
        <f ca="1">+IF(OFFSET('Sanitation Data'!$D$31,0,10*ROW('Sanitation Data'!D93))="","",OFFSET('Sanitation Data'!$D$31,0,10*ROW('Sanitation Data'!D93)))</f>
        <v/>
      </c>
      <c r="CO99" s="374" t="str">
        <f ca="1">+IF(OFFSET('Sanitation Data'!$D$32,0,10*ROW('Sanitation Data'!D93))="","",OFFSET('Sanitation Data'!$D$32,0,10*ROW('Sanitation Data'!D93)))</f>
        <v/>
      </c>
      <c r="CP99" s="374" t="str">
        <f ca="1">+IF(OFFSET('Sanitation Data'!$E$28,0,10*ROW('Sanitation Data'!E93))="","",OFFSET('Sanitation Data'!$E$28,0,10*ROW('Sanitation Data'!E93)))</f>
        <v/>
      </c>
      <c r="CQ99" s="374" t="str">
        <f ca="1">+IF(OFFSET('Sanitation Data'!$E$29,0,10*ROW('Sanitation Data'!E93))="","",OFFSET('Sanitation Data'!$E$29,0,10*ROW('Sanitation Data'!E93)))</f>
        <v/>
      </c>
      <c r="CR99" s="374" t="str">
        <f ca="1">+IF(OFFSET('Sanitation Data'!$E$30,0,10*ROW('Sanitation Data'!E93))="","",OFFSET('Sanitation Data'!$E$30,0,10*ROW('Sanitation Data'!E93)))</f>
        <v/>
      </c>
      <c r="CS99" s="374" t="str">
        <f ca="1">+IF(OFFSET('Sanitation Data'!$E$31,0,10*ROW('Sanitation Data'!E93))="","",OFFSET('Sanitation Data'!$E$31,0,10*ROW('Sanitation Data'!E93)))</f>
        <v/>
      </c>
      <c r="CT99" s="374" t="str">
        <f ca="1">+IF(OFFSET('Sanitation Data'!$E$32,0,10*ROW('Sanitation Data'!E93))="","",OFFSET('Sanitation Data'!$E$32,0,10*ROW('Sanitation Data'!E93)))</f>
        <v/>
      </c>
      <c r="CU99" s="374" t="str">
        <f ca="1">+IF(OFFSET('Sanitation Data'!$F$28,0,10*ROW('Sanitation Data'!F93))="","",OFFSET('Sanitation Data'!$F$28,0,10*ROW('Sanitation Data'!F93)))</f>
        <v/>
      </c>
      <c r="CV99" s="374" t="str">
        <f ca="1">+IF(OFFSET('Sanitation Data'!$F$29,0,10*ROW('Sanitation Data'!F93))="","",OFFSET('Sanitation Data'!$F$29,0,10*ROW('Sanitation Data'!F93)))</f>
        <v/>
      </c>
      <c r="CW99" s="374" t="str">
        <f ca="1">+IF(OFFSET('Sanitation Data'!$F$30,0,10*ROW('Sanitation Data'!F93))="","",OFFSET('Sanitation Data'!$F$30,0,10*ROW('Sanitation Data'!F93)))</f>
        <v/>
      </c>
      <c r="CX99" s="374" t="str">
        <f ca="1">+IF(OFFSET('Sanitation Data'!$F$31,0,10*ROW('Sanitation Data'!F93))="","",OFFSET('Sanitation Data'!$F$31,0,10*ROW('Sanitation Data'!F93)))</f>
        <v/>
      </c>
      <c r="CY99" s="374" t="str">
        <f ca="1">+IF(OFFSET('Sanitation Data'!$F$32,0,10*ROW('Sanitation Data'!F93))="","",OFFSET('Sanitation Data'!$F$32,0,10*ROW('Sanitation Data'!F93)))</f>
        <v/>
      </c>
      <c r="CZ99" s="374" t="str">
        <f ca="1">+IF(OFFSET('Sanitation Data'!$G$28,0,10*ROW('Sanitation Data'!G93))="","",OFFSET('Sanitation Data'!$G$28,0,10*ROW('Sanitation Data'!G93)))</f>
        <v/>
      </c>
      <c r="DA99" s="374" t="str">
        <f ca="1">+IF(OFFSET('Sanitation Data'!$G$29,0,10*ROW('Sanitation Data'!G93))="","",OFFSET('Sanitation Data'!$G$29,0,10*ROW('Sanitation Data'!G93)))</f>
        <v/>
      </c>
      <c r="DB99" s="374" t="str">
        <f ca="1">+IF(OFFSET('Sanitation Data'!$G$30,0,10*ROW('Sanitation Data'!G93))="","",OFFSET('Sanitation Data'!$G$30,0,10*ROW('Sanitation Data'!G93)))</f>
        <v/>
      </c>
      <c r="DC99" s="374" t="str">
        <f ca="1">+IF(OFFSET('Sanitation Data'!$G$31,0,10*ROW('Sanitation Data'!G93))="","",OFFSET('Sanitation Data'!$G$31,0,10*ROW('Sanitation Data'!G93)))</f>
        <v/>
      </c>
      <c r="DD99" s="374" t="str">
        <f ca="1">+IF(OFFSET('Sanitation Data'!$G$32,0,10*ROW('Sanitation Data'!G93))="","",OFFSET('Sanitation Data'!$G$32,0,10*ROW('Sanitation Data'!G93)))</f>
        <v/>
      </c>
      <c r="DE99" s="374" t="str">
        <f ca="1">+IF(OFFSET('Sanitation Data'!$H$28,0,10*ROW('Sanitation Data'!H93))="","",OFFSET('Sanitation Data'!$H$28,0,10*ROW('Sanitation Data'!H93)))</f>
        <v/>
      </c>
      <c r="DF99" s="374" t="str">
        <f ca="1">+IF(OFFSET('Sanitation Data'!$H$29,0,10*ROW('Sanitation Data'!H93))="","",OFFSET('Sanitation Data'!$H$29,0,10*ROW('Sanitation Data'!H93)))</f>
        <v/>
      </c>
      <c r="DG99" s="374" t="str">
        <f ca="1">+IF(OFFSET('Sanitation Data'!$H$30,0,10*ROW('Sanitation Data'!H93))="","",OFFSET('Sanitation Data'!$H$30,0,10*ROW('Sanitation Data'!H93)))</f>
        <v/>
      </c>
      <c r="DH99" s="374" t="str">
        <f ca="1">+IF(OFFSET('Sanitation Data'!$H$31,0,10*ROW('Sanitation Data'!H93))="","",OFFSET('Sanitation Data'!$H$31,0,10*ROW('Sanitation Data'!H93)))</f>
        <v/>
      </c>
      <c r="DI99" s="374" t="str">
        <f ca="1">+IF(OFFSET('Sanitation Data'!$H$32,0,10*ROW('Sanitation Data'!H93))="","",OFFSET('Sanitation Data'!$H$32,0,10*ROW('Sanitation Data'!H93)))</f>
        <v/>
      </c>
      <c r="DJ99" s="374" t="str">
        <f ca="1">+IF(OFFSET('Sanitation Data'!$I$28,0,10*ROW('Sanitation Data'!I93))="","",OFFSET('Sanitation Data'!$I$28,0,10*ROW('Sanitation Data'!I93)))</f>
        <v/>
      </c>
      <c r="DK99" s="374" t="str">
        <f ca="1">+IF(OFFSET('Sanitation Data'!$I$29,0,10*ROW('Sanitation Data'!I93))="","",OFFSET('Sanitation Data'!$I$29,0,10*ROW('Sanitation Data'!I93)))</f>
        <v/>
      </c>
      <c r="DL99" s="374" t="str">
        <f ca="1">+IF(OFFSET('Sanitation Data'!$I$30,0,10*ROW('Sanitation Data'!I93))="","",OFFSET('Sanitation Data'!$I$30,0,10*ROW('Sanitation Data'!I93)))</f>
        <v/>
      </c>
      <c r="DM99" s="374" t="str">
        <f ca="1">+IF(OFFSET('Sanitation Data'!$I$31,0,10*ROW('Sanitation Data'!I93))="","",OFFSET('Sanitation Data'!$I$31,0,10*ROW('Sanitation Data'!I93)))</f>
        <v/>
      </c>
      <c r="DN99" s="374" t="str">
        <f ca="1">+IF(OFFSET('Sanitation Data'!$I$32,0,10*ROW('Sanitation Data'!I93))="","",OFFSET('Sanitation Data'!$I$32,0,10*ROW('Sanitation Data'!I93)))</f>
        <v/>
      </c>
      <c r="DO99" s="374" t="str">
        <f ca="1">+IF(OFFSET('Hygiene Data'!$D$11,0,10*ROW('Hygiene Data'!D93))="","",OFFSET('Hygiene Data'!$D$11,0,10*ROW('Hygiene Data'!D93)))</f>
        <v/>
      </c>
      <c r="DP99" s="374" t="str">
        <f ca="1">+IF(OFFSET('Hygiene Data'!$D$12,0,10*ROW('Hygiene Data'!D93))="","",OFFSET('Hygiene Data'!$D$12,0,10*ROW('Hygiene Data'!D93)))</f>
        <v/>
      </c>
      <c r="DQ99" s="374" t="str">
        <f ca="1">+IF(OFFSET('Hygiene Data'!$D$13,0,10*ROW('Hygiene Data'!D93))="","",OFFSET('Hygiene Data'!$D$13,0,10*ROW('Hygiene Data'!D93)))</f>
        <v/>
      </c>
      <c r="DR99" s="374" t="str">
        <f ca="1">+IF(OFFSET('Hygiene Data'!$E$11,0,10*ROW('Hygiene Data'!E93))="","",OFFSET('Hygiene Data'!$E$11,0,10*ROW('Hygiene Data'!E93)))</f>
        <v/>
      </c>
      <c r="DS99" s="374" t="str">
        <f ca="1">+IF(OFFSET('Hygiene Data'!$E$12,0,10*ROW('Hygiene Data'!E93))="","",OFFSET('Hygiene Data'!$E$12,0,10*ROW('Hygiene Data'!E93)))</f>
        <v/>
      </c>
      <c r="DT99" s="374" t="str">
        <f ca="1">+IF(OFFSET('Hygiene Data'!$E$13,0,10*ROW('Hygiene Data'!E93))="","",OFFSET('Hygiene Data'!$E$13,0,10*ROW('Hygiene Data'!E93)))</f>
        <v/>
      </c>
      <c r="DU99" s="374" t="str">
        <f ca="1">+IF(OFFSET('Hygiene Data'!$F$11,0,10*ROW('Hygiene Data'!F93))="","",OFFSET('Hygiene Data'!$F$11,0,10*ROW('Hygiene Data'!F93)))</f>
        <v/>
      </c>
      <c r="DV99" s="374" t="str">
        <f ca="1">+IF(OFFSET('Hygiene Data'!$F$12,0,10*ROW('Hygiene Data'!F93))="","",OFFSET('Hygiene Data'!$F$12,0,10*ROW('Hygiene Data'!F93)))</f>
        <v/>
      </c>
      <c r="DW99" s="374" t="str">
        <f ca="1">+IF(OFFSET('Hygiene Data'!$F$13,0,10*ROW('Hygiene Data'!F93))="","",OFFSET('Hygiene Data'!$F$13,0,10*ROW('Hygiene Data'!F93)))</f>
        <v/>
      </c>
      <c r="DX99" s="374" t="str">
        <f ca="1">+IF(OFFSET('Hygiene Data'!$G$11,0,10*ROW('Hygiene Data'!G93))="","",OFFSET('Hygiene Data'!$G$11,0,10*ROW('Hygiene Data'!G93)))</f>
        <v/>
      </c>
      <c r="DY99" s="374" t="str">
        <f ca="1">+IF(OFFSET('Hygiene Data'!$G$12,0,10*ROW('Hygiene Data'!G93))="","",OFFSET('Hygiene Data'!$G$12,0,10*ROW('Hygiene Data'!G93)))</f>
        <v/>
      </c>
      <c r="DZ99" s="374" t="str">
        <f ca="1">+IF(OFFSET('Hygiene Data'!$G$13,0,10*ROW('Hygiene Data'!G93))="","",OFFSET('Hygiene Data'!$G$13,0,10*ROW('Hygiene Data'!G93)))</f>
        <v/>
      </c>
      <c r="EA99" s="374" t="str">
        <f ca="1">+IF(OFFSET('Hygiene Data'!$H$11,0,10*ROW('Hygiene Data'!H93))="","",OFFSET('Hygiene Data'!$H$11,0,10*ROW('Hygiene Data'!H93)))</f>
        <v/>
      </c>
      <c r="EB99" s="374" t="str">
        <f ca="1">+IF(OFFSET('Hygiene Data'!$H$12,0,10*ROW('Hygiene Data'!H93))="","",OFFSET('Hygiene Data'!$H$12,0,10*ROW('Hygiene Data'!H93)))</f>
        <v/>
      </c>
      <c r="EC99" s="374" t="str">
        <f ca="1">+IF(OFFSET('Hygiene Data'!$H$13,0,10*ROW('Hygiene Data'!H93))="","",OFFSET('Hygiene Data'!$H$13,0,10*ROW('Hygiene Data'!H93)))</f>
        <v/>
      </c>
      <c r="ED99" s="374" t="str">
        <f ca="1">+IF(OFFSET('Hygiene Data'!$I$11,0,10*ROW('Hygiene Data'!I93))="","",OFFSET('Hygiene Data'!$I$11,0,10*ROW('Hygiene Data'!I93)))</f>
        <v/>
      </c>
      <c r="EE99" s="374" t="str">
        <f ca="1">+IF(OFFSET('Hygiene Data'!$I$12,0,10*ROW('Hygiene Data'!I93))="","",OFFSET('Hygiene Data'!$I$12,0,10*ROW('Hygiene Data'!I93)))</f>
        <v/>
      </c>
      <c r="EF99" s="374" t="str">
        <f ca="1">+IF(OFFSET('Hygiene Data'!$I$13,0,10*ROW('Hygiene Data'!I93))="","",OFFSET('Hygiene Data'!$I$13,0,10*ROW('Hygiene Data'!I93)))</f>
        <v/>
      </c>
    </row>
    <row r="100" spans="1:136" x14ac:dyDescent="0.25">
      <c r="A100" s="483" t="str">
        <f ca="1">+IF(OFFSET('Water Data'!$B$2,0,10*ROW('Water Data'!E94))="","",OFFSET('Water Data'!$B$2,0,10*ROW('Water Data'!E94)))</f>
        <v/>
      </c>
      <c r="B100" s="48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0" t="str">
        <f t="shared" ca="1" si="1"/>
        <v/>
      </c>
      <c r="D100" s="51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4" t="str">
        <f ca="1">+IF(OFFSET('Water Data'!$D$27,0,10*ROW('Water Data'!D94))="","",OFFSET('Water Data'!$D$27,0,10*ROW('Water Data'!D94)))</f>
        <v/>
      </c>
      <c r="BT100" s="374" t="str">
        <f ca="1">+IF(OFFSET('Water Data'!$D$28,0,10*ROW('Water Data'!D94))="","",OFFSET('Water Data'!$D$28,0,10*ROW('Water Data'!D94)))</f>
        <v/>
      </c>
      <c r="BU100" s="374" t="str">
        <f ca="1">+IF(OFFSET('Water Data'!$D$29,0,10*ROW('Water Data'!D94))="","",OFFSET('Water Data'!$D$29,0,10*ROW('Water Data'!D94)))</f>
        <v/>
      </c>
      <c r="BV100" s="374" t="str">
        <f ca="1">+IF(OFFSET('Water Data'!$E$27,0,10*ROW('Water Data'!E94))="","",OFFSET('Water Data'!$E$27,0,10*ROW('Water Data'!E94)))</f>
        <v/>
      </c>
      <c r="BW100" s="374" t="str">
        <f ca="1">+IF(OFFSET('Water Data'!$E$28,0,10*ROW('Water Data'!E94))="","",OFFSET('Water Data'!$E$28,0,10*ROW('Water Data'!E94)))</f>
        <v/>
      </c>
      <c r="BX100" s="374" t="str">
        <f ca="1">+IF(OFFSET('Water Data'!$E$29,0,10*ROW('Water Data'!E94))="","",OFFSET('Water Data'!$E$29,0,10*ROW('Water Data'!E94)))</f>
        <v/>
      </c>
      <c r="BY100" s="374" t="str">
        <f ca="1">+IF(OFFSET('Water Data'!$F$27,0,10*ROW('Water Data'!F94))="","",OFFSET('Water Data'!$F$27,0,10*ROW('Water Data'!F94)))</f>
        <v/>
      </c>
      <c r="BZ100" s="374" t="str">
        <f ca="1">+IF(OFFSET('Water Data'!$F$28,0,10*ROW('Water Data'!F94))="","",OFFSET('Water Data'!$F$28,0,10*ROW('Water Data'!F94)))</f>
        <v/>
      </c>
      <c r="CA100" s="374" t="str">
        <f ca="1">+IF(OFFSET('Water Data'!$F$29,0,10*ROW('Water Data'!F94))="","",OFFSET('Water Data'!$F$29,0,10*ROW('Water Data'!F94)))</f>
        <v/>
      </c>
      <c r="CB100" s="374" t="str">
        <f ca="1">+IF(OFFSET('Water Data'!$G$27,0,10*ROW('Water Data'!G94))="","",OFFSET('Water Data'!$G$27,0,10*ROW('Water Data'!G94)))</f>
        <v/>
      </c>
      <c r="CC100" s="374" t="str">
        <f ca="1">+IF(OFFSET('Water Data'!$G$28,0,10*ROW('Water Data'!G94))="","",OFFSET('Water Data'!$G$28,0,10*ROW('Water Data'!G94)))</f>
        <v/>
      </c>
      <c r="CD100" s="374" t="str">
        <f ca="1">+IF(OFFSET('Water Data'!$G$29,0,10*ROW('Water Data'!G94))="","",OFFSET('Water Data'!$G$29,0,10*ROW('Water Data'!G94)))</f>
        <v/>
      </c>
      <c r="CE100" s="374" t="str">
        <f ca="1">+IF(OFFSET('Water Data'!$H$27,0,10*ROW('Water Data'!H94))="","",OFFSET('Water Data'!$H$27,0,10*ROW('Water Data'!H94)))</f>
        <v/>
      </c>
      <c r="CF100" s="374" t="str">
        <f ca="1">+IF(OFFSET('Water Data'!$H$28,0,10*ROW('Water Data'!H94))="","",OFFSET('Water Data'!$H$28,0,10*ROW('Water Data'!H94)))</f>
        <v/>
      </c>
      <c r="CG100" s="374" t="str">
        <f ca="1">+IF(OFFSET('Water Data'!$H$29,0,10*ROW('Water Data'!H94))="","",OFFSET('Water Data'!$H$29,0,10*ROW('Water Data'!H94)))</f>
        <v/>
      </c>
      <c r="CH100" s="374" t="str">
        <f ca="1">+IF(OFFSET('Water Data'!$I$27,0,10*ROW('Water Data'!I94))="","",OFFSET('Water Data'!$I$27,0,10*ROW('Water Data'!I94)))</f>
        <v/>
      </c>
      <c r="CI100" s="374" t="str">
        <f ca="1">+IF(OFFSET('Water Data'!$I$28,0,10*ROW('Water Data'!I94))="","",OFFSET('Water Data'!$I$28,0,10*ROW('Water Data'!I94)))</f>
        <v/>
      </c>
      <c r="CJ100" s="374" t="str">
        <f ca="1">+IF(OFFSET('Water Data'!$I$29,0,10*ROW('Water Data'!I94))="","",OFFSET('Water Data'!$I$29,0,10*ROW('Water Data'!I94)))</f>
        <v/>
      </c>
      <c r="CK100" s="374" t="str">
        <f ca="1">+IF(OFFSET('Sanitation Data'!$D$28,0,10*ROW('Sanitation Data'!D94))="","",OFFSET('Sanitation Data'!$D$28,0,10*ROW('Sanitation Data'!D94)))</f>
        <v/>
      </c>
      <c r="CL100" s="374" t="str">
        <f ca="1">+IF(OFFSET('Sanitation Data'!$D$29,0,10*ROW('Sanitation Data'!D94))="","",OFFSET('Sanitation Data'!$D$29,0,10*ROW('Sanitation Data'!D94)))</f>
        <v/>
      </c>
      <c r="CM100" s="374" t="str">
        <f ca="1">+IF(OFFSET('Sanitation Data'!$D$30,0,10*ROW('Sanitation Data'!D94))="","",OFFSET('Sanitation Data'!$D$30,0,10*ROW('Sanitation Data'!D94)))</f>
        <v/>
      </c>
      <c r="CN100" s="374" t="str">
        <f ca="1">+IF(OFFSET('Sanitation Data'!$D$31,0,10*ROW('Sanitation Data'!D94))="","",OFFSET('Sanitation Data'!$D$31,0,10*ROW('Sanitation Data'!D94)))</f>
        <v/>
      </c>
      <c r="CO100" s="374" t="str">
        <f ca="1">+IF(OFFSET('Sanitation Data'!$D$32,0,10*ROW('Sanitation Data'!D94))="","",OFFSET('Sanitation Data'!$D$32,0,10*ROW('Sanitation Data'!D94)))</f>
        <v/>
      </c>
      <c r="CP100" s="374" t="str">
        <f ca="1">+IF(OFFSET('Sanitation Data'!$E$28,0,10*ROW('Sanitation Data'!E94))="","",OFFSET('Sanitation Data'!$E$28,0,10*ROW('Sanitation Data'!E94)))</f>
        <v/>
      </c>
      <c r="CQ100" s="374" t="str">
        <f ca="1">+IF(OFFSET('Sanitation Data'!$E$29,0,10*ROW('Sanitation Data'!E94))="","",OFFSET('Sanitation Data'!$E$29,0,10*ROW('Sanitation Data'!E94)))</f>
        <v/>
      </c>
      <c r="CR100" s="374" t="str">
        <f ca="1">+IF(OFFSET('Sanitation Data'!$E$30,0,10*ROW('Sanitation Data'!E94))="","",OFFSET('Sanitation Data'!$E$30,0,10*ROW('Sanitation Data'!E94)))</f>
        <v/>
      </c>
      <c r="CS100" s="374" t="str">
        <f ca="1">+IF(OFFSET('Sanitation Data'!$E$31,0,10*ROW('Sanitation Data'!E94))="","",OFFSET('Sanitation Data'!$E$31,0,10*ROW('Sanitation Data'!E94)))</f>
        <v/>
      </c>
      <c r="CT100" s="374" t="str">
        <f ca="1">+IF(OFFSET('Sanitation Data'!$E$32,0,10*ROW('Sanitation Data'!E94))="","",OFFSET('Sanitation Data'!$E$32,0,10*ROW('Sanitation Data'!E94)))</f>
        <v/>
      </c>
      <c r="CU100" s="374" t="str">
        <f ca="1">+IF(OFFSET('Sanitation Data'!$F$28,0,10*ROW('Sanitation Data'!F94))="","",OFFSET('Sanitation Data'!$F$28,0,10*ROW('Sanitation Data'!F94)))</f>
        <v/>
      </c>
      <c r="CV100" s="374" t="str">
        <f ca="1">+IF(OFFSET('Sanitation Data'!$F$29,0,10*ROW('Sanitation Data'!F94))="","",OFFSET('Sanitation Data'!$F$29,0,10*ROW('Sanitation Data'!F94)))</f>
        <v/>
      </c>
      <c r="CW100" s="374" t="str">
        <f ca="1">+IF(OFFSET('Sanitation Data'!$F$30,0,10*ROW('Sanitation Data'!F94))="","",OFFSET('Sanitation Data'!$F$30,0,10*ROW('Sanitation Data'!F94)))</f>
        <v/>
      </c>
      <c r="CX100" s="374" t="str">
        <f ca="1">+IF(OFFSET('Sanitation Data'!$F$31,0,10*ROW('Sanitation Data'!F94))="","",OFFSET('Sanitation Data'!$F$31,0,10*ROW('Sanitation Data'!F94)))</f>
        <v/>
      </c>
      <c r="CY100" s="374" t="str">
        <f ca="1">+IF(OFFSET('Sanitation Data'!$F$32,0,10*ROW('Sanitation Data'!F94))="","",OFFSET('Sanitation Data'!$F$32,0,10*ROW('Sanitation Data'!F94)))</f>
        <v/>
      </c>
      <c r="CZ100" s="374" t="str">
        <f ca="1">+IF(OFFSET('Sanitation Data'!$G$28,0,10*ROW('Sanitation Data'!G94))="","",OFFSET('Sanitation Data'!$G$28,0,10*ROW('Sanitation Data'!G94)))</f>
        <v/>
      </c>
      <c r="DA100" s="374" t="str">
        <f ca="1">+IF(OFFSET('Sanitation Data'!$G$29,0,10*ROW('Sanitation Data'!G94))="","",OFFSET('Sanitation Data'!$G$29,0,10*ROW('Sanitation Data'!G94)))</f>
        <v/>
      </c>
      <c r="DB100" s="374" t="str">
        <f ca="1">+IF(OFFSET('Sanitation Data'!$G$30,0,10*ROW('Sanitation Data'!G94))="","",OFFSET('Sanitation Data'!$G$30,0,10*ROW('Sanitation Data'!G94)))</f>
        <v/>
      </c>
      <c r="DC100" s="374" t="str">
        <f ca="1">+IF(OFFSET('Sanitation Data'!$G$31,0,10*ROW('Sanitation Data'!G94))="","",OFFSET('Sanitation Data'!$G$31,0,10*ROW('Sanitation Data'!G94)))</f>
        <v/>
      </c>
      <c r="DD100" s="374" t="str">
        <f ca="1">+IF(OFFSET('Sanitation Data'!$G$32,0,10*ROW('Sanitation Data'!G94))="","",OFFSET('Sanitation Data'!$G$32,0,10*ROW('Sanitation Data'!G94)))</f>
        <v/>
      </c>
      <c r="DE100" s="374" t="str">
        <f ca="1">+IF(OFFSET('Sanitation Data'!$H$28,0,10*ROW('Sanitation Data'!H94))="","",OFFSET('Sanitation Data'!$H$28,0,10*ROW('Sanitation Data'!H94)))</f>
        <v/>
      </c>
      <c r="DF100" s="374" t="str">
        <f ca="1">+IF(OFFSET('Sanitation Data'!$H$29,0,10*ROW('Sanitation Data'!H94))="","",OFFSET('Sanitation Data'!$H$29,0,10*ROW('Sanitation Data'!H94)))</f>
        <v/>
      </c>
      <c r="DG100" s="374" t="str">
        <f ca="1">+IF(OFFSET('Sanitation Data'!$H$30,0,10*ROW('Sanitation Data'!H94))="","",OFFSET('Sanitation Data'!$H$30,0,10*ROW('Sanitation Data'!H94)))</f>
        <v/>
      </c>
      <c r="DH100" s="374" t="str">
        <f ca="1">+IF(OFFSET('Sanitation Data'!$H$31,0,10*ROW('Sanitation Data'!H94))="","",OFFSET('Sanitation Data'!$H$31,0,10*ROW('Sanitation Data'!H94)))</f>
        <v/>
      </c>
      <c r="DI100" s="374" t="str">
        <f ca="1">+IF(OFFSET('Sanitation Data'!$H$32,0,10*ROW('Sanitation Data'!H94))="","",OFFSET('Sanitation Data'!$H$32,0,10*ROW('Sanitation Data'!H94)))</f>
        <v/>
      </c>
      <c r="DJ100" s="374" t="str">
        <f ca="1">+IF(OFFSET('Sanitation Data'!$I$28,0,10*ROW('Sanitation Data'!I94))="","",OFFSET('Sanitation Data'!$I$28,0,10*ROW('Sanitation Data'!I94)))</f>
        <v/>
      </c>
      <c r="DK100" s="374" t="str">
        <f ca="1">+IF(OFFSET('Sanitation Data'!$I$29,0,10*ROW('Sanitation Data'!I94))="","",OFFSET('Sanitation Data'!$I$29,0,10*ROW('Sanitation Data'!I94)))</f>
        <v/>
      </c>
      <c r="DL100" s="374" t="str">
        <f ca="1">+IF(OFFSET('Sanitation Data'!$I$30,0,10*ROW('Sanitation Data'!I94))="","",OFFSET('Sanitation Data'!$I$30,0,10*ROW('Sanitation Data'!I94)))</f>
        <v/>
      </c>
      <c r="DM100" s="374" t="str">
        <f ca="1">+IF(OFFSET('Sanitation Data'!$I$31,0,10*ROW('Sanitation Data'!I94))="","",OFFSET('Sanitation Data'!$I$31,0,10*ROW('Sanitation Data'!I94)))</f>
        <v/>
      </c>
      <c r="DN100" s="374" t="str">
        <f ca="1">+IF(OFFSET('Sanitation Data'!$I$32,0,10*ROW('Sanitation Data'!I94))="","",OFFSET('Sanitation Data'!$I$32,0,10*ROW('Sanitation Data'!I94)))</f>
        <v/>
      </c>
      <c r="DO100" s="374" t="str">
        <f ca="1">+IF(OFFSET('Hygiene Data'!$D$11,0,10*ROW('Hygiene Data'!D94))="","",OFFSET('Hygiene Data'!$D$11,0,10*ROW('Hygiene Data'!D94)))</f>
        <v/>
      </c>
      <c r="DP100" s="374" t="str">
        <f ca="1">+IF(OFFSET('Hygiene Data'!$D$12,0,10*ROW('Hygiene Data'!D94))="","",OFFSET('Hygiene Data'!$D$12,0,10*ROW('Hygiene Data'!D94)))</f>
        <v/>
      </c>
      <c r="DQ100" s="374" t="str">
        <f ca="1">+IF(OFFSET('Hygiene Data'!$D$13,0,10*ROW('Hygiene Data'!D94))="","",OFFSET('Hygiene Data'!$D$13,0,10*ROW('Hygiene Data'!D94)))</f>
        <v/>
      </c>
      <c r="DR100" s="374" t="str">
        <f ca="1">+IF(OFFSET('Hygiene Data'!$E$11,0,10*ROW('Hygiene Data'!E94))="","",OFFSET('Hygiene Data'!$E$11,0,10*ROW('Hygiene Data'!E94)))</f>
        <v/>
      </c>
      <c r="DS100" s="374" t="str">
        <f ca="1">+IF(OFFSET('Hygiene Data'!$E$12,0,10*ROW('Hygiene Data'!E94))="","",OFFSET('Hygiene Data'!$E$12,0,10*ROW('Hygiene Data'!E94)))</f>
        <v/>
      </c>
      <c r="DT100" s="374" t="str">
        <f ca="1">+IF(OFFSET('Hygiene Data'!$E$13,0,10*ROW('Hygiene Data'!E94))="","",OFFSET('Hygiene Data'!$E$13,0,10*ROW('Hygiene Data'!E94)))</f>
        <v/>
      </c>
      <c r="DU100" s="374" t="str">
        <f ca="1">+IF(OFFSET('Hygiene Data'!$F$11,0,10*ROW('Hygiene Data'!F94))="","",OFFSET('Hygiene Data'!$F$11,0,10*ROW('Hygiene Data'!F94)))</f>
        <v/>
      </c>
      <c r="DV100" s="374" t="str">
        <f ca="1">+IF(OFFSET('Hygiene Data'!$F$12,0,10*ROW('Hygiene Data'!F94))="","",OFFSET('Hygiene Data'!$F$12,0,10*ROW('Hygiene Data'!F94)))</f>
        <v/>
      </c>
      <c r="DW100" s="374" t="str">
        <f ca="1">+IF(OFFSET('Hygiene Data'!$F$13,0,10*ROW('Hygiene Data'!F94))="","",OFFSET('Hygiene Data'!$F$13,0,10*ROW('Hygiene Data'!F94)))</f>
        <v/>
      </c>
      <c r="DX100" s="374" t="str">
        <f ca="1">+IF(OFFSET('Hygiene Data'!$G$11,0,10*ROW('Hygiene Data'!G94))="","",OFFSET('Hygiene Data'!$G$11,0,10*ROW('Hygiene Data'!G94)))</f>
        <v/>
      </c>
      <c r="DY100" s="374" t="str">
        <f ca="1">+IF(OFFSET('Hygiene Data'!$G$12,0,10*ROW('Hygiene Data'!G94))="","",OFFSET('Hygiene Data'!$G$12,0,10*ROW('Hygiene Data'!G94)))</f>
        <v/>
      </c>
      <c r="DZ100" s="374" t="str">
        <f ca="1">+IF(OFFSET('Hygiene Data'!$G$13,0,10*ROW('Hygiene Data'!G94))="","",OFFSET('Hygiene Data'!$G$13,0,10*ROW('Hygiene Data'!G94)))</f>
        <v/>
      </c>
      <c r="EA100" s="374" t="str">
        <f ca="1">+IF(OFFSET('Hygiene Data'!$H$11,0,10*ROW('Hygiene Data'!H94))="","",OFFSET('Hygiene Data'!$H$11,0,10*ROW('Hygiene Data'!H94)))</f>
        <v/>
      </c>
      <c r="EB100" s="374" t="str">
        <f ca="1">+IF(OFFSET('Hygiene Data'!$H$12,0,10*ROW('Hygiene Data'!H94))="","",OFFSET('Hygiene Data'!$H$12,0,10*ROW('Hygiene Data'!H94)))</f>
        <v/>
      </c>
      <c r="EC100" s="374" t="str">
        <f ca="1">+IF(OFFSET('Hygiene Data'!$H$13,0,10*ROW('Hygiene Data'!H94))="","",OFFSET('Hygiene Data'!$H$13,0,10*ROW('Hygiene Data'!H94)))</f>
        <v/>
      </c>
      <c r="ED100" s="374" t="str">
        <f ca="1">+IF(OFFSET('Hygiene Data'!$I$11,0,10*ROW('Hygiene Data'!I94))="","",OFFSET('Hygiene Data'!$I$11,0,10*ROW('Hygiene Data'!I94)))</f>
        <v/>
      </c>
      <c r="EE100" s="374" t="str">
        <f ca="1">+IF(OFFSET('Hygiene Data'!$I$12,0,10*ROW('Hygiene Data'!I94))="","",OFFSET('Hygiene Data'!$I$12,0,10*ROW('Hygiene Data'!I94)))</f>
        <v/>
      </c>
      <c r="EF100" s="374" t="str">
        <f ca="1">+IF(OFFSET('Hygiene Data'!$I$13,0,10*ROW('Hygiene Data'!I94))="","",OFFSET('Hygiene Data'!$I$13,0,10*ROW('Hygiene Data'!I94)))</f>
        <v/>
      </c>
    </row>
    <row r="101" spans="1:136" x14ac:dyDescent="0.25">
      <c r="A101" s="483" t="str">
        <f ca="1">+IF(OFFSET('Water Data'!$B$2,0,10*ROW('Water Data'!E95))="","",OFFSET('Water Data'!$B$2,0,10*ROW('Water Data'!E95)))</f>
        <v/>
      </c>
      <c r="B101" s="48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0" t="str">
        <f t="shared" ca="1" si="1"/>
        <v/>
      </c>
      <c r="D101" s="51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4" t="str">
        <f ca="1">+IF(OFFSET('Water Data'!$D$27,0,10*ROW('Water Data'!D95))="","",OFFSET('Water Data'!$D$27,0,10*ROW('Water Data'!D95)))</f>
        <v/>
      </c>
      <c r="BT101" s="374" t="str">
        <f ca="1">+IF(OFFSET('Water Data'!$D$28,0,10*ROW('Water Data'!D95))="","",OFFSET('Water Data'!$D$28,0,10*ROW('Water Data'!D95)))</f>
        <v/>
      </c>
      <c r="BU101" s="374" t="str">
        <f ca="1">+IF(OFFSET('Water Data'!$D$29,0,10*ROW('Water Data'!D95))="","",OFFSET('Water Data'!$D$29,0,10*ROW('Water Data'!D95)))</f>
        <v/>
      </c>
      <c r="BV101" s="374" t="str">
        <f ca="1">+IF(OFFSET('Water Data'!$E$27,0,10*ROW('Water Data'!E95))="","",OFFSET('Water Data'!$E$27,0,10*ROW('Water Data'!E95)))</f>
        <v/>
      </c>
      <c r="BW101" s="374" t="str">
        <f ca="1">+IF(OFFSET('Water Data'!$E$28,0,10*ROW('Water Data'!E95))="","",OFFSET('Water Data'!$E$28,0,10*ROW('Water Data'!E95)))</f>
        <v/>
      </c>
      <c r="BX101" s="374" t="str">
        <f ca="1">+IF(OFFSET('Water Data'!$E$29,0,10*ROW('Water Data'!E95))="","",OFFSET('Water Data'!$E$29,0,10*ROW('Water Data'!E95)))</f>
        <v/>
      </c>
      <c r="BY101" s="374" t="str">
        <f ca="1">+IF(OFFSET('Water Data'!$F$27,0,10*ROW('Water Data'!F95))="","",OFFSET('Water Data'!$F$27,0,10*ROW('Water Data'!F95)))</f>
        <v/>
      </c>
      <c r="BZ101" s="374" t="str">
        <f ca="1">+IF(OFFSET('Water Data'!$F$28,0,10*ROW('Water Data'!F95))="","",OFFSET('Water Data'!$F$28,0,10*ROW('Water Data'!F95)))</f>
        <v/>
      </c>
      <c r="CA101" s="374" t="str">
        <f ca="1">+IF(OFFSET('Water Data'!$F$29,0,10*ROW('Water Data'!F95))="","",OFFSET('Water Data'!$F$29,0,10*ROW('Water Data'!F95)))</f>
        <v/>
      </c>
      <c r="CB101" s="374" t="str">
        <f ca="1">+IF(OFFSET('Water Data'!$G$27,0,10*ROW('Water Data'!G95))="","",OFFSET('Water Data'!$G$27,0,10*ROW('Water Data'!G95)))</f>
        <v/>
      </c>
      <c r="CC101" s="374" t="str">
        <f ca="1">+IF(OFFSET('Water Data'!$G$28,0,10*ROW('Water Data'!G95))="","",OFFSET('Water Data'!$G$28,0,10*ROW('Water Data'!G95)))</f>
        <v/>
      </c>
      <c r="CD101" s="374" t="str">
        <f ca="1">+IF(OFFSET('Water Data'!$G$29,0,10*ROW('Water Data'!G95))="","",OFFSET('Water Data'!$G$29,0,10*ROW('Water Data'!G95)))</f>
        <v/>
      </c>
      <c r="CE101" s="374" t="str">
        <f ca="1">+IF(OFFSET('Water Data'!$H$27,0,10*ROW('Water Data'!H95))="","",OFFSET('Water Data'!$H$27,0,10*ROW('Water Data'!H95)))</f>
        <v/>
      </c>
      <c r="CF101" s="374" t="str">
        <f ca="1">+IF(OFFSET('Water Data'!$H$28,0,10*ROW('Water Data'!H95))="","",OFFSET('Water Data'!$H$28,0,10*ROW('Water Data'!H95)))</f>
        <v/>
      </c>
      <c r="CG101" s="374" t="str">
        <f ca="1">+IF(OFFSET('Water Data'!$H$29,0,10*ROW('Water Data'!H95))="","",OFFSET('Water Data'!$H$29,0,10*ROW('Water Data'!H95)))</f>
        <v/>
      </c>
      <c r="CH101" s="374" t="str">
        <f ca="1">+IF(OFFSET('Water Data'!$I$27,0,10*ROW('Water Data'!I95))="","",OFFSET('Water Data'!$I$27,0,10*ROW('Water Data'!I95)))</f>
        <v/>
      </c>
      <c r="CI101" s="374" t="str">
        <f ca="1">+IF(OFFSET('Water Data'!$I$28,0,10*ROW('Water Data'!I95))="","",OFFSET('Water Data'!$I$28,0,10*ROW('Water Data'!I95)))</f>
        <v/>
      </c>
      <c r="CJ101" s="374" t="str">
        <f ca="1">+IF(OFFSET('Water Data'!$I$29,0,10*ROW('Water Data'!I95))="","",OFFSET('Water Data'!$I$29,0,10*ROW('Water Data'!I95)))</f>
        <v/>
      </c>
      <c r="CK101" s="374" t="str">
        <f ca="1">+IF(OFFSET('Sanitation Data'!$D$28,0,10*ROW('Sanitation Data'!D95))="","",OFFSET('Sanitation Data'!$D$28,0,10*ROW('Sanitation Data'!D95)))</f>
        <v/>
      </c>
      <c r="CL101" s="374" t="str">
        <f ca="1">+IF(OFFSET('Sanitation Data'!$D$29,0,10*ROW('Sanitation Data'!D95))="","",OFFSET('Sanitation Data'!$D$29,0,10*ROW('Sanitation Data'!D95)))</f>
        <v/>
      </c>
      <c r="CM101" s="374" t="str">
        <f ca="1">+IF(OFFSET('Sanitation Data'!$D$30,0,10*ROW('Sanitation Data'!D95))="","",OFFSET('Sanitation Data'!$D$30,0,10*ROW('Sanitation Data'!D95)))</f>
        <v/>
      </c>
      <c r="CN101" s="374" t="str">
        <f ca="1">+IF(OFFSET('Sanitation Data'!$D$31,0,10*ROW('Sanitation Data'!D95))="","",OFFSET('Sanitation Data'!$D$31,0,10*ROW('Sanitation Data'!D95)))</f>
        <v/>
      </c>
      <c r="CO101" s="374" t="str">
        <f ca="1">+IF(OFFSET('Sanitation Data'!$D$32,0,10*ROW('Sanitation Data'!D95))="","",OFFSET('Sanitation Data'!$D$32,0,10*ROW('Sanitation Data'!D95)))</f>
        <v/>
      </c>
      <c r="CP101" s="374" t="str">
        <f ca="1">+IF(OFFSET('Sanitation Data'!$E$28,0,10*ROW('Sanitation Data'!E95))="","",OFFSET('Sanitation Data'!$E$28,0,10*ROW('Sanitation Data'!E95)))</f>
        <v/>
      </c>
      <c r="CQ101" s="374" t="str">
        <f ca="1">+IF(OFFSET('Sanitation Data'!$E$29,0,10*ROW('Sanitation Data'!E95))="","",OFFSET('Sanitation Data'!$E$29,0,10*ROW('Sanitation Data'!E95)))</f>
        <v/>
      </c>
      <c r="CR101" s="374" t="str">
        <f ca="1">+IF(OFFSET('Sanitation Data'!$E$30,0,10*ROW('Sanitation Data'!E95))="","",OFFSET('Sanitation Data'!$E$30,0,10*ROW('Sanitation Data'!E95)))</f>
        <v/>
      </c>
      <c r="CS101" s="374" t="str">
        <f ca="1">+IF(OFFSET('Sanitation Data'!$E$31,0,10*ROW('Sanitation Data'!E95))="","",OFFSET('Sanitation Data'!$E$31,0,10*ROW('Sanitation Data'!E95)))</f>
        <v/>
      </c>
      <c r="CT101" s="374" t="str">
        <f ca="1">+IF(OFFSET('Sanitation Data'!$E$32,0,10*ROW('Sanitation Data'!E95))="","",OFFSET('Sanitation Data'!$E$32,0,10*ROW('Sanitation Data'!E95)))</f>
        <v/>
      </c>
      <c r="CU101" s="374" t="str">
        <f ca="1">+IF(OFFSET('Sanitation Data'!$F$28,0,10*ROW('Sanitation Data'!F95))="","",OFFSET('Sanitation Data'!$F$28,0,10*ROW('Sanitation Data'!F95)))</f>
        <v/>
      </c>
      <c r="CV101" s="374" t="str">
        <f ca="1">+IF(OFFSET('Sanitation Data'!$F$29,0,10*ROW('Sanitation Data'!F95))="","",OFFSET('Sanitation Data'!$F$29,0,10*ROW('Sanitation Data'!F95)))</f>
        <v/>
      </c>
      <c r="CW101" s="374" t="str">
        <f ca="1">+IF(OFFSET('Sanitation Data'!$F$30,0,10*ROW('Sanitation Data'!F95))="","",OFFSET('Sanitation Data'!$F$30,0,10*ROW('Sanitation Data'!F95)))</f>
        <v/>
      </c>
      <c r="CX101" s="374" t="str">
        <f ca="1">+IF(OFFSET('Sanitation Data'!$F$31,0,10*ROW('Sanitation Data'!F95))="","",OFFSET('Sanitation Data'!$F$31,0,10*ROW('Sanitation Data'!F95)))</f>
        <v/>
      </c>
      <c r="CY101" s="374" t="str">
        <f ca="1">+IF(OFFSET('Sanitation Data'!$F$32,0,10*ROW('Sanitation Data'!F95))="","",OFFSET('Sanitation Data'!$F$32,0,10*ROW('Sanitation Data'!F95)))</f>
        <v/>
      </c>
      <c r="CZ101" s="374" t="str">
        <f ca="1">+IF(OFFSET('Sanitation Data'!$G$28,0,10*ROW('Sanitation Data'!G95))="","",OFFSET('Sanitation Data'!$G$28,0,10*ROW('Sanitation Data'!G95)))</f>
        <v/>
      </c>
      <c r="DA101" s="374" t="str">
        <f ca="1">+IF(OFFSET('Sanitation Data'!$G$29,0,10*ROW('Sanitation Data'!G95))="","",OFFSET('Sanitation Data'!$G$29,0,10*ROW('Sanitation Data'!G95)))</f>
        <v/>
      </c>
      <c r="DB101" s="374" t="str">
        <f ca="1">+IF(OFFSET('Sanitation Data'!$G$30,0,10*ROW('Sanitation Data'!G95))="","",OFFSET('Sanitation Data'!$G$30,0,10*ROW('Sanitation Data'!G95)))</f>
        <v/>
      </c>
      <c r="DC101" s="374" t="str">
        <f ca="1">+IF(OFFSET('Sanitation Data'!$G$31,0,10*ROW('Sanitation Data'!G95))="","",OFFSET('Sanitation Data'!$G$31,0,10*ROW('Sanitation Data'!G95)))</f>
        <v/>
      </c>
      <c r="DD101" s="374" t="str">
        <f ca="1">+IF(OFFSET('Sanitation Data'!$G$32,0,10*ROW('Sanitation Data'!G95))="","",OFFSET('Sanitation Data'!$G$32,0,10*ROW('Sanitation Data'!G95)))</f>
        <v/>
      </c>
      <c r="DE101" s="374" t="str">
        <f ca="1">+IF(OFFSET('Sanitation Data'!$H$28,0,10*ROW('Sanitation Data'!H95))="","",OFFSET('Sanitation Data'!$H$28,0,10*ROW('Sanitation Data'!H95)))</f>
        <v/>
      </c>
      <c r="DF101" s="374" t="str">
        <f ca="1">+IF(OFFSET('Sanitation Data'!$H$29,0,10*ROW('Sanitation Data'!H95))="","",OFFSET('Sanitation Data'!$H$29,0,10*ROW('Sanitation Data'!H95)))</f>
        <v/>
      </c>
      <c r="DG101" s="374" t="str">
        <f ca="1">+IF(OFFSET('Sanitation Data'!$H$30,0,10*ROW('Sanitation Data'!H95))="","",OFFSET('Sanitation Data'!$H$30,0,10*ROW('Sanitation Data'!H95)))</f>
        <v/>
      </c>
      <c r="DH101" s="374" t="str">
        <f ca="1">+IF(OFFSET('Sanitation Data'!$H$31,0,10*ROW('Sanitation Data'!H95))="","",OFFSET('Sanitation Data'!$H$31,0,10*ROW('Sanitation Data'!H95)))</f>
        <v/>
      </c>
      <c r="DI101" s="374" t="str">
        <f ca="1">+IF(OFFSET('Sanitation Data'!$H$32,0,10*ROW('Sanitation Data'!H95))="","",OFFSET('Sanitation Data'!$H$32,0,10*ROW('Sanitation Data'!H95)))</f>
        <v/>
      </c>
      <c r="DJ101" s="374" t="str">
        <f ca="1">+IF(OFFSET('Sanitation Data'!$I$28,0,10*ROW('Sanitation Data'!I95))="","",OFFSET('Sanitation Data'!$I$28,0,10*ROW('Sanitation Data'!I95)))</f>
        <v/>
      </c>
      <c r="DK101" s="374" t="str">
        <f ca="1">+IF(OFFSET('Sanitation Data'!$I$29,0,10*ROW('Sanitation Data'!I95))="","",OFFSET('Sanitation Data'!$I$29,0,10*ROW('Sanitation Data'!I95)))</f>
        <v/>
      </c>
      <c r="DL101" s="374" t="str">
        <f ca="1">+IF(OFFSET('Sanitation Data'!$I$30,0,10*ROW('Sanitation Data'!I95))="","",OFFSET('Sanitation Data'!$I$30,0,10*ROW('Sanitation Data'!I95)))</f>
        <v/>
      </c>
      <c r="DM101" s="374" t="str">
        <f ca="1">+IF(OFFSET('Sanitation Data'!$I$31,0,10*ROW('Sanitation Data'!I95))="","",OFFSET('Sanitation Data'!$I$31,0,10*ROW('Sanitation Data'!I95)))</f>
        <v/>
      </c>
      <c r="DN101" s="374" t="str">
        <f ca="1">+IF(OFFSET('Sanitation Data'!$I$32,0,10*ROW('Sanitation Data'!I95))="","",OFFSET('Sanitation Data'!$I$32,0,10*ROW('Sanitation Data'!I95)))</f>
        <v/>
      </c>
      <c r="DO101" s="374" t="str">
        <f ca="1">+IF(OFFSET('Hygiene Data'!$D$11,0,10*ROW('Hygiene Data'!D95))="","",OFFSET('Hygiene Data'!$D$11,0,10*ROW('Hygiene Data'!D95)))</f>
        <v/>
      </c>
      <c r="DP101" s="374" t="str">
        <f ca="1">+IF(OFFSET('Hygiene Data'!$D$12,0,10*ROW('Hygiene Data'!D95))="","",OFFSET('Hygiene Data'!$D$12,0,10*ROW('Hygiene Data'!D95)))</f>
        <v/>
      </c>
      <c r="DQ101" s="374" t="str">
        <f ca="1">+IF(OFFSET('Hygiene Data'!$D$13,0,10*ROW('Hygiene Data'!D95))="","",OFFSET('Hygiene Data'!$D$13,0,10*ROW('Hygiene Data'!D95)))</f>
        <v/>
      </c>
      <c r="DR101" s="374" t="str">
        <f ca="1">+IF(OFFSET('Hygiene Data'!$E$11,0,10*ROW('Hygiene Data'!E95))="","",OFFSET('Hygiene Data'!$E$11,0,10*ROW('Hygiene Data'!E95)))</f>
        <v/>
      </c>
      <c r="DS101" s="374" t="str">
        <f ca="1">+IF(OFFSET('Hygiene Data'!$E$12,0,10*ROW('Hygiene Data'!E95))="","",OFFSET('Hygiene Data'!$E$12,0,10*ROW('Hygiene Data'!E95)))</f>
        <v/>
      </c>
      <c r="DT101" s="374" t="str">
        <f ca="1">+IF(OFFSET('Hygiene Data'!$E$13,0,10*ROW('Hygiene Data'!E95))="","",OFFSET('Hygiene Data'!$E$13,0,10*ROW('Hygiene Data'!E95)))</f>
        <v/>
      </c>
      <c r="DU101" s="374" t="str">
        <f ca="1">+IF(OFFSET('Hygiene Data'!$F$11,0,10*ROW('Hygiene Data'!F95))="","",OFFSET('Hygiene Data'!$F$11,0,10*ROW('Hygiene Data'!F95)))</f>
        <v/>
      </c>
      <c r="DV101" s="374" t="str">
        <f ca="1">+IF(OFFSET('Hygiene Data'!$F$12,0,10*ROW('Hygiene Data'!F95))="","",OFFSET('Hygiene Data'!$F$12,0,10*ROW('Hygiene Data'!F95)))</f>
        <v/>
      </c>
      <c r="DW101" s="374" t="str">
        <f ca="1">+IF(OFFSET('Hygiene Data'!$F$13,0,10*ROW('Hygiene Data'!F95))="","",OFFSET('Hygiene Data'!$F$13,0,10*ROW('Hygiene Data'!F95)))</f>
        <v/>
      </c>
      <c r="DX101" s="374" t="str">
        <f ca="1">+IF(OFFSET('Hygiene Data'!$G$11,0,10*ROW('Hygiene Data'!G95))="","",OFFSET('Hygiene Data'!$G$11,0,10*ROW('Hygiene Data'!G95)))</f>
        <v/>
      </c>
      <c r="DY101" s="374" t="str">
        <f ca="1">+IF(OFFSET('Hygiene Data'!$G$12,0,10*ROW('Hygiene Data'!G95))="","",OFFSET('Hygiene Data'!$G$12,0,10*ROW('Hygiene Data'!G95)))</f>
        <v/>
      </c>
      <c r="DZ101" s="374" t="str">
        <f ca="1">+IF(OFFSET('Hygiene Data'!$G$13,0,10*ROW('Hygiene Data'!G95))="","",OFFSET('Hygiene Data'!$G$13,0,10*ROW('Hygiene Data'!G95)))</f>
        <v/>
      </c>
      <c r="EA101" s="374" t="str">
        <f ca="1">+IF(OFFSET('Hygiene Data'!$H$11,0,10*ROW('Hygiene Data'!H95))="","",OFFSET('Hygiene Data'!$H$11,0,10*ROW('Hygiene Data'!H95)))</f>
        <v/>
      </c>
      <c r="EB101" s="374" t="str">
        <f ca="1">+IF(OFFSET('Hygiene Data'!$H$12,0,10*ROW('Hygiene Data'!H95))="","",OFFSET('Hygiene Data'!$H$12,0,10*ROW('Hygiene Data'!H95)))</f>
        <v/>
      </c>
      <c r="EC101" s="374" t="str">
        <f ca="1">+IF(OFFSET('Hygiene Data'!$H$13,0,10*ROW('Hygiene Data'!H95))="","",OFFSET('Hygiene Data'!$H$13,0,10*ROW('Hygiene Data'!H95)))</f>
        <v/>
      </c>
      <c r="ED101" s="374" t="str">
        <f ca="1">+IF(OFFSET('Hygiene Data'!$I$11,0,10*ROW('Hygiene Data'!I95))="","",OFFSET('Hygiene Data'!$I$11,0,10*ROW('Hygiene Data'!I95)))</f>
        <v/>
      </c>
      <c r="EE101" s="374" t="str">
        <f ca="1">+IF(OFFSET('Hygiene Data'!$I$12,0,10*ROW('Hygiene Data'!I95))="","",OFFSET('Hygiene Data'!$I$12,0,10*ROW('Hygiene Data'!I95)))</f>
        <v/>
      </c>
      <c r="EF101" s="374" t="str">
        <f ca="1">+IF(OFFSET('Hygiene Data'!$I$13,0,10*ROW('Hygiene Data'!I95))="","",OFFSET('Hygiene Data'!$I$13,0,10*ROW('Hygiene Data'!I95)))</f>
        <v/>
      </c>
    </row>
    <row r="102" spans="1:136" x14ac:dyDescent="0.25">
      <c r="A102" s="483" t="str">
        <f ca="1">+IF(OFFSET('Water Data'!$B$2,0,10*ROW('Water Data'!E96))="","",OFFSET('Water Data'!$B$2,0,10*ROW('Water Data'!E96)))</f>
        <v/>
      </c>
      <c r="B102" s="48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0" t="str">
        <f t="shared" ca="1" si="1"/>
        <v/>
      </c>
      <c r="D102" s="51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4" t="str">
        <f ca="1">+IF(OFFSET('Water Data'!$D$27,0,10*ROW('Water Data'!D96))="","",OFFSET('Water Data'!$D$27,0,10*ROW('Water Data'!D96)))</f>
        <v/>
      </c>
      <c r="BT102" s="374" t="str">
        <f ca="1">+IF(OFFSET('Water Data'!$D$28,0,10*ROW('Water Data'!D96))="","",OFFSET('Water Data'!$D$28,0,10*ROW('Water Data'!D96)))</f>
        <v/>
      </c>
      <c r="BU102" s="374" t="str">
        <f ca="1">+IF(OFFSET('Water Data'!$D$29,0,10*ROW('Water Data'!D96))="","",OFFSET('Water Data'!$D$29,0,10*ROW('Water Data'!D96)))</f>
        <v/>
      </c>
      <c r="BV102" s="374" t="str">
        <f ca="1">+IF(OFFSET('Water Data'!$E$27,0,10*ROW('Water Data'!E96))="","",OFFSET('Water Data'!$E$27,0,10*ROW('Water Data'!E96)))</f>
        <v/>
      </c>
      <c r="BW102" s="374" t="str">
        <f ca="1">+IF(OFFSET('Water Data'!$E$28,0,10*ROW('Water Data'!E96))="","",OFFSET('Water Data'!$E$28,0,10*ROW('Water Data'!E96)))</f>
        <v/>
      </c>
      <c r="BX102" s="374" t="str">
        <f ca="1">+IF(OFFSET('Water Data'!$E$29,0,10*ROW('Water Data'!E96))="","",OFFSET('Water Data'!$E$29,0,10*ROW('Water Data'!E96)))</f>
        <v/>
      </c>
      <c r="BY102" s="374" t="str">
        <f ca="1">+IF(OFFSET('Water Data'!$F$27,0,10*ROW('Water Data'!F96))="","",OFFSET('Water Data'!$F$27,0,10*ROW('Water Data'!F96)))</f>
        <v/>
      </c>
      <c r="BZ102" s="374" t="str">
        <f ca="1">+IF(OFFSET('Water Data'!$F$28,0,10*ROW('Water Data'!F96))="","",OFFSET('Water Data'!$F$28,0,10*ROW('Water Data'!F96)))</f>
        <v/>
      </c>
      <c r="CA102" s="374" t="str">
        <f ca="1">+IF(OFFSET('Water Data'!$F$29,0,10*ROW('Water Data'!F96))="","",OFFSET('Water Data'!$F$29,0,10*ROW('Water Data'!F96)))</f>
        <v/>
      </c>
      <c r="CB102" s="374" t="str">
        <f ca="1">+IF(OFFSET('Water Data'!$G$27,0,10*ROW('Water Data'!G96))="","",OFFSET('Water Data'!$G$27,0,10*ROW('Water Data'!G96)))</f>
        <v/>
      </c>
      <c r="CC102" s="374" t="str">
        <f ca="1">+IF(OFFSET('Water Data'!$G$28,0,10*ROW('Water Data'!G96))="","",OFFSET('Water Data'!$G$28,0,10*ROW('Water Data'!G96)))</f>
        <v/>
      </c>
      <c r="CD102" s="374" t="str">
        <f ca="1">+IF(OFFSET('Water Data'!$G$29,0,10*ROW('Water Data'!G96))="","",OFFSET('Water Data'!$G$29,0,10*ROW('Water Data'!G96)))</f>
        <v/>
      </c>
      <c r="CE102" s="374" t="str">
        <f ca="1">+IF(OFFSET('Water Data'!$H$27,0,10*ROW('Water Data'!H96))="","",OFFSET('Water Data'!$H$27,0,10*ROW('Water Data'!H96)))</f>
        <v/>
      </c>
      <c r="CF102" s="374" t="str">
        <f ca="1">+IF(OFFSET('Water Data'!$H$28,0,10*ROW('Water Data'!H96))="","",OFFSET('Water Data'!$H$28,0,10*ROW('Water Data'!H96)))</f>
        <v/>
      </c>
      <c r="CG102" s="374" t="str">
        <f ca="1">+IF(OFFSET('Water Data'!$H$29,0,10*ROW('Water Data'!H96))="","",OFFSET('Water Data'!$H$29,0,10*ROW('Water Data'!H96)))</f>
        <v/>
      </c>
      <c r="CH102" s="374" t="str">
        <f ca="1">+IF(OFFSET('Water Data'!$I$27,0,10*ROW('Water Data'!I96))="","",OFFSET('Water Data'!$I$27,0,10*ROW('Water Data'!I96)))</f>
        <v/>
      </c>
      <c r="CI102" s="374" t="str">
        <f ca="1">+IF(OFFSET('Water Data'!$I$28,0,10*ROW('Water Data'!I96))="","",OFFSET('Water Data'!$I$28,0,10*ROW('Water Data'!I96)))</f>
        <v/>
      </c>
      <c r="CJ102" s="374" t="str">
        <f ca="1">+IF(OFFSET('Water Data'!$I$29,0,10*ROW('Water Data'!I96))="","",OFFSET('Water Data'!$I$29,0,10*ROW('Water Data'!I96)))</f>
        <v/>
      </c>
      <c r="CK102" s="374" t="str">
        <f ca="1">+IF(OFFSET('Sanitation Data'!$D$28,0,10*ROW('Sanitation Data'!D96))="","",OFFSET('Sanitation Data'!$D$28,0,10*ROW('Sanitation Data'!D96)))</f>
        <v/>
      </c>
      <c r="CL102" s="374" t="str">
        <f ca="1">+IF(OFFSET('Sanitation Data'!$D$29,0,10*ROW('Sanitation Data'!D96))="","",OFFSET('Sanitation Data'!$D$29,0,10*ROW('Sanitation Data'!D96)))</f>
        <v/>
      </c>
      <c r="CM102" s="374" t="str">
        <f ca="1">+IF(OFFSET('Sanitation Data'!$D$30,0,10*ROW('Sanitation Data'!D96))="","",OFFSET('Sanitation Data'!$D$30,0,10*ROW('Sanitation Data'!D96)))</f>
        <v/>
      </c>
      <c r="CN102" s="374" t="str">
        <f ca="1">+IF(OFFSET('Sanitation Data'!$D$31,0,10*ROW('Sanitation Data'!D96))="","",OFFSET('Sanitation Data'!$D$31,0,10*ROW('Sanitation Data'!D96)))</f>
        <v/>
      </c>
      <c r="CO102" s="374" t="str">
        <f ca="1">+IF(OFFSET('Sanitation Data'!$D$32,0,10*ROW('Sanitation Data'!D96))="","",OFFSET('Sanitation Data'!$D$32,0,10*ROW('Sanitation Data'!D96)))</f>
        <v/>
      </c>
      <c r="CP102" s="374" t="str">
        <f ca="1">+IF(OFFSET('Sanitation Data'!$E$28,0,10*ROW('Sanitation Data'!E96))="","",OFFSET('Sanitation Data'!$E$28,0,10*ROW('Sanitation Data'!E96)))</f>
        <v/>
      </c>
      <c r="CQ102" s="374" t="str">
        <f ca="1">+IF(OFFSET('Sanitation Data'!$E$29,0,10*ROW('Sanitation Data'!E96))="","",OFFSET('Sanitation Data'!$E$29,0,10*ROW('Sanitation Data'!E96)))</f>
        <v/>
      </c>
      <c r="CR102" s="374" t="str">
        <f ca="1">+IF(OFFSET('Sanitation Data'!$E$30,0,10*ROW('Sanitation Data'!E96))="","",OFFSET('Sanitation Data'!$E$30,0,10*ROW('Sanitation Data'!E96)))</f>
        <v/>
      </c>
      <c r="CS102" s="374" t="str">
        <f ca="1">+IF(OFFSET('Sanitation Data'!$E$31,0,10*ROW('Sanitation Data'!E96))="","",OFFSET('Sanitation Data'!$E$31,0,10*ROW('Sanitation Data'!E96)))</f>
        <v/>
      </c>
      <c r="CT102" s="374" t="str">
        <f ca="1">+IF(OFFSET('Sanitation Data'!$E$32,0,10*ROW('Sanitation Data'!E96))="","",OFFSET('Sanitation Data'!$E$32,0,10*ROW('Sanitation Data'!E96)))</f>
        <v/>
      </c>
      <c r="CU102" s="374" t="str">
        <f ca="1">+IF(OFFSET('Sanitation Data'!$F$28,0,10*ROW('Sanitation Data'!F96))="","",OFFSET('Sanitation Data'!$F$28,0,10*ROW('Sanitation Data'!F96)))</f>
        <v/>
      </c>
      <c r="CV102" s="374" t="str">
        <f ca="1">+IF(OFFSET('Sanitation Data'!$F$29,0,10*ROW('Sanitation Data'!F96))="","",OFFSET('Sanitation Data'!$F$29,0,10*ROW('Sanitation Data'!F96)))</f>
        <v/>
      </c>
      <c r="CW102" s="374" t="str">
        <f ca="1">+IF(OFFSET('Sanitation Data'!$F$30,0,10*ROW('Sanitation Data'!F96))="","",OFFSET('Sanitation Data'!$F$30,0,10*ROW('Sanitation Data'!F96)))</f>
        <v/>
      </c>
      <c r="CX102" s="374" t="str">
        <f ca="1">+IF(OFFSET('Sanitation Data'!$F$31,0,10*ROW('Sanitation Data'!F96))="","",OFFSET('Sanitation Data'!$F$31,0,10*ROW('Sanitation Data'!F96)))</f>
        <v/>
      </c>
      <c r="CY102" s="374" t="str">
        <f ca="1">+IF(OFFSET('Sanitation Data'!$F$32,0,10*ROW('Sanitation Data'!F96))="","",OFFSET('Sanitation Data'!$F$32,0,10*ROW('Sanitation Data'!F96)))</f>
        <v/>
      </c>
      <c r="CZ102" s="374" t="str">
        <f ca="1">+IF(OFFSET('Sanitation Data'!$G$28,0,10*ROW('Sanitation Data'!G96))="","",OFFSET('Sanitation Data'!$G$28,0,10*ROW('Sanitation Data'!G96)))</f>
        <v/>
      </c>
      <c r="DA102" s="374" t="str">
        <f ca="1">+IF(OFFSET('Sanitation Data'!$G$29,0,10*ROW('Sanitation Data'!G96))="","",OFFSET('Sanitation Data'!$G$29,0,10*ROW('Sanitation Data'!G96)))</f>
        <v/>
      </c>
      <c r="DB102" s="374" t="str">
        <f ca="1">+IF(OFFSET('Sanitation Data'!$G$30,0,10*ROW('Sanitation Data'!G96))="","",OFFSET('Sanitation Data'!$G$30,0,10*ROW('Sanitation Data'!G96)))</f>
        <v/>
      </c>
      <c r="DC102" s="374" t="str">
        <f ca="1">+IF(OFFSET('Sanitation Data'!$G$31,0,10*ROW('Sanitation Data'!G96))="","",OFFSET('Sanitation Data'!$G$31,0,10*ROW('Sanitation Data'!G96)))</f>
        <v/>
      </c>
      <c r="DD102" s="374" t="str">
        <f ca="1">+IF(OFFSET('Sanitation Data'!$G$32,0,10*ROW('Sanitation Data'!G96))="","",OFFSET('Sanitation Data'!$G$32,0,10*ROW('Sanitation Data'!G96)))</f>
        <v/>
      </c>
      <c r="DE102" s="374" t="str">
        <f ca="1">+IF(OFFSET('Sanitation Data'!$H$28,0,10*ROW('Sanitation Data'!H96))="","",OFFSET('Sanitation Data'!$H$28,0,10*ROW('Sanitation Data'!H96)))</f>
        <v/>
      </c>
      <c r="DF102" s="374" t="str">
        <f ca="1">+IF(OFFSET('Sanitation Data'!$H$29,0,10*ROW('Sanitation Data'!H96))="","",OFFSET('Sanitation Data'!$H$29,0,10*ROW('Sanitation Data'!H96)))</f>
        <v/>
      </c>
      <c r="DG102" s="374" t="str">
        <f ca="1">+IF(OFFSET('Sanitation Data'!$H$30,0,10*ROW('Sanitation Data'!H96))="","",OFFSET('Sanitation Data'!$H$30,0,10*ROW('Sanitation Data'!H96)))</f>
        <v/>
      </c>
      <c r="DH102" s="374" t="str">
        <f ca="1">+IF(OFFSET('Sanitation Data'!$H$31,0,10*ROW('Sanitation Data'!H96))="","",OFFSET('Sanitation Data'!$H$31,0,10*ROW('Sanitation Data'!H96)))</f>
        <v/>
      </c>
      <c r="DI102" s="374" t="str">
        <f ca="1">+IF(OFFSET('Sanitation Data'!$H$32,0,10*ROW('Sanitation Data'!H96))="","",OFFSET('Sanitation Data'!$H$32,0,10*ROW('Sanitation Data'!H96)))</f>
        <v/>
      </c>
      <c r="DJ102" s="374" t="str">
        <f ca="1">+IF(OFFSET('Sanitation Data'!$I$28,0,10*ROW('Sanitation Data'!I96))="","",OFFSET('Sanitation Data'!$I$28,0,10*ROW('Sanitation Data'!I96)))</f>
        <v/>
      </c>
      <c r="DK102" s="374" t="str">
        <f ca="1">+IF(OFFSET('Sanitation Data'!$I$29,0,10*ROW('Sanitation Data'!I96))="","",OFFSET('Sanitation Data'!$I$29,0,10*ROW('Sanitation Data'!I96)))</f>
        <v/>
      </c>
      <c r="DL102" s="374" t="str">
        <f ca="1">+IF(OFFSET('Sanitation Data'!$I$30,0,10*ROW('Sanitation Data'!I96))="","",OFFSET('Sanitation Data'!$I$30,0,10*ROW('Sanitation Data'!I96)))</f>
        <v/>
      </c>
      <c r="DM102" s="374" t="str">
        <f ca="1">+IF(OFFSET('Sanitation Data'!$I$31,0,10*ROW('Sanitation Data'!I96))="","",OFFSET('Sanitation Data'!$I$31,0,10*ROW('Sanitation Data'!I96)))</f>
        <v/>
      </c>
      <c r="DN102" s="374" t="str">
        <f ca="1">+IF(OFFSET('Sanitation Data'!$I$32,0,10*ROW('Sanitation Data'!I96))="","",OFFSET('Sanitation Data'!$I$32,0,10*ROW('Sanitation Data'!I96)))</f>
        <v/>
      </c>
      <c r="DO102" s="374" t="str">
        <f ca="1">+IF(OFFSET('Hygiene Data'!$D$11,0,10*ROW('Hygiene Data'!D96))="","",OFFSET('Hygiene Data'!$D$11,0,10*ROW('Hygiene Data'!D96)))</f>
        <v/>
      </c>
      <c r="DP102" s="374" t="str">
        <f ca="1">+IF(OFFSET('Hygiene Data'!$D$12,0,10*ROW('Hygiene Data'!D96))="","",OFFSET('Hygiene Data'!$D$12,0,10*ROW('Hygiene Data'!D96)))</f>
        <v/>
      </c>
      <c r="DQ102" s="374" t="str">
        <f ca="1">+IF(OFFSET('Hygiene Data'!$D$13,0,10*ROW('Hygiene Data'!D96))="","",OFFSET('Hygiene Data'!$D$13,0,10*ROW('Hygiene Data'!D96)))</f>
        <v/>
      </c>
      <c r="DR102" s="374" t="str">
        <f ca="1">+IF(OFFSET('Hygiene Data'!$E$11,0,10*ROW('Hygiene Data'!E96))="","",OFFSET('Hygiene Data'!$E$11,0,10*ROW('Hygiene Data'!E96)))</f>
        <v/>
      </c>
      <c r="DS102" s="374" t="str">
        <f ca="1">+IF(OFFSET('Hygiene Data'!$E$12,0,10*ROW('Hygiene Data'!E96))="","",OFFSET('Hygiene Data'!$E$12,0,10*ROW('Hygiene Data'!E96)))</f>
        <v/>
      </c>
      <c r="DT102" s="374" t="str">
        <f ca="1">+IF(OFFSET('Hygiene Data'!$E$13,0,10*ROW('Hygiene Data'!E96))="","",OFFSET('Hygiene Data'!$E$13,0,10*ROW('Hygiene Data'!E96)))</f>
        <v/>
      </c>
      <c r="DU102" s="374" t="str">
        <f ca="1">+IF(OFFSET('Hygiene Data'!$F$11,0,10*ROW('Hygiene Data'!F96))="","",OFFSET('Hygiene Data'!$F$11,0,10*ROW('Hygiene Data'!F96)))</f>
        <v/>
      </c>
      <c r="DV102" s="374" t="str">
        <f ca="1">+IF(OFFSET('Hygiene Data'!$F$12,0,10*ROW('Hygiene Data'!F96))="","",OFFSET('Hygiene Data'!$F$12,0,10*ROW('Hygiene Data'!F96)))</f>
        <v/>
      </c>
      <c r="DW102" s="374" t="str">
        <f ca="1">+IF(OFFSET('Hygiene Data'!$F$13,0,10*ROW('Hygiene Data'!F96))="","",OFFSET('Hygiene Data'!$F$13,0,10*ROW('Hygiene Data'!F96)))</f>
        <v/>
      </c>
      <c r="DX102" s="374" t="str">
        <f ca="1">+IF(OFFSET('Hygiene Data'!$G$11,0,10*ROW('Hygiene Data'!G96))="","",OFFSET('Hygiene Data'!$G$11,0,10*ROW('Hygiene Data'!G96)))</f>
        <v/>
      </c>
      <c r="DY102" s="374" t="str">
        <f ca="1">+IF(OFFSET('Hygiene Data'!$G$12,0,10*ROW('Hygiene Data'!G96))="","",OFFSET('Hygiene Data'!$G$12,0,10*ROW('Hygiene Data'!G96)))</f>
        <v/>
      </c>
      <c r="DZ102" s="374" t="str">
        <f ca="1">+IF(OFFSET('Hygiene Data'!$G$13,0,10*ROW('Hygiene Data'!G96))="","",OFFSET('Hygiene Data'!$G$13,0,10*ROW('Hygiene Data'!G96)))</f>
        <v/>
      </c>
      <c r="EA102" s="374" t="str">
        <f ca="1">+IF(OFFSET('Hygiene Data'!$H$11,0,10*ROW('Hygiene Data'!H96))="","",OFFSET('Hygiene Data'!$H$11,0,10*ROW('Hygiene Data'!H96)))</f>
        <v/>
      </c>
      <c r="EB102" s="374" t="str">
        <f ca="1">+IF(OFFSET('Hygiene Data'!$H$12,0,10*ROW('Hygiene Data'!H96))="","",OFFSET('Hygiene Data'!$H$12,0,10*ROW('Hygiene Data'!H96)))</f>
        <v/>
      </c>
      <c r="EC102" s="374" t="str">
        <f ca="1">+IF(OFFSET('Hygiene Data'!$H$13,0,10*ROW('Hygiene Data'!H96))="","",OFFSET('Hygiene Data'!$H$13,0,10*ROW('Hygiene Data'!H96)))</f>
        <v/>
      </c>
      <c r="ED102" s="374" t="str">
        <f ca="1">+IF(OFFSET('Hygiene Data'!$I$11,0,10*ROW('Hygiene Data'!I96))="","",OFFSET('Hygiene Data'!$I$11,0,10*ROW('Hygiene Data'!I96)))</f>
        <v/>
      </c>
      <c r="EE102" s="374" t="str">
        <f ca="1">+IF(OFFSET('Hygiene Data'!$I$12,0,10*ROW('Hygiene Data'!I96))="","",OFFSET('Hygiene Data'!$I$12,0,10*ROW('Hygiene Data'!I96)))</f>
        <v/>
      </c>
      <c r="EF102" s="374" t="str">
        <f ca="1">+IF(OFFSET('Hygiene Data'!$I$13,0,10*ROW('Hygiene Data'!I96))="","",OFFSET('Hygiene Data'!$I$13,0,10*ROW('Hygiene Data'!I96)))</f>
        <v/>
      </c>
    </row>
    <row r="103" spans="1:136" x14ac:dyDescent="0.25">
      <c r="A103" s="483" t="str">
        <f ca="1">+IF(OFFSET('Water Data'!$B$2,0,10*ROW('Water Data'!E97))="","",OFFSET('Water Data'!$B$2,0,10*ROW('Water Data'!E97)))</f>
        <v/>
      </c>
      <c r="B103" s="48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0" t="str">
        <f t="shared" ca="1" si="1"/>
        <v/>
      </c>
      <c r="D103" s="51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4" t="str">
        <f ca="1">+IF(OFFSET('Water Data'!$D$27,0,10*ROW('Water Data'!D97))="","",OFFSET('Water Data'!$D$27,0,10*ROW('Water Data'!D97)))</f>
        <v/>
      </c>
      <c r="BT103" s="374" t="str">
        <f ca="1">+IF(OFFSET('Water Data'!$D$28,0,10*ROW('Water Data'!D97))="","",OFFSET('Water Data'!$D$28,0,10*ROW('Water Data'!D97)))</f>
        <v/>
      </c>
      <c r="BU103" s="374" t="str">
        <f ca="1">+IF(OFFSET('Water Data'!$D$29,0,10*ROW('Water Data'!D97))="","",OFFSET('Water Data'!$D$29,0,10*ROW('Water Data'!D97)))</f>
        <v/>
      </c>
      <c r="BV103" s="374" t="str">
        <f ca="1">+IF(OFFSET('Water Data'!$E$27,0,10*ROW('Water Data'!E97))="","",OFFSET('Water Data'!$E$27,0,10*ROW('Water Data'!E97)))</f>
        <v/>
      </c>
      <c r="BW103" s="374" t="str">
        <f ca="1">+IF(OFFSET('Water Data'!$E$28,0,10*ROW('Water Data'!E97))="","",OFFSET('Water Data'!$E$28,0,10*ROW('Water Data'!E97)))</f>
        <v/>
      </c>
      <c r="BX103" s="374" t="str">
        <f ca="1">+IF(OFFSET('Water Data'!$E$29,0,10*ROW('Water Data'!E97))="","",OFFSET('Water Data'!$E$29,0,10*ROW('Water Data'!E97)))</f>
        <v/>
      </c>
      <c r="BY103" s="374" t="str">
        <f ca="1">+IF(OFFSET('Water Data'!$F$27,0,10*ROW('Water Data'!F97))="","",OFFSET('Water Data'!$F$27,0,10*ROW('Water Data'!F97)))</f>
        <v/>
      </c>
      <c r="BZ103" s="374" t="str">
        <f ca="1">+IF(OFFSET('Water Data'!$F$28,0,10*ROW('Water Data'!F97))="","",OFFSET('Water Data'!$F$28,0,10*ROW('Water Data'!F97)))</f>
        <v/>
      </c>
      <c r="CA103" s="374" t="str">
        <f ca="1">+IF(OFFSET('Water Data'!$F$29,0,10*ROW('Water Data'!F97))="","",OFFSET('Water Data'!$F$29,0,10*ROW('Water Data'!F97)))</f>
        <v/>
      </c>
      <c r="CB103" s="374" t="str">
        <f ca="1">+IF(OFFSET('Water Data'!$G$27,0,10*ROW('Water Data'!G97))="","",OFFSET('Water Data'!$G$27,0,10*ROW('Water Data'!G97)))</f>
        <v/>
      </c>
      <c r="CC103" s="374" t="str">
        <f ca="1">+IF(OFFSET('Water Data'!$G$28,0,10*ROW('Water Data'!G97))="","",OFFSET('Water Data'!$G$28,0,10*ROW('Water Data'!G97)))</f>
        <v/>
      </c>
      <c r="CD103" s="374" t="str">
        <f ca="1">+IF(OFFSET('Water Data'!$G$29,0,10*ROW('Water Data'!G97))="","",OFFSET('Water Data'!$G$29,0,10*ROW('Water Data'!G97)))</f>
        <v/>
      </c>
      <c r="CE103" s="374" t="str">
        <f ca="1">+IF(OFFSET('Water Data'!$H$27,0,10*ROW('Water Data'!H97))="","",OFFSET('Water Data'!$H$27,0,10*ROW('Water Data'!H97)))</f>
        <v/>
      </c>
      <c r="CF103" s="374" t="str">
        <f ca="1">+IF(OFFSET('Water Data'!$H$28,0,10*ROW('Water Data'!H97))="","",OFFSET('Water Data'!$H$28,0,10*ROW('Water Data'!H97)))</f>
        <v/>
      </c>
      <c r="CG103" s="374" t="str">
        <f ca="1">+IF(OFFSET('Water Data'!$H$29,0,10*ROW('Water Data'!H97))="","",OFFSET('Water Data'!$H$29,0,10*ROW('Water Data'!H97)))</f>
        <v/>
      </c>
      <c r="CH103" s="374" t="str">
        <f ca="1">+IF(OFFSET('Water Data'!$I$27,0,10*ROW('Water Data'!I97))="","",OFFSET('Water Data'!$I$27,0,10*ROW('Water Data'!I97)))</f>
        <v/>
      </c>
      <c r="CI103" s="374" t="str">
        <f ca="1">+IF(OFFSET('Water Data'!$I$28,0,10*ROW('Water Data'!I97))="","",OFFSET('Water Data'!$I$28,0,10*ROW('Water Data'!I97)))</f>
        <v/>
      </c>
      <c r="CJ103" s="374" t="str">
        <f ca="1">+IF(OFFSET('Water Data'!$I$29,0,10*ROW('Water Data'!I97))="","",OFFSET('Water Data'!$I$29,0,10*ROW('Water Data'!I97)))</f>
        <v/>
      </c>
      <c r="CK103" s="374" t="str">
        <f ca="1">+IF(OFFSET('Sanitation Data'!$D$28,0,10*ROW('Sanitation Data'!D97))="","",OFFSET('Sanitation Data'!$D$28,0,10*ROW('Sanitation Data'!D97)))</f>
        <v/>
      </c>
      <c r="CL103" s="374" t="str">
        <f ca="1">+IF(OFFSET('Sanitation Data'!$D$29,0,10*ROW('Sanitation Data'!D97))="","",OFFSET('Sanitation Data'!$D$29,0,10*ROW('Sanitation Data'!D97)))</f>
        <v/>
      </c>
      <c r="CM103" s="374" t="str">
        <f ca="1">+IF(OFFSET('Sanitation Data'!$D$30,0,10*ROW('Sanitation Data'!D97))="","",OFFSET('Sanitation Data'!$D$30,0,10*ROW('Sanitation Data'!D97)))</f>
        <v/>
      </c>
      <c r="CN103" s="374" t="str">
        <f ca="1">+IF(OFFSET('Sanitation Data'!$D$31,0,10*ROW('Sanitation Data'!D97))="","",OFFSET('Sanitation Data'!$D$31,0,10*ROW('Sanitation Data'!D97)))</f>
        <v/>
      </c>
      <c r="CO103" s="374" t="str">
        <f ca="1">+IF(OFFSET('Sanitation Data'!$D$32,0,10*ROW('Sanitation Data'!D97))="","",OFFSET('Sanitation Data'!$D$32,0,10*ROW('Sanitation Data'!D97)))</f>
        <v/>
      </c>
      <c r="CP103" s="374" t="str">
        <f ca="1">+IF(OFFSET('Sanitation Data'!$E$28,0,10*ROW('Sanitation Data'!E97))="","",OFFSET('Sanitation Data'!$E$28,0,10*ROW('Sanitation Data'!E97)))</f>
        <v/>
      </c>
      <c r="CQ103" s="374" t="str">
        <f ca="1">+IF(OFFSET('Sanitation Data'!$E$29,0,10*ROW('Sanitation Data'!E97))="","",OFFSET('Sanitation Data'!$E$29,0,10*ROW('Sanitation Data'!E97)))</f>
        <v/>
      </c>
      <c r="CR103" s="374" t="str">
        <f ca="1">+IF(OFFSET('Sanitation Data'!$E$30,0,10*ROW('Sanitation Data'!E97))="","",OFFSET('Sanitation Data'!$E$30,0,10*ROW('Sanitation Data'!E97)))</f>
        <v/>
      </c>
      <c r="CS103" s="374" t="str">
        <f ca="1">+IF(OFFSET('Sanitation Data'!$E$31,0,10*ROW('Sanitation Data'!E97))="","",OFFSET('Sanitation Data'!$E$31,0,10*ROW('Sanitation Data'!E97)))</f>
        <v/>
      </c>
      <c r="CT103" s="374" t="str">
        <f ca="1">+IF(OFFSET('Sanitation Data'!$E$32,0,10*ROW('Sanitation Data'!E97))="","",OFFSET('Sanitation Data'!$E$32,0,10*ROW('Sanitation Data'!E97)))</f>
        <v/>
      </c>
      <c r="CU103" s="374" t="str">
        <f ca="1">+IF(OFFSET('Sanitation Data'!$F$28,0,10*ROW('Sanitation Data'!F97))="","",OFFSET('Sanitation Data'!$F$28,0,10*ROW('Sanitation Data'!F97)))</f>
        <v/>
      </c>
      <c r="CV103" s="374" t="str">
        <f ca="1">+IF(OFFSET('Sanitation Data'!$F$29,0,10*ROW('Sanitation Data'!F97))="","",OFFSET('Sanitation Data'!$F$29,0,10*ROW('Sanitation Data'!F97)))</f>
        <v/>
      </c>
      <c r="CW103" s="374" t="str">
        <f ca="1">+IF(OFFSET('Sanitation Data'!$F$30,0,10*ROW('Sanitation Data'!F97))="","",OFFSET('Sanitation Data'!$F$30,0,10*ROW('Sanitation Data'!F97)))</f>
        <v/>
      </c>
      <c r="CX103" s="374" t="str">
        <f ca="1">+IF(OFFSET('Sanitation Data'!$F$31,0,10*ROW('Sanitation Data'!F97))="","",OFFSET('Sanitation Data'!$F$31,0,10*ROW('Sanitation Data'!F97)))</f>
        <v/>
      </c>
      <c r="CY103" s="374" t="str">
        <f ca="1">+IF(OFFSET('Sanitation Data'!$F$32,0,10*ROW('Sanitation Data'!F97))="","",OFFSET('Sanitation Data'!$F$32,0,10*ROW('Sanitation Data'!F97)))</f>
        <v/>
      </c>
      <c r="CZ103" s="374" t="str">
        <f ca="1">+IF(OFFSET('Sanitation Data'!$G$28,0,10*ROW('Sanitation Data'!G97))="","",OFFSET('Sanitation Data'!$G$28,0,10*ROW('Sanitation Data'!G97)))</f>
        <v/>
      </c>
      <c r="DA103" s="374" t="str">
        <f ca="1">+IF(OFFSET('Sanitation Data'!$G$29,0,10*ROW('Sanitation Data'!G97))="","",OFFSET('Sanitation Data'!$G$29,0,10*ROW('Sanitation Data'!G97)))</f>
        <v/>
      </c>
      <c r="DB103" s="374" t="str">
        <f ca="1">+IF(OFFSET('Sanitation Data'!$G$30,0,10*ROW('Sanitation Data'!G97))="","",OFFSET('Sanitation Data'!$G$30,0,10*ROW('Sanitation Data'!G97)))</f>
        <v/>
      </c>
      <c r="DC103" s="374" t="str">
        <f ca="1">+IF(OFFSET('Sanitation Data'!$G$31,0,10*ROW('Sanitation Data'!G97))="","",OFFSET('Sanitation Data'!$G$31,0,10*ROW('Sanitation Data'!G97)))</f>
        <v/>
      </c>
      <c r="DD103" s="374" t="str">
        <f ca="1">+IF(OFFSET('Sanitation Data'!$G$32,0,10*ROW('Sanitation Data'!G97))="","",OFFSET('Sanitation Data'!$G$32,0,10*ROW('Sanitation Data'!G97)))</f>
        <v/>
      </c>
      <c r="DE103" s="374" t="str">
        <f ca="1">+IF(OFFSET('Sanitation Data'!$H$28,0,10*ROW('Sanitation Data'!H97))="","",OFFSET('Sanitation Data'!$H$28,0,10*ROW('Sanitation Data'!H97)))</f>
        <v/>
      </c>
      <c r="DF103" s="374" t="str">
        <f ca="1">+IF(OFFSET('Sanitation Data'!$H$29,0,10*ROW('Sanitation Data'!H97))="","",OFFSET('Sanitation Data'!$H$29,0,10*ROW('Sanitation Data'!H97)))</f>
        <v/>
      </c>
      <c r="DG103" s="374" t="str">
        <f ca="1">+IF(OFFSET('Sanitation Data'!$H$30,0,10*ROW('Sanitation Data'!H97))="","",OFFSET('Sanitation Data'!$H$30,0,10*ROW('Sanitation Data'!H97)))</f>
        <v/>
      </c>
      <c r="DH103" s="374" t="str">
        <f ca="1">+IF(OFFSET('Sanitation Data'!$H$31,0,10*ROW('Sanitation Data'!H97))="","",OFFSET('Sanitation Data'!$H$31,0,10*ROW('Sanitation Data'!H97)))</f>
        <v/>
      </c>
      <c r="DI103" s="374" t="str">
        <f ca="1">+IF(OFFSET('Sanitation Data'!$H$32,0,10*ROW('Sanitation Data'!H97))="","",OFFSET('Sanitation Data'!$H$32,0,10*ROW('Sanitation Data'!H97)))</f>
        <v/>
      </c>
      <c r="DJ103" s="374" t="str">
        <f ca="1">+IF(OFFSET('Sanitation Data'!$I$28,0,10*ROW('Sanitation Data'!I97))="","",OFFSET('Sanitation Data'!$I$28,0,10*ROW('Sanitation Data'!I97)))</f>
        <v/>
      </c>
      <c r="DK103" s="374" t="str">
        <f ca="1">+IF(OFFSET('Sanitation Data'!$I$29,0,10*ROW('Sanitation Data'!I97))="","",OFFSET('Sanitation Data'!$I$29,0,10*ROW('Sanitation Data'!I97)))</f>
        <v/>
      </c>
      <c r="DL103" s="374" t="str">
        <f ca="1">+IF(OFFSET('Sanitation Data'!$I$30,0,10*ROW('Sanitation Data'!I97))="","",OFFSET('Sanitation Data'!$I$30,0,10*ROW('Sanitation Data'!I97)))</f>
        <v/>
      </c>
      <c r="DM103" s="374" t="str">
        <f ca="1">+IF(OFFSET('Sanitation Data'!$I$31,0,10*ROW('Sanitation Data'!I97))="","",OFFSET('Sanitation Data'!$I$31,0,10*ROW('Sanitation Data'!I97)))</f>
        <v/>
      </c>
      <c r="DN103" s="374" t="str">
        <f ca="1">+IF(OFFSET('Sanitation Data'!$I$32,0,10*ROW('Sanitation Data'!I97))="","",OFFSET('Sanitation Data'!$I$32,0,10*ROW('Sanitation Data'!I97)))</f>
        <v/>
      </c>
      <c r="DO103" s="374" t="str">
        <f ca="1">+IF(OFFSET('Hygiene Data'!$D$11,0,10*ROW('Hygiene Data'!D97))="","",OFFSET('Hygiene Data'!$D$11,0,10*ROW('Hygiene Data'!D97)))</f>
        <v/>
      </c>
      <c r="DP103" s="374" t="str">
        <f ca="1">+IF(OFFSET('Hygiene Data'!$D$12,0,10*ROW('Hygiene Data'!D97))="","",OFFSET('Hygiene Data'!$D$12,0,10*ROW('Hygiene Data'!D97)))</f>
        <v/>
      </c>
      <c r="DQ103" s="374" t="str">
        <f ca="1">+IF(OFFSET('Hygiene Data'!$D$13,0,10*ROW('Hygiene Data'!D97))="","",OFFSET('Hygiene Data'!$D$13,0,10*ROW('Hygiene Data'!D97)))</f>
        <v/>
      </c>
      <c r="DR103" s="374" t="str">
        <f ca="1">+IF(OFFSET('Hygiene Data'!$E$11,0,10*ROW('Hygiene Data'!E97))="","",OFFSET('Hygiene Data'!$E$11,0,10*ROW('Hygiene Data'!E97)))</f>
        <v/>
      </c>
      <c r="DS103" s="374" t="str">
        <f ca="1">+IF(OFFSET('Hygiene Data'!$E$12,0,10*ROW('Hygiene Data'!E97))="","",OFFSET('Hygiene Data'!$E$12,0,10*ROW('Hygiene Data'!E97)))</f>
        <v/>
      </c>
      <c r="DT103" s="374" t="str">
        <f ca="1">+IF(OFFSET('Hygiene Data'!$E$13,0,10*ROW('Hygiene Data'!E97))="","",OFFSET('Hygiene Data'!$E$13,0,10*ROW('Hygiene Data'!E97)))</f>
        <v/>
      </c>
      <c r="DU103" s="374" t="str">
        <f ca="1">+IF(OFFSET('Hygiene Data'!$F$11,0,10*ROW('Hygiene Data'!F97))="","",OFFSET('Hygiene Data'!$F$11,0,10*ROW('Hygiene Data'!F97)))</f>
        <v/>
      </c>
      <c r="DV103" s="374" t="str">
        <f ca="1">+IF(OFFSET('Hygiene Data'!$F$12,0,10*ROW('Hygiene Data'!F97))="","",OFFSET('Hygiene Data'!$F$12,0,10*ROW('Hygiene Data'!F97)))</f>
        <v/>
      </c>
      <c r="DW103" s="374" t="str">
        <f ca="1">+IF(OFFSET('Hygiene Data'!$F$13,0,10*ROW('Hygiene Data'!F97))="","",OFFSET('Hygiene Data'!$F$13,0,10*ROW('Hygiene Data'!F97)))</f>
        <v/>
      </c>
      <c r="DX103" s="374" t="str">
        <f ca="1">+IF(OFFSET('Hygiene Data'!$G$11,0,10*ROW('Hygiene Data'!G97))="","",OFFSET('Hygiene Data'!$G$11,0,10*ROW('Hygiene Data'!G97)))</f>
        <v/>
      </c>
      <c r="DY103" s="374" t="str">
        <f ca="1">+IF(OFFSET('Hygiene Data'!$G$12,0,10*ROW('Hygiene Data'!G97))="","",OFFSET('Hygiene Data'!$G$12,0,10*ROW('Hygiene Data'!G97)))</f>
        <v/>
      </c>
      <c r="DZ103" s="374" t="str">
        <f ca="1">+IF(OFFSET('Hygiene Data'!$G$13,0,10*ROW('Hygiene Data'!G97))="","",OFFSET('Hygiene Data'!$G$13,0,10*ROW('Hygiene Data'!G97)))</f>
        <v/>
      </c>
      <c r="EA103" s="374" t="str">
        <f ca="1">+IF(OFFSET('Hygiene Data'!$H$11,0,10*ROW('Hygiene Data'!H97))="","",OFFSET('Hygiene Data'!$H$11,0,10*ROW('Hygiene Data'!H97)))</f>
        <v/>
      </c>
      <c r="EB103" s="374" t="str">
        <f ca="1">+IF(OFFSET('Hygiene Data'!$H$12,0,10*ROW('Hygiene Data'!H97))="","",OFFSET('Hygiene Data'!$H$12,0,10*ROW('Hygiene Data'!H97)))</f>
        <v/>
      </c>
      <c r="EC103" s="374" t="str">
        <f ca="1">+IF(OFFSET('Hygiene Data'!$H$13,0,10*ROW('Hygiene Data'!H97))="","",OFFSET('Hygiene Data'!$H$13,0,10*ROW('Hygiene Data'!H97)))</f>
        <v/>
      </c>
      <c r="ED103" s="374" t="str">
        <f ca="1">+IF(OFFSET('Hygiene Data'!$I$11,0,10*ROW('Hygiene Data'!I97))="","",OFFSET('Hygiene Data'!$I$11,0,10*ROW('Hygiene Data'!I97)))</f>
        <v/>
      </c>
      <c r="EE103" s="374" t="str">
        <f ca="1">+IF(OFFSET('Hygiene Data'!$I$12,0,10*ROW('Hygiene Data'!I97))="","",OFFSET('Hygiene Data'!$I$12,0,10*ROW('Hygiene Data'!I97)))</f>
        <v/>
      </c>
      <c r="EF103" s="374" t="str">
        <f ca="1">+IF(OFFSET('Hygiene Data'!$I$13,0,10*ROW('Hygiene Data'!I97))="","",OFFSET('Hygiene Data'!$I$13,0,10*ROW('Hygiene Data'!I97)))</f>
        <v/>
      </c>
    </row>
    <row r="104" spans="1:136" x14ac:dyDescent="0.25">
      <c r="A104" s="483" t="str">
        <f ca="1">+IF(OFFSET('Water Data'!$B$2,0,10*ROW('Water Data'!E98))="","",OFFSET('Water Data'!$B$2,0,10*ROW('Water Data'!E98)))</f>
        <v/>
      </c>
      <c r="B104" s="48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0" t="str">
        <f t="shared" ca="1" si="1"/>
        <v/>
      </c>
      <c r="D104" s="51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4" t="str">
        <f ca="1">+IF(OFFSET('Water Data'!$D$27,0,10*ROW('Water Data'!D98))="","",OFFSET('Water Data'!$D$27,0,10*ROW('Water Data'!D98)))</f>
        <v/>
      </c>
      <c r="BT104" s="374" t="str">
        <f ca="1">+IF(OFFSET('Water Data'!$D$28,0,10*ROW('Water Data'!D98))="","",OFFSET('Water Data'!$D$28,0,10*ROW('Water Data'!D98)))</f>
        <v/>
      </c>
      <c r="BU104" s="374" t="str">
        <f ca="1">+IF(OFFSET('Water Data'!$D$29,0,10*ROW('Water Data'!D98))="","",OFFSET('Water Data'!$D$29,0,10*ROW('Water Data'!D98)))</f>
        <v/>
      </c>
      <c r="BV104" s="374" t="str">
        <f ca="1">+IF(OFFSET('Water Data'!$E$27,0,10*ROW('Water Data'!E98))="","",OFFSET('Water Data'!$E$27,0,10*ROW('Water Data'!E98)))</f>
        <v/>
      </c>
      <c r="BW104" s="374" t="str">
        <f ca="1">+IF(OFFSET('Water Data'!$E$28,0,10*ROW('Water Data'!E98))="","",OFFSET('Water Data'!$E$28,0,10*ROW('Water Data'!E98)))</f>
        <v/>
      </c>
      <c r="BX104" s="374" t="str">
        <f ca="1">+IF(OFFSET('Water Data'!$E$29,0,10*ROW('Water Data'!E98))="","",OFFSET('Water Data'!$E$29,0,10*ROW('Water Data'!E98)))</f>
        <v/>
      </c>
      <c r="BY104" s="374" t="str">
        <f ca="1">+IF(OFFSET('Water Data'!$F$27,0,10*ROW('Water Data'!F98))="","",OFFSET('Water Data'!$F$27,0,10*ROW('Water Data'!F98)))</f>
        <v/>
      </c>
      <c r="BZ104" s="374" t="str">
        <f ca="1">+IF(OFFSET('Water Data'!$F$28,0,10*ROW('Water Data'!F98))="","",OFFSET('Water Data'!$F$28,0,10*ROW('Water Data'!F98)))</f>
        <v/>
      </c>
      <c r="CA104" s="374" t="str">
        <f ca="1">+IF(OFFSET('Water Data'!$F$29,0,10*ROW('Water Data'!F98))="","",OFFSET('Water Data'!$F$29,0,10*ROW('Water Data'!F98)))</f>
        <v/>
      </c>
      <c r="CB104" s="374" t="str">
        <f ca="1">+IF(OFFSET('Water Data'!$G$27,0,10*ROW('Water Data'!G98))="","",OFFSET('Water Data'!$G$27,0,10*ROW('Water Data'!G98)))</f>
        <v/>
      </c>
      <c r="CC104" s="374" t="str">
        <f ca="1">+IF(OFFSET('Water Data'!$G$28,0,10*ROW('Water Data'!G98))="","",OFFSET('Water Data'!$G$28,0,10*ROW('Water Data'!G98)))</f>
        <v/>
      </c>
      <c r="CD104" s="374" t="str">
        <f ca="1">+IF(OFFSET('Water Data'!$G$29,0,10*ROW('Water Data'!G98))="","",OFFSET('Water Data'!$G$29,0,10*ROW('Water Data'!G98)))</f>
        <v/>
      </c>
      <c r="CE104" s="374" t="str">
        <f ca="1">+IF(OFFSET('Water Data'!$H$27,0,10*ROW('Water Data'!H98))="","",OFFSET('Water Data'!$H$27,0,10*ROW('Water Data'!H98)))</f>
        <v/>
      </c>
      <c r="CF104" s="374" t="str">
        <f ca="1">+IF(OFFSET('Water Data'!$H$28,0,10*ROW('Water Data'!H98))="","",OFFSET('Water Data'!$H$28,0,10*ROW('Water Data'!H98)))</f>
        <v/>
      </c>
      <c r="CG104" s="374" t="str">
        <f ca="1">+IF(OFFSET('Water Data'!$H$29,0,10*ROW('Water Data'!H98))="","",OFFSET('Water Data'!$H$29,0,10*ROW('Water Data'!H98)))</f>
        <v/>
      </c>
      <c r="CH104" s="374" t="str">
        <f ca="1">+IF(OFFSET('Water Data'!$I$27,0,10*ROW('Water Data'!I98))="","",OFFSET('Water Data'!$I$27,0,10*ROW('Water Data'!I98)))</f>
        <v/>
      </c>
      <c r="CI104" s="374" t="str">
        <f ca="1">+IF(OFFSET('Water Data'!$I$28,0,10*ROW('Water Data'!I98))="","",OFFSET('Water Data'!$I$28,0,10*ROW('Water Data'!I98)))</f>
        <v/>
      </c>
      <c r="CJ104" s="374" t="str">
        <f ca="1">+IF(OFFSET('Water Data'!$I$29,0,10*ROW('Water Data'!I98))="","",OFFSET('Water Data'!$I$29,0,10*ROW('Water Data'!I98)))</f>
        <v/>
      </c>
      <c r="CK104" s="374" t="str">
        <f ca="1">+IF(OFFSET('Sanitation Data'!$D$28,0,10*ROW('Sanitation Data'!D98))="","",OFFSET('Sanitation Data'!$D$28,0,10*ROW('Sanitation Data'!D98)))</f>
        <v/>
      </c>
      <c r="CL104" s="374" t="str">
        <f ca="1">+IF(OFFSET('Sanitation Data'!$D$29,0,10*ROW('Sanitation Data'!D98))="","",OFFSET('Sanitation Data'!$D$29,0,10*ROW('Sanitation Data'!D98)))</f>
        <v/>
      </c>
      <c r="CM104" s="374" t="str">
        <f ca="1">+IF(OFFSET('Sanitation Data'!$D$30,0,10*ROW('Sanitation Data'!D98))="","",OFFSET('Sanitation Data'!$D$30,0,10*ROW('Sanitation Data'!D98)))</f>
        <v/>
      </c>
      <c r="CN104" s="374" t="str">
        <f ca="1">+IF(OFFSET('Sanitation Data'!$D$31,0,10*ROW('Sanitation Data'!D98))="","",OFFSET('Sanitation Data'!$D$31,0,10*ROW('Sanitation Data'!D98)))</f>
        <v/>
      </c>
      <c r="CO104" s="374" t="str">
        <f ca="1">+IF(OFFSET('Sanitation Data'!$D$32,0,10*ROW('Sanitation Data'!D98))="","",OFFSET('Sanitation Data'!$D$32,0,10*ROW('Sanitation Data'!D98)))</f>
        <v/>
      </c>
      <c r="CP104" s="374" t="str">
        <f ca="1">+IF(OFFSET('Sanitation Data'!$E$28,0,10*ROW('Sanitation Data'!E98))="","",OFFSET('Sanitation Data'!$E$28,0,10*ROW('Sanitation Data'!E98)))</f>
        <v/>
      </c>
      <c r="CQ104" s="374" t="str">
        <f ca="1">+IF(OFFSET('Sanitation Data'!$E$29,0,10*ROW('Sanitation Data'!E98))="","",OFFSET('Sanitation Data'!$E$29,0,10*ROW('Sanitation Data'!E98)))</f>
        <v/>
      </c>
      <c r="CR104" s="374" t="str">
        <f ca="1">+IF(OFFSET('Sanitation Data'!$E$30,0,10*ROW('Sanitation Data'!E98))="","",OFFSET('Sanitation Data'!$E$30,0,10*ROW('Sanitation Data'!E98)))</f>
        <v/>
      </c>
      <c r="CS104" s="374" t="str">
        <f ca="1">+IF(OFFSET('Sanitation Data'!$E$31,0,10*ROW('Sanitation Data'!E98))="","",OFFSET('Sanitation Data'!$E$31,0,10*ROW('Sanitation Data'!E98)))</f>
        <v/>
      </c>
      <c r="CT104" s="374" t="str">
        <f ca="1">+IF(OFFSET('Sanitation Data'!$E$32,0,10*ROW('Sanitation Data'!E98))="","",OFFSET('Sanitation Data'!$E$32,0,10*ROW('Sanitation Data'!E98)))</f>
        <v/>
      </c>
      <c r="CU104" s="374" t="str">
        <f ca="1">+IF(OFFSET('Sanitation Data'!$F$28,0,10*ROW('Sanitation Data'!F98))="","",OFFSET('Sanitation Data'!$F$28,0,10*ROW('Sanitation Data'!F98)))</f>
        <v/>
      </c>
      <c r="CV104" s="374" t="str">
        <f ca="1">+IF(OFFSET('Sanitation Data'!$F$29,0,10*ROW('Sanitation Data'!F98))="","",OFFSET('Sanitation Data'!$F$29,0,10*ROW('Sanitation Data'!F98)))</f>
        <v/>
      </c>
      <c r="CW104" s="374" t="str">
        <f ca="1">+IF(OFFSET('Sanitation Data'!$F$30,0,10*ROW('Sanitation Data'!F98))="","",OFFSET('Sanitation Data'!$F$30,0,10*ROW('Sanitation Data'!F98)))</f>
        <v/>
      </c>
      <c r="CX104" s="374" t="str">
        <f ca="1">+IF(OFFSET('Sanitation Data'!$F$31,0,10*ROW('Sanitation Data'!F98))="","",OFFSET('Sanitation Data'!$F$31,0,10*ROW('Sanitation Data'!F98)))</f>
        <v/>
      </c>
      <c r="CY104" s="374" t="str">
        <f ca="1">+IF(OFFSET('Sanitation Data'!$F$32,0,10*ROW('Sanitation Data'!F98))="","",OFFSET('Sanitation Data'!$F$32,0,10*ROW('Sanitation Data'!F98)))</f>
        <v/>
      </c>
      <c r="CZ104" s="374" t="str">
        <f ca="1">+IF(OFFSET('Sanitation Data'!$G$28,0,10*ROW('Sanitation Data'!G98))="","",OFFSET('Sanitation Data'!$G$28,0,10*ROW('Sanitation Data'!G98)))</f>
        <v/>
      </c>
      <c r="DA104" s="374" t="str">
        <f ca="1">+IF(OFFSET('Sanitation Data'!$G$29,0,10*ROW('Sanitation Data'!G98))="","",OFFSET('Sanitation Data'!$G$29,0,10*ROW('Sanitation Data'!G98)))</f>
        <v/>
      </c>
      <c r="DB104" s="374" t="str">
        <f ca="1">+IF(OFFSET('Sanitation Data'!$G$30,0,10*ROW('Sanitation Data'!G98))="","",OFFSET('Sanitation Data'!$G$30,0,10*ROW('Sanitation Data'!G98)))</f>
        <v/>
      </c>
      <c r="DC104" s="374" t="str">
        <f ca="1">+IF(OFFSET('Sanitation Data'!$G$31,0,10*ROW('Sanitation Data'!G98))="","",OFFSET('Sanitation Data'!$G$31,0,10*ROW('Sanitation Data'!G98)))</f>
        <v/>
      </c>
      <c r="DD104" s="374" t="str">
        <f ca="1">+IF(OFFSET('Sanitation Data'!$G$32,0,10*ROW('Sanitation Data'!G98))="","",OFFSET('Sanitation Data'!$G$32,0,10*ROW('Sanitation Data'!G98)))</f>
        <v/>
      </c>
      <c r="DE104" s="374" t="str">
        <f ca="1">+IF(OFFSET('Sanitation Data'!$H$28,0,10*ROW('Sanitation Data'!H98))="","",OFFSET('Sanitation Data'!$H$28,0,10*ROW('Sanitation Data'!H98)))</f>
        <v/>
      </c>
      <c r="DF104" s="374" t="str">
        <f ca="1">+IF(OFFSET('Sanitation Data'!$H$29,0,10*ROW('Sanitation Data'!H98))="","",OFFSET('Sanitation Data'!$H$29,0,10*ROW('Sanitation Data'!H98)))</f>
        <v/>
      </c>
      <c r="DG104" s="374" t="str">
        <f ca="1">+IF(OFFSET('Sanitation Data'!$H$30,0,10*ROW('Sanitation Data'!H98))="","",OFFSET('Sanitation Data'!$H$30,0,10*ROW('Sanitation Data'!H98)))</f>
        <v/>
      </c>
      <c r="DH104" s="374" t="str">
        <f ca="1">+IF(OFFSET('Sanitation Data'!$H$31,0,10*ROW('Sanitation Data'!H98))="","",OFFSET('Sanitation Data'!$H$31,0,10*ROW('Sanitation Data'!H98)))</f>
        <v/>
      </c>
      <c r="DI104" s="374" t="str">
        <f ca="1">+IF(OFFSET('Sanitation Data'!$H$32,0,10*ROW('Sanitation Data'!H98))="","",OFFSET('Sanitation Data'!$H$32,0,10*ROW('Sanitation Data'!H98)))</f>
        <v/>
      </c>
      <c r="DJ104" s="374" t="str">
        <f ca="1">+IF(OFFSET('Sanitation Data'!$I$28,0,10*ROW('Sanitation Data'!I98))="","",OFFSET('Sanitation Data'!$I$28,0,10*ROW('Sanitation Data'!I98)))</f>
        <v/>
      </c>
      <c r="DK104" s="374" t="str">
        <f ca="1">+IF(OFFSET('Sanitation Data'!$I$29,0,10*ROW('Sanitation Data'!I98))="","",OFFSET('Sanitation Data'!$I$29,0,10*ROW('Sanitation Data'!I98)))</f>
        <v/>
      </c>
      <c r="DL104" s="374" t="str">
        <f ca="1">+IF(OFFSET('Sanitation Data'!$I$30,0,10*ROW('Sanitation Data'!I98))="","",OFFSET('Sanitation Data'!$I$30,0,10*ROW('Sanitation Data'!I98)))</f>
        <v/>
      </c>
      <c r="DM104" s="374" t="str">
        <f ca="1">+IF(OFFSET('Sanitation Data'!$I$31,0,10*ROW('Sanitation Data'!I98))="","",OFFSET('Sanitation Data'!$I$31,0,10*ROW('Sanitation Data'!I98)))</f>
        <v/>
      </c>
      <c r="DN104" s="374" t="str">
        <f ca="1">+IF(OFFSET('Sanitation Data'!$I$32,0,10*ROW('Sanitation Data'!I98))="","",OFFSET('Sanitation Data'!$I$32,0,10*ROW('Sanitation Data'!I98)))</f>
        <v/>
      </c>
      <c r="DO104" s="374" t="str">
        <f ca="1">+IF(OFFSET('Hygiene Data'!$D$11,0,10*ROW('Hygiene Data'!D98))="","",OFFSET('Hygiene Data'!$D$11,0,10*ROW('Hygiene Data'!D98)))</f>
        <v/>
      </c>
      <c r="DP104" s="374" t="str">
        <f ca="1">+IF(OFFSET('Hygiene Data'!$D$12,0,10*ROW('Hygiene Data'!D98))="","",OFFSET('Hygiene Data'!$D$12,0,10*ROW('Hygiene Data'!D98)))</f>
        <v/>
      </c>
      <c r="DQ104" s="374" t="str">
        <f ca="1">+IF(OFFSET('Hygiene Data'!$D$13,0,10*ROW('Hygiene Data'!D98))="","",OFFSET('Hygiene Data'!$D$13,0,10*ROW('Hygiene Data'!D98)))</f>
        <v/>
      </c>
      <c r="DR104" s="374" t="str">
        <f ca="1">+IF(OFFSET('Hygiene Data'!$E$11,0,10*ROW('Hygiene Data'!E98))="","",OFFSET('Hygiene Data'!$E$11,0,10*ROW('Hygiene Data'!E98)))</f>
        <v/>
      </c>
      <c r="DS104" s="374" t="str">
        <f ca="1">+IF(OFFSET('Hygiene Data'!$E$12,0,10*ROW('Hygiene Data'!E98))="","",OFFSET('Hygiene Data'!$E$12,0,10*ROW('Hygiene Data'!E98)))</f>
        <v/>
      </c>
      <c r="DT104" s="374" t="str">
        <f ca="1">+IF(OFFSET('Hygiene Data'!$E$13,0,10*ROW('Hygiene Data'!E98))="","",OFFSET('Hygiene Data'!$E$13,0,10*ROW('Hygiene Data'!E98)))</f>
        <v/>
      </c>
      <c r="DU104" s="374" t="str">
        <f ca="1">+IF(OFFSET('Hygiene Data'!$F$11,0,10*ROW('Hygiene Data'!F98))="","",OFFSET('Hygiene Data'!$F$11,0,10*ROW('Hygiene Data'!F98)))</f>
        <v/>
      </c>
      <c r="DV104" s="374" t="str">
        <f ca="1">+IF(OFFSET('Hygiene Data'!$F$12,0,10*ROW('Hygiene Data'!F98))="","",OFFSET('Hygiene Data'!$F$12,0,10*ROW('Hygiene Data'!F98)))</f>
        <v/>
      </c>
      <c r="DW104" s="374" t="str">
        <f ca="1">+IF(OFFSET('Hygiene Data'!$F$13,0,10*ROW('Hygiene Data'!F98))="","",OFFSET('Hygiene Data'!$F$13,0,10*ROW('Hygiene Data'!F98)))</f>
        <v/>
      </c>
      <c r="DX104" s="374" t="str">
        <f ca="1">+IF(OFFSET('Hygiene Data'!$G$11,0,10*ROW('Hygiene Data'!G98))="","",OFFSET('Hygiene Data'!$G$11,0,10*ROW('Hygiene Data'!G98)))</f>
        <v/>
      </c>
      <c r="DY104" s="374" t="str">
        <f ca="1">+IF(OFFSET('Hygiene Data'!$G$12,0,10*ROW('Hygiene Data'!G98))="","",OFFSET('Hygiene Data'!$G$12,0,10*ROW('Hygiene Data'!G98)))</f>
        <v/>
      </c>
      <c r="DZ104" s="374" t="str">
        <f ca="1">+IF(OFFSET('Hygiene Data'!$G$13,0,10*ROW('Hygiene Data'!G98))="","",OFFSET('Hygiene Data'!$G$13,0,10*ROW('Hygiene Data'!G98)))</f>
        <v/>
      </c>
      <c r="EA104" s="374" t="str">
        <f ca="1">+IF(OFFSET('Hygiene Data'!$H$11,0,10*ROW('Hygiene Data'!H98))="","",OFFSET('Hygiene Data'!$H$11,0,10*ROW('Hygiene Data'!H98)))</f>
        <v/>
      </c>
      <c r="EB104" s="374" t="str">
        <f ca="1">+IF(OFFSET('Hygiene Data'!$H$12,0,10*ROW('Hygiene Data'!H98))="","",OFFSET('Hygiene Data'!$H$12,0,10*ROW('Hygiene Data'!H98)))</f>
        <v/>
      </c>
      <c r="EC104" s="374" t="str">
        <f ca="1">+IF(OFFSET('Hygiene Data'!$H$13,0,10*ROW('Hygiene Data'!H98))="","",OFFSET('Hygiene Data'!$H$13,0,10*ROW('Hygiene Data'!H98)))</f>
        <v/>
      </c>
      <c r="ED104" s="374" t="str">
        <f ca="1">+IF(OFFSET('Hygiene Data'!$I$11,0,10*ROW('Hygiene Data'!I98))="","",OFFSET('Hygiene Data'!$I$11,0,10*ROW('Hygiene Data'!I98)))</f>
        <v/>
      </c>
      <c r="EE104" s="374" t="str">
        <f ca="1">+IF(OFFSET('Hygiene Data'!$I$12,0,10*ROW('Hygiene Data'!I98))="","",OFFSET('Hygiene Data'!$I$12,0,10*ROW('Hygiene Data'!I98)))</f>
        <v/>
      </c>
      <c r="EF104" s="374" t="str">
        <f ca="1">+IF(OFFSET('Hygiene Data'!$I$13,0,10*ROW('Hygiene Data'!I98))="","",OFFSET('Hygiene Data'!$I$13,0,10*ROW('Hygiene Data'!I98)))</f>
        <v/>
      </c>
    </row>
    <row r="105" spans="1:136" x14ac:dyDescent="0.25">
      <c r="A105" s="483" t="str">
        <f ca="1">+IF(OFFSET('Water Data'!$B$2,0,10*ROW('Water Data'!E99))="","",OFFSET('Water Data'!$B$2,0,10*ROW('Water Data'!E99)))</f>
        <v/>
      </c>
      <c r="B105" s="48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0" t="str">
        <f t="shared" ca="1" si="1"/>
        <v/>
      </c>
      <c r="D105" s="51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4" t="str">
        <f ca="1">+IF(OFFSET('Water Data'!$D$27,0,10*ROW('Water Data'!D99))="","",OFFSET('Water Data'!$D$27,0,10*ROW('Water Data'!D99)))</f>
        <v/>
      </c>
      <c r="BT105" s="374" t="str">
        <f ca="1">+IF(OFFSET('Water Data'!$D$28,0,10*ROW('Water Data'!D99))="","",OFFSET('Water Data'!$D$28,0,10*ROW('Water Data'!D99)))</f>
        <v/>
      </c>
      <c r="BU105" s="374" t="str">
        <f ca="1">+IF(OFFSET('Water Data'!$D$29,0,10*ROW('Water Data'!D99))="","",OFFSET('Water Data'!$D$29,0,10*ROW('Water Data'!D99)))</f>
        <v/>
      </c>
      <c r="BV105" s="374" t="str">
        <f ca="1">+IF(OFFSET('Water Data'!$E$27,0,10*ROW('Water Data'!E99))="","",OFFSET('Water Data'!$E$27,0,10*ROW('Water Data'!E99)))</f>
        <v/>
      </c>
      <c r="BW105" s="374" t="str">
        <f ca="1">+IF(OFFSET('Water Data'!$E$28,0,10*ROW('Water Data'!E99))="","",OFFSET('Water Data'!$E$28,0,10*ROW('Water Data'!E99)))</f>
        <v/>
      </c>
      <c r="BX105" s="374" t="str">
        <f ca="1">+IF(OFFSET('Water Data'!$E$29,0,10*ROW('Water Data'!E99))="","",OFFSET('Water Data'!$E$29,0,10*ROW('Water Data'!E99)))</f>
        <v/>
      </c>
      <c r="BY105" s="374" t="str">
        <f ca="1">+IF(OFFSET('Water Data'!$F$27,0,10*ROW('Water Data'!F99))="","",OFFSET('Water Data'!$F$27,0,10*ROW('Water Data'!F99)))</f>
        <v/>
      </c>
      <c r="BZ105" s="374" t="str">
        <f ca="1">+IF(OFFSET('Water Data'!$F$28,0,10*ROW('Water Data'!F99))="","",OFFSET('Water Data'!$F$28,0,10*ROW('Water Data'!F99)))</f>
        <v/>
      </c>
      <c r="CA105" s="374" t="str">
        <f ca="1">+IF(OFFSET('Water Data'!$F$29,0,10*ROW('Water Data'!F99))="","",OFFSET('Water Data'!$F$29,0,10*ROW('Water Data'!F99)))</f>
        <v/>
      </c>
      <c r="CB105" s="374" t="str">
        <f ca="1">+IF(OFFSET('Water Data'!$G$27,0,10*ROW('Water Data'!G99))="","",OFFSET('Water Data'!$G$27,0,10*ROW('Water Data'!G99)))</f>
        <v/>
      </c>
      <c r="CC105" s="374" t="str">
        <f ca="1">+IF(OFFSET('Water Data'!$G$28,0,10*ROW('Water Data'!G99))="","",OFFSET('Water Data'!$G$28,0,10*ROW('Water Data'!G99)))</f>
        <v/>
      </c>
      <c r="CD105" s="374" t="str">
        <f ca="1">+IF(OFFSET('Water Data'!$G$29,0,10*ROW('Water Data'!G99))="","",OFFSET('Water Data'!$G$29,0,10*ROW('Water Data'!G99)))</f>
        <v/>
      </c>
      <c r="CE105" s="374" t="str">
        <f ca="1">+IF(OFFSET('Water Data'!$H$27,0,10*ROW('Water Data'!H99))="","",OFFSET('Water Data'!$H$27,0,10*ROW('Water Data'!H99)))</f>
        <v/>
      </c>
      <c r="CF105" s="374" t="str">
        <f ca="1">+IF(OFFSET('Water Data'!$H$28,0,10*ROW('Water Data'!H99))="","",OFFSET('Water Data'!$H$28,0,10*ROW('Water Data'!H99)))</f>
        <v/>
      </c>
      <c r="CG105" s="374" t="str">
        <f ca="1">+IF(OFFSET('Water Data'!$H$29,0,10*ROW('Water Data'!H99))="","",OFFSET('Water Data'!$H$29,0,10*ROW('Water Data'!H99)))</f>
        <v/>
      </c>
      <c r="CH105" s="374" t="str">
        <f ca="1">+IF(OFFSET('Water Data'!$I$27,0,10*ROW('Water Data'!I99))="","",OFFSET('Water Data'!$I$27,0,10*ROW('Water Data'!I99)))</f>
        <v/>
      </c>
      <c r="CI105" s="374" t="str">
        <f ca="1">+IF(OFFSET('Water Data'!$I$28,0,10*ROW('Water Data'!I99))="","",OFFSET('Water Data'!$I$28,0,10*ROW('Water Data'!I99)))</f>
        <v/>
      </c>
      <c r="CJ105" s="374" t="str">
        <f ca="1">+IF(OFFSET('Water Data'!$I$29,0,10*ROW('Water Data'!I99))="","",OFFSET('Water Data'!$I$29,0,10*ROW('Water Data'!I99)))</f>
        <v/>
      </c>
      <c r="CK105" s="374" t="str">
        <f ca="1">+IF(OFFSET('Sanitation Data'!$D$28,0,10*ROW('Sanitation Data'!D99))="","",OFFSET('Sanitation Data'!$D$28,0,10*ROW('Sanitation Data'!D99)))</f>
        <v/>
      </c>
      <c r="CL105" s="374" t="str">
        <f ca="1">+IF(OFFSET('Sanitation Data'!$D$29,0,10*ROW('Sanitation Data'!D99))="","",OFFSET('Sanitation Data'!$D$29,0,10*ROW('Sanitation Data'!D99)))</f>
        <v/>
      </c>
      <c r="CM105" s="374" t="str">
        <f ca="1">+IF(OFFSET('Sanitation Data'!$D$30,0,10*ROW('Sanitation Data'!D99))="","",OFFSET('Sanitation Data'!$D$30,0,10*ROW('Sanitation Data'!D99)))</f>
        <v/>
      </c>
      <c r="CN105" s="374" t="str">
        <f ca="1">+IF(OFFSET('Sanitation Data'!$D$31,0,10*ROW('Sanitation Data'!D99))="","",OFFSET('Sanitation Data'!$D$31,0,10*ROW('Sanitation Data'!D99)))</f>
        <v/>
      </c>
      <c r="CO105" s="374" t="str">
        <f ca="1">+IF(OFFSET('Sanitation Data'!$D$32,0,10*ROW('Sanitation Data'!D99))="","",OFFSET('Sanitation Data'!$D$32,0,10*ROW('Sanitation Data'!D99)))</f>
        <v/>
      </c>
      <c r="CP105" s="374" t="str">
        <f ca="1">+IF(OFFSET('Sanitation Data'!$E$28,0,10*ROW('Sanitation Data'!E99))="","",OFFSET('Sanitation Data'!$E$28,0,10*ROW('Sanitation Data'!E99)))</f>
        <v/>
      </c>
      <c r="CQ105" s="374" t="str">
        <f ca="1">+IF(OFFSET('Sanitation Data'!$E$29,0,10*ROW('Sanitation Data'!E99))="","",OFFSET('Sanitation Data'!$E$29,0,10*ROW('Sanitation Data'!E99)))</f>
        <v/>
      </c>
      <c r="CR105" s="374" t="str">
        <f ca="1">+IF(OFFSET('Sanitation Data'!$E$30,0,10*ROW('Sanitation Data'!E99))="","",OFFSET('Sanitation Data'!$E$30,0,10*ROW('Sanitation Data'!E99)))</f>
        <v/>
      </c>
      <c r="CS105" s="374" t="str">
        <f ca="1">+IF(OFFSET('Sanitation Data'!$E$31,0,10*ROW('Sanitation Data'!E99))="","",OFFSET('Sanitation Data'!$E$31,0,10*ROW('Sanitation Data'!E99)))</f>
        <v/>
      </c>
      <c r="CT105" s="374" t="str">
        <f ca="1">+IF(OFFSET('Sanitation Data'!$E$32,0,10*ROW('Sanitation Data'!E99))="","",OFFSET('Sanitation Data'!$E$32,0,10*ROW('Sanitation Data'!E99)))</f>
        <v/>
      </c>
      <c r="CU105" s="374" t="str">
        <f ca="1">+IF(OFFSET('Sanitation Data'!$F$28,0,10*ROW('Sanitation Data'!F99))="","",OFFSET('Sanitation Data'!$F$28,0,10*ROW('Sanitation Data'!F99)))</f>
        <v/>
      </c>
      <c r="CV105" s="374" t="str">
        <f ca="1">+IF(OFFSET('Sanitation Data'!$F$29,0,10*ROW('Sanitation Data'!F99))="","",OFFSET('Sanitation Data'!$F$29,0,10*ROW('Sanitation Data'!F99)))</f>
        <v/>
      </c>
      <c r="CW105" s="374" t="str">
        <f ca="1">+IF(OFFSET('Sanitation Data'!$F$30,0,10*ROW('Sanitation Data'!F99))="","",OFFSET('Sanitation Data'!$F$30,0,10*ROW('Sanitation Data'!F99)))</f>
        <v/>
      </c>
      <c r="CX105" s="374" t="str">
        <f ca="1">+IF(OFFSET('Sanitation Data'!$F$31,0,10*ROW('Sanitation Data'!F99))="","",OFFSET('Sanitation Data'!$F$31,0,10*ROW('Sanitation Data'!F99)))</f>
        <v/>
      </c>
      <c r="CY105" s="374" t="str">
        <f ca="1">+IF(OFFSET('Sanitation Data'!$F$32,0,10*ROW('Sanitation Data'!F99))="","",OFFSET('Sanitation Data'!$F$32,0,10*ROW('Sanitation Data'!F99)))</f>
        <v/>
      </c>
      <c r="CZ105" s="374" t="str">
        <f ca="1">+IF(OFFSET('Sanitation Data'!$G$28,0,10*ROW('Sanitation Data'!G99))="","",OFFSET('Sanitation Data'!$G$28,0,10*ROW('Sanitation Data'!G99)))</f>
        <v/>
      </c>
      <c r="DA105" s="374" t="str">
        <f ca="1">+IF(OFFSET('Sanitation Data'!$G$29,0,10*ROW('Sanitation Data'!G99))="","",OFFSET('Sanitation Data'!$G$29,0,10*ROW('Sanitation Data'!G99)))</f>
        <v/>
      </c>
      <c r="DB105" s="374" t="str">
        <f ca="1">+IF(OFFSET('Sanitation Data'!$G$30,0,10*ROW('Sanitation Data'!G99))="","",OFFSET('Sanitation Data'!$G$30,0,10*ROW('Sanitation Data'!G99)))</f>
        <v/>
      </c>
      <c r="DC105" s="374" t="str">
        <f ca="1">+IF(OFFSET('Sanitation Data'!$G$31,0,10*ROW('Sanitation Data'!G99))="","",OFFSET('Sanitation Data'!$G$31,0,10*ROW('Sanitation Data'!G99)))</f>
        <v/>
      </c>
      <c r="DD105" s="374" t="str">
        <f ca="1">+IF(OFFSET('Sanitation Data'!$G$32,0,10*ROW('Sanitation Data'!G99))="","",OFFSET('Sanitation Data'!$G$32,0,10*ROW('Sanitation Data'!G99)))</f>
        <v/>
      </c>
      <c r="DE105" s="374" t="str">
        <f ca="1">+IF(OFFSET('Sanitation Data'!$H$28,0,10*ROW('Sanitation Data'!H99))="","",OFFSET('Sanitation Data'!$H$28,0,10*ROW('Sanitation Data'!H99)))</f>
        <v/>
      </c>
      <c r="DF105" s="374" t="str">
        <f ca="1">+IF(OFFSET('Sanitation Data'!$H$29,0,10*ROW('Sanitation Data'!H99))="","",OFFSET('Sanitation Data'!$H$29,0,10*ROW('Sanitation Data'!H99)))</f>
        <v/>
      </c>
      <c r="DG105" s="374" t="str">
        <f ca="1">+IF(OFFSET('Sanitation Data'!$H$30,0,10*ROW('Sanitation Data'!H99))="","",OFFSET('Sanitation Data'!$H$30,0,10*ROW('Sanitation Data'!H99)))</f>
        <v/>
      </c>
      <c r="DH105" s="374" t="str">
        <f ca="1">+IF(OFFSET('Sanitation Data'!$H$31,0,10*ROW('Sanitation Data'!H99))="","",OFFSET('Sanitation Data'!$H$31,0,10*ROW('Sanitation Data'!H99)))</f>
        <v/>
      </c>
      <c r="DI105" s="374" t="str">
        <f ca="1">+IF(OFFSET('Sanitation Data'!$H$32,0,10*ROW('Sanitation Data'!H99))="","",OFFSET('Sanitation Data'!$H$32,0,10*ROW('Sanitation Data'!H99)))</f>
        <v/>
      </c>
      <c r="DJ105" s="374" t="str">
        <f ca="1">+IF(OFFSET('Sanitation Data'!$I$28,0,10*ROW('Sanitation Data'!I99))="","",OFFSET('Sanitation Data'!$I$28,0,10*ROW('Sanitation Data'!I99)))</f>
        <v/>
      </c>
      <c r="DK105" s="374" t="str">
        <f ca="1">+IF(OFFSET('Sanitation Data'!$I$29,0,10*ROW('Sanitation Data'!I99))="","",OFFSET('Sanitation Data'!$I$29,0,10*ROW('Sanitation Data'!I99)))</f>
        <v/>
      </c>
      <c r="DL105" s="374" t="str">
        <f ca="1">+IF(OFFSET('Sanitation Data'!$I$30,0,10*ROW('Sanitation Data'!I99))="","",OFFSET('Sanitation Data'!$I$30,0,10*ROW('Sanitation Data'!I99)))</f>
        <v/>
      </c>
      <c r="DM105" s="374" t="str">
        <f ca="1">+IF(OFFSET('Sanitation Data'!$I$31,0,10*ROW('Sanitation Data'!I99))="","",OFFSET('Sanitation Data'!$I$31,0,10*ROW('Sanitation Data'!I99)))</f>
        <v/>
      </c>
      <c r="DN105" s="374" t="str">
        <f ca="1">+IF(OFFSET('Sanitation Data'!$I$32,0,10*ROW('Sanitation Data'!I99))="","",OFFSET('Sanitation Data'!$I$32,0,10*ROW('Sanitation Data'!I99)))</f>
        <v/>
      </c>
      <c r="DO105" s="374" t="str">
        <f ca="1">+IF(OFFSET('Hygiene Data'!$D$11,0,10*ROW('Hygiene Data'!D99))="","",OFFSET('Hygiene Data'!$D$11,0,10*ROW('Hygiene Data'!D99)))</f>
        <v/>
      </c>
      <c r="DP105" s="374" t="str">
        <f ca="1">+IF(OFFSET('Hygiene Data'!$D$12,0,10*ROW('Hygiene Data'!D99))="","",OFFSET('Hygiene Data'!$D$12,0,10*ROW('Hygiene Data'!D99)))</f>
        <v/>
      </c>
      <c r="DQ105" s="374" t="str">
        <f ca="1">+IF(OFFSET('Hygiene Data'!$D$13,0,10*ROW('Hygiene Data'!D99))="","",OFFSET('Hygiene Data'!$D$13,0,10*ROW('Hygiene Data'!D99)))</f>
        <v/>
      </c>
      <c r="DR105" s="374" t="str">
        <f ca="1">+IF(OFFSET('Hygiene Data'!$E$11,0,10*ROW('Hygiene Data'!E99))="","",OFFSET('Hygiene Data'!$E$11,0,10*ROW('Hygiene Data'!E99)))</f>
        <v/>
      </c>
      <c r="DS105" s="374" t="str">
        <f ca="1">+IF(OFFSET('Hygiene Data'!$E$12,0,10*ROW('Hygiene Data'!E99))="","",OFFSET('Hygiene Data'!$E$12,0,10*ROW('Hygiene Data'!E99)))</f>
        <v/>
      </c>
      <c r="DT105" s="374" t="str">
        <f ca="1">+IF(OFFSET('Hygiene Data'!$E$13,0,10*ROW('Hygiene Data'!E99))="","",OFFSET('Hygiene Data'!$E$13,0,10*ROW('Hygiene Data'!E99)))</f>
        <v/>
      </c>
      <c r="DU105" s="374" t="str">
        <f ca="1">+IF(OFFSET('Hygiene Data'!$F$11,0,10*ROW('Hygiene Data'!F99))="","",OFFSET('Hygiene Data'!$F$11,0,10*ROW('Hygiene Data'!F99)))</f>
        <v/>
      </c>
      <c r="DV105" s="374" t="str">
        <f ca="1">+IF(OFFSET('Hygiene Data'!$F$12,0,10*ROW('Hygiene Data'!F99))="","",OFFSET('Hygiene Data'!$F$12,0,10*ROW('Hygiene Data'!F99)))</f>
        <v/>
      </c>
      <c r="DW105" s="374" t="str">
        <f ca="1">+IF(OFFSET('Hygiene Data'!$F$13,0,10*ROW('Hygiene Data'!F99))="","",OFFSET('Hygiene Data'!$F$13,0,10*ROW('Hygiene Data'!F99)))</f>
        <v/>
      </c>
      <c r="DX105" s="374" t="str">
        <f ca="1">+IF(OFFSET('Hygiene Data'!$G$11,0,10*ROW('Hygiene Data'!G99))="","",OFFSET('Hygiene Data'!$G$11,0,10*ROW('Hygiene Data'!G99)))</f>
        <v/>
      </c>
      <c r="DY105" s="374" t="str">
        <f ca="1">+IF(OFFSET('Hygiene Data'!$G$12,0,10*ROW('Hygiene Data'!G99))="","",OFFSET('Hygiene Data'!$G$12,0,10*ROW('Hygiene Data'!G99)))</f>
        <v/>
      </c>
      <c r="DZ105" s="374" t="str">
        <f ca="1">+IF(OFFSET('Hygiene Data'!$G$13,0,10*ROW('Hygiene Data'!G99))="","",OFFSET('Hygiene Data'!$G$13,0,10*ROW('Hygiene Data'!G99)))</f>
        <v/>
      </c>
      <c r="EA105" s="374" t="str">
        <f ca="1">+IF(OFFSET('Hygiene Data'!$H$11,0,10*ROW('Hygiene Data'!H99))="","",OFFSET('Hygiene Data'!$H$11,0,10*ROW('Hygiene Data'!H99)))</f>
        <v/>
      </c>
      <c r="EB105" s="374" t="str">
        <f ca="1">+IF(OFFSET('Hygiene Data'!$H$12,0,10*ROW('Hygiene Data'!H99))="","",OFFSET('Hygiene Data'!$H$12,0,10*ROW('Hygiene Data'!H99)))</f>
        <v/>
      </c>
      <c r="EC105" s="374" t="str">
        <f ca="1">+IF(OFFSET('Hygiene Data'!$H$13,0,10*ROW('Hygiene Data'!H99))="","",OFFSET('Hygiene Data'!$H$13,0,10*ROW('Hygiene Data'!H99)))</f>
        <v/>
      </c>
      <c r="ED105" s="374" t="str">
        <f ca="1">+IF(OFFSET('Hygiene Data'!$I$11,0,10*ROW('Hygiene Data'!I99))="","",OFFSET('Hygiene Data'!$I$11,0,10*ROW('Hygiene Data'!I99)))</f>
        <v/>
      </c>
      <c r="EE105" s="374" t="str">
        <f ca="1">+IF(OFFSET('Hygiene Data'!$I$12,0,10*ROW('Hygiene Data'!I99))="","",OFFSET('Hygiene Data'!$I$12,0,10*ROW('Hygiene Data'!I99)))</f>
        <v/>
      </c>
      <c r="EF105" s="374" t="str">
        <f ca="1">+IF(OFFSET('Hygiene Data'!$I$13,0,10*ROW('Hygiene Data'!I99))="","",OFFSET('Hygiene Data'!$I$13,0,10*ROW('Hygiene Data'!I99)))</f>
        <v/>
      </c>
    </row>
    <row r="106" spans="1:136" x14ac:dyDescent="0.25">
      <c r="A106" s="483" t="str">
        <f ca="1">+IF(OFFSET('Water Data'!$B$2,0,10*ROW('Water Data'!E100))="","",OFFSET('Water Data'!$B$2,0,10*ROW('Water Data'!E100)))</f>
        <v/>
      </c>
      <c r="B106" s="48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0" t="str">
        <f t="shared" ca="1" si="1"/>
        <v/>
      </c>
      <c r="D106" s="51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4" t="str">
        <f ca="1">+IF(OFFSET('Water Data'!$D$27,0,10*ROW('Water Data'!D100))="","",OFFSET('Water Data'!$D$27,0,10*ROW('Water Data'!D100)))</f>
        <v/>
      </c>
      <c r="BT106" s="374" t="str">
        <f ca="1">+IF(OFFSET('Water Data'!$D$28,0,10*ROW('Water Data'!D100))="","",OFFSET('Water Data'!$D$28,0,10*ROW('Water Data'!D100)))</f>
        <v/>
      </c>
      <c r="BU106" s="374" t="str">
        <f ca="1">+IF(OFFSET('Water Data'!$D$29,0,10*ROW('Water Data'!D100))="","",OFFSET('Water Data'!$D$29,0,10*ROW('Water Data'!D100)))</f>
        <v/>
      </c>
      <c r="BV106" s="374" t="str">
        <f ca="1">+IF(OFFSET('Water Data'!$E$27,0,10*ROW('Water Data'!E100))="","",OFFSET('Water Data'!$E$27,0,10*ROW('Water Data'!E100)))</f>
        <v/>
      </c>
      <c r="BW106" s="374" t="str">
        <f ca="1">+IF(OFFSET('Water Data'!$E$28,0,10*ROW('Water Data'!E100))="","",OFFSET('Water Data'!$E$28,0,10*ROW('Water Data'!E100)))</f>
        <v/>
      </c>
      <c r="BX106" s="374" t="str">
        <f ca="1">+IF(OFFSET('Water Data'!$E$29,0,10*ROW('Water Data'!E100))="","",OFFSET('Water Data'!$E$29,0,10*ROW('Water Data'!E100)))</f>
        <v/>
      </c>
      <c r="BY106" s="374" t="str">
        <f ca="1">+IF(OFFSET('Water Data'!$F$27,0,10*ROW('Water Data'!F100))="","",OFFSET('Water Data'!$F$27,0,10*ROW('Water Data'!F100)))</f>
        <v/>
      </c>
      <c r="BZ106" s="374" t="str">
        <f ca="1">+IF(OFFSET('Water Data'!$F$28,0,10*ROW('Water Data'!F100))="","",OFFSET('Water Data'!$F$28,0,10*ROW('Water Data'!F100)))</f>
        <v/>
      </c>
      <c r="CA106" s="374" t="str">
        <f ca="1">+IF(OFFSET('Water Data'!$F$29,0,10*ROW('Water Data'!F100))="","",OFFSET('Water Data'!$F$29,0,10*ROW('Water Data'!F100)))</f>
        <v/>
      </c>
      <c r="CB106" s="374" t="str">
        <f ca="1">+IF(OFFSET('Water Data'!$G$27,0,10*ROW('Water Data'!G100))="","",OFFSET('Water Data'!$G$27,0,10*ROW('Water Data'!G100)))</f>
        <v/>
      </c>
      <c r="CC106" s="374" t="str">
        <f ca="1">+IF(OFFSET('Water Data'!$G$28,0,10*ROW('Water Data'!G100))="","",OFFSET('Water Data'!$G$28,0,10*ROW('Water Data'!G100)))</f>
        <v/>
      </c>
      <c r="CD106" s="374" t="str">
        <f ca="1">+IF(OFFSET('Water Data'!$G$29,0,10*ROW('Water Data'!G100))="","",OFFSET('Water Data'!$G$29,0,10*ROW('Water Data'!G100)))</f>
        <v/>
      </c>
      <c r="CE106" s="374" t="str">
        <f ca="1">+IF(OFFSET('Water Data'!$H$27,0,10*ROW('Water Data'!H100))="","",OFFSET('Water Data'!$H$27,0,10*ROW('Water Data'!H100)))</f>
        <v/>
      </c>
      <c r="CF106" s="374" t="str">
        <f ca="1">+IF(OFFSET('Water Data'!$H$28,0,10*ROW('Water Data'!H100))="","",OFFSET('Water Data'!$H$28,0,10*ROW('Water Data'!H100)))</f>
        <v/>
      </c>
      <c r="CG106" s="374" t="str">
        <f ca="1">+IF(OFFSET('Water Data'!$H$29,0,10*ROW('Water Data'!H100))="","",OFFSET('Water Data'!$H$29,0,10*ROW('Water Data'!H100)))</f>
        <v/>
      </c>
      <c r="CH106" s="374" t="str">
        <f ca="1">+IF(OFFSET('Water Data'!$I$27,0,10*ROW('Water Data'!I100))="","",OFFSET('Water Data'!$I$27,0,10*ROW('Water Data'!I100)))</f>
        <v/>
      </c>
      <c r="CI106" s="374" t="str">
        <f ca="1">+IF(OFFSET('Water Data'!$I$28,0,10*ROW('Water Data'!I100))="","",OFFSET('Water Data'!$I$28,0,10*ROW('Water Data'!I100)))</f>
        <v/>
      </c>
      <c r="CJ106" s="374" t="str">
        <f ca="1">+IF(OFFSET('Water Data'!$I$29,0,10*ROW('Water Data'!I100))="","",OFFSET('Water Data'!$I$29,0,10*ROW('Water Data'!I100)))</f>
        <v/>
      </c>
      <c r="CK106" s="374" t="str">
        <f ca="1">+IF(OFFSET('Sanitation Data'!$D$28,0,10*ROW('Sanitation Data'!D100))="","",OFFSET('Sanitation Data'!$D$28,0,10*ROW('Sanitation Data'!D100)))</f>
        <v/>
      </c>
      <c r="CL106" s="374" t="str">
        <f ca="1">+IF(OFFSET('Sanitation Data'!$D$29,0,10*ROW('Sanitation Data'!D100))="","",OFFSET('Sanitation Data'!$D$29,0,10*ROW('Sanitation Data'!D100)))</f>
        <v/>
      </c>
      <c r="CM106" s="374" t="str">
        <f ca="1">+IF(OFFSET('Sanitation Data'!$D$30,0,10*ROW('Sanitation Data'!D100))="","",OFFSET('Sanitation Data'!$D$30,0,10*ROW('Sanitation Data'!D100)))</f>
        <v/>
      </c>
      <c r="CN106" s="374" t="str">
        <f ca="1">+IF(OFFSET('Sanitation Data'!$D$31,0,10*ROW('Sanitation Data'!D100))="","",OFFSET('Sanitation Data'!$D$31,0,10*ROW('Sanitation Data'!D100)))</f>
        <v/>
      </c>
      <c r="CO106" s="374" t="str">
        <f ca="1">+IF(OFFSET('Sanitation Data'!$D$32,0,10*ROW('Sanitation Data'!D100))="","",OFFSET('Sanitation Data'!$D$32,0,10*ROW('Sanitation Data'!D100)))</f>
        <v/>
      </c>
      <c r="CP106" s="374" t="str">
        <f ca="1">+IF(OFFSET('Sanitation Data'!$E$28,0,10*ROW('Sanitation Data'!E100))="","",OFFSET('Sanitation Data'!$E$28,0,10*ROW('Sanitation Data'!E100)))</f>
        <v/>
      </c>
      <c r="CQ106" s="374" t="str">
        <f ca="1">+IF(OFFSET('Sanitation Data'!$E$29,0,10*ROW('Sanitation Data'!E100))="","",OFFSET('Sanitation Data'!$E$29,0,10*ROW('Sanitation Data'!E100)))</f>
        <v/>
      </c>
      <c r="CR106" s="374" t="str">
        <f ca="1">+IF(OFFSET('Sanitation Data'!$E$30,0,10*ROW('Sanitation Data'!E100))="","",OFFSET('Sanitation Data'!$E$30,0,10*ROW('Sanitation Data'!E100)))</f>
        <v/>
      </c>
      <c r="CS106" s="374" t="str">
        <f ca="1">+IF(OFFSET('Sanitation Data'!$E$31,0,10*ROW('Sanitation Data'!E100))="","",OFFSET('Sanitation Data'!$E$31,0,10*ROW('Sanitation Data'!E100)))</f>
        <v/>
      </c>
      <c r="CT106" s="374" t="str">
        <f ca="1">+IF(OFFSET('Sanitation Data'!$E$32,0,10*ROW('Sanitation Data'!E100))="","",OFFSET('Sanitation Data'!$E$32,0,10*ROW('Sanitation Data'!E100)))</f>
        <v/>
      </c>
      <c r="CU106" s="374" t="str">
        <f ca="1">+IF(OFFSET('Sanitation Data'!$F$28,0,10*ROW('Sanitation Data'!F100))="","",OFFSET('Sanitation Data'!$F$28,0,10*ROW('Sanitation Data'!F100)))</f>
        <v/>
      </c>
      <c r="CV106" s="374" t="str">
        <f ca="1">+IF(OFFSET('Sanitation Data'!$F$29,0,10*ROW('Sanitation Data'!F100))="","",OFFSET('Sanitation Data'!$F$29,0,10*ROW('Sanitation Data'!F100)))</f>
        <v/>
      </c>
      <c r="CW106" s="374" t="str">
        <f ca="1">+IF(OFFSET('Sanitation Data'!$F$30,0,10*ROW('Sanitation Data'!F100))="","",OFFSET('Sanitation Data'!$F$30,0,10*ROW('Sanitation Data'!F100)))</f>
        <v/>
      </c>
      <c r="CX106" s="374" t="str">
        <f ca="1">+IF(OFFSET('Sanitation Data'!$F$31,0,10*ROW('Sanitation Data'!F100))="","",OFFSET('Sanitation Data'!$F$31,0,10*ROW('Sanitation Data'!F100)))</f>
        <v/>
      </c>
      <c r="CY106" s="374" t="str">
        <f ca="1">+IF(OFFSET('Sanitation Data'!$F$32,0,10*ROW('Sanitation Data'!F100))="","",OFFSET('Sanitation Data'!$F$32,0,10*ROW('Sanitation Data'!F100)))</f>
        <v/>
      </c>
      <c r="CZ106" s="374" t="str">
        <f ca="1">+IF(OFFSET('Sanitation Data'!$G$28,0,10*ROW('Sanitation Data'!G100))="","",OFFSET('Sanitation Data'!$G$28,0,10*ROW('Sanitation Data'!G100)))</f>
        <v/>
      </c>
      <c r="DA106" s="374" t="str">
        <f ca="1">+IF(OFFSET('Sanitation Data'!$G$29,0,10*ROW('Sanitation Data'!G100))="","",OFFSET('Sanitation Data'!$G$29,0,10*ROW('Sanitation Data'!G100)))</f>
        <v/>
      </c>
      <c r="DB106" s="374" t="str">
        <f ca="1">+IF(OFFSET('Sanitation Data'!$G$30,0,10*ROW('Sanitation Data'!G100))="","",OFFSET('Sanitation Data'!$G$30,0,10*ROW('Sanitation Data'!G100)))</f>
        <v/>
      </c>
      <c r="DC106" s="374" t="str">
        <f ca="1">+IF(OFFSET('Sanitation Data'!$G$31,0,10*ROW('Sanitation Data'!G100))="","",OFFSET('Sanitation Data'!$G$31,0,10*ROW('Sanitation Data'!G100)))</f>
        <v/>
      </c>
      <c r="DD106" s="374" t="str">
        <f ca="1">+IF(OFFSET('Sanitation Data'!$G$32,0,10*ROW('Sanitation Data'!G100))="","",OFFSET('Sanitation Data'!$G$32,0,10*ROW('Sanitation Data'!G100)))</f>
        <v/>
      </c>
      <c r="DE106" s="374" t="str">
        <f ca="1">+IF(OFFSET('Sanitation Data'!$H$28,0,10*ROW('Sanitation Data'!H100))="","",OFFSET('Sanitation Data'!$H$28,0,10*ROW('Sanitation Data'!H100)))</f>
        <v/>
      </c>
      <c r="DF106" s="374" t="str">
        <f ca="1">+IF(OFFSET('Sanitation Data'!$H$29,0,10*ROW('Sanitation Data'!H100))="","",OFFSET('Sanitation Data'!$H$29,0,10*ROW('Sanitation Data'!H100)))</f>
        <v/>
      </c>
      <c r="DG106" s="374" t="str">
        <f ca="1">+IF(OFFSET('Sanitation Data'!$H$30,0,10*ROW('Sanitation Data'!H100))="","",OFFSET('Sanitation Data'!$H$30,0,10*ROW('Sanitation Data'!H100)))</f>
        <v/>
      </c>
      <c r="DH106" s="374" t="str">
        <f ca="1">+IF(OFFSET('Sanitation Data'!$H$31,0,10*ROW('Sanitation Data'!H100))="","",OFFSET('Sanitation Data'!$H$31,0,10*ROW('Sanitation Data'!H100)))</f>
        <v/>
      </c>
      <c r="DI106" s="374" t="str">
        <f ca="1">+IF(OFFSET('Sanitation Data'!$H$32,0,10*ROW('Sanitation Data'!H100))="","",OFFSET('Sanitation Data'!$H$32,0,10*ROW('Sanitation Data'!H100)))</f>
        <v/>
      </c>
      <c r="DJ106" s="374" t="str">
        <f ca="1">+IF(OFFSET('Sanitation Data'!$I$28,0,10*ROW('Sanitation Data'!I100))="","",OFFSET('Sanitation Data'!$I$28,0,10*ROW('Sanitation Data'!I100)))</f>
        <v/>
      </c>
      <c r="DK106" s="374" t="str">
        <f ca="1">+IF(OFFSET('Sanitation Data'!$I$29,0,10*ROW('Sanitation Data'!I100))="","",OFFSET('Sanitation Data'!$I$29,0,10*ROW('Sanitation Data'!I100)))</f>
        <v/>
      </c>
      <c r="DL106" s="374" t="str">
        <f ca="1">+IF(OFFSET('Sanitation Data'!$I$30,0,10*ROW('Sanitation Data'!I100))="","",OFFSET('Sanitation Data'!$I$30,0,10*ROW('Sanitation Data'!I100)))</f>
        <v/>
      </c>
      <c r="DM106" s="374" t="str">
        <f ca="1">+IF(OFFSET('Sanitation Data'!$I$31,0,10*ROW('Sanitation Data'!I100))="","",OFFSET('Sanitation Data'!$I$31,0,10*ROW('Sanitation Data'!I100)))</f>
        <v/>
      </c>
      <c r="DN106" s="374" t="str">
        <f ca="1">+IF(OFFSET('Sanitation Data'!$I$32,0,10*ROW('Sanitation Data'!I100))="","",OFFSET('Sanitation Data'!$I$32,0,10*ROW('Sanitation Data'!I100)))</f>
        <v/>
      </c>
      <c r="DO106" s="374" t="str">
        <f ca="1">+IF(OFFSET('Hygiene Data'!$D$11,0,10*ROW('Hygiene Data'!D100))="","",OFFSET('Hygiene Data'!$D$11,0,10*ROW('Hygiene Data'!D100)))</f>
        <v/>
      </c>
      <c r="DP106" s="374" t="str">
        <f ca="1">+IF(OFFSET('Hygiene Data'!$D$12,0,10*ROW('Hygiene Data'!D100))="","",OFFSET('Hygiene Data'!$D$12,0,10*ROW('Hygiene Data'!D100)))</f>
        <v/>
      </c>
      <c r="DQ106" s="374" t="str">
        <f ca="1">+IF(OFFSET('Hygiene Data'!$D$13,0,10*ROW('Hygiene Data'!D100))="","",OFFSET('Hygiene Data'!$D$13,0,10*ROW('Hygiene Data'!D100)))</f>
        <v/>
      </c>
      <c r="DR106" s="374" t="str">
        <f ca="1">+IF(OFFSET('Hygiene Data'!$E$11,0,10*ROW('Hygiene Data'!E100))="","",OFFSET('Hygiene Data'!$E$11,0,10*ROW('Hygiene Data'!E100)))</f>
        <v/>
      </c>
      <c r="DS106" s="374" t="str">
        <f ca="1">+IF(OFFSET('Hygiene Data'!$E$12,0,10*ROW('Hygiene Data'!E100))="","",OFFSET('Hygiene Data'!$E$12,0,10*ROW('Hygiene Data'!E100)))</f>
        <v/>
      </c>
      <c r="DT106" s="374" t="str">
        <f ca="1">+IF(OFFSET('Hygiene Data'!$E$13,0,10*ROW('Hygiene Data'!E100))="","",OFFSET('Hygiene Data'!$E$13,0,10*ROW('Hygiene Data'!E100)))</f>
        <v/>
      </c>
      <c r="DU106" s="374" t="str">
        <f ca="1">+IF(OFFSET('Hygiene Data'!$F$11,0,10*ROW('Hygiene Data'!F100))="","",OFFSET('Hygiene Data'!$F$11,0,10*ROW('Hygiene Data'!F100)))</f>
        <v/>
      </c>
      <c r="DV106" s="374" t="str">
        <f ca="1">+IF(OFFSET('Hygiene Data'!$F$12,0,10*ROW('Hygiene Data'!F100))="","",OFFSET('Hygiene Data'!$F$12,0,10*ROW('Hygiene Data'!F100)))</f>
        <v/>
      </c>
      <c r="DW106" s="374" t="str">
        <f ca="1">+IF(OFFSET('Hygiene Data'!$F$13,0,10*ROW('Hygiene Data'!F100))="","",OFFSET('Hygiene Data'!$F$13,0,10*ROW('Hygiene Data'!F100)))</f>
        <v/>
      </c>
      <c r="DX106" s="374" t="str">
        <f ca="1">+IF(OFFSET('Hygiene Data'!$G$11,0,10*ROW('Hygiene Data'!G100))="","",OFFSET('Hygiene Data'!$G$11,0,10*ROW('Hygiene Data'!G100)))</f>
        <v/>
      </c>
      <c r="DY106" s="374" t="str">
        <f ca="1">+IF(OFFSET('Hygiene Data'!$G$12,0,10*ROW('Hygiene Data'!G100))="","",OFFSET('Hygiene Data'!$G$12,0,10*ROW('Hygiene Data'!G100)))</f>
        <v/>
      </c>
      <c r="DZ106" s="374" t="str">
        <f ca="1">+IF(OFFSET('Hygiene Data'!$G$13,0,10*ROW('Hygiene Data'!G100))="","",OFFSET('Hygiene Data'!$G$13,0,10*ROW('Hygiene Data'!G100)))</f>
        <v/>
      </c>
      <c r="EA106" s="374" t="str">
        <f ca="1">+IF(OFFSET('Hygiene Data'!$H$11,0,10*ROW('Hygiene Data'!H100))="","",OFFSET('Hygiene Data'!$H$11,0,10*ROW('Hygiene Data'!H100)))</f>
        <v/>
      </c>
      <c r="EB106" s="374" t="str">
        <f ca="1">+IF(OFFSET('Hygiene Data'!$H$12,0,10*ROW('Hygiene Data'!H100))="","",OFFSET('Hygiene Data'!$H$12,0,10*ROW('Hygiene Data'!H100)))</f>
        <v/>
      </c>
      <c r="EC106" s="374" t="str">
        <f ca="1">+IF(OFFSET('Hygiene Data'!$H$13,0,10*ROW('Hygiene Data'!H100))="","",OFFSET('Hygiene Data'!$H$13,0,10*ROW('Hygiene Data'!H100)))</f>
        <v/>
      </c>
      <c r="ED106" s="374" t="str">
        <f ca="1">+IF(OFFSET('Hygiene Data'!$I$11,0,10*ROW('Hygiene Data'!I100))="","",OFFSET('Hygiene Data'!$I$11,0,10*ROW('Hygiene Data'!I100)))</f>
        <v/>
      </c>
      <c r="EE106" s="374" t="str">
        <f ca="1">+IF(OFFSET('Hygiene Data'!$I$12,0,10*ROW('Hygiene Data'!I100))="","",OFFSET('Hygiene Data'!$I$12,0,10*ROW('Hygiene Data'!I100)))</f>
        <v/>
      </c>
      <c r="EF106" s="374" t="str">
        <f ca="1">+IF(OFFSET('Hygiene Data'!$I$13,0,10*ROW('Hygiene Data'!I100))="","",OFFSET('Hygiene Data'!$I$13,0,10*ROW('Hygiene Data'!I100)))</f>
        <v/>
      </c>
    </row>
    <row r="107" spans="1:136" x14ac:dyDescent="0.25">
      <c r="A107" s="483" t="str">
        <f ca="1">+IF(OFFSET('Water Data'!$B$2,0,10*ROW('Water Data'!E101))="","",OFFSET('Water Data'!$B$2,0,10*ROW('Water Data'!E101)))</f>
        <v/>
      </c>
      <c r="B107" s="48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0" t="str">
        <f t="shared" ca="1" si="1"/>
        <v/>
      </c>
      <c r="D107" s="51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4" t="str">
        <f ca="1">+IF(OFFSET('Water Data'!$D$27,0,10*ROW('Water Data'!D101))="","",OFFSET('Water Data'!$D$27,0,10*ROW('Water Data'!D101)))</f>
        <v/>
      </c>
      <c r="BT107" s="374" t="str">
        <f ca="1">+IF(OFFSET('Water Data'!$D$28,0,10*ROW('Water Data'!D101))="","",OFFSET('Water Data'!$D$28,0,10*ROW('Water Data'!D101)))</f>
        <v/>
      </c>
      <c r="BU107" s="374" t="str">
        <f ca="1">+IF(OFFSET('Water Data'!$D$29,0,10*ROW('Water Data'!D101))="","",OFFSET('Water Data'!$D$29,0,10*ROW('Water Data'!D101)))</f>
        <v/>
      </c>
      <c r="BV107" s="374" t="str">
        <f ca="1">+IF(OFFSET('Water Data'!$E$27,0,10*ROW('Water Data'!E101))="","",OFFSET('Water Data'!$E$27,0,10*ROW('Water Data'!E101)))</f>
        <v/>
      </c>
      <c r="BW107" s="374" t="str">
        <f ca="1">+IF(OFFSET('Water Data'!$E$28,0,10*ROW('Water Data'!E101))="","",OFFSET('Water Data'!$E$28,0,10*ROW('Water Data'!E101)))</f>
        <v/>
      </c>
      <c r="BX107" s="374" t="str">
        <f ca="1">+IF(OFFSET('Water Data'!$E$29,0,10*ROW('Water Data'!E101))="","",OFFSET('Water Data'!$E$29,0,10*ROW('Water Data'!E101)))</f>
        <v/>
      </c>
      <c r="BY107" s="374" t="str">
        <f ca="1">+IF(OFFSET('Water Data'!$F$27,0,10*ROW('Water Data'!F101))="","",OFFSET('Water Data'!$F$27,0,10*ROW('Water Data'!F101)))</f>
        <v/>
      </c>
      <c r="BZ107" s="374" t="str">
        <f ca="1">+IF(OFFSET('Water Data'!$F$28,0,10*ROW('Water Data'!F101))="","",OFFSET('Water Data'!$F$28,0,10*ROW('Water Data'!F101)))</f>
        <v/>
      </c>
      <c r="CA107" s="374" t="str">
        <f ca="1">+IF(OFFSET('Water Data'!$F$29,0,10*ROW('Water Data'!F101))="","",OFFSET('Water Data'!$F$29,0,10*ROW('Water Data'!F101)))</f>
        <v/>
      </c>
      <c r="CB107" s="374" t="str">
        <f ca="1">+IF(OFFSET('Water Data'!$G$27,0,10*ROW('Water Data'!G101))="","",OFFSET('Water Data'!$G$27,0,10*ROW('Water Data'!G101)))</f>
        <v/>
      </c>
      <c r="CC107" s="374" t="str">
        <f ca="1">+IF(OFFSET('Water Data'!$G$28,0,10*ROW('Water Data'!G101))="","",OFFSET('Water Data'!$G$28,0,10*ROW('Water Data'!G101)))</f>
        <v/>
      </c>
      <c r="CD107" s="374" t="str">
        <f ca="1">+IF(OFFSET('Water Data'!$G$29,0,10*ROW('Water Data'!G101))="","",OFFSET('Water Data'!$G$29,0,10*ROW('Water Data'!G101)))</f>
        <v/>
      </c>
      <c r="CE107" s="374" t="str">
        <f ca="1">+IF(OFFSET('Water Data'!$H$27,0,10*ROW('Water Data'!H101))="","",OFFSET('Water Data'!$H$27,0,10*ROW('Water Data'!H101)))</f>
        <v/>
      </c>
      <c r="CF107" s="374" t="str">
        <f ca="1">+IF(OFFSET('Water Data'!$H$28,0,10*ROW('Water Data'!H101))="","",OFFSET('Water Data'!$H$28,0,10*ROW('Water Data'!H101)))</f>
        <v/>
      </c>
      <c r="CG107" s="374" t="str">
        <f ca="1">+IF(OFFSET('Water Data'!$H$29,0,10*ROW('Water Data'!H101))="","",OFFSET('Water Data'!$H$29,0,10*ROW('Water Data'!H101)))</f>
        <v/>
      </c>
      <c r="CH107" s="374" t="str">
        <f ca="1">+IF(OFFSET('Water Data'!$I$27,0,10*ROW('Water Data'!I101))="","",OFFSET('Water Data'!$I$27,0,10*ROW('Water Data'!I101)))</f>
        <v/>
      </c>
      <c r="CI107" s="374" t="str">
        <f ca="1">+IF(OFFSET('Water Data'!$I$28,0,10*ROW('Water Data'!I101))="","",OFFSET('Water Data'!$I$28,0,10*ROW('Water Data'!I101)))</f>
        <v/>
      </c>
      <c r="CJ107" s="374" t="str">
        <f ca="1">+IF(OFFSET('Water Data'!$I$29,0,10*ROW('Water Data'!I101))="","",OFFSET('Water Data'!$I$29,0,10*ROW('Water Data'!I101)))</f>
        <v/>
      </c>
      <c r="CK107" s="374" t="str">
        <f ca="1">+IF(OFFSET('Sanitation Data'!$D$28,0,10*ROW('Sanitation Data'!D101))="","",OFFSET('Sanitation Data'!$D$28,0,10*ROW('Sanitation Data'!D101)))</f>
        <v/>
      </c>
      <c r="CL107" s="374" t="str">
        <f ca="1">+IF(OFFSET('Sanitation Data'!$D$29,0,10*ROW('Sanitation Data'!D101))="","",OFFSET('Sanitation Data'!$D$29,0,10*ROW('Sanitation Data'!D101)))</f>
        <v/>
      </c>
      <c r="CM107" s="374" t="str">
        <f ca="1">+IF(OFFSET('Sanitation Data'!$D$30,0,10*ROW('Sanitation Data'!D101))="","",OFFSET('Sanitation Data'!$D$30,0,10*ROW('Sanitation Data'!D101)))</f>
        <v/>
      </c>
      <c r="CN107" s="374" t="str">
        <f ca="1">+IF(OFFSET('Sanitation Data'!$D$31,0,10*ROW('Sanitation Data'!D101))="","",OFFSET('Sanitation Data'!$D$31,0,10*ROW('Sanitation Data'!D101)))</f>
        <v/>
      </c>
      <c r="CO107" s="374" t="str">
        <f ca="1">+IF(OFFSET('Sanitation Data'!$D$32,0,10*ROW('Sanitation Data'!D101))="","",OFFSET('Sanitation Data'!$D$32,0,10*ROW('Sanitation Data'!D101)))</f>
        <v/>
      </c>
      <c r="CP107" s="374" t="str">
        <f ca="1">+IF(OFFSET('Sanitation Data'!$E$28,0,10*ROW('Sanitation Data'!E101))="","",OFFSET('Sanitation Data'!$E$28,0,10*ROW('Sanitation Data'!E101)))</f>
        <v/>
      </c>
      <c r="CQ107" s="374" t="str">
        <f ca="1">+IF(OFFSET('Sanitation Data'!$E$29,0,10*ROW('Sanitation Data'!E101))="","",OFFSET('Sanitation Data'!$E$29,0,10*ROW('Sanitation Data'!E101)))</f>
        <v/>
      </c>
      <c r="CR107" s="374" t="str">
        <f ca="1">+IF(OFFSET('Sanitation Data'!$E$30,0,10*ROW('Sanitation Data'!E101))="","",OFFSET('Sanitation Data'!$E$30,0,10*ROW('Sanitation Data'!E101)))</f>
        <v/>
      </c>
      <c r="CS107" s="374" t="str">
        <f ca="1">+IF(OFFSET('Sanitation Data'!$E$31,0,10*ROW('Sanitation Data'!E101))="","",OFFSET('Sanitation Data'!$E$31,0,10*ROW('Sanitation Data'!E101)))</f>
        <v/>
      </c>
      <c r="CT107" s="374" t="str">
        <f ca="1">+IF(OFFSET('Sanitation Data'!$E$32,0,10*ROW('Sanitation Data'!E101))="","",OFFSET('Sanitation Data'!$E$32,0,10*ROW('Sanitation Data'!E101)))</f>
        <v/>
      </c>
      <c r="CU107" s="374" t="str">
        <f ca="1">+IF(OFFSET('Sanitation Data'!$F$28,0,10*ROW('Sanitation Data'!F101))="","",OFFSET('Sanitation Data'!$F$28,0,10*ROW('Sanitation Data'!F101)))</f>
        <v/>
      </c>
      <c r="CV107" s="374" t="str">
        <f ca="1">+IF(OFFSET('Sanitation Data'!$F$29,0,10*ROW('Sanitation Data'!F101))="","",OFFSET('Sanitation Data'!$F$29,0,10*ROW('Sanitation Data'!F101)))</f>
        <v/>
      </c>
      <c r="CW107" s="374" t="str">
        <f ca="1">+IF(OFFSET('Sanitation Data'!$F$30,0,10*ROW('Sanitation Data'!F101))="","",OFFSET('Sanitation Data'!$F$30,0,10*ROW('Sanitation Data'!F101)))</f>
        <v/>
      </c>
      <c r="CX107" s="374" t="str">
        <f ca="1">+IF(OFFSET('Sanitation Data'!$F$31,0,10*ROW('Sanitation Data'!F101))="","",OFFSET('Sanitation Data'!$F$31,0,10*ROW('Sanitation Data'!F101)))</f>
        <v/>
      </c>
      <c r="CY107" s="374" t="str">
        <f ca="1">+IF(OFFSET('Sanitation Data'!$F$32,0,10*ROW('Sanitation Data'!F101))="","",OFFSET('Sanitation Data'!$F$32,0,10*ROW('Sanitation Data'!F101)))</f>
        <v/>
      </c>
      <c r="CZ107" s="374" t="str">
        <f ca="1">+IF(OFFSET('Sanitation Data'!$G$28,0,10*ROW('Sanitation Data'!G101))="","",OFFSET('Sanitation Data'!$G$28,0,10*ROW('Sanitation Data'!G101)))</f>
        <v/>
      </c>
      <c r="DA107" s="374" t="str">
        <f ca="1">+IF(OFFSET('Sanitation Data'!$G$29,0,10*ROW('Sanitation Data'!G101))="","",OFFSET('Sanitation Data'!$G$29,0,10*ROW('Sanitation Data'!G101)))</f>
        <v/>
      </c>
      <c r="DB107" s="374" t="str">
        <f ca="1">+IF(OFFSET('Sanitation Data'!$G$30,0,10*ROW('Sanitation Data'!G101))="","",OFFSET('Sanitation Data'!$G$30,0,10*ROW('Sanitation Data'!G101)))</f>
        <v/>
      </c>
      <c r="DC107" s="374" t="str">
        <f ca="1">+IF(OFFSET('Sanitation Data'!$G$31,0,10*ROW('Sanitation Data'!G101))="","",OFFSET('Sanitation Data'!$G$31,0,10*ROW('Sanitation Data'!G101)))</f>
        <v/>
      </c>
      <c r="DD107" s="374" t="str">
        <f ca="1">+IF(OFFSET('Sanitation Data'!$G$32,0,10*ROW('Sanitation Data'!G101))="","",OFFSET('Sanitation Data'!$G$32,0,10*ROW('Sanitation Data'!G101)))</f>
        <v/>
      </c>
      <c r="DE107" s="374" t="str">
        <f ca="1">+IF(OFFSET('Sanitation Data'!$H$28,0,10*ROW('Sanitation Data'!H101))="","",OFFSET('Sanitation Data'!$H$28,0,10*ROW('Sanitation Data'!H101)))</f>
        <v/>
      </c>
      <c r="DF107" s="374" t="str">
        <f ca="1">+IF(OFFSET('Sanitation Data'!$H$29,0,10*ROW('Sanitation Data'!H101))="","",OFFSET('Sanitation Data'!$H$29,0,10*ROW('Sanitation Data'!H101)))</f>
        <v/>
      </c>
      <c r="DG107" s="374" t="str">
        <f ca="1">+IF(OFFSET('Sanitation Data'!$H$30,0,10*ROW('Sanitation Data'!H101))="","",OFFSET('Sanitation Data'!$H$30,0,10*ROW('Sanitation Data'!H101)))</f>
        <v/>
      </c>
      <c r="DH107" s="374" t="str">
        <f ca="1">+IF(OFFSET('Sanitation Data'!$H$31,0,10*ROW('Sanitation Data'!H101))="","",OFFSET('Sanitation Data'!$H$31,0,10*ROW('Sanitation Data'!H101)))</f>
        <v/>
      </c>
      <c r="DI107" s="374" t="str">
        <f ca="1">+IF(OFFSET('Sanitation Data'!$H$32,0,10*ROW('Sanitation Data'!H101))="","",OFFSET('Sanitation Data'!$H$32,0,10*ROW('Sanitation Data'!H101)))</f>
        <v/>
      </c>
      <c r="DJ107" s="374" t="str">
        <f ca="1">+IF(OFFSET('Sanitation Data'!$I$28,0,10*ROW('Sanitation Data'!I101))="","",OFFSET('Sanitation Data'!$I$28,0,10*ROW('Sanitation Data'!I101)))</f>
        <v/>
      </c>
      <c r="DK107" s="374" t="str">
        <f ca="1">+IF(OFFSET('Sanitation Data'!$I$29,0,10*ROW('Sanitation Data'!I101))="","",OFFSET('Sanitation Data'!$I$29,0,10*ROW('Sanitation Data'!I101)))</f>
        <v/>
      </c>
      <c r="DL107" s="374" t="str">
        <f ca="1">+IF(OFFSET('Sanitation Data'!$I$30,0,10*ROW('Sanitation Data'!I101))="","",OFFSET('Sanitation Data'!$I$30,0,10*ROW('Sanitation Data'!I101)))</f>
        <v/>
      </c>
      <c r="DM107" s="374" t="str">
        <f ca="1">+IF(OFFSET('Sanitation Data'!$I$31,0,10*ROW('Sanitation Data'!I101))="","",OFFSET('Sanitation Data'!$I$31,0,10*ROW('Sanitation Data'!I101)))</f>
        <v/>
      </c>
      <c r="DN107" s="374" t="str">
        <f ca="1">+IF(OFFSET('Sanitation Data'!$I$32,0,10*ROW('Sanitation Data'!I101))="","",OFFSET('Sanitation Data'!$I$32,0,10*ROW('Sanitation Data'!I101)))</f>
        <v/>
      </c>
      <c r="DO107" s="374" t="str">
        <f ca="1">+IF(OFFSET('Hygiene Data'!$D$11,0,10*ROW('Hygiene Data'!D101))="","",OFFSET('Hygiene Data'!$D$11,0,10*ROW('Hygiene Data'!D101)))</f>
        <v/>
      </c>
      <c r="DP107" s="374" t="str">
        <f ca="1">+IF(OFFSET('Hygiene Data'!$D$12,0,10*ROW('Hygiene Data'!D101))="","",OFFSET('Hygiene Data'!$D$12,0,10*ROW('Hygiene Data'!D101)))</f>
        <v/>
      </c>
      <c r="DQ107" s="374" t="str">
        <f ca="1">+IF(OFFSET('Hygiene Data'!$D$13,0,10*ROW('Hygiene Data'!D101))="","",OFFSET('Hygiene Data'!$D$13,0,10*ROW('Hygiene Data'!D101)))</f>
        <v/>
      </c>
      <c r="DR107" s="374" t="str">
        <f ca="1">+IF(OFFSET('Hygiene Data'!$E$11,0,10*ROW('Hygiene Data'!E101))="","",OFFSET('Hygiene Data'!$E$11,0,10*ROW('Hygiene Data'!E101)))</f>
        <v/>
      </c>
      <c r="DS107" s="374" t="str">
        <f ca="1">+IF(OFFSET('Hygiene Data'!$E$12,0,10*ROW('Hygiene Data'!E101))="","",OFFSET('Hygiene Data'!$E$12,0,10*ROW('Hygiene Data'!E101)))</f>
        <v/>
      </c>
      <c r="DT107" s="374" t="str">
        <f ca="1">+IF(OFFSET('Hygiene Data'!$E$13,0,10*ROW('Hygiene Data'!E101))="","",OFFSET('Hygiene Data'!$E$13,0,10*ROW('Hygiene Data'!E101)))</f>
        <v/>
      </c>
      <c r="DU107" s="374" t="str">
        <f ca="1">+IF(OFFSET('Hygiene Data'!$F$11,0,10*ROW('Hygiene Data'!F101))="","",OFFSET('Hygiene Data'!$F$11,0,10*ROW('Hygiene Data'!F101)))</f>
        <v/>
      </c>
      <c r="DV107" s="374" t="str">
        <f ca="1">+IF(OFFSET('Hygiene Data'!$F$12,0,10*ROW('Hygiene Data'!F101))="","",OFFSET('Hygiene Data'!$F$12,0,10*ROW('Hygiene Data'!F101)))</f>
        <v/>
      </c>
      <c r="DW107" s="374" t="str">
        <f ca="1">+IF(OFFSET('Hygiene Data'!$F$13,0,10*ROW('Hygiene Data'!F101))="","",OFFSET('Hygiene Data'!$F$13,0,10*ROW('Hygiene Data'!F101)))</f>
        <v/>
      </c>
      <c r="DX107" s="374" t="str">
        <f ca="1">+IF(OFFSET('Hygiene Data'!$G$11,0,10*ROW('Hygiene Data'!G101))="","",OFFSET('Hygiene Data'!$G$11,0,10*ROW('Hygiene Data'!G101)))</f>
        <v/>
      </c>
      <c r="DY107" s="374" t="str">
        <f ca="1">+IF(OFFSET('Hygiene Data'!$G$12,0,10*ROW('Hygiene Data'!G101))="","",OFFSET('Hygiene Data'!$G$12,0,10*ROW('Hygiene Data'!G101)))</f>
        <v/>
      </c>
      <c r="DZ107" s="374" t="str">
        <f ca="1">+IF(OFFSET('Hygiene Data'!$G$13,0,10*ROW('Hygiene Data'!G101))="","",OFFSET('Hygiene Data'!$G$13,0,10*ROW('Hygiene Data'!G101)))</f>
        <v/>
      </c>
      <c r="EA107" s="374" t="str">
        <f ca="1">+IF(OFFSET('Hygiene Data'!$H$11,0,10*ROW('Hygiene Data'!H101))="","",OFFSET('Hygiene Data'!$H$11,0,10*ROW('Hygiene Data'!H101)))</f>
        <v/>
      </c>
      <c r="EB107" s="374" t="str">
        <f ca="1">+IF(OFFSET('Hygiene Data'!$H$12,0,10*ROW('Hygiene Data'!H101))="","",OFFSET('Hygiene Data'!$H$12,0,10*ROW('Hygiene Data'!H101)))</f>
        <v/>
      </c>
      <c r="EC107" s="374" t="str">
        <f ca="1">+IF(OFFSET('Hygiene Data'!$H$13,0,10*ROW('Hygiene Data'!H101))="","",OFFSET('Hygiene Data'!$H$13,0,10*ROW('Hygiene Data'!H101)))</f>
        <v/>
      </c>
      <c r="ED107" s="374" t="str">
        <f ca="1">+IF(OFFSET('Hygiene Data'!$I$11,0,10*ROW('Hygiene Data'!I101))="","",OFFSET('Hygiene Data'!$I$11,0,10*ROW('Hygiene Data'!I101)))</f>
        <v/>
      </c>
      <c r="EE107" s="374" t="str">
        <f ca="1">+IF(OFFSET('Hygiene Data'!$I$12,0,10*ROW('Hygiene Data'!I101))="","",OFFSET('Hygiene Data'!$I$12,0,10*ROW('Hygiene Data'!I101)))</f>
        <v/>
      </c>
      <c r="EF107" s="374" t="str">
        <f ca="1">+IF(OFFSET('Hygiene Data'!$I$13,0,10*ROW('Hygiene Data'!I101))="","",OFFSET('Hygiene Data'!$I$13,0,10*ROW('Hygiene Data'!I101)))</f>
        <v/>
      </c>
    </row>
    <row r="108" spans="1:136" x14ac:dyDescent="0.25">
      <c r="A108" s="483" t="str">
        <f ca="1">+IF(OFFSET('Water Data'!$B$2,0,10*ROW('Water Data'!E102))="","",OFFSET('Water Data'!$B$2,0,10*ROW('Water Data'!E102)))</f>
        <v/>
      </c>
      <c r="B108" s="48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0" t="str">
        <f t="shared" ca="1" si="1"/>
        <v/>
      </c>
      <c r="D108" s="51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4" t="str">
        <f ca="1">+IF(OFFSET('Water Data'!$D$27,0,10*ROW('Water Data'!D102))="","",OFFSET('Water Data'!$D$27,0,10*ROW('Water Data'!D102)))</f>
        <v/>
      </c>
      <c r="BT108" s="374" t="str">
        <f ca="1">+IF(OFFSET('Water Data'!$D$28,0,10*ROW('Water Data'!D102))="","",OFFSET('Water Data'!$D$28,0,10*ROW('Water Data'!D102)))</f>
        <v/>
      </c>
      <c r="BU108" s="374" t="str">
        <f ca="1">+IF(OFFSET('Water Data'!$D$29,0,10*ROW('Water Data'!D102))="","",OFFSET('Water Data'!$D$29,0,10*ROW('Water Data'!D102)))</f>
        <v/>
      </c>
      <c r="BV108" s="374" t="str">
        <f ca="1">+IF(OFFSET('Water Data'!$E$27,0,10*ROW('Water Data'!E102))="","",OFFSET('Water Data'!$E$27,0,10*ROW('Water Data'!E102)))</f>
        <v/>
      </c>
      <c r="BW108" s="374" t="str">
        <f ca="1">+IF(OFFSET('Water Data'!$E$28,0,10*ROW('Water Data'!E102))="","",OFFSET('Water Data'!$E$28,0,10*ROW('Water Data'!E102)))</f>
        <v/>
      </c>
      <c r="BX108" s="374" t="str">
        <f ca="1">+IF(OFFSET('Water Data'!$E$29,0,10*ROW('Water Data'!E102))="","",OFFSET('Water Data'!$E$29,0,10*ROW('Water Data'!E102)))</f>
        <v/>
      </c>
      <c r="BY108" s="374" t="str">
        <f ca="1">+IF(OFFSET('Water Data'!$F$27,0,10*ROW('Water Data'!F102))="","",OFFSET('Water Data'!$F$27,0,10*ROW('Water Data'!F102)))</f>
        <v/>
      </c>
      <c r="BZ108" s="374" t="str">
        <f ca="1">+IF(OFFSET('Water Data'!$F$28,0,10*ROW('Water Data'!F102))="","",OFFSET('Water Data'!$F$28,0,10*ROW('Water Data'!F102)))</f>
        <v/>
      </c>
      <c r="CA108" s="374" t="str">
        <f ca="1">+IF(OFFSET('Water Data'!$F$29,0,10*ROW('Water Data'!F102))="","",OFFSET('Water Data'!$F$29,0,10*ROW('Water Data'!F102)))</f>
        <v/>
      </c>
      <c r="CB108" s="374" t="str">
        <f ca="1">+IF(OFFSET('Water Data'!$G$27,0,10*ROW('Water Data'!G102))="","",OFFSET('Water Data'!$G$27,0,10*ROW('Water Data'!G102)))</f>
        <v/>
      </c>
      <c r="CC108" s="374" t="str">
        <f ca="1">+IF(OFFSET('Water Data'!$G$28,0,10*ROW('Water Data'!G102))="","",OFFSET('Water Data'!$G$28,0,10*ROW('Water Data'!G102)))</f>
        <v/>
      </c>
      <c r="CD108" s="374" t="str">
        <f ca="1">+IF(OFFSET('Water Data'!$G$29,0,10*ROW('Water Data'!G102))="","",OFFSET('Water Data'!$G$29,0,10*ROW('Water Data'!G102)))</f>
        <v/>
      </c>
      <c r="CE108" s="374" t="str">
        <f ca="1">+IF(OFFSET('Water Data'!$H$27,0,10*ROW('Water Data'!H102))="","",OFFSET('Water Data'!$H$27,0,10*ROW('Water Data'!H102)))</f>
        <v/>
      </c>
      <c r="CF108" s="374" t="str">
        <f ca="1">+IF(OFFSET('Water Data'!$H$28,0,10*ROW('Water Data'!H102))="","",OFFSET('Water Data'!$H$28,0,10*ROW('Water Data'!H102)))</f>
        <v/>
      </c>
      <c r="CG108" s="374" t="str">
        <f ca="1">+IF(OFFSET('Water Data'!$H$29,0,10*ROW('Water Data'!H102))="","",OFFSET('Water Data'!$H$29,0,10*ROW('Water Data'!H102)))</f>
        <v/>
      </c>
      <c r="CH108" s="374" t="str">
        <f ca="1">+IF(OFFSET('Water Data'!$I$27,0,10*ROW('Water Data'!I102))="","",OFFSET('Water Data'!$I$27,0,10*ROW('Water Data'!I102)))</f>
        <v/>
      </c>
      <c r="CI108" s="374" t="str">
        <f ca="1">+IF(OFFSET('Water Data'!$I$28,0,10*ROW('Water Data'!I102))="","",OFFSET('Water Data'!$I$28,0,10*ROW('Water Data'!I102)))</f>
        <v/>
      </c>
      <c r="CJ108" s="374" t="str">
        <f ca="1">+IF(OFFSET('Water Data'!$I$29,0,10*ROW('Water Data'!I102))="","",OFFSET('Water Data'!$I$29,0,10*ROW('Water Data'!I102)))</f>
        <v/>
      </c>
      <c r="CK108" s="374" t="str">
        <f ca="1">+IF(OFFSET('Sanitation Data'!$D$28,0,10*ROW('Sanitation Data'!D102))="","",OFFSET('Sanitation Data'!$D$28,0,10*ROW('Sanitation Data'!D102)))</f>
        <v/>
      </c>
      <c r="CL108" s="374" t="str">
        <f ca="1">+IF(OFFSET('Sanitation Data'!$D$29,0,10*ROW('Sanitation Data'!D102))="","",OFFSET('Sanitation Data'!$D$29,0,10*ROW('Sanitation Data'!D102)))</f>
        <v/>
      </c>
      <c r="CM108" s="374" t="str">
        <f ca="1">+IF(OFFSET('Sanitation Data'!$D$30,0,10*ROW('Sanitation Data'!D102))="","",OFFSET('Sanitation Data'!$D$30,0,10*ROW('Sanitation Data'!D102)))</f>
        <v/>
      </c>
      <c r="CN108" s="374" t="str">
        <f ca="1">+IF(OFFSET('Sanitation Data'!$D$31,0,10*ROW('Sanitation Data'!D102))="","",OFFSET('Sanitation Data'!$D$31,0,10*ROW('Sanitation Data'!D102)))</f>
        <v/>
      </c>
      <c r="CO108" s="374" t="str">
        <f ca="1">+IF(OFFSET('Sanitation Data'!$D$32,0,10*ROW('Sanitation Data'!D102))="","",OFFSET('Sanitation Data'!$D$32,0,10*ROW('Sanitation Data'!D102)))</f>
        <v/>
      </c>
      <c r="CP108" s="374" t="str">
        <f ca="1">+IF(OFFSET('Sanitation Data'!$E$28,0,10*ROW('Sanitation Data'!E102))="","",OFFSET('Sanitation Data'!$E$28,0,10*ROW('Sanitation Data'!E102)))</f>
        <v/>
      </c>
      <c r="CQ108" s="374" t="str">
        <f ca="1">+IF(OFFSET('Sanitation Data'!$E$29,0,10*ROW('Sanitation Data'!E102))="","",OFFSET('Sanitation Data'!$E$29,0,10*ROW('Sanitation Data'!E102)))</f>
        <v/>
      </c>
      <c r="CR108" s="374" t="str">
        <f ca="1">+IF(OFFSET('Sanitation Data'!$E$30,0,10*ROW('Sanitation Data'!E102))="","",OFFSET('Sanitation Data'!$E$30,0,10*ROW('Sanitation Data'!E102)))</f>
        <v/>
      </c>
      <c r="CS108" s="374" t="str">
        <f ca="1">+IF(OFFSET('Sanitation Data'!$E$31,0,10*ROW('Sanitation Data'!E102))="","",OFFSET('Sanitation Data'!$E$31,0,10*ROW('Sanitation Data'!E102)))</f>
        <v/>
      </c>
      <c r="CT108" s="374" t="str">
        <f ca="1">+IF(OFFSET('Sanitation Data'!$E$32,0,10*ROW('Sanitation Data'!E102))="","",OFFSET('Sanitation Data'!$E$32,0,10*ROW('Sanitation Data'!E102)))</f>
        <v/>
      </c>
      <c r="CU108" s="374" t="str">
        <f ca="1">+IF(OFFSET('Sanitation Data'!$F$28,0,10*ROW('Sanitation Data'!F102))="","",OFFSET('Sanitation Data'!$F$28,0,10*ROW('Sanitation Data'!F102)))</f>
        <v/>
      </c>
      <c r="CV108" s="374" t="str">
        <f ca="1">+IF(OFFSET('Sanitation Data'!$F$29,0,10*ROW('Sanitation Data'!F102))="","",OFFSET('Sanitation Data'!$F$29,0,10*ROW('Sanitation Data'!F102)))</f>
        <v/>
      </c>
      <c r="CW108" s="374" t="str">
        <f ca="1">+IF(OFFSET('Sanitation Data'!$F$30,0,10*ROW('Sanitation Data'!F102))="","",OFFSET('Sanitation Data'!$F$30,0,10*ROW('Sanitation Data'!F102)))</f>
        <v/>
      </c>
      <c r="CX108" s="374" t="str">
        <f ca="1">+IF(OFFSET('Sanitation Data'!$F$31,0,10*ROW('Sanitation Data'!F102))="","",OFFSET('Sanitation Data'!$F$31,0,10*ROW('Sanitation Data'!F102)))</f>
        <v/>
      </c>
      <c r="CY108" s="374" t="str">
        <f ca="1">+IF(OFFSET('Sanitation Data'!$F$32,0,10*ROW('Sanitation Data'!F102))="","",OFFSET('Sanitation Data'!$F$32,0,10*ROW('Sanitation Data'!F102)))</f>
        <v/>
      </c>
      <c r="CZ108" s="374" t="str">
        <f ca="1">+IF(OFFSET('Sanitation Data'!$G$28,0,10*ROW('Sanitation Data'!G102))="","",OFFSET('Sanitation Data'!$G$28,0,10*ROW('Sanitation Data'!G102)))</f>
        <v/>
      </c>
      <c r="DA108" s="374" t="str">
        <f ca="1">+IF(OFFSET('Sanitation Data'!$G$29,0,10*ROW('Sanitation Data'!G102))="","",OFFSET('Sanitation Data'!$G$29,0,10*ROW('Sanitation Data'!G102)))</f>
        <v/>
      </c>
      <c r="DB108" s="374" t="str">
        <f ca="1">+IF(OFFSET('Sanitation Data'!$G$30,0,10*ROW('Sanitation Data'!G102))="","",OFFSET('Sanitation Data'!$G$30,0,10*ROW('Sanitation Data'!G102)))</f>
        <v/>
      </c>
      <c r="DC108" s="374" t="str">
        <f ca="1">+IF(OFFSET('Sanitation Data'!$G$31,0,10*ROW('Sanitation Data'!G102))="","",OFFSET('Sanitation Data'!$G$31,0,10*ROW('Sanitation Data'!G102)))</f>
        <v/>
      </c>
      <c r="DD108" s="374" t="str">
        <f ca="1">+IF(OFFSET('Sanitation Data'!$G$32,0,10*ROW('Sanitation Data'!G102))="","",OFFSET('Sanitation Data'!$G$32,0,10*ROW('Sanitation Data'!G102)))</f>
        <v/>
      </c>
      <c r="DE108" s="374" t="str">
        <f ca="1">+IF(OFFSET('Sanitation Data'!$H$28,0,10*ROW('Sanitation Data'!H102))="","",OFFSET('Sanitation Data'!$H$28,0,10*ROW('Sanitation Data'!H102)))</f>
        <v/>
      </c>
      <c r="DF108" s="374" t="str">
        <f ca="1">+IF(OFFSET('Sanitation Data'!$H$29,0,10*ROW('Sanitation Data'!H102))="","",OFFSET('Sanitation Data'!$H$29,0,10*ROW('Sanitation Data'!H102)))</f>
        <v/>
      </c>
      <c r="DG108" s="374" t="str">
        <f ca="1">+IF(OFFSET('Sanitation Data'!$H$30,0,10*ROW('Sanitation Data'!H102))="","",OFFSET('Sanitation Data'!$H$30,0,10*ROW('Sanitation Data'!H102)))</f>
        <v/>
      </c>
      <c r="DH108" s="374" t="str">
        <f ca="1">+IF(OFFSET('Sanitation Data'!$H$31,0,10*ROW('Sanitation Data'!H102))="","",OFFSET('Sanitation Data'!$H$31,0,10*ROW('Sanitation Data'!H102)))</f>
        <v/>
      </c>
      <c r="DI108" s="374" t="str">
        <f ca="1">+IF(OFFSET('Sanitation Data'!$H$32,0,10*ROW('Sanitation Data'!H102))="","",OFFSET('Sanitation Data'!$H$32,0,10*ROW('Sanitation Data'!H102)))</f>
        <v/>
      </c>
      <c r="DJ108" s="374" t="str">
        <f ca="1">+IF(OFFSET('Sanitation Data'!$I$28,0,10*ROW('Sanitation Data'!I102))="","",OFFSET('Sanitation Data'!$I$28,0,10*ROW('Sanitation Data'!I102)))</f>
        <v/>
      </c>
      <c r="DK108" s="374" t="str">
        <f ca="1">+IF(OFFSET('Sanitation Data'!$I$29,0,10*ROW('Sanitation Data'!I102))="","",OFFSET('Sanitation Data'!$I$29,0,10*ROW('Sanitation Data'!I102)))</f>
        <v/>
      </c>
      <c r="DL108" s="374" t="str">
        <f ca="1">+IF(OFFSET('Sanitation Data'!$I$30,0,10*ROW('Sanitation Data'!I102))="","",OFFSET('Sanitation Data'!$I$30,0,10*ROW('Sanitation Data'!I102)))</f>
        <v/>
      </c>
      <c r="DM108" s="374" t="str">
        <f ca="1">+IF(OFFSET('Sanitation Data'!$I$31,0,10*ROW('Sanitation Data'!I102))="","",OFFSET('Sanitation Data'!$I$31,0,10*ROW('Sanitation Data'!I102)))</f>
        <v/>
      </c>
      <c r="DN108" s="374" t="str">
        <f ca="1">+IF(OFFSET('Sanitation Data'!$I$32,0,10*ROW('Sanitation Data'!I102))="","",OFFSET('Sanitation Data'!$I$32,0,10*ROW('Sanitation Data'!I102)))</f>
        <v/>
      </c>
      <c r="DO108" s="374" t="str">
        <f ca="1">+IF(OFFSET('Hygiene Data'!$D$11,0,10*ROW('Hygiene Data'!D102))="","",OFFSET('Hygiene Data'!$D$11,0,10*ROW('Hygiene Data'!D102)))</f>
        <v/>
      </c>
      <c r="DP108" s="374" t="str">
        <f ca="1">+IF(OFFSET('Hygiene Data'!$D$12,0,10*ROW('Hygiene Data'!D102))="","",OFFSET('Hygiene Data'!$D$12,0,10*ROW('Hygiene Data'!D102)))</f>
        <v/>
      </c>
      <c r="DQ108" s="374" t="str">
        <f ca="1">+IF(OFFSET('Hygiene Data'!$D$13,0,10*ROW('Hygiene Data'!D102))="","",OFFSET('Hygiene Data'!$D$13,0,10*ROW('Hygiene Data'!D102)))</f>
        <v/>
      </c>
      <c r="DR108" s="374" t="str">
        <f ca="1">+IF(OFFSET('Hygiene Data'!$E$11,0,10*ROW('Hygiene Data'!E102))="","",OFFSET('Hygiene Data'!$E$11,0,10*ROW('Hygiene Data'!E102)))</f>
        <v/>
      </c>
      <c r="DS108" s="374" t="str">
        <f ca="1">+IF(OFFSET('Hygiene Data'!$E$12,0,10*ROW('Hygiene Data'!E102))="","",OFFSET('Hygiene Data'!$E$12,0,10*ROW('Hygiene Data'!E102)))</f>
        <v/>
      </c>
      <c r="DT108" s="374" t="str">
        <f ca="1">+IF(OFFSET('Hygiene Data'!$E$13,0,10*ROW('Hygiene Data'!E102))="","",OFFSET('Hygiene Data'!$E$13,0,10*ROW('Hygiene Data'!E102)))</f>
        <v/>
      </c>
      <c r="DU108" s="374" t="str">
        <f ca="1">+IF(OFFSET('Hygiene Data'!$F$11,0,10*ROW('Hygiene Data'!F102))="","",OFFSET('Hygiene Data'!$F$11,0,10*ROW('Hygiene Data'!F102)))</f>
        <v/>
      </c>
      <c r="DV108" s="374" t="str">
        <f ca="1">+IF(OFFSET('Hygiene Data'!$F$12,0,10*ROW('Hygiene Data'!F102))="","",OFFSET('Hygiene Data'!$F$12,0,10*ROW('Hygiene Data'!F102)))</f>
        <v/>
      </c>
      <c r="DW108" s="374" t="str">
        <f ca="1">+IF(OFFSET('Hygiene Data'!$F$13,0,10*ROW('Hygiene Data'!F102))="","",OFFSET('Hygiene Data'!$F$13,0,10*ROW('Hygiene Data'!F102)))</f>
        <v/>
      </c>
      <c r="DX108" s="374" t="str">
        <f ca="1">+IF(OFFSET('Hygiene Data'!$G$11,0,10*ROW('Hygiene Data'!G102))="","",OFFSET('Hygiene Data'!$G$11,0,10*ROW('Hygiene Data'!G102)))</f>
        <v/>
      </c>
      <c r="DY108" s="374" t="str">
        <f ca="1">+IF(OFFSET('Hygiene Data'!$G$12,0,10*ROW('Hygiene Data'!G102))="","",OFFSET('Hygiene Data'!$G$12,0,10*ROW('Hygiene Data'!G102)))</f>
        <v/>
      </c>
      <c r="DZ108" s="374" t="str">
        <f ca="1">+IF(OFFSET('Hygiene Data'!$G$13,0,10*ROW('Hygiene Data'!G102))="","",OFFSET('Hygiene Data'!$G$13,0,10*ROW('Hygiene Data'!G102)))</f>
        <v/>
      </c>
      <c r="EA108" s="374" t="str">
        <f ca="1">+IF(OFFSET('Hygiene Data'!$H$11,0,10*ROW('Hygiene Data'!H102))="","",OFFSET('Hygiene Data'!$H$11,0,10*ROW('Hygiene Data'!H102)))</f>
        <v/>
      </c>
      <c r="EB108" s="374" t="str">
        <f ca="1">+IF(OFFSET('Hygiene Data'!$H$12,0,10*ROW('Hygiene Data'!H102))="","",OFFSET('Hygiene Data'!$H$12,0,10*ROW('Hygiene Data'!H102)))</f>
        <v/>
      </c>
      <c r="EC108" s="374" t="str">
        <f ca="1">+IF(OFFSET('Hygiene Data'!$H$13,0,10*ROW('Hygiene Data'!H102))="","",OFFSET('Hygiene Data'!$H$13,0,10*ROW('Hygiene Data'!H102)))</f>
        <v/>
      </c>
      <c r="ED108" s="374" t="str">
        <f ca="1">+IF(OFFSET('Hygiene Data'!$I$11,0,10*ROW('Hygiene Data'!I102))="","",OFFSET('Hygiene Data'!$I$11,0,10*ROW('Hygiene Data'!I102)))</f>
        <v/>
      </c>
      <c r="EE108" s="374" t="str">
        <f ca="1">+IF(OFFSET('Hygiene Data'!$I$12,0,10*ROW('Hygiene Data'!I102))="","",OFFSET('Hygiene Data'!$I$12,0,10*ROW('Hygiene Data'!I102)))</f>
        <v/>
      </c>
      <c r="EF108" s="374" t="str">
        <f ca="1">+IF(OFFSET('Hygiene Data'!$I$13,0,10*ROW('Hygiene Data'!I102))="","",OFFSET('Hygiene Data'!$I$13,0,10*ROW('Hygiene Data'!I102)))</f>
        <v/>
      </c>
    </row>
    <row r="109" spans="1:136" x14ac:dyDescent="0.25">
      <c r="A109" s="483" t="str">
        <f ca="1">+IF(OFFSET('Water Data'!$B$2,0,10*ROW('Water Data'!E103))="","",OFFSET('Water Data'!$B$2,0,10*ROW('Water Data'!E103)))</f>
        <v/>
      </c>
      <c r="B109" s="48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0" t="str">
        <f t="shared" ca="1" si="1"/>
        <v/>
      </c>
      <c r="D109" s="51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4" t="str">
        <f ca="1">+IF(OFFSET('Water Data'!$D$27,0,10*ROW('Water Data'!D103))="","",OFFSET('Water Data'!$D$27,0,10*ROW('Water Data'!D103)))</f>
        <v/>
      </c>
      <c r="BT109" s="374" t="str">
        <f ca="1">+IF(OFFSET('Water Data'!$D$28,0,10*ROW('Water Data'!D103))="","",OFFSET('Water Data'!$D$28,0,10*ROW('Water Data'!D103)))</f>
        <v/>
      </c>
      <c r="BU109" s="374" t="str">
        <f ca="1">+IF(OFFSET('Water Data'!$D$29,0,10*ROW('Water Data'!D103))="","",OFFSET('Water Data'!$D$29,0,10*ROW('Water Data'!D103)))</f>
        <v/>
      </c>
      <c r="BV109" s="374" t="str">
        <f ca="1">+IF(OFFSET('Water Data'!$E$27,0,10*ROW('Water Data'!E103))="","",OFFSET('Water Data'!$E$27,0,10*ROW('Water Data'!E103)))</f>
        <v/>
      </c>
      <c r="BW109" s="374" t="str">
        <f ca="1">+IF(OFFSET('Water Data'!$E$28,0,10*ROW('Water Data'!E103))="","",OFFSET('Water Data'!$E$28,0,10*ROW('Water Data'!E103)))</f>
        <v/>
      </c>
      <c r="BX109" s="374" t="str">
        <f ca="1">+IF(OFFSET('Water Data'!$E$29,0,10*ROW('Water Data'!E103))="","",OFFSET('Water Data'!$E$29,0,10*ROW('Water Data'!E103)))</f>
        <v/>
      </c>
      <c r="BY109" s="374" t="str">
        <f ca="1">+IF(OFFSET('Water Data'!$F$27,0,10*ROW('Water Data'!F103))="","",OFFSET('Water Data'!$F$27,0,10*ROW('Water Data'!F103)))</f>
        <v/>
      </c>
      <c r="BZ109" s="374" t="str">
        <f ca="1">+IF(OFFSET('Water Data'!$F$28,0,10*ROW('Water Data'!F103))="","",OFFSET('Water Data'!$F$28,0,10*ROW('Water Data'!F103)))</f>
        <v/>
      </c>
      <c r="CA109" s="374" t="str">
        <f ca="1">+IF(OFFSET('Water Data'!$F$29,0,10*ROW('Water Data'!F103))="","",OFFSET('Water Data'!$F$29,0,10*ROW('Water Data'!F103)))</f>
        <v/>
      </c>
      <c r="CB109" s="374" t="str">
        <f ca="1">+IF(OFFSET('Water Data'!$G$27,0,10*ROW('Water Data'!G103))="","",OFFSET('Water Data'!$G$27,0,10*ROW('Water Data'!G103)))</f>
        <v/>
      </c>
      <c r="CC109" s="374" t="str">
        <f ca="1">+IF(OFFSET('Water Data'!$G$28,0,10*ROW('Water Data'!G103))="","",OFFSET('Water Data'!$G$28,0,10*ROW('Water Data'!G103)))</f>
        <v/>
      </c>
      <c r="CD109" s="374" t="str">
        <f ca="1">+IF(OFFSET('Water Data'!$G$29,0,10*ROW('Water Data'!G103))="","",OFFSET('Water Data'!$G$29,0,10*ROW('Water Data'!G103)))</f>
        <v/>
      </c>
      <c r="CE109" s="374" t="str">
        <f ca="1">+IF(OFFSET('Water Data'!$H$27,0,10*ROW('Water Data'!H103))="","",OFFSET('Water Data'!$H$27,0,10*ROW('Water Data'!H103)))</f>
        <v/>
      </c>
      <c r="CF109" s="374" t="str">
        <f ca="1">+IF(OFFSET('Water Data'!$H$28,0,10*ROW('Water Data'!H103))="","",OFFSET('Water Data'!$H$28,0,10*ROW('Water Data'!H103)))</f>
        <v/>
      </c>
      <c r="CG109" s="374" t="str">
        <f ca="1">+IF(OFFSET('Water Data'!$H$29,0,10*ROW('Water Data'!H103))="","",OFFSET('Water Data'!$H$29,0,10*ROW('Water Data'!H103)))</f>
        <v/>
      </c>
      <c r="CH109" s="374" t="str">
        <f ca="1">+IF(OFFSET('Water Data'!$I$27,0,10*ROW('Water Data'!I103))="","",OFFSET('Water Data'!$I$27,0,10*ROW('Water Data'!I103)))</f>
        <v/>
      </c>
      <c r="CI109" s="374" t="str">
        <f ca="1">+IF(OFFSET('Water Data'!$I$28,0,10*ROW('Water Data'!I103))="","",OFFSET('Water Data'!$I$28,0,10*ROW('Water Data'!I103)))</f>
        <v/>
      </c>
      <c r="CJ109" s="374" t="str">
        <f ca="1">+IF(OFFSET('Water Data'!$I$29,0,10*ROW('Water Data'!I103))="","",OFFSET('Water Data'!$I$29,0,10*ROW('Water Data'!I103)))</f>
        <v/>
      </c>
      <c r="CK109" s="374" t="str">
        <f ca="1">+IF(OFFSET('Sanitation Data'!$D$28,0,10*ROW('Sanitation Data'!D103))="","",OFFSET('Sanitation Data'!$D$28,0,10*ROW('Sanitation Data'!D103)))</f>
        <v/>
      </c>
      <c r="CL109" s="374" t="str">
        <f ca="1">+IF(OFFSET('Sanitation Data'!$D$29,0,10*ROW('Sanitation Data'!D103))="","",OFFSET('Sanitation Data'!$D$29,0,10*ROW('Sanitation Data'!D103)))</f>
        <v/>
      </c>
      <c r="CM109" s="374" t="str">
        <f ca="1">+IF(OFFSET('Sanitation Data'!$D$30,0,10*ROW('Sanitation Data'!D103))="","",OFFSET('Sanitation Data'!$D$30,0,10*ROW('Sanitation Data'!D103)))</f>
        <v/>
      </c>
      <c r="CN109" s="374" t="str">
        <f ca="1">+IF(OFFSET('Sanitation Data'!$D$31,0,10*ROW('Sanitation Data'!D103))="","",OFFSET('Sanitation Data'!$D$31,0,10*ROW('Sanitation Data'!D103)))</f>
        <v/>
      </c>
      <c r="CO109" s="374" t="str">
        <f ca="1">+IF(OFFSET('Sanitation Data'!$D$32,0,10*ROW('Sanitation Data'!D103))="","",OFFSET('Sanitation Data'!$D$32,0,10*ROW('Sanitation Data'!D103)))</f>
        <v/>
      </c>
      <c r="CP109" s="374" t="str">
        <f ca="1">+IF(OFFSET('Sanitation Data'!$E$28,0,10*ROW('Sanitation Data'!E103))="","",OFFSET('Sanitation Data'!$E$28,0,10*ROW('Sanitation Data'!E103)))</f>
        <v/>
      </c>
      <c r="CQ109" s="374" t="str">
        <f ca="1">+IF(OFFSET('Sanitation Data'!$E$29,0,10*ROW('Sanitation Data'!E103))="","",OFFSET('Sanitation Data'!$E$29,0,10*ROW('Sanitation Data'!E103)))</f>
        <v/>
      </c>
      <c r="CR109" s="374" t="str">
        <f ca="1">+IF(OFFSET('Sanitation Data'!$E$30,0,10*ROW('Sanitation Data'!E103))="","",OFFSET('Sanitation Data'!$E$30,0,10*ROW('Sanitation Data'!E103)))</f>
        <v/>
      </c>
      <c r="CS109" s="374" t="str">
        <f ca="1">+IF(OFFSET('Sanitation Data'!$E$31,0,10*ROW('Sanitation Data'!E103))="","",OFFSET('Sanitation Data'!$E$31,0,10*ROW('Sanitation Data'!E103)))</f>
        <v/>
      </c>
      <c r="CT109" s="374" t="str">
        <f ca="1">+IF(OFFSET('Sanitation Data'!$E$32,0,10*ROW('Sanitation Data'!E103))="","",OFFSET('Sanitation Data'!$E$32,0,10*ROW('Sanitation Data'!E103)))</f>
        <v/>
      </c>
      <c r="CU109" s="374" t="str">
        <f ca="1">+IF(OFFSET('Sanitation Data'!$F$28,0,10*ROW('Sanitation Data'!F103))="","",OFFSET('Sanitation Data'!$F$28,0,10*ROW('Sanitation Data'!F103)))</f>
        <v/>
      </c>
      <c r="CV109" s="374" t="str">
        <f ca="1">+IF(OFFSET('Sanitation Data'!$F$29,0,10*ROW('Sanitation Data'!F103))="","",OFFSET('Sanitation Data'!$F$29,0,10*ROW('Sanitation Data'!F103)))</f>
        <v/>
      </c>
      <c r="CW109" s="374" t="str">
        <f ca="1">+IF(OFFSET('Sanitation Data'!$F$30,0,10*ROW('Sanitation Data'!F103))="","",OFFSET('Sanitation Data'!$F$30,0,10*ROW('Sanitation Data'!F103)))</f>
        <v/>
      </c>
      <c r="CX109" s="374" t="str">
        <f ca="1">+IF(OFFSET('Sanitation Data'!$F$31,0,10*ROW('Sanitation Data'!F103))="","",OFFSET('Sanitation Data'!$F$31,0,10*ROW('Sanitation Data'!F103)))</f>
        <v/>
      </c>
      <c r="CY109" s="374" t="str">
        <f ca="1">+IF(OFFSET('Sanitation Data'!$F$32,0,10*ROW('Sanitation Data'!F103))="","",OFFSET('Sanitation Data'!$F$32,0,10*ROW('Sanitation Data'!F103)))</f>
        <v/>
      </c>
      <c r="CZ109" s="374" t="str">
        <f ca="1">+IF(OFFSET('Sanitation Data'!$G$28,0,10*ROW('Sanitation Data'!G103))="","",OFFSET('Sanitation Data'!$G$28,0,10*ROW('Sanitation Data'!G103)))</f>
        <v/>
      </c>
      <c r="DA109" s="374" t="str">
        <f ca="1">+IF(OFFSET('Sanitation Data'!$G$29,0,10*ROW('Sanitation Data'!G103))="","",OFFSET('Sanitation Data'!$G$29,0,10*ROW('Sanitation Data'!G103)))</f>
        <v/>
      </c>
      <c r="DB109" s="374" t="str">
        <f ca="1">+IF(OFFSET('Sanitation Data'!$G$30,0,10*ROW('Sanitation Data'!G103))="","",OFFSET('Sanitation Data'!$G$30,0,10*ROW('Sanitation Data'!G103)))</f>
        <v/>
      </c>
      <c r="DC109" s="374" t="str">
        <f ca="1">+IF(OFFSET('Sanitation Data'!$G$31,0,10*ROW('Sanitation Data'!G103))="","",OFFSET('Sanitation Data'!$G$31,0,10*ROW('Sanitation Data'!G103)))</f>
        <v/>
      </c>
      <c r="DD109" s="374" t="str">
        <f ca="1">+IF(OFFSET('Sanitation Data'!$G$32,0,10*ROW('Sanitation Data'!G103))="","",OFFSET('Sanitation Data'!$G$32,0,10*ROW('Sanitation Data'!G103)))</f>
        <v/>
      </c>
      <c r="DE109" s="374" t="str">
        <f ca="1">+IF(OFFSET('Sanitation Data'!$H$28,0,10*ROW('Sanitation Data'!H103))="","",OFFSET('Sanitation Data'!$H$28,0,10*ROW('Sanitation Data'!H103)))</f>
        <v/>
      </c>
      <c r="DF109" s="374" t="str">
        <f ca="1">+IF(OFFSET('Sanitation Data'!$H$29,0,10*ROW('Sanitation Data'!H103))="","",OFFSET('Sanitation Data'!$H$29,0,10*ROW('Sanitation Data'!H103)))</f>
        <v/>
      </c>
      <c r="DG109" s="374" t="str">
        <f ca="1">+IF(OFFSET('Sanitation Data'!$H$30,0,10*ROW('Sanitation Data'!H103))="","",OFFSET('Sanitation Data'!$H$30,0,10*ROW('Sanitation Data'!H103)))</f>
        <v/>
      </c>
      <c r="DH109" s="374" t="str">
        <f ca="1">+IF(OFFSET('Sanitation Data'!$H$31,0,10*ROW('Sanitation Data'!H103))="","",OFFSET('Sanitation Data'!$H$31,0,10*ROW('Sanitation Data'!H103)))</f>
        <v/>
      </c>
      <c r="DI109" s="374" t="str">
        <f ca="1">+IF(OFFSET('Sanitation Data'!$H$32,0,10*ROW('Sanitation Data'!H103))="","",OFFSET('Sanitation Data'!$H$32,0,10*ROW('Sanitation Data'!H103)))</f>
        <v/>
      </c>
      <c r="DJ109" s="374" t="str">
        <f ca="1">+IF(OFFSET('Sanitation Data'!$I$28,0,10*ROW('Sanitation Data'!I103))="","",OFFSET('Sanitation Data'!$I$28,0,10*ROW('Sanitation Data'!I103)))</f>
        <v/>
      </c>
      <c r="DK109" s="374" t="str">
        <f ca="1">+IF(OFFSET('Sanitation Data'!$I$29,0,10*ROW('Sanitation Data'!I103))="","",OFFSET('Sanitation Data'!$I$29,0,10*ROW('Sanitation Data'!I103)))</f>
        <v/>
      </c>
      <c r="DL109" s="374" t="str">
        <f ca="1">+IF(OFFSET('Sanitation Data'!$I$30,0,10*ROW('Sanitation Data'!I103))="","",OFFSET('Sanitation Data'!$I$30,0,10*ROW('Sanitation Data'!I103)))</f>
        <v/>
      </c>
      <c r="DM109" s="374" t="str">
        <f ca="1">+IF(OFFSET('Sanitation Data'!$I$31,0,10*ROW('Sanitation Data'!I103))="","",OFFSET('Sanitation Data'!$I$31,0,10*ROW('Sanitation Data'!I103)))</f>
        <v/>
      </c>
      <c r="DN109" s="374" t="str">
        <f ca="1">+IF(OFFSET('Sanitation Data'!$I$32,0,10*ROW('Sanitation Data'!I103))="","",OFFSET('Sanitation Data'!$I$32,0,10*ROW('Sanitation Data'!I103)))</f>
        <v/>
      </c>
      <c r="DO109" s="374" t="str">
        <f ca="1">+IF(OFFSET('Hygiene Data'!$D$11,0,10*ROW('Hygiene Data'!D103))="","",OFFSET('Hygiene Data'!$D$11,0,10*ROW('Hygiene Data'!D103)))</f>
        <v/>
      </c>
      <c r="DP109" s="374" t="str">
        <f ca="1">+IF(OFFSET('Hygiene Data'!$D$12,0,10*ROW('Hygiene Data'!D103))="","",OFFSET('Hygiene Data'!$D$12,0,10*ROW('Hygiene Data'!D103)))</f>
        <v/>
      </c>
      <c r="DQ109" s="374" t="str">
        <f ca="1">+IF(OFFSET('Hygiene Data'!$D$13,0,10*ROW('Hygiene Data'!D103))="","",OFFSET('Hygiene Data'!$D$13,0,10*ROW('Hygiene Data'!D103)))</f>
        <v/>
      </c>
      <c r="DR109" s="374" t="str">
        <f ca="1">+IF(OFFSET('Hygiene Data'!$E$11,0,10*ROW('Hygiene Data'!E103))="","",OFFSET('Hygiene Data'!$E$11,0,10*ROW('Hygiene Data'!E103)))</f>
        <v/>
      </c>
      <c r="DS109" s="374" t="str">
        <f ca="1">+IF(OFFSET('Hygiene Data'!$E$12,0,10*ROW('Hygiene Data'!E103))="","",OFFSET('Hygiene Data'!$E$12,0,10*ROW('Hygiene Data'!E103)))</f>
        <v/>
      </c>
      <c r="DT109" s="374" t="str">
        <f ca="1">+IF(OFFSET('Hygiene Data'!$E$13,0,10*ROW('Hygiene Data'!E103))="","",OFFSET('Hygiene Data'!$E$13,0,10*ROW('Hygiene Data'!E103)))</f>
        <v/>
      </c>
      <c r="DU109" s="374" t="str">
        <f ca="1">+IF(OFFSET('Hygiene Data'!$F$11,0,10*ROW('Hygiene Data'!F103))="","",OFFSET('Hygiene Data'!$F$11,0,10*ROW('Hygiene Data'!F103)))</f>
        <v/>
      </c>
      <c r="DV109" s="374" t="str">
        <f ca="1">+IF(OFFSET('Hygiene Data'!$F$12,0,10*ROW('Hygiene Data'!F103))="","",OFFSET('Hygiene Data'!$F$12,0,10*ROW('Hygiene Data'!F103)))</f>
        <v/>
      </c>
      <c r="DW109" s="374" t="str">
        <f ca="1">+IF(OFFSET('Hygiene Data'!$F$13,0,10*ROW('Hygiene Data'!F103))="","",OFFSET('Hygiene Data'!$F$13,0,10*ROW('Hygiene Data'!F103)))</f>
        <v/>
      </c>
      <c r="DX109" s="374" t="str">
        <f ca="1">+IF(OFFSET('Hygiene Data'!$G$11,0,10*ROW('Hygiene Data'!G103))="","",OFFSET('Hygiene Data'!$G$11,0,10*ROW('Hygiene Data'!G103)))</f>
        <v/>
      </c>
      <c r="DY109" s="374" t="str">
        <f ca="1">+IF(OFFSET('Hygiene Data'!$G$12,0,10*ROW('Hygiene Data'!G103))="","",OFFSET('Hygiene Data'!$G$12,0,10*ROW('Hygiene Data'!G103)))</f>
        <v/>
      </c>
      <c r="DZ109" s="374" t="str">
        <f ca="1">+IF(OFFSET('Hygiene Data'!$G$13,0,10*ROW('Hygiene Data'!G103))="","",OFFSET('Hygiene Data'!$G$13,0,10*ROW('Hygiene Data'!G103)))</f>
        <v/>
      </c>
      <c r="EA109" s="374" t="str">
        <f ca="1">+IF(OFFSET('Hygiene Data'!$H$11,0,10*ROW('Hygiene Data'!H103))="","",OFFSET('Hygiene Data'!$H$11,0,10*ROW('Hygiene Data'!H103)))</f>
        <v/>
      </c>
      <c r="EB109" s="374" t="str">
        <f ca="1">+IF(OFFSET('Hygiene Data'!$H$12,0,10*ROW('Hygiene Data'!H103))="","",OFFSET('Hygiene Data'!$H$12,0,10*ROW('Hygiene Data'!H103)))</f>
        <v/>
      </c>
      <c r="EC109" s="374" t="str">
        <f ca="1">+IF(OFFSET('Hygiene Data'!$H$13,0,10*ROW('Hygiene Data'!H103))="","",OFFSET('Hygiene Data'!$H$13,0,10*ROW('Hygiene Data'!H103)))</f>
        <v/>
      </c>
      <c r="ED109" s="374" t="str">
        <f ca="1">+IF(OFFSET('Hygiene Data'!$I$11,0,10*ROW('Hygiene Data'!I103))="","",OFFSET('Hygiene Data'!$I$11,0,10*ROW('Hygiene Data'!I103)))</f>
        <v/>
      </c>
      <c r="EE109" s="374" t="str">
        <f ca="1">+IF(OFFSET('Hygiene Data'!$I$12,0,10*ROW('Hygiene Data'!I103))="","",OFFSET('Hygiene Data'!$I$12,0,10*ROW('Hygiene Data'!I103)))</f>
        <v/>
      </c>
      <c r="EF109" s="374" t="str">
        <f ca="1">+IF(OFFSET('Hygiene Data'!$I$13,0,10*ROW('Hygiene Data'!I103))="","",OFFSET('Hygiene Data'!$I$13,0,10*ROW('Hygiene Data'!I103)))</f>
        <v/>
      </c>
    </row>
    <row r="110" spans="1:136" x14ac:dyDescent="0.25">
      <c r="A110" s="483" t="str">
        <f ca="1">+IF(OFFSET('Water Data'!$B$2,0,10*ROW('Water Data'!E104))="","",OFFSET('Water Data'!$B$2,0,10*ROW('Water Data'!E104)))</f>
        <v/>
      </c>
      <c r="B110" s="48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0" t="str">
        <f t="shared" ca="1" si="1"/>
        <v/>
      </c>
      <c r="D110" s="51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4" t="str">
        <f ca="1">+IF(OFFSET('Water Data'!$D$27,0,10*ROW('Water Data'!D104))="","",OFFSET('Water Data'!$D$27,0,10*ROW('Water Data'!D104)))</f>
        <v/>
      </c>
      <c r="BT110" s="374" t="str">
        <f ca="1">+IF(OFFSET('Water Data'!$D$28,0,10*ROW('Water Data'!D104))="","",OFFSET('Water Data'!$D$28,0,10*ROW('Water Data'!D104)))</f>
        <v/>
      </c>
      <c r="BU110" s="374" t="str">
        <f ca="1">+IF(OFFSET('Water Data'!$D$29,0,10*ROW('Water Data'!D104))="","",OFFSET('Water Data'!$D$29,0,10*ROW('Water Data'!D104)))</f>
        <v/>
      </c>
      <c r="BV110" s="374" t="str">
        <f ca="1">+IF(OFFSET('Water Data'!$E$27,0,10*ROW('Water Data'!E104))="","",OFFSET('Water Data'!$E$27,0,10*ROW('Water Data'!E104)))</f>
        <v/>
      </c>
      <c r="BW110" s="374" t="str">
        <f ca="1">+IF(OFFSET('Water Data'!$E$28,0,10*ROW('Water Data'!E104))="","",OFFSET('Water Data'!$E$28,0,10*ROW('Water Data'!E104)))</f>
        <v/>
      </c>
      <c r="BX110" s="374" t="str">
        <f ca="1">+IF(OFFSET('Water Data'!$E$29,0,10*ROW('Water Data'!E104))="","",OFFSET('Water Data'!$E$29,0,10*ROW('Water Data'!E104)))</f>
        <v/>
      </c>
      <c r="BY110" s="374" t="str">
        <f ca="1">+IF(OFFSET('Water Data'!$F$27,0,10*ROW('Water Data'!F104))="","",OFFSET('Water Data'!$F$27,0,10*ROW('Water Data'!F104)))</f>
        <v/>
      </c>
      <c r="BZ110" s="374" t="str">
        <f ca="1">+IF(OFFSET('Water Data'!$F$28,0,10*ROW('Water Data'!F104))="","",OFFSET('Water Data'!$F$28,0,10*ROW('Water Data'!F104)))</f>
        <v/>
      </c>
      <c r="CA110" s="374" t="str">
        <f ca="1">+IF(OFFSET('Water Data'!$F$29,0,10*ROW('Water Data'!F104))="","",OFFSET('Water Data'!$F$29,0,10*ROW('Water Data'!F104)))</f>
        <v/>
      </c>
      <c r="CB110" s="374" t="str">
        <f ca="1">+IF(OFFSET('Water Data'!$G$27,0,10*ROW('Water Data'!G104))="","",OFFSET('Water Data'!$G$27,0,10*ROW('Water Data'!G104)))</f>
        <v/>
      </c>
      <c r="CC110" s="374" t="str">
        <f ca="1">+IF(OFFSET('Water Data'!$G$28,0,10*ROW('Water Data'!G104))="","",OFFSET('Water Data'!$G$28,0,10*ROW('Water Data'!G104)))</f>
        <v/>
      </c>
      <c r="CD110" s="374" t="str">
        <f ca="1">+IF(OFFSET('Water Data'!$G$29,0,10*ROW('Water Data'!G104))="","",OFFSET('Water Data'!$G$29,0,10*ROW('Water Data'!G104)))</f>
        <v/>
      </c>
      <c r="CE110" s="374" t="str">
        <f ca="1">+IF(OFFSET('Water Data'!$H$27,0,10*ROW('Water Data'!H104))="","",OFFSET('Water Data'!$H$27,0,10*ROW('Water Data'!H104)))</f>
        <v/>
      </c>
      <c r="CF110" s="374" t="str">
        <f ca="1">+IF(OFFSET('Water Data'!$H$28,0,10*ROW('Water Data'!H104))="","",OFFSET('Water Data'!$H$28,0,10*ROW('Water Data'!H104)))</f>
        <v/>
      </c>
      <c r="CG110" s="374" t="str">
        <f ca="1">+IF(OFFSET('Water Data'!$H$29,0,10*ROW('Water Data'!H104))="","",OFFSET('Water Data'!$H$29,0,10*ROW('Water Data'!H104)))</f>
        <v/>
      </c>
      <c r="CH110" s="374" t="str">
        <f ca="1">+IF(OFFSET('Water Data'!$I$27,0,10*ROW('Water Data'!I104))="","",OFFSET('Water Data'!$I$27,0,10*ROW('Water Data'!I104)))</f>
        <v/>
      </c>
      <c r="CI110" s="374" t="str">
        <f ca="1">+IF(OFFSET('Water Data'!$I$28,0,10*ROW('Water Data'!I104))="","",OFFSET('Water Data'!$I$28,0,10*ROW('Water Data'!I104)))</f>
        <v/>
      </c>
      <c r="CJ110" s="374" t="str">
        <f ca="1">+IF(OFFSET('Water Data'!$I$29,0,10*ROW('Water Data'!I104))="","",OFFSET('Water Data'!$I$29,0,10*ROW('Water Data'!I104)))</f>
        <v/>
      </c>
      <c r="CK110" s="374" t="str">
        <f ca="1">+IF(OFFSET('Sanitation Data'!$D$28,0,10*ROW('Sanitation Data'!D104))="","",OFFSET('Sanitation Data'!$D$28,0,10*ROW('Sanitation Data'!D104)))</f>
        <v/>
      </c>
      <c r="CL110" s="374" t="str">
        <f ca="1">+IF(OFFSET('Sanitation Data'!$D$29,0,10*ROW('Sanitation Data'!D104))="","",OFFSET('Sanitation Data'!$D$29,0,10*ROW('Sanitation Data'!D104)))</f>
        <v/>
      </c>
      <c r="CM110" s="374" t="str">
        <f ca="1">+IF(OFFSET('Sanitation Data'!$D$30,0,10*ROW('Sanitation Data'!D104))="","",OFFSET('Sanitation Data'!$D$30,0,10*ROW('Sanitation Data'!D104)))</f>
        <v/>
      </c>
      <c r="CN110" s="374" t="str">
        <f ca="1">+IF(OFFSET('Sanitation Data'!$D$31,0,10*ROW('Sanitation Data'!D104))="","",OFFSET('Sanitation Data'!$D$31,0,10*ROW('Sanitation Data'!D104)))</f>
        <v/>
      </c>
      <c r="CO110" s="374" t="str">
        <f ca="1">+IF(OFFSET('Sanitation Data'!$D$32,0,10*ROW('Sanitation Data'!D104))="","",OFFSET('Sanitation Data'!$D$32,0,10*ROW('Sanitation Data'!D104)))</f>
        <v/>
      </c>
      <c r="CP110" s="374" t="str">
        <f ca="1">+IF(OFFSET('Sanitation Data'!$E$28,0,10*ROW('Sanitation Data'!E104))="","",OFFSET('Sanitation Data'!$E$28,0,10*ROW('Sanitation Data'!E104)))</f>
        <v/>
      </c>
      <c r="CQ110" s="374" t="str">
        <f ca="1">+IF(OFFSET('Sanitation Data'!$E$29,0,10*ROW('Sanitation Data'!E104))="","",OFFSET('Sanitation Data'!$E$29,0,10*ROW('Sanitation Data'!E104)))</f>
        <v/>
      </c>
      <c r="CR110" s="374" t="str">
        <f ca="1">+IF(OFFSET('Sanitation Data'!$E$30,0,10*ROW('Sanitation Data'!E104))="","",OFFSET('Sanitation Data'!$E$30,0,10*ROW('Sanitation Data'!E104)))</f>
        <v/>
      </c>
      <c r="CS110" s="374" t="str">
        <f ca="1">+IF(OFFSET('Sanitation Data'!$E$31,0,10*ROW('Sanitation Data'!E104))="","",OFFSET('Sanitation Data'!$E$31,0,10*ROW('Sanitation Data'!E104)))</f>
        <v/>
      </c>
      <c r="CT110" s="374" t="str">
        <f ca="1">+IF(OFFSET('Sanitation Data'!$E$32,0,10*ROW('Sanitation Data'!E104))="","",OFFSET('Sanitation Data'!$E$32,0,10*ROW('Sanitation Data'!E104)))</f>
        <v/>
      </c>
      <c r="CU110" s="374" t="str">
        <f ca="1">+IF(OFFSET('Sanitation Data'!$F$28,0,10*ROW('Sanitation Data'!F104))="","",OFFSET('Sanitation Data'!$F$28,0,10*ROW('Sanitation Data'!F104)))</f>
        <v/>
      </c>
      <c r="CV110" s="374" t="str">
        <f ca="1">+IF(OFFSET('Sanitation Data'!$F$29,0,10*ROW('Sanitation Data'!F104))="","",OFFSET('Sanitation Data'!$F$29,0,10*ROW('Sanitation Data'!F104)))</f>
        <v/>
      </c>
      <c r="CW110" s="374" t="str">
        <f ca="1">+IF(OFFSET('Sanitation Data'!$F$30,0,10*ROW('Sanitation Data'!F104))="","",OFFSET('Sanitation Data'!$F$30,0,10*ROW('Sanitation Data'!F104)))</f>
        <v/>
      </c>
      <c r="CX110" s="374" t="str">
        <f ca="1">+IF(OFFSET('Sanitation Data'!$F$31,0,10*ROW('Sanitation Data'!F104))="","",OFFSET('Sanitation Data'!$F$31,0,10*ROW('Sanitation Data'!F104)))</f>
        <v/>
      </c>
      <c r="CY110" s="374" t="str">
        <f ca="1">+IF(OFFSET('Sanitation Data'!$F$32,0,10*ROW('Sanitation Data'!F104))="","",OFFSET('Sanitation Data'!$F$32,0,10*ROW('Sanitation Data'!F104)))</f>
        <v/>
      </c>
      <c r="CZ110" s="374" t="str">
        <f ca="1">+IF(OFFSET('Sanitation Data'!$G$28,0,10*ROW('Sanitation Data'!G104))="","",OFFSET('Sanitation Data'!$G$28,0,10*ROW('Sanitation Data'!G104)))</f>
        <v/>
      </c>
      <c r="DA110" s="374" t="str">
        <f ca="1">+IF(OFFSET('Sanitation Data'!$G$29,0,10*ROW('Sanitation Data'!G104))="","",OFFSET('Sanitation Data'!$G$29,0,10*ROW('Sanitation Data'!G104)))</f>
        <v/>
      </c>
      <c r="DB110" s="374" t="str">
        <f ca="1">+IF(OFFSET('Sanitation Data'!$G$30,0,10*ROW('Sanitation Data'!G104))="","",OFFSET('Sanitation Data'!$G$30,0,10*ROW('Sanitation Data'!G104)))</f>
        <v/>
      </c>
      <c r="DC110" s="374" t="str">
        <f ca="1">+IF(OFFSET('Sanitation Data'!$G$31,0,10*ROW('Sanitation Data'!G104))="","",OFFSET('Sanitation Data'!$G$31,0,10*ROW('Sanitation Data'!G104)))</f>
        <v/>
      </c>
      <c r="DD110" s="374" t="str">
        <f ca="1">+IF(OFFSET('Sanitation Data'!$G$32,0,10*ROW('Sanitation Data'!G104))="","",OFFSET('Sanitation Data'!$G$32,0,10*ROW('Sanitation Data'!G104)))</f>
        <v/>
      </c>
      <c r="DE110" s="374" t="str">
        <f ca="1">+IF(OFFSET('Sanitation Data'!$H$28,0,10*ROW('Sanitation Data'!H104))="","",OFFSET('Sanitation Data'!$H$28,0,10*ROW('Sanitation Data'!H104)))</f>
        <v/>
      </c>
      <c r="DF110" s="374" t="str">
        <f ca="1">+IF(OFFSET('Sanitation Data'!$H$29,0,10*ROW('Sanitation Data'!H104))="","",OFFSET('Sanitation Data'!$H$29,0,10*ROW('Sanitation Data'!H104)))</f>
        <v/>
      </c>
      <c r="DG110" s="374" t="str">
        <f ca="1">+IF(OFFSET('Sanitation Data'!$H$30,0,10*ROW('Sanitation Data'!H104))="","",OFFSET('Sanitation Data'!$H$30,0,10*ROW('Sanitation Data'!H104)))</f>
        <v/>
      </c>
      <c r="DH110" s="374" t="str">
        <f ca="1">+IF(OFFSET('Sanitation Data'!$H$31,0,10*ROW('Sanitation Data'!H104))="","",OFFSET('Sanitation Data'!$H$31,0,10*ROW('Sanitation Data'!H104)))</f>
        <v/>
      </c>
      <c r="DI110" s="374" t="str">
        <f ca="1">+IF(OFFSET('Sanitation Data'!$H$32,0,10*ROW('Sanitation Data'!H104))="","",OFFSET('Sanitation Data'!$H$32,0,10*ROW('Sanitation Data'!H104)))</f>
        <v/>
      </c>
      <c r="DJ110" s="374" t="str">
        <f ca="1">+IF(OFFSET('Sanitation Data'!$I$28,0,10*ROW('Sanitation Data'!I104))="","",OFFSET('Sanitation Data'!$I$28,0,10*ROW('Sanitation Data'!I104)))</f>
        <v/>
      </c>
      <c r="DK110" s="374" t="str">
        <f ca="1">+IF(OFFSET('Sanitation Data'!$I$29,0,10*ROW('Sanitation Data'!I104))="","",OFFSET('Sanitation Data'!$I$29,0,10*ROW('Sanitation Data'!I104)))</f>
        <v/>
      </c>
      <c r="DL110" s="374" t="str">
        <f ca="1">+IF(OFFSET('Sanitation Data'!$I$30,0,10*ROW('Sanitation Data'!I104))="","",OFFSET('Sanitation Data'!$I$30,0,10*ROW('Sanitation Data'!I104)))</f>
        <v/>
      </c>
      <c r="DM110" s="374" t="str">
        <f ca="1">+IF(OFFSET('Sanitation Data'!$I$31,0,10*ROW('Sanitation Data'!I104))="","",OFFSET('Sanitation Data'!$I$31,0,10*ROW('Sanitation Data'!I104)))</f>
        <v/>
      </c>
      <c r="DN110" s="374" t="str">
        <f ca="1">+IF(OFFSET('Sanitation Data'!$I$32,0,10*ROW('Sanitation Data'!I104))="","",OFFSET('Sanitation Data'!$I$32,0,10*ROW('Sanitation Data'!I104)))</f>
        <v/>
      </c>
      <c r="DO110" s="374" t="str">
        <f ca="1">+IF(OFFSET('Hygiene Data'!$D$11,0,10*ROW('Hygiene Data'!D104))="","",OFFSET('Hygiene Data'!$D$11,0,10*ROW('Hygiene Data'!D104)))</f>
        <v/>
      </c>
      <c r="DP110" s="374" t="str">
        <f ca="1">+IF(OFFSET('Hygiene Data'!$D$12,0,10*ROW('Hygiene Data'!D104))="","",OFFSET('Hygiene Data'!$D$12,0,10*ROW('Hygiene Data'!D104)))</f>
        <v/>
      </c>
      <c r="DQ110" s="374" t="str">
        <f ca="1">+IF(OFFSET('Hygiene Data'!$D$13,0,10*ROW('Hygiene Data'!D104))="","",OFFSET('Hygiene Data'!$D$13,0,10*ROW('Hygiene Data'!D104)))</f>
        <v/>
      </c>
      <c r="DR110" s="374" t="str">
        <f ca="1">+IF(OFFSET('Hygiene Data'!$E$11,0,10*ROW('Hygiene Data'!E104))="","",OFFSET('Hygiene Data'!$E$11,0,10*ROW('Hygiene Data'!E104)))</f>
        <v/>
      </c>
      <c r="DS110" s="374" t="str">
        <f ca="1">+IF(OFFSET('Hygiene Data'!$E$12,0,10*ROW('Hygiene Data'!E104))="","",OFFSET('Hygiene Data'!$E$12,0,10*ROW('Hygiene Data'!E104)))</f>
        <v/>
      </c>
      <c r="DT110" s="374" t="str">
        <f ca="1">+IF(OFFSET('Hygiene Data'!$E$13,0,10*ROW('Hygiene Data'!E104))="","",OFFSET('Hygiene Data'!$E$13,0,10*ROW('Hygiene Data'!E104)))</f>
        <v/>
      </c>
      <c r="DU110" s="374" t="str">
        <f ca="1">+IF(OFFSET('Hygiene Data'!$F$11,0,10*ROW('Hygiene Data'!F104))="","",OFFSET('Hygiene Data'!$F$11,0,10*ROW('Hygiene Data'!F104)))</f>
        <v/>
      </c>
      <c r="DV110" s="374" t="str">
        <f ca="1">+IF(OFFSET('Hygiene Data'!$F$12,0,10*ROW('Hygiene Data'!F104))="","",OFFSET('Hygiene Data'!$F$12,0,10*ROW('Hygiene Data'!F104)))</f>
        <v/>
      </c>
      <c r="DW110" s="374" t="str">
        <f ca="1">+IF(OFFSET('Hygiene Data'!$F$13,0,10*ROW('Hygiene Data'!F104))="","",OFFSET('Hygiene Data'!$F$13,0,10*ROW('Hygiene Data'!F104)))</f>
        <v/>
      </c>
      <c r="DX110" s="374" t="str">
        <f ca="1">+IF(OFFSET('Hygiene Data'!$G$11,0,10*ROW('Hygiene Data'!G104))="","",OFFSET('Hygiene Data'!$G$11,0,10*ROW('Hygiene Data'!G104)))</f>
        <v/>
      </c>
      <c r="DY110" s="374" t="str">
        <f ca="1">+IF(OFFSET('Hygiene Data'!$G$12,0,10*ROW('Hygiene Data'!G104))="","",OFFSET('Hygiene Data'!$G$12,0,10*ROW('Hygiene Data'!G104)))</f>
        <v/>
      </c>
      <c r="DZ110" s="374" t="str">
        <f ca="1">+IF(OFFSET('Hygiene Data'!$G$13,0,10*ROW('Hygiene Data'!G104))="","",OFFSET('Hygiene Data'!$G$13,0,10*ROW('Hygiene Data'!G104)))</f>
        <v/>
      </c>
      <c r="EA110" s="374" t="str">
        <f ca="1">+IF(OFFSET('Hygiene Data'!$H$11,0,10*ROW('Hygiene Data'!H104))="","",OFFSET('Hygiene Data'!$H$11,0,10*ROW('Hygiene Data'!H104)))</f>
        <v/>
      </c>
      <c r="EB110" s="374" t="str">
        <f ca="1">+IF(OFFSET('Hygiene Data'!$H$12,0,10*ROW('Hygiene Data'!H104))="","",OFFSET('Hygiene Data'!$H$12,0,10*ROW('Hygiene Data'!H104)))</f>
        <v/>
      </c>
      <c r="EC110" s="374" t="str">
        <f ca="1">+IF(OFFSET('Hygiene Data'!$H$13,0,10*ROW('Hygiene Data'!H104))="","",OFFSET('Hygiene Data'!$H$13,0,10*ROW('Hygiene Data'!H104)))</f>
        <v/>
      </c>
      <c r="ED110" s="374" t="str">
        <f ca="1">+IF(OFFSET('Hygiene Data'!$I$11,0,10*ROW('Hygiene Data'!I104))="","",OFFSET('Hygiene Data'!$I$11,0,10*ROW('Hygiene Data'!I104)))</f>
        <v/>
      </c>
      <c r="EE110" s="374" t="str">
        <f ca="1">+IF(OFFSET('Hygiene Data'!$I$12,0,10*ROW('Hygiene Data'!I104))="","",OFFSET('Hygiene Data'!$I$12,0,10*ROW('Hygiene Data'!I104)))</f>
        <v/>
      </c>
      <c r="EF110" s="374" t="str">
        <f ca="1">+IF(OFFSET('Hygiene Data'!$I$13,0,10*ROW('Hygiene Data'!I104))="","",OFFSET('Hygiene Data'!$I$13,0,10*ROW('Hygiene Data'!I104)))</f>
        <v/>
      </c>
    </row>
    <row r="111" spans="1:136" x14ac:dyDescent="0.25">
      <c r="A111" s="483" t="str">
        <f ca="1">+IF(OFFSET('Water Data'!$B$2,0,10*ROW('Water Data'!E105))="","",OFFSET('Water Data'!$B$2,0,10*ROW('Water Data'!E105)))</f>
        <v/>
      </c>
      <c r="B111" s="48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0" t="str">
        <f t="shared" ca="1" si="1"/>
        <v/>
      </c>
      <c r="D111" s="51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4" t="str">
        <f ca="1">+IF(OFFSET('Water Data'!$D$27,0,10*ROW('Water Data'!D105))="","",OFFSET('Water Data'!$D$27,0,10*ROW('Water Data'!D105)))</f>
        <v/>
      </c>
      <c r="BT111" s="374" t="str">
        <f ca="1">+IF(OFFSET('Water Data'!$D$28,0,10*ROW('Water Data'!D105))="","",OFFSET('Water Data'!$D$28,0,10*ROW('Water Data'!D105)))</f>
        <v/>
      </c>
      <c r="BU111" s="374" t="str">
        <f ca="1">+IF(OFFSET('Water Data'!$D$29,0,10*ROW('Water Data'!D105))="","",OFFSET('Water Data'!$D$29,0,10*ROW('Water Data'!D105)))</f>
        <v/>
      </c>
      <c r="BV111" s="374" t="str">
        <f ca="1">+IF(OFFSET('Water Data'!$E$27,0,10*ROW('Water Data'!E105))="","",OFFSET('Water Data'!$E$27,0,10*ROW('Water Data'!E105)))</f>
        <v/>
      </c>
      <c r="BW111" s="374" t="str">
        <f ca="1">+IF(OFFSET('Water Data'!$E$28,0,10*ROW('Water Data'!E105))="","",OFFSET('Water Data'!$E$28,0,10*ROW('Water Data'!E105)))</f>
        <v/>
      </c>
      <c r="BX111" s="374" t="str">
        <f ca="1">+IF(OFFSET('Water Data'!$E$29,0,10*ROW('Water Data'!E105))="","",OFFSET('Water Data'!$E$29,0,10*ROW('Water Data'!E105)))</f>
        <v/>
      </c>
      <c r="BY111" s="374" t="str">
        <f ca="1">+IF(OFFSET('Water Data'!$F$27,0,10*ROW('Water Data'!F105))="","",OFFSET('Water Data'!$F$27,0,10*ROW('Water Data'!F105)))</f>
        <v/>
      </c>
      <c r="BZ111" s="374" t="str">
        <f ca="1">+IF(OFFSET('Water Data'!$F$28,0,10*ROW('Water Data'!F105))="","",OFFSET('Water Data'!$F$28,0,10*ROW('Water Data'!F105)))</f>
        <v/>
      </c>
      <c r="CA111" s="374" t="str">
        <f ca="1">+IF(OFFSET('Water Data'!$F$29,0,10*ROW('Water Data'!F105))="","",OFFSET('Water Data'!$F$29,0,10*ROW('Water Data'!F105)))</f>
        <v/>
      </c>
      <c r="CB111" s="374" t="str">
        <f ca="1">+IF(OFFSET('Water Data'!$G$27,0,10*ROW('Water Data'!G105))="","",OFFSET('Water Data'!$G$27,0,10*ROW('Water Data'!G105)))</f>
        <v/>
      </c>
      <c r="CC111" s="374" t="str">
        <f ca="1">+IF(OFFSET('Water Data'!$G$28,0,10*ROW('Water Data'!G105))="","",OFFSET('Water Data'!$G$28,0,10*ROW('Water Data'!G105)))</f>
        <v/>
      </c>
      <c r="CD111" s="374" t="str">
        <f ca="1">+IF(OFFSET('Water Data'!$G$29,0,10*ROW('Water Data'!G105))="","",OFFSET('Water Data'!$G$29,0,10*ROW('Water Data'!G105)))</f>
        <v/>
      </c>
      <c r="CE111" s="374" t="str">
        <f ca="1">+IF(OFFSET('Water Data'!$H$27,0,10*ROW('Water Data'!H105))="","",OFFSET('Water Data'!$H$27,0,10*ROW('Water Data'!H105)))</f>
        <v/>
      </c>
      <c r="CF111" s="374" t="str">
        <f ca="1">+IF(OFFSET('Water Data'!$H$28,0,10*ROW('Water Data'!H105))="","",OFFSET('Water Data'!$H$28,0,10*ROW('Water Data'!H105)))</f>
        <v/>
      </c>
      <c r="CG111" s="374" t="str">
        <f ca="1">+IF(OFFSET('Water Data'!$H$29,0,10*ROW('Water Data'!H105))="","",OFFSET('Water Data'!$H$29,0,10*ROW('Water Data'!H105)))</f>
        <v/>
      </c>
      <c r="CH111" s="374" t="str">
        <f ca="1">+IF(OFFSET('Water Data'!$I$27,0,10*ROW('Water Data'!I105))="","",OFFSET('Water Data'!$I$27,0,10*ROW('Water Data'!I105)))</f>
        <v/>
      </c>
      <c r="CI111" s="374" t="str">
        <f ca="1">+IF(OFFSET('Water Data'!$I$28,0,10*ROW('Water Data'!I105))="","",OFFSET('Water Data'!$I$28,0,10*ROW('Water Data'!I105)))</f>
        <v/>
      </c>
      <c r="CJ111" s="374" t="str">
        <f ca="1">+IF(OFFSET('Water Data'!$I$29,0,10*ROW('Water Data'!I105))="","",OFFSET('Water Data'!$I$29,0,10*ROW('Water Data'!I105)))</f>
        <v/>
      </c>
      <c r="CK111" s="374" t="str">
        <f ca="1">+IF(OFFSET('Sanitation Data'!$D$28,0,10*ROW('Sanitation Data'!D105))="","",OFFSET('Sanitation Data'!$D$28,0,10*ROW('Sanitation Data'!D105)))</f>
        <v/>
      </c>
      <c r="CL111" s="374" t="str">
        <f ca="1">+IF(OFFSET('Sanitation Data'!$D$29,0,10*ROW('Sanitation Data'!D105))="","",OFFSET('Sanitation Data'!$D$29,0,10*ROW('Sanitation Data'!D105)))</f>
        <v/>
      </c>
      <c r="CM111" s="374" t="str">
        <f ca="1">+IF(OFFSET('Sanitation Data'!$D$30,0,10*ROW('Sanitation Data'!D105))="","",OFFSET('Sanitation Data'!$D$30,0,10*ROW('Sanitation Data'!D105)))</f>
        <v/>
      </c>
      <c r="CN111" s="374" t="str">
        <f ca="1">+IF(OFFSET('Sanitation Data'!$D$31,0,10*ROW('Sanitation Data'!D105))="","",OFFSET('Sanitation Data'!$D$31,0,10*ROW('Sanitation Data'!D105)))</f>
        <v/>
      </c>
      <c r="CO111" s="374" t="str">
        <f ca="1">+IF(OFFSET('Sanitation Data'!$D$32,0,10*ROW('Sanitation Data'!D105))="","",OFFSET('Sanitation Data'!$D$32,0,10*ROW('Sanitation Data'!D105)))</f>
        <v/>
      </c>
      <c r="CP111" s="374" t="str">
        <f ca="1">+IF(OFFSET('Sanitation Data'!$E$28,0,10*ROW('Sanitation Data'!E105))="","",OFFSET('Sanitation Data'!$E$28,0,10*ROW('Sanitation Data'!E105)))</f>
        <v/>
      </c>
      <c r="CQ111" s="374" t="str">
        <f ca="1">+IF(OFFSET('Sanitation Data'!$E$29,0,10*ROW('Sanitation Data'!E105))="","",OFFSET('Sanitation Data'!$E$29,0,10*ROW('Sanitation Data'!E105)))</f>
        <v/>
      </c>
      <c r="CR111" s="374" t="str">
        <f ca="1">+IF(OFFSET('Sanitation Data'!$E$30,0,10*ROW('Sanitation Data'!E105))="","",OFFSET('Sanitation Data'!$E$30,0,10*ROW('Sanitation Data'!E105)))</f>
        <v/>
      </c>
      <c r="CS111" s="374" t="str">
        <f ca="1">+IF(OFFSET('Sanitation Data'!$E$31,0,10*ROW('Sanitation Data'!E105))="","",OFFSET('Sanitation Data'!$E$31,0,10*ROW('Sanitation Data'!E105)))</f>
        <v/>
      </c>
      <c r="CT111" s="374" t="str">
        <f ca="1">+IF(OFFSET('Sanitation Data'!$E$32,0,10*ROW('Sanitation Data'!E105))="","",OFFSET('Sanitation Data'!$E$32,0,10*ROW('Sanitation Data'!E105)))</f>
        <v/>
      </c>
      <c r="CU111" s="374" t="str">
        <f ca="1">+IF(OFFSET('Sanitation Data'!$F$28,0,10*ROW('Sanitation Data'!F105))="","",OFFSET('Sanitation Data'!$F$28,0,10*ROW('Sanitation Data'!F105)))</f>
        <v/>
      </c>
      <c r="CV111" s="374" t="str">
        <f ca="1">+IF(OFFSET('Sanitation Data'!$F$29,0,10*ROW('Sanitation Data'!F105))="","",OFFSET('Sanitation Data'!$F$29,0,10*ROW('Sanitation Data'!F105)))</f>
        <v/>
      </c>
      <c r="CW111" s="374" t="str">
        <f ca="1">+IF(OFFSET('Sanitation Data'!$F$30,0,10*ROW('Sanitation Data'!F105))="","",OFFSET('Sanitation Data'!$F$30,0,10*ROW('Sanitation Data'!F105)))</f>
        <v/>
      </c>
      <c r="CX111" s="374" t="str">
        <f ca="1">+IF(OFFSET('Sanitation Data'!$F$31,0,10*ROW('Sanitation Data'!F105))="","",OFFSET('Sanitation Data'!$F$31,0,10*ROW('Sanitation Data'!F105)))</f>
        <v/>
      </c>
      <c r="CY111" s="374" t="str">
        <f ca="1">+IF(OFFSET('Sanitation Data'!$F$32,0,10*ROW('Sanitation Data'!F105))="","",OFFSET('Sanitation Data'!$F$32,0,10*ROW('Sanitation Data'!F105)))</f>
        <v/>
      </c>
      <c r="CZ111" s="374" t="str">
        <f ca="1">+IF(OFFSET('Sanitation Data'!$G$28,0,10*ROW('Sanitation Data'!G105))="","",OFFSET('Sanitation Data'!$G$28,0,10*ROW('Sanitation Data'!G105)))</f>
        <v/>
      </c>
      <c r="DA111" s="374" t="str">
        <f ca="1">+IF(OFFSET('Sanitation Data'!$G$29,0,10*ROW('Sanitation Data'!G105))="","",OFFSET('Sanitation Data'!$G$29,0,10*ROW('Sanitation Data'!G105)))</f>
        <v/>
      </c>
      <c r="DB111" s="374" t="str">
        <f ca="1">+IF(OFFSET('Sanitation Data'!$G$30,0,10*ROW('Sanitation Data'!G105))="","",OFFSET('Sanitation Data'!$G$30,0,10*ROW('Sanitation Data'!G105)))</f>
        <v/>
      </c>
      <c r="DC111" s="374" t="str">
        <f ca="1">+IF(OFFSET('Sanitation Data'!$G$31,0,10*ROW('Sanitation Data'!G105))="","",OFFSET('Sanitation Data'!$G$31,0,10*ROW('Sanitation Data'!G105)))</f>
        <v/>
      </c>
      <c r="DD111" s="374" t="str">
        <f ca="1">+IF(OFFSET('Sanitation Data'!$G$32,0,10*ROW('Sanitation Data'!G105))="","",OFFSET('Sanitation Data'!$G$32,0,10*ROW('Sanitation Data'!G105)))</f>
        <v/>
      </c>
      <c r="DE111" s="374" t="str">
        <f ca="1">+IF(OFFSET('Sanitation Data'!$H$28,0,10*ROW('Sanitation Data'!H105))="","",OFFSET('Sanitation Data'!$H$28,0,10*ROW('Sanitation Data'!H105)))</f>
        <v/>
      </c>
      <c r="DF111" s="374" t="str">
        <f ca="1">+IF(OFFSET('Sanitation Data'!$H$29,0,10*ROW('Sanitation Data'!H105))="","",OFFSET('Sanitation Data'!$H$29,0,10*ROW('Sanitation Data'!H105)))</f>
        <v/>
      </c>
      <c r="DG111" s="374" t="str">
        <f ca="1">+IF(OFFSET('Sanitation Data'!$H$30,0,10*ROW('Sanitation Data'!H105))="","",OFFSET('Sanitation Data'!$H$30,0,10*ROW('Sanitation Data'!H105)))</f>
        <v/>
      </c>
      <c r="DH111" s="374" t="str">
        <f ca="1">+IF(OFFSET('Sanitation Data'!$H$31,0,10*ROW('Sanitation Data'!H105))="","",OFFSET('Sanitation Data'!$H$31,0,10*ROW('Sanitation Data'!H105)))</f>
        <v/>
      </c>
      <c r="DI111" s="374" t="str">
        <f ca="1">+IF(OFFSET('Sanitation Data'!$H$32,0,10*ROW('Sanitation Data'!H105))="","",OFFSET('Sanitation Data'!$H$32,0,10*ROW('Sanitation Data'!H105)))</f>
        <v/>
      </c>
      <c r="DJ111" s="374" t="str">
        <f ca="1">+IF(OFFSET('Sanitation Data'!$I$28,0,10*ROW('Sanitation Data'!I105))="","",OFFSET('Sanitation Data'!$I$28,0,10*ROW('Sanitation Data'!I105)))</f>
        <v/>
      </c>
      <c r="DK111" s="374" t="str">
        <f ca="1">+IF(OFFSET('Sanitation Data'!$I$29,0,10*ROW('Sanitation Data'!I105))="","",OFFSET('Sanitation Data'!$I$29,0,10*ROW('Sanitation Data'!I105)))</f>
        <v/>
      </c>
      <c r="DL111" s="374" t="str">
        <f ca="1">+IF(OFFSET('Sanitation Data'!$I$30,0,10*ROW('Sanitation Data'!I105))="","",OFFSET('Sanitation Data'!$I$30,0,10*ROW('Sanitation Data'!I105)))</f>
        <v/>
      </c>
      <c r="DM111" s="374" t="str">
        <f ca="1">+IF(OFFSET('Sanitation Data'!$I$31,0,10*ROW('Sanitation Data'!I105))="","",OFFSET('Sanitation Data'!$I$31,0,10*ROW('Sanitation Data'!I105)))</f>
        <v/>
      </c>
      <c r="DN111" s="374" t="str">
        <f ca="1">+IF(OFFSET('Sanitation Data'!$I$32,0,10*ROW('Sanitation Data'!I105))="","",OFFSET('Sanitation Data'!$I$32,0,10*ROW('Sanitation Data'!I105)))</f>
        <v/>
      </c>
      <c r="DO111" s="374" t="str">
        <f ca="1">+IF(OFFSET('Hygiene Data'!$D$11,0,10*ROW('Hygiene Data'!D105))="","",OFFSET('Hygiene Data'!$D$11,0,10*ROW('Hygiene Data'!D105)))</f>
        <v/>
      </c>
      <c r="DP111" s="374" t="str">
        <f ca="1">+IF(OFFSET('Hygiene Data'!$D$12,0,10*ROW('Hygiene Data'!D105))="","",OFFSET('Hygiene Data'!$D$12,0,10*ROW('Hygiene Data'!D105)))</f>
        <v/>
      </c>
      <c r="DQ111" s="374" t="str">
        <f ca="1">+IF(OFFSET('Hygiene Data'!$D$13,0,10*ROW('Hygiene Data'!D105))="","",OFFSET('Hygiene Data'!$D$13,0,10*ROW('Hygiene Data'!D105)))</f>
        <v/>
      </c>
      <c r="DR111" s="374" t="str">
        <f ca="1">+IF(OFFSET('Hygiene Data'!$E$11,0,10*ROW('Hygiene Data'!E105))="","",OFFSET('Hygiene Data'!$E$11,0,10*ROW('Hygiene Data'!E105)))</f>
        <v/>
      </c>
      <c r="DS111" s="374" t="str">
        <f ca="1">+IF(OFFSET('Hygiene Data'!$E$12,0,10*ROW('Hygiene Data'!E105))="","",OFFSET('Hygiene Data'!$E$12,0,10*ROW('Hygiene Data'!E105)))</f>
        <v/>
      </c>
      <c r="DT111" s="374" t="str">
        <f ca="1">+IF(OFFSET('Hygiene Data'!$E$13,0,10*ROW('Hygiene Data'!E105))="","",OFFSET('Hygiene Data'!$E$13,0,10*ROW('Hygiene Data'!E105)))</f>
        <v/>
      </c>
      <c r="DU111" s="374" t="str">
        <f ca="1">+IF(OFFSET('Hygiene Data'!$F$11,0,10*ROW('Hygiene Data'!F105))="","",OFFSET('Hygiene Data'!$F$11,0,10*ROW('Hygiene Data'!F105)))</f>
        <v/>
      </c>
      <c r="DV111" s="374" t="str">
        <f ca="1">+IF(OFFSET('Hygiene Data'!$F$12,0,10*ROW('Hygiene Data'!F105))="","",OFFSET('Hygiene Data'!$F$12,0,10*ROW('Hygiene Data'!F105)))</f>
        <v/>
      </c>
      <c r="DW111" s="374" t="str">
        <f ca="1">+IF(OFFSET('Hygiene Data'!$F$13,0,10*ROW('Hygiene Data'!F105))="","",OFFSET('Hygiene Data'!$F$13,0,10*ROW('Hygiene Data'!F105)))</f>
        <v/>
      </c>
      <c r="DX111" s="374" t="str">
        <f ca="1">+IF(OFFSET('Hygiene Data'!$G$11,0,10*ROW('Hygiene Data'!G105))="","",OFFSET('Hygiene Data'!$G$11,0,10*ROW('Hygiene Data'!G105)))</f>
        <v/>
      </c>
      <c r="DY111" s="374" t="str">
        <f ca="1">+IF(OFFSET('Hygiene Data'!$G$12,0,10*ROW('Hygiene Data'!G105))="","",OFFSET('Hygiene Data'!$G$12,0,10*ROW('Hygiene Data'!G105)))</f>
        <v/>
      </c>
      <c r="DZ111" s="374" t="str">
        <f ca="1">+IF(OFFSET('Hygiene Data'!$G$13,0,10*ROW('Hygiene Data'!G105))="","",OFFSET('Hygiene Data'!$G$13,0,10*ROW('Hygiene Data'!G105)))</f>
        <v/>
      </c>
      <c r="EA111" s="374" t="str">
        <f ca="1">+IF(OFFSET('Hygiene Data'!$H$11,0,10*ROW('Hygiene Data'!H105))="","",OFFSET('Hygiene Data'!$H$11,0,10*ROW('Hygiene Data'!H105)))</f>
        <v/>
      </c>
      <c r="EB111" s="374" t="str">
        <f ca="1">+IF(OFFSET('Hygiene Data'!$H$12,0,10*ROW('Hygiene Data'!H105))="","",OFFSET('Hygiene Data'!$H$12,0,10*ROW('Hygiene Data'!H105)))</f>
        <v/>
      </c>
      <c r="EC111" s="374" t="str">
        <f ca="1">+IF(OFFSET('Hygiene Data'!$H$13,0,10*ROW('Hygiene Data'!H105))="","",OFFSET('Hygiene Data'!$H$13,0,10*ROW('Hygiene Data'!H105)))</f>
        <v/>
      </c>
      <c r="ED111" s="374" t="str">
        <f ca="1">+IF(OFFSET('Hygiene Data'!$I$11,0,10*ROW('Hygiene Data'!I105))="","",OFFSET('Hygiene Data'!$I$11,0,10*ROW('Hygiene Data'!I105)))</f>
        <v/>
      </c>
      <c r="EE111" s="374" t="str">
        <f ca="1">+IF(OFFSET('Hygiene Data'!$I$12,0,10*ROW('Hygiene Data'!I105))="","",OFFSET('Hygiene Data'!$I$12,0,10*ROW('Hygiene Data'!I105)))</f>
        <v/>
      </c>
      <c r="EF111" s="374" t="str">
        <f ca="1">+IF(OFFSET('Hygiene Data'!$I$13,0,10*ROW('Hygiene Data'!I105))="","",OFFSET('Hygiene Data'!$I$13,0,10*ROW('Hygiene Data'!I105)))</f>
        <v/>
      </c>
    </row>
    <row r="112" spans="1:136" x14ac:dyDescent="0.25">
      <c r="A112" s="483" t="str">
        <f ca="1">+IF(OFFSET('Water Data'!$B$2,0,10*ROW('Water Data'!E106))="","",OFFSET('Water Data'!$B$2,0,10*ROW('Water Data'!E106)))</f>
        <v/>
      </c>
      <c r="B112" s="48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0" t="str">
        <f t="shared" ca="1" si="1"/>
        <v/>
      </c>
      <c r="D112" s="51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4" t="str">
        <f ca="1">+IF(OFFSET('Water Data'!$D$27,0,10*ROW('Water Data'!D106))="","",OFFSET('Water Data'!$D$27,0,10*ROW('Water Data'!D106)))</f>
        <v/>
      </c>
      <c r="BT112" s="374" t="str">
        <f ca="1">+IF(OFFSET('Water Data'!$D$28,0,10*ROW('Water Data'!D106))="","",OFFSET('Water Data'!$D$28,0,10*ROW('Water Data'!D106)))</f>
        <v/>
      </c>
      <c r="BU112" s="374" t="str">
        <f ca="1">+IF(OFFSET('Water Data'!$D$29,0,10*ROW('Water Data'!D106))="","",OFFSET('Water Data'!$D$29,0,10*ROW('Water Data'!D106)))</f>
        <v/>
      </c>
      <c r="BV112" s="374" t="str">
        <f ca="1">+IF(OFFSET('Water Data'!$E$27,0,10*ROW('Water Data'!E106))="","",OFFSET('Water Data'!$E$27,0,10*ROW('Water Data'!E106)))</f>
        <v/>
      </c>
      <c r="BW112" s="374" t="str">
        <f ca="1">+IF(OFFSET('Water Data'!$E$28,0,10*ROW('Water Data'!E106))="","",OFFSET('Water Data'!$E$28,0,10*ROW('Water Data'!E106)))</f>
        <v/>
      </c>
      <c r="BX112" s="374" t="str">
        <f ca="1">+IF(OFFSET('Water Data'!$E$29,0,10*ROW('Water Data'!E106))="","",OFFSET('Water Data'!$E$29,0,10*ROW('Water Data'!E106)))</f>
        <v/>
      </c>
      <c r="BY112" s="374" t="str">
        <f ca="1">+IF(OFFSET('Water Data'!$F$27,0,10*ROW('Water Data'!F106))="","",OFFSET('Water Data'!$F$27,0,10*ROW('Water Data'!F106)))</f>
        <v/>
      </c>
      <c r="BZ112" s="374" t="str">
        <f ca="1">+IF(OFFSET('Water Data'!$F$28,0,10*ROW('Water Data'!F106))="","",OFFSET('Water Data'!$F$28,0,10*ROW('Water Data'!F106)))</f>
        <v/>
      </c>
      <c r="CA112" s="374" t="str">
        <f ca="1">+IF(OFFSET('Water Data'!$F$29,0,10*ROW('Water Data'!F106))="","",OFFSET('Water Data'!$F$29,0,10*ROW('Water Data'!F106)))</f>
        <v/>
      </c>
      <c r="CB112" s="374" t="str">
        <f ca="1">+IF(OFFSET('Water Data'!$G$27,0,10*ROW('Water Data'!G106))="","",OFFSET('Water Data'!$G$27,0,10*ROW('Water Data'!G106)))</f>
        <v/>
      </c>
      <c r="CC112" s="374" t="str">
        <f ca="1">+IF(OFFSET('Water Data'!$G$28,0,10*ROW('Water Data'!G106))="","",OFFSET('Water Data'!$G$28,0,10*ROW('Water Data'!G106)))</f>
        <v/>
      </c>
      <c r="CD112" s="374" t="str">
        <f ca="1">+IF(OFFSET('Water Data'!$G$29,0,10*ROW('Water Data'!G106))="","",OFFSET('Water Data'!$G$29,0,10*ROW('Water Data'!G106)))</f>
        <v/>
      </c>
      <c r="CE112" s="374" t="str">
        <f ca="1">+IF(OFFSET('Water Data'!$H$27,0,10*ROW('Water Data'!H106))="","",OFFSET('Water Data'!$H$27,0,10*ROW('Water Data'!H106)))</f>
        <v/>
      </c>
      <c r="CF112" s="374" t="str">
        <f ca="1">+IF(OFFSET('Water Data'!$H$28,0,10*ROW('Water Data'!H106))="","",OFFSET('Water Data'!$H$28,0,10*ROW('Water Data'!H106)))</f>
        <v/>
      </c>
      <c r="CG112" s="374" t="str">
        <f ca="1">+IF(OFFSET('Water Data'!$H$29,0,10*ROW('Water Data'!H106))="","",OFFSET('Water Data'!$H$29,0,10*ROW('Water Data'!H106)))</f>
        <v/>
      </c>
      <c r="CH112" s="374" t="str">
        <f ca="1">+IF(OFFSET('Water Data'!$I$27,0,10*ROW('Water Data'!I106))="","",OFFSET('Water Data'!$I$27,0,10*ROW('Water Data'!I106)))</f>
        <v/>
      </c>
      <c r="CI112" s="374" t="str">
        <f ca="1">+IF(OFFSET('Water Data'!$I$28,0,10*ROW('Water Data'!I106))="","",OFFSET('Water Data'!$I$28,0,10*ROW('Water Data'!I106)))</f>
        <v/>
      </c>
      <c r="CJ112" s="374" t="str">
        <f ca="1">+IF(OFFSET('Water Data'!$I$29,0,10*ROW('Water Data'!I106))="","",OFFSET('Water Data'!$I$29,0,10*ROW('Water Data'!I106)))</f>
        <v/>
      </c>
      <c r="CK112" s="374" t="str">
        <f ca="1">+IF(OFFSET('Sanitation Data'!$D$28,0,10*ROW('Sanitation Data'!D106))="","",OFFSET('Sanitation Data'!$D$28,0,10*ROW('Sanitation Data'!D106)))</f>
        <v/>
      </c>
      <c r="CL112" s="374" t="str">
        <f ca="1">+IF(OFFSET('Sanitation Data'!$D$29,0,10*ROW('Sanitation Data'!D106))="","",OFFSET('Sanitation Data'!$D$29,0,10*ROW('Sanitation Data'!D106)))</f>
        <v/>
      </c>
      <c r="CM112" s="374" t="str">
        <f ca="1">+IF(OFFSET('Sanitation Data'!$D$30,0,10*ROW('Sanitation Data'!D106))="","",OFFSET('Sanitation Data'!$D$30,0,10*ROW('Sanitation Data'!D106)))</f>
        <v/>
      </c>
      <c r="CN112" s="374" t="str">
        <f ca="1">+IF(OFFSET('Sanitation Data'!$D$31,0,10*ROW('Sanitation Data'!D106))="","",OFFSET('Sanitation Data'!$D$31,0,10*ROW('Sanitation Data'!D106)))</f>
        <v/>
      </c>
      <c r="CO112" s="374" t="str">
        <f ca="1">+IF(OFFSET('Sanitation Data'!$D$32,0,10*ROW('Sanitation Data'!D106))="","",OFFSET('Sanitation Data'!$D$32,0,10*ROW('Sanitation Data'!D106)))</f>
        <v/>
      </c>
      <c r="CP112" s="374" t="str">
        <f ca="1">+IF(OFFSET('Sanitation Data'!$E$28,0,10*ROW('Sanitation Data'!E106))="","",OFFSET('Sanitation Data'!$E$28,0,10*ROW('Sanitation Data'!E106)))</f>
        <v/>
      </c>
      <c r="CQ112" s="374" t="str">
        <f ca="1">+IF(OFFSET('Sanitation Data'!$E$29,0,10*ROW('Sanitation Data'!E106))="","",OFFSET('Sanitation Data'!$E$29,0,10*ROW('Sanitation Data'!E106)))</f>
        <v/>
      </c>
      <c r="CR112" s="374" t="str">
        <f ca="1">+IF(OFFSET('Sanitation Data'!$E$30,0,10*ROW('Sanitation Data'!E106))="","",OFFSET('Sanitation Data'!$E$30,0,10*ROW('Sanitation Data'!E106)))</f>
        <v/>
      </c>
      <c r="CS112" s="374" t="str">
        <f ca="1">+IF(OFFSET('Sanitation Data'!$E$31,0,10*ROW('Sanitation Data'!E106))="","",OFFSET('Sanitation Data'!$E$31,0,10*ROW('Sanitation Data'!E106)))</f>
        <v/>
      </c>
      <c r="CT112" s="374" t="str">
        <f ca="1">+IF(OFFSET('Sanitation Data'!$E$32,0,10*ROW('Sanitation Data'!E106))="","",OFFSET('Sanitation Data'!$E$32,0,10*ROW('Sanitation Data'!E106)))</f>
        <v/>
      </c>
      <c r="CU112" s="374" t="str">
        <f ca="1">+IF(OFFSET('Sanitation Data'!$F$28,0,10*ROW('Sanitation Data'!F106))="","",OFFSET('Sanitation Data'!$F$28,0,10*ROW('Sanitation Data'!F106)))</f>
        <v/>
      </c>
      <c r="CV112" s="374" t="str">
        <f ca="1">+IF(OFFSET('Sanitation Data'!$F$29,0,10*ROW('Sanitation Data'!F106))="","",OFFSET('Sanitation Data'!$F$29,0,10*ROW('Sanitation Data'!F106)))</f>
        <v/>
      </c>
      <c r="CW112" s="374" t="str">
        <f ca="1">+IF(OFFSET('Sanitation Data'!$F$30,0,10*ROW('Sanitation Data'!F106))="","",OFFSET('Sanitation Data'!$F$30,0,10*ROW('Sanitation Data'!F106)))</f>
        <v/>
      </c>
      <c r="CX112" s="374" t="str">
        <f ca="1">+IF(OFFSET('Sanitation Data'!$F$31,0,10*ROW('Sanitation Data'!F106))="","",OFFSET('Sanitation Data'!$F$31,0,10*ROW('Sanitation Data'!F106)))</f>
        <v/>
      </c>
      <c r="CY112" s="374" t="str">
        <f ca="1">+IF(OFFSET('Sanitation Data'!$F$32,0,10*ROW('Sanitation Data'!F106))="","",OFFSET('Sanitation Data'!$F$32,0,10*ROW('Sanitation Data'!F106)))</f>
        <v/>
      </c>
      <c r="CZ112" s="374" t="str">
        <f ca="1">+IF(OFFSET('Sanitation Data'!$G$28,0,10*ROW('Sanitation Data'!G106))="","",OFFSET('Sanitation Data'!$G$28,0,10*ROW('Sanitation Data'!G106)))</f>
        <v/>
      </c>
      <c r="DA112" s="374" t="str">
        <f ca="1">+IF(OFFSET('Sanitation Data'!$G$29,0,10*ROW('Sanitation Data'!G106))="","",OFFSET('Sanitation Data'!$G$29,0,10*ROW('Sanitation Data'!G106)))</f>
        <v/>
      </c>
      <c r="DB112" s="374" t="str">
        <f ca="1">+IF(OFFSET('Sanitation Data'!$G$30,0,10*ROW('Sanitation Data'!G106))="","",OFFSET('Sanitation Data'!$G$30,0,10*ROW('Sanitation Data'!G106)))</f>
        <v/>
      </c>
      <c r="DC112" s="374" t="str">
        <f ca="1">+IF(OFFSET('Sanitation Data'!$G$31,0,10*ROW('Sanitation Data'!G106))="","",OFFSET('Sanitation Data'!$G$31,0,10*ROW('Sanitation Data'!G106)))</f>
        <v/>
      </c>
      <c r="DD112" s="374" t="str">
        <f ca="1">+IF(OFFSET('Sanitation Data'!$G$32,0,10*ROW('Sanitation Data'!G106))="","",OFFSET('Sanitation Data'!$G$32,0,10*ROW('Sanitation Data'!G106)))</f>
        <v/>
      </c>
      <c r="DE112" s="374" t="str">
        <f ca="1">+IF(OFFSET('Sanitation Data'!$H$28,0,10*ROW('Sanitation Data'!H106))="","",OFFSET('Sanitation Data'!$H$28,0,10*ROW('Sanitation Data'!H106)))</f>
        <v/>
      </c>
      <c r="DF112" s="374" t="str">
        <f ca="1">+IF(OFFSET('Sanitation Data'!$H$29,0,10*ROW('Sanitation Data'!H106))="","",OFFSET('Sanitation Data'!$H$29,0,10*ROW('Sanitation Data'!H106)))</f>
        <v/>
      </c>
      <c r="DG112" s="374" t="str">
        <f ca="1">+IF(OFFSET('Sanitation Data'!$H$30,0,10*ROW('Sanitation Data'!H106))="","",OFFSET('Sanitation Data'!$H$30,0,10*ROW('Sanitation Data'!H106)))</f>
        <v/>
      </c>
      <c r="DH112" s="374" t="str">
        <f ca="1">+IF(OFFSET('Sanitation Data'!$H$31,0,10*ROW('Sanitation Data'!H106))="","",OFFSET('Sanitation Data'!$H$31,0,10*ROW('Sanitation Data'!H106)))</f>
        <v/>
      </c>
      <c r="DI112" s="374" t="str">
        <f ca="1">+IF(OFFSET('Sanitation Data'!$H$32,0,10*ROW('Sanitation Data'!H106))="","",OFFSET('Sanitation Data'!$H$32,0,10*ROW('Sanitation Data'!H106)))</f>
        <v/>
      </c>
      <c r="DJ112" s="374" t="str">
        <f ca="1">+IF(OFFSET('Sanitation Data'!$I$28,0,10*ROW('Sanitation Data'!I106))="","",OFFSET('Sanitation Data'!$I$28,0,10*ROW('Sanitation Data'!I106)))</f>
        <v/>
      </c>
      <c r="DK112" s="374" t="str">
        <f ca="1">+IF(OFFSET('Sanitation Data'!$I$29,0,10*ROW('Sanitation Data'!I106))="","",OFFSET('Sanitation Data'!$I$29,0,10*ROW('Sanitation Data'!I106)))</f>
        <v/>
      </c>
      <c r="DL112" s="374" t="str">
        <f ca="1">+IF(OFFSET('Sanitation Data'!$I$30,0,10*ROW('Sanitation Data'!I106))="","",OFFSET('Sanitation Data'!$I$30,0,10*ROW('Sanitation Data'!I106)))</f>
        <v/>
      </c>
      <c r="DM112" s="374" t="str">
        <f ca="1">+IF(OFFSET('Sanitation Data'!$I$31,0,10*ROW('Sanitation Data'!I106))="","",OFFSET('Sanitation Data'!$I$31,0,10*ROW('Sanitation Data'!I106)))</f>
        <v/>
      </c>
      <c r="DN112" s="374" t="str">
        <f ca="1">+IF(OFFSET('Sanitation Data'!$I$32,0,10*ROW('Sanitation Data'!I106))="","",OFFSET('Sanitation Data'!$I$32,0,10*ROW('Sanitation Data'!I106)))</f>
        <v/>
      </c>
      <c r="DO112" s="374" t="str">
        <f ca="1">+IF(OFFSET('Hygiene Data'!$D$11,0,10*ROW('Hygiene Data'!D106))="","",OFFSET('Hygiene Data'!$D$11,0,10*ROW('Hygiene Data'!D106)))</f>
        <v/>
      </c>
      <c r="DP112" s="374" t="str">
        <f ca="1">+IF(OFFSET('Hygiene Data'!$D$12,0,10*ROW('Hygiene Data'!D106))="","",OFFSET('Hygiene Data'!$D$12,0,10*ROW('Hygiene Data'!D106)))</f>
        <v/>
      </c>
      <c r="DQ112" s="374" t="str">
        <f ca="1">+IF(OFFSET('Hygiene Data'!$D$13,0,10*ROW('Hygiene Data'!D106))="","",OFFSET('Hygiene Data'!$D$13,0,10*ROW('Hygiene Data'!D106)))</f>
        <v/>
      </c>
      <c r="DR112" s="374" t="str">
        <f ca="1">+IF(OFFSET('Hygiene Data'!$E$11,0,10*ROW('Hygiene Data'!E106))="","",OFFSET('Hygiene Data'!$E$11,0,10*ROW('Hygiene Data'!E106)))</f>
        <v/>
      </c>
      <c r="DS112" s="374" t="str">
        <f ca="1">+IF(OFFSET('Hygiene Data'!$E$12,0,10*ROW('Hygiene Data'!E106))="","",OFFSET('Hygiene Data'!$E$12,0,10*ROW('Hygiene Data'!E106)))</f>
        <v/>
      </c>
      <c r="DT112" s="374" t="str">
        <f ca="1">+IF(OFFSET('Hygiene Data'!$E$13,0,10*ROW('Hygiene Data'!E106))="","",OFFSET('Hygiene Data'!$E$13,0,10*ROW('Hygiene Data'!E106)))</f>
        <v/>
      </c>
      <c r="DU112" s="374" t="str">
        <f ca="1">+IF(OFFSET('Hygiene Data'!$F$11,0,10*ROW('Hygiene Data'!F106))="","",OFFSET('Hygiene Data'!$F$11,0,10*ROW('Hygiene Data'!F106)))</f>
        <v/>
      </c>
      <c r="DV112" s="374" t="str">
        <f ca="1">+IF(OFFSET('Hygiene Data'!$F$12,0,10*ROW('Hygiene Data'!F106))="","",OFFSET('Hygiene Data'!$F$12,0,10*ROW('Hygiene Data'!F106)))</f>
        <v/>
      </c>
      <c r="DW112" s="374" t="str">
        <f ca="1">+IF(OFFSET('Hygiene Data'!$F$13,0,10*ROW('Hygiene Data'!F106))="","",OFFSET('Hygiene Data'!$F$13,0,10*ROW('Hygiene Data'!F106)))</f>
        <v/>
      </c>
      <c r="DX112" s="374" t="str">
        <f ca="1">+IF(OFFSET('Hygiene Data'!$G$11,0,10*ROW('Hygiene Data'!G106))="","",OFFSET('Hygiene Data'!$G$11,0,10*ROW('Hygiene Data'!G106)))</f>
        <v/>
      </c>
      <c r="DY112" s="374" t="str">
        <f ca="1">+IF(OFFSET('Hygiene Data'!$G$12,0,10*ROW('Hygiene Data'!G106))="","",OFFSET('Hygiene Data'!$G$12,0,10*ROW('Hygiene Data'!G106)))</f>
        <v/>
      </c>
      <c r="DZ112" s="374" t="str">
        <f ca="1">+IF(OFFSET('Hygiene Data'!$G$13,0,10*ROW('Hygiene Data'!G106))="","",OFFSET('Hygiene Data'!$G$13,0,10*ROW('Hygiene Data'!G106)))</f>
        <v/>
      </c>
      <c r="EA112" s="374" t="str">
        <f ca="1">+IF(OFFSET('Hygiene Data'!$H$11,0,10*ROW('Hygiene Data'!H106))="","",OFFSET('Hygiene Data'!$H$11,0,10*ROW('Hygiene Data'!H106)))</f>
        <v/>
      </c>
      <c r="EB112" s="374" t="str">
        <f ca="1">+IF(OFFSET('Hygiene Data'!$H$12,0,10*ROW('Hygiene Data'!H106))="","",OFFSET('Hygiene Data'!$H$12,0,10*ROW('Hygiene Data'!H106)))</f>
        <v/>
      </c>
      <c r="EC112" s="374" t="str">
        <f ca="1">+IF(OFFSET('Hygiene Data'!$H$13,0,10*ROW('Hygiene Data'!H106))="","",OFFSET('Hygiene Data'!$H$13,0,10*ROW('Hygiene Data'!H106)))</f>
        <v/>
      </c>
      <c r="ED112" s="374" t="str">
        <f ca="1">+IF(OFFSET('Hygiene Data'!$I$11,0,10*ROW('Hygiene Data'!I106))="","",OFFSET('Hygiene Data'!$I$11,0,10*ROW('Hygiene Data'!I106)))</f>
        <v/>
      </c>
      <c r="EE112" s="374" t="str">
        <f ca="1">+IF(OFFSET('Hygiene Data'!$I$12,0,10*ROW('Hygiene Data'!I106))="","",OFFSET('Hygiene Data'!$I$12,0,10*ROW('Hygiene Data'!I106)))</f>
        <v/>
      </c>
      <c r="EF112" s="374" t="str">
        <f ca="1">+IF(OFFSET('Hygiene Data'!$I$13,0,10*ROW('Hygiene Data'!I106))="","",OFFSET('Hygiene Data'!$I$13,0,10*ROW('Hygiene Data'!I106)))</f>
        <v/>
      </c>
    </row>
    <row r="113" spans="1:136" x14ac:dyDescent="0.25">
      <c r="A113" s="483" t="str">
        <f ca="1">+IF(OFFSET('Water Data'!$B$2,0,10*ROW('Water Data'!E107))="","",OFFSET('Water Data'!$B$2,0,10*ROW('Water Data'!E107)))</f>
        <v/>
      </c>
      <c r="B113" s="48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0" t="str">
        <f t="shared" ca="1" si="1"/>
        <v/>
      </c>
      <c r="D113" s="51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4" t="str">
        <f ca="1">+IF(OFFSET('Water Data'!$D$27,0,10*ROW('Water Data'!D107))="","",OFFSET('Water Data'!$D$27,0,10*ROW('Water Data'!D107)))</f>
        <v/>
      </c>
      <c r="BT113" s="374" t="str">
        <f ca="1">+IF(OFFSET('Water Data'!$D$28,0,10*ROW('Water Data'!D107))="","",OFFSET('Water Data'!$D$28,0,10*ROW('Water Data'!D107)))</f>
        <v/>
      </c>
      <c r="BU113" s="374" t="str">
        <f ca="1">+IF(OFFSET('Water Data'!$D$29,0,10*ROW('Water Data'!D107))="","",OFFSET('Water Data'!$D$29,0,10*ROW('Water Data'!D107)))</f>
        <v/>
      </c>
      <c r="BV113" s="374" t="str">
        <f ca="1">+IF(OFFSET('Water Data'!$E$27,0,10*ROW('Water Data'!E107))="","",OFFSET('Water Data'!$E$27,0,10*ROW('Water Data'!E107)))</f>
        <v/>
      </c>
      <c r="BW113" s="374" t="str">
        <f ca="1">+IF(OFFSET('Water Data'!$E$28,0,10*ROW('Water Data'!E107))="","",OFFSET('Water Data'!$E$28,0,10*ROW('Water Data'!E107)))</f>
        <v/>
      </c>
      <c r="BX113" s="374" t="str">
        <f ca="1">+IF(OFFSET('Water Data'!$E$29,0,10*ROW('Water Data'!E107))="","",OFFSET('Water Data'!$E$29,0,10*ROW('Water Data'!E107)))</f>
        <v/>
      </c>
      <c r="BY113" s="374" t="str">
        <f ca="1">+IF(OFFSET('Water Data'!$F$27,0,10*ROW('Water Data'!F107))="","",OFFSET('Water Data'!$F$27,0,10*ROW('Water Data'!F107)))</f>
        <v/>
      </c>
      <c r="BZ113" s="374" t="str">
        <f ca="1">+IF(OFFSET('Water Data'!$F$28,0,10*ROW('Water Data'!F107))="","",OFFSET('Water Data'!$F$28,0,10*ROW('Water Data'!F107)))</f>
        <v/>
      </c>
      <c r="CA113" s="374" t="str">
        <f ca="1">+IF(OFFSET('Water Data'!$F$29,0,10*ROW('Water Data'!F107))="","",OFFSET('Water Data'!$F$29,0,10*ROW('Water Data'!F107)))</f>
        <v/>
      </c>
      <c r="CB113" s="374" t="str">
        <f ca="1">+IF(OFFSET('Water Data'!$G$27,0,10*ROW('Water Data'!G107))="","",OFFSET('Water Data'!$G$27,0,10*ROW('Water Data'!G107)))</f>
        <v/>
      </c>
      <c r="CC113" s="374" t="str">
        <f ca="1">+IF(OFFSET('Water Data'!$G$28,0,10*ROW('Water Data'!G107))="","",OFFSET('Water Data'!$G$28,0,10*ROW('Water Data'!G107)))</f>
        <v/>
      </c>
      <c r="CD113" s="374" t="str">
        <f ca="1">+IF(OFFSET('Water Data'!$G$29,0,10*ROW('Water Data'!G107))="","",OFFSET('Water Data'!$G$29,0,10*ROW('Water Data'!G107)))</f>
        <v/>
      </c>
      <c r="CE113" s="374" t="str">
        <f ca="1">+IF(OFFSET('Water Data'!$H$27,0,10*ROW('Water Data'!H107))="","",OFFSET('Water Data'!$H$27,0,10*ROW('Water Data'!H107)))</f>
        <v/>
      </c>
      <c r="CF113" s="374" t="str">
        <f ca="1">+IF(OFFSET('Water Data'!$H$28,0,10*ROW('Water Data'!H107))="","",OFFSET('Water Data'!$H$28,0,10*ROW('Water Data'!H107)))</f>
        <v/>
      </c>
      <c r="CG113" s="374" t="str">
        <f ca="1">+IF(OFFSET('Water Data'!$H$29,0,10*ROW('Water Data'!H107))="","",OFFSET('Water Data'!$H$29,0,10*ROW('Water Data'!H107)))</f>
        <v/>
      </c>
      <c r="CH113" s="374" t="str">
        <f ca="1">+IF(OFFSET('Water Data'!$I$27,0,10*ROW('Water Data'!I107))="","",OFFSET('Water Data'!$I$27,0,10*ROW('Water Data'!I107)))</f>
        <v/>
      </c>
      <c r="CI113" s="374" t="str">
        <f ca="1">+IF(OFFSET('Water Data'!$I$28,0,10*ROW('Water Data'!I107))="","",OFFSET('Water Data'!$I$28,0,10*ROW('Water Data'!I107)))</f>
        <v/>
      </c>
      <c r="CJ113" s="374" t="str">
        <f ca="1">+IF(OFFSET('Water Data'!$I$29,0,10*ROW('Water Data'!I107))="","",OFFSET('Water Data'!$I$29,0,10*ROW('Water Data'!I107)))</f>
        <v/>
      </c>
      <c r="CK113" s="374" t="str">
        <f ca="1">+IF(OFFSET('Sanitation Data'!$D$28,0,10*ROW('Sanitation Data'!D107))="","",OFFSET('Sanitation Data'!$D$28,0,10*ROW('Sanitation Data'!D107)))</f>
        <v/>
      </c>
      <c r="CL113" s="374" t="str">
        <f ca="1">+IF(OFFSET('Sanitation Data'!$D$29,0,10*ROW('Sanitation Data'!D107))="","",OFFSET('Sanitation Data'!$D$29,0,10*ROW('Sanitation Data'!D107)))</f>
        <v/>
      </c>
      <c r="CM113" s="374" t="str">
        <f ca="1">+IF(OFFSET('Sanitation Data'!$D$30,0,10*ROW('Sanitation Data'!D107))="","",OFFSET('Sanitation Data'!$D$30,0,10*ROW('Sanitation Data'!D107)))</f>
        <v/>
      </c>
      <c r="CN113" s="374" t="str">
        <f ca="1">+IF(OFFSET('Sanitation Data'!$D$31,0,10*ROW('Sanitation Data'!D107))="","",OFFSET('Sanitation Data'!$D$31,0,10*ROW('Sanitation Data'!D107)))</f>
        <v/>
      </c>
      <c r="CO113" s="374" t="str">
        <f ca="1">+IF(OFFSET('Sanitation Data'!$D$32,0,10*ROW('Sanitation Data'!D107))="","",OFFSET('Sanitation Data'!$D$32,0,10*ROW('Sanitation Data'!D107)))</f>
        <v/>
      </c>
      <c r="CP113" s="374" t="str">
        <f ca="1">+IF(OFFSET('Sanitation Data'!$E$28,0,10*ROW('Sanitation Data'!E107))="","",OFFSET('Sanitation Data'!$E$28,0,10*ROW('Sanitation Data'!E107)))</f>
        <v/>
      </c>
      <c r="CQ113" s="374" t="str">
        <f ca="1">+IF(OFFSET('Sanitation Data'!$E$29,0,10*ROW('Sanitation Data'!E107))="","",OFFSET('Sanitation Data'!$E$29,0,10*ROW('Sanitation Data'!E107)))</f>
        <v/>
      </c>
      <c r="CR113" s="374" t="str">
        <f ca="1">+IF(OFFSET('Sanitation Data'!$E$30,0,10*ROW('Sanitation Data'!E107))="","",OFFSET('Sanitation Data'!$E$30,0,10*ROW('Sanitation Data'!E107)))</f>
        <v/>
      </c>
      <c r="CS113" s="374" t="str">
        <f ca="1">+IF(OFFSET('Sanitation Data'!$E$31,0,10*ROW('Sanitation Data'!E107))="","",OFFSET('Sanitation Data'!$E$31,0,10*ROW('Sanitation Data'!E107)))</f>
        <v/>
      </c>
      <c r="CT113" s="374" t="str">
        <f ca="1">+IF(OFFSET('Sanitation Data'!$E$32,0,10*ROW('Sanitation Data'!E107))="","",OFFSET('Sanitation Data'!$E$32,0,10*ROW('Sanitation Data'!E107)))</f>
        <v/>
      </c>
      <c r="CU113" s="374" t="str">
        <f ca="1">+IF(OFFSET('Sanitation Data'!$F$28,0,10*ROW('Sanitation Data'!F107))="","",OFFSET('Sanitation Data'!$F$28,0,10*ROW('Sanitation Data'!F107)))</f>
        <v/>
      </c>
      <c r="CV113" s="374" t="str">
        <f ca="1">+IF(OFFSET('Sanitation Data'!$F$29,0,10*ROW('Sanitation Data'!F107))="","",OFFSET('Sanitation Data'!$F$29,0,10*ROW('Sanitation Data'!F107)))</f>
        <v/>
      </c>
      <c r="CW113" s="374" t="str">
        <f ca="1">+IF(OFFSET('Sanitation Data'!$F$30,0,10*ROW('Sanitation Data'!F107))="","",OFFSET('Sanitation Data'!$F$30,0,10*ROW('Sanitation Data'!F107)))</f>
        <v/>
      </c>
      <c r="CX113" s="374" t="str">
        <f ca="1">+IF(OFFSET('Sanitation Data'!$F$31,0,10*ROW('Sanitation Data'!F107))="","",OFFSET('Sanitation Data'!$F$31,0,10*ROW('Sanitation Data'!F107)))</f>
        <v/>
      </c>
      <c r="CY113" s="374" t="str">
        <f ca="1">+IF(OFFSET('Sanitation Data'!$F$32,0,10*ROW('Sanitation Data'!F107))="","",OFFSET('Sanitation Data'!$F$32,0,10*ROW('Sanitation Data'!F107)))</f>
        <v/>
      </c>
      <c r="CZ113" s="374" t="str">
        <f ca="1">+IF(OFFSET('Sanitation Data'!$G$28,0,10*ROW('Sanitation Data'!G107))="","",OFFSET('Sanitation Data'!$G$28,0,10*ROW('Sanitation Data'!G107)))</f>
        <v/>
      </c>
      <c r="DA113" s="374" t="str">
        <f ca="1">+IF(OFFSET('Sanitation Data'!$G$29,0,10*ROW('Sanitation Data'!G107))="","",OFFSET('Sanitation Data'!$G$29,0,10*ROW('Sanitation Data'!G107)))</f>
        <v/>
      </c>
      <c r="DB113" s="374" t="str">
        <f ca="1">+IF(OFFSET('Sanitation Data'!$G$30,0,10*ROW('Sanitation Data'!G107))="","",OFFSET('Sanitation Data'!$G$30,0,10*ROW('Sanitation Data'!G107)))</f>
        <v/>
      </c>
      <c r="DC113" s="374" t="str">
        <f ca="1">+IF(OFFSET('Sanitation Data'!$G$31,0,10*ROW('Sanitation Data'!G107))="","",OFFSET('Sanitation Data'!$G$31,0,10*ROW('Sanitation Data'!G107)))</f>
        <v/>
      </c>
      <c r="DD113" s="374" t="str">
        <f ca="1">+IF(OFFSET('Sanitation Data'!$G$32,0,10*ROW('Sanitation Data'!G107))="","",OFFSET('Sanitation Data'!$G$32,0,10*ROW('Sanitation Data'!G107)))</f>
        <v/>
      </c>
      <c r="DE113" s="374" t="str">
        <f ca="1">+IF(OFFSET('Sanitation Data'!$H$28,0,10*ROW('Sanitation Data'!H107))="","",OFFSET('Sanitation Data'!$H$28,0,10*ROW('Sanitation Data'!H107)))</f>
        <v/>
      </c>
      <c r="DF113" s="374" t="str">
        <f ca="1">+IF(OFFSET('Sanitation Data'!$H$29,0,10*ROW('Sanitation Data'!H107))="","",OFFSET('Sanitation Data'!$H$29,0,10*ROW('Sanitation Data'!H107)))</f>
        <v/>
      </c>
      <c r="DG113" s="374" t="str">
        <f ca="1">+IF(OFFSET('Sanitation Data'!$H$30,0,10*ROW('Sanitation Data'!H107))="","",OFFSET('Sanitation Data'!$H$30,0,10*ROW('Sanitation Data'!H107)))</f>
        <v/>
      </c>
      <c r="DH113" s="374" t="str">
        <f ca="1">+IF(OFFSET('Sanitation Data'!$H$31,0,10*ROW('Sanitation Data'!H107))="","",OFFSET('Sanitation Data'!$H$31,0,10*ROW('Sanitation Data'!H107)))</f>
        <v/>
      </c>
      <c r="DI113" s="374" t="str">
        <f ca="1">+IF(OFFSET('Sanitation Data'!$H$32,0,10*ROW('Sanitation Data'!H107))="","",OFFSET('Sanitation Data'!$H$32,0,10*ROW('Sanitation Data'!H107)))</f>
        <v/>
      </c>
      <c r="DJ113" s="374" t="str">
        <f ca="1">+IF(OFFSET('Sanitation Data'!$I$28,0,10*ROW('Sanitation Data'!I107))="","",OFFSET('Sanitation Data'!$I$28,0,10*ROW('Sanitation Data'!I107)))</f>
        <v/>
      </c>
      <c r="DK113" s="374" t="str">
        <f ca="1">+IF(OFFSET('Sanitation Data'!$I$29,0,10*ROW('Sanitation Data'!I107))="","",OFFSET('Sanitation Data'!$I$29,0,10*ROW('Sanitation Data'!I107)))</f>
        <v/>
      </c>
      <c r="DL113" s="374" t="str">
        <f ca="1">+IF(OFFSET('Sanitation Data'!$I$30,0,10*ROW('Sanitation Data'!I107))="","",OFFSET('Sanitation Data'!$I$30,0,10*ROW('Sanitation Data'!I107)))</f>
        <v/>
      </c>
      <c r="DM113" s="374" t="str">
        <f ca="1">+IF(OFFSET('Sanitation Data'!$I$31,0,10*ROW('Sanitation Data'!I107))="","",OFFSET('Sanitation Data'!$I$31,0,10*ROW('Sanitation Data'!I107)))</f>
        <v/>
      </c>
      <c r="DN113" s="374" t="str">
        <f ca="1">+IF(OFFSET('Sanitation Data'!$I$32,0,10*ROW('Sanitation Data'!I107))="","",OFFSET('Sanitation Data'!$I$32,0,10*ROW('Sanitation Data'!I107)))</f>
        <v/>
      </c>
      <c r="DO113" s="374" t="str">
        <f ca="1">+IF(OFFSET('Hygiene Data'!$D$11,0,10*ROW('Hygiene Data'!D107))="","",OFFSET('Hygiene Data'!$D$11,0,10*ROW('Hygiene Data'!D107)))</f>
        <v/>
      </c>
      <c r="DP113" s="374" t="str">
        <f ca="1">+IF(OFFSET('Hygiene Data'!$D$12,0,10*ROW('Hygiene Data'!D107))="","",OFFSET('Hygiene Data'!$D$12,0,10*ROW('Hygiene Data'!D107)))</f>
        <v/>
      </c>
      <c r="DQ113" s="374" t="str">
        <f ca="1">+IF(OFFSET('Hygiene Data'!$D$13,0,10*ROW('Hygiene Data'!D107))="","",OFFSET('Hygiene Data'!$D$13,0,10*ROW('Hygiene Data'!D107)))</f>
        <v/>
      </c>
      <c r="DR113" s="374" t="str">
        <f ca="1">+IF(OFFSET('Hygiene Data'!$E$11,0,10*ROW('Hygiene Data'!E107))="","",OFFSET('Hygiene Data'!$E$11,0,10*ROW('Hygiene Data'!E107)))</f>
        <v/>
      </c>
      <c r="DS113" s="374" t="str">
        <f ca="1">+IF(OFFSET('Hygiene Data'!$E$12,0,10*ROW('Hygiene Data'!E107))="","",OFFSET('Hygiene Data'!$E$12,0,10*ROW('Hygiene Data'!E107)))</f>
        <v/>
      </c>
      <c r="DT113" s="374" t="str">
        <f ca="1">+IF(OFFSET('Hygiene Data'!$E$13,0,10*ROW('Hygiene Data'!E107))="","",OFFSET('Hygiene Data'!$E$13,0,10*ROW('Hygiene Data'!E107)))</f>
        <v/>
      </c>
      <c r="DU113" s="374" t="str">
        <f ca="1">+IF(OFFSET('Hygiene Data'!$F$11,0,10*ROW('Hygiene Data'!F107))="","",OFFSET('Hygiene Data'!$F$11,0,10*ROW('Hygiene Data'!F107)))</f>
        <v/>
      </c>
      <c r="DV113" s="374" t="str">
        <f ca="1">+IF(OFFSET('Hygiene Data'!$F$12,0,10*ROW('Hygiene Data'!F107))="","",OFFSET('Hygiene Data'!$F$12,0,10*ROW('Hygiene Data'!F107)))</f>
        <v/>
      </c>
      <c r="DW113" s="374" t="str">
        <f ca="1">+IF(OFFSET('Hygiene Data'!$F$13,0,10*ROW('Hygiene Data'!F107))="","",OFFSET('Hygiene Data'!$F$13,0,10*ROW('Hygiene Data'!F107)))</f>
        <v/>
      </c>
      <c r="DX113" s="374" t="str">
        <f ca="1">+IF(OFFSET('Hygiene Data'!$G$11,0,10*ROW('Hygiene Data'!G107))="","",OFFSET('Hygiene Data'!$G$11,0,10*ROW('Hygiene Data'!G107)))</f>
        <v/>
      </c>
      <c r="DY113" s="374" t="str">
        <f ca="1">+IF(OFFSET('Hygiene Data'!$G$12,0,10*ROW('Hygiene Data'!G107))="","",OFFSET('Hygiene Data'!$G$12,0,10*ROW('Hygiene Data'!G107)))</f>
        <v/>
      </c>
      <c r="DZ113" s="374" t="str">
        <f ca="1">+IF(OFFSET('Hygiene Data'!$G$13,0,10*ROW('Hygiene Data'!G107))="","",OFFSET('Hygiene Data'!$G$13,0,10*ROW('Hygiene Data'!G107)))</f>
        <v/>
      </c>
      <c r="EA113" s="374" t="str">
        <f ca="1">+IF(OFFSET('Hygiene Data'!$H$11,0,10*ROW('Hygiene Data'!H107))="","",OFFSET('Hygiene Data'!$H$11,0,10*ROW('Hygiene Data'!H107)))</f>
        <v/>
      </c>
      <c r="EB113" s="374" t="str">
        <f ca="1">+IF(OFFSET('Hygiene Data'!$H$12,0,10*ROW('Hygiene Data'!H107))="","",OFFSET('Hygiene Data'!$H$12,0,10*ROW('Hygiene Data'!H107)))</f>
        <v/>
      </c>
      <c r="EC113" s="374" t="str">
        <f ca="1">+IF(OFFSET('Hygiene Data'!$H$13,0,10*ROW('Hygiene Data'!H107))="","",OFFSET('Hygiene Data'!$H$13,0,10*ROW('Hygiene Data'!H107)))</f>
        <v/>
      </c>
      <c r="ED113" s="374" t="str">
        <f ca="1">+IF(OFFSET('Hygiene Data'!$I$11,0,10*ROW('Hygiene Data'!I107))="","",OFFSET('Hygiene Data'!$I$11,0,10*ROW('Hygiene Data'!I107)))</f>
        <v/>
      </c>
      <c r="EE113" s="374" t="str">
        <f ca="1">+IF(OFFSET('Hygiene Data'!$I$12,0,10*ROW('Hygiene Data'!I107))="","",OFFSET('Hygiene Data'!$I$12,0,10*ROW('Hygiene Data'!I107)))</f>
        <v/>
      </c>
      <c r="EF113" s="374" t="str">
        <f ca="1">+IF(OFFSET('Hygiene Data'!$I$13,0,10*ROW('Hygiene Data'!I107))="","",OFFSET('Hygiene Data'!$I$13,0,10*ROW('Hygiene Data'!I107)))</f>
        <v/>
      </c>
    </row>
    <row r="114" spans="1:136" x14ac:dyDescent="0.25">
      <c r="A114" s="483" t="str">
        <f ca="1">+IF(OFFSET('Water Data'!$B$2,0,10*ROW('Water Data'!E108))="","",OFFSET('Water Data'!$B$2,0,10*ROW('Water Data'!E108)))</f>
        <v/>
      </c>
      <c r="B114" s="48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0" t="str">
        <f t="shared" ca="1" si="1"/>
        <v/>
      </c>
      <c r="D114" s="51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4" t="str">
        <f ca="1">+IF(OFFSET('Water Data'!$D$27,0,10*ROW('Water Data'!D108))="","",OFFSET('Water Data'!$D$27,0,10*ROW('Water Data'!D108)))</f>
        <v/>
      </c>
      <c r="BT114" s="374" t="str">
        <f ca="1">+IF(OFFSET('Water Data'!$D$28,0,10*ROW('Water Data'!D108))="","",OFFSET('Water Data'!$D$28,0,10*ROW('Water Data'!D108)))</f>
        <v/>
      </c>
      <c r="BU114" s="374" t="str">
        <f ca="1">+IF(OFFSET('Water Data'!$D$29,0,10*ROW('Water Data'!D108))="","",OFFSET('Water Data'!$D$29,0,10*ROW('Water Data'!D108)))</f>
        <v/>
      </c>
      <c r="BV114" s="374" t="str">
        <f ca="1">+IF(OFFSET('Water Data'!$E$27,0,10*ROW('Water Data'!E108))="","",OFFSET('Water Data'!$E$27,0,10*ROW('Water Data'!E108)))</f>
        <v/>
      </c>
      <c r="BW114" s="374" t="str">
        <f ca="1">+IF(OFFSET('Water Data'!$E$28,0,10*ROW('Water Data'!E108))="","",OFFSET('Water Data'!$E$28,0,10*ROW('Water Data'!E108)))</f>
        <v/>
      </c>
      <c r="BX114" s="374" t="str">
        <f ca="1">+IF(OFFSET('Water Data'!$E$29,0,10*ROW('Water Data'!E108))="","",OFFSET('Water Data'!$E$29,0,10*ROW('Water Data'!E108)))</f>
        <v/>
      </c>
      <c r="BY114" s="374" t="str">
        <f ca="1">+IF(OFFSET('Water Data'!$F$27,0,10*ROW('Water Data'!F108))="","",OFFSET('Water Data'!$F$27,0,10*ROW('Water Data'!F108)))</f>
        <v/>
      </c>
      <c r="BZ114" s="374" t="str">
        <f ca="1">+IF(OFFSET('Water Data'!$F$28,0,10*ROW('Water Data'!F108))="","",OFFSET('Water Data'!$F$28,0,10*ROW('Water Data'!F108)))</f>
        <v/>
      </c>
      <c r="CA114" s="374" t="str">
        <f ca="1">+IF(OFFSET('Water Data'!$F$29,0,10*ROW('Water Data'!F108))="","",OFFSET('Water Data'!$F$29,0,10*ROW('Water Data'!F108)))</f>
        <v/>
      </c>
      <c r="CB114" s="374" t="str">
        <f ca="1">+IF(OFFSET('Water Data'!$G$27,0,10*ROW('Water Data'!G108))="","",OFFSET('Water Data'!$G$27,0,10*ROW('Water Data'!G108)))</f>
        <v/>
      </c>
      <c r="CC114" s="374" t="str">
        <f ca="1">+IF(OFFSET('Water Data'!$G$28,0,10*ROW('Water Data'!G108))="","",OFFSET('Water Data'!$G$28,0,10*ROW('Water Data'!G108)))</f>
        <v/>
      </c>
      <c r="CD114" s="374" t="str">
        <f ca="1">+IF(OFFSET('Water Data'!$G$29,0,10*ROW('Water Data'!G108))="","",OFFSET('Water Data'!$G$29,0,10*ROW('Water Data'!G108)))</f>
        <v/>
      </c>
      <c r="CE114" s="374" t="str">
        <f ca="1">+IF(OFFSET('Water Data'!$H$27,0,10*ROW('Water Data'!H108))="","",OFFSET('Water Data'!$H$27,0,10*ROW('Water Data'!H108)))</f>
        <v/>
      </c>
      <c r="CF114" s="374" t="str">
        <f ca="1">+IF(OFFSET('Water Data'!$H$28,0,10*ROW('Water Data'!H108))="","",OFFSET('Water Data'!$H$28,0,10*ROW('Water Data'!H108)))</f>
        <v/>
      </c>
      <c r="CG114" s="374" t="str">
        <f ca="1">+IF(OFFSET('Water Data'!$H$29,0,10*ROW('Water Data'!H108))="","",OFFSET('Water Data'!$H$29,0,10*ROW('Water Data'!H108)))</f>
        <v/>
      </c>
      <c r="CH114" s="374" t="str">
        <f ca="1">+IF(OFFSET('Water Data'!$I$27,0,10*ROW('Water Data'!I108))="","",OFFSET('Water Data'!$I$27,0,10*ROW('Water Data'!I108)))</f>
        <v/>
      </c>
      <c r="CI114" s="374" t="str">
        <f ca="1">+IF(OFFSET('Water Data'!$I$28,0,10*ROW('Water Data'!I108))="","",OFFSET('Water Data'!$I$28,0,10*ROW('Water Data'!I108)))</f>
        <v/>
      </c>
      <c r="CJ114" s="374" t="str">
        <f ca="1">+IF(OFFSET('Water Data'!$I$29,0,10*ROW('Water Data'!I108))="","",OFFSET('Water Data'!$I$29,0,10*ROW('Water Data'!I108)))</f>
        <v/>
      </c>
      <c r="CK114" s="374" t="str">
        <f ca="1">+IF(OFFSET('Sanitation Data'!$D$28,0,10*ROW('Sanitation Data'!D108))="","",OFFSET('Sanitation Data'!$D$28,0,10*ROW('Sanitation Data'!D108)))</f>
        <v/>
      </c>
      <c r="CL114" s="374" t="str">
        <f ca="1">+IF(OFFSET('Sanitation Data'!$D$29,0,10*ROW('Sanitation Data'!D108))="","",OFFSET('Sanitation Data'!$D$29,0,10*ROW('Sanitation Data'!D108)))</f>
        <v/>
      </c>
      <c r="CM114" s="374" t="str">
        <f ca="1">+IF(OFFSET('Sanitation Data'!$D$30,0,10*ROW('Sanitation Data'!D108))="","",OFFSET('Sanitation Data'!$D$30,0,10*ROW('Sanitation Data'!D108)))</f>
        <v/>
      </c>
      <c r="CN114" s="374" t="str">
        <f ca="1">+IF(OFFSET('Sanitation Data'!$D$31,0,10*ROW('Sanitation Data'!D108))="","",OFFSET('Sanitation Data'!$D$31,0,10*ROW('Sanitation Data'!D108)))</f>
        <v/>
      </c>
      <c r="CO114" s="374" t="str">
        <f ca="1">+IF(OFFSET('Sanitation Data'!$D$32,0,10*ROW('Sanitation Data'!D108))="","",OFFSET('Sanitation Data'!$D$32,0,10*ROW('Sanitation Data'!D108)))</f>
        <v/>
      </c>
      <c r="CP114" s="374" t="str">
        <f ca="1">+IF(OFFSET('Sanitation Data'!$E$28,0,10*ROW('Sanitation Data'!E108))="","",OFFSET('Sanitation Data'!$E$28,0,10*ROW('Sanitation Data'!E108)))</f>
        <v/>
      </c>
      <c r="CQ114" s="374" t="str">
        <f ca="1">+IF(OFFSET('Sanitation Data'!$E$29,0,10*ROW('Sanitation Data'!E108))="","",OFFSET('Sanitation Data'!$E$29,0,10*ROW('Sanitation Data'!E108)))</f>
        <v/>
      </c>
      <c r="CR114" s="374" t="str">
        <f ca="1">+IF(OFFSET('Sanitation Data'!$E$30,0,10*ROW('Sanitation Data'!E108))="","",OFFSET('Sanitation Data'!$E$30,0,10*ROW('Sanitation Data'!E108)))</f>
        <v/>
      </c>
      <c r="CS114" s="374" t="str">
        <f ca="1">+IF(OFFSET('Sanitation Data'!$E$31,0,10*ROW('Sanitation Data'!E108))="","",OFFSET('Sanitation Data'!$E$31,0,10*ROW('Sanitation Data'!E108)))</f>
        <v/>
      </c>
      <c r="CT114" s="374" t="str">
        <f ca="1">+IF(OFFSET('Sanitation Data'!$E$32,0,10*ROW('Sanitation Data'!E108))="","",OFFSET('Sanitation Data'!$E$32,0,10*ROW('Sanitation Data'!E108)))</f>
        <v/>
      </c>
      <c r="CU114" s="374" t="str">
        <f ca="1">+IF(OFFSET('Sanitation Data'!$F$28,0,10*ROW('Sanitation Data'!F108))="","",OFFSET('Sanitation Data'!$F$28,0,10*ROW('Sanitation Data'!F108)))</f>
        <v/>
      </c>
      <c r="CV114" s="374" t="str">
        <f ca="1">+IF(OFFSET('Sanitation Data'!$F$29,0,10*ROW('Sanitation Data'!F108))="","",OFFSET('Sanitation Data'!$F$29,0,10*ROW('Sanitation Data'!F108)))</f>
        <v/>
      </c>
      <c r="CW114" s="374" t="str">
        <f ca="1">+IF(OFFSET('Sanitation Data'!$F$30,0,10*ROW('Sanitation Data'!F108))="","",OFFSET('Sanitation Data'!$F$30,0,10*ROW('Sanitation Data'!F108)))</f>
        <v/>
      </c>
      <c r="CX114" s="374" t="str">
        <f ca="1">+IF(OFFSET('Sanitation Data'!$F$31,0,10*ROW('Sanitation Data'!F108))="","",OFFSET('Sanitation Data'!$F$31,0,10*ROW('Sanitation Data'!F108)))</f>
        <v/>
      </c>
      <c r="CY114" s="374" t="str">
        <f ca="1">+IF(OFFSET('Sanitation Data'!$F$32,0,10*ROW('Sanitation Data'!F108))="","",OFFSET('Sanitation Data'!$F$32,0,10*ROW('Sanitation Data'!F108)))</f>
        <v/>
      </c>
      <c r="CZ114" s="374" t="str">
        <f ca="1">+IF(OFFSET('Sanitation Data'!$G$28,0,10*ROW('Sanitation Data'!G108))="","",OFFSET('Sanitation Data'!$G$28,0,10*ROW('Sanitation Data'!G108)))</f>
        <v/>
      </c>
      <c r="DA114" s="374" t="str">
        <f ca="1">+IF(OFFSET('Sanitation Data'!$G$29,0,10*ROW('Sanitation Data'!G108))="","",OFFSET('Sanitation Data'!$G$29,0,10*ROW('Sanitation Data'!G108)))</f>
        <v/>
      </c>
      <c r="DB114" s="374" t="str">
        <f ca="1">+IF(OFFSET('Sanitation Data'!$G$30,0,10*ROW('Sanitation Data'!G108))="","",OFFSET('Sanitation Data'!$G$30,0,10*ROW('Sanitation Data'!G108)))</f>
        <v/>
      </c>
      <c r="DC114" s="374" t="str">
        <f ca="1">+IF(OFFSET('Sanitation Data'!$G$31,0,10*ROW('Sanitation Data'!G108))="","",OFFSET('Sanitation Data'!$G$31,0,10*ROW('Sanitation Data'!G108)))</f>
        <v/>
      </c>
      <c r="DD114" s="374" t="str">
        <f ca="1">+IF(OFFSET('Sanitation Data'!$G$32,0,10*ROW('Sanitation Data'!G108))="","",OFFSET('Sanitation Data'!$G$32,0,10*ROW('Sanitation Data'!G108)))</f>
        <v/>
      </c>
      <c r="DE114" s="374" t="str">
        <f ca="1">+IF(OFFSET('Sanitation Data'!$H$28,0,10*ROW('Sanitation Data'!H108))="","",OFFSET('Sanitation Data'!$H$28,0,10*ROW('Sanitation Data'!H108)))</f>
        <v/>
      </c>
      <c r="DF114" s="374" t="str">
        <f ca="1">+IF(OFFSET('Sanitation Data'!$H$29,0,10*ROW('Sanitation Data'!H108))="","",OFFSET('Sanitation Data'!$H$29,0,10*ROW('Sanitation Data'!H108)))</f>
        <v/>
      </c>
      <c r="DG114" s="374" t="str">
        <f ca="1">+IF(OFFSET('Sanitation Data'!$H$30,0,10*ROW('Sanitation Data'!H108))="","",OFFSET('Sanitation Data'!$H$30,0,10*ROW('Sanitation Data'!H108)))</f>
        <v/>
      </c>
      <c r="DH114" s="374" t="str">
        <f ca="1">+IF(OFFSET('Sanitation Data'!$H$31,0,10*ROW('Sanitation Data'!H108))="","",OFFSET('Sanitation Data'!$H$31,0,10*ROW('Sanitation Data'!H108)))</f>
        <v/>
      </c>
      <c r="DI114" s="374" t="str">
        <f ca="1">+IF(OFFSET('Sanitation Data'!$H$32,0,10*ROW('Sanitation Data'!H108))="","",OFFSET('Sanitation Data'!$H$32,0,10*ROW('Sanitation Data'!H108)))</f>
        <v/>
      </c>
      <c r="DJ114" s="374" t="str">
        <f ca="1">+IF(OFFSET('Sanitation Data'!$I$28,0,10*ROW('Sanitation Data'!I108))="","",OFFSET('Sanitation Data'!$I$28,0,10*ROW('Sanitation Data'!I108)))</f>
        <v/>
      </c>
      <c r="DK114" s="374" t="str">
        <f ca="1">+IF(OFFSET('Sanitation Data'!$I$29,0,10*ROW('Sanitation Data'!I108))="","",OFFSET('Sanitation Data'!$I$29,0,10*ROW('Sanitation Data'!I108)))</f>
        <v/>
      </c>
      <c r="DL114" s="374" t="str">
        <f ca="1">+IF(OFFSET('Sanitation Data'!$I$30,0,10*ROW('Sanitation Data'!I108))="","",OFFSET('Sanitation Data'!$I$30,0,10*ROW('Sanitation Data'!I108)))</f>
        <v/>
      </c>
      <c r="DM114" s="374" t="str">
        <f ca="1">+IF(OFFSET('Sanitation Data'!$I$31,0,10*ROW('Sanitation Data'!I108))="","",OFFSET('Sanitation Data'!$I$31,0,10*ROW('Sanitation Data'!I108)))</f>
        <v/>
      </c>
      <c r="DN114" s="374" t="str">
        <f ca="1">+IF(OFFSET('Sanitation Data'!$I$32,0,10*ROW('Sanitation Data'!I108))="","",OFFSET('Sanitation Data'!$I$32,0,10*ROW('Sanitation Data'!I108)))</f>
        <v/>
      </c>
      <c r="DO114" s="374" t="str">
        <f ca="1">+IF(OFFSET('Hygiene Data'!$D$11,0,10*ROW('Hygiene Data'!D108))="","",OFFSET('Hygiene Data'!$D$11,0,10*ROW('Hygiene Data'!D108)))</f>
        <v/>
      </c>
      <c r="DP114" s="374" t="str">
        <f ca="1">+IF(OFFSET('Hygiene Data'!$D$12,0,10*ROW('Hygiene Data'!D108))="","",OFFSET('Hygiene Data'!$D$12,0,10*ROW('Hygiene Data'!D108)))</f>
        <v/>
      </c>
      <c r="DQ114" s="374" t="str">
        <f ca="1">+IF(OFFSET('Hygiene Data'!$D$13,0,10*ROW('Hygiene Data'!D108))="","",OFFSET('Hygiene Data'!$D$13,0,10*ROW('Hygiene Data'!D108)))</f>
        <v/>
      </c>
      <c r="DR114" s="374" t="str">
        <f ca="1">+IF(OFFSET('Hygiene Data'!$E$11,0,10*ROW('Hygiene Data'!E108))="","",OFFSET('Hygiene Data'!$E$11,0,10*ROW('Hygiene Data'!E108)))</f>
        <v/>
      </c>
      <c r="DS114" s="374" t="str">
        <f ca="1">+IF(OFFSET('Hygiene Data'!$E$12,0,10*ROW('Hygiene Data'!E108))="","",OFFSET('Hygiene Data'!$E$12,0,10*ROW('Hygiene Data'!E108)))</f>
        <v/>
      </c>
      <c r="DT114" s="374" t="str">
        <f ca="1">+IF(OFFSET('Hygiene Data'!$E$13,0,10*ROW('Hygiene Data'!E108))="","",OFFSET('Hygiene Data'!$E$13,0,10*ROW('Hygiene Data'!E108)))</f>
        <v/>
      </c>
      <c r="DU114" s="374" t="str">
        <f ca="1">+IF(OFFSET('Hygiene Data'!$F$11,0,10*ROW('Hygiene Data'!F108))="","",OFFSET('Hygiene Data'!$F$11,0,10*ROW('Hygiene Data'!F108)))</f>
        <v/>
      </c>
      <c r="DV114" s="374" t="str">
        <f ca="1">+IF(OFFSET('Hygiene Data'!$F$12,0,10*ROW('Hygiene Data'!F108))="","",OFFSET('Hygiene Data'!$F$12,0,10*ROW('Hygiene Data'!F108)))</f>
        <v/>
      </c>
      <c r="DW114" s="374" t="str">
        <f ca="1">+IF(OFFSET('Hygiene Data'!$F$13,0,10*ROW('Hygiene Data'!F108))="","",OFFSET('Hygiene Data'!$F$13,0,10*ROW('Hygiene Data'!F108)))</f>
        <v/>
      </c>
      <c r="DX114" s="374" t="str">
        <f ca="1">+IF(OFFSET('Hygiene Data'!$G$11,0,10*ROW('Hygiene Data'!G108))="","",OFFSET('Hygiene Data'!$G$11,0,10*ROW('Hygiene Data'!G108)))</f>
        <v/>
      </c>
      <c r="DY114" s="374" t="str">
        <f ca="1">+IF(OFFSET('Hygiene Data'!$G$12,0,10*ROW('Hygiene Data'!G108))="","",OFFSET('Hygiene Data'!$G$12,0,10*ROW('Hygiene Data'!G108)))</f>
        <v/>
      </c>
      <c r="DZ114" s="374" t="str">
        <f ca="1">+IF(OFFSET('Hygiene Data'!$G$13,0,10*ROW('Hygiene Data'!G108))="","",OFFSET('Hygiene Data'!$G$13,0,10*ROW('Hygiene Data'!G108)))</f>
        <v/>
      </c>
      <c r="EA114" s="374" t="str">
        <f ca="1">+IF(OFFSET('Hygiene Data'!$H$11,0,10*ROW('Hygiene Data'!H108))="","",OFFSET('Hygiene Data'!$H$11,0,10*ROW('Hygiene Data'!H108)))</f>
        <v/>
      </c>
      <c r="EB114" s="374" t="str">
        <f ca="1">+IF(OFFSET('Hygiene Data'!$H$12,0,10*ROW('Hygiene Data'!H108))="","",OFFSET('Hygiene Data'!$H$12,0,10*ROW('Hygiene Data'!H108)))</f>
        <v/>
      </c>
      <c r="EC114" s="374" t="str">
        <f ca="1">+IF(OFFSET('Hygiene Data'!$H$13,0,10*ROW('Hygiene Data'!H108))="","",OFFSET('Hygiene Data'!$H$13,0,10*ROW('Hygiene Data'!H108)))</f>
        <v/>
      </c>
      <c r="ED114" s="374" t="str">
        <f ca="1">+IF(OFFSET('Hygiene Data'!$I$11,0,10*ROW('Hygiene Data'!I108))="","",OFFSET('Hygiene Data'!$I$11,0,10*ROW('Hygiene Data'!I108)))</f>
        <v/>
      </c>
      <c r="EE114" s="374" t="str">
        <f ca="1">+IF(OFFSET('Hygiene Data'!$I$12,0,10*ROW('Hygiene Data'!I108))="","",OFFSET('Hygiene Data'!$I$12,0,10*ROW('Hygiene Data'!I108)))</f>
        <v/>
      </c>
      <c r="EF114" s="374" t="str">
        <f ca="1">+IF(OFFSET('Hygiene Data'!$I$13,0,10*ROW('Hygiene Data'!I108))="","",OFFSET('Hygiene Data'!$I$13,0,10*ROW('Hygiene Data'!I108)))</f>
        <v/>
      </c>
    </row>
    <row r="115" spans="1:136" x14ac:dyDescent="0.25">
      <c r="A115" s="483" t="str">
        <f ca="1">+IF(OFFSET('Water Data'!$B$2,0,10*ROW('Water Data'!E109))="","",OFFSET('Water Data'!$B$2,0,10*ROW('Water Data'!E109)))</f>
        <v/>
      </c>
      <c r="B115" s="48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0" t="str">
        <f t="shared" ca="1" si="1"/>
        <v/>
      </c>
      <c r="D115" s="51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4" t="str">
        <f ca="1">+IF(OFFSET('Water Data'!$D$27,0,10*ROW('Water Data'!D109))="","",OFFSET('Water Data'!$D$27,0,10*ROW('Water Data'!D109)))</f>
        <v/>
      </c>
      <c r="BT115" s="374" t="str">
        <f ca="1">+IF(OFFSET('Water Data'!$D$28,0,10*ROW('Water Data'!D109))="","",OFFSET('Water Data'!$D$28,0,10*ROW('Water Data'!D109)))</f>
        <v/>
      </c>
      <c r="BU115" s="374" t="str">
        <f ca="1">+IF(OFFSET('Water Data'!$D$29,0,10*ROW('Water Data'!D109))="","",OFFSET('Water Data'!$D$29,0,10*ROW('Water Data'!D109)))</f>
        <v/>
      </c>
      <c r="BV115" s="374" t="str">
        <f ca="1">+IF(OFFSET('Water Data'!$E$27,0,10*ROW('Water Data'!E109))="","",OFFSET('Water Data'!$E$27,0,10*ROW('Water Data'!E109)))</f>
        <v/>
      </c>
      <c r="BW115" s="374" t="str">
        <f ca="1">+IF(OFFSET('Water Data'!$E$28,0,10*ROW('Water Data'!E109))="","",OFFSET('Water Data'!$E$28,0,10*ROW('Water Data'!E109)))</f>
        <v/>
      </c>
      <c r="BX115" s="374" t="str">
        <f ca="1">+IF(OFFSET('Water Data'!$E$29,0,10*ROW('Water Data'!E109))="","",OFFSET('Water Data'!$E$29,0,10*ROW('Water Data'!E109)))</f>
        <v/>
      </c>
      <c r="BY115" s="374" t="str">
        <f ca="1">+IF(OFFSET('Water Data'!$F$27,0,10*ROW('Water Data'!F109))="","",OFFSET('Water Data'!$F$27,0,10*ROW('Water Data'!F109)))</f>
        <v/>
      </c>
      <c r="BZ115" s="374" t="str">
        <f ca="1">+IF(OFFSET('Water Data'!$F$28,0,10*ROW('Water Data'!F109))="","",OFFSET('Water Data'!$F$28,0,10*ROW('Water Data'!F109)))</f>
        <v/>
      </c>
      <c r="CA115" s="374" t="str">
        <f ca="1">+IF(OFFSET('Water Data'!$F$29,0,10*ROW('Water Data'!F109))="","",OFFSET('Water Data'!$F$29,0,10*ROW('Water Data'!F109)))</f>
        <v/>
      </c>
      <c r="CB115" s="374" t="str">
        <f ca="1">+IF(OFFSET('Water Data'!$G$27,0,10*ROW('Water Data'!G109))="","",OFFSET('Water Data'!$G$27,0,10*ROW('Water Data'!G109)))</f>
        <v/>
      </c>
      <c r="CC115" s="374" t="str">
        <f ca="1">+IF(OFFSET('Water Data'!$G$28,0,10*ROW('Water Data'!G109))="","",OFFSET('Water Data'!$G$28,0,10*ROW('Water Data'!G109)))</f>
        <v/>
      </c>
      <c r="CD115" s="374" t="str">
        <f ca="1">+IF(OFFSET('Water Data'!$G$29,0,10*ROW('Water Data'!G109))="","",OFFSET('Water Data'!$G$29,0,10*ROW('Water Data'!G109)))</f>
        <v/>
      </c>
      <c r="CE115" s="374" t="str">
        <f ca="1">+IF(OFFSET('Water Data'!$H$27,0,10*ROW('Water Data'!H109))="","",OFFSET('Water Data'!$H$27,0,10*ROW('Water Data'!H109)))</f>
        <v/>
      </c>
      <c r="CF115" s="374" t="str">
        <f ca="1">+IF(OFFSET('Water Data'!$H$28,0,10*ROW('Water Data'!H109))="","",OFFSET('Water Data'!$H$28,0,10*ROW('Water Data'!H109)))</f>
        <v/>
      </c>
      <c r="CG115" s="374" t="str">
        <f ca="1">+IF(OFFSET('Water Data'!$H$29,0,10*ROW('Water Data'!H109))="","",OFFSET('Water Data'!$H$29,0,10*ROW('Water Data'!H109)))</f>
        <v/>
      </c>
      <c r="CH115" s="374" t="str">
        <f ca="1">+IF(OFFSET('Water Data'!$I$27,0,10*ROW('Water Data'!I109))="","",OFFSET('Water Data'!$I$27,0,10*ROW('Water Data'!I109)))</f>
        <v/>
      </c>
      <c r="CI115" s="374" t="str">
        <f ca="1">+IF(OFFSET('Water Data'!$I$28,0,10*ROW('Water Data'!I109))="","",OFFSET('Water Data'!$I$28,0,10*ROW('Water Data'!I109)))</f>
        <v/>
      </c>
      <c r="CJ115" s="374" t="str">
        <f ca="1">+IF(OFFSET('Water Data'!$I$29,0,10*ROW('Water Data'!I109))="","",OFFSET('Water Data'!$I$29,0,10*ROW('Water Data'!I109)))</f>
        <v/>
      </c>
      <c r="CK115" s="374" t="str">
        <f ca="1">+IF(OFFSET('Sanitation Data'!$D$28,0,10*ROW('Sanitation Data'!D109))="","",OFFSET('Sanitation Data'!$D$28,0,10*ROW('Sanitation Data'!D109)))</f>
        <v/>
      </c>
      <c r="CL115" s="374" t="str">
        <f ca="1">+IF(OFFSET('Sanitation Data'!$D$29,0,10*ROW('Sanitation Data'!D109))="","",OFFSET('Sanitation Data'!$D$29,0,10*ROW('Sanitation Data'!D109)))</f>
        <v/>
      </c>
      <c r="CM115" s="374" t="str">
        <f ca="1">+IF(OFFSET('Sanitation Data'!$D$30,0,10*ROW('Sanitation Data'!D109))="","",OFFSET('Sanitation Data'!$D$30,0,10*ROW('Sanitation Data'!D109)))</f>
        <v/>
      </c>
      <c r="CN115" s="374" t="str">
        <f ca="1">+IF(OFFSET('Sanitation Data'!$D$31,0,10*ROW('Sanitation Data'!D109))="","",OFFSET('Sanitation Data'!$D$31,0,10*ROW('Sanitation Data'!D109)))</f>
        <v/>
      </c>
      <c r="CO115" s="374" t="str">
        <f ca="1">+IF(OFFSET('Sanitation Data'!$D$32,0,10*ROW('Sanitation Data'!D109))="","",OFFSET('Sanitation Data'!$D$32,0,10*ROW('Sanitation Data'!D109)))</f>
        <v/>
      </c>
      <c r="CP115" s="374" t="str">
        <f ca="1">+IF(OFFSET('Sanitation Data'!$E$28,0,10*ROW('Sanitation Data'!E109))="","",OFFSET('Sanitation Data'!$E$28,0,10*ROW('Sanitation Data'!E109)))</f>
        <v/>
      </c>
      <c r="CQ115" s="374" t="str">
        <f ca="1">+IF(OFFSET('Sanitation Data'!$E$29,0,10*ROW('Sanitation Data'!E109))="","",OFFSET('Sanitation Data'!$E$29,0,10*ROW('Sanitation Data'!E109)))</f>
        <v/>
      </c>
      <c r="CR115" s="374" t="str">
        <f ca="1">+IF(OFFSET('Sanitation Data'!$E$30,0,10*ROW('Sanitation Data'!E109))="","",OFFSET('Sanitation Data'!$E$30,0,10*ROW('Sanitation Data'!E109)))</f>
        <v/>
      </c>
      <c r="CS115" s="374" t="str">
        <f ca="1">+IF(OFFSET('Sanitation Data'!$E$31,0,10*ROW('Sanitation Data'!E109))="","",OFFSET('Sanitation Data'!$E$31,0,10*ROW('Sanitation Data'!E109)))</f>
        <v/>
      </c>
      <c r="CT115" s="374" t="str">
        <f ca="1">+IF(OFFSET('Sanitation Data'!$E$32,0,10*ROW('Sanitation Data'!E109))="","",OFFSET('Sanitation Data'!$E$32,0,10*ROW('Sanitation Data'!E109)))</f>
        <v/>
      </c>
      <c r="CU115" s="374" t="str">
        <f ca="1">+IF(OFFSET('Sanitation Data'!$F$28,0,10*ROW('Sanitation Data'!F109))="","",OFFSET('Sanitation Data'!$F$28,0,10*ROW('Sanitation Data'!F109)))</f>
        <v/>
      </c>
      <c r="CV115" s="374" t="str">
        <f ca="1">+IF(OFFSET('Sanitation Data'!$F$29,0,10*ROW('Sanitation Data'!F109))="","",OFFSET('Sanitation Data'!$F$29,0,10*ROW('Sanitation Data'!F109)))</f>
        <v/>
      </c>
      <c r="CW115" s="374" t="str">
        <f ca="1">+IF(OFFSET('Sanitation Data'!$F$30,0,10*ROW('Sanitation Data'!F109))="","",OFFSET('Sanitation Data'!$F$30,0,10*ROW('Sanitation Data'!F109)))</f>
        <v/>
      </c>
      <c r="CX115" s="374" t="str">
        <f ca="1">+IF(OFFSET('Sanitation Data'!$F$31,0,10*ROW('Sanitation Data'!F109))="","",OFFSET('Sanitation Data'!$F$31,0,10*ROW('Sanitation Data'!F109)))</f>
        <v/>
      </c>
      <c r="CY115" s="374" t="str">
        <f ca="1">+IF(OFFSET('Sanitation Data'!$F$32,0,10*ROW('Sanitation Data'!F109))="","",OFFSET('Sanitation Data'!$F$32,0,10*ROW('Sanitation Data'!F109)))</f>
        <v/>
      </c>
      <c r="CZ115" s="374" t="str">
        <f ca="1">+IF(OFFSET('Sanitation Data'!$G$28,0,10*ROW('Sanitation Data'!G109))="","",OFFSET('Sanitation Data'!$G$28,0,10*ROW('Sanitation Data'!G109)))</f>
        <v/>
      </c>
      <c r="DA115" s="374" t="str">
        <f ca="1">+IF(OFFSET('Sanitation Data'!$G$29,0,10*ROW('Sanitation Data'!G109))="","",OFFSET('Sanitation Data'!$G$29,0,10*ROW('Sanitation Data'!G109)))</f>
        <v/>
      </c>
      <c r="DB115" s="374" t="str">
        <f ca="1">+IF(OFFSET('Sanitation Data'!$G$30,0,10*ROW('Sanitation Data'!G109))="","",OFFSET('Sanitation Data'!$G$30,0,10*ROW('Sanitation Data'!G109)))</f>
        <v/>
      </c>
      <c r="DC115" s="374" t="str">
        <f ca="1">+IF(OFFSET('Sanitation Data'!$G$31,0,10*ROW('Sanitation Data'!G109))="","",OFFSET('Sanitation Data'!$G$31,0,10*ROW('Sanitation Data'!G109)))</f>
        <v/>
      </c>
      <c r="DD115" s="374" t="str">
        <f ca="1">+IF(OFFSET('Sanitation Data'!$G$32,0,10*ROW('Sanitation Data'!G109))="","",OFFSET('Sanitation Data'!$G$32,0,10*ROW('Sanitation Data'!G109)))</f>
        <v/>
      </c>
      <c r="DE115" s="374" t="str">
        <f ca="1">+IF(OFFSET('Sanitation Data'!$H$28,0,10*ROW('Sanitation Data'!H109))="","",OFFSET('Sanitation Data'!$H$28,0,10*ROW('Sanitation Data'!H109)))</f>
        <v/>
      </c>
      <c r="DF115" s="374" t="str">
        <f ca="1">+IF(OFFSET('Sanitation Data'!$H$29,0,10*ROW('Sanitation Data'!H109))="","",OFFSET('Sanitation Data'!$H$29,0,10*ROW('Sanitation Data'!H109)))</f>
        <v/>
      </c>
      <c r="DG115" s="374" t="str">
        <f ca="1">+IF(OFFSET('Sanitation Data'!$H$30,0,10*ROW('Sanitation Data'!H109))="","",OFFSET('Sanitation Data'!$H$30,0,10*ROW('Sanitation Data'!H109)))</f>
        <v/>
      </c>
      <c r="DH115" s="374" t="str">
        <f ca="1">+IF(OFFSET('Sanitation Data'!$H$31,0,10*ROW('Sanitation Data'!H109))="","",OFFSET('Sanitation Data'!$H$31,0,10*ROW('Sanitation Data'!H109)))</f>
        <v/>
      </c>
      <c r="DI115" s="374" t="str">
        <f ca="1">+IF(OFFSET('Sanitation Data'!$H$32,0,10*ROW('Sanitation Data'!H109))="","",OFFSET('Sanitation Data'!$H$32,0,10*ROW('Sanitation Data'!H109)))</f>
        <v/>
      </c>
      <c r="DJ115" s="374" t="str">
        <f ca="1">+IF(OFFSET('Sanitation Data'!$I$28,0,10*ROW('Sanitation Data'!I109))="","",OFFSET('Sanitation Data'!$I$28,0,10*ROW('Sanitation Data'!I109)))</f>
        <v/>
      </c>
      <c r="DK115" s="374" t="str">
        <f ca="1">+IF(OFFSET('Sanitation Data'!$I$29,0,10*ROW('Sanitation Data'!I109))="","",OFFSET('Sanitation Data'!$I$29,0,10*ROW('Sanitation Data'!I109)))</f>
        <v/>
      </c>
      <c r="DL115" s="374" t="str">
        <f ca="1">+IF(OFFSET('Sanitation Data'!$I$30,0,10*ROW('Sanitation Data'!I109))="","",OFFSET('Sanitation Data'!$I$30,0,10*ROW('Sanitation Data'!I109)))</f>
        <v/>
      </c>
      <c r="DM115" s="374" t="str">
        <f ca="1">+IF(OFFSET('Sanitation Data'!$I$31,0,10*ROW('Sanitation Data'!I109))="","",OFFSET('Sanitation Data'!$I$31,0,10*ROW('Sanitation Data'!I109)))</f>
        <v/>
      </c>
      <c r="DN115" s="374" t="str">
        <f ca="1">+IF(OFFSET('Sanitation Data'!$I$32,0,10*ROW('Sanitation Data'!I109))="","",OFFSET('Sanitation Data'!$I$32,0,10*ROW('Sanitation Data'!I109)))</f>
        <v/>
      </c>
      <c r="DO115" s="374" t="str">
        <f ca="1">+IF(OFFSET('Hygiene Data'!$D$11,0,10*ROW('Hygiene Data'!D109))="","",OFFSET('Hygiene Data'!$D$11,0,10*ROW('Hygiene Data'!D109)))</f>
        <v/>
      </c>
      <c r="DP115" s="374" t="str">
        <f ca="1">+IF(OFFSET('Hygiene Data'!$D$12,0,10*ROW('Hygiene Data'!D109))="","",OFFSET('Hygiene Data'!$D$12,0,10*ROW('Hygiene Data'!D109)))</f>
        <v/>
      </c>
      <c r="DQ115" s="374" t="str">
        <f ca="1">+IF(OFFSET('Hygiene Data'!$D$13,0,10*ROW('Hygiene Data'!D109))="","",OFFSET('Hygiene Data'!$D$13,0,10*ROW('Hygiene Data'!D109)))</f>
        <v/>
      </c>
      <c r="DR115" s="374" t="str">
        <f ca="1">+IF(OFFSET('Hygiene Data'!$E$11,0,10*ROW('Hygiene Data'!E109))="","",OFFSET('Hygiene Data'!$E$11,0,10*ROW('Hygiene Data'!E109)))</f>
        <v/>
      </c>
      <c r="DS115" s="374" t="str">
        <f ca="1">+IF(OFFSET('Hygiene Data'!$E$12,0,10*ROW('Hygiene Data'!E109))="","",OFFSET('Hygiene Data'!$E$12,0,10*ROW('Hygiene Data'!E109)))</f>
        <v/>
      </c>
      <c r="DT115" s="374" t="str">
        <f ca="1">+IF(OFFSET('Hygiene Data'!$E$13,0,10*ROW('Hygiene Data'!E109))="","",OFFSET('Hygiene Data'!$E$13,0,10*ROW('Hygiene Data'!E109)))</f>
        <v/>
      </c>
      <c r="DU115" s="374" t="str">
        <f ca="1">+IF(OFFSET('Hygiene Data'!$F$11,0,10*ROW('Hygiene Data'!F109))="","",OFFSET('Hygiene Data'!$F$11,0,10*ROW('Hygiene Data'!F109)))</f>
        <v/>
      </c>
      <c r="DV115" s="374" t="str">
        <f ca="1">+IF(OFFSET('Hygiene Data'!$F$12,0,10*ROW('Hygiene Data'!F109))="","",OFFSET('Hygiene Data'!$F$12,0,10*ROW('Hygiene Data'!F109)))</f>
        <v/>
      </c>
      <c r="DW115" s="374" t="str">
        <f ca="1">+IF(OFFSET('Hygiene Data'!$F$13,0,10*ROW('Hygiene Data'!F109))="","",OFFSET('Hygiene Data'!$F$13,0,10*ROW('Hygiene Data'!F109)))</f>
        <v/>
      </c>
      <c r="DX115" s="374" t="str">
        <f ca="1">+IF(OFFSET('Hygiene Data'!$G$11,0,10*ROW('Hygiene Data'!G109))="","",OFFSET('Hygiene Data'!$G$11,0,10*ROW('Hygiene Data'!G109)))</f>
        <v/>
      </c>
      <c r="DY115" s="374" t="str">
        <f ca="1">+IF(OFFSET('Hygiene Data'!$G$12,0,10*ROW('Hygiene Data'!G109))="","",OFFSET('Hygiene Data'!$G$12,0,10*ROW('Hygiene Data'!G109)))</f>
        <v/>
      </c>
      <c r="DZ115" s="374" t="str">
        <f ca="1">+IF(OFFSET('Hygiene Data'!$G$13,0,10*ROW('Hygiene Data'!G109))="","",OFFSET('Hygiene Data'!$G$13,0,10*ROW('Hygiene Data'!G109)))</f>
        <v/>
      </c>
      <c r="EA115" s="374" t="str">
        <f ca="1">+IF(OFFSET('Hygiene Data'!$H$11,0,10*ROW('Hygiene Data'!H109))="","",OFFSET('Hygiene Data'!$H$11,0,10*ROW('Hygiene Data'!H109)))</f>
        <v/>
      </c>
      <c r="EB115" s="374" t="str">
        <f ca="1">+IF(OFFSET('Hygiene Data'!$H$12,0,10*ROW('Hygiene Data'!H109))="","",OFFSET('Hygiene Data'!$H$12,0,10*ROW('Hygiene Data'!H109)))</f>
        <v/>
      </c>
      <c r="EC115" s="374" t="str">
        <f ca="1">+IF(OFFSET('Hygiene Data'!$H$13,0,10*ROW('Hygiene Data'!H109))="","",OFFSET('Hygiene Data'!$H$13,0,10*ROW('Hygiene Data'!H109)))</f>
        <v/>
      </c>
      <c r="ED115" s="374" t="str">
        <f ca="1">+IF(OFFSET('Hygiene Data'!$I$11,0,10*ROW('Hygiene Data'!I109))="","",OFFSET('Hygiene Data'!$I$11,0,10*ROW('Hygiene Data'!I109)))</f>
        <v/>
      </c>
      <c r="EE115" s="374" t="str">
        <f ca="1">+IF(OFFSET('Hygiene Data'!$I$12,0,10*ROW('Hygiene Data'!I109))="","",OFFSET('Hygiene Data'!$I$12,0,10*ROW('Hygiene Data'!I109)))</f>
        <v/>
      </c>
      <c r="EF115" s="374" t="str">
        <f ca="1">+IF(OFFSET('Hygiene Data'!$I$13,0,10*ROW('Hygiene Data'!I109))="","",OFFSET('Hygiene Data'!$I$13,0,10*ROW('Hygiene Data'!I109)))</f>
        <v/>
      </c>
    </row>
    <row r="116" spans="1:136" x14ac:dyDescent="0.25">
      <c r="A116" s="483" t="str">
        <f ca="1">+IF(OFFSET('Water Data'!$B$2,0,10*ROW('Water Data'!E110))="","",OFFSET('Water Data'!$B$2,0,10*ROW('Water Data'!E110)))</f>
        <v/>
      </c>
      <c r="B116" s="48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0" t="str">
        <f t="shared" ca="1" si="1"/>
        <v/>
      </c>
      <c r="D116" s="51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4" t="str">
        <f ca="1">+IF(OFFSET('Water Data'!$D$27,0,10*ROW('Water Data'!D110))="","",OFFSET('Water Data'!$D$27,0,10*ROW('Water Data'!D110)))</f>
        <v/>
      </c>
      <c r="BT116" s="374" t="str">
        <f ca="1">+IF(OFFSET('Water Data'!$D$28,0,10*ROW('Water Data'!D110))="","",OFFSET('Water Data'!$D$28,0,10*ROW('Water Data'!D110)))</f>
        <v/>
      </c>
      <c r="BU116" s="374" t="str">
        <f ca="1">+IF(OFFSET('Water Data'!$D$29,0,10*ROW('Water Data'!D110))="","",OFFSET('Water Data'!$D$29,0,10*ROW('Water Data'!D110)))</f>
        <v/>
      </c>
      <c r="BV116" s="374" t="str">
        <f ca="1">+IF(OFFSET('Water Data'!$E$27,0,10*ROW('Water Data'!E110))="","",OFFSET('Water Data'!$E$27,0,10*ROW('Water Data'!E110)))</f>
        <v/>
      </c>
      <c r="BW116" s="374" t="str">
        <f ca="1">+IF(OFFSET('Water Data'!$E$28,0,10*ROW('Water Data'!E110))="","",OFFSET('Water Data'!$E$28,0,10*ROW('Water Data'!E110)))</f>
        <v/>
      </c>
      <c r="BX116" s="374" t="str">
        <f ca="1">+IF(OFFSET('Water Data'!$E$29,0,10*ROW('Water Data'!E110))="","",OFFSET('Water Data'!$E$29,0,10*ROW('Water Data'!E110)))</f>
        <v/>
      </c>
      <c r="BY116" s="374" t="str">
        <f ca="1">+IF(OFFSET('Water Data'!$F$27,0,10*ROW('Water Data'!F110))="","",OFFSET('Water Data'!$F$27,0,10*ROW('Water Data'!F110)))</f>
        <v/>
      </c>
      <c r="BZ116" s="374" t="str">
        <f ca="1">+IF(OFFSET('Water Data'!$F$28,0,10*ROW('Water Data'!F110))="","",OFFSET('Water Data'!$F$28,0,10*ROW('Water Data'!F110)))</f>
        <v/>
      </c>
      <c r="CA116" s="374" t="str">
        <f ca="1">+IF(OFFSET('Water Data'!$F$29,0,10*ROW('Water Data'!F110))="","",OFFSET('Water Data'!$F$29,0,10*ROW('Water Data'!F110)))</f>
        <v/>
      </c>
      <c r="CB116" s="374" t="str">
        <f ca="1">+IF(OFFSET('Water Data'!$G$27,0,10*ROW('Water Data'!G110))="","",OFFSET('Water Data'!$G$27,0,10*ROW('Water Data'!G110)))</f>
        <v/>
      </c>
      <c r="CC116" s="374" t="str">
        <f ca="1">+IF(OFFSET('Water Data'!$G$28,0,10*ROW('Water Data'!G110))="","",OFFSET('Water Data'!$G$28,0,10*ROW('Water Data'!G110)))</f>
        <v/>
      </c>
      <c r="CD116" s="374" t="str">
        <f ca="1">+IF(OFFSET('Water Data'!$G$29,0,10*ROW('Water Data'!G110))="","",OFFSET('Water Data'!$G$29,0,10*ROW('Water Data'!G110)))</f>
        <v/>
      </c>
      <c r="CE116" s="374" t="str">
        <f ca="1">+IF(OFFSET('Water Data'!$H$27,0,10*ROW('Water Data'!H110))="","",OFFSET('Water Data'!$H$27,0,10*ROW('Water Data'!H110)))</f>
        <v/>
      </c>
      <c r="CF116" s="374" t="str">
        <f ca="1">+IF(OFFSET('Water Data'!$H$28,0,10*ROW('Water Data'!H110))="","",OFFSET('Water Data'!$H$28,0,10*ROW('Water Data'!H110)))</f>
        <v/>
      </c>
      <c r="CG116" s="374" t="str">
        <f ca="1">+IF(OFFSET('Water Data'!$H$29,0,10*ROW('Water Data'!H110))="","",OFFSET('Water Data'!$H$29,0,10*ROW('Water Data'!H110)))</f>
        <v/>
      </c>
      <c r="CH116" s="374" t="str">
        <f ca="1">+IF(OFFSET('Water Data'!$I$27,0,10*ROW('Water Data'!I110))="","",OFFSET('Water Data'!$I$27,0,10*ROW('Water Data'!I110)))</f>
        <v/>
      </c>
      <c r="CI116" s="374" t="str">
        <f ca="1">+IF(OFFSET('Water Data'!$I$28,0,10*ROW('Water Data'!I110))="","",OFFSET('Water Data'!$I$28,0,10*ROW('Water Data'!I110)))</f>
        <v/>
      </c>
      <c r="CJ116" s="374" t="str">
        <f ca="1">+IF(OFFSET('Water Data'!$I$29,0,10*ROW('Water Data'!I110))="","",OFFSET('Water Data'!$I$29,0,10*ROW('Water Data'!I110)))</f>
        <v/>
      </c>
      <c r="CK116" s="374" t="str">
        <f ca="1">+IF(OFFSET('Sanitation Data'!$D$28,0,10*ROW('Sanitation Data'!D110))="","",OFFSET('Sanitation Data'!$D$28,0,10*ROW('Sanitation Data'!D110)))</f>
        <v/>
      </c>
      <c r="CL116" s="374" t="str">
        <f ca="1">+IF(OFFSET('Sanitation Data'!$D$29,0,10*ROW('Sanitation Data'!D110))="","",OFFSET('Sanitation Data'!$D$29,0,10*ROW('Sanitation Data'!D110)))</f>
        <v/>
      </c>
      <c r="CM116" s="374" t="str">
        <f ca="1">+IF(OFFSET('Sanitation Data'!$D$30,0,10*ROW('Sanitation Data'!D110))="","",OFFSET('Sanitation Data'!$D$30,0,10*ROW('Sanitation Data'!D110)))</f>
        <v/>
      </c>
      <c r="CN116" s="374" t="str">
        <f ca="1">+IF(OFFSET('Sanitation Data'!$D$31,0,10*ROW('Sanitation Data'!D110))="","",OFFSET('Sanitation Data'!$D$31,0,10*ROW('Sanitation Data'!D110)))</f>
        <v/>
      </c>
      <c r="CO116" s="374" t="str">
        <f ca="1">+IF(OFFSET('Sanitation Data'!$D$32,0,10*ROW('Sanitation Data'!D110))="","",OFFSET('Sanitation Data'!$D$32,0,10*ROW('Sanitation Data'!D110)))</f>
        <v/>
      </c>
      <c r="CP116" s="374" t="str">
        <f ca="1">+IF(OFFSET('Sanitation Data'!$E$28,0,10*ROW('Sanitation Data'!E110))="","",OFFSET('Sanitation Data'!$E$28,0,10*ROW('Sanitation Data'!E110)))</f>
        <v/>
      </c>
      <c r="CQ116" s="374" t="str">
        <f ca="1">+IF(OFFSET('Sanitation Data'!$E$29,0,10*ROW('Sanitation Data'!E110))="","",OFFSET('Sanitation Data'!$E$29,0,10*ROW('Sanitation Data'!E110)))</f>
        <v/>
      </c>
      <c r="CR116" s="374" t="str">
        <f ca="1">+IF(OFFSET('Sanitation Data'!$E$30,0,10*ROW('Sanitation Data'!E110))="","",OFFSET('Sanitation Data'!$E$30,0,10*ROW('Sanitation Data'!E110)))</f>
        <v/>
      </c>
      <c r="CS116" s="374" t="str">
        <f ca="1">+IF(OFFSET('Sanitation Data'!$E$31,0,10*ROW('Sanitation Data'!E110))="","",OFFSET('Sanitation Data'!$E$31,0,10*ROW('Sanitation Data'!E110)))</f>
        <v/>
      </c>
      <c r="CT116" s="374" t="str">
        <f ca="1">+IF(OFFSET('Sanitation Data'!$E$32,0,10*ROW('Sanitation Data'!E110))="","",OFFSET('Sanitation Data'!$E$32,0,10*ROW('Sanitation Data'!E110)))</f>
        <v/>
      </c>
      <c r="CU116" s="374" t="str">
        <f ca="1">+IF(OFFSET('Sanitation Data'!$F$28,0,10*ROW('Sanitation Data'!F110))="","",OFFSET('Sanitation Data'!$F$28,0,10*ROW('Sanitation Data'!F110)))</f>
        <v/>
      </c>
      <c r="CV116" s="374" t="str">
        <f ca="1">+IF(OFFSET('Sanitation Data'!$F$29,0,10*ROW('Sanitation Data'!F110))="","",OFFSET('Sanitation Data'!$F$29,0,10*ROW('Sanitation Data'!F110)))</f>
        <v/>
      </c>
      <c r="CW116" s="374" t="str">
        <f ca="1">+IF(OFFSET('Sanitation Data'!$F$30,0,10*ROW('Sanitation Data'!F110))="","",OFFSET('Sanitation Data'!$F$30,0,10*ROW('Sanitation Data'!F110)))</f>
        <v/>
      </c>
      <c r="CX116" s="374" t="str">
        <f ca="1">+IF(OFFSET('Sanitation Data'!$F$31,0,10*ROW('Sanitation Data'!F110))="","",OFFSET('Sanitation Data'!$F$31,0,10*ROW('Sanitation Data'!F110)))</f>
        <v/>
      </c>
      <c r="CY116" s="374" t="str">
        <f ca="1">+IF(OFFSET('Sanitation Data'!$F$32,0,10*ROW('Sanitation Data'!F110))="","",OFFSET('Sanitation Data'!$F$32,0,10*ROW('Sanitation Data'!F110)))</f>
        <v/>
      </c>
      <c r="CZ116" s="374" t="str">
        <f ca="1">+IF(OFFSET('Sanitation Data'!$G$28,0,10*ROW('Sanitation Data'!G110))="","",OFFSET('Sanitation Data'!$G$28,0,10*ROW('Sanitation Data'!G110)))</f>
        <v/>
      </c>
      <c r="DA116" s="374" t="str">
        <f ca="1">+IF(OFFSET('Sanitation Data'!$G$29,0,10*ROW('Sanitation Data'!G110))="","",OFFSET('Sanitation Data'!$G$29,0,10*ROW('Sanitation Data'!G110)))</f>
        <v/>
      </c>
      <c r="DB116" s="374" t="str">
        <f ca="1">+IF(OFFSET('Sanitation Data'!$G$30,0,10*ROW('Sanitation Data'!G110))="","",OFFSET('Sanitation Data'!$G$30,0,10*ROW('Sanitation Data'!G110)))</f>
        <v/>
      </c>
      <c r="DC116" s="374" t="str">
        <f ca="1">+IF(OFFSET('Sanitation Data'!$G$31,0,10*ROW('Sanitation Data'!G110))="","",OFFSET('Sanitation Data'!$G$31,0,10*ROW('Sanitation Data'!G110)))</f>
        <v/>
      </c>
      <c r="DD116" s="374" t="str">
        <f ca="1">+IF(OFFSET('Sanitation Data'!$G$32,0,10*ROW('Sanitation Data'!G110))="","",OFFSET('Sanitation Data'!$G$32,0,10*ROW('Sanitation Data'!G110)))</f>
        <v/>
      </c>
      <c r="DE116" s="374" t="str">
        <f ca="1">+IF(OFFSET('Sanitation Data'!$H$28,0,10*ROW('Sanitation Data'!H110))="","",OFFSET('Sanitation Data'!$H$28,0,10*ROW('Sanitation Data'!H110)))</f>
        <v/>
      </c>
      <c r="DF116" s="374" t="str">
        <f ca="1">+IF(OFFSET('Sanitation Data'!$H$29,0,10*ROW('Sanitation Data'!H110))="","",OFFSET('Sanitation Data'!$H$29,0,10*ROW('Sanitation Data'!H110)))</f>
        <v/>
      </c>
      <c r="DG116" s="374" t="str">
        <f ca="1">+IF(OFFSET('Sanitation Data'!$H$30,0,10*ROW('Sanitation Data'!H110))="","",OFFSET('Sanitation Data'!$H$30,0,10*ROW('Sanitation Data'!H110)))</f>
        <v/>
      </c>
      <c r="DH116" s="374" t="str">
        <f ca="1">+IF(OFFSET('Sanitation Data'!$H$31,0,10*ROW('Sanitation Data'!H110))="","",OFFSET('Sanitation Data'!$H$31,0,10*ROW('Sanitation Data'!H110)))</f>
        <v/>
      </c>
      <c r="DI116" s="374" t="str">
        <f ca="1">+IF(OFFSET('Sanitation Data'!$H$32,0,10*ROW('Sanitation Data'!H110))="","",OFFSET('Sanitation Data'!$H$32,0,10*ROW('Sanitation Data'!H110)))</f>
        <v/>
      </c>
      <c r="DJ116" s="374" t="str">
        <f ca="1">+IF(OFFSET('Sanitation Data'!$I$28,0,10*ROW('Sanitation Data'!I110))="","",OFFSET('Sanitation Data'!$I$28,0,10*ROW('Sanitation Data'!I110)))</f>
        <v/>
      </c>
      <c r="DK116" s="374" t="str">
        <f ca="1">+IF(OFFSET('Sanitation Data'!$I$29,0,10*ROW('Sanitation Data'!I110))="","",OFFSET('Sanitation Data'!$I$29,0,10*ROW('Sanitation Data'!I110)))</f>
        <v/>
      </c>
      <c r="DL116" s="374" t="str">
        <f ca="1">+IF(OFFSET('Sanitation Data'!$I$30,0,10*ROW('Sanitation Data'!I110))="","",OFFSET('Sanitation Data'!$I$30,0,10*ROW('Sanitation Data'!I110)))</f>
        <v/>
      </c>
      <c r="DM116" s="374" t="str">
        <f ca="1">+IF(OFFSET('Sanitation Data'!$I$31,0,10*ROW('Sanitation Data'!I110))="","",OFFSET('Sanitation Data'!$I$31,0,10*ROW('Sanitation Data'!I110)))</f>
        <v/>
      </c>
      <c r="DN116" s="374" t="str">
        <f ca="1">+IF(OFFSET('Sanitation Data'!$I$32,0,10*ROW('Sanitation Data'!I110))="","",OFFSET('Sanitation Data'!$I$32,0,10*ROW('Sanitation Data'!I110)))</f>
        <v/>
      </c>
      <c r="DO116" s="374" t="str">
        <f ca="1">+IF(OFFSET('Hygiene Data'!$D$11,0,10*ROW('Hygiene Data'!D110))="","",OFFSET('Hygiene Data'!$D$11,0,10*ROW('Hygiene Data'!D110)))</f>
        <v/>
      </c>
      <c r="DP116" s="374" t="str">
        <f ca="1">+IF(OFFSET('Hygiene Data'!$D$12,0,10*ROW('Hygiene Data'!D110))="","",OFFSET('Hygiene Data'!$D$12,0,10*ROW('Hygiene Data'!D110)))</f>
        <v/>
      </c>
      <c r="DQ116" s="374" t="str">
        <f ca="1">+IF(OFFSET('Hygiene Data'!$D$13,0,10*ROW('Hygiene Data'!D110))="","",OFFSET('Hygiene Data'!$D$13,0,10*ROW('Hygiene Data'!D110)))</f>
        <v/>
      </c>
      <c r="DR116" s="374" t="str">
        <f ca="1">+IF(OFFSET('Hygiene Data'!$E$11,0,10*ROW('Hygiene Data'!E110))="","",OFFSET('Hygiene Data'!$E$11,0,10*ROW('Hygiene Data'!E110)))</f>
        <v/>
      </c>
      <c r="DS116" s="374" t="str">
        <f ca="1">+IF(OFFSET('Hygiene Data'!$E$12,0,10*ROW('Hygiene Data'!E110))="","",OFFSET('Hygiene Data'!$E$12,0,10*ROW('Hygiene Data'!E110)))</f>
        <v/>
      </c>
      <c r="DT116" s="374" t="str">
        <f ca="1">+IF(OFFSET('Hygiene Data'!$E$13,0,10*ROW('Hygiene Data'!E110))="","",OFFSET('Hygiene Data'!$E$13,0,10*ROW('Hygiene Data'!E110)))</f>
        <v/>
      </c>
      <c r="DU116" s="374" t="str">
        <f ca="1">+IF(OFFSET('Hygiene Data'!$F$11,0,10*ROW('Hygiene Data'!F110))="","",OFFSET('Hygiene Data'!$F$11,0,10*ROW('Hygiene Data'!F110)))</f>
        <v/>
      </c>
      <c r="DV116" s="374" t="str">
        <f ca="1">+IF(OFFSET('Hygiene Data'!$F$12,0,10*ROW('Hygiene Data'!F110))="","",OFFSET('Hygiene Data'!$F$12,0,10*ROW('Hygiene Data'!F110)))</f>
        <v/>
      </c>
      <c r="DW116" s="374" t="str">
        <f ca="1">+IF(OFFSET('Hygiene Data'!$F$13,0,10*ROW('Hygiene Data'!F110))="","",OFFSET('Hygiene Data'!$F$13,0,10*ROW('Hygiene Data'!F110)))</f>
        <v/>
      </c>
      <c r="DX116" s="374" t="str">
        <f ca="1">+IF(OFFSET('Hygiene Data'!$G$11,0,10*ROW('Hygiene Data'!G110))="","",OFFSET('Hygiene Data'!$G$11,0,10*ROW('Hygiene Data'!G110)))</f>
        <v/>
      </c>
      <c r="DY116" s="374" t="str">
        <f ca="1">+IF(OFFSET('Hygiene Data'!$G$12,0,10*ROW('Hygiene Data'!G110))="","",OFFSET('Hygiene Data'!$G$12,0,10*ROW('Hygiene Data'!G110)))</f>
        <v/>
      </c>
      <c r="DZ116" s="374" t="str">
        <f ca="1">+IF(OFFSET('Hygiene Data'!$G$13,0,10*ROW('Hygiene Data'!G110))="","",OFFSET('Hygiene Data'!$G$13,0,10*ROW('Hygiene Data'!G110)))</f>
        <v/>
      </c>
      <c r="EA116" s="374" t="str">
        <f ca="1">+IF(OFFSET('Hygiene Data'!$H$11,0,10*ROW('Hygiene Data'!H110))="","",OFFSET('Hygiene Data'!$H$11,0,10*ROW('Hygiene Data'!H110)))</f>
        <v/>
      </c>
      <c r="EB116" s="374" t="str">
        <f ca="1">+IF(OFFSET('Hygiene Data'!$H$12,0,10*ROW('Hygiene Data'!H110))="","",OFFSET('Hygiene Data'!$H$12,0,10*ROW('Hygiene Data'!H110)))</f>
        <v/>
      </c>
      <c r="EC116" s="374" t="str">
        <f ca="1">+IF(OFFSET('Hygiene Data'!$H$13,0,10*ROW('Hygiene Data'!H110))="","",OFFSET('Hygiene Data'!$H$13,0,10*ROW('Hygiene Data'!H110)))</f>
        <v/>
      </c>
      <c r="ED116" s="374" t="str">
        <f ca="1">+IF(OFFSET('Hygiene Data'!$I$11,0,10*ROW('Hygiene Data'!I110))="","",OFFSET('Hygiene Data'!$I$11,0,10*ROW('Hygiene Data'!I110)))</f>
        <v/>
      </c>
      <c r="EE116" s="374" t="str">
        <f ca="1">+IF(OFFSET('Hygiene Data'!$I$12,0,10*ROW('Hygiene Data'!I110))="","",OFFSET('Hygiene Data'!$I$12,0,10*ROW('Hygiene Data'!I110)))</f>
        <v/>
      </c>
      <c r="EF116" s="374" t="str">
        <f ca="1">+IF(OFFSET('Hygiene Data'!$I$13,0,10*ROW('Hygiene Data'!I110))="","",OFFSET('Hygiene Data'!$I$13,0,10*ROW('Hygiene Data'!I110)))</f>
        <v/>
      </c>
    </row>
    <row r="117" spans="1:136" x14ac:dyDescent="0.25">
      <c r="A117" s="483" t="str">
        <f ca="1">+IF(OFFSET('Water Data'!$B$2,0,10*ROW('Water Data'!E111))="","",OFFSET('Water Data'!$B$2,0,10*ROW('Water Data'!E111)))</f>
        <v/>
      </c>
      <c r="B117" s="48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0" t="str">
        <f t="shared" ca="1" si="1"/>
        <v/>
      </c>
      <c r="D117" s="51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4" t="str">
        <f ca="1">+IF(OFFSET('Water Data'!$D$27,0,10*ROW('Water Data'!D111))="","",OFFSET('Water Data'!$D$27,0,10*ROW('Water Data'!D111)))</f>
        <v/>
      </c>
      <c r="BT117" s="374" t="str">
        <f ca="1">+IF(OFFSET('Water Data'!$D$28,0,10*ROW('Water Data'!D111))="","",OFFSET('Water Data'!$D$28,0,10*ROW('Water Data'!D111)))</f>
        <v/>
      </c>
      <c r="BU117" s="374" t="str">
        <f ca="1">+IF(OFFSET('Water Data'!$D$29,0,10*ROW('Water Data'!D111))="","",OFFSET('Water Data'!$D$29,0,10*ROW('Water Data'!D111)))</f>
        <v/>
      </c>
      <c r="BV117" s="374" t="str">
        <f ca="1">+IF(OFFSET('Water Data'!$E$27,0,10*ROW('Water Data'!E111))="","",OFFSET('Water Data'!$E$27,0,10*ROW('Water Data'!E111)))</f>
        <v/>
      </c>
      <c r="BW117" s="374" t="str">
        <f ca="1">+IF(OFFSET('Water Data'!$E$28,0,10*ROW('Water Data'!E111))="","",OFFSET('Water Data'!$E$28,0,10*ROW('Water Data'!E111)))</f>
        <v/>
      </c>
      <c r="BX117" s="374" t="str">
        <f ca="1">+IF(OFFSET('Water Data'!$E$29,0,10*ROW('Water Data'!E111))="","",OFFSET('Water Data'!$E$29,0,10*ROW('Water Data'!E111)))</f>
        <v/>
      </c>
      <c r="BY117" s="374" t="str">
        <f ca="1">+IF(OFFSET('Water Data'!$F$27,0,10*ROW('Water Data'!F111))="","",OFFSET('Water Data'!$F$27,0,10*ROW('Water Data'!F111)))</f>
        <v/>
      </c>
      <c r="BZ117" s="374" t="str">
        <f ca="1">+IF(OFFSET('Water Data'!$F$28,0,10*ROW('Water Data'!F111))="","",OFFSET('Water Data'!$F$28,0,10*ROW('Water Data'!F111)))</f>
        <v/>
      </c>
      <c r="CA117" s="374" t="str">
        <f ca="1">+IF(OFFSET('Water Data'!$F$29,0,10*ROW('Water Data'!F111))="","",OFFSET('Water Data'!$F$29,0,10*ROW('Water Data'!F111)))</f>
        <v/>
      </c>
      <c r="CB117" s="374" t="str">
        <f ca="1">+IF(OFFSET('Water Data'!$G$27,0,10*ROW('Water Data'!G111))="","",OFFSET('Water Data'!$G$27,0,10*ROW('Water Data'!G111)))</f>
        <v/>
      </c>
      <c r="CC117" s="374" t="str">
        <f ca="1">+IF(OFFSET('Water Data'!$G$28,0,10*ROW('Water Data'!G111))="","",OFFSET('Water Data'!$G$28,0,10*ROW('Water Data'!G111)))</f>
        <v/>
      </c>
      <c r="CD117" s="374" t="str">
        <f ca="1">+IF(OFFSET('Water Data'!$G$29,0,10*ROW('Water Data'!G111))="","",OFFSET('Water Data'!$G$29,0,10*ROW('Water Data'!G111)))</f>
        <v/>
      </c>
      <c r="CE117" s="374" t="str">
        <f ca="1">+IF(OFFSET('Water Data'!$H$27,0,10*ROW('Water Data'!H111))="","",OFFSET('Water Data'!$H$27,0,10*ROW('Water Data'!H111)))</f>
        <v/>
      </c>
      <c r="CF117" s="374" t="str">
        <f ca="1">+IF(OFFSET('Water Data'!$H$28,0,10*ROW('Water Data'!H111))="","",OFFSET('Water Data'!$H$28,0,10*ROW('Water Data'!H111)))</f>
        <v/>
      </c>
      <c r="CG117" s="374" t="str">
        <f ca="1">+IF(OFFSET('Water Data'!$H$29,0,10*ROW('Water Data'!H111))="","",OFFSET('Water Data'!$H$29,0,10*ROW('Water Data'!H111)))</f>
        <v/>
      </c>
      <c r="CH117" s="374" t="str">
        <f ca="1">+IF(OFFSET('Water Data'!$I$27,0,10*ROW('Water Data'!I111))="","",OFFSET('Water Data'!$I$27,0,10*ROW('Water Data'!I111)))</f>
        <v/>
      </c>
      <c r="CI117" s="374" t="str">
        <f ca="1">+IF(OFFSET('Water Data'!$I$28,0,10*ROW('Water Data'!I111))="","",OFFSET('Water Data'!$I$28,0,10*ROW('Water Data'!I111)))</f>
        <v/>
      </c>
      <c r="CJ117" s="374" t="str">
        <f ca="1">+IF(OFFSET('Water Data'!$I$29,0,10*ROW('Water Data'!I111))="","",OFFSET('Water Data'!$I$29,0,10*ROW('Water Data'!I111)))</f>
        <v/>
      </c>
      <c r="CK117" s="374" t="str">
        <f ca="1">+IF(OFFSET('Sanitation Data'!$D$28,0,10*ROW('Sanitation Data'!D111))="","",OFFSET('Sanitation Data'!$D$28,0,10*ROW('Sanitation Data'!D111)))</f>
        <v/>
      </c>
      <c r="CL117" s="374" t="str">
        <f ca="1">+IF(OFFSET('Sanitation Data'!$D$29,0,10*ROW('Sanitation Data'!D111))="","",OFFSET('Sanitation Data'!$D$29,0,10*ROW('Sanitation Data'!D111)))</f>
        <v/>
      </c>
      <c r="CM117" s="374" t="str">
        <f ca="1">+IF(OFFSET('Sanitation Data'!$D$30,0,10*ROW('Sanitation Data'!D111))="","",OFFSET('Sanitation Data'!$D$30,0,10*ROW('Sanitation Data'!D111)))</f>
        <v/>
      </c>
      <c r="CN117" s="374" t="str">
        <f ca="1">+IF(OFFSET('Sanitation Data'!$D$31,0,10*ROW('Sanitation Data'!D111))="","",OFFSET('Sanitation Data'!$D$31,0,10*ROW('Sanitation Data'!D111)))</f>
        <v/>
      </c>
      <c r="CO117" s="374" t="str">
        <f ca="1">+IF(OFFSET('Sanitation Data'!$D$32,0,10*ROW('Sanitation Data'!D111))="","",OFFSET('Sanitation Data'!$D$32,0,10*ROW('Sanitation Data'!D111)))</f>
        <v/>
      </c>
      <c r="CP117" s="374" t="str">
        <f ca="1">+IF(OFFSET('Sanitation Data'!$E$28,0,10*ROW('Sanitation Data'!E111))="","",OFFSET('Sanitation Data'!$E$28,0,10*ROW('Sanitation Data'!E111)))</f>
        <v/>
      </c>
      <c r="CQ117" s="374" t="str">
        <f ca="1">+IF(OFFSET('Sanitation Data'!$E$29,0,10*ROW('Sanitation Data'!E111))="","",OFFSET('Sanitation Data'!$E$29,0,10*ROW('Sanitation Data'!E111)))</f>
        <v/>
      </c>
      <c r="CR117" s="374" t="str">
        <f ca="1">+IF(OFFSET('Sanitation Data'!$E$30,0,10*ROW('Sanitation Data'!E111))="","",OFFSET('Sanitation Data'!$E$30,0,10*ROW('Sanitation Data'!E111)))</f>
        <v/>
      </c>
      <c r="CS117" s="374" t="str">
        <f ca="1">+IF(OFFSET('Sanitation Data'!$E$31,0,10*ROW('Sanitation Data'!E111))="","",OFFSET('Sanitation Data'!$E$31,0,10*ROW('Sanitation Data'!E111)))</f>
        <v/>
      </c>
      <c r="CT117" s="374" t="str">
        <f ca="1">+IF(OFFSET('Sanitation Data'!$E$32,0,10*ROW('Sanitation Data'!E111))="","",OFFSET('Sanitation Data'!$E$32,0,10*ROW('Sanitation Data'!E111)))</f>
        <v/>
      </c>
      <c r="CU117" s="374" t="str">
        <f ca="1">+IF(OFFSET('Sanitation Data'!$F$28,0,10*ROW('Sanitation Data'!F111))="","",OFFSET('Sanitation Data'!$F$28,0,10*ROW('Sanitation Data'!F111)))</f>
        <v/>
      </c>
      <c r="CV117" s="374" t="str">
        <f ca="1">+IF(OFFSET('Sanitation Data'!$F$29,0,10*ROW('Sanitation Data'!F111))="","",OFFSET('Sanitation Data'!$F$29,0,10*ROW('Sanitation Data'!F111)))</f>
        <v/>
      </c>
      <c r="CW117" s="374" t="str">
        <f ca="1">+IF(OFFSET('Sanitation Data'!$F$30,0,10*ROW('Sanitation Data'!F111))="","",OFFSET('Sanitation Data'!$F$30,0,10*ROW('Sanitation Data'!F111)))</f>
        <v/>
      </c>
      <c r="CX117" s="374" t="str">
        <f ca="1">+IF(OFFSET('Sanitation Data'!$F$31,0,10*ROW('Sanitation Data'!F111))="","",OFFSET('Sanitation Data'!$F$31,0,10*ROW('Sanitation Data'!F111)))</f>
        <v/>
      </c>
      <c r="CY117" s="374" t="str">
        <f ca="1">+IF(OFFSET('Sanitation Data'!$F$32,0,10*ROW('Sanitation Data'!F111))="","",OFFSET('Sanitation Data'!$F$32,0,10*ROW('Sanitation Data'!F111)))</f>
        <v/>
      </c>
      <c r="CZ117" s="374" t="str">
        <f ca="1">+IF(OFFSET('Sanitation Data'!$G$28,0,10*ROW('Sanitation Data'!G111))="","",OFFSET('Sanitation Data'!$G$28,0,10*ROW('Sanitation Data'!G111)))</f>
        <v/>
      </c>
      <c r="DA117" s="374" t="str">
        <f ca="1">+IF(OFFSET('Sanitation Data'!$G$29,0,10*ROW('Sanitation Data'!G111))="","",OFFSET('Sanitation Data'!$G$29,0,10*ROW('Sanitation Data'!G111)))</f>
        <v/>
      </c>
      <c r="DB117" s="374" t="str">
        <f ca="1">+IF(OFFSET('Sanitation Data'!$G$30,0,10*ROW('Sanitation Data'!G111))="","",OFFSET('Sanitation Data'!$G$30,0,10*ROW('Sanitation Data'!G111)))</f>
        <v/>
      </c>
      <c r="DC117" s="374" t="str">
        <f ca="1">+IF(OFFSET('Sanitation Data'!$G$31,0,10*ROW('Sanitation Data'!G111))="","",OFFSET('Sanitation Data'!$G$31,0,10*ROW('Sanitation Data'!G111)))</f>
        <v/>
      </c>
      <c r="DD117" s="374" t="str">
        <f ca="1">+IF(OFFSET('Sanitation Data'!$G$32,0,10*ROW('Sanitation Data'!G111))="","",OFFSET('Sanitation Data'!$G$32,0,10*ROW('Sanitation Data'!G111)))</f>
        <v/>
      </c>
      <c r="DE117" s="374" t="str">
        <f ca="1">+IF(OFFSET('Sanitation Data'!$H$28,0,10*ROW('Sanitation Data'!H111))="","",OFFSET('Sanitation Data'!$H$28,0,10*ROW('Sanitation Data'!H111)))</f>
        <v/>
      </c>
      <c r="DF117" s="374" t="str">
        <f ca="1">+IF(OFFSET('Sanitation Data'!$H$29,0,10*ROW('Sanitation Data'!H111))="","",OFFSET('Sanitation Data'!$H$29,0,10*ROW('Sanitation Data'!H111)))</f>
        <v/>
      </c>
      <c r="DG117" s="374" t="str">
        <f ca="1">+IF(OFFSET('Sanitation Data'!$H$30,0,10*ROW('Sanitation Data'!H111))="","",OFFSET('Sanitation Data'!$H$30,0,10*ROW('Sanitation Data'!H111)))</f>
        <v/>
      </c>
      <c r="DH117" s="374" t="str">
        <f ca="1">+IF(OFFSET('Sanitation Data'!$H$31,0,10*ROW('Sanitation Data'!H111))="","",OFFSET('Sanitation Data'!$H$31,0,10*ROW('Sanitation Data'!H111)))</f>
        <v/>
      </c>
      <c r="DI117" s="374" t="str">
        <f ca="1">+IF(OFFSET('Sanitation Data'!$H$32,0,10*ROW('Sanitation Data'!H111))="","",OFFSET('Sanitation Data'!$H$32,0,10*ROW('Sanitation Data'!H111)))</f>
        <v/>
      </c>
      <c r="DJ117" s="374" t="str">
        <f ca="1">+IF(OFFSET('Sanitation Data'!$I$28,0,10*ROW('Sanitation Data'!I111))="","",OFFSET('Sanitation Data'!$I$28,0,10*ROW('Sanitation Data'!I111)))</f>
        <v/>
      </c>
      <c r="DK117" s="374" t="str">
        <f ca="1">+IF(OFFSET('Sanitation Data'!$I$29,0,10*ROW('Sanitation Data'!I111))="","",OFFSET('Sanitation Data'!$I$29,0,10*ROW('Sanitation Data'!I111)))</f>
        <v/>
      </c>
      <c r="DL117" s="374" t="str">
        <f ca="1">+IF(OFFSET('Sanitation Data'!$I$30,0,10*ROW('Sanitation Data'!I111))="","",OFFSET('Sanitation Data'!$I$30,0,10*ROW('Sanitation Data'!I111)))</f>
        <v/>
      </c>
      <c r="DM117" s="374" t="str">
        <f ca="1">+IF(OFFSET('Sanitation Data'!$I$31,0,10*ROW('Sanitation Data'!I111))="","",OFFSET('Sanitation Data'!$I$31,0,10*ROW('Sanitation Data'!I111)))</f>
        <v/>
      </c>
      <c r="DN117" s="374" t="str">
        <f ca="1">+IF(OFFSET('Sanitation Data'!$I$32,0,10*ROW('Sanitation Data'!I111))="","",OFFSET('Sanitation Data'!$I$32,0,10*ROW('Sanitation Data'!I111)))</f>
        <v/>
      </c>
      <c r="DO117" s="374" t="str">
        <f ca="1">+IF(OFFSET('Hygiene Data'!$D$11,0,10*ROW('Hygiene Data'!D111))="","",OFFSET('Hygiene Data'!$D$11,0,10*ROW('Hygiene Data'!D111)))</f>
        <v/>
      </c>
      <c r="DP117" s="374" t="str">
        <f ca="1">+IF(OFFSET('Hygiene Data'!$D$12,0,10*ROW('Hygiene Data'!D111))="","",OFFSET('Hygiene Data'!$D$12,0,10*ROW('Hygiene Data'!D111)))</f>
        <v/>
      </c>
      <c r="DQ117" s="374" t="str">
        <f ca="1">+IF(OFFSET('Hygiene Data'!$D$13,0,10*ROW('Hygiene Data'!D111))="","",OFFSET('Hygiene Data'!$D$13,0,10*ROW('Hygiene Data'!D111)))</f>
        <v/>
      </c>
      <c r="DR117" s="374" t="str">
        <f ca="1">+IF(OFFSET('Hygiene Data'!$E$11,0,10*ROW('Hygiene Data'!E111))="","",OFFSET('Hygiene Data'!$E$11,0,10*ROW('Hygiene Data'!E111)))</f>
        <v/>
      </c>
      <c r="DS117" s="374" t="str">
        <f ca="1">+IF(OFFSET('Hygiene Data'!$E$12,0,10*ROW('Hygiene Data'!E111))="","",OFFSET('Hygiene Data'!$E$12,0,10*ROW('Hygiene Data'!E111)))</f>
        <v/>
      </c>
      <c r="DT117" s="374" t="str">
        <f ca="1">+IF(OFFSET('Hygiene Data'!$E$13,0,10*ROW('Hygiene Data'!E111))="","",OFFSET('Hygiene Data'!$E$13,0,10*ROW('Hygiene Data'!E111)))</f>
        <v/>
      </c>
      <c r="DU117" s="374" t="str">
        <f ca="1">+IF(OFFSET('Hygiene Data'!$F$11,0,10*ROW('Hygiene Data'!F111))="","",OFFSET('Hygiene Data'!$F$11,0,10*ROW('Hygiene Data'!F111)))</f>
        <v/>
      </c>
      <c r="DV117" s="374" t="str">
        <f ca="1">+IF(OFFSET('Hygiene Data'!$F$12,0,10*ROW('Hygiene Data'!F111))="","",OFFSET('Hygiene Data'!$F$12,0,10*ROW('Hygiene Data'!F111)))</f>
        <v/>
      </c>
      <c r="DW117" s="374" t="str">
        <f ca="1">+IF(OFFSET('Hygiene Data'!$F$13,0,10*ROW('Hygiene Data'!F111))="","",OFFSET('Hygiene Data'!$F$13,0,10*ROW('Hygiene Data'!F111)))</f>
        <v/>
      </c>
      <c r="DX117" s="374" t="str">
        <f ca="1">+IF(OFFSET('Hygiene Data'!$G$11,0,10*ROW('Hygiene Data'!G111))="","",OFFSET('Hygiene Data'!$G$11,0,10*ROW('Hygiene Data'!G111)))</f>
        <v/>
      </c>
      <c r="DY117" s="374" t="str">
        <f ca="1">+IF(OFFSET('Hygiene Data'!$G$12,0,10*ROW('Hygiene Data'!G111))="","",OFFSET('Hygiene Data'!$G$12,0,10*ROW('Hygiene Data'!G111)))</f>
        <v/>
      </c>
      <c r="DZ117" s="374" t="str">
        <f ca="1">+IF(OFFSET('Hygiene Data'!$G$13,0,10*ROW('Hygiene Data'!G111))="","",OFFSET('Hygiene Data'!$G$13,0,10*ROW('Hygiene Data'!G111)))</f>
        <v/>
      </c>
      <c r="EA117" s="374" t="str">
        <f ca="1">+IF(OFFSET('Hygiene Data'!$H$11,0,10*ROW('Hygiene Data'!H111))="","",OFFSET('Hygiene Data'!$H$11,0,10*ROW('Hygiene Data'!H111)))</f>
        <v/>
      </c>
      <c r="EB117" s="374" t="str">
        <f ca="1">+IF(OFFSET('Hygiene Data'!$H$12,0,10*ROW('Hygiene Data'!H111))="","",OFFSET('Hygiene Data'!$H$12,0,10*ROW('Hygiene Data'!H111)))</f>
        <v/>
      </c>
      <c r="EC117" s="374" t="str">
        <f ca="1">+IF(OFFSET('Hygiene Data'!$H$13,0,10*ROW('Hygiene Data'!H111))="","",OFFSET('Hygiene Data'!$H$13,0,10*ROW('Hygiene Data'!H111)))</f>
        <v/>
      </c>
      <c r="ED117" s="374" t="str">
        <f ca="1">+IF(OFFSET('Hygiene Data'!$I$11,0,10*ROW('Hygiene Data'!I111))="","",OFFSET('Hygiene Data'!$I$11,0,10*ROW('Hygiene Data'!I111)))</f>
        <v/>
      </c>
      <c r="EE117" s="374" t="str">
        <f ca="1">+IF(OFFSET('Hygiene Data'!$I$12,0,10*ROW('Hygiene Data'!I111))="","",OFFSET('Hygiene Data'!$I$12,0,10*ROW('Hygiene Data'!I111)))</f>
        <v/>
      </c>
      <c r="EF117" s="374" t="str">
        <f ca="1">+IF(OFFSET('Hygiene Data'!$I$13,0,10*ROW('Hygiene Data'!I111))="","",OFFSET('Hygiene Data'!$I$13,0,10*ROW('Hygiene Data'!I111)))</f>
        <v/>
      </c>
    </row>
    <row r="118" spans="1:136" x14ac:dyDescent="0.25">
      <c r="A118" s="483" t="str">
        <f ca="1">+IF(OFFSET('Water Data'!$B$2,0,10*ROW('Water Data'!E112))="","",OFFSET('Water Data'!$B$2,0,10*ROW('Water Data'!E112)))</f>
        <v/>
      </c>
      <c r="B118" s="48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0" t="str">
        <f t="shared" ca="1" si="1"/>
        <v/>
      </c>
      <c r="D118" s="51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4" t="str">
        <f ca="1">+IF(OFFSET('Water Data'!$D$27,0,10*ROW('Water Data'!D112))="","",OFFSET('Water Data'!$D$27,0,10*ROW('Water Data'!D112)))</f>
        <v/>
      </c>
      <c r="BT118" s="374" t="str">
        <f ca="1">+IF(OFFSET('Water Data'!$D$28,0,10*ROW('Water Data'!D112))="","",OFFSET('Water Data'!$D$28,0,10*ROW('Water Data'!D112)))</f>
        <v/>
      </c>
      <c r="BU118" s="374" t="str">
        <f ca="1">+IF(OFFSET('Water Data'!$D$29,0,10*ROW('Water Data'!D112))="","",OFFSET('Water Data'!$D$29,0,10*ROW('Water Data'!D112)))</f>
        <v/>
      </c>
      <c r="BV118" s="374" t="str">
        <f ca="1">+IF(OFFSET('Water Data'!$E$27,0,10*ROW('Water Data'!E112))="","",OFFSET('Water Data'!$E$27,0,10*ROW('Water Data'!E112)))</f>
        <v/>
      </c>
      <c r="BW118" s="374" t="str">
        <f ca="1">+IF(OFFSET('Water Data'!$E$28,0,10*ROW('Water Data'!E112))="","",OFFSET('Water Data'!$E$28,0,10*ROW('Water Data'!E112)))</f>
        <v/>
      </c>
      <c r="BX118" s="374" t="str">
        <f ca="1">+IF(OFFSET('Water Data'!$E$29,0,10*ROW('Water Data'!E112))="","",OFFSET('Water Data'!$E$29,0,10*ROW('Water Data'!E112)))</f>
        <v/>
      </c>
      <c r="BY118" s="374" t="str">
        <f ca="1">+IF(OFFSET('Water Data'!$F$27,0,10*ROW('Water Data'!F112))="","",OFFSET('Water Data'!$F$27,0,10*ROW('Water Data'!F112)))</f>
        <v/>
      </c>
      <c r="BZ118" s="374" t="str">
        <f ca="1">+IF(OFFSET('Water Data'!$F$28,0,10*ROW('Water Data'!F112))="","",OFFSET('Water Data'!$F$28,0,10*ROW('Water Data'!F112)))</f>
        <v/>
      </c>
      <c r="CA118" s="374" t="str">
        <f ca="1">+IF(OFFSET('Water Data'!$F$29,0,10*ROW('Water Data'!F112))="","",OFFSET('Water Data'!$F$29,0,10*ROW('Water Data'!F112)))</f>
        <v/>
      </c>
      <c r="CB118" s="374" t="str">
        <f ca="1">+IF(OFFSET('Water Data'!$G$27,0,10*ROW('Water Data'!G112))="","",OFFSET('Water Data'!$G$27,0,10*ROW('Water Data'!G112)))</f>
        <v/>
      </c>
      <c r="CC118" s="374" t="str">
        <f ca="1">+IF(OFFSET('Water Data'!$G$28,0,10*ROW('Water Data'!G112))="","",OFFSET('Water Data'!$G$28,0,10*ROW('Water Data'!G112)))</f>
        <v/>
      </c>
      <c r="CD118" s="374" t="str">
        <f ca="1">+IF(OFFSET('Water Data'!$G$29,0,10*ROW('Water Data'!G112))="","",OFFSET('Water Data'!$G$29,0,10*ROW('Water Data'!G112)))</f>
        <v/>
      </c>
      <c r="CE118" s="374" t="str">
        <f ca="1">+IF(OFFSET('Water Data'!$H$27,0,10*ROW('Water Data'!H112))="","",OFFSET('Water Data'!$H$27,0,10*ROW('Water Data'!H112)))</f>
        <v/>
      </c>
      <c r="CF118" s="374" t="str">
        <f ca="1">+IF(OFFSET('Water Data'!$H$28,0,10*ROW('Water Data'!H112))="","",OFFSET('Water Data'!$H$28,0,10*ROW('Water Data'!H112)))</f>
        <v/>
      </c>
      <c r="CG118" s="374" t="str">
        <f ca="1">+IF(OFFSET('Water Data'!$H$29,0,10*ROW('Water Data'!H112))="","",OFFSET('Water Data'!$H$29,0,10*ROW('Water Data'!H112)))</f>
        <v/>
      </c>
      <c r="CH118" s="374" t="str">
        <f ca="1">+IF(OFFSET('Water Data'!$I$27,0,10*ROW('Water Data'!I112))="","",OFFSET('Water Data'!$I$27,0,10*ROW('Water Data'!I112)))</f>
        <v/>
      </c>
      <c r="CI118" s="374" t="str">
        <f ca="1">+IF(OFFSET('Water Data'!$I$28,0,10*ROW('Water Data'!I112))="","",OFFSET('Water Data'!$I$28,0,10*ROW('Water Data'!I112)))</f>
        <v/>
      </c>
      <c r="CJ118" s="374" t="str">
        <f ca="1">+IF(OFFSET('Water Data'!$I$29,0,10*ROW('Water Data'!I112))="","",OFFSET('Water Data'!$I$29,0,10*ROW('Water Data'!I112)))</f>
        <v/>
      </c>
      <c r="CK118" s="374" t="str">
        <f ca="1">+IF(OFFSET('Sanitation Data'!$D$28,0,10*ROW('Sanitation Data'!D112))="","",OFFSET('Sanitation Data'!$D$28,0,10*ROW('Sanitation Data'!D112)))</f>
        <v/>
      </c>
      <c r="CL118" s="374" t="str">
        <f ca="1">+IF(OFFSET('Sanitation Data'!$D$29,0,10*ROW('Sanitation Data'!D112))="","",OFFSET('Sanitation Data'!$D$29,0,10*ROW('Sanitation Data'!D112)))</f>
        <v/>
      </c>
      <c r="CM118" s="374" t="str">
        <f ca="1">+IF(OFFSET('Sanitation Data'!$D$30,0,10*ROW('Sanitation Data'!D112))="","",OFFSET('Sanitation Data'!$D$30,0,10*ROW('Sanitation Data'!D112)))</f>
        <v/>
      </c>
      <c r="CN118" s="374" t="str">
        <f ca="1">+IF(OFFSET('Sanitation Data'!$D$31,0,10*ROW('Sanitation Data'!D112))="","",OFFSET('Sanitation Data'!$D$31,0,10*ROW('Sanitation Data'!D112)))</f>
        <v/>
      </c>
      <c r="CO118" s="374" t="str">
        <f ca="1">+IF(OFFSET('Sanitation Data'!$D$32,0,10*ROW('Sanitation Data'!D112))="","",OFFSET('Sanitation Data'!$D$32,0,10*ROW('Sanitation Data'!D112)))</f>
        <v/>
      </c>
      <c r="CP118" s="374" t="str">
        <f ca="1">+IF(OFFSET('Sanitation Data'!$E$28,0,10*ROW('Sanitation Data'!E112))="","",OFFSET('Sanitation Data'!$E$28,0,10*ROW('Sanitation Data'!E112)))</f>
        <v/>
      </c>
      <c r="CQ118" s="374" t="str">
        <f ca="1">+IF(OFFSET('Sanitation Data'!$E$29,0,10*ROW('Sanitation Data'!E112))="","",OFFSET('Sanitation Data'!$E$29,0,10*ROW('Sanitation Data'!E112)))</f>
        <v/>
      </c>
      <c r="CR118" s="374" t="str">
        <f ca="1">+IF(OFFSET('Sanitation Data'!$E$30,0,10*ROW('Sanitation Data'!E112))="","",OFFSET('Sanitation Data'!$E$30,0,10*ROW('Sanitation Data'!E112)))</f>
        <v/>
      </c>
      <c r="CS118" s="374" t="str">
        <f ca="1">+IF(OFFSET('Sanitation Data'!$E$31,0,10*ROW('Sanitation Data'!E112))="","",OFFSET('Sanitation Data'!$E$31,0,10*ROW('Sanitation Data'!E112)))</f>
        <v/>
      </c>
      <c r="CT118" s="374" t="str">
        <f ca="1">+IF(OFFSET('Sanitation Data'!$E$32,0,10*ROW('Sanitation Data'!E112))="","",OFFSET('Sanitation Data'!$E$32,0,10*ROW('Sanitation Data'!E112)))</f>
        <v/>
      </c>
      <c r="CU118" s="374" t="str">
        <f ca="1">+IF(OFFSET('Sanitation Data'!$F$28,0,10*ROW('Sanitation Data'!F112))="","",OFFSET('Sanitation Data'!$F$28,0,10*ROW('Sanitation Data'!F112)))</f>
        <v/>
      </c>
      <c r="CV118" s="374" t="str">
        <f ca="1">+IF(OFFSET('Sanitation Data'!$F$29,0,10*ROW('Sanitation Data'!F112))="","",OFFSET('Sanitation Data'!$F$29,0,10*ROW('Sanitation Data'!F112)))</f>
        <v/>
      </c>
      <c r="CW118" s="374" t="str">
        <f ca="1">+IF(OFFSET('Sanitation Data'!$F$30,0,10*ROW('Sanitation Data'!F112))="","",OFFSET('Sanitation Data'!$F$30,0,10*ROW('Sanitation Data'!F112)))</f>
        <v/>
      </c>
      <c r="CX118" s="374" t="str">
        <f ca="1">+IF(OFFSET('Sanitation Data'!$F$31,0,10*ROW('Sanitation Data'!F112))="","",OFFSET('Sanitation Data'!$F$31,0,10*ROW('Sanitation Data'!F112)))</f>
        <v/>
      </c>
      <c r="CY118" s="374" t="str">
        <f ca="1">+IF(OFFSET('Sanitation Data'!$F$32,0,10*ROW('Sanitation Data'!F112))="","",OFFSET('Sanitation Data'!$F$32,0,10*ROW('Sanitation Data'!F112)))</f>
        <v/>
      </c>
      <c r="CZ118" s="374" t="str">
        <f ca="1">+IF(OFFSET('Sanitation Data'!$G$28,0,10*ROW('Sanitation Data'!G112))="","",OFFSET('Sanitation Data'!$G$28,0,10*ROW('Sanitation Data'!G112)))</f>
        <v/>
      </c>
      <c r="DA118" s="374" t="str">
        <f ca="1">+IF(OFFSET('Sanitation Data'!$G$29,0,10*ROW('Sanitation Data'!G112))="","",OFFSET('Sanitation Data'!$G$29,0,10*ROW('Sanitation Data'!G112)))</f>
        <v/>
      </c>
      <c r="DB118" s="374" t="str">
        <f ca="1">+IF(OFFSET('Sanitation Data'!$G$30,0,10*ROW('Sanitation Data'!G112))="","",OFFSET('Sanitation Data'!$G$30,0,10*ROW('Sanitation Data'!G112)))</f>
        <v/>
      </c>
      <c r="DC118" s="374" t="str">
        <f ca="1">+IF(OFFSET('Sanitation Data'!$G$31,0,10*ROW('Sanitation Data'!G112))="","",OFFSET('Sanitation Data'!$G$31,0,10*ROW('Sanitation Data'!G112)))</f>
        <v/>
      </c>
      <c r="DD118" s="374" t="str">
        <f ca="1">+IF(OFFSET('Sanitation Data'!$G$32,0,10*ROW('Sanitation Data'!G112))="","",OFFSET('Sanitation Data'!$G$32,0,10*ROW('Sanitation Data'!G112)))</f>
        <v/>
      </c>
      <c r="DE118" s="374" t="str">
        <f ca="1">+IF(OFFSET('Sanitation Data'!$H$28,0,10*ROW('Sanitation Data'!H112))="","",OFFSET('Sanitation Data'!$H$28,0,10*ROW('Sanitation Data'!H112)))</f>
        <v/>
      </c>
      <c r="DF118" s="374" t="str">
        <f ca="1">+IF(OFFSET('Sanitation Data'!$H$29,0,10*ROW('Sanitation Data'!H112))="","",OFFSET('Sanitation Data'!$H$29,0,10*ROW('Sanitation Data'!H112)))</f>
        <v/>
      </c>
      <c r="DG118" s="374" t="str">
        <f ca="1">+IF(OFFSET('Sanitation Data'!$H$30,0,10*ROW('Sanitation Data'!H112))="","",OFFSET('Sanitation Data'!$H$30,0,10*ROW('Sanitation Data'!H112)))</f>
        <v/>
      </c>
      <c r="DH118" s="374" t="str">
        <f ca="1">+IF(OFFSET('Sanitation Data'!$H$31,0,10*ROW('Sanitation Data'!H112))="","",OFFSET('Sanitation Data'!$H$31,0,10*ROW('Sanitation Data'!H112)))</f>
        <v/>
      </c>
      <c r="DI118" s="374" t="str">
        <f ca="1">+IF(OFFSET('Sanitation Data'!$H$32,0,10*ROW('Sanitation Data'!H112))="","",OFFSET('Sanitation Data'!$H$32,0,10*ROW('Sanitation Data'!H112)))</f>
        <v/>
      </c>
      <c r="DJ118" s="374" t="str">
        <f ca="1">+IF(OFFSET('Sanitation Data'!$I$28,0,10*ROW('Sanitation Data'!I112))="","",OFFSET('Sanitation Data'!$I$28,0,10*ROW('Sanitation Data'!I112)))</f>
        <v/>
      </c>
      <c r="DK118" s="374" t="str">
        <f ca="1">+IF(OFFSET('Sanitation Data'!$I$29,0,10*ROW('Sanitation Data'!I112))="","",OFFSET('Sanitation Data'!$I$29,0,10*ROW('Sanitation Data'!I112)))</f>
        <v/>
      </c>
      <c r="DL118" s="374" t="str">
        <f ca="1">+IF(OFFSET('Sanitation Data'!$I$30,0,10*ROW('Sanitation Data'!I112))="","",OFFSET('Sanitation Data'!$I$30,0,10*ROW('Sanitation Data'!I112)))</f>
        <v/>
      </c>
      <c r="DM118" s="374" t="str">
        <f ca="1">+IF(OFFSET('Sanitation Data'!$I$31,0,10*ROW('Sanitation Data'!I112))="","",OFFSET('Sanitation Data'!$I$31,0,10*ROW('Sanitation Data'!I112)))</f>
        <v/>
      </c>
      <c r="DN118" s="374" t="str">
        <f ca="1">+IF(OFFSET('Sanitation Data'!$I$32,0,10*ROW('Sanitation Data'!I112))="","",OFFSET('Sanitation Data'!$I$32,0,10*ROW('Sanitation Data'!I112)))</f>
        <v/>
      </c>
      <c r="DO118" s="374" t="str">
        <f ca="1">+IF(OFFSET('Hygiene Data'!$D$11,0,10*ROW('Hygiene Data'!D112))="","",OFFSET('Hygiene Data'!$D$11,0,10*ROW('Hygiene Data'!D112)))</f>
        <v/>
      </c>
      <c r="DP118" s="374" t="str">
        <f ca="1">+IF(OFFSET('Hygiene Data'!$D$12,0,10*ROW('Hygiene Data'!D112))="","",OFFSET('Hygiene Data'!$D$12,0,10*ROW('Hygiene Data'!D112)))</f>
        <v/>
      </c>
      <c r="DQ118" s="374" t="str">
        <f ca="1">+IF(OFFSET('Hygiene Data'!$D$13,0,10*ROW('Hygiene Data'!D112))="","",OFFSET('Hygiene Data'!$D$13,0,10*ROW('Hygiene Data'!D112)))</f>
        <v/>
      </c>
      <c r="DR118" s="374" t="str">
        <f ca="1">+IF(OFFSET('Hygiene Data'!$E$11,0,10*ROW('Hygiene Data'!E112))="","",OFFSET('Hygiene Data'!$E$11,0,10*ROW('Hygiene Data'!E112)))</f>
        <v/>
      </c>
      <c r="DS118" s="374" t="str">
        <f ca="1">+IF(OFFSET('Hygiene Data'!$E$12,0,10*ROW('Hygiene Data'!E112))="","",OFFSET('Hygiene Data'!$E$12,0,10*ROW('Hygiene Data'!E112)))</f>
        <v/>
      </c>
      <c r="DT118" s="374" t="str">
        <f ca="1">+IF(OFFSET('Hygiene Data'!$E$13,0,10*ROW('Hygiene Data'!E112))="","",OFFSET('Hygiene Data'!$E$13,0,10*ROW('Hygiene Data'!E112)))</f>
        <v/>
      </c>
      <c r="DU118" s="374" t="str">
        <f ca="1">+IF(OFFSET('Hygiene Data'!$F$11,0,10*ROW('Hygiene Data'!F112))="","",OFFSET('Hygiene Data'!$F$11,0,10*ROW('Hygiene Data'!F112)))</f>
        <v/>
      </c>
      <c r="DV118" s="374" t="str">
        <f ca="1">+IF(OFFSET('Hygiene Data'!$F$12,0,10*ROW('Hygiene Data'!F112))="","",OFFSET('Hygiene Data'!$F$12,0,10*ROW('Hygiene Data'!F112)))</f>
        <v/>
      </c>
      <c r="DW118" s="374" t="str">
        <f ca="1">+IF(OFFSET('Hygiene Data'!$F$13,0,10*ROW('Hygiene Data'!F112))="","",OFFSET('Hygiene Data'!$F$13,0,10*ROW('Hygiene Data'!F112)))</f>
        <v/>
      </c>
      <c r="DX118" s="374" t="str">
        <f ca="1">+IF(OFFSET('Hygiene Data'!$G$11,0,10*ROW('Hygiene Data'!G112))="","",OFFSET('Hygiene Data'!$G$11,0,10*ROW('Hygiene Data'!G112)))</f>
        <v/>
      </c>
      <c r="DY118" s="374" t="str">
        <f ca="1">+IF(OFFSET('Hygiene Data'!$G$12,0,10*ROW('Hygiene Data'!G112))="","",OFFSET('Hygiene Data'!$G$12,0,10*ROW('Hygiene Data'!G112)))</f>
        <v/>
      </c>
      <c r="DZ118" s="374" t="str">
        <f ca="1">+IF(OFFSET('Hygiene Data'!$G$13,0,10*ROW('Hygiene Data'!G112))="","",OFFSET('Hygiene Data'!$G$13,0,10*ROW('Hygiene Data'!G112)))</f>
        <v/>
      </c>
      <c r="EA118" s="374" t="str">
        <f ca="1">+IF(OFFSET('Hygiene Data'!$H$11,0,10*ROW('Hygiene Data'!H112))="","",OFFSET('Hygiene Data'!$H$11,0,10*ROW('Hygiene Data'!H112)))</f>
        <v/>
      </c>
      <c r="EB118" s="374" t="str">
        <f ca="1">+IF(OFFSET('Hygiene Data'!$H$12,0,10*ROW('Hygiene Data'!H112))="","",OFFSET('Hygiene Data'!$H$12,0,10*ROW('Hygiene Data'!H112)))</f>
        <v/>
      </c>
      <c r="EC118" s="374" t="str">
        <f ca="1">+IF(OFFSET('Hygiene Data'!$H$13,0,10*ROW('Hygiene Data'!H112))="","",OFFSET('Hygiene Data'!$H$13,0,10*ROW('Hygiene Data'!H112)))</f>
        <v/>
      </c>
      <c r="ED118" s="374" t="str">
        <f ca="1">+IF(OFFSET('Hygiene Data'!$I$11,0,10*ROW('Hygiene Data'!I112))="","",OFFSET('Hygiene Data'!$I$11,0,10*ROW('Hygiene Data'!I112)))</f>
        <v/>
      </c>
      <c r="EE118" s="374" t="str">
        <f ca="1">+IF(OFFSET('Hygiene Data'!$I$12,0,10*ROW('Hygiene Data'!I112))="","",OFFSET('Hygiene Data'!$I$12,0,10*ROW('Hygiene Data'!I112)))</f>
        <v/>
      </c>
      <c r="EF118" s="374" t="str">
        <f ca="1">+IF(OFFSET('Hygiene Data'!$I$13,0,10*ROW('Hygiene Data'!I112))="","",OFFSET('Hygiene Data'!$I$13,0,10*ROW('Hygiene Data'!I112)))</f>
        <v/>
      </c>
    </row>
    <row r="119" spans="1:136" x14ac:dyDescent="0.25">
      <c r="A119" s="483" t="str">
        <f ca="1">+IF(OFFSET('Water Data'!$B$2,0,10*ROW('Water Data'!E113))="","",OFFSET('Water Data'!$B$2,0,10*ROW('Water Data'!E113)))</f>
        <v/>
      </c>
      <c r="B119" s="48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0" t="str">
        <f t="shared" ca="1" si="1"/>
        <v/>
      </c>
      <c r="D119" s="51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4" t="str">
        <f ca="1">+IF(OFFSET('Water Data'!$D$27,0,10*ROW('Water Data'!D113))="","",OFFSET('Water Data'!$D$27,0,10*ROW('Water Data'!D113)))</f>
        <v/>
      </c>
      <c r="BT119" s="374" t="str">
        <f ca="1">+IF(OFFSET('Water Data'!$D$28,0,10*ROW('Water Data'!D113))="","",OFFSET('Water Data'!$D$28,0,10*ROW('Water Data'!D113)))</f>
        <v/>
      </c>
      <c r="BU119" s="374" t="str">
        <f ca="1">+IF(OFFSET('Water Data'!$D$29,0,10*ROW('Water Data'!D113))="","",OFFSET('Water Data'!$D$29,0,10*ROW('Water Data'!D113)))</f>
        <v/>
      </c>
      <c r="BV119" s="374" t="str">
        <f ca="1">+IF(OFFSET('Water Data'!$E$27,0,10*ROW('Water Data'!E113))="","",OFFSET('Water Data'!$E$27,0,10*ROW('Water Data'!E113)))</f>
        <v/>
      </c>
      <c r="BW119" s="374" t="str">
        <f ca="1">+IF(OFFSET('Water Data'!$E$28,0,10*ROW('Water Data'!E113))="","",OFFSET('Water Data'!$E$28,0,10*ROW('Water Data'!E113)))</f>
        <v/>
      </c>
      <c r="BX119" s="374" t="str">
        <f ca="1">+IF(OFFSET('Water Data'!$E$29,0,10*ROW('Water Data'!E113))="","",OFFSET('Water Data'!$E$29,0,10*ROW('Water Data'!E113)))</f>
        <v/>
      </c>
      <c r="BY119" s="374" t="str">
        <f ca="1">+IF(OFFSET('Water Data'!$F$27,0,10*ROW('Water Data'!F113))="","",OFFSET('Water Data'!$F$27,0,10*ROW('Water Data'!F113)))</f>
        <v/>
      </c>
      <c r="BZ119" s="374" t="str">
        <f ca="1">+IF(OFFSET('Water Data'!$F$28,0,10*ROW('Water Data'!F113))="","",OFFSET('Water Data'!$F$28,0,10*ROW('Water Data'!F113)))</f>
        <v/>
      </c>
      <c r="CA119" s="374" t="str">
        <f ca="1">+IF(OFFSET('Water Data'!$F$29,0,10*ROW('Water Data'!F113))="","",OFFSET('Water Data'!$F$29,0,10*ROW('Water Data'!F113)))</f>
        <v/>
      </c>
      <c r="CB119" s="374" t="str">
        <f ca="1">+IF(OFFSET('Water Data'!$G$27,0,10*ROW('Water Data'!G113))="","",OFFSET('Water Data'!$G$27,0,10*ROW('Water Data'!G113)))</f>
        <v/>
      </c>
      <c r="CC119" s="374" t="str">
        <f ca="1">+IF(OFFSET('Water Data'!$G$28,0,10*ROW('Water Data'!G113))="","",OFFSET('Water Data'!$G$28,0,10*ROW('Water Data'!G113)))</f>
        <v/>
      </c>
      <c r="CD119" s="374" t="str">
        <f ca="1">+IF(OFFSET('Water Data'!$G$29,0,10*ROW('Water Data'!G113))="","",OFFSET('Water Data'!$G$29,0,10*ROW('Water Data'!G113)))</f>
        <v/>
      </c>
      <c r="CE119" s="374" t="str">
        <f ca="1">+IF(OFFSET('Water Data'!$H$27,0,10*ROW('Water Data'!H113))="","",OFFSET('Water Data'!$H$27,0,10*ROW('Water Data'!H113)))</f>
        <v/>
      </c>
      <c r="CF119" s="374" t="str">
        <f ca="1">+IF(OFFSET('Water Data'!$H$28,0,10*ROW('Water Data'!H113))="","",OFFSET('Water Data'!$H$28,0,10*ROW('Water Data'!H113)))</f>
        <v/>
      </c>
      <c r="CG119" s="374" t="str">
        <f ca="1">+IF(OFFSET('Water Data'!$H$29,0,10*ROW('Water Data'!H113))="","",OFFSET('Water Data'!$H$29,0,10*ROW('Water Data'!H113)))</f>
        <v/>
      </c>
      <c r="CH119" s="374" t="str">
        <f ca="1">+IF(OFFSET('Water Data'!$I$27,0,10*ROW('Water Data'!I113))="","",OFFSET('Water Data'!$I$27,0,10*ROW('Water Data'!I113)))</f>
        <v/>
      </c>
      <c r="CI119" s="374" t="str">
        <f ca="1">+IF(OFFSET('Water Data'!$I$28,0,10*ROW('Water Data'!I113))="","",OFFSET('Water Data'!$I$28,0,10*ROW('Water Data'!I113)))</f>
        <v/>
      </c>
      <c r="CJ119" s="374" t="str">
        <f ca="1">+IF(OFFSET('Water Data'!$I$29,0,10*ROW('Water Data'!I113))="","",OFFSET('Water Data'!$I$29,0,10*ROW('Water Data'!I113)))</f>
        <v/>
      </c>
      <c r="CK119" s="374" t="str">
        <f ca="1">+IF(OFFSET('Sanitation Data'!$D$28,0,10*ROW('Sanitation Data'!D113))="","",OFFSET('Sanitation Data'!$D$28,0,10*ROW('Sanitation Data'!D113)))</f>
        <v/>
      </c>
      <c r="CL119" s="374" t="str">
        <f ca="1">+IF(OFFSET('Sanitation Data'!$D$29,0,10*ROW('Sanitation Data'!D113))="","",OFFSET('Sanitation Data'!$D$29,0,10*ROW('Sanitation Data'!D113)))</f>
        <v/>
      </c>
      <c r="CM119" s="374" t="str">
        <f ca="1">+IF(OFFSET('Sanitation Data'!$D$30,0,10*ROW('Sanitation Data'!D113))="","",OFFSET('Sanitation Data'!$D$30,0,10*ROW('Sanitation Data'!D113)))</f>
        <v/>
      </c>
      <c r="CN119" s="374" t="str">
        <f ca="1">+IF(OFFSET('Sanitation Data'!$D$31,0,10*ROW('Sanitation Data'!D113))="","",OFFSET('Sanitation Data'!$D$31,0,10*ROW('Sanitation Data'!D113)))</f>
        <v/>
      </c>
      <c r="CO119" s="374" t="str">
        <f ca="1">+IF(OFFSET('Sanitation Data'!$D$32,0,10*ROW('Sanitation Data'!D113))="","",OFFSET('Sanitation Data'!$D$32,0,10*ROW('Sanitation Data'!D113)))</f>
        <v/>
      </c>
      <c r="CP119" s="374" t="str">
        <f ca="1">+IF(OFFSET('Sanitation Data'!$E$28,0,10*ROW('Sanitation Data'!E113))="","",OFFSET('Sanitation Data'!$E$28,0,10*ROW('Sanitation Data'!E113)))</f>
        <v/>
      </c>
      <c r="CQ119" s="374" t="str">
        <f ca="1">+IF(OFFSET('Sanitation Data'!$E$29,0,10*ROW('Sanitation Data'!E113))="","",OFFSET('Sanitation Data'!$E$29,0,10*ROW('Sanitation Data'!E113)))</f>
        <v/>
      </c>
      <c r="CR119" s="374" t="str">
        <f ca="1">+IF(OFFSET('Sanitation Data'!$E$30,0,10*ROW('Sanitation Data'!E113))="","",OFFSET('Sanitation Data'!$E$30,0,10*ROW('Sanitation Data'!E113)))</f>
        <v/>
      </c>
      <c r="CS119" s="374" t="str">
        <f ca="1">+IF(OFFSET('Sanitation Data'!$E$31,0,10*ROW('Sanitation Data'!E113))="","",OFFSET('Sanitation Data'!$E$31,0,10*ROW('Sanitation Data'!E113)))</f>
        <v/>
      </c>
      <c r="CT119" s="374" t="str">
        <f ca="1">+IF(OFFSET('Sanitation Data'!$E$32,0,10*ROW('Sanitation Data'!E113))="","",OFFSET('Sanitation Data'!$E$32,0,10*ROW('Sanitation Data'!E113)))</f>
        <v/>
      </c>
      <c r="CU119" s="374" t="str">
        <f ca="1">+IF(OFFSET('Sanitation Data'!$F$28,0,10*ROW('Sanitation Data'!F113))="","",OFFSET('Sanitation Data'!$F$28,0,10*ROW('Sanitation Data'!F113)))</f>
        <v/>
      </c>
      <c r="CV119" s="374" t="str">
        <f ca="1">+IF(OFFSET('Sanitation Data'!$F$29,0,10*ROW('Sanitation Data'!F113))="","",OFFSET('Sanitation Data'!$F$29,0,10*ROW('Sanitation Data'!F113)))</f>
        <v/>
      </c>
      <c r="CW119" s="374" t="str">
        <f ca="1">+IF(OFFSET('Sanitation Data'!$F$30,0,10*ROW('Sanitation Data'!F113))="","",OFFSET('Sanitation Data'!$F$30,0,10*ROW('Sanitation Data'!F113)))</f>
        <v/>
      </c>
      <c r="CX119" s="374" t="str">
        <f ca="1">+IF(OFFSET('Sanitation Data'!$F$31,0,10*ROW('Sanitation Data'!F113))="","",OFFSET('Sanitation Data'!$F$31,0,10*ROW('Sanitation Data'!F113)))</f>
        <v/>
      </c>
      <c r="CY119" s="374" t="str">
        <f ca="1">+IF(OFFSET('Sanitation Data'!$F$32,0,10*ROW('Sanitation Data'!F113))="","",OFFSET('Sanitation Data'!$F$32,0,10*ROW('Sanitation Data'!F113)))</f>
        <v/>
      </c>
      <c r="CZ119" s="374" t="str">
        <f ca="1">+IF(OFFSET('Sanitation Data'!$G$28,0,10*ROW('Sanitation Data'!G113))="","",OFFSET('Sanitation Data'!$G$28,0,10*ROW('Sanitation Data'!G113)))</f>
        <v/>
      </c>
      <c r="DA119" s="374" t="str">
        <f ca="1">+IF(OFFSET('Sanitation Data'!$G$29,0,10*ROW('Sanitation Data'!G113))="","",OFFSET('Sanitation Data'!$G$29,0,10*ROW('Sanitation Data'!G113)))</f>
        <v/>
      </c>
      <c r="DB119" s="374" t="str">
        <f ca="1">+IF(OFFSET('Sanitation Data'!$G$30,0,10*ROW('Sanitation Data'!G113))="","",OFFSET('Sanitation Data'!$G$30,0,10*ROW('Sanitation Data'!G113)))</f>
        <v/>
      </c>
      <c r="DC119" s="374" t="str">
        <f ca="1">+IF(OFFSET('Sanitation Data'!$G$31,0,10*ROW('Sanitation Data'!G113))="","",OFFSET('Sanitation Data'!$G$31,0,10*ROW('Sanitation Data'!G113)))</f>
        <v/>
      </c>
      <c r="DD119" s="374" t="str">
        <f ca="1">+IF(OFFSET('Sanitation Data'!$G$32,0,10*ROW('Sanitation Data'!G113))="","",OFFSET('Sanitation Data'!$G$32,0,10*ROW('Sanitation Data'!G113)))</f>
        <v/>
      </c>
      <c r="DE119" s="374" t="str">
        <f ca="1">+IF(OFFSET('Sanitation Data'!$H$28,0,10*ROW('Sanitation Data'!H113))="","",OFFSET('Sanitation Data'!$H$28,0,10*ROW('Sanitation Data'!H113)))</f>
        <v/>
      </c>
      <c r="DF119" s="374" t="str">
        <f ca="1">+IF(OFFSET('Sanitation Data'!$H$29,0,10*ROW('Sanitation Data'!H113))="","",OFFSET('Sanitation Data'!$H$29,0,10*ROW('Sanitation Data'!H113)))</f>
        <v/>
      </c>
      <c r="DG119" s="374" t="str">
        <f ca="1">+IF(OFFSET('Sanitation Data'!$H$30,0,10*ROW('Sanitation Data'!H113))="","",OFFSET('Sanitation Data'!$H$30,0,10*ROW('Sanitation Data'!H113)))</f>
        <v/>
      </c>
      <c r="DH119" s="374" t="str">
        <f ca="1">+IF(OFFSET('Sanitation Data'!$H$31,0,10*ROW('Sanitation Data'!H113))="","",OFFSET('Sanitation Data'!$H$31,0,10*ROW('Sanitation Data'!H113)))</f>
        <v/>
      </c>
      <c r="DI119" s="374" t="str">
        <f ca="1">+IF(OFFSET('Sanitation Data'!$H$32,0,10*ROW('Sanitation Data'!H113))="","",OFFSET('Sanitation Data'!$H$32,0,10*ROW('Sanitation Data'!H113)))</f>
        <v/>
      </c>
      <c r="DJ119" s="374" t="str">
        <f ca="1">+IF(OFFSET('Sanitation Data'!$I$28,0,10*ROW('Sanitation Data'!I113))="","",OFFSET('Sanitation Data'!$I$28,0,10*ROW('Sanitation Data'!I113)))</f>
        <v/>
      </c>
      <c r="DK119" s="374" t="str">
        <f ca="1">+IF(OFFSET('Sanitation Data'!$I$29,0,10*ROW('Sanitation Data'!I113))="","",OFFSET('Sanitation Data'!$I$29,0,10*ROW('Sanitation Data'!I113)))</f>
        <v/>
      </c>
      <c r="DL119" s="374" t="str">
        <f ca="1">+IF(OFFSET('Sanitation Data'!$I$30,0,10*ROW('Sanitation Data'!I113))="","",OFFSET('Sanitation Data'!$I$30,0,10*ROW('Sanitation Data'!I113)))</f>
        <v/>
      </c>
      <c r="DM119" s="374" t="str">
        <f ca="1">+IF(OFFSET('Sanitation Data'!$I$31,0,10*ROW('Sanitation Data'!I113))="","",OFFSET('Sanitation Data'!$I$31,0,10*ROW('Sanitation Data'!I113)))</f>
        <v/>
      </c>
      <c r="DN119" s="374" t="str">
        <f ca="1">+IF(OFFSET('Sanitation Data'!$I$32,0,10*ROW('Sanitation Data'!I113))="","",OFFSET('Sanitation Data'!$I$32,0,10*ROW('Sanitation Data'!I113)))</f>
        <v/>
      </c>
      <c r="DO119" s="374" t="str">
        <f ca="1">+IF(OFFSET('Hygiene Data'!$D$11,0,10*ROW('Hygiene Data'!D113))="","",OFFSET('Hygiene Data'!$D$11,0,10*ROW('Hygiene Data'!D113)))</f>
        <v/>
      </c>
      <c r="DP119" s="374" t="str">
        <f ca="1">+IF(OFFSET('Hygiene Data'!$D$12,0,10*ROW('Hygiene Data'!D113))="","",OFFSET('Hygiene Data'!$D$12,0,10*ROW('Hygiene Data'!D113)))</f>
        <v/>
      </c>
      <c r="DQ119" s="374" t="str">
        <f ca="1">+IF(OFFSET('Hygiene Data'!$D$13,0,10*ROW('Hygiene Data'!D113))="","",OFFSET('Hygiene Data'!$D$13,0,10*ROW('Hygiene Data'!D113)))</f>
        <v/>
      </c>
      <c r="DR119" s="374" t="str">
        <f ca="1">+IF(OFFSET('Hygiene Data'!$E$11,0,10*ROW('Hygiene Data'!E113))="","",OFFSET('Hygiene Data'!$E$11,0,10*ROW('Hygiene Data'!E113)))</f>
        <v/>
      </c>
      <c r="DS119" s="374" t="str">
        <f ca="1">+IF(OFFSET('Hygiene Data'!$E$12,0,10*ROW('Hygiene Data'!E113))="","",OFFSET('Hygiene Data'!$E$12,0,10*ROW('Hygiene Data'!E113)))</f>
        <v/>
      </c>
      <c r="DT119" s="374" t="str">
        <f ca="1">+IF(OFFSET('Hygiene Data'!$E$13,0,10*ROW('Hygiene Data'!E113))="","",OFFSET('Hygiene Data'!$E$13,0,10*ROW('Hygiene Data'!E113)))</f>
        <v/>
      </c>
      <c r="DU119" s="374" t="str">
        <f ca="1">+IF(OFFSET('Hygiene Data'!$F$11,0,10*ROW('Hygiene Data'!F113))="","",OFFSET('Hygiene Data'!$F$11,0,10*ROW('Hygiene Data'!F113)))</f>
        <v/>
      </c>
      <c r="DV119" s="374" t="str">
        <f ca="1">+IF(OFFSET('Hygiene Data'!$F$12,0,10*ROW('Hygiene Data'!F113))="","",OFFSET('Hygiene Data'!$F$12,0,10*ROW('Hygiene Data'!F113)))</f>
        <v/>
      </c>
      <c r="DW119" s="374" t="str">
        <f ca="1">+IF(OFFSET('Hygiene Data'!$F$13,0,10*ROW('Hygiene Data'!F113))="","",OFFSET('Hygiene Data'!$F$13,0,10*ROW('Hygiene Data'!F113)))</f>
        <v/>
      </c>
      <c r="DX119" s="374" t="str">
        <f ca="1">+IF(OFFSET('Hygiene Data'!$G$11,0,10*ROW('Hygiene Data'!G113))="","",OFFSET('Hygiene Data'!$G$11,0,10*ROW('Hygiene Data'!G113)))</f>
        <v/>
      </c>
      <c r="DY119" s="374" t="str">
        <f ca="1">+IF(OFFSET('Hygiene Data'!$G$12,0,10*ROW('Hygiene Data'!G113))="","",OFFSET('Hygiene Data'!$G$12,0,10*ROW('Hygiene Data'!G113)))</f>
        <v/>
      </c>
      <c r="DZ119" s="374" t="str">
        <f ca="1">+IF(OFFSET('Hygiene Data'!$G$13,0,10*ROW('Hygiene Data'!G113))="","",OFFSET('Hygiene Data'!$G$13,0,10*ROW('Hygiene Data'!G113)))</f>
        <v/>
      </c>
      <c r="EA119" s="374" t="str">
        <f ca="1">+IF(OFFSET('Hygiene Data'!$H$11,0,10*ROW('Hygiene Data'!H113))="","",OFFSET('Hygiene Data'!$H$11,0,10*ROW('Hygiene Data'!H113)))</f>
        <v/>
      </c>
      <c r="EB119" s="374" t="str">
        <f ca="1">+IF(OFFSET('Hygiene Data'!$H$12,0,10*ROW('Hygiene Data'!H113))="","",OFFSET('Hygiene Data'!$H$12,0,10*ROW('Hygiene Data'!H113)))</f>
        <v/>
      </c>
      <c r="EC119" s="374" t="str">
        <f ca="1">+IF(OFFSET('Hygiene Data'!$H$13,0,10*ROW('Hygiene Data'!H113))="","",OFFSET('Hygiene Data'!$H$13,0,10*ROW('Hygiene Data'!H113)))</f>
        <v/>
      </c>
      <c r="ED119" s="374" t="str">
        <f ca="1">+IF(OFFSET('Hygiene Data'!$I$11,0,10*ROW('Hygiene Data'!I113))="","",OFFSET('Hygiene Data'!$I$11,0,10*ROW('Hygiene Data'!I113)))</f>
        <v/>
      </c>
      <c r="EE119" s="374" t="str">
        <f ca="1">+IF(OFFSET('Hygiene Data'!$I$12,0,10*ROW('Hygiene Data'!I113))="","",OFFSET('Hygiene Data'!$I$12,0,10*ROW('Hygiene Data'!I113)))</f>
        <v/>
      </c>
      <c r="EF119" s="374" t="str">
        <f ca="1">+IF(OFFSET('Hygiene Data'!$I$13,0,10*ROW('Hygiene Data'!I113))="","",OFFSET('Hygiene Data'!$I$13,0,10*ROW('Hygiene Data'!I113)))</f>
        <v/>
      </c>
    </row>
    <row r="120" spans="1:136" x14ac:dyDescent="0.25">
      <c r="A120" s="483" t="str">
        <f ca="1">+IF(OFFSET('Water Data'!$B$2,0,10*ROW('Water Data'!E114))="","",OFFSET('Water Data'!$B$2,0,10*ROW('Water Data'!E114)))</f>
        <v/>
      </c>
      <c r="B120" s="48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0" t="str">
        <f t="shared" ca="1" si="1"/>
        <v/>
      </c>
      <c r="D120" s="51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4" t="str">
        <f ca="1">+IF(OFFSET('Water Data'!$D$27,0,10*ROW('Water Data'!D114))="","",OFFSET('Water Data'!$D$27,0,10*ROW('Water Data'!D114)))</f>
        <v/>
      </c>
      <c r="BT120" s="374" t="str">
        <f ca="1">+IF(OFFSET('Water Data'!$D$28,0,10*ROW('Water Data'!D114))="","",OFFSET('Water Data'!$D$28,0,10*ROW('Water Data'!D114)))</f>
        <v/>
      </c>
      <c r="BU120" s="374" t="str">
        <f ca="1">+IF(OFFSET('Water Data'!$D$29,0,10*ROW('Water Data'!D114))="","",OFFSET('Water Data'!$D$29,0,10*ROW('Water Data'!D114)))</f>
        <v/>
      </c>
      <c r="BV120" s="374" t="str">
        <f ca="1">+IF(OFFSET('Water Data'!$E$27,0,10*ROW('Water Data'!E114))="","",OFFSET('Water Data'!$E$27,0,10*ROW('Water Data'!E114)))</f>
        <v/>
      </c>
      <c r="BW120" s="374" t="str">
        <f ca="1">+IF(OFFSET('Water Data'!$E$28,0,10*ROW('Water Data'!E114))="","",OFFSET('Water Data'!$E$28,0,10*ROW('Water Data'!E114)))</f>
        <v/>
      </c>
      <c r="BX120" s="374" t="str">
        <f ca="1">+IF(OFFSET('Water Data'!$E$29,0,10*ROW('Water Data'!E114))="","",OFFSET('Water Data'!$E$29,0,10*ROW('Water Data'!E114)))</f>
        <v/>
      </c>
      <c r="BY120" s="374" t="str">
        <f ca="1">+IF(OFFSET('Water Data'!$F$27,0,10*ROW('Water Data'!F114))="","",OFFSET('Water Data'!$F$27,0,10*ROW('Water Data'!F114)))</f>
        <v/>
      </c>
      <c r="BZ120" s="374" t="str">
        <f ca="1">+IF(OFFSET('Water Data'!$F$28,0,10*ROW('Water Data'!F114))="","",OFFSET('Water Data'!$F$28,0,10*ROW('Water Data'!F114)))</f>
        <v/>
      </c>
      <c r="CA120" s="374" t="str">
        <f ca="1">+IF(OFFSET('Water Data'!$F$29,0,10*ROW('Water Data'!F114))="","",OFFSET('Water Data'!$F$29,0,10*ROW('Water Data'!F114)))</f>
        <v/>
      </c>
      <c r="CB120" s="374" t="str">
        <f ca="1">+IF(OFFSET('Water Data'!$G$27,0,10*ROW('Water Data'!G114))="","",OFFSET('Water Data'!$G$27,0,10*ROW('Water Data'!G114)))</f>
        <v/>
      </c>
      <c r="CC120" s="374" t="str">
        <f ca="1">+IF(OFFSET('Water Data'!$G$28,0,10*ROW('Water Data'!G114))="","",OFFSET('Water Data'!$G$28,0,10*ROW('Water Data'!G114)))</f>
        <v/>
      </c>
      <c r="CD120" s="374" t="str">
        <f ca="1">+IF(OFFSET('Water Data'!$G$29,0,10*ROW('Water Data'!G114))="","",OFFSET('Water Data'!$G$29,0,10*ROW('Water Data'!G114)))</f>
        <v/>
      </c>
      <c r="CE120" s="374" t="str">
        <f ca="1">+IF(OFFSET('Water Data'!$H$27,0,10*ROW('Water Data'!H114))="","",OFFSET('Water Data'!$H$27,0,10*ROW('Water Data'!H114)))</f>
        <v/>
      </c>
      <c r="CF120" s="374" t="str">
        <f ca="1">+IF(OFFSET('Water Data'!$H$28,0,10*ROW('Water Data'!H114))="","",OFFSET('Water Data'!$H$28,0,10*ROW('Water Data'!H114)))</f>
        <v/>
      </c>
      <c r="CG120" s="374" t="str">
        <f ca="1">+IF(OFFSET('Water Data'!$H$29,0,10*ROW('Water Data'!H114))="","",OFFSET('Water Data'!$H$29,0,10*ROW('Water Data'!H114)))</f>
        <v/>
      </c>
      <c r="CH120" s="374" t="str">
        <f ca="1">+IF(OFFSET('Water Data'!$I$27,0,10*ROW('Water Data'!I114))="","",OFFSET('Water Data'!$I$27,0,10*ROW('Water Data'!I114)))</f>
        <v/>
      </c>
      <c r="CI120" s="374" t="str">
        <f ca="1">+IF(OFFSET('Water Data'!$I$28,0,10*ROW('Water Data'!I114))="","",OFFSET('Water Data'!$I$28,0,10*ROW('Water Data'!I114)))</f>
        <v/>
      </c>
      <c r="CJ120" s="374" t="str">
        <f ca="1">+IF(OFFSET('Water Data'!$I$29,0,10*ROW('Water Data'!I114))="","",OFFSET('Water Data'!$I$29,0,10*ROW('Water Data'!I114)))</f>
        <v/>
      </c>
      <c r="CK120" s="374" t="str">
        <f ca="1">+IF(OFFSET('Sanitation Data'!$D$28,0,10*ROW('Sanitation Data'!D114))="","",OFFSET('Sanitation Data'!$D$28,0,10*ROW('Sanitation Data'!D114)))</f>
        <v/>
      </c>
      <c r="CL120" s="374" t="str">
        <f ca="1">+IF(OFFSET('Sanitation Data'!$D$29,0,10*ROW('Sanitation Data'!D114))="","",OFFSET('Sanitation Data'!$D$29,0,10*ROW('Sanitation Data'!D114)))</f>
        <v/>
      </c>
      <c r="CM120" s="374" t="str">
        <f ca="1">+IF(OFFSET('Sanitation Data'!$D$30,0,10*ROW('Sanitation Data'!D114))="","",OFFSET('Sanitation Data'!$D$30,0,10*ROW('Sanitation Data'!D114)))</f>
        <v/>
      </c>
      <c r="CN120" s="374" t="str">
        <f ca="1">+IF(OFFSET('Sanitation Data'!$D$31,0,10*ROW('Sanitation Data'!D114))="","",OFFSET('Sanitation Data'!$D$31,0,10*ROW('Sanitation Data'!D114)))</f>
        <v/>
      </c>
      <c r="CO120" s="374" t="str">
        <f ca="1">+IF(OFFSET('Sanitation Data'!$D$32,0,10*ROW('Sanitation Data'!D114))="","",OFFSET('Sanitation Data'!$D$32,0,10*ROW('Sanitation Data'!D114)))</f>
        <v/>
      </c>
      <c r="CP120" s="374" t="str">
        <f ca="1">+IF(OFFSET('Sanitation Data'!$E$28,0,10*ROW('Sanitation Data'!E114))="","",OFFSET('Sanitation Data'!$E$28,0,10*ROW('Sanitation Data'!E114)))</f>
        <v/>
      </c>
      <c r="CQ120" s="374" t="str">
        <f ca="1">+IF(OFFSET('Sanitation Data'!$E$29,0,10*ROW('Sanitation Data'!E114))="","",OFFSET('Sanitation Data'!$E$29,0,10*ROW('Sanitation Data'!E114)))</f>
        <v/>
      </c>
      <c r="CR120" s="374" t="str">
        <f ca="1">+IF(OFFSET('Sanitation Data'!$E$30,0,10*ROW('Sanitation Data'!E114))="","",OFFSET('Sanitation Data'!$E$30,0,10*ROW('Sanitation Data'!E114)))</f>
        <v/>
      </c>
      <c r="CS120" s="374" t="str">
        <f ca="1">+IF(OFFSET('Sanitation Data'!$E$31,0,10*ROW('Sanitation Data'!E114))="","",OFFSET('Sanitation Data'!$E$31,0,10*ROW('Sanitation Data'!E114)))</f>
        <v/>
      </c>
      <c r="CT120" s="374" t="str">
        <f ca="1">+IF(OFFSET('Sanitation Data'!$E$32,0,10*ROW('Sanitation Data'!E114))="","",OFFSET('Sanitation Data'!$E$32,0,10*ROW('Sanitation Data'!E114)))</f>
        <v/>
      </c>
      <c r="CU120" s="374" t="str">
        <f ca="1">+IF(OFFSET('Sanitation Data'!$F$28,0,10*ROW('Sanitation Data'!F114))="","",OFFSET('Sanitation Data'!$F$28,0,10*ROW('Sanitation Data'!F114)))</f>
        <v/>
      </c>
      <c r="CV120" s="374" t="str">
        <f ca="1">+IF(OFFSET('Sanitation Data'!$F$29,0,10*ROW('Sanitation Data'!F114))="","",OFFSET('Sanitation Data'!$F$29,0,10*ROW('Sanitation Data'!F114)))</f>
        <v/>
      </c>
      <c r="CW120" s="374" t="str">
        <f ca="1">+IF(OFFSET('Sanitation Data'!$F$30,0,10*ROW('Sanitation Data'!F114))="","",OFFSET('Sanitation Data'!$F$30,0,10*ROW('Sanitation Data'!F114)))</f>
        <v/>
      </c>
      <c r="CX120" s="374" t="str">
        <f ca="1">+IF(OFFSET('Sanitation Data'!$F$31,0,10*ROW('Sanitation Data'!F114))="","",OFFSET('Sanitation Data'!$F$31,0,10*ROW('Sanitation Data'!F114)))</f>
        <v/>
      </c>
      <c r="CY120" s="374" t="str">
        <f ca="1">+IF(OFFSET('Sanitation Data'!$F$32,0,10*ROW('Sanitation Data'!F114))="","",OFFSET('Sanitation Data'!$F$32,0,10*ROW('Sanitation Data'!F114)))</f>
        <v/>
      </c>
      <c r="CZ120" s="374" t="str">
        <f ca="1">+IF(OFFSET('Sanitation Data'!$G$28,0,10*ROW('Sanitation Data'!G114))="","",OFFSET('Sanitation Data'!$G$28,0,10*ROW('Sanitation Data'!G114)))</f>
        <v/>
      </c>
      <c r="DA120" s="374" t="str">
        <f ca="1">+IF(OFFSET('Sanitation Data'!$G$29,0,10*ROW('Sanitation Data'!G114))="","",OFFSET('Sanitation Data'!$G$29,0,10*ROW('Sanitation Data'!G114)))</f>
        <v/>
      </c>
      <c r="DB120" s="374" t="str">
        <f ca="1">+IF(OFFSET('Sanitation Data'!$G$30,0,10*ROW('Sanitation Data'!G114))="","",OFFSET('Sanitation Data'!$G$30,0,10*ROW('Sanitation Data'!G114)))</f>
        <v/>
      </c>
      <c r="DC120" s="374" t="str">
        <f ca="1">+IF(OFFSET('Sanitation Data'!$G$31,0,10*ROW('Sanitation Data'!G114))="","",OFFSET('Sanitation Data'!$G$31,0,10*ROW('Sanitation Data'!G114)))</f>
        <v/>
      </c>
      <c r="DD120" s="374" t="str">
        <f ca="1">+IF(OFFSET('Sanitation Data'!$G$32,0,10*ROW('Sanitation Data'!G114))="","",OFFSET('Sanitation Data'!$G$32,0,10*ROW('Sanitation Data'!G114)))</f>
        <v/>
      </c>
      <c r="DE120" s="374" t="str">
        <f ca="1">+IF(OFFSET('Sanitation Data'!$H$28,0,10*ROW('Sanitation Data'!H114))="","",OFFSET('Sanitation Data'!$H$28,0,10*ROW('Sanitation Data'!H114)))</f>
        <v/>
      </c>
      <c r="DF120" s="374" t="str">
        <f ca="1">+IF(OFFSET('Sanitation Data'!$H$29,0,10*ROW('Sanitation Data'!H114))="","",OFFSET('Sanitation Data'!$H$29,0,10*ROW('Sanitation Data'!H114)))</f>
        <v/>
      </c>
      <c r="DG120" s="374" t="str">
        <f ca="1">+IF(OFFSET('Sanitation Data'!$H$30,0,10*ROW('Sanitation Data'!H114))="","",OFFSET('Sanitation Data'!$H$30,0,10*ROW('Sanitation Data'!H114)))</f>
        <v/>
      </c>
      <c r="DH120" s="374" t="str">
        <f ca="1">+IF(OFFSET('Sanitation Data'!$H$31,0,10*ROW('Sanitation Data'!H114))="","",OFFSET('Sanitation Data'!$H$31,0,10*ROW('Sanitation Data'!H114)))</f>
        <v/>
      </c>
      <c r="DI120" s="374" t="str">
        <f ca="1">+IF(OFFSET('Sanitation Data'!$H$32,0,10*ROW('Sanitation Data'!H114))="","",OFFSET('Sanitation Data'!$H$32,0,10*ROW('Sanitation Data'!H114)))</f>
        <v/>
      </c>
      <c r="DJ120" s="374" t="str">
        <f ca="1">+IF(OFFSET('Sanitation Data'!$I$28,0,10*ROW('Sanitation Data'!I114))="","",OFFSET('Sanitation Data'!$I$28,0,10*ROW('Sanitation Data'!I114)))</f>
        <v/>
      </c>
      <c r="DK120" s="374" t="str">
        <f ca="1">+IF(OFFSET('Sanitation Data'!$I$29,0,10*ROW('Sanitation Data'!I114))="","",OFFSET('Sanitation Data'!$I$29,0,10*ROW('Sanitation Data'!I114)))</f>
        <v/>
      </c>
      <c r="DL120" s="374" t="str">
        <f ca="1">+IF(OFFSET('Sanitation Data'!$I$30,0,10*ROW('Sanitation Data'!I114))="","",OFFSET('Sanitation Data'!$I$30,0,10*ROW('Sanitation Data'!I114)))</f>
        <v/>
      </c>
      <c r="DM120" s="374" t="str">
        <f ca="1">+IF(OFFSET('Sanitation Data'!$I$31,0,10*ROW('Sanitation Data'!I114))="","",OFFSET('Sanitation Data'!$I$31,0,10*ROW('Sanitation Data'!I114)))</f>
        <v/>
      </c>
      <c r="DN120" s="374" t="str">
        <f ca="1">+IF(OFFSET('Sanitation Data'!$I$32,0,10*ROW('Sanitation Data'!I114))="","",OFFSET('Sanitation Data'!$I$32,0,10*ROW('Sanitation Data'!I114)))</f>
        <v/>
      </c>
      <c r="DO120" s="374" t="str">
        <f ca="1">+IF(OFFSET('Hygiene Data'!$D$11,0,10*ROW('Hygiene Data'!D114))="","",OFFSET('Hygiene Data'!$D$11,0,10*ROW('Hygiene Data'!D114)))</f>
        <v/>
      </c>
      <c r="DP120" s="374" t="str">
        <f ca="1">+IF(OFFSET('Hygiene Data'!$D$12,0,10*ROW('Hygiene Data'!D114))="","",OFFSET('Hygiene Data'!$D$12,0,10*ROW('Hygiene Data'!D114)))</f>
        <v/>
      </c>
      <c r="DQ120" s="374" t="str">
        <f ca="1">+IF(OFFSET('Hygiene Data'!$D$13,0,10*ROW('Hygiene Data'!D114))="","",OFFSET('Hygiene Data'!$D$13,0,10*ROW('Hygiene Data'!D114)))</f>
        <v/>
      </c>
      <c r="DR120" s="374" t="str">
        <f ca="1">+IF(OFFSET('Hygiene Data'!$E$11,0,10*ROW('Hygiene Data'!E114))="","",OFFSET('Hygiene Data'!$E$11,0,10*ROW('Hygiene Data'!E114)))</f>
        <v/>
      </c>
      <c r="DS120" s="374" t="str">
        <f ca="1">+IF(OFFSET('Hygiene Data'!$E$12,0,10*ROW('Hygiene Data'!E114))="","",OFFSET('Hygiene Data'!$E$12,0,10*ROW('Hygiene Data'!E114)))</f>
        <v/>
      </c>
      <c r="DT120" s="374" t="str">
        <f ca="1">+IF(OFFSET('Hygiene Data'!$E$13,0,10*ROW('Hygiene Data'!E114))="","",OFFSET('Hygiene Data'!$E$13,0,10*ROW('Hygiene Data'!E114)))</f>
        <v/>
      </c>
      <c r="DU120" s="374" t="str">
        <f ca="1">+IF(OFFSET('Hygiene Data'!$F$11,0,10*ROW('Hygiene Data'!F114))="","",OFFSET('Hygiene Data'!$F$11,0,10*ROW('Hygiene Data'!F114)))</f>
        <v/>
      </c>
      <c r="DV120" s="374" t="str">
        <f ca="1">+IF(OFFSET('Hygiene Data'!$F$12,0,10*ROW('Hygiene Data'!F114))="","",OFFSET('Hygiene Data'!$F$12,0,10*ROW('Hygiene Data'!F114)))</f>
        <v/>
      </c>
      <c r="DW120" s="374" t="str">
        <f ca="1">+IF(OFFSET('Hygiene Data'!$F$13,0,10*ROW('Hygiene Data'!F114))="","",OFFSET('Hygiene Data'!$F$13,0,10*ROW('Hygiene Data'!F114)))</f>
        <v/>
      </c>
      <c r="DX120" s="374" t="str">
        <f ca="1">+IF(OFFSET('Hygiene Data'!$G$11,0,10*ROW('Hygiene Data'!G114))="","",OFFSET('Hygiene Data'!$G$11,0,10*ROW('Hygiene Data'!G114)))</f>
        <v/>
      </c>
      <c r="DY120" s="374" t="str">
        <f ca="1">+IF(OFFSET('Hygiene Data'!$G$12,0,10*ROW('Hygiene Data'!G114))="","",OFFSET('Hygiene Data'!$G$12,0,10*ROW('Hygiene Data'!G114)))</f>
        <v/>
      </c>
      <c r="DZ120" s="374" t="str">
        <f ca="1">+IF(OFFSET('Hygiene Data'!$G$13,0,10*ROW('Hygiene Data'!G114))="","",OFFSET('Hygiene Data'!$G$13,0,10*ROW('Hygiene Data'!G114)))</f>
        <v/>
      </c>
      <c r="EA120" s="374" t="str">
        <f ca="1">+IF(OFFSET('Hygiene Data'!$H$11,0,10*ROW('Hygiene Data'!H114))="","",OFFSET('Hygiene Data'!$H$11,0,10*ROW('Hygiene Data'!H114)))</f>
        <v/>
      </c>
      <c r="EB120" s="374" t="str">
        <f ca="1">+IF(OFFSET('Hygiene Data'!$H$12,0,10*ROW('Hygiene Data'!H114))="","",OFFSET('Hygiene Data'!$H$12,0,10*ROW('Hygiene Data'!H114)))</f>
        <v/>
      </c>
      <c r="EC120" s="374" t="str">
        <f ca="1">+IF(OFFSET('Hygiene Data'!$H$13,0,10*ROW('Hygiene Data'!H114))="","",OFFSET('Hygiene Data'!$H$13,0,10*ROW('Hygiene Data'!H114)))</f>
        <v/>
      </c>
      <c r="ED120" s="374" t="str">
        <f ca="1">+IF(OFFSET('Hygiene Data'!$I$11,0,10*ROW('Hygiene Data'!I114))="","",OFFSET('Hygiene Data'!$I$11,0,10*ROW('Hygiene Data'!I114)))</f>
        <v/>
      </c>
      <c r="EE120" s="374" t="str">
        <f ca="1">+IF(OFFSET('Hygiene Data'!$I$12,0,10*ROW('Hygiene Data'!I114))="","",OFFSET('Hygiene Data'!$I$12,0,10*ROW('Hygiene Data'!I114)))</f>
        <v/>
      </c>
      <c r="EF120" s="374" t="str">
        <f ca="1">+IF(OFFSET('Hygiene Data'!$I$13,0,10*ROW('Hygiene Data'!I114))="","",OFFSET('Hygiene Data'!$I$13,0,10*ROW('Hygiene Data'!I114)))</f>
        <v/>
      </c>
    </row>
    <row r="121" spans="1:136" x14ac:dyDescent="0.25">
      <c r="A121" s="483" t="str">
        <f ca="1">+IF(OFFSET('Water Data'!$B$2,0,10*ROW('Water Data'!E115))="","",OFFSET('Water Data'!$B$2,0,10*ROW('Water Data'!E115)))</f>
        <v/>
      </c>
      <c r="B121" s="48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0" t="str">
        <f t="shared" ca="1" si="1"/>
        <v/>
      </c>
      <c r="D121" s="51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4" t="str">
        <f ca="1">+IF(OFFSET('Water Data'!$D$27,0,10*ROW('Water Data'!D115))="","",OFFSET('Water Data'!$D$27,0,10*ROW('Water Data'!D115)))</f>
        <v/>
      </c>
      <c r="BT121" s="374" t="str">
        <f ca="1">+IF(OFFSET('Water Data'!$D$28,0,10*ROW('Water Data'!D115))="","",OFFSET('Water Data'!$D$28,0,10*ROW('Water Data'!D115)))</f>
        <v/>
      </c>
      <c r="BU121" s="374" t="str">
        <f ca="1">+IF(OFFSET('Water Data'!$D$29,0,10*ROW('Water Data'!D115))="","",OFFSET('Water Data'!$D$29,0,10*ROW('Water Data'!D115)))</f>
        <v/>
      </c>
      <c r="BV121" s="374" t="str">
        <f ca="1">+IF(OFFSET('Water Data'!$E$27,0,10*ROW('Water Data'!E115))="","",OFFSET('Water Data'!$E$27,0,10*ROW('Water Data'!E115)))</f>
        <v/>
      </c>
      <c r="BW121" s="374" t="str">
        <f ca="1">+IF(OFFSET('Water Data'!$E$28,0,10*ROW('Water Data'!E115))="","",OFFSET('Water Data'!$E$28,0,10*ROW('Water Data'!E115)))</f>
        <v/>
      </c>
      <c r="BX121" s="374" t="str">
        <f ca="1">+IF(OFFSET('Water Data'!$E$29,0,10*ROW('Water Data'!E115))="","",OFFSET('Water Data'!$E$29,0,10*ROW('Water Data'!E115)))</f>
        <v/>
      </c>
      <c r="BY121" s="374" t="str">
        <f ca="1">+IF(OFFSET('Water Data'!$F$27,0,10*ROW('Water Data'!F115))="","",OFFSET('Water Data'!$F$27,0,10*ROW('Water Data'!F115)))</f>
        <v/>
      </c>
      <c r="BZ121" s="374" t="str">
        <f ca="1">+IF(OFFSET('Water Data'!$F$28,0,10*ROW('Water Data'!F115))="","",OFFSET('Water Data'!$F$28,0,10*ROW('Water Data'!F115)))</f>
        <v/>
      </c>
      <c r="CA121" s="374" t="str">
        <f ca="1">+IF(OFFSET('Water Data'!$F$29,0,10*ROW('Water Data'!F115))="","",OFFSET('Water Data'!$F$29,0,10*ROW('Water Data'!F115)))</f>
        <v/>
      </c>
      <c r="CB121" s="374" t="str">
        <f ca="1">+IF(OFFSET('Water Data'!$G$27,0,10*ROW('Water Data'!G115))="","",OFFSET('Water Data'!$G$27,0,10*ROW('Water Data'!G115)))</f>
        <v/>
      </c>
      <c r="CC121" s="374" t="str">
        <f ca="1">+IF(OFFSET('Water Data'!$G$28,0,10*ROW('Water Data'!G115))="","",OFFSET('Water Data'!$G$28,0,10*ROW('Water Data'!G115)))</f>
        <v/>
      </c>
      <c r="CD121" s="374" t="str">
        <f ca="1">+IF(OFFSET('Water Data'!$G$29,0,10*ROW('Water Data'!G115))="","",OFFSET('Water Data'!$G$29,0,10*ROW('Water Data'!G115)))</f>
        <v/>
      </c>
      <c r="CE121" s="374" t="str">
        <f ca="1">+IF(OFFSET('Water Data'!$H$27,0,10*ROW('Water Data'!H115))="","",OFFSET('Water Data'!$H$27,0,10*ROW('Water Data'!H115)))</f>
        <v/>
      </c>
      <c r="CF121" s="374" t="str">
        <f ca="1">+IF(OFFSET('Water Data'!$H$28,0,10*ROW('Water Data'!H115))="","",OFFSET('Water Data'!$H$28,0,10*ROW('Water Data'!H115)))</f>
        <v/>
      </c>
      <c r="CG121" s="374" t="str">
        <f ca="1">+IF(OFFSET('Water Data'!$H$29,0,10*ROW('Water Data'!H115))="","",OFFSET('Water Data'!$H$29,0,10*ROW('Water Data'!H115)))</f>
        <v/>
      </c>
      <c r="CH121" s="374" t="str">
        <f ca="1">+IF(OFFSET('Water Data'!$I$27,0,10*ROW('Water Data'!I115))="","",OFFSET('Water Data'!$I$27,0,10*ROW('Water Data'!I115)))</f>
        <v/>
      </c>
      <c r="CI121" s="374" t="str">
        <f ca="1">+IF(OFFSET('Water Data'!$I$28,0,10*ROW('Water Data'!I115))="","",OFFSET('Water Data'!$I$28,0,10*ROW('Water Data'!I115)))</f>
        <v/>
      </c>
      <c r="CJ121" s="374" t="str">
        <f ca="1">+IF(OFFSET('Water Data'!$I$29,0,10*ROW('Water Data'!I115))="","",OFFSET('Water Data'!$I$29,0,10*ROW('Water Data'!I115)))</f>
        <v/>
      </c>
      <c r="CK121" s="374" t="str">
        <f ca="1">+IF(OFFSET('Sanitation Data'!$D$28,0,10*ROW('Sanitation Data'!D115))="","",OFFSET('Sanitation Data'!$D$28,0,10*ROW('Sanitation Data'!D115)))</f>
        <v/>
      </c>
      <c r="CL121" s="374" t="str">
        <f ca="1">+IF(OFFSET('Sanitation Data'!$D$29,0,10*ROW('Sanitation Data'!D115))="","",OFFSET('Sanitation Data'!$D$29,0,10*ROW('Sanitation Data'!D115)))</f>
        <v/>
      </c>
      <c r="CM121" s="374" t="str">
        <f ca="1">+IF(OFFSET('Sanitation Data'!$D$30,0,10*ROW('Sanitation Data'!D115))="","",OFFSET('Sanitation Data'!$D$30,0,10*ROW('Sanitation Data'!D115)))</f>
        <v/>
      </c>
      <c r="CN121" s="374" t="str">
        <f ca="1">+IF(OFFSET('Sanitation Data'!$D$31,0,10*ROW('Sanitation Data'!D115))="","",OFFSET('Sanitation Data'!$D$31,0,10*ROW('Sanitation Data'!D115)))</f>
        <v/>
      </c>
      <c r="CO121" s="374" t="str">
        <f ca="1">+IF(OFFSET('Sanitation Data'!$D$32,0,10*ROW('Sanitation Data'!D115))="","",OFFSET('Sanitation Data'!$D$32,0,10*ROW('Sanitation Data'!D115)))</f>
        <v/>
      </c>
      <c r="CP121" s="374" t="str">
        <f ca="1">+IF(OFFSET('Sanitation Data'!$E$28,0,10*ROW('Sanitation Data'!E115))="","",OFFSET('Sanitation Data'!$E$28,0,10*ROW('Sanitation Data'!E115)))</f>
        <v/>
      </c>
      <c r="CQ121" s="374" t="str">
        <f ca="1">+IF(OFFSET('Sanitation Data'!$E$29,0,10*ROW('Sanitation Data'!E115))="","",OFFSET('Sanitation Data'!$E$29,0,10*ROW('Sanitation Data'!E115)))</f>
        <v/>
      </c>
      <c r="CR121" s="374" t="str">
        <f ca="1">+IF(OFFSET('Sanitation Data'!$E$30,0,10*ROW('Sanitation Data'!E115))="","",OFFSET('Sanitation Data'!$E$30,0,10*ROW('Sanitation Data'!E115)))</f>
        <v/>
      </c>
      <c r="CS121" s="374" t="str">
        <f ca="1">+IF(OFFSET('Sanitation Data'!$E$31,0,10*ROW('Sanitation Data'!E115))="","",OFFSET('Sanitation Data'!$E$31,0,10*ROW('Sanitation Data'!E115)))</f>
        <v/>
      </c>
      <c r="CT121" s="374" t="str">
        <f ca="1">+IF(OFFSET('Sanitation Data'!$E$32,0,10*ROW('Sanitation Data'!E115))="","",OFFSET('Sanitation Data'!$E$32,0,10*ROW('Sanitation Data'!E115)))</f>
        <v/>
      </c>
      <c r="CU121" s="374" t="str">
        <f ca="1">+IF(OFFSET('Sanitation Data'!$F$28,0,10*ROW('Sanitation Data'!F115))="","",OFFSET('Sanitation Data'!$F$28,0,10*ROW('Sanitation Data'!F115)))</f>
        <v/>
      </c>
      <c r="CV121" s="374" t="str">
        <f ca="1">+IF(OFFSET('Sanitation Data'!$F$29,0,10*ROW('Sanitation Data'!F115))="","",OFFSET('Sanitation Data'!$F$29,0,10*ROW('Sanitation Data'!F115)))</f>
        <v/>
      </c>
      <c r="CW121" s="374" t="str">
        <f ca="1">+IF(OFFSET('Sanitation Data'!$F$30,0,10*ROW('Sanitation Data'!F115))="","",OFFSET('Sanitation Data'!$F$30,0,10*ROW('Sanitation Data'!F115)))</f>
        <v/>
      </c>
      <c r="CX121" s="374" t="str">
        <f ca="1">+IF(OFFSET('Sanitation Data'!$F$31,0,10*ROW('Sanitation Data'!F115))="","",OFFSET('Sanitation Data'!$F$31,0,10*ROW('Sanitation Data'!F115)))</f>
        <v/>
      </c>
      <c r="CY121" s="374" t="str">
        <f ca="1">+IF(OFFSET('Sanitation Data'!$F$32,0,10*ROW('Sanitation Data'!F115))="","",OFFSET('Sanitation Data'!$F$32,0,10*ROW('Sanitation Data'!F115)))</f>
        <v/>
      </c>
      <c r="CZ121" s="374" t="str">
        <f ca="1">+IF(OFFSET('Sanitation Data'!$G$28,0,10*ROW('Sanitation Data'!G115))="","",OFFSET('Sanitation Data'!$G$28,0,10*ROW('Sanitation Data'!G115)))</f>
        <v/>
      </c>
      <c r="DA121" s="374" t="str">
        <f ca="1">+IF(OFFSET('Sanitation Data'!$G$29,0,10*ROW('Sanitation Data'!G115))="","",OFFSET('Sanitation Data'!$G$29,0,10*ROW('Sanitation Data'!G115)))</f>
        <v/>
      </c>
      <c r="DB121" s="374" t="str">
        <f ca="1">+IF(OFFSET('Sanitation Data'!$G$30,0,10*ROW('Sanitation Data'!G115))="","",OFFSET('Sanitation Data'!$G$30,0,10*ROW('Sanitation Data'!G115)))</f>
        <v/>
      </c>
      <c r="DC121" s="374" t="str">
        <f ca="1">+IF(OFFSET('Sanitation Data'!$G$31,0,10*ROW('Sanitation Data'!G115))="","",OFFSET('Sanitation Data'!$G$31,0,10*ROW('Sanitation Data'!G115)))</f>
        <v/>
      </c>
      <c r="DD121" s="374" t="str">
        <f ca="1">+IF(OFFSET('Sanitation Data'!$G$32,0,10*ROW('Sanitation Data'!G115))="","",OFFSET('Sanitation Data'!$G$32,0,10*ROW('Sanitation Data'!G115)))</f>
        <v/>
      </c>
      <c r="DE121" s="374" t="str">
        <f ca="1">+IF(OFFSET('Sanitation Data'!$H$28,0,10*ROW('Sanitation Data'!H115))="","",OFFSET('Sanitation Data'!$H$28,0,10*ROW('Sanitation Data'!H115)))</f>
        <v/>
      </c>
      <c r="DF121" s="374" t="str">
        <f ca="1">+IF(OFFSET('Sanitation Data'!$H$29,0,10*ROW('Sanitation Data'!H115))="","",OFFSET('Sanitation Data'!$H$29,0,10*ROW('Sanitation Data'!H115)))</f>
        <v/>
      </c>
      <c r="DG121" s="374" t="str">
        <f ca="1">+IF(OFFSET('Sanitation Data'!$H$30,0,10*ROW('Sanitation Data'!H115))="","",OFFSET('Sanitation Data'!$H$30,0,10*ROW('Sanitation Data'!H115)))</f>
        <v/>
      </c>
      <c r="DH121" s="374" t="str">
        <f ca="1">+IF(OFFSET('Sanitation Data'!$H$31,0,10*ROW('Sanitation Data'!H115))="","",OFFSET('Sanitation Data'!$H$31,0,10*ROW('Sanitation Data'!H115)))</f>
        <v/>
      </c>
      <c r="DI121" s="374" t="str">
        <f ca="1">+IF(OFFSET('Sanitation Data'!$H$32,0,10*ROW('Sanitation Data'!H115))="","",OFFSET('Sanitation Data'!$H$32,0,10*ROW('Sanitation Data'!H115)))</f>
        <v/>
      </c>
      <c r="DJ121" s="374" t="str">
        <f ca="1">+IF(OFFSET('Sanitation Data'!$I$28,0,10*ROW('Sanitation Data'!I115))="","",OFFSET('Sanitation Data'!$I$28,0,10*ROW('Sanitation Data'!I115)))</f>
        <v/>
      </c>
      <c r="DK121" s="374" t="str">
        <f ca="1">+IF(OFFSET('Sanitation Data'!$I$29,0,10*ROW('Sanitation Data'!I115))="","",OFFSET('Sanitation Data'!$I$29,0,10*ROW('Sanitation Data'!I115)))</f>
        <v/>
      </c>
      <c r="DL121" s="374" t="str">
        <f ca="1">+IF(OFFSET('Sanitation Data'!$I$30,0,10*ROW('Sanitation Data'!I115))="","",OFFSET('Sanitation Data'!$I$30,0,10*ROW('Sanitation Data'!I115)))</f>
        <v/>
      </c>
      <c r="DM121" s="374" t="str">
        <f ca="1">+IF(OFFSET('Sanitation Data'!$I$31,0,10*ROW('Sanitation Data'!I115))="","",OFFSET('Sanitation Data'!$I$31,0,10*ROW('Sanitation Data'!I115)))</f>
        <v/>
      </c>
      <c r="DN121" s="374" t="str">
        <f ca="1">+IF(OFFSET('Sanitation Data'!$I$32,0,10*ROW('Sanitation Data'!I115))="","",OFFSET('Sanitation Data'!$I$32,0,10*ROW('Sanitation Data'!I115)))</f>
        <v/>
      </c>
      <c r="DO121" s="374" t="str">
        <f ca="1">+IF(OFFSET('Hygiene Data'!$D$11,0,10*ROW('Hygiene Data'!D115))="","",OFFSET('Hygiene Data'!$D$11,0,10*ROW('Hygiene Data'!D115)))</f>
        <v/>
      </c>
      <c r="DP121" s="374" t="str">
        <f ca="1">+IF(OFFSET('Hygiene Data'!$D$12,0,10*ROW('Hygiene Data'!D115))="","",OFFSET('Hygiene Data'!$D$12,0,10*ROW('Hygiene Data'!D115)))</f>
        <v/>
      </c>
      <c r="DQ121" s="374" t="str">
        <f ca="1">+IF(OFFSET('Hygiene Data'!$D$13,0,10*ROW('Hygiene Data'!D115))="","",OFFSET('Hygiene Data'!$D$13,0,10*ROW('Hygiene Data'!D115)))</f>
        <v/>
      </c>
      <c r="DR121" s="374" t="str">
        <f ca="1">+IF(OFFSET('Hygiene Data'!$E$11,0,10*ROW('Hygiene Data'!E115))="","",OFFSET('Hygiene Data'!$E$11,0,10*ROW('Hygiene Data'!E115)))</f>
        <v/>
      </c>
      <c r="DS121" s="374" t="str">
        <f ca="1">+IF(OFFSET('Hygiene Data'!$E$12,0,10*ROW('Hygiene Data'!E115))="","",OFFSET('Hygiene Data'!$E$12,0,10*ROW('Hygiene Data'!E115)))</f>
        <v/>
      </c>
      <c r="DT121" s="374" t="str">
        <f ca="1">+IF(OFFSET('Hygiene Data'!$E$13,0,10*ROW('Hygiene Data'!E115))="","",OFFSET('Hygiene Data'!$E$13,0,10*ROW('Hygiene Data'!E115)))</f>
        <v/>
      </c>
      <c r="DU121" s="374" t="str">
        <f ca="1">+IF(OFFSET('Hygiene Data'!$F$11,0,10*ROW('Hygiene Data'!F115))="","",OFFSET('Hygiene Data'!$F$11,0,10*ROW('Hygiene Data'!F115)))</f>
        <v/>
      </c>
      <c r="DV121" s="374" t="str">
        <f ca="1">+IF(OFFSET('Hygiene Data'!$F$12,0,10*ROW('Hygiene Data'!F115))="","",OFFSET('Hygiene Data'!$F$12,0,10*ROW('Hygiene Data'!F115)))</f>
        <v/>
      </c>
      <c r="DW121" s="374" t="str">
        <f ca="1">+IF(OFFSET('Hygiene Data'!$F$13,0,10*ROW('Hygiene Data'!F115))="","",OFFSET('Hygiene Data'!$F$13,0,10*ROW('Hygiene Data'!F115)))</f>
        <v/>
      </c>
      <c r="DX121" s="374" t="str">
        <f ca="1">+IF(OFFSET('Hygiene Data'!$G$11,0,10*ROW('Hygiene Data'!G115))="","",OFFSET('Hygiene Data'!$G$11,0,10*ROW('Hygiene Data'!G115)))</f>
        <v/>
      </c>
      <c r="DY121" s="374" t="str">
        <f ca="1">+IF(OFFSET('Hygiene Data'!$G$12,0,10*ROW('Hygiene Data'!G115))="","",OFFSET('Hygiene Data'!$G$12,0,10*ROW('Hygiene Data'!G115)))</f>
        <v/>
      </c>
      <c r="DZ121" s="374" t="str">
        <f ca="1">+IF(OFFSET('Hygiene Data'!$G$13,0,10*ROW('Hygiene Data'!G115))="","",OFFSET('Hygiene Data'!$G$13,0,10*ROW('Hygiene Data'!G115)))</f>
        <v/>
      </c>
      <c r="EA121" s="374" t="str">
        <f ca="1">+IF(OFFSET('Hygiene Data'!$H$11,0,10*ROW('Hygiene Data'!H115))="","",OFFSET('Hygiene Data'!$H$11,0,10*ROW('Hygiene Data'!H115)))</f>
        <v/>
      </c>
      <c r="EB121" s="374" t="str">
        <f ca="1">+IF(OFFSET('Hygiene Data'!$H$12,0,10*ROW('Hygiene Data'!H115))="","",OFFSET('Hygiene Data'!$H$12,0,10*ROW('Hygiene Data'!H115)))</f>
        <v/>
      </c>
      <c r="EC121" s="374" t="str">
        <f ca="1">+IF(OFFSET('Hygiene Data'!$H$13,0,10*ROW('Hygiene Data'!H115))="","",OFFSET('Hygiene Data'!$H$13,0,10*ROW('Hygiene Data'!H115)))</f>
        <v/>
      </c>
      <c r="ED121" s="374" t="str">
        <f ca="1">+IF(OFFSET('Hygiene Data'!$I$11,0,10*ROW('Hygiene Data'!I115))="","",OFFSET('Hygiene Data'!$I$11,0,10*ROW('Hygiene Data'!I115)))</f>
        <v/>
      </c>
      <c r="EE121" s="374" t="str">
        <f ca="1">+IF(OFFSET('Hygiene Data'!$I$12,0,10*ROW('Hygiene Data'!I115))="","",OFFSET('Hygiene Data'!$I$12,0,10*ROW('Hygiene Data'!I115)))</f>
        <v/>
      </c>
      <c r="EF121" s="374" t="str">
        <f ca="1">+IF(OFFSET('Hygiene Data'!$I$13,0,10*ROW('Hygiene Data'!I115))="","",OFFSET('Hygiene Data'!$I$13,0,10*ROW('Hygiene Data'!I115)))</f>
        <v/>
      </c>
    </row>
    <row r="122" spans="1:136" x14ac:dyDescent="0.25">
      <c r="A122" s="483" t="str">
        <f ca="1">+IF(OFFSET('Water Data'!$B$2,0,10*ROW('Water Data'!E116))="","",OFFSET('Water Data'!$B$2,0,10*ROW('Water Data'!E116)))</f>
        <v/>
      </c>
      <c r="B122" s="48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0" t="str">
        <f t="shared" ca="1" si="1"/>
        <v/>
      </c>
      <c r="D122" s="51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4" t="str">
        <f ca="1">+IF(OFFSET('Water Data'!$D$27,0,10*ROW('Water Data'!D116))="","",OFFSET('Water Data'!$D$27,0,10*ROW('Water Data'!D116)))</f>
        <v/>
      </c>
      <c r="BT122" s="374" t="str">
        <f ca="1">+IF(OFFSET('Water Data'!$D$28,0,10*ROW('Water Data'!D116))="","",OFFSET('Water Data'!$D$28,0,10*ROW('Water Data'!D116)))</f>
        <v/>
      </c>
      <c r="BU122" s="374" t="str">
        <f ca="1">+IF(OFFSET('Water Data'!$D$29,0,10*ROW('Water Data'!D116))="","",OFFSET('Water Data'!$D$29,0,10*ROW('Water Data'!D116)))</f>
        <v/>
      </c>
      <c r="BV122" s="374" t="str">
        <f ca="1">+IF(OFFSET('Water Data'!$E$27,0,10*ROW('Water Data'!E116))="","",OFFSET('Water Data'!$E$27,0,10*ROW('Water Data'!E116)))</f>
        <v/>
      </c>
      <c r="BW122" s="374" t="str">
        <f ca="1">+IF(OFFSET('Water Data'!$E$28,0,10*ROW('Water Data'!E116))="","",OFFSET('Water Data'!$E$28,0,10*ROW('Water Data'!E116)))</f>
        <v/>
      </c>
      <c r="BX122" s="374" t="str">
        <f ca="1">+IF(OFFSET('Water Data'!$E$29,0,10*ROW('Water Data'!E116))="","",OFFSET('Water Data'!$E$29,0,10*ROW('Water Data'!E116)))</f>
        <v/>
      </c>
      <c r="BY122" s="374" t="str">
        <f ca="1">+IF(OFFSET('Water Data'!$F$27,0,10*ROW('Water Data'!F116))="","",OFFSET('Water Data'!$F$27,0,10*ROW('Water Data'!F116)))</f>
        <v/>
      </c>
      <c r="BZ122" s="374" t="str">
        <f ca="1">+IF(OFFSET('Water Data'!$F$28,0,10*ROW('Water Data'!F116))="","",OFFSET('Water Data'!$F$28,0,10*ROW('Water Data'!F116)))</f>
        <v/>
      </c>
      <c r="CA122" s="374" t="str">
        <f ca="1">+IF(OFFSET('Water Data'!$F$29,0,10*ROW('Water Data'!F116))="","",OFFSET('Water Data'!$F$29,0,10*ROW('Water Data'!F116)))</f>
        <v/>
      </c>
      <c r="CB122" s="374" t="str">
        <f ca="1">+IF(OFFSET('Water Data'!$G$27,0,10*ROW('Water Data'!G116))="","",OFFSET('Water Data'!$G$27,0,10*ROW('Water Data'!G116)))</f>
        <v/>
      </c>
      <c r="CC122" s="374" t="str">
        <f ca="1">+IF(OFFSET('Water Data'!$G$28,0,10*ROW('Water Data'!G116))="","",OFFSET('Water Data'!$G$28,0,10*ROW('Water Data'!G116)))</f>
        <v/>
      </c>
      <c r="CD122" s="374" t="str">
        <f ca="1">+IF(OFFSET('Water Data'!$G$29,0,10*ROW('Water Data'!G116))="","",OFFSET('Water Data'!$G$29,0,10*ROW('Water Data'!G116)))</f>
        <v/>
      </c>
      <c r="CE122" s="374" t="str">
        <f ca="1">+IF(OFFSET('Water Data'!$H$27,0,10*ROW('Water Data'!H116))="","",OFFSET('Water Data'!$H$27,0,10*ROW('Water Data'!H116)))</f>
        <v/>
      </c>
      <c r="CF122" s="374" t="str">
        <f ca="1">+IF(OFFSET('Water Data'!$H$28,0,10*ROW('Water Data'!H116))="","",OFFSET('Water Data'!$H$28,0,10*ROW('Water Data'!H116)))</f>
        <v/>
      </c>
      <c r="CG122" s="374" t="str">
        <f ca="1">+IF(OFFSET('Water Data'!$H$29,0,10*ROW('Water Data'!H116))="","",OFFSET('Water Data'!$H$29,0,10*ROW('Water Data'!H116)))</f>
        <v/>
      </c>
      <c r="CH122" s="374" t="str">
        <f ca="1">+IF(OFFSET('Water Data'!$I$27,0,10*ROW('Water Data'!I116))="","",OFFSET('Water Data'!$I$27,0,10*ROW('Water Data'!I116)))</f>
        <v/>
      </c>
      <c r="CI122" s="374" t="str">
        <f ca="1">+IF(OFFSET('Water Data'!$I$28,0,10*ROW('Water Data'!I116))="","",OFFSET('Water Data'!$I$28,0,10*ROW('Water Data'!I116)))</f>
        <v/>
      </c>
      <c r="CJ122" s="374" t="str">
        <f ca="1">+IF(OFFSET('Water Data'!$I$29,0,10*ROW('Water Data'!I116))="","",OFFSET('Water Data'!$I$29,0,10*ROW('Water Data'!I116)))</f>
        <v/>
      </c>
      <c r="CK122" s="374" t="str">
        <f ca="1">+IF(OFFSET('Sanitation Data'!$D$28,0,10*ROW('Sanitation Data'!D116))="","",OFFSET('Sanitation Data'!$D$28,0,10*ROW('Sanitation Data'!D116)))</f>
        <v/>
      </c>
      <c r="CL122" s="374" t="str">
        <f ca="1">+IF(OFFSET('Sanitation Data'!$D$29,0,10*ROW('Sanitation Data'!D116))="","",OFFSET('Sanitation Data'!$D$29,0,10*ROW('Sanitation Data'!D116)))</f>
        <v/>
      </c>
      <c r="CM122" s="374" t="str">
        <f ca="1">+IF(OFFSET('Sanitation Data'!$D$30,0,10*ROW('Sanitation Data'!D116))="","",OFFSET('Sanitation Data'!$D$30,0,10*ROW('Sanitation Data'!D116)))</f>
        <v/>
      </c>
      <c r="CN122" s="374" t="str">
        <f ca="1">+IF(OFFSET('Sanitation Data'!$D$31,0,10*ROW('Sanitation Data'!D116))="","",OFFSET('Sanitation Data'!$D$31,0,10*ROW('Sanitation Data'!D116)))</f>
        <v/>
      </c>
      <c r="CO122" s="374" t="str">
        <f ca="1">+IF(OFFSET('Sanitation Data'!$D$32,0,10*ROW('Sanitation Data'!D116))="","",OFFSET('Sanitation Data'!$D$32,0,10*ROW('Sanitation Data'!D116)))</f>
        <v/>
      </c>
      <c r="CP122" s="374" t="str">
        <f ca="1">+IF(OFFSET('Sanitation Data'!$E$28,0,10*ROW('Sanitation Data'!E116))="","",OFFSET('Sanitation Data'!$E$28,0,10*ROW('Sanitation Data'!E116)))</f>
        <v/>
      </c>
      <c r="CQ122" s="374" t="str">
        <f ca="1">+IF(OFFSET('Sanitation Data'!$E$29,0,10*ROW('Sanitation Data'!E116))="","",OFFSET('Sanitation Data'!$E$29,0,10*ROW('Sanitation Data'!E116)))</f>
        <v/>
      </c>
      <c r="CR122" s="374" t="str">
        <f ca="1">+IF(OFFSET('Sanitation Data'!$E$30,0,10*ROW('Sanitation Data'!E116))="","",OFFSET('Sanitation Data'!$E$30,0,10*ROW('Sanitation Data'!E116)))</f>
        <v/>
      </c>
      <c r="CS122" s="374" t="str">
        <f ca="1">+IF(OFFSET('Sanitation Data'!$E$31,0,10*ROW('Sanitation Data'!E116))="","",OFFSET('Sanitation Data'!$E$31,0,10*ROW('Sanitation Data'!E116)))</f>
        <v/>
      </c>
      <c r="CT122" s="374" t="str">
        <f ca="1">+IF(OFFSET('Sanitation Data'!$E$32,0,10*ROW('Sanitation Data'!E116))="","",OFFSET('Sanitation Data'!$E$32,0,10*ROW('Sanitation Data'!E116)))</f>
        <v/>
      </c>
      <c r="CU122" s="374" t="str">
        <f ca="1">+IF(OFFSET('Sanitation Data'!$F$28,0,10*ROW('Sanitation Data'!F116))="","",OFFSET('Sanitation Data'!$F$28,0,10*ROW('Sanitation Data'!F116)))</f>
        <v/>
      </c>
      <c r="CV122" s="374" t="str">
        <f ca="1">+IF(OFFSET('Sanitation Data'!$F$29,0,10*ROW('Sanitation Data'!F116))="","",OFFSET('Sanitation Data'!$F$29,0,10*ROW('Sanitation Data'!F116)))</f>
        <v/>
      </c>
      <c r="CW122" s="374" t="str">
        <f ca="1">+IF(OFFSET('Sanitation Data'!$F$30,0,10*ROW('Sanitation Data'!F116))="","",OFFSET('Sanitation Data'!$F$30,0,10*ROW('Sanitation Data'!F116)))</f>
        <v/>
      </c>
      <c r="CX122" s="374" t="str">
        <f ca="1">+IF(OFFSET('Sanitation Data'!$F$31,0,10*ROW('Sanitation Data'!F116))="","",OFFSET('Sanitation Data'!$F$31,0,10*ROW('Sanitation Data'!F116)))</f>
        <v/>
      </c>
      <c r="CY122" s="374" t="str">
        <f ca="1">+IF(OFFSET('Sanitation Data'!$F$32,0,10*ROW('Sanitation Data'!F116))="","",OFFSET('Sanitation Data'!$F$32,0,10*ROW('Sanitation Data'!F116)))</f>
        <v/>
      </c>
      <c r="CZ122" s="374" t="str">
        <f ca="1">+IF(OFFSET('Sanitation Data'!$G$28,0,10*ROW('Sanitation Data'!G116))="","",OFFSET('Sanitation Data'!$G$28,0,10*ROW('Sanitation Data'!G116)))</f>
        <v/>
      </c>
      <c r="DA122" s="374" t="str">
        <f ca="1">+IF(OFFSET('Sanitation Data'!$G$29,0,10*ROW('Sanitation Data'!G116))="","",OFFSET('Sanitation Data'!$G$29,0,10*ROW('Sanitation Data'!G116)))</f>
        <v/>
      </c>
      <c r="DB122" s="374" t="str">
        <f ca="1">+IF(OFFSET('Sanitation Data'!$G$30,0,10*ROW('Sanitation Data'!G116))="","",OFFSET('Sanitation Data'!$G$30,0,10*ROW('Sanitation Data'!G116)))</f>
        <v/>
      </c>
      <c r="DC122" s="374" t="str">
        <f ca="1">+IF(OFFSET('Sanitation Data'!$G$31,0,10*ROW('Sanitation Data'!G116))="","",OFFSET('Sanitation Data'!$G$31,0,10*ROW('Sanitation Data'!G116)))</f>
        <v/>
      </c>
      <c r="DD122" s="374" t="str">
        <f ca="1">+IF(OFFSET('Sanitation Data'!$G$32,0,10*ROW('Sanitation Data'!G116))="","",OFFSET('Sanitation Data'!$G$32,0,10*ROW('Sanitation Data'!G116)))</f>
        <v/>
      </c>
      <c r="DE122" s="374" t="str">
        <f ca="1">+IF(OFFSET('Sanitation Data'!$H$28,0,10*ROW('Sanitation Data'!H116))="","",OFFSET('Sanitation Data'!$H$28,0,10*ROW('Sanitation Data'!H116)))</f>
        <v/>
      </c>
      <c r="DF122" s="374" t="str">
        <f ca="1">+IF(OFFSET('Sanitation Data'!$H$29,0,10*ROW('Sanitation Data'!H116))="","",OFFSET('Sanitation Data'!$H$29,0,10*ROW('Sanitation Data'!H116)))</f>
        <v/>
      </c>
      <c r="DG122" s="374" t="str">
        <f ca="1">+IF(OFFSET('Sanitation Data'!$H$30,0,10*ROW('Sanitation Data'!H116))="","",OFFSET('Sanitation Data'!$H$30,0,10*ROW('Sanitation Data'!H116)))</f>
        <v/>
      </c>
      <c r="DH122" s="374" t="str">
        <f ca="1">+IF(OFFSET('Sanitation Data'!$H$31,0,10*ROW('Sanitation Data'!H116))="","",OFFSET('Sanitation Data'!$H$31,0,10*ROW('Sanitation Data'!H116)))</f>
        <v/>
      </c>
      <c r="DI122" s="374" t="str">
        <f ca="1">+IF(OFFSET('Sanitation Data'!$H$32,0,10*ROW('Sanitation Data'!H116))="","",OFFSET('Sanitation Data'!$H$32,0,10*ROW('Sanitation Data'!H116)))</f>
        <v/>
      </c>
      <c r="DJ122" s="374" t="str">
        <f ca="1">+IF(OFFSET('Sanitation Data'!$I$28,0,10*ROW('Sanitation Data'!I116))="","",OFFSET('Sanitation Data'!$I$28,0,10*ROW('Sanitation Data'!I116)))</f>
        <v/>
      </c>
      <c r="DK122" s="374" t="str">
        <f ca="1">+IF(OFFSET('Sanitation Data'!$I$29,0,10*ROW('Sanitation Data'!I116))="","",OFFSET('Sanitation Data'!$I$29,0,10*ROW('Sanitation Data'!I116)))</f>
        <v/>
      </c>
      <c r="DL122" s="374" t="str">
        <f ca="1">+IF(OFFSET('Sanitation Data'!$I$30,0,10*ROW('Sanitation Data'!I116))="","",OFFSET('Sanitation Data'!$I$30,0,10*ROW('Sanitation Data'!I116)))</f>
        <v/>
      </c>
      <c r="DM122" s="374" t="str">
        <f ca="1">+IF(OFFSET('Sanitation Data'!$I$31,0,10*ROW('Sanitation Data'!I116))="","",OFFSET('Sanitation Data'!$I$31,0,10*ROW('Sanitation Data'!I116)))</f>
        <v/>
      </c>
      <c r="DN122" s="374" t="str">
        <f ca="1">+IF(OFFSET('Sanitation Data'!$I$32,0,10*ROW('Sanitation Data'!I116))="","",OFFSET('Sanitation Data'!$I$32,0,10*ROW('Sanitation Data'!I116)))</f>
        <v/>
      </c>
      <c r="DO122" s="374" t="str">
        <f ca="1">+IF(OFFSET('Hygiene Data'!$D$11,0,10*ROW('Hygiene Data'!D116))="","",OFFSET('Hygiene Data'!$D$11,0,10*ROW('Hygiene Data'!D116)))</f>
        <v/>
      </c>
      <c r="DP122" s="374" t="str">
        <f ca="1">+IF(OFFSET('Hygiene Data'!$D$12,0,10*ROW('Hygiene Data'!D116))="","",OFFSET('Hygiene Data'!$D$12,0,10*ROW('Hygiene Data'!D116)))</f>
        <v/>
      </c>
      <c r="DQ122" s="374" t="str">
        <f ca="1">+IF(OFFSET('Hygiene Data'!$D$13,0,10*ROW('Hygiene Data'!D116))="","",OFFSET('Hygiene Data'!$D$13,0,10*ROW('Hygiene Data'!D116)))</f>
        <v/>
      </c>
      <c r="DR122" s="374" t="str">
        <f ca="1">+IF(OFFSET('Hygiene Data'!$E$11,0,10*ROW('Hygiene Data'!E116))="","",OFFSET('Hygiene Data'!$E$11,0,10*ROW('Hygiene Data'!E116)))</f>
        <v/>
      </c>
      <c r="DS122" s="374" t="str">
        <f ca="1">+IF(OFFSET('Hygiene Data'!$E$12,0,10*ROW('Hygiene Data'!E116))="","",OFFSET('Hygiene Data'!$E$12,0,10*ROW('Hygiene Data'!E116)))</f>
        <v/>
      </c>
      <c r="DT122" s="374" t="str">
        <f ca="1">+IF(OFFSET('Hygiene Data'!$E$13,0,10*ROW('Hygiene Data'!E116))="","",OFFSET('Hygiene Data'!$E$13,0,10*ROW('Hygiene Data'!E116)))</f>
        <v/>
      </c>
      <c r="DU122" s="374" t="str">
        <f ca="1">+IF(OFFSET('Hygiene Data'!$F$11,0,10*ROW('Hygiene Data'!F116))="","",OFFSET('Hygiene Data'!$F$11,0,10*ROW('Hygiene Data'!F116)))</f>
        <v/>
      </c>
      <c r="DV122" s="374" t="str">
        <f ca="1">+IF(OFFSET('Hygiene Data'!$F$12,0,10*ROW('Hygiene Data'!F116))="","",OFFSET('Hygiene Data'!$F$12,0,10*ROW('Hygiene Data'!F116)))</f>
        <v/>
      </c>
      <c r="DW122" s="374" t="str">
        <f ca="1">+IF(OFFSET('Hygiene Data'!$F$13,0,10*ROW('Hygiene Data'!F116))="","",OFFSET('Hygiene Data'!$F$13,0,10*ROW('Hygiene Data'!F116)))</f>
        <v/>
      </c>
      <c r="DX122" s="374" t="str">
        <f ca="1">+IF(OFFSET('Hygiene Data'!$G$11,0,10*ROW('Hygiene Data'!G116))="","",OFFSET('Hygiene Data'!$G$11,0,10*ROW('Hygiene Data'!G116)))</f>
        <v/>
      </c>
      <c r="DY122" s="374" t="str">
        <f ca="1">+IF(OFFSET('Hygiene Data'!$G$12,0,10*ROW('Hygiene Data'!G116))="","",OFFSET('Hygiene Data'!$G$12,0,10*ROW('Hygiene Data'!G116)))</f>
        <v/>
      </c>
      <c r="DZ122" s="374" t="str">
        <f ca="1">+IF(OFFSET('Hygiene Data'!$G$13,0,10*ROW('Hygiene Data'!G116))="","",OFFSET('Hygiene Data'!$G$13,0,10*ROW('Hygiene Data'!G116)))</f>
        <v/>
      </c>
      <c r="EA122" s="374" t="str">
        <f ca="1">+IF(OFFSET('Hygiene Data'!$H$11,0,10*ROW('Hygiene Data'!H116))="","",OFFSET('Hygiene Data'!$H$11,0,10*ROW('Hygiene Data'!H116)))</f>
        <v/>
      </c>
      <c r="EB122" s="374" t="str">
        <f ca="1">+IF(OFFSET('Hygiene Data'!$H$12,0,10*ROW('Hygiene Data'!H116))="","",OFFSET('Hygiene Data'!$H$12,0,10*ROW('Hygiene Data'!H116)))</f>
        <v/>
      </c>
      <c r="EC122" s="374" t="str">
        <f ca="1">+IF(OFFSET('Hygiene Data'!$H$13,0,10*ROW('Hygiene Data'!H116))="","",OFFSET('Hygiene Data'!$H$13,0,10*ROW('Hygiene Data'!H116)))</f>
        <v/>
      </c>
      <c r="ED122" s="374" t="str">
        <f ca="1">+IF(OFFSET('Hygiene Data'!$I$11,0,10*ROW('Hygiene Data'!I116))="","",OFFSET('Hygiene Data'!$I$11,0,10*ROW('Hygiene Data'!I116)))</f>
        <v/>
      </c>
      <c r="EE122" s="374" t="str">
        <f ca="1">+IF(OFFSET('Hygiene Data'!$I$12,0,10*ROW('Hygiene Data'!I116))="","",OFFSET('Hygiene Data'!$I$12,0,10*ROW('Hygiene Data'!I116)))</f>
        <v/>
      </c>
      <c r="EF122" s="374" t="str">
        <f ca="1">+IF(OFFSET('Hygiene Data'!$I$13,0,10*ROW('Hygiene Data'!I116))="","",OFFSET('Hygiene Data'!$I$13,0,10*ROW('Hygiene Data'!I116)))</f>
        <v/>
      </c>
    </row>
    <row r="123" spans="1:136" x14ac:dyDescent="0.25">
      <c r="A123" s="483" t="str">
        <f ca="1">+IF(OFFSET('Water Data'!$B$2,0,10*ROW('Water Data'!E117))="","",OFFSET('Water Data'!$B$2,0,10*ROW('Water Data'!E117)))</f>
        <v/>
      </c>
      <c r="B123" s="48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0" t="str">
        <f t="shared" ca="1" si="1"/>
        <v/>
      </c>
      <c r="D123" s="51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4" t="str">
        <f ca="1">+IF(OFFSET('Water Data'!$D$27,0,10*ROW('Water Data'!D117))="","",OFFSET('Water Data'!$D$27,0,10*ROW('Water Data'!D117)))</f>
        <v/>
      </c>
      <c r="BT123" s="374" t="str">
        <f ca="1">+IF(OFFSET('Water Data'!$D$28,0,10*ROW('Water Data'!D117))="","",OFFSET('Water Data'!$D$28,0,10*ROW('Water Data'!D117)))</f>
        <v/>
      </c>
      <c r="BU123" s="374" t="str">
        <f ca="1">+IF(OFFSET('Water Data'!$D$29,0,10*ROW('Water Data'!D117))="","",OFFSET('Water Data'!$D$29,0,10*ROW('Water Data'!D117)))</f>
        <v/>
      </c>
      <c r="BV123" s="374" t="str">
        <f ca="1">+IF(OFFSET('Water Data'!$E$27,0,10*ROW('Water Data'!E117))="","",OFFSET('Water Data'!$E$27,0,10*ROW('Water Data'!E117)))</f>
        <v/>
      </c>
      <c r="BW123" s="374" t="str">
        <f ca="1">+IF(OFFSET('Water Data'!$E$28,0,10*ROW('Water Data'!E117))="","",OFFSET('Water Data'!$E$28,0,10*ROW('Water Data'!E117)))</f>
        <v/>
      </c>
      <c r="BX123" s="374" t="str">
        <f ca="1">+IF(OFFSET('Water Data'!$E$29,0,10*ROW('Water Data'!E117))="","",OFFSET('Water Data'!$E$29,0,10*ROW('Water Data'!E117)))</f>
        <v/>
      </c>
      <c r="BY123" s="374" t="str">
        <f ca="1">+IF(OFFSET('Water Data'!$F$27,0,10*ROW('Water Data'!F117))="","",OFFSET('Water Data'!$F$27,0,10*ROW('Water Data'!F117)))</f>
        <v/>
      </c>
      <c r="BZ123" s="374" t="str">
        <f ca="1">+IF(OFFSET('Water Data'!$F$28,0,10*ROW('Water Data'!F117))="","",OFFSET('Water Data'!$F$28,0,10*ROW('Water Data'!F117)))</f>
        <v/>
      </c>
      <c r="CA123" s="374" t="str">
        <f ca="1">+IF(OFFSET('Water Data'!$F$29,0,10*ROW('Water Data'!F117))="","",OFFSET('Water Data'!$F$29,0,10*ROW('Water Data'!F117)))</f>
        <v/>
      </c>
      <c r="CB123" s="374" t="str">
        <f ca="1">+IF(OFFSET('Water Data'!$G$27,0,10*ROW('Water Data'!G117))="","",OFFSET('Water Data'!$G$27,0,10*ROW('Water Data'!G117)))</f>
        <v/>
      </c>
      <c r="CC123" s="374" t="str">
        <f ca="1">+IF(OFFSET('Water Data'!$G$28,0,10*ROW('Water Data'!G117))="","",OFFSET('Water Data'!$G$28,0,10*ROW('Water Data'!G117)))</f>
        <v/>
      </c>
      <c r="CD123" s="374" t="str">
        <f ca="1">+IF(OFFSET('Water Data'!$G$29,0,10*ROW('Water Data'!G117))="","",OFFSET('Water Data'!$G$29,0,10*ROW('Water Data'!G117)))</f>
        <v/>
      </c>
      <c r="CE123" s="374" t="str">
        <f ca="1">+IF(OFFSET('Water Data'!$H$27,0,10*ROW('Water Data'!H117))="","",OFFSET('Water Data'!$H$27,0,10*ROW('Water Data'!H117)))</f>
        <v/>
      </c>
      <c r="CF123" s="374" t="str">
        <f ca="1">+IF(OFFSET('Water Data'!$H$28,0,10*ROW('Water Data'!H117))="","",OFFSET('Water Data'!$H$28,0,10*ROW('Water Data'!H117)))</f>
        <v/>
      </c>
      <c r="CG123" s="374" t="str">
        <f ca="1">+IF(OFFSET('Water Data'!$H$29,0,10*ROW('Water Data'!H117))="","",OFFSET('Water Data'!$H$29,0,10*ROW('Water Data'!H117)))</f>
        <v/>
      </c>
      <c r="CH123" s="374" t="str">
        <f ca="1">+IF(OFFSET('Water Data'!$I$27,0,10*ROW('Water Data'!I117))="","",OFFSET('Water Data'!$I$27,0,10*ROW('Water Data'!I117)))</f>
        <v/>
      </c>
      <c r="CI123" s="374" t="str">
        <f ca="1">+IF(OFFSET('Water Data'!$I$28,0,10*ROW('Water Data'!I117))="","",OFFSET('Water Data'!$I$28,0,10*ROW('Water Data'!I117)))</f>
        <v/>
      </c>
      <c r="CJ123" s="374" t="str">
        <f ca="1">+IF(OFFSET('Water Data'!$I$29,0,10*ROW('Water Data'!I117))="","",OFFSET('Water Data'!$I$29,0,10*ROW('Water Data'!I117)))</f>
        <v/>
      </c>
      <c r="CK123" s="374" t="str">
        <f ca="1">+IF(OFFSET('Sanitation Data'!$D$28,0,10*ROW('Sanitation Data'!D117))="","",OFFSET('Sanitation Data'!$D$28,0,10*ROW('Sanitation Data'!D117)))</f>
        <v/>
      </c>
      <c r="CL123" s="374" t="str">
        <f ca="1">+IF(OFFSET('Sanitation Data'!$D$29,0,10*ROW('Sanitation Data'!D117))="","",OFFSET('Sanitation Data'!$D$29,0,10*ROW('Sanitation Data'!D117)))</f>
        <v/>
      </c>
      <c r="CM123" s="374" t="str">
        <f ca="1">+IF(OFFSET('Sanitation Data'!$D$30,0,10*ROW('Sanitation Data'!D117))="","",OFFSET('Sanitation Data'!$D$30,0,10*ROW('Sanitation Data'!D117)))</f>
        <v/>
      </c>
      <c r="CN123" s="374" t="str">
        <f ca="1">+IF(OFFSET('Sanitation Data'!$D$31,0,10*ROW('Sanitation Data'!D117))="","",OFFSET('Sanitation Data'!$D$31,0,10*ROW('Sanitation Data'!D117)))</f>
        <v/>
      </c>
      <c r="CO123" s="374" t="str">
        <f ca="1">+IF(OFFSET('Sanitation Data'!$D$32,0,10*ROW('Sanitation Data'!D117))="","",OFFSET('Sanitation Data'!$D$32,0,10*ROW('Sanitation Data'!D117)))</f>
        <v/>
      </c>
      <c r="CP123" s="374" t="str">
        <f ca="1">+IF(OFFSET('Sanitation Data'!$E$28,0,10*ROW('Sanitation Data'!E117))="","",OFFSET('Sanitation Data'!$E$28,0,10*ROW('Sanitation Data'!E117)))</f>
        <v/>
      </c>
      <c r="CQ123" s="374" t="str">
        <f ca="1">+IF(OFFSET('Sanitation Data'!$E$29,0,10*ROW('Sanitation Data'!E117))="","",OFFSET('Sanitation Data'!$E$29,0,10*ROW('Sanitation Data'!E117)))</f>
        <v/>
      </c>
      <c r="CR123" s="374" t="str">
        <f ca="1">+IF(OFFSET('Sanitation Data'!$E$30,0,10*ROW('Sanitation Data'!E117))="","",OFFSET('Sanitation Data'!$E$30,0,10*ROW('Sanitation Data'!E117)))</f>
        <v/>
      </c>
      <c r="CS123" s="374" t="str">
        <f ca="1">+IF(OFFSET('Sanitation Data'!$E$31,0,10*ROW('Sanitation Data'!E117))="","",OFFSET('Sanitation Data'!$E$31,0,10*ROW('Sanitation Data'!E117)))</f>
        <v/>
      </c>
      <c r="CT123" s="374" t="str">
        <f ca="1">+IF(OFFSET('Sanitation Data'!$E$32,0,10*ROW('Sanitation Data'!E117))="","",OFFSET('Sanitation Data'!$E$32,0,10*ROW('Sanitation Data'!E117)))</f>
        <v/>
      </c>
      <c r="CU123" s="374" t="str">
        <f ca="1">+IF(OFFSET('Sanitation Data'!$F$28,0,10*ROW('Sanitation Data'!F117))="","",OFFSET('Sanitation Data'!$F$28,0,10*ROW('Sanitation Data'!F117)))</f>
        <v/>
      </c>
      <c r="CV123" s="374" t="str">
        <f ca="1">+IF(OFFSET('Sanitation Data'!$F$29,0,10*ROW('Sanitation Data'!F117))="","",OFFSET('Sanitation Data'!$F$29,0,10*ROW('Sanitation Data'!F117)))</f>
        <v/>
      </c>
      <c r="CW123" s="374" t="str">
        <f ca="1">+IF(OFFSET('Sanitation Data'!$F$30,0,10*ROW('Sanitation Data'!F117))="","",OFFSET('Sanitation Data'!$F$30,0,10*ROW('Sanitation Data'!F117)))</f>
        <v/>
      </c>
      <c r="CX123" s="374" t="str">
        <f ca="1">+IF(OFFSET('Sanitation Data'!$F$31,0,10*ROW('Sanitation Data'!F117))="","",OFFSET('Sanitation Data'!$F$31,0,10*ROW('Sanitation Data'!F117)))</f>
        <v/>
      </c>
      <c r="CY123" s="374" t="str">
        <f ca="1">+IF(OFFSET('Sanitation Data'!$F$32,0,10*ROW('Sanitation Data'!F117))="","",OFFSET('Sanitation Data'!$F$32,0,10*ROW('Sanitation Data'!F117)))</f>
        <v/>
      </c>
      <c r="CZ123" s="374" t="str">
        <f ca="1">+IF(OFFSET('Sanitation Data'!$G$28,0,10*ROW('Sanitation Data'!G117))="","",OFFSET('Sanitation Data'!$G$28,0,10*ROW('Sanitation Data'!G117)))</f>
        <v/>
      </c>
      <c r="DA123" s="374" t="str">
        <f ca="1">+IF(OFFSET('Sanitation Data'!$G$29,0,10*ROW('Sanitation Data'!G117))="","",OFFSET('Sanitation Data'!$G$29,0,10*ROW('Sanitation Data'!G117)))</f>
        <v/>
      </c>
      <c r="DB123" s="374" t="str">
        <f ca="1">+IF(OFFSET('Sanitation Data'!$G$30,0,10*ROW('Sanitation Data'!G117))="","",OFFSET('Sanitation Data'!$G$30,0,10*ROW('Sanitation Data'!G117)))</f>
        <v/>
      </c>
      <c r="DC123" s="374" t="str">
        <f ca="1">+IF(OFFSET('Sanitation Data'!$G$31,0,10*ROW('Sanitation Data'!G117))="","",OFFSET('Sanitation Data'!$G$31,0,10*ROW('Sanitation Data'!G117)))</f>
        <v/>
      </c>
      <c r="DD123" s="374" t="str">
        <f ca="1">+IF(OFFSET('Sanitation Data'!$G$32,0,10*ROW('Sanitation Data'!G117))="","",OFFSET('Sanitation Data'!$G$32,0,10*ROW('Sanitation Data'!G117)))</f>
        <v/>
      </c>
      <c r="DE123" s="374" t="str">
        <f ca="1">+IF(OFFSET('Sanitation Data'!$H$28,0,10*ROW('Sanitation Data'!H117))="","",OFFSET('Sanitation Data'!$H$28,0,10*ROW('Sanitation Data'!H117)))</f>
        <v/>
      </c>
      <c r="DF123" s="374" t="str">
        <f ca="1">+IF(OFFSET('Sanitation Data'!$H$29,0,10*ROW('Sanitation Data'!H117))="","",OFFSET('Sanitation Data'!$H$29,0,10*ROW('Sanitation Data'!H117)))</f>
        <v/>
      </c>
      <c r="DG123" s="374" t="str">
        <f ca="1">+IF(OFFSET('Sanitation Data'!$H$30,0,10*ROW('Sanitation Data'!H117))="","",OFFSET('Sanitation Data'!$H$30,0,10*ROW('Sanitation Data'!H117)))</f>
        <v/>
      </c>
      <c r="DH123" s="374" t="str">
        <f ca="1">+IF(OFFSET('Sanitation Data'!$H$31,0,10*ROW('Sanitation Data'!H117))="","",OFFSET('Sanitation Data'!$H$31,0,10*ROW('Sanitation Data'!H117)))</f>
        <v/>
      </c>
      <c r="DI123" s="374" t="str">
        <f ca="1">+IF(OFFSET('Sanitation Data'!$H$32,0,10*ROW('Sanitation Data'!H117))="","",OFFSET('Sanitation Data'!$H$32,0,10*ROW('Sanitation Data'!H117)))</f>
        <v/>
      </c>
      <c r="DJ123" s="374" t="str">
        <f ca="1">+IF(OFFSET('Sanitation Data'!$I$28,0,10*ROW('Sanitation Data'!I117))="","",OFFSET('Sanitation Data'!$I$28,0,10*ROW('Sanitation Data'!I117)))</f>
        <v/>
      </c>
      <c r="DK123" s="374" t="str">
        <f ca="1">+IF(OFFSET('Sanitation Data'!$I$29,0,10*ROW('Sanitation Data'!I117))="","",OFFSET('Sanitation Data'!$I$29,0,10*ROW('Sanitation Data'!I117)))</f>
        <v/>
      </c>
      <c r="DL123" s="374" t="str">
        <f ca="1">+IF(OFFSET('Sanitation Data'!$I$30,0,10*ROW('Sanitation Data'!I117))="","",OFFSET('Sanitation Data'!$I$30,0,10*ROW('Sanitation Data'!I117)))</f>
        <v/>
      </c>
      <c r="DM123" s="374" t="str">
        <f ca="1">+IF(OFFSET('Sanitation Data'!$I$31,0,10*ROW('Sanitation Data'!I117))="","",OFFSET('Sanitation Data'!$I$31,0,10*ROW('Sanitation Data'!I117)))</f>
        <v/>
      </c>
      <c r="DN123" s="374" t="str">
        <f ca="1">+IF(OFFSET('Sanitation Data'!$I$32,0,10*ROW('Sanitation Data'!I117))="","",OFFSET('Sanitation Data'!$I$32,0,10*ROW('Sanitation Data'!I117)))</f>
        <v/>
      </c>
      <c r="DO123" s="374" t="str">
        <f ca="1">+IF(OFFSET('Hygiene Data'!$D$11,0,10*ROW('Hygiene Data'!D117))="","",OFFSET('Hygiene Data'!$D$11,0,10*ROW('Hygiene Data'!D117)))</f>
        <v/>
      </c>
      <c r="DP123" s="374" t="str">
        <f ca="1">+IF(OFFSET('Hygiene Data'!$D$12,0,10*ROW('Hygiene Data'!D117))="","",OFFSET('Hygiene Data'!$D$12,0,10*ROW('Hygiene Data'!D117)))</f>
        <v/>
      </c>
      <c r="DQ123" s="374" t="str">
        <f ca="1">+IF(OFFSET('Hygiene Data'!$D$13,0,10*ROW('Hygiene Data'!D117))="","",OFFSET('Hygiene Data'!$D$13,0,10*ROW('Hygiene Data'!D117)))</f>
        <v/>
      </c>
      <c r="DR123" s="374" t="str">
        <f ca="1">+IF(OFFSET('Hygiene Data'!$E$11,0,10*ROW('Hygiene Data'!E117))="","",OFFSET('Hygiene Data'!$E$11,0,10*ROW('Hygiene Data'!E117)))</f>
        <v/>
      </c>
      <c r="DS123" s="374" t="str">
        <f ca="1">+IF(OFFSET('Hygiene Data'!$E$12,0,10*ROW('Hygiene Data'!E117))="","",OFFSET('Hygiene Data'!$E$12,0,10*ROW('Hygiene Data'!E117)))</f>
        <v/>
      </c>
      <c r="DT123" s="374" t="str">
        <f ca="1">+IF(OFFSET('Hygiene Data'!$E$13,0,10*ROW('Hygiene Data'!E117))="","",OFFSET('Hygiene Data'!$E$13,0,10*ROW('Hygiene Data'!E117)))</f>
        <v/>
      </c>
      <c r="DU123" s="374" t="str">
        <f ca="1">+IF(OFFSET('Hygiene Data'!$F$11,0,10*ROW('Hygiene Data'!F117))="","",OFFSET('Hygiene Data'!$F$11,0,10*ROW('Hygiene Data'!F117)))</f>
        <v/>
      </c>
      <c r="DV123" s="374" t="str">
        <f ca="1">+IF(OFFSET('Hygiene Data'!$F$12,0,10*ROW('Hygiene Data'!F117))="","",OFFSET('Hygiene Data'!$F$12,0,10*ROW('Hygiene Data'!F117)))</f>
        <v/>
      </c>
      <c r="DW123" s="374" t="str">
        <f ca="1">+IF(OFFSET('Hygiene Data'!$F$13,0,10*ROW('Hygiene Data'!F117))="","",OFFSET('Hygiene Data'!$F$13,0,10*ROW('Hygiene Data'!F117)))</f>
        <v/>
      </c>
      <c r="DX123" s="374" t="str">
        <f ca="1">+IF(OFFSET('Hygiene Data'!$G$11,0,10*ROW('Hygiene Data'!G117))="","",OFFSET('Hygiene Data'!$G$11,0,10*ROW('Hygiene Data'!G117)))</f>
        <v/>
      </c>
      <c r="DY123" s="374" t="str">
        <f ca="1">+IF(OFFSET('Hygiene Data'!$G$12,0,10*ROW('Hygiene Data'!G117))="","",OFFSET('Hygiene Data'!$G$12,0,10*ROW('Hygiene Data'!G117)))</f>
        <v/>
      </c>
      <c r="DZ123" s="374" t="str">
        <f ca="1">+IF(OFFSET('Hygiene Data'!$G$13,0,10*ROW('Hygiene Data'!G117))="","",OFFSET('Hygiene Data'!$G$13,0,10*ROW('Hygiene Data'!G117)))</f>
        <v/>
      </c>
      <c r="EA123" s="374" t="str">
        <f ca="1">+IF(OFFSET('Hygiene Data'!$H$11,0,10*ROW('Hygiene Data'!H117))="","",OFFSET('Hygiene Data'!$H$11,0,10*ROW('Hygiene Data'!H117)))</f>
        <v/>
      </c>
      <c r="EB123" s="374" t="str">
        <f ca="1">+IF(OFFSET('Hygiene Data'!$H$12,0,10*ROW('Hygiene Data'!H117))="","",OFFSET('Hygiene Data'!$H$12,0,10*ROW('Hygiene Data'!H117)))</f>
        <v/>
      </c>
      <c r="EC123" s="374" t="str">
        <f ca="1">+IF(OFFSET('Hygiene Data'!$H$13,0,10*ROW('Hygiene Data'!H117))="","",OFFSET('Hygiene Data'!$H$13,0,10*ROW('Hygiene Data'!H117)))</f>
        <v/>
      </c>
      <c r="ED123" s="374" t="str">
        <f ca="1">+IF(OFFSET('Hygiene Data'!$I$11,0,10*ROW('Hygiene Data'!I117))="","",OFFSET('Hygiene Data'!$I$11,0,10*ROW('Hygiene Data'!I117)))</f>
        <v/>
      </c>
      <c r="EE123" s="374" t="str">
        <f ca="1">+IF(OFFSET('Hygiene Data'!$I$12,0,10*ROW('Hygiene Data'!I117))="","",OFFSET('Hygiene Data'!$I$12,0,10*ROW('Hygiene Data'!I117)))</f>
        <v/>
      </c>
      <c r="EF123" s="374" t="str">
        <f ca="1">+IF(OFFSET('Hygiene Data'!$I$13,0,10*ROW('Hygiene Data'!I117))="","",OFFSET('Hygiene Data'!$I$13,0,10*ROW('Hygiene Data'!I117)))</f>
        <v/>
      </c>
    </row>
    <row r="124" spans="1:136" x14ac:dyDescent="0.25">
      <c r="A124" s="483" t="str">
        <f ca="1">+IF(OFFSET('Water Data'!$B$2,0,10*ROW('Water Data'!E118))="","",OFFSET('Water Data'!$B$2,0,10*ROW('Water Data'!E118)))</f>
        <v/>
      </c>
      <c r="B124" s="48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0" t="str">
        <f t="shared" ca="1" si="1"/>
        <v/>
      </c>
      <c r="D124" s="51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4" t="str">
        <f ca="1">+IF(OFFSET('Water Data'!$D$27,0,10*ROW('Water Data'!D118))="","",OFFSET('Water Data'!$D$27,0,10*ROW('Water Data'!D118)))</f>
        <v/>
      </c>
      <c r="BT124" s="374" t="str">
        <f ca="1">+IF(OFFSET('Water Data'!$D$28,0,10*ROW('Water Data'!D118))="","",OFFSET('Water Data'!$D$28,0,10*ROW('Water Data'!D118)))</f>
        <v/>
      </c>
      <c r="BU124" s="374" t="str">
        <f ca="1">+IF(OFFSET('Water Data'!$D$29,0,10*ROW('Water Data'!D118))="","",OFFSET('Water Data'!$D$29,0,10*ROW('Water Data'!D118)))</f>
        <v/>
      </c>
      <c r="BV124" s="374" t="str">
        <f ca="1">+IF(OFFSET('Water Data'!$E$27,0,10*ROW('Water Data'!E118))="","",OFFSET('Water Data'!$E$27,0,10*ROW('Water Data'!E118)))</f>
        <v/>
      </c>
      <c r="BW124" s="374" t="str">
        <f ca="1">+IF(OFFSET('Water Data'!$E$28,0,10*ROW('Water Data'!E118))="","",OFFSET('Water Data'!$E$28,0,10*ROW('Water Data'!E118)))</f>
        <v/>
      </c>
      <c r="BX124" s="374" t="str">
        <f ca="1">+IF(OFFSET('Water Data'!$E$29,0,10*ROW('Water Data'!E118))="","",OFFSET('Water Data'!$E$29,0,10*ROW('Water Data'!E118)))</f>
        <v/>
      </c>
      <c r="BY124" s="374" t="str">
        <f ca="1">+IF(OFFSET('Water Data'!$F$27,0,10*ROW('Water Data'!F118))="","",OFFSET('Water Data'!$F$27,0,10*ROW('Water Data'!F118)))</f>
        <v/>
      </c>
      <c r="BZ124" s="374" t="str">
        <f ca="1">+IF(OFFSET('Water Data'!$F$28,0,10*ROW('Water Data'!F118))="","",OFFSET('Water Data'!$F$28,0,10*ROW('Water Data'!F118)))</f>
        <v/>
      </c>
      <c r="CA124" s="374" t="str">
        <f ca="1">+IF(OFFSET('Water Data'!$F$29,0,10*ROW('Water Data'!F118))="","",OFFSET('Water Data'!$F$29,0,10*ROW('Water Data'!F118)))</f>
        <v/>
      </c>
      <c r="CB124" s="374" t="str">
        <f ca="1">+IF(OFFSET('Water Data'!$G$27,0,10*ROW('Water Data'!G118))="","",OFFSET('Water Data'!$G$27,0,10*ROW('Water Data'!G118)))</f>
        <v/>
      </c>
      <c r="CC124" s="374" t="str">
        <f ca="1">+IF(OFFSET('Water Data'!$G$28,0,10*ROW('Water Data'!G118))="","",OFFSET('Water Data'!$G$28,0,10*ROW('Water Data'!G118)))</f>
        <v/>
      </c>
      <c r="CD124" s="374" t="str">
        <f ca="1">+IF(OFFSET('Water Data'!$G$29,0,10*ROW('Water Data'!G118))="","",OFFSET('Water Data'!$G$29,0,10*ROW('Water Data'!G118)))</f>
        <v/>
      </c>
      <c r="CE124" s="374" t="str">
        <f ca="1">+IF(OFFSET('Water Data'!$H$27,0,10*ROW('Water Data'!H118))="","",OFFSET('Water Data'!$H$27,0,10*ROW('Water Data'!H118)))</f>
        <v/>
      </c>
      <c r="CF124" s="374" t="str">
        <f ca="1">+IF(OFFSET('Water Data'!$H$28,0,10*ROW('Water Data'!H118))="","",OFFSET('Water Data'!$H$28,0,10*ROW('Water Data'!H118)))</f>
        <v/>
      </c>
      <c r="CG124" s="374" t="str">
        <f ca="1">+IF(OFFSET('Water Data'!$H$29,0,10*ROW('Water Data'!H118))="","",OFFSET('Water Data'!$H$29,0,10*ROW('Water Data'!H118)))</f>
        <v/>
      </c>
      <c r="CH124" s="374" t="str">
        <f ca="1">+IF(OFFSET('Water Data'!$I$27,0,10*ROW('Water Data'!I118))="","",OFFSET('Water Data'!$I$27,0,10*ROW('Water Data'!I118)))</f>
        <v/>
      </c>
      <c r="CI124" s="374" t="str">
        <f ca="1">+IF(OFFSET('Water Data'!$I$28,0,10*ROW('Water Data'!I118))="","",OFFSET('Water Data'!$I$28,0,10*ROW('Water Data'!I118)))</f>
        <v/>
      </c>
      <c r="CJ124" s="374" t="str">
        <f ca="1">+IF(OFFSET('Water Data'!$I$29,0,10*ROW('Water Data'!I118))="","",OFFSET('Water Data'!$I$29,0,10*ROW('Water Data'!I118)))</f>
        <v/>
      </c>
      <c r="CK124" s="374" t="str">
        <f ca="1">+IF(OFFSET('Sanitation Data'!$D$28,0,10*ROW('Sanitation Data'!D118))="","",OFFSET('Sanitation Data'!$D$28,0,10*ROW('Sanitation Data'!D118)))</f>
        <v/>
      </c>
      <c r="CL124" s="374" t="str">
        <f ca="1">+IF(OFFSET('Sanitation Data'!$D$29,0,10*ROW('Sanitation Data'!D118))="","",OFFSET('Sanitation Data'!$D$29,0,10*ROW('Sanitation Data'!D118)))</f>
        <v/>
      </c>
      <c r="CM124" s="374" t="str">
        <f ca="1">+IF(OFFSET('Sanitation Data'!$D$30,0,10*ROW('Sanitation Data'!D118))="","",OFFSET('Sanitation Data'!$D$30,0,10*ROW('Sanitation Data'!D118)))</f>
        <v/>
      </c>
      <c r="CN124" s="374" t="str">
        <f ca="1">+IF(OFFSET('Sanitation Data'!$D$31,0,10*ROW('Sanitation Data'!D118))="","",OFFSET('Sanitation Data'!$D$31,0,10*ROW('Sanitation Data'!D118)))</f>
        <v/>
      </c>
      <c r="CO124" s="374" t="str">
        <f ca="1">+IF(OFFSET('Sanitation Data'!$D$32,0,10*ROW('Sanitation Data'!D118))="","",OFFSET('Sanitation Data'!$D$32,0,10*ROW('Sanitation Data'!D118)))</f>
        <v/>
      </c>
      <c r="CP124" s="374" t="str">
        <f ca="1">+IF(OFFSET('Sanitation Data'!$E$28,0,10*ROW('Sanitation Data'!E118))="","",OFFSET('Sanitation Data'!$E$28,0,10*ROW('Sanitation Data'!E118)))</f>
        <v/>
      </c>
      <c r="CQ124" s="374" t="str">
        <f ca="1">+IF(OFFSET('Sanitation Data'!$E$29,0,10*ROW('Sanitation Data'!E118))="","",OFFSET('Sanitation Data'!$E$29,0,10*ROW('Sanitation Data'!E118)))</f>
        <v/>
      </c>
      <c r="CR124" s="374" t="str">
        <f ca="1">+IF(OFFSET('Sanitation Data'!$E$30,0,10*ROW('Sanitation Data'!E118))="","",OFFSET('Sanitation Data'!$E$30,0,10*ROW('Sanitation Data'!E118)))</f>
        <v/>
      </c>
      <c r="CS124" s="374" t="str">
        <f ca="1">+IF(OFFSET('Sanitation Data'!$E$31,0,10*ROW('Sanitation Data'!E118))="","",OFFSET('Sanitation Data'!$E$31,0,10*ROW('Sanitation Data'!E118)))</f>
        <v/>
      </c>
      <c r="CT124" s="374" t="str">
        <f ca="1">+IF(OFFSET('Sanitation Data'!$E$32,0,10*ROW('Sanitation Data'!E118))="","",OFFSET('Sanitation Data'!$E$32,0,10*ROW('Sanitation Data'!E118)))</f>
        <v/>
      </c>
      <c r="CU124" s="374" t="str">
        <f ca="1">+IF(OFFSET('Sanitation Data'!$F$28,0,10*ROW('Sanitation Data'!F118))="","",OFFSET('Sanitation Data'!$F$28,0,10*ROW('Sanitation Data'!F118)))</f>
        <v/>
      </c>
      <c r="CV124" s="374" t="str">
        <f ca="1">+IF(OFFSET('Sanitation Data'!$F$29,0,10*ROW('Sanitation Data'!F118))="","",OFFSET('Sanitation Data'!$F$29,0,10*ROW('Sanitation Data'!F118)))</f>
        <v/>
      </c>
      <c r="CW124" s="374" t="str">
        <f ca="1">+IF(OFFSET('Sanitation Data'!$F$30,0,10*ROW('Sanitation Data'!F118))="","",OFFSET('Sanitation Data'!$F$30,0,10*ROW('Sanitation Data'!F118)))</f>
        <v/>
      </c>
      <c r="CX124" s="374" t="str">
        <f ca="1">+IF(OFFSET('Sanitation Data'!$F$31,0,10*ROW('Sanitation Data'!F118))="","",OFFSET('Sanitation Data'!$F$31,0,10*ROW('Sanitation Data'!F118)))</f>
        <v/>
      </c>
      <c r="CY124" s="374" t="str">
        <f ca="1">+IF(OFFSET('Sanitation Data'!$F$32,0,10*ROW('Sanitation Data'!F118))="","",OFFSET('Sanitation Data'!$F$32,0,10*ROW('Sanitation Data'!F118)))</f>
        <v/>
      </c>
      <c r="CZ124" s="374" t="str">
        <f ca="1">+IF(OFFSET('Sanitation Data'!$G$28,0,10*ROW('Sanitation Data'!G118))="","",OFFSET('Sanitation Data'!$G$28,0,10*ROW('Sanitation Data'!G118)))</f>
        <v/>
      </c>
      <c r="DA124" s="374" t="str">
        <f ca="1">+IF(OFFSET('Sanitation Data'!$G$29,0,10*ROW('Sanitation Data'!G118))="","",OFFSET('Sanitation Data'!$G$29,0,10*ROW('Sanitation Data'!G118)))</f>
        <v/>
      </c>
      <c r="DB124" s="374" t="str">
        <f ca="1">+IF(OFFSET('Sanitation Data'!$G$30,0,10*ROW('Sanitation Data'!G118))="","",OFFSET('Sanitation Data'!$G$30,0,10*ROW('Sanitation Data'!G118)))</f>
        <v/>
      </c>
      <c r="DC124" s="374" t="str">
        <f ca="1">+IF(OFFSET('Sanitation Data'!$G$31,0,10*ROW('Sanitation Data'!G118))="","",OFFSET('Sanitation Data'!$G$31,0,10*ROW('Sanitation Data'!G118)))</f>
        <v/>
      </c>
      <c r="DD124" s="374" t="str">
        <f ca="1">+IF(OFFSET('Sanitation Data'!$G$32,0,10*ROW('Sanitation Data'!G118))="","",OFFSET('Sanitation Data'!$G$32,0,10*ROW('Sanitation Data'!G118)))</f>
        <v/>
      </c>
      <c r="DE124" s="374" t="str">
        <f ca="1">+IF(OFFSET('Sanitation Data'!$H$28,0,10*ROW('Sanitation Data'!H118))="","",OFFSET('Sanitation Data'!$H$28,0,10*ROW('Sanitation Data'!H118)))</f>
        <v/>
      </c>
      <c r="DF124" s="374" t="str">
        <f ca="1">+IF(OFFSET('Sanitation Data'!$H$29,0,10*ROW('Sanitation Data'!H118))="","",OFFSET('Sanitation Data'!$H$29,0,10*ROW('Sanitation Data'!H118)))</f>
        <v/>
      </c>
      <c r="DG124" s="374" t="str">
        <f ca="1">+IF(OFFSET('Sanitation Data'!$H$30,0,10*ROW('Sanitation Data'!H118))="","",OFFSET('Sanitation Data'!$H$30,0,10*ROW('Sanitation Data'!H118)))</f>
        <v/>
      </c>
      <c r="DH124" s="374" t="str">
        <f ca="1">+IF(OFFSET('Sanitation Data'!$H$31,0,10*ROW('Sanitation Data'!H118))="","",OFFSET('Sanitation Data'!$H$31,0,10*ROW('Sanitation Data'!H118)))</f>
        <v/>
      </c>
      <c r="DI124" s="374" t="str">
        <f ca="1">+IF(OFFSET('Sanitation Data'!$H$32,0,10*ROW('Sanitation Data'!H118))="","",OFFSET('Sanitation Data'!$H$32,0,10*ROW('Sanitation Data'!H118)))</f>
        <v/>
      </c>
      <c r="DJ124" s="374" t="str">
        <f ca="1">+IF(OFFSET('Sanitation Data'!$I$28,0,10*ROW('Sanitation Data'!I118))="","",OFFSET('Sanitation Data'!$I$28,0,10*ROW('Sanitation Data'!I118)))</f>
        <v/>
      </c>
      <c r="DK124" s="374" t="str">
        <f ca="1">+IF(OFFSET('Sanitation Data'!$I$29,0,10*ROW('Sanitation Data'!I118))="","",OFFSET('Sanitation Data'!$I$29,0,10*ROW('Sanitation Data'!I118)))</f>
        <v/>
      </c>
      <c r="DL124" s="374" t="str">
        <f ca="1">+IF(OFFSET('Sanitation Data'!$I$30,0,10*ROW('Sanitation Data'!I118))="","",OFFSET('Sanitation Data'!$I$30,0,10*ROW('Sanitation Data'!I118)))</f>
        <v/>
      </c>
      <c r="DM124" s="374" t="str">
        <f ca="1">+IF(OFFSET('Sanitation Data'!$I$31,0,10*ROW('Sanitation Data'!I118))="","",OFFSET('Sanitation Data'!$I$31,0,10*ROW('Sanitation Data'!I118)))</f>
        <v/>
      </c>
      <c r="DN124" s="374" t="str">
        <f ca="1">+IF(OFFSET('Sanitation Data'!$I$32,0,10*ROW('Sanitation Data'!I118))="","",OFFSET('Sanitation Data'!$I$32,0,10*ROW('Sanitation Data'!I118)))</f>
        <v/>
      </c>
      <c r="DO124" s="374" t="str">
        <f ca="1">+IF(OFFSET('Hygiene Data'!$D$11,0,10*ROW('Hygiene Data'!D118))="","",OFFSET('Hygiene Data'!$D$11,0,10*ROW('Hygiene Data'!D118)))</f>
        <v/>
      </c>
      <c r="DP124" s="374" t="str">
        <f ca="1">+IF(OFFSET('Hygiene Data'!$D$12,0,10*ROW('Hygiene Data'!D118))="","",OFFSET('Hygiene Data'!$D$12,0,10*ROW('Hygiene Data'!D118)))</f>
        <v/>
      </c>
      <c r="DQ124" s="374" t="str">
        <f ca="1">+IF(OFFSET('Hygiene Data'!$D$13,0,10*ROW('Hygiene Data'!D118))="","",OFFSET('Hygiene Data'!$D$13,0,10*ROW('Hygiene Data'!D118)))</f>
        <v/>
      </c>
      <c r="DR124" s="374" t="str">
        <f ca="1">+IF(OFFSET('Hygiene Data'!$E$11,0,10*ROW('Hygiene Data'!E118))="","",OFFSET('Hygiene Data'!$E$11,0,10*ROW('Hygiene Data'!E118)))</f>
        <v/>
      </c>
      <c r="DS124" s="374" t="str">
        <f ca="1">+IF(OFFSET('Hygiene Data'!$E$12,0,10*ROW('Hygiene Data'!E118))="","",OFFSET('Hygiene Data'!$E$12,0,10*ROW('Hygiene Data'!E118)))</f>
        <v/>
      </c>
      <c r="DT124" s="374" t="str">
        <f ca="1">+IF(OFFSET('Hygiene Data'!$E$13,0,10*ROW('Hygiene Data'!E118))="","",OFFSET('Hygiene Data'!$E$13,0,10*ROW('Hygiene Data'!E118)))</f>
        <v/>
      </c>
      <c r="DU124" s="374" t="str">
        <f ca="1">+IF(OFFSET('Hygiene Data'!$F$11,0,10*ROW('Hygiene Data'!F118))="","",OFFSET('Hygiene Data'!$F$11,0,10*ROW('Hygiene Data'!F118)))</f>
        <v/>
      </c>
      <c r="DV124" s="374" t="str">
        <f ca="1">+IF(OFFSET('Hygiene Data'!$F$12,0,10*ROW('Hygiene Data'!F118))="","",OFFSET('Hygiene Data'!$F$12,0,10*ROW('Hygiene Data'!F118)))</f>
        <v/>
      </c>
      <c r="DW124" s="374" t="str">
        <f ca="1">+IF(OFFSET('Hygiene Data'!$F$13,0,10*ROW('Hygiene Data'!F118))="","",OFFSET('Hygiene Data'!$F$13,0,10*ROW('Hygiene Data'!F118)))</f>
        <v/>
      </c>
      <c r="DX124" s="374" t="str">
        <f ca="1">+IF(OFFSET('Hygiene Data'!$G$11,0,10*ROW('Hygiene Data'!G118))="","",OFFSET('Hygiene Data'!$G$11,0,10*ROW('Hygiene Data'!G118)))</f>
        <v/>
      </c>
      <c r="DY124" s="374" t="str">
        <f ca="1">+IF(OFFSET('Hygiene Data'!$G$12,0,10*ROW('Hygiene Data'!G118))="","",OFFSET('Hygiene Data'!$G$12,0,10*ROW('Hygiene Data'!G118)))</f>
        <v/>
      </c>
      <c r="DZ124" s="374" t="str">
        <f ca="1">+IF(OFFSET('Hygiene Data'!$G$13,0,10*ROW('Hygiene Data'!G118))="","",OFFSET('Hygiene Data'!$G$13,0,10*ROW('Hygiene Data'!G118)))</f>
        <v/>
      </c>
      <c r="EA124" s="374" t="str">
        <f ca="1">+IF(OFFSET('Hygiene Data'!$H$11,0,10*ROW('Hygiene Data'!H118))="","",OFFSET('Hygiene Data'!$H$11,0,10*ROW('Hygiene Data'!H118)))</f>
        <v/>
      </c>
      <c r="EB124" s="374" t="str">
        <f ca="1">+IF(OFFSET('Hygiene Data'!$H$12,0,10*ROW('Hygiene Data'!H118))="","",OFFSET('Hygiene Data'!$H$12,0,10*ROW('Hygiene Data'!H118)))</f>
        <v/>
      </c>
      <c r="EC124" s="374" t="str">
        <f ca="1">+IF(OFFSET('Hygiene Data'!$H$13,0,10*ROW('Hygiene Data'!H118))="","",OFFSET('Hygiene Data'!$H$13,0,10*ROW('Hygiene Data'!H118)))</f>
        <v/>
      </c>
      <c r="ED124" s="374" t="str">
        <f ca="1">+IF(OFFSET('Hygiene Data'!$I$11,0,10*ROW('Hygiene Data'!I118))="","",OFFSET('Hygiene Data'!$I$11,0,10*ROW('Hygiene Data'!I118)))</f>
        <v/>
      </c>
      <c r="EE124" s="374" t="str">
        <f ca="1">+IF(OFFSET('Hygiene Data'!$I$12,0,10*ROW('Hygiene Data'!I118))="","",OFFSET('Hygiene Data'!$I$12,0,10*ROW('Hygiene Data'!I118)))</f>
        <v/>
      </c>
      <c r="EF124" s="374" t="str">
        <f ca="1">+IF(OFFSET('Hygiene Data'!$I$13,0,10*ROW('Hygiene Data'!I118))="","",OFFSET('Hygiene Data'!$I$13,0,10*ROW('Hygiene Data'!I118)))</f>
        <v/>
      </c>
    </row>
    <row r="125" spans="1:136" x14ac:dyDescent="0.25">
      <c r="A125" s="483" t="str">
        <f ca="1">+IF(OFFSET('Water Data'!$B$2,0,10*ROW('Water Data'!E119))="","",OFFSET('Water Data'!$B$2,0,10*ROW('Water Data'!E119)))</f>
        <v/>
      </c>
      <c r="B125" s="48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0" t="str">
        <f t="shared" ca="1" si="1"/>
        <v/>
      </c>
      <c r="D125" s="51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4" t="str">
        <f ca="1">+IF(OFFSET('Water Data'!$D$27,0,10*ROW('Water Data'!D119))="","",OFFSET('Water Data'!$D$27,0,10*ROW('Water Data'!D119)))</f>
        <v/>
      </c>
      <c r="BT125" s="374" t="str">
        <f ca="1">+IF(OFFSET('Water Data'!$D$28,0,10*ROW('Water Data'!D119))="","",OFFSET('Water Data'!$D$28,0,10*ROW('Water Data'!D119)))</f>
        <v/>
      </c>
      <c r="BU125" s="374" t="str">
        <f ca="1">+IF(OFFSET('Water Data'!$D$29,0,10*ROW('Water Data'!D119))="","",OFFSET('Water Data'!$D$29,0,10*ROW('Water Data'!D119)))</f>
        <v/>
      </c>
      <c r="BV125" s="374" t="str">
        <f ca="1">+IF(OFFSET('Water Data'!$E$27,0,10*ROW('Water Data'!E119))="","",OFFSET('Water Data'!$E$27,0,10*ROW('Water Data'!E119)))</f>
        <v/>
      </c>
      <c r="BW125" s="374" t="str">
        <f ca="1">+IF(OFFSET('Water Data'!$E$28,0,10*ROW('Water Data'!E119))="","",OFFSET('Water Data'!$E$28,0,10*ROW('Water Data'!E119)))</f>
        <v/>
      </c>
      <c r="BX125" s="374" t="str">
        <f ca="1">+IF(OFFSET('Water Data'!$E$29,0,10*ROW('Water Data'!E119))="","",OFFSET('Water Data'!$E$29,0,10*ROW('Water Data'!E119)))</f>
        <v/>
      </c>
      <c r="BY125" s="374" t="str">
        <f ca="1">+IF(OFFSET('Water Data'!$F$27,0,10*ROW('Water Data'!F119))="","",OFFSET('Water Data'!$F$27,0,10*ROW('Water Data'!F119)))</f>
        <v/>
      </c>
      <c r="BZ125" s="374" t="str">
        <f ca="1">+IF(OFFSET('Water Data'!$F$28,0,10*ROW('Water Data'!F119))="","",OFFSET('Water Data'!$F$28,0,10*ROW('Water Data'!F119)))</f>
        <v/>
      </c>
      <c r="CA125" s="374" t="str">
        <f ca="1">+IF(OFFSET('Water Data'!$F$29,0,10*ROW('Water Data'!F119))="","",OFFSET('Water Data'!$F$29,0,10*ROW('Water Data'!F119)))</f>
        <v/>
      </c>
      <c r="CB125" s="374" t="str">
        <f ca="1">+IF(OFFSET('Water Data'!$G$27,0,10*ROW('Water Data'!G119))="","",OFFSET('Water Data'!$G$27,0,10*ROW('Water Data'!G119)))</f>
        <v/>
      </c>
      <c r="CC125" s="374" t="str">
        <f ca="1">+IF(OFFSET('Water Data'!$G$28,0,10*ROW('Water Data'!G119))="","",OFFSET('Water Data'!$G$28,0,10*ROW('Water Data'!G119)))</f>
        <v/>
      </c>
      <c r="CD125" s="374" t="str">
        <f ca="1">+IF(OFFSET('Water Data'!$G$29,0,10*ROW('Water Data'!G119))="","",OFFSET('Water Data'!$G$29,0,10*ROW('Water Data'!G119)))</f>
        <v/>
      </c>
      <c r="CE125" s="374" t="str">
        <f ca="1">+IF(OFFSET('Water Data'!$H$27,0,10*ROW('Water Data'!H119))="","",OFFSET('Water Data'!$H$27,0,10*ROW('Water Data'!H119)))</f>
        <v/>
      </c>
      <c r="CF125" s="374" t="str">
        <f ca="1">+IF(OFFSET('Water Data'!$H$28,0,10*ROW('Water Data'!H119))="","",OFFSET('Water Data'!$H$28,0,10*ROW('Water Data'!H119)))</f>
        <v/>
      </c>
      <c r="CG125" s="374" t="str">
        <f ca="1">+IF(OFFSET('Water Data'!$H$29,0,10*ROW('Water Data'!H119))="","",OFFSET('Water Data'!$H$29,0,10*ROW('Water Data'!H119)))</f>
        <v/>
      </c>
      <c r="CH125" s="374" t="str">
        <f ca="1">+IF(OFFSET('Water Data'!$I$27,0,10*ROW('Water Data'!I119))="","",OFFSET('Water Data'!$I$27,0,10*ROW('Water Data'!I119)))</f>
        <v/>
      </c>
      <c r="CI125" s="374" t="str">
        <f ca="1">+IF(OFFSET('Water Data'!$I$28,0,10*ROW('Water Data'!I119))="","",OFFSET('Water Data'!$I$28,0,10*ROW('Water Data'!I119)))</f>
        <v/>
      </c>
      <c r="CJ125" s="374" t="str">
        <f ca="1">+IF(OFFSET('Water Data'!$I$29,0,10*ROW('Water Data'!I119))="","",OFFSET('Water Data'!$I$29,0,10*ROW('Water Data'!I119)))</f>
        <v/>
      </c>
      <c r="CK125" s="374" t="str">
        <f ca="1">+IF(OFFSET('Sanitation Data'!$D$28,0,10*ROW('Sanitation Data'!D119))="","",OFFSET('Sanitation Data'!$D$28,0,10*ROW('Sanitation Data'!D119)))</f>
        <v/>
      </c>
      <c r="CL125" s="374" t="str">
        <f ca="1">+IF(OFFSET('Sanitation Data'!$D$29,0,10*ROW('Sanitation Data'!D119))="","",OFFSET('Sanitation Data'!$D$29,0,10*ROW('Sanitation Data'!D119)))</f>
        <v/>
      </c>
      <c r="CM125" s="374" t="str">
        <f ca="1">+IF(OFFSET('Sanitation Data'!$D$30,0,10*ROW('Sanitation Data'!D119))="","",OFFSET('Sanitation Data'!$D$30,0,10*ROW('Sanitation Data'!D119)))</f>
        <v/>
      </c>
      <c r="CN125" s="374" t="str">
        <f ca="1">+IF(OFFSET('Sanitation Data'!$D$31,0,10*ROW('Sanitation Data'!D119))="","",OFFSET('Sanitation Data'!$D$31,0,10*ROW('Sanitation Data'!D119)))</f>
        <v/>
      </c>
      <c r="CO125" s="374" t="str">
        <f ca="1">+IF(OFFSET('Sanitation Data'!$D$32,0,10*ROW('Sanitation Data'!D119))="","",OFFSET('Sanitation Data'!$D$32,0,10*ROW('Sanitation Data'!D119)))</f>
        <v/>
      </c>
      <c r="CP125" s="374" t="str">
        <f ca="1">+IF(OFFSET('Sanitation Data'!$E$28,0,10*ROW('Sanitation Data'!E119))="","",OFFSET('Sanitation Data'!$E$28,0,10*ROW('Sanitation Data'!E119)))</f>
        <v/>
      </c>
      <c r="CQ125" s="374" t="str">
        <f ca="1">+IF(OFFSET('Sanitation Data'!$E$29,0,10*ROW('Sanitation Data'!E119))="","",OFFSET('Sanitation Data'!$E$29,0,10*ROW('Sanitation Data'!E119)))</f>
        <v/>
      </c>
      <c r="CR125" s="374" t="str">
        <f ca="1">+IF(OFFSET('Sanitation Data'!$E$30,0,10*ROW('Sanitation Data'!E119))="","",OFFSET('Sanitation Data'!$E$30,0,10*ROW('Sanitation Data'!E119)))</f>
        <v/>
      </c>
      <c r="CS125" s="374" t="str">
        <f ca="1">+IF(OFFSET('Sanitation Data'!$E$31,0,10*ROW('Sanitation Data'!E119))="","",OFFSET('Sanitation Data'!$E$31,0,10*ROW('Sanitation Data'!E119)))</f>
        <v/>
      </c>
      <c r="CT125" s="374" t="str">
        <f ca="1">+IF(OFFSET('Sanitation Data'!$E$32,0,10*ROW('Sanitation Data'!E119))="","",OFFSET('Sanitation Data'!$E$32,0,10*ROW('Sanitation Data'!E119)))</f>
        <v/>
      </c>
      <c r="CU125" s="374" t="str">
        <f ca="1">+IF(OFFSET('Sanitation Data'!$F$28,0,10*ROW('Sanitation Data'!F119))="","",OFFSET('Sanitation Data'!$F$28,0,10*ROW('Sanitation Data'!F119)))</f>
        <v/>
      </c>
      <c r="CV125" s="374" t="str">
        <f ca="1">+IF(OFFSET('Sanitation Data'!$F$29,0,10*ROW('Sanitation Data'!F119))="","",OFFSET('Sanitation Data'!$F$29,0,10*ROW('Sanitation Data'!F119)))</f>
        <v/>
      </c>
      <c r="CW125" s="374" t="str">
        <f ca="1">+IF(OFFSET('Sanitation Data'!$F$30,0,10*ROW('Sanitation Data'!F119))="","",OFFSET('Sanitation Data'!$F$30,0,10*ROW('Sanitation Data'!F119)))</f>
        <v/>
      </c>
      <c r="CX125" s="374" t="str">
        <f ca="1">+IF(OFFSET('Sanitation Data'!$F$31,0,10*ROW('Sanitation Data'!F119))="","",OFFSET('Sanitation Data'!$F$31,0,10*ROW('Sanitation Data'!F119)))</f>
        <v/>
      </c>
      <c r="CY125" s="374" t="str">
        <f ca="1">+IF(OFFSET('Sanitation Data'!$F$32,0,10*ROW('Sanitation Data'!F119))="","",OFFSET('Sanitation Data'!$F$32,0,10*ROW('Sanitation Data'!F119)))</f>
        <v/>
      </c>
      <c r="CZ125" s="374" t="str">
        <f ca="1">+IF(OFFSET('Sanitation Data'!$G$28,0,10*ROW('Sanitation Data'!G119))="","",OFFSET('Sanitation Data'!$G$28,0,10*ROW('Sanitation Data'!G119)))</f>
        <v/>
      </c>
      <c r="DA125" s="374" t="str">
        <f ca="1">+IF(OFFSET('Sanitation Data'!$G$29,0,10*ROW('Sanitation Data'!G119))="","",OFFSET('Sanitation Data'!$G$29,0,10*ROW('Sanitation Data'!G119)))</f>
        <v/>
      </c>
      <c r="DB125" s="374" t="str">
        <f ca="1">+IF(OFFSET('Sanitation Data'!$G$30,0,10*ROW('Sanitation Data'!G119))="","",OFFSET('Sanitation Data'!$G$30,0,10*ROW('Sanitation Data'!G119)))</f>
        <v/>
      </c>
      <c r="DC125" s="374" t="str">
        <f ca="1">+IF(OFFSET('Sanitation Data'!$G$31,0,10*ROW('Sanitation Data'!G119))="","",OFFSET('Sanitation Data'!$G$31,0,10*ROW('Sanitation Data'!G119)))</f>
        <v/>
      </c>
      <c r="DD125" s="374" t="str">
        <f ca="1">+IF(OFFSET('Sanitation Data'!$G$32,0,10*ROW('Sanitation Data'!G119))="","",OFFSET('Sanitation Data'!$G$32,0,10*ROW('Sanitation Data'!G119)))</f>
        <v/>
      </c>
      <c r="DE125" s="374" t="str">
        <f ca="1">+IF(OFFSET('Sanitation Data'!$H$28,0,10*ROW('Sanitation Data'!H119))="","",OFFSET('Sanitation Data'!$H$28,0,10*ROW('Sanitation Data'!H119)))</f>
        <v/>
      </c>
      <c r="DF125" s="374" t="str">
        <f ca="1">+IF(OFFSET('Sanitation Data'!$H$29,0,10*ROW('Sanitation Data'!H119))="","",OFFSET('Sanitation Data'!$H$29,0,10*ROW('Sanitation Data'!H119)))</f>
        <v/>
      </c>
      <c r="DG125" s="374" t="str">
        <f ca="1">+IF(OFFSET('Sanitation Data'!$H$30,0,10*ROW('Sanitation Data'!H119))="","",OFFSET('Sanitation Data'!$H$30,0,10*ROW('Sanitation Data'!H119)))</f>
        <v/>
      </c>
      <c r="DH125" s="374" t="str">
        <f ca="1">+IF(OFFSET('Sanitation Data'!$H$31,0,10*ROW('Sanitation Data'!H119))="","",OFFSET('Sanitation Data'!$H$31,0,10*ROW('Sanitation Data'!H119)))</f>
        <v/>
      </c>
      <c r="DI125" s="374" t="str">
        <f ca="1">+IF(OFFSET('Sanitation Data'!$H$32,0,10*ROW('Sanitation Data'!H119))="","",OFFSET('Sanitation Data'!$H$32,0,10*ROW('Sanitation Data'!H119)))</f>
        <v/>
      </c>
      <c r="DJ125" s="374" t="str">
        <f ca="1">+IF(OFFSET('Sanitation Data'!$I$28,0,10*ROW('Sanitation Data'!I119))="","",OFFSET('Sanitation Data'!$I$28,0,10*ROW('Sanitation Data'!I119)))</f>
        <v/>
      </c>
      <c r="DK125" s="374" t="str">
        <f ca="1">+IF(OFFSET('Sanitation Data'!$I$29,0,10*ROW('Sanitation Data'!I119))="","",OFFSET('Sanitation Data'!$I$29,0,10*ROW('Sanitation Data'!I119)))</f>
        <v/>
      </c>
      <c r="DL125" s="374" t="str">
        <f ca="1">+IF(OFFSET('Sanitation Data'!$I$30,0,10*ROW('Sanitation Data'!I119))="","",OFFSET('Sanitation Data'!$I$30,0,10*ROW('Sanitation Data'!I119)))</f>
        <v/>
      </c>
      <c r="DM125" s="374" t="str">
        <f ca="1">+IF(OFFSET('Sanitation Data'!$I$31,0,10*ROW('Sanitation Data'!I119))="","",OFFSET('Sanitation Data'!$I$31,0,10*ROW('Sanitation Data'!I119)))</f>
        <v/>
      </c>
      <c r="DN125" s="374" t="str">
        <f ca="1">+IF(OFFSET('Sanitation Data'!$I$32,0,10*ROW('Sanitation Data'!I119))="","",OFFSET('Sanitation Data'!$I$32,0,10*ROW('Sanitation Data'!I119)))</f>
        <v/>
      </c>
      <c r="DO125" s="374" t="str">
        <f ca="1">+IF(OFFSET('Hygiene Data'!$D$11,0,10*ROW('Hygiene Data'!D119))="","",OFFSET('Hygiene Data'!$D$11,0,10*ROW('Hygiene Data'!D119)))</f>
        <v/>
      </c>
      <c r="DP125" s="374" t="str">
        <f ca="1">+IF(OFFSET('Hygiene Data'!$D$12,0,10*ROW('Hygiene Data'!D119))="","",OFFSET('Hygiene Data'!$D$12,0,10*ROW('Hygiene Data'!D119)))</f>
        <v/>
      </c>
      <c r="DQ125" s="374" t="str">
        <f ca="1">+IF(OFFSET('Hygiene Data'!$D$13,0,10*ROW('Hygiene Data'!D119))="","",OFFSET('Hygiene Data'!$D$13,0,10*ROW('Hygiene Data'!D119)))</f>
        <v/>
      </c>
      <c r="DR125" s="374" t="str">
        <f ca="1">+IF(OFFSET('Hygiene Data'!$E$11,0,10*ROW('Hygiene Data'!E119))="","",OFFSET('Hygiene Data'!$E$11,0,10*ROW('Hygiene Data'!E119)))</f>
        <v/>
      </c>
      <c r="DS125" s="374" t="str">
        <f ca="1">+IF(OFFSET('Hygiene Data'!$E$12,0,10*ROW('Hygiene Data'!E119))="","",OFFSET('Hygiene Data'!$E$12,0,10*ROW('Hygiene Data'!E119)))</f>
        <v/>
      </c>
      <c r="DT125" s="374" t="str">
        <f ca="1">+IF(OFFSET('Hygiene Data'!$E$13,0,10*ROW('Hygiene Data'!E119))="","",OFFSET('Hygiene Data'!$E$13,0,10*ROW('Hygiene Data'!E119)))</f>
        <v/>
      </c>
      <c r="DU125" s="374" t="str">
        <f ca="1">+IF(OFFSET('Hygiene Data'!$F$11,0,10*ROW('Hygiene Data'!F119))="","",OFFSET('Hygiene Data'!$F$11,0,10*ROW('Hygiene Data'!F119)))</f>
        <v/>
      </c>
      <c r="DV125" s="374" t="str">
        <f ca="1">+IF(OFFSET('Hygiene Data'!$F$12,0,10*ROW('Hygiene Data'!F119))="","",OFFSET('Hygiene Data'!$F$12,0,10*ROW('Hygiene Data'!F119)))</f>
        <v/>
      </c>
      <c r="DW125" s="374" t="str">
        <f ca="1">+IF(OFFSET('Hygiene Data'!$F$13,0,10*ROW('Hygiene Data'!F119))="","",OFFSET('Hygiene Data'!$F$13,0,10*ROW('Hygiene Data'!F119)))</f>
        <v/>
      </c>
      <c r="DX125" s="374" t="str">
        <f ca="1">+IF(OFFSET('Hygiene Data'!$G$11,0,10*ROW('Hygiene Data'!G119))="","",OFFSET('Hygiene Data'!$G$11,0,10*ROW('Hygiene Data'!G119)))</f>
        <v/>
      </c>
      <c r="DY125" s="374" t="str">
        <f ca="1">+IF(OFFSET('Hygiene Data'!$G$12,0,10*ROW('Hygiene Data'!G119))="","",OFFSET('Hygiene Data'!$G$12,0,10*ROW('Hygiene Data'!G119)))</f>
        <v/>
      </c>
      <c r="DZ125" s="374" t="str">
        <f ca="1">+IF(OFFSET('Hygiene Data'!$G$13,0,10*ROW('Hygiene Data'!G119))="","",OFFSET('Hygiene Data'!$G$13,0,10*ROW('Hygiene Data'!G119)))</f>
        <v/>
      </c>
      <c r="EA125" s="374" t="str">
        <f ca="1">+IF(OFFSET('Hygiene Data'!$H$11,0,10*ROW('Hygiene Data'!H119))="","",OFFSET('Hygiene Data'!$H$11,0,10*ROW('Hygiene Data'!H119)))</f>
        <v/>
      </c>
      <c r="EB125" s="374" t="str">
        <f ca="1">+IF(OFFSET('Hygiene Data'!$H$12,0,10*ROW('Hygiene Data'!H119))="","",OFFSET('Hygiene Data'!$H$12,0,10*ROW('Hygiene Data'!H119)))</f>
        <v/>
      </c>
      <c r="EC125" s="374" t="str">
        <f ca="1">+IF(OFFSET('Hygiene Data'!$H$13,0,10*ROW('Hygiene Data'!H119))="","",OFFSET('Hygiene Data'!$H$13,0,10*ROW('Hygiene Data'!H119)))</f>
        <v/>
      </c>
      <c r="ED125" s="374" t="str">
        <f ca="1">+IF(OFFSET('Hygiene Data'!$I$11,0,10*ROW('Hygiene Data'!I119))="","",OFFSET('Hygiene Data'!$I$11,0,10*ROW('Hygiene Data'!I119)))</f>
        <v/>
      </c>
      <c r="EE125" s="374" t="str">
        <f ca="1">+IF(OFFSET('Hygiene Data'!$I$12,0,10*ROW('Hygiene Data'!I119))="","",OFFSET('Hygiene Data'!$I$12,0,10*ROW('Hygiene Data'!I119)))</f>
        <v/>
      </c>
      <c r="EF125" s="374" t="str">
        <f ca="1">+IF(OFFSET('Hygiene Data'!$I$13,0,10*ROW('Hygiene Data'!I119))="","",OFFSET('Hygiene Data'!$I$13,0,10*ROW('Hygiene Data'!I119)))</f>
        <v/>
      </c>
    </row>
    <row r="126" spans="1:136" x14ac:dyDescent="0.25">
      <c r="A126" s="483" t="str">
        <f ca="1">+IF(OFFSET('Water Data'!$B$2,0,10*ROW('Water Data'!E120))="","",OFFSET('Water Data'!$B$2,0,10*ROW('Water Data'!E120)))</f>
        <v/>
      </c>
      <c r="B126" s="48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0" t="str">
        <f t="shared" ca="1" si="1"/>
        <v/>
      </c>
      <c r="D126" s="51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4" t="str">
        <f ca="1">+IF(OFFSET('Water Data'!$D$27,0,10*ROW('Water Data'!D120))="","",OFFSET('Water Data'!$D$27,0,10*ROW('Water Data'!D120)))</f>
        <v/>
      </c>
      <c r="BT126" s="374" t="str">
        <f ca="1">+IF(OFFSET('Water Data'!$D$28,0,10*ROW('Water Data'!D120))="","",OFFSET('Water Data'!$D$28,0,10*ROW('Water Data'!D120)))</f>
        <v/>
      </c>
      <c r="BU126" s="374" t="str">
        <f ca="1">+IF(OFFSET('Water Data'!$D$29,0,10*ROW('Water Data'!D120))="","",OFFSET('Water Data'!$D$29,0,10*ROW('Water Data'!D120)))</f>
        <v/>
      </c>
      <c r="BV126" s="374" t="str">
        <f ca="1">+IF(OFFSET('Water Data'!$E$27,0,10*ROW('Water Data'!E120))="","",OFFSET('Water Data'!$E$27,0,10*ROW('Water Data'!E120)))</f>
        <v/>
      </c>
      <c r="BW126" s="374" t="str">
        <f ca="1">+IF(OFFSET('Water Data'!$E$28,0,10*ROW('Water Data'!E120))="","",OFFSET('Water Data'!$E$28,0,10*ROW('Water Data'!E120)))</f>
        <v/>
      </c>
      <c r="BX126" s="374" t="str">
        <f ca="1">+IF(OFFSET('Water Data'!$E$29,0,10*ROW('Water Data'!E120))="","",OFFSET('Water Data'!$E$29,0,10*ROW('Water Data'!E120)))</f>
        <v/>
      </c>
      <c r="BY126" s="374" t="str">
        <f ca="1">+IF(OFFSET('Water Data'!$F$27,0,10*ROW('Water Data'!F120))="","",OFFSET('Water Data'!$F$27,0,10*ROW('Water Data'!F120)))</f>
        <v/>
      </c>
      <c r="BZ126" s="374" t="str">
        <f ca="1">+IF(OFFSET('Water Data'!$F$28,0,10*ROW('Water Data'!F120))="","",OFFSET('Water Data'!$F$28,0,10*ROW('Water Data'!F120)))</f>
        <v/>
      </c>
      <c r="CA126" s="374" t="str">
        <f ca="1">+IF(OFFSET('Water Data'!$F$29,0,10*ROW('Water Data'!F120))="","",OFFSET('Water Data'!$F$29,0,10*ROW('Water Data'!F120)))</f>
        <v/>
      </c>
      <c r="CB126" s="374" t="str">
        <f ca="1">+IF(OFFSET('Water Data'!$G$27,0,10*ROW('Water Data'!G120))="","",OFFSET('Water Data'!$G$27,0,10*ROW('Water Data'!G120)))</f>
        <v/>
      </c>
      <c r="CC126" s="374" t="str">
        <f ca="1">+IF(OFFSET('Water Data'!$G$28,0,10*ROW('Water Data'!G120))="","",OFFSET('Water Data'!$G$28,0,10*ROW('Water Data'!G120)))</f>
        <v/>
      </c>
      <c r="CD126" s="374" t="str">
        <f ca="1">+IF(OFFSET('Water Data'!$G$29,0,10*ROW('Water Data'!G120))="","",OFFSET('Water Data'!$G$29,0,10*ROW('Water Data'!G120)))</f>
        <v/>
      </c>
      <c r="CE126" s="374" t="str">
        <f ca="1">+IF(OFFSET('Water Data'!$H$27,0,10*ROW('Water Data'!H120))="","",OFFSET('Water Data'!$H$27,0,10*ROW('Water Data'!H120)))</f>
        <v/>
      </c>
      <c r="CF126" s="374" t="str">
        <f ca="1">+IF(OFFSET('Water Data'!$H$28,0,10*ROW('Water Data'!H120))="","",OFFSET('Water Data'!$H$28,0,10*ROW('Water Data'!H120)))</f>
        <v/>
      </c>
      <c r="CG126" s="374" t="str">
        <f ca="1">+IF(OFFSET('Water Data'!$H$29,0,10*ROW('Water Data'!H120))="","",OFFSET('Water Data'!$H$29,0,10*ROW('Water Data'!H120)))</f>
        <v/>
      </c>
      <c r="CH126" s="374" t="str">
        <f ca="1">+IF(OFFSET('Water Data'!$I$27,0,10*ROW('Water Data'!I120))="","",OFFSET('Water Data'!$I$27,0,10*ROW('Water Data'!I120)))</f>
        <v/>
      </c>
      <c r="CI126" s="374" t="str">
        <f ca="1">+IF(OFFSET('Water Data'!$I$28,0,10*ROW('Water Data'!I120))="","",OFFSET('Water Data'!$I$28,0,10*ROW('Water Data'!I120)))</f>
        <v/>
      </c>
      <c r="CJ126" s="374" t="str">
        <f ca="1">+IF(OFFSET('Water Data'!$I$29,0,10*ROW('Water Data'!I120))="","",OFFSET('Water Data'!$I$29,0,10*ROW('Water Data'!I120)))</f>
        <v/>
      </c>
      <c r="CK126" s="374" t="str">
        <f ca="1">+IF(OFFSET('Sanitation Data'!$D$28,0,10*ROW('Sanitation Data'!D120))="","",OFFSET('Sanitation Data'!$D$28,0,10*ROW('Sanitation Data'!D120)))</f>
        <v/>
      </c>
      <c r="CL126" s="374" t="str">
        <f ca="1">+IF(OFFSET('Sanitation Data'!$D$29,0,10*ROW('Sanitation Data'!D120))="","",OFFSET('Sanitation Data'!$D$29,0,10*ROW('Sanitation Data'!D120)))</f>
        <v/>
      </c>
      <c r="CM126" s="374" t="str">
        <f ca="1">+IF(OFFSET('Sanitation Data'!$D$30,0,10*ROW('Sanitation Data'!D120))="","",OFFSET('Sanitation Data'!$D$30,0,10*ROW('Sanitation Data'!D120)))</f>
        <v/>
      </c>
      <c r="CN126" s="374" t="str">
        <f ca="1">+IF(OFFSET('Sanitation Data'!$D$31,0,10*ROW('Sanitation Data'!D120))="","",OFFSET('Sanitation Data'!$D$31,0,10*ROW('Sanitation Data'!D120)))</f>
        <v/>
      </c>
      <c r="CO126" s="374" t="str">
        <f ca="1">+IF(OFFSET('Sanitation Data'!$D$32,0,10*ROW('Sanitation Data'!D120))="","",OFFSET('Sanitation Data'!$D$32,0,10*ROW('Sanitation Data'!D120)))</f>
        <v/>
      </c>
      <c r="CP126" s="374" t="str">
        <f ca="1">+IF(OFFSET('Sanitation Data'!$E$28,0,10*ROW('Sanitation Data'!E120))="","",OFFSET('Sanitation Data'!$E$28,0,10*ROW('Sanitation Data'!E120)))</f>
        <v/>
      </c>
      <c r="CQ126" s="374" t="str">
        <f ca="1">+IF(OFFSET('Sanitation Data'!$E$29,0,10*ROW('Sanitation Data'!E120))="","",OFFSET('Sanitation Data'!$E$29,0,10*ROW('Sanitation Data'!E120)))</f>
        <v/>
      </c>
      <c r="CR126" s="374" t="str">
        <f ca="1">+IF(OFFSET('Sanitation Data'!$E$30,0,10*ROW('Sanitation Data'!E120))="","",OFFSET('Sanitation Data'!$E$30,0,10*ROW('Sanitation Data'!E120)))</f>
        <v/>
      </c>
      <c r="CS126" s="374" t="str">
        <f ca="1">+IF(OFFSET('Sanitation Data'!$E$31,0,10*ROW('Sanitation Data'!E120))="","",OFFSET('Sanitation Data'!$E$31,0,10*ROW('Sanitation Data'!E120)))</f>
        <v/>
      </c>
      <c r="CT126" s="374" t="str">
        <f ca="1">+IF(OFFSET('Sanitation Data'!$E$32,0,10*ROW('Sanitation Data'!E120))="","",OFFSET('Sanitation Data'!$E$32,0,10*ROW('Sanitation Data'!E120)))</f>
        <v/>
      </c>
      <c r="CU126" s="374" t="str">
        <f ca="1">+IF(OFFSET('Sanitation Data'!$F$28,0,10*ROW('Sanitation Data'!F120))="","",OFFSET('Sanitation Data'!$F$28,0,10*ROW('Sanitation Data'!F120)))</f>
        <v/>
      </c>
      <c r="CV126" s="374" t="str">
        <f ca="1">+IF(OFFSET('Sanitation Data'!$F$29,0,10*ROW('Sanitation Data'!F120))="","",OFFSET('Sanitation Data'!$F$29,0,10*ROW('Sanitation Data'!F120)))</f>
        <v/>
      </c>
      <c r="CW126" s="374" t="str">
        <f ca="1">+IF(OFFSET('Sanitation Data'!$F$30,0,10*ROW('Sanitation Data'!F120))="","",OFFSET('Sanitation Data'!$F$30,0,10*ROW('Sanitation Data'!F120)))</f>
        <v/>
      </c>
      <c r="CX126" s="374" t="str">
        <f ca="1">+IF(OFFSET('Sanitation Data'!$F$31,0,10*ROW('Sanitation Data'!F120))="","",OFFSET('Sanitation Data'!$F$31,0,10*ROW('Sanitation Data'!F120)))</f>
        <v/>
      </c>
      <c r="CY126" s="374" t="str">
        <f ca="1">+IF(OFFSET('Sanitation Data'!$F$32,0,10*ROW('Sanitation Data'!F120))="","",OFFSET('Sanitation Data'!$F$32,0,10*ROW('Sanitation Data'!F120)))</f>
        <v/>
      </c>
      <c r="CZ126" s="374" t="str">
        <f ca="1">+IF(OFFSET('Sanitation Data'!$G$28,0,10*ROW('Sanitation Data'!G120))="","",OFFSET('Sanitation Data'!$G$28,0,10*ROW('Sanitation Data'!G120)))</f>
        <v/>
      </c>
      <c r="DA126" s="374" t="str">
        <f ca="1">+IF(OFFSET('Sanitation Data'!$G$29,0,10*ROW('Sanitation Data'!G120))="","",OFFSET('Sanitation Data'!$G$29,0,10*ROW('Sanitation Data'!G120)))</f>
        <v/>
      </c>
      <c r="DB126" s="374" t="str">
        <f ca="1">+IF(OFFSET('Sanitation Data'!$G$30,0,10*ROW('Sanitation Data'!G120))="","",OFFSET('Sanitation Data'!$G$30,0,10*ROW('Sanitation Data'!G120)))</f>
        <v/>
      </c>
      <c r="DC126" s="374" t="str">
        <f ca="1">+IF(OFFSET('Sanitation Data'!$G$31,0,10*ROW('Sanitation Data'!G120))="","",OFFSET('Sanitation Data'!$G$31,0,10*ROW('Sanitation Data'!G120)))</f>
        <v/>
      </c>
      <c r="DD126" s="374" t="str">
        <f ca="1">+IF(OFFSET('Sanitation Data'!$G$32,0,10*ROW('Sanitation Data'!G120))="","",OFFSET('Sanitation Data'!$G$32,0,10*ROW('Sanitation Data'!G120)))</f>
        <v/>
      </c>
      <c r="DE126" s="374" t="str">
        <f ca="1">+IF(OFFSET('Sanitation Data'!$H$28,0,10*ROW('Sanitation Data'!H120))="","",OFFSET('Sanitation Data'!$H$28,0,10*ROW('Sanitation Data'!H120)))</f>
        <v/>
      </c>
      <c r="DF126" s="374" t="str">
        <f ca="1">+IF(OFFSET('Sanitation Data'!$H$29,0,10*ROW('Sanitation Data'!H120))="","",OFFSET('Sanitation Data'!$H$29,0,10*ROW('Sanitation Data'!H120)))</f>
        <v/>
      </c>
      <c r="DG126" s="374" t="str">
        <f ca="1">+IF(OFFSET('Sanitation Data'!$H$30,0,10*ROW('Sanitation Data'!H120))="","",OFFSET('Sanitation Data'!$H$30,0,10*ROW('Sanitation Data'!H120)))</f>
        <v/>
      </c>
      <c r="DH126" s="374" t="str">
        <f ca="1">+IF(OFFSET('Sanitation Data'!$H$31,0,10*ROW('Sanitation Data'!H120))="","",OFFSET('Sanitation Data'!$H$31,0,10*ROW('Sanitation Data'!H120)))</f>
        <v/>
      </c>
      <c r="DI126" s="374" t="str">
        <f ca="1">+IF(OFFSET('Sanitation Data'!$H$32,0,10*ROW('Sanitation Data'!H120))="","",OFFSET('Sanitation Data'!$H$32,0,10*ROW('Sanitation Data'!H120)))</f>
        <v/>
      </c>
      <c r="DJ126" s="374" t="str">
        <f ca="1">+IF(OFFSET('Sanitation Data'!$I$28,0,10*ROW('Sanitation Data'!I120))="","",OFFSET('Sanitation Data'!$I$28,0,10*ROW('Sanitation Data'!I120)))</f>
        <v/>
      </c>
      <c r="DK126" s="374" t="str">
        <f ca="1">+IF(OFFSET('Sanitation Data'!$I$29,0,10*ROW('Sanitation Data'!I120))="","",OFFSET('Sanitation Data'!$I$29,0,10*ROW('Sanitation Data'!I120)))</f>
        <v/>
      </c>
      <c r="DL126" s="374" t="str">
        <f ca="1">+IF(OFFSET('Sanitation Data'!$I$30,0,10*ROW('Sanitation Data'!I120))="","",OFFSET('Sanitation Data'!$I$30,0,10*ROW('Sanitation Data'!I120)))</f>
        <v/>
      </c>
      <c r="DM126" s="374" t="str">
        <f ca="1">+IF(OFFSET('Sanitation Data'!$I$31,0,10*ROW('Sanitation Data'!I120))="","",OFFSET('Sanitation Data'!$I$31,0,10*ROW('Sanitation Data'!I120)))</f>
        <v/>
      </c>
      <c r="DN126" s="374" t="str">
        <f ca="1">+IF(OFFSET('Sanitation Data'!$I$32,0,10*ROW('Sanitation Data'!I120))="","",OFFSET('Sanitation Data'!$I$32,0,10*ROW('Sanitation Data'!I120)))</f>
        <v/>
      </c>
      <c r="DO126" s="374" t="str">
        <f ca="1">+IF(OFFSET('Hygiene Data'!$D$11,0,10*ROW('Hygiene Data'!D120))="","",OFFSET('Hygiene Data'!$D$11,0,10*ROW('Hygiene Data'!D120)))</f>
        <v/>
      </c>
      <c r="DP126" s="374" t="str">
        <f ca="1">+IF(OFFSET('Hygiene Data'!$D$12,0,10*ROW('Hygiene Data'!D120))="","",OFFSET('Hygiene Data'!$D$12,0,10*ROW('Hygiene Data'!D120)))</f>
        <v/>
      </c>
      <c r="DQ126" s="374" t="str">
        <f ca="1">+IF(OFFSET('Hygiene Data'!$D$13,0,10*ROW('Hygiene Data'!D120))="","",OFFSET('Hygiene Data'!$D$13,0,10*ROW('Hygiene Data'!D120)))</f>
        <v/>
      </c>
      <c r="DR126" s="374" t="str">
        <f ca="1">+IF(OFFSET('Hygiene Data'!$E$11,0,10*ROW('Hygiene Data'!E120))="","",OFFSET('Hygiene Data'!$E$11,0,10*ROW('Hygiene Data'!E120)))</f>
        <v/>
      </c>
      <c r="DS126" s="374" t="str">
        <f ca="1">+IF(OFFSET('Hygiene Data'!$E$12,0,10*ROW('Hygiene Data'!E120))="","",OFFSET('Hygiene Data'!$E$12,0,10*ROW('Hygiene Data'!E120)))</f>
        <v/>
      </c>
      <c r="DT126" s="374" t="str">
        <f ca="1">+IF(OFFSET('Hygiene Data'!$E$13,0,10*ROW('Hygiene Data'!E120))="","",OFFSET('Hygiene Data'!$E$13,0,10*ROW('Hygiene Data'!E120)))</f>
        <v/>
      </c>
      <c r="DU126" s="374" t="str">
        <f ca="1">+IF(OFFSET('Hygiene Data'!$F$11,0,10*ROW('Hygiene Data'!F120))="","",OFFSET('Hygiene Data'!$F$11,0,10*ROW('Hygiene Data'!F120)))</f>
        <v/>
      </c>
      <c r="DV126" s="374" t="str">
        <f ca="1">+IF(OFFSET('Hygiene Data'!$F$12,0,10*ROW('Hygiene Data'!F120))="","",OFFSET('Hygiene Data'!$F$12,0,10*ROW('Hygiene Data'!F120)))</f>
        <v/>
      </c>
      <c r="DW126" s="374" t="str">
        <f ca="1">+IF(OFFSET('Hygiene Data'!$F$13,0,10*ROW('Hygiene Data'!F120))="","",OFFSET('Hygiene Data'!$F$13,0,10*ROW('Hygiene Data'!F120)))</f>
        <v/>
      </c>
      <c r="DX126" s="374" t="str">
        <f ca="1">+IF(OFFSET('Hygiene Data'!$G$11,0,10*ROW('Hygiene Data'!G120))="","",OFFSET('Hygiene Data'!$G$11,0,10*ROW('Hygiene Data'!G120)))</f>
        <v/>
      </c>
      <c r="DY126" s="374" t="str">
        <f ca="1">+IF(OFFSET('Hygiene Data'!$G$12,0,10*ROW('Hygiene Data'!G120))="","",OFFSET('Hygiene Data'!$G$12,0,10*ROW('Hygiene Data'!G120)))</f>
        <v/>
      </c>
      <c r="DZ126" s="374" t="str">
        <f ca="1">+IF(OFFSET('Hygiene Data'!$G$13,0,10*ROW('Hygiene Data'!G120))="","",OFFSET('Hygiene Data'!$G$13,0,10*ROW('Hygiene Data'!G120)))</f>
        <v/>
      </c>
      <c r="EA126" s="374" t="str">
        <f ca="1">+IF(OFFSET('Hygiene Data'!$H$11,0,10*ROW('Hygiene Data'!H120))="","",OFFSET('Hygiene Data'!$H$11,0,10*ROW('Hygiene Data'!H120)))</f>
        <v/>
      </c>
      <c r="EB126" s="374" t="str">
        <f ca="1">+IF(OFFSET('Hygiene Data'!$H$12,0,10*ROW('Hygiene Data'!H120))="","",OFFSET('Hygiene Data'!$H$12,0,10*ROW('Hygiene Data'!H120)))</f>
        <v/>
      </c>
      <c r="EC126" s="374" t="str">
        <f ca="1">+IF(OFFSET('Hygiene Data'!$H$13,0,10*ROW('Hygiene Data'!H120))="","",OFFSET('Hygiene Data'!$H$13,0,10*ROW('Hygiene Data'!H120)))</f>
        <v/>
      </c>
      <c r="ED126" s="374" t="str">
        <f ca="1">+IF(OFFSET('Hygiene Data'!$I$11,0,10*ROW('Hygiene Data'!I120))="","",OFFSET('Hygiene Data'!$I$11,0,10*ROW('Hygiene Data'!I120)))</f>
        <v/>
      </c>
      <c r="EE126" s="374" t="str">
        <f ca="1">+IF(OFFSET('Hygiene Data'!$I$12,0,10*ROW('Hygiene Data'!I120))="","",OFFSET('Hygiene Data'!$I$12,0,10*ROW('Hygiene Data'!I120)))</f>
        <v/>
      </c>
      <c r="EF126" s="374" t="str">
        <f ca="1">+IF(OFFSET('Hygiene Data'!$I$13,0,10*ROW('Hygiene Data'!I120))="","",OFFSET('Hygiene Data'!$I$13,0,10*ROW('Hygiene Data'!I120)))</f>
        <v/>
      </c>
    </row>
    <row r="127" spans="1:136" x14ac:dyDescent="0.25">
      <c r="A127" s="483" t="str">
        <f ca="1">+IF(OFFSET('Water Data'!$B$2,0,10*ROW('Water Data'!E121))="","",OFFSET('Water Data'!$B$2,0,10*ROW('Water Data'!E121)))</f>
        <v/>
      </c>
      <c r="B127" s="48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0" t="str">
        <f t="shared" ca="1" si="1"/>
        <v/>
      </c>
      <c r="D127" s="51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4" t="str">
        <f ca="1">+IF(OFFSET('Water Data'!$D$27,0,10*ROW('Water Data'!D121))="","",OFFSET('Water Data'!$D$27,0,10*ROW('Water Data'!D121)))</f>
        <v/>
      </c>
      <c r="BT127" s="374" t="str">
        <f ca="1">+IF(OFFSET('Water Data'!$D$28,0,10*ROW('Water Data'!D121))="","",OFFSET('Water Data'!$D$28,0,10*ROW('Water Data'!D121)))</f>
        <v/>
      </c>
      <c r="BU127" s="374" t="str">
        <f ca="1">+IF(OFFSET('Water Data'!$D$29,0,10*ROW('Water Data'!D121))="","",OFFSET('Water Data'!$D$29,0,10*ROW('Water Data'!D121)))</f>
        <v/>
      </c>
      <c r="BV127" s="374" t="str">
        <f ca="1">+IF(OFFSET('Water Data'!$E$27,0,10*ROW('Water Data'!E121))="","",OFFSET('Water Data'!$E$27,0,10*ROW('Water Data'!E121)))</f>
        <v/>
      </c>
      <c r="BW127" s="374" t="str">
        <f ca="1">+IF(OFFSET('Water Data'!$E$28,0,10*ROW('Water Data'!E121))="","",OFFSET('Water Data'!$E$28,0,10*ROW('Water Data'!E121)))</f>
        <v/>
      </c>
      <c r="BX127" s="374" t="str">
        <f ca="1">+IF(OFFSET('Water Data'!$E$29,0,10*ROW('Water Data'!E121))="","",OFFSET('Water Data'!$E$29,0,10*ROW('Water Data'!E121)))</f>
        <v/>
      </c>
      <c r="BY127" s="374" t="str">
        <f ca="1">+IF(OFFSET('Water Data'!$F$27,0,10*ROW('Water Data'!F121))="","",OFFSET('Water Data'!$F$27,0,10*ROW('Water Data'!F121)))</f>
        <v/>
      </c>
      <c r="BZ127" s="374" t="str">
        <f ca="1">+IF(OFFSET('Water Data'!$F$28,0,10*ROW('Water Data'!F121))="","",OFFSET('Water Data'!$F$28,0,10*ROW('Water Data'!F121)))</f>
        <v/>
      </c>
      <c r="CA127" s="374" t="str">
        <f ca="1">+IF(OFFSET('Water Data'!$F$29,0,10*ROW('Water Data'!F121))="","",OFFSET('Water Data'!$F$29,0,10*ROW('Water Data'!F121)))</f>
        <v/>
      </c>
      <c r="CB127" s="374" t="str">
        <f ca="1">+IF(OFFSET('Water Data'!$G$27,0,10*ROW('Water Data'!G121))="","",OFFSET('Water Data'!$G$27,0,10*ROW('Water Data'!G121)))</f>
        <v/>
      </c>
      <c r="CC127" s="374" t="str">
        <f ca="1">+IF(OFFSET('Water Data'!$G$28,0,10*ROW('Water Data'!G121))="","",OFFSET('Water Data'!$G$28,0,10*ROW('Water Data'!G121)))</f>
        <v/>
      </c>
      <c r="CD127" s="374" t="str">
        <f ca="1">+IF(OFFSET('Water Data'!$G$29,0,10*ROW('Water Data'!G121))="","",OFFSET('Water Data'!$G$29,0,10*ROW('Water Data'!G121)))</f>
        <v/>
      </c>
      <c r="CE127" s="374" t="str">
        <f ca="1">+IF(OFFSET('Water Data'!$H$27,0,10*ROW('Water Data'!H121))="","",OFFSET('Water Data'!$H$27,0,10*ROW('Water Data'!H121)))</f>
        <v/>
      </c>
      <c r="CF127" s="374" t="str">
        <f ca="1">+IF(OFFSET('Water Data'!$H$28,0,10*ROW('Water Data'!H121))="","",OFFSET('Water Data'!$H$28,0,10*ROW('Water Data'!H121)))</f>
        <v/>
      </c>
      <c r="CG127" s="374" t="str">
        <f ca="1">+IF(OFFSET('Water Data'!$H$29,0,10*ROW('Water Data'!H121))="","",OFFSET('Water Data'!$H$29,0,10*ROW('Water Data'!H121)))</f>
        <v/>
      </c>
      <c r="CH127" s="374" t="str">
        <f ca="1">+IF(OFFSET('Water Data'!$I$27,0,10*ROW('Water Data'!I121))="","",OFFSET('Water Data'!$I$27,0,10*ROW('Water Data'!I121)))</f>
        <v/>
      </c>
      <c r="CI127" s="374" t="str">
        <f ca="1">+IF(OFFSET('Water Data'!$I$28,0,10*ROW('Water Data'!I121))="","",OFFSET('Water Data'!$I$28,0,10*ROW('Water Data'!I121)))</f>
        <v/>
      </c>
      <c r="CJ127" s="374" t="str">
        <f ca="1">+IF(OFFSET('Water Data'!$I$29,0,10*ROW('Water Data'!I121))="","",OFFSET('Water Data'!$I$29,0,10*ROW('Water Data'!I121)))</f>
        <v/>
      </c>
      <c r="CK127" s="374" t="str">
        <f ca="1">+IF(OFFSET('Sanitation Data'!$D$28,0,10*ROW('Sanitation Data'!D121))="","",OFFSET('Sanitation Data'!$D$28,0,10*ROW('Sanitation Data'!D121)))</f>
        <v/>
      </c>
      <c r="CL127" s="374" t="str">
        <f ca="1">+IF(OFFSET('Sanitation Data'!$D$29,0,10*ROW('Sanitation Data'!D121))="","",OFFSET('Sanitation Data'!$D$29,0,10*ROW('Sanitation Data'!D121)))</f>
        <v/>
      </c>
      <c r="CM127" s="374" t="str">
        <f ca="1">+IF(OFFSET('Sanitation Data'!$D$30,0,10*ROW('Sanitation Data'!D121))="","",OFFSET('Sanitation Data'!$D$30,0,10*ROW('Sanitation Data'!D121)))</f>
        <v/>
      </c>
      <c r="CN127" s="374" t="str">
        <f ca="1">+IF(OFFSET('Sanitation Data'!$D$31,0,10*ROW('Sanitation Data'!D121))="","",OFFSET('Sanitation Data'!$D$31,0,10*ROW('Sanitation Data'!D121)))</f>
        <v/>
      </c>
      <c r="CO127" s="374" t="str">
        <f ca="1">+IF(OFFSET('Sanitation Data'!$D$32,0,10*ROW('Sanitation Data'!D121))="","",OFFSET('Sanitation Data'!$D$32,0,10*ROW('Sanitation Data'!D121)))</f>
        <v/>
      </c>
      <c r="CP127" s="374" t="str">
        <f ca="1">+IF(OFFSET('Sanitation Data'!$E$28,0,10*ROW('Sanitation Data'!E121))="","",OFFSET('Sanitation Data'!$E$28,0,10*ROW('Sanitation Data'!E121)))</f>
        <v/>
      </c>
      <c r="CQ127" s="374" t="str">
        <f ca="1">+IF(OFFSET('Sanitation Data'!$E$29,0,10*ROW('Sanitation Data'!E121))="","",OFFSET('Sanitation Data'!$E$29,0,10*ROW('Sanitation Data'!E121)))</f>
        <v/>
      </c>
      <c r="CR127" s="374" t="str">
        <f ca="1">+IF(OFFSET('Sanitation Data'!$E$30,0,10*ROW('Sanitation Data'!E121))="","",OFFSET('Sanitation Data'!$E$30,0,10*ROW('Sanitation Data'!E121)))</f>
        <v/>
      </c>
      <c r="CS127" s="374" t="str">
        <f ca="1">+IF(OFFSET('Sanitation Data'!$E$31,0,10*ROW('Sanitation Data'!E121))="","",OFFSET('Sanitation Data'!$E$31,0,10*ROW('Sanitation Data'!E121)))</f>
        <v/>
      </c>
      <c r="CT127" s="374" t="str">
        <f ca="1">+IF(OFFSET('Sanitation Data'!$E$32,0,10*ROW('Sanitation Data'!E121))="","",OFFSET('Sanitation Data'!$E$32,0,10*ROW('Sanitation Data'!E121)))</f>
        <v/>
      </c>
      <c r="CU127" s="374" t="str">
        <f ca="1">+IF(OFFSET('Sanitation Data'!$F$28,0,10*ROW('Sanitation Data'!F121))="","",OFFSET('Sanitation Data'!$F$28,0,10*ROW('Sanitation Data'!F121)))</f>
        <v/>
      </c>
      <c r="CV127" s="374" t="str">
        <f ca="1">+IF(OFFSET('Sanitation Data'!$F$29,0,10*ROW('Sanitation Data'!F121))="","",OFFSET('Sanitation Data'!$F$29,0,10*ROW('Sanitation Data'!F121)))</f>
        <v/>
      </c>
      <c r="CW127" s="374" t="str">
        <f ca="1">+IF(OFFSET('Sanitation Data'!$F$30,0,10*ROW('Sanitation Data'!F121))="","",OFFSET('Sanitation Data'!$F$30,0,10*ROW('Sanitation Data'!F121)))</f>
        <v/>
      </c>
      <c r="CX127" s="374" t="str">
        <f ca="1">+IF(OFFSET('Sanitation Data'!$F$31,0,10*ROW('Sanitation Data'!F121))="","",OFFSET('Sanitation Data'!$F$31,0,10*ROW('Sanitation Data'!F121)))</f>
        <v/>
      </c>
      <c r="CY127" s="374" t="str">
        <f ca="1">+IF(OFFSET('Sanitation Data'!$F$32,0,10*ROW('Sanitation Data'!F121))="","",OFFSET('Sanitation Data'!$F$32,0,10*ROW('Sanitation Data'!F121)))</f>
        <v/>
      </c>
      <c r="CZ127" s="374" t="str">
        <f ca="1">+IF(OFFSET('Sanitation Data'!$G$28,0,10*ROW('Sanitation Data'!G121))="","",OFFSET('Sanitation Data'!$G$28,0,10*ROW('Sanitation Data'!G121)))</f>
        <v/>
      </c>
      <c r="DA127" s="374" t="str">
        <f ca="1">+IF(OFFSET('Sanitation Data'!$G$29,0,10*ROW('Sanitation Data'!G121))="","",OFFSET('Sanitation Data'!$G$29,0,10*ROW('Sanitation Data'!G121)))</f>
        <v/>
      </c>
      <c r="DB127" s="374" t="str">
        <f ca="1">+IF(OFFSET('Sanitation Data'!$G$30,0,10*ROW('Sanitation Data'!G121))="","",OFFSET('Sanitation Data'!$G$30,0,10*ROW('Sanitation Data'!G121)))</f>
        <v/>
      </c>
      <c r="DC127" s="374" t="str">
        <f ca="1">+IF(OFFSET('Sanitation Data'!$G$31,0,10*ROW('Sanitation Data'!G121))="","",OFFSET('Sanitation Data'!$G$31,0,10*ROW('Sanitation Data'!G121)))</f>
        <v/>
      </c>
      <c r="DD127" s="374" t="str">
        <f ca="1">+IF(OFFSET('Sanitation Data'!$G$32,0,10*ROW('Sanitation Data'!G121))="","",OFFSET('Sanitation Data'!$G$32,0,10*ROW('Sanitation Data'!G121)))</f>
        <v/>
      </c>
      <c r="DE127" s="374" t="str">
        <f ca="1">+IF(OFFSET('Sanitation Data'!$H$28,0,10*ROW('Sanitation Data'!H121))="","",OFFSET('Sanitation Data'!$H$28,0,10*ROW('Sanitation Data'!H121)))</f>
        <v/>
      </c>
      <c r="DF127" s="374" t="str">
        <f ca="1">+IF(OFFSET('Sanitation Data'!$H$29,0,10*ROW('Sanitation Data'!H121))="","",OFFSET('Sanitation Data'!$H$29,0,10*ROW('Sanitation Data'!H121)))</f>
        <v/>
      </c>
      <c r="DG127" s="374" t="str">
        <f ca="1">+IF(OFFSET('Sanitation Data'!$H$30,0,10*ROW('Sanitation Data'!H121))="","",OFFSET('Sanitation Data'!$H$30,0,10*ROW('Sanitation Data'!H121)))</f>
        <v/>
      </c>
      <c r="DH127" s="374" t="str">
        <f ca="1">+IF(OFFSET('Sanitation Data'!$H$31,0,10*ROW('Sanitation Data'!H121))="","",OFFSET('Sanitation Data'!$H$31,0,10*ROW('Sanitation Data'!H121)))</f>
        <v/>
      </c>
      <c r="DI127" s="374" t="str">
        <f ca="1">+IF(OFFSET('Sanitation Data'!$H$32,0,10*ROW('Sanitation Data'!H121))="","",OFFSET('Sanitation Data'!$H$32,0,10*ROW('Sanitation Data'!H121)))</f>
        <v/>
      </c>
      <c r="DJ127" s="374" t="str">
        <f ca="1">+IF(OFFSET('Sanitation Data'!$I$28,0,10*ROW('Sanitation Data'!I121))="","",OFFSET('Sanitation Data'!$I$28,0,10*ROW('Sanitation Data'!I121)))</f>
        <v/>
      </c>
      <c r="DK127" s="374" t="str">
        <f ca="1">+IF(OFFSET('Sanitation Data'!$I$29,0,10*ROW('Sanitation Data'!I121))="","",OFFSET('Sanitation Data'!$I$29,0,10*ROW('Sanitation Data'!I121)))</f>
        <v/>
      </c>
      <c r="DL127" s="374" t="str">
        <f ca="1">+IF(OFFSET('Sanitation Data'!$I$30,0,10*ROW('Sanitation Data'!I121))="","",OFFSET('Sanitation Data'!$I$30,0,10*ROW('Sanitation Data'!I121)))</f>
        <v/>
      </c>
      <c r="DM127" s="374" t="str">
        <f ca="1">+IF(OFFSET('Sanitation Data'!$I$31,0,10*ROW('Sanitation Data'!I121))="","",OFFSET('Sanitation Data'!$I$31,0,10*ROW('Sanitation Data'!I121)))</f>
        <v/>
      </c>
      <c r="DN127" s="374" t="str">
        <f ca="1">+IF(OFFSET('Sanitation Data'!$I$32,0,10*ROW('Sanitation Data'!I121))="","",OFFSET('Sanitation Data'!$I$32,0,10*ROW('Sanitation Data'!I121)))</f>
        <v/>
      </c>
      <c r="DO127" s="374" t="str">
        <f ca="1">+IF(OFFSET('Hygiene Data'!$D$11,0,10*ROW('Hygiene Data'!D121))="","",OFFSET('Hygiene Data'!$D$11,0,10*ROW('Hygiene Data'!D121)))</f>
        <v/>
      </c>
      <c r="DP127" s="374" t="str">
        <f ca="1">+IF(OFFSET('Hygiene Data'!$D$12,0,10*ROW('Hygiene Data'!D121))="","",OFFSET('Hygiene Data'!$D$12,0,10*ROW('Hygiene Data'!D121)))</f>
        <v/>
      </c>
      <c r="DQ127" s="374" t="str">
        <f ca="1">+IF(OFFSET('Hygiene Data'!$D$13,0,10*ROW('Hygiene Data'!D121))="","",OFFSET('Hygiene Data'!$D$13,0,10*ROW('Hygiene Data'!D121)))</f>
        <v/>
      </c>
      <c r="DR127" s="374" t="str">
        <f ca="1">+IF(OFFSET('Hygiene Data'!$E$11,0,10*ROW('Hygiene Data'!E121))="","",OFFSET('Hygiene Data'!$E$11,0,10*ROW('Hygiene Data'!E121)))</f>
        <v/>
      </c>
      <c r="DS127" s="374" t="str">
        <f ca="1">+IF(OFFSET('Hygiene Data'!$E$12,0,10*ROW('Hygiene Data'!E121))="","",OFFSET('Hygiene Data'!$E$12,0,10*ROW('Hygiene Data'!E121)))</f>
        <v/>
      </c>
      <c r="DT127" s="374" t="str">
        <f ca="1">+IF(OFFSET('Hygiene Data'!$E$13,0,10*ROW('Hygiene Data'!E121))="","",OFFSET('Hygiene Data'!$E$13,0,10*ROW('Hygiene Data'!E121)))</f>
        <v/>
      </c>
      <c r="DU127" s="374" t="str">
        <f ca="1">+IF(OFFSET('Hygiene Data'!$F$11,0,10*ROW('Hygiene Data'!F121))="","",OFFSET('Hygiene Data'!$F$11,0,10*ROW('Hygiene Data'!F121)))</f>
        <v/>
      </c>
      <c r="DV127" s="374" t="str">
        <f ca="1">+IF(OFFSET('Hygiene Data'!$F$12,0,10*ROW('Hygiene Data'!F121))="","",OFFSET('Hygiene Data'!$F$12,0,10*ROW('Hygiene Data'!F121)))</f>
        <v/>
      </c>
      <c r="DW127" s="374" t="str">
        <f ca="1">+IF(OFFSET('Hygiene Data'!$F$13,0,10*ROW('Hygiene Data'!F121))="","",OFFSET('Hygiene Data'!$F$13,0,10*ROW('Hygiene Data'!F121)))</f>
        <v/>
      </c>
      <c r="DX127" s="374" t="str">
        <f ca="1">+IF(OFFSET('Hygiene Data'!$G$11,0,10*ROW('Hygiene Data'!G121))="","",OFFSET('Hygiene Data'!$G$11,0,10*ROW('Hygiene Data'!G121)))</f>
        <v/>
      </c>
      <c r="DY127" s="374" t="str">
        <f ca="1">+IF(OFFSET('Hygiene Data'!$G$12,0,10*ROW('Hygiene Data'!G121))="","",OFFSET('Hygiene Data'!$G$12,0,10*ROW('Hygiene Data'!G121)))</f>
        <v/>
      </c>
      <c r="DZ127" s="374" t="str">
        <f ca="1">+IF(OFFSET('Hygiene Data'!$G$13,0,10*ROW('Hygiene Data'!G121))="","",OFFSET('Hygiene Data'!$G$13,0,10*ROW('Hygiene Data'!G121)))</f>
        <v/>
      </c>
      <c r="EA127" s="374" t="str">
        <f ca="1">+IF(OFFSET('Hygiene Data'!$H$11,0,10*ROW('Hygiene Data'!H121))="","",OFFSET('Hygiene Data'!$H$11,0,10*ROW('Hygiene Data'!H121)))</f>
        <v/>
      </c>
      <c r="EB127" s="374" t="str">
        <f ca="1">+IF(OFFSET('Hygiene Data'!$H$12,0,10*ROW('Hygiene Data'!H121))="","",OFFSET('Hygiene Data'!$H$12,0,10*ROW('Hygiene Data'!H121)))</f>
        <v/>
      </c>
      <c r="EC127" s="374" t="str">
        <f ca="1">+IF(OFFSET('Hygiene Data'!$H$13,0,10*ROW('Hygiene Data'!H121))="","",OFFSET('Hygiene Data'!$H$13,0,10*ROW('Hygiene Data'!H121)))</f>
        <v/>
      </c>
      <c r="ED127" s="374" t="str">
        <f ca="1">+IF(OFFSET('Hygiene Data'!$I$11,0,10*ROW('Hygiene Data'!I121))="","",OFFSET('Hygiene Data'!$I$11,0,10*ROW('Hygiene Data'!I121)))</f>
        <v/>
      </c>
      <c r="EE127" s="374" t="str">
        <f ca="1">+IF(OFFSET('Hygiene Data'!$I$12,0,10*ROW('Hygiene Data'!I121))="","",OFFSET('Hygiene Data'!$I$12,0,10*ROW('Hygiene Data'!I121)))</f>
        <v/>
      </c>
      <c r="EF127" s="374" t="str">
        <f ca="1">+IF(OFFSET('Hygiene Data'!$I$13,0,10*ROW('Hygiene Data'!I121))="","",OFFSET('Hygiene Data'!$I$13,0,10*ROW('Hygiene Data'!I121)))</f>
        <v/>
      </c>
    </row>
    <row r="128" spans="1:136" x14ac:dyDescent="0.25">
      <c r="A128" s="483" t="str">
        <f ca="1">+IF(OFFSET('Water Data'!$B$2,0,10*ROW('Water Data'!E122))="","",OFFSET('Water Data'!$B$2,0,10*ROW('Water Data'!E122)))</f>
        <v/>
      </c>
      <c r="B128" s="48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0" t="str">
        <f t="shared" ca="1" si="1"/>
        <v/>
      </c>
      <c r="D128" s="51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4" t="str">
        <f ca="1">+IF(OFFSET('Water Data'!$D$27,0,10*ROW('Water Data'!D122))="","",OFFSET('Water Data'!$D$27,0,10*ROW('Water Data'!D122)))</f>
        <v/>
      </c>
      <c r="BT128" s="374" t="str">
        <f ca="1">+IF(OFFSET('Water Data'!$D$28,0,10*ROW('Water Data'!D122))="","",OFFSET('Water Data'!$D$28,0,10*ROW('Water Data'!D122)))</f>
        <v/>
      </c>
      <c r="BU128" s="374" t="str">
        <f ca="1">+IF(OFFSET('Water Data'!$D$29,0,10*ROW('Water Data'!D122))="","",OFFSET('Water Data'!$D$29,0,10*ROW('Water Data'!D122)))</f>
        <v/>
      </c>
      <c r="BV128" s="374" t="str">
        <f ca="1">+IF(OFFSET('Water Data'!$E$27,0,10*ROW('Water Data'!E122))="","",OFFSET('Water Data'!$E$27,0,10*ROW('Water Data'!E122)))</f>
        <v/>
      </c>
      <c r="BW128" s="374" t="str">
        <f ca="1">+IF(OFFSET('Water Data'!$E$28,0,10*ROW('Water Data'!E122))="","",OFFSET('Water Data'!$E$28,0,10*ROW('Water Data'!E122)))</f>
        <v/>
      </c>
      <c r="BX128" s="374" t="str">
        <f ca="1">+IF(OFFSET('Water Data'!$E$29,0,10*ROW('Water Data'!E122))="","",OFFSET('Water Data'!$E$29,0,10*ROW('Water Data'!E122)))</f>
        <v/>
      </c>
      <c r="BY128" s="374" t="str">
        <f ca="1">+IF(OFFSET('Water Data'!$F$27,0,10*ROW('Water Data'!F122))="","",OFFSET('Water Data'!$F$27,0,10*ROW('Water Data'!F122)))</f>
        <v/>
      </c>
      <c r="BZ128" s="374" t="str">
        <f ca="1">+IF(OFFSET('Water Data'!$F$28,0,10*ROW('Water Data'!F122))="","",OFFSET('Water Data'!$F$28,0,10*ROW('Water Data'!F122)))</f>
        <v/>
      </c>
      <c r="CA128" s="374" t="str">
        <f ca="1">+IF(OFFSET('Water Data'!$F$29,0,10*ROW('Water Data'!F122))="","",OFFSET('Water Data'!$F$29,0,10*ROW('Water Data'!F122)))</f>
        <v/>
      </c>
      <c r="CB128" s="374" t="str">
        <f ca="1">+IF(OFFSET('Water Data'!$G$27,0,10*ROW('Water Data'!G122))="","",OFFSET('Water Data'!$G$27,0,10*ROW('Water Data'!G122)))</f>
        <v/>
      </c>
      <c r="CC128" s="374" t="str">
        <f ca="1">+IF(OFFSET('Water Data'!$G$28,0,10*ROW('Water Data'!G122))="","",OFFSET('Water Data'!$G$28,0,10*ROW('Water Data'!G122)))</f>
        <v/>
      </c>
      <c r="CD128" s="374" t="str">
        <f ca="1">+IF(OFFSET('Water Data'!$G$29,0,10*ROW('Water Data'!G122))="","",OFFSET('Water Data'!$G$29,0,10*ROW('Water Data'!G122)))</f>
        <v/>
      </c>
      <c r="CE128" s="374" t="str">
        <f ca="1">+IF(OFFSET('Water Data'!$H$27,0,10*ROW('Water Data'!H122))="","",OFFSET('Water Data'!$H$27,0,10*ROW('Water Data'!H122)))</f>
        <v/>
      </c>
      <c r="CF128" s="374" t="str">
        <f ca="1">+IF(OFFSET('Water Data'!$H$28,0,10*ROW('Water Data'!H122))="","",OFFSET('Water Data'!$H$28,0,10*ROW('Water Data'!H122)))</f>
        <v/>
      </c>
      <c r="CG128" s="374" t="str">
        <f ca="1">+IF(OFFSET('Water Data'!$H$29,0,10*ROW('Water Data'!H122))="","",OFFSET('Water Data'!$H$29,0,10*ROW('Water Data'!H122)))</f>
        <v/>
      </c>
      <c r="CH128" s="374" t="str">
        <f ca="1">+IF(OFFSET('Water Data'!$I$27,0,10*ROW('Water Data'!I122))="","",OFFSET('Water Data'!$I$27,0,10*ROW('Water Data'!I122)))</f>
        <v/>
      </c>
      <c r="CI128" s="374" t="str">
        <f ca="1">+IF(OFFSET('Water Data'!$I$28,0,10*ROW('Water Data'!I122))="","",OFFSET('Water Data'!$I$28,0,10*ROW('Water Data'!I122)))</f>
        <v/>
      </c>
      <c r="CJ128" s="374" t="str">
        <f ca="1">+IF(OFFSET('Water Data'!$I$29,0,10*ROW('Water Data'!I122))="","",OFFSET('Water Data'!$I$29,0,10*ROW('Water Data'!I122)))</f>
        <v/>
      </c>
      <c r="CK128" s="374" t="str">
        <f ca="1">+IF(OFFSET('Sanitation Data'!$D$28,0,10*ROW('Sanitation Data'!D122))="","",OFFSET('Sanitation Data'!$D$28,0,10*ROW('Sanitation Data'!D122)))</f>
        <v/>
      </c>
      <c r="CL128" s="374" t="str">
        <f ca="1">+IF(OFFSET('Sanitation Data'!$D$29,0,10*ROW('Sanitation Data'!D122))="","",OFFSET('Sanitation Data'!$D$29,0,10*ROW('Sanitation Data'!D122)))</f>
        <v/>
      </c>
      <c r="CM128" s="374" t="str">
        <f ca="1">+IF(OFFSET('Sanitation Data'!$D$30,0,10*ROW('Sanitation Data'!D122))="","",OFFSET('Sanitation Data'!$D$30,0,10*ROW('Sanitation Data'!D122)))</f>
        <v/>
      </c>
      <c r="CN128" s="374" t="str">
        <f ca="1">+IF(OFFSET('Sanitation Data'!$D$31,0,10*ROW('Sanitation Data'!D122))="","",OFFSET('Sanitation Data'!$D$31,0,10*ROW('Sanitation Data'!D122)))</f>
        <v/>
      </c>
      <c r="CO128" s="374" t="str">
        <f ca="1">+IF(OFFSET('Sanitation Data'!$D$32,0,10*ROW('Sanitation Data'!D122))="","",OFFSET('Sanitation Data'!$D$32,0,10*ROW('Sanitation Data'!D122)))</f>
        <v/>
      </c>
      <c r="CP128" s="374" t="str">
        <f ca="1">+IF(OFFSET('Sanitation Data'!$E$28,0,10*ROW('Sanitation Data'!E122))="","",OFFSET('Sanitation Data'!$E$28,0,10*ROW('Sanitation Data'!E122)))</f>
        <v/>
      </c>
      <c r="CQ128" s="374" t="str">
        <f ca="1">+IF(OFFSET('Sanitation Data'!$E$29,0,10*ROW('Sanitation Data'!E122))="","",OFFSET('Sanitation Data'!$E$29,0,10*ROW('Sanitation Data'!E122)))</f>
        <v/>
      </c>
      <c r="CR128" s="374" t="str">
        <f ca="1">+IF(OFFSET('Sanitation Data'!$E$30,0,10*ROW('Sanitation Data'!E122))="","",OFFSET('Sanitation Data'!$E$30,0,10*ROW('Sanitation Data'!E122)))</f>
        <v/>
      </c>
      <c r="CS128" s="374" t="str">
        <f ca="1">+IF(OFFSET('Sanitation Data'!$E$31,0,10*ROW('Sanitation Data'!E122))="","",OFFSET('Sanitation Data'!$E$31,0,10*ROW('Sanitation Data'!E122)))</f>
        <v/>
      </c>
      <c r="CT128" s="374" t="str">
        <f ca="1">+IF(OFFSET('Sanitation Data'!$E$32,0,10*ROW('Sanitation Data'!E122))="","",OFFSET('Sanitation Data'!$E$32,0,10*ROW('Sanitation Data'!E122)))</f>
        <v/>
      </c>
      <c r="CU128" s="374" t="str">
        <f ca="1">+IF(OFFSET('Sanitation Data'!$F$28,0,10*ROW('Sanitation Data'!F122))="","",OFFSET('Sanitation Data'!$F$28,0,10*ROW('Sanitation Data'!F122)))</f>
        <v/>
      </c>
      <c r="CV128" s="374" t="str">
        <f ca="1">+IF(OFFSET('Sanitation Data'!$F$29,0,10*ROW('Sanitation Data'!F122))="","",OFFSET('Sanitation Data'!$F$29,0,10*ROW('Sanitation Data'!F122)))</f>
        <v/>
      </c>
      <c r="CW128" s="374" t="str">
        <f ca="1">+IF(OFFSET('Sanitation Data'!$F$30,0,10*ROW('Sanitation Data'!F122))="","",OFFSET('Sanitation Data'!$F$30,0,10*ROW('Sanitation Data'!F122)))</f>
        <v/>
      </c>
      <c r="CX128" s="374" t="str">
        <f ca="1">+IF(OFFSET('Sanitation Data'!$F$31,0,10*ROW('Sanitation Data'!F122))="","",OFFSET('Sanitation Data'!$F$31,0,10*ROW('Sanitation Data'!F122)))</f>
        <v/>
      </c>
      <c r="CY128" s="374" t="str">
        <f ca="1">+IF(OFFSET('Sanitation Data'!$F$32,0,10*ROW('Sanitation Data'!F122))="","",OFFSET('Sanitation Data'!$F$32,0,10*ROW('Sanitation Data'!F122)))</f>
        <v/>
      </c>
      <c r="CZ128" s="374" t="str">
        <f ca="1">+IF(OFFSET('Sanitation Data'!$G$28,0,10*ROW('Sanitation Data'!G122))="","",OFFSET('Sanitation Data'!$G$28,0,10*ROW('Sanitation Data'!G122)))</f>
        <v/>
      </c>
      <c r="DA128" s="374" t="str">
        <f ca="1">+IF(OFFSET('Sanitation Data'!$G$29,0,10*ROW('Sanitation Data'!G122))="","",OFFSET('Sanitation Data'!$G$29,0,10*ROW('Sanitation Data'!G122)))</f>
        <v/>
      </c>
      <c r="DB128" s="374" t="str">
        <f ca="1">+IF(OFFSET('Sanitation Data'!$G$30,0,10*ROW('Sanitation Data'!G122))="","",OFFSET('Sanitation Data'!$G$30,0,10*ROW('Sanitation Data'!G122)))</f>
        <v/>
      </c>
      <c r="DC128" s="374" t="str">
        <f ca="1">+IF(OFFSET('Sanitation Data'!$G$31,0,10*ROW('Sanitation Data'!G122))="","",OFFSET('Sanitation Data'!$G$31,0,10*ROW('Sanitation Data'!G122)))</f>
        <v/>
      </c>
      <c r="DD128" s="374" t="str">
        <f ca="1">+IF(OFFSET('Sanitation Data'!$G$32,0,10*ROW('Sanitation Data'!G122))="","",OFFSET('Sanitation Data'!$G$32,0,10*ROW('Sanitation Data'!G122)))</f>
        <v/>
      </c>
      <c r="DE128" s="374" t="str">
        <f ca="1">+IF(OFFSET('Sanitation Data'!$H$28,0,10*ROW('Sanitation Data'!H122))="","",OFFSET('Sanitation Data'!$H$28,0,10*ROW('Sanitation Data'!H122)))</f>
        <v/>
      </c>
      <c r="DF128" s="374" t="str">
        <f ca="1">+IF(OFFSET('Sanitation Data'!$H$29,0,10*ROW('Sanitation Data'!H122))="","",OFFSET('Sanitation Data'!$H$29,0,10*ROW('Sanitation Data'!H122)))</f>
        <v/>
      </c>
      <c r="DG128" s="374" t="str">
        <f ca="1">+IF(OFFSET('Sanitation Data'!$H$30,0,10*ROW('Sanitation Data'!H122))="","",OFFSET('Sanitation Data'!$H$30,0,10*ROW('Sanitation Data'!H122)))</f>
        <v/>
      </c>
      <c r="DH128" s="374" t="str">
        <f ca="1">+IF(OFFSET('Sanitation Data'!$H$31,0,10*ROW('Sanitation Data'!H122))="","",OFFSET('Sanitation Data'!$H$31,0,10*ROW('Sanitation Data'!H122)))</f>
        <v/>
      </c>
      <c r="DI128" s="374" t="str">
        <f ca="1">+IF(OFFSET('Sanitation Data'!$H$32,0,10*ROW('Sanitation Data'!H122))="","",OFFSET('Sanitation Data'!$H$32,0,10*ROW('Sanitation Data'!H122)))</f>
        <v/>
      </c>
      <c r="DJ128" s="374" t="str">
        <f ca="1">+IF(OFFSET('Sanitation Data'!$I$28,0,10*ROW('Sanitation Data'!I122))="","",OFFSET('Sanitation Data'!$I$28,0,10*ROW('Sanitation Data'!I122)))</f>
        <v/>
      </c>
      <c r="DK128" s="374" t="str">
        <f ca="1">+IF(OFFSET('Sanitation Data'!$I$29,0,10*ROW('Sanitation Data'!I122))="","",OFFSET('Sanitation Data'!$I$29,0,10*ROW('Sanitation Data'!I122)))</f>
        <v/>
      </c>
      <c r="DL128" s="374" t="str">
        <f ca="1">+IF(OFFSET('Sanitation Data'!$I$30,0,10*ROW('Sanitation Data'!I122))="","",OFFSET('Sanitation Data'!$I$30,0,10*ROW('Sanitation Data'!I122)))</f>
        <v/>
      </c>
      <c r="DM128" s="374" t="str">
        <f ca="1">+IF(OFFSET('Sanitation Data'!$I$31,0,10*ROW('Sanitation Data'!I122))="","",OFFSET('Sanitation Data'!$I$31,0,10*ROW('Sanitation Data'!I122)))</f>
        <v/>
      </c>
      <c r="DN128" s="374" t="str">
        <f ca="1">+IF(OFFSET('Sanitation Data'!$I$32,0,10*ROW('Sanitation Data'!I122))="","",OFFSET('Sanitation Data'!$I$32,0,10*ROW('Sanitation Data'!I122)))</f>
        <v/>
      </c>
      <c r="DO128" s="374" t="str">
        <f ca="1">+IF(OFFSET('Hygiene Data'!$D$11,0,10*ROW('Hygiene Data'!D122))="","",OFFSET('Hygiene Data'!$D$11,0,10*ROW('Hygiene Data'!D122)))</f>
        <v/>
      </c>
      <c r="DP128" s="374" t="str">
        <f ca="1">+IF(OFFSET('Hygiene Data'!$D$12,0,10*ROW('Hygiene Data'!D122))="","",OFFSET('Hygiene Data'!$D$12,0,10*ROW('Hygiene Data'!D122)))</f>
        <v/>
      </c>
      <c r="DQ128" s="374" t="str">
        <f ca="1">+IF(OFFSET('Hygiene Data'!$D$13,0,10*ROW('Hygiene Data'!D122))="","",OFFSET('Hygiene Data'!$D$13,0,10*ROW('Hygiene Data'!D122)))</f>
        <v/>
      </c>
      <c r="DR128" s="374" t="str">
        <f ca="1">+IF(OFFSET('Hygiene Data'!$E$11,0,10*ROW('Hygiene Data'!E122))="","",OFFSET('Hygiene Data'!$E$11,0,10*ROW('Hygiene Data'!E122)))</f>
        <v/>
      </c>
      <c r="DS128" s="374" t="str">
        <f ca="1">+IF(OFFSET('Hygiene Data'!$E$12,0,10*ROW('Hygiene Data'!E122))="","",OFFSET('Hygiene Data'!$E$12,0,10*ROW('Hygiene Data'!E122)))</f>
        <v/>
      </c>
      <c r="DT128" s="374" t="str">
        <f ca="1">+IF(OFFSET('Hygiene Data'!$E$13,0,10*ROW('Hygiene Data'!E122))="","",OFFSET('Hygiene Data'!$E$13,0,10*ROW('Hygiene Data'!E122)))</f>
        <v/>
      </c>
      <c r="DU128" s="374" t="str">
        <f ca="1">+IF(OFFSET('Hygiene Data'!$F$11,0,10*ROW('Hygiene Data'!F122))="","",OFFSET('Hygiene Data'!$F$11,0,10*ROW('Hygiene Data'!F122)))</f>
        <v/>
      </c>
      <c r="DV128" s="374" t="str">
        <f ca="1">+IF(OFFSET('Hygiene Data'!$F$12,0,10*ROW('Hygiene Data'!F122))="","",OFFSET('Hygiene Data'!$F$12,0,10*ROW('Hygiene Data'!F122)))</f>
        <v/>
      </c>
      <c r="DW128" s="374" t="str">
        <f ca="1">+IF(OFFSET('Hygiene Data'!$F$13,0,10*ROW('Hygiene Data'!F122))="","",OFFSET('Hygiene Data'!$F$13,0,10*ROW('Hygiene Data'!F122)))</f>
        <v/>
      </c>
      <c r="DX128" s="374" t="str">
        <f ca="1">+IF(OFFSET('Hygiene Data'!$G$11,0,10*ROW('Hygiene Data'!G122))="","",OFFSET('Hygiene Data'!$G$11,0,10*ROW('Hygiene Data'!G122)))</f>
        <v/>
      </c>
      <c r="DY128" s="374" t="str">
        <f ca="1">+IF(OFFSET('Hygiene Data'!$G$12,0,10*ROW('Hygiene Data'!G122))="","",OFFSET('Hygiene Data'!$G$12,0,10*ROW('Hygiene Data'!G122)))</f>
        <v/>
      </c>
      <c r="DZ128" s="374" t="str">
        <f ca="1">+IF(OFFSET('Hygiene Data'!$G$13,0,10*ROW('Hygiene Data'!G122))="","",OFFSET('Hygiene Data'!$G$13,0,10*ROW('Hygiene Data'!G122)))</f>
        <v/>
      </c>
      <c r="EA128" s="374" t="str">
        <f ca="1">+IF(OFFSET('Hygiene Data'!$H$11,0,10*ROW('Hygiene Data'!H122))="","",OFFSET('Hygiene Data'!$H$11,0,10*ROW('Hygiene Data'!H122)))</f>
        <v/>
      </c>
      <c r="EB128" s="374" t="str">
        <f ca="1">+IF(OFFSET('Hygiene Data'!$H$12,0,10*ROW('Hygiene Data'!H122))="","",OFFSET('Hygiene Data'!$H$12,0,10*ROW('Hygiene Data'!H122)))</f>
        <v/>
      </c>
      <c r="EC128" s="374" t="str">
        <f ca="1">+IF(OFFSET('Hygiene Data'!$H$13,0,10*ROW('Hygiene Data'!H122))="","",OFFSET('Hygiene Data'!$H$13,0,10*ROW('Hygiene Data'!H122)))</f>
        <v/>
      </c>
      <c r="ED128" s="374" t="str">
        <f ca="1">+IF(OFFSET('Hygiene Data'!$I$11,0,10*ROW('Hygiene Data'!I122))="","",OFFSET('Hygiene Data'!$I$11,0,10*ROW('Hygiene Data'!I122)))</f>
        <v/>
      </c>
      <c r="EE128" s="374" t="str">
        <f ca="1">+IF(OFFSET('Hygiene Data'!$I$12,0,10*ROW('Hygiene Data'!I122))="","",OFFSET('Hygiene Data'!$I$12,0,10*ROW('Hygiene Data'!I122)))</f>
        <v/>
      </c>
      <c r="EF128" s="374" t="str">
        <f ca="1">+IF(OFFSET('Hygiene Data'!$I$13,0,10*ROW('Hygiene Data'!I122))="","",OFFSET('Hygiene Data'!$I$13,0,10*ROW('Hygiene Data'!I122)))</f>
        <v/>
      </c>
    </row>
    <row r="129" spans="1:136" x14ac:dyDescent="0.25">
      <c r="A129" s="483" t="str">
        <f ca="1">+IF(OFFSET('Water Data'!$B$2,0,10*ROW('Water Data'!E123))="","",OFFSET('Water Data'!$B$2,0,10*ROW('Water Data'!E123)))</f>
        <v/>
      </c>
      <c r="B129" s="48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0" t="str">
        <f t="shared" ca="1" si="1"/>
        <v/>
      </c>
      <c r="D129" s="51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4" t="str">
        <f ca="1">+IF(OFFSET('Water Data'!$D$27,0,10*ROW('Water Data'!D123))="","",OFFSET('Water Data'!$D$27,0,10*ROW('Water Data'!D123)))</f>
        <v/>
      </c>
      <c r="BT129" s="374" t="str">
        <f ca="1">+IF(OFFSET('Water Data'!$D$28,0,10*ROW('Water Data'!D123))="","",OFFSET('Water Data'!$D$28,0,10*ROW('Water Data'!D123)))</f>
        <v/>
      </c>
      <c r="BU129" s="374" t="str">
        <f ca="1">+IF(OFFSET('Water Data'!$D$29,0,10*ROW('Water Data'!D123))="","",OFFSET('Water Data'!$D$29,0,10*ROW('Water Data'!D123)))</f>
        <v/>
      </c>
      <c r="BV129" s="374" t="str">
        <f ca="1">+IF(OFFSET('Water Data'!$E$27,0,10*ROW('Water Data'!E123))="","",OFFSET('Water Data'!$E$27,0,10*ROW('Water Data'!E123)))</f>
        <v/>
      </c>
      <c r="BW129" s="374" t="str">
        <f ca="1">+IF(OFFSET('Water Data'!$E$28,0,10*ROW('Water Data'!E123))="","",OFFSET('Water Data'!$E$28,0,10*ROW('Water Data'!E123)))</f>
        <v/>
      </c>
      <c r="BX129" s="374" t="str">
        <f ca="1">+IF(OFFSET('Water Data'!$E$29,0,10*ROW('Water Data'!E123))="","",OFFSET('Water Data'!$E$29,0,10*ROW('Water Data'!E123)))</f>
        <v/>
      </c>
      <c r="BY129" s="374" t="str">
        <f ca="1">+IF(OFFSET('Water Data'!$F$27,0,10*ROW('Water Data'!F123))="","",OFFSET('Water Data'!$F$27,0,10*ROW('Water Data'!F123)))</f>
        <v/>
      </c>
      <c r="BZ129" s="374" t="str">
        <f ca="1">+IF(OFFSET('Water Data'!$F$28,0,10*ROW('Water Data'!F123))="","",OFFSET('Water Data'!$F$28,0,10*ROW('Water Data'!F123)))</f>
        <v/>
      </c>
      <c r="CA129" s="374" t="str">
        <f ca="1">+IF(OFFSET('Water Data'!$F$29,0,10*ROW('Water Data'!F123))="","",OFFSET('Water Data'!$F$29,0,10*ROW('Water Data'!F123)))</f>
        <v/>
      </c>
      <c r="CB129" s="374" t="str">
        <f ca="1">+IF(OFFSET('Water Data'!$G$27,0,10*ROW('Water Data'!G123))="","",OFFSET('Water Data'!$G$27,0,10*ROW('Water Data'!G123)))</f>
        <v/>
      </c>
      <c r="CC129" s="374" t="str">
        <f ca="1">+IF(OFFSET('Water Data'!$G$28,0,10*ROW('Water Data'!G123))="","",OFFSET('Water Data'!$G$28,0,10*ROW('Water Data'!G123)))</f>
        <v/>
      </c>
      <c r="CD129" s="374" t="str">
        <f ca="1">+IF(OFFSET('Water Data'!$G$29,0,10*ROW('Water Data'!G123))="","",OFFSET('Water Data'!$G$29,0,10*ROW('Water Data'!G123)))</f>
        <v/>
      </c>
      <c r="CE129" s="374" t="str">
        <f ca="1">+IF(OFFSET('Water Data'!$H$27,0,10*ROW('Water Data'!H123))="","",OFFSET('Water Data'!$H$27,0,10*ROW('Water Data'!H123)))</f>
        <v/>
      </c>
      <c r="CF129" s="374" t="str">
        <f ca="1">+IF(OFFSET('Water Data'!$H$28,0,10*ROW('Water Data'!H123))="","",OFFSET('Water Data'!$H$28,0,10*ROW('Water Data'!H123)))</f>
        <v/>
      </c>
      <c r="CG129" s="374" t="str">
        <f ca="1">+IF(OFFSET('Water Data'!$H$29,0,10*ROW('Water Data'!H123))="","",OFFSET('Water Data'!$H$29,0,10*ROW('Water Data'!H123)))</f>
        <v/>
      </c>
      <c r="CH129" s="374" t="str">
        <f ca="1">+IF(OFFSET('Water Data'!$I$27,0,10*ROW('Water Data'!I123))="","",OFFSET('Water Data'!$I$27,0,10*ROW('Water Data'!I123)))</f>
        <v/>
      </c>
      <c r="CI129" s="374" t="str">
        <f ca="1">+IF(OFFSET('Water Data'!$I$28,0,10*ROW('Water Data'!I123))="","",OFFSET('Water Data'!$I$28,0,10*ROW('Water Data'!I123)))</f>
        <v/>
      </c>
      <c r="CJ129" s="374" t="str">
        <f ca="1">+IF(OFFSET('Water Data'!$I$29,0,10*ROW('Water Data'!I123))="","",OFFSET('Water Data'!$I$29,0,10*ROW('Water Data'!I123)))</f>
        <v/>
      </c>
      <c r="CK129" s="374" t="str">
        <f ca="1">+IF(OFFSET('Sanitation Data'!$D$28,0,10*ROW('Sanitation Data'!D123))="","",OFFSET('Sanitation Data'!$D$28,0,10*ROW('Sanitation Data'!D123)))</f>
        <v/>
      </c>
      <c r="CL129" s="374" t="str">
        <f ca="1">+IF(OFFSET('Sanitation Data'!$D$29,0,10*ROW('Sanitation Data'!D123))="","",OFFSET('Sanitation Data'!$D$29,0,10*ROW('Sanitation Data'!D123)))</f>
        <v/>
      </c>
      <c r="CM129" s="374" t="str">
        <f ca="1">+IF(OFFSET('Sanitation Data'!$D$30,0,10*ROW('Sanitation Data'!D123))="","",OFFSET('Sanitation Data'!$D$30,0,10*ROW('Sanitation Data'!D123)))</f>
        <v/>
      </c>
      <c r="CN129" s="374" t="str">
        <f ca="1">+IF(OFFSET('Sanitation Data'!$D$31,0,10*ROW('Sanitation Data'!D123))="","",OFFSET('Sanitation Data'!$D$31,0,10*ROW('Sanitation Data'!D123)))</f>
        <v/>
      </c>
      <c r="CO129" s="374" t="str">
        <f ca="1">+IF(OFFSET('Sanitation Data'!$D$32,0,10*ROW('Sanitation Data'!D123))="","",OFFSET('Sanitation Data'!$D$32,0,10*ROW('Sanitation Data'!D123)))</f>
        <v/>
      </c>
      <c r="CP129" s="374" t="str">
        <f ca="1">+IF(OFFSET('Sanitation Data'!$E$28,0,10*ROW('Sanitation Data'!E123))="","",OFFSET('Sanitation Data'!$E$28,0,10*ROW('Sanitation Data'!E123)))</f>
        <v/>
      </c>
      <c r="CQ129" s="374" t="str">
        <f ca="1">+IF(OFFSET('Sanitation Data'!$E$29,0,10*ROW('Sanitation Data'!E123))="","",OFFSET('Sanitation Data'!$E$29,0,10*ROW('Sanitation Data'!E123)))</f>
        <v/>
      </c>
      <c r="CR129" s="374" t="str">
        <f ca="1">+IF(OFFSET('Sanitation Data'!$E$30,0,10*ROW('Sanitation Data'!E123))="","",OFFSET('Sanitation Data'!$E$30,0,10*ROW('Sanitation Data'!E123)))</f>
        <v/>
      </c>
      <c r="CS129" s="374" t="str">
        <f ca="1">+IF(OFFSET('Sanitation Data'!$E$31,0,10*ROW('Sanitation Data'!E123))="","",OFFSET('Sanitation Data'!$E$31,0,10*ROW('Sanitation Data'!E123)))</f>
        <v/>
      </c>
      <c r="CT129" s="374" t="str">
        <f ca="1">+IF(OFFSET('Sanitation Data'!$E$32,0,10*ROW('Sanitation Data'!E123))="","",OFFSET('Sanitation Data'!$E$32,0,10*ROW('Sanitation Data'!E123)))</f>
        <v/>
      </c>
      <c r="CU129" s="374" t="str">
        <f ca="1">+IF(OFFSET('Sanitation Data'!$F$28,0,10*ROW('Sanitation Data'!F123))="","",OFFSET('Sanitation Data'!$F$28,0,10*ROW('Sanitation Data'!F123)))</f>
        <v/>
      </c>
      <c r="CV129" s="374" t="str">
        <f ca="1">+IF(OFFSET('Sanitation Data'!$F$29,0,10*ROW('Sanitation Data'!F123))="","",OFFSET('Sanitation Data'!$F$29,0,10*ROW('Sanitation Data'!F123)))</f>
        <v/>
      </c>
      <c r="CW129" s="374" t="str">
        <f ca="1">+IF(OFFSET('Sanitation Data'!$F$30,0,10*ROW('Sanitation Data'!F123))="","",OFFSET('Sanitation Data'!$F$30,0,10*ROW('Sanitation Data'!F123)))</f>
        <v/>
      </c>
      <c r="CX129" s="374" t="str">
        <f ca="1">+IF(OFFSET('Sanitation Data'!$F$31,0,10*ROW('Sanitation Data'!F123))="","",OFFSET('Sanitation Data'!$F$31,0,10*ROW('Sanitation Data'!F123)))</f>
        <v/>
      </c>
      <c r="CY129" s="374" t="str">
        <f ca="1">+IF(OFFSET('Sanitation Data'!$F$32,0,10*ROW('Sanitation Data'!F123))="","",OFFSET('Sanitation Data'!$F$32,0,10*ROW('Sanitation Data'!F123)))</f>
        <v/>
      </c>
      <c r="CZ129" s="374" t="str">
        <f ca="1">+IF(OFFSET('Sanitation Data'!$G$28,0,10*ROW('Sanitation Data'!G123))="","",OFFSET('Sanitation Data'!$G$28,0,10*ROW('Sanitation Data'!G123)))</f>
        <v/>
      </c>
      <c r="DA129" s="374" t="str">
        <f ca="1">+IF(OFFSET('Sanitation Data'!$G$29,0,10*ROW('Sanitation Data'!G123))="","",OFFSET('Sanitation Data'!$G$29,0,10*ROW('Sanitation Data'!G123)))</f>
        <v/>
      </c>
      <c r="DB129" s="374" t="str">
        <f ca="1">+IF(OFFSET('Sanitation Data'!$G$30,0,10*ROW('Sanitation Data'!G123))="","",OFFSET('Sanitation Data'!$G$30,0,10*ROW('Sanitation Data'!G123)))</f>
        <v/>
      </c>
      <c r="DC129" s="374" t="str">
        <f ca="1">+IF(OFFSET('Sanitation Data'!$G$31,0,10*ROW('Sanitation Data'!G123))="","",OFFSET('Sanitation Data'!$G$31,0,10*ROW('Sanitation Data'!G123)))</f>
        <v/>
      </c>
      <c r="DD129" s="374" t="str">
        <f ca="1">+IF(OFFSET('Sanitation Data'!$G$32,0,10*ROW('Sanitation Data'!G123))="","",OFFSET('Sanitation Data'!$G$32,0,10*ROW('Sanitation Data'!G123)))</f>
        <v/>
      </c>
      <c r="DE129" s="374" t="str">
        <f ca="1">+IF(OFFSET('Sanitation Data'!$H$28,0,10*ROW('Sanitation Data'!H123))="","",OFFSET('Sanitation Data'!$H$28,0,10*ROW('Sanitation Data'!H123)))</f>
        <v/>
      </c>
      <c r="DF129" s="374" t="str">
        <f ca="1">+IF(OFFSET('Sanitation Data'!$H$29,0,10*ROW('Sanitation Data'!H123))="","",OFFSET('Sanitation Data'!$H$29,0,10*ROW('Sanitation Data'!H123)))</f>
        <v/>
      </c>
      <c r="DG129" s="374" t="str">
        <f ca="1">+IF(OFFSET('Sanitation Data'!$H$30,0,10*ROW('Sanitation Data'!H123))="","",OFFSET('Sanitation Data'!$H$30,0,10*ROW('Sanitation Data'!H123)))</f>
        <v/>
      </c>
      <c r="DH129" s="374" t="str">
        <f ca="1">+IF(OFFSET('Sanitation Data'!$H$31,0,10*ROW('Sanitation Data'!H123))="","",OFFSET('Sanitation Data'!$H$31,0,10*ROW('Sanitation Data'!H123)))</f>
        <v/>
      </c>
      <c r="DI129" s="374" t="str">
        <f ca="1">+IF(OFFSET('Sanitation Data'!$H$32,0,10*ROW('Sanitation Data'!H123))="","",OFFSET('Sanitation Data'!$H$32,0,10*ROW('Sanitation Data'!H123)))</f>
        <v/>
      </c>
      <c r="DJ129" s="374" t="str">
        <f ca="1">+IF(OFFSET('Sanitation Data'!$I$28,0,10*ROW('Sanitation Data'!I123))="","",OFFSET('Sanitation Data'!$I$28,0,10*ROW('Sanitation Data'!I123)))</f>
        <v/>
      </c>
      <c r="DK129" s="374" t="str">
        <f ca="1">+IF(OFFSET('Sanitation Data'!$I$29,0,10*ROW('Sanitation Data'!I123))="","",OFFSET('Sanitation Data'!$I$29,0,10*ROW('Sanitation Data'!I123)))</f>
        <v/>
      </c>
      <c r="DL129" s="374" t="str">
        <f ca="1">+IF(OFFSET('Sanitation Data'!$I$30,0,10*ROW('Sanitation Data'!I123))="","",OFFSET('Sanitation Data'!$I$30,0,10*ROW('Sanitation Data'!I123)))</f>
        <v/>
      </c>
      <c r="DM129" s="374" t="str">
        <f ca="1">+IF(OFFSET('Sanitation Data'!$I$31,0,10*ROW('Sanitation Data'!I123))="","",OFFSET('Sanitation Data'!$I$31,0,10*ROW('Sanitation Data'!I123)))</f>
        <v/>
      </c>
      <c r="DN129" s="374" t="str">
        <f ca="1">+IF(OFFSET('Sanitation Data'!$I$32,0,10*ROW('Sanitation Data'!I123))="","",OFFSET('Sanitation Data'!$I$32,0,10*ROW('Sanitation Data'!I123)))</f>
        <v/>
      </c>
      <c r="DO129" s="374" t="str">
        <f ca="1">+IF(OFFSET('Hygiene Data'!$D$11,0,10*ROW('Hygiene Data'!D123))="","",OFFSET('Hygiene Data'!$D$11,0,10*ROW('Hygiene Data'!D123)))</f>
        <v/>
      </c>
      <c r="DP129" s="374" t="str">
        <f ca="1">+IF(OFFSET('Hygiene Data'!$D$12,0,10*ROW('Hygiene Data'!D123))="","",OFFSET('Hygiene Data'!$D$12,0,10*ROW('Hygiene Data'!D123)))</f>
        <v/>
      </c>
      <c r="DQ129" s="374" t="str">
        <f ca="1">+IF(OFFSET('Hygiene Data'!$D$13,0,10*ROW('Hygiene Data'!D123))="","",OFFSET('Hygiene Data'!$D$13,0,10*ROW('Hygiene Data'!D123)))</f>
        <v/>
      </c>
      <c r="DR129" s="374" t="str">
        <f ca="1">+IF(OFFSET('Hygiene Data'!$E$11,0,10*ROW('Hygiene Data'!E123))="","",OFFSET('Hygiene Data'!$E$11,0,10*ROW('Hygiene Data'!E123)))</f>
        <v/>
      </c>
      <c r="DS129" s="374" t="str">
        <f ca="1">+IF(OFFSET('Hygiene Data'!$E$12,0,10*ROW('Hygiene Data'!E123))="","",OFFSET('Hygiene Data'!$E$12,0,10*ROW('Hygiene Data'!E123)))</f>
        <v/>
      </c>
      <c r="DT129" s="374" t="str">
        <f ca="1">+IF(OFFSET('Hygiene Data'!$E$13,0,10*ROW('Hygiene Data'!E123))="","",OFFSET('Hygiene Data'!$E$13,0,10*ROW('Hygiene Data'!E123)))</f>
        <v/>
      </c>
      <c r="DU129" s="374" t="str">
        <f ca="1">+IF(OFFSET('Hygiene Data'!$F$11,0,10*ROW('Hygiene Data'!F123))="","",OFFSET('Hygiene Data'!$F$11,0,10*ROW('Hygiene Data'!F123)))</f>
        <v/>
      </c>
      <c r="DV129" s="374" t="str">
        <f ca="1">+IF(OFFSET('Hygiene Data'!$F$12,0,10*ROW('Hygiene Data'!F123))="","",OFFSET('Hygiene Data'!$F$12,0,10*ROW('Hygiene Data'!F123)))</f>
        <v/>
      </c>
      <c r="DW129" s="374" t="str">
        <f ca="1">+IF(OFFSET('Hygiene Data'!$F$13,0,10*ROW('Hygiene Data'!F123))="","",OFFSET('Hygiene Data'!$F$13,0,10*ROW('Hygiene Data'!F123)))</f>
        <v/>
      </c>
      <c r="DX129" s="374" t="str">
        <f ca="1">+IF(OFFSET('Hygiene Data'!$G$11,0,10*ROW('Hygiene Data'!G123))="","",OFFSET('Hygiene Data'!$G$11,0,10*ROW('Hygiene Data'!G123)))</f>
        <v/>
      </c>
      <c r="DY129" s="374" t="str">
        <f ca="1">+IF(OFFSET('Hygiene Data'!$G$12,0,10*ROW('Hygiene Data'!G123))="","",OFFSET('Hygiene Data'!$G$12,0,10*ROW('Hygiene Data'!G123)))</f>
        <v/>
      </c>
      <c r="DZ129" s="374" t="str">
        <f ca="1">+IF(OFFSET('Hygiene Data'!$G$13,0,10*ROW('Hygiene Data'!G123))="","",OFFSET('Hygiene Data'!$G$13,0,10*ROW('Hygiene Data'!G123)))</f>
        <v/>
      </c>
      <c r="EA129" s="374" t="str">
        <f ca="1">+IF(OFFSET('Hygiene Data'!$H$11,0,10*ROW('Hygiene Data'!H123))="","",OFFSET('Hygiene Data'!$H$11,0,10*ROW('Hygiene Data'!H123)))</f>
        <v/>
      </c>
      <c r="EB129" s="374" t="str">
        <f ca="1">+IF(OFFSET('Hygiene Data'!$H$12,0,10*ROW('Hygiene Data'!H123))="","",OFFSET('Hygiene Data'!$H$12,0,10*ROW('Hygiene Data'!H123)))</f>
        <v/>
      </c>
      <c r="EC129" s="374" t="str">
        <f ca="1">+IF(OFFSET('Hygiene Data'!$H$13,0,10*ROW('Hygiene Data'!H123))="","",OFFSET('Hygiene Data'!$H$13,0,10*ROW('Hygiene Data'!H123)))</f>
        <v/>
      </c>
      <c r="ED129" s="374" t="str">
        <f ca="1">+IF(OFFSET('Hygiene Data'!$I$11,0,10*ROW('Hygiene Data'!I123))="","",OFFSET('Hygiene Data'!$I$11,0,10*ROW('Hygiene Data'!I123)))</f>
        <v/>
      </c>
      <c r="EE129" s="374" t="str">
        <f ca="1">+IF(OFFSET('Hygiene Data'!$I$12,0,10*ROW('Hygiene Data'!I123))="","",OFFSET('Hygiene Data'!$I$12,0,10*ROW('Hygiene Data'!I123)))</f>
        <v/>
      </c>
      <c r="EF129" s="374" t="str">
        <f ca="1">+IF(OFFSET('Hygiene Data'!$I$13,0,10*ROW('Hygiene Data'!I123))="","",OFFSET('Hygiene Data'!$I$13,0,10*ROW('Hygiene Data'!I123)))</f>
        <v/>
      </c>
    </row>
    <row r="130" spans="1:136" x14ac:dyDescent="0.25">
      <c r="A130" s="483" t="str">
        <f ca="1">+IF(OFFSET('Water Data'!$B$2,0,10*ROW('Water Data'!E124))="","",OFFSET('Water Data'!$B$2,0,10*ROW('Water Data'!E124)))</f>
        <v/>
      </c>
      <c r="B130" s="48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0" t="str">
        <f t="shared" ca="1" si="1"/>
        <v/>
      </c>
      <c r="D130" s="51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4" t="str">
        <f ca="1">+IF(OFFSET('Water Data'!$D$27,0,10*ROW('Water Data'!D124))="","",OFFSET('Water Data'!$D$27,0,10*ROW('Water Data'!D124)))</f>
        <v/>
      </c>
      <c r="BT130" s="374" t="str">
        <f ca="1">+IF(OFFSET('Water Data'!$D$28,0,10*ROW('Water Data'!D124))="","",OFFSET('Water Data'!$D$28,0,10*ROW('Water Data'!D124)))</f>
        <v/>
      </c>
      <c r="BU130" s="374" t="str">
        <f ca="1">+IF(OFFSET('Water Data'!$D$29,0,10*ROW('Water Data'!D124))="","",OFFSET('Water Data'!$D$29,0,10*ROW('Water Data'!D124)))</f>
        <v/>
      </c>
      <c r="BV130" s="374" t="str">
        <f ca="1">+IF(OFFSET('Water Data'!$E$27,0,10*ROW('Water Data'!E124))="","",OFFSET('Water Data'!$E$27,0,10*ROW('Water Data'!E124)))</f>
        <v/>
      </c>
      <c r="BW130" s="374" t="str">
        <f ca="1">+IF(OFFSET('Water Data'!$E$28,0,10*ROW('Water Data'!E124))="","",OFFSET('Water Data'!$E$28,0,10*ROW('Water Data'!E124)))</f>
        <v/>
      </c>
      <c r="BX130" s="374" t="str">
        <f ca="1">+IF(OFFSET('Water Data'!$E$29,0,10*ROW('Water Data'!E124))="","",OFFSET('Water Data'!$E$29,0,10*ROW('Water Data'!E124)))</f>
        <v/>
      </c>
      <c r="BY130" s="374" t="str">
        <f ca="1">+IF(OFFSET('Water Data'!$F$27,0,10*ROW('Water Data'!F124))="","",OFFSET('Water Data'!$F$27,0,10*ROW('Water Data'!F124)))</f>
        <v/>
      </c>
      <c r="BZ130" s="374" t="str">
        <f ca="1">+IF(OFFSET('Water Data'!$F$28,0,10*ROW('Water Data'!F124))="","",OFFSET('Water Data'!$F$28,0,10*ROW('Water Data'!F124)))</f>
        <v/>
      </c>
      <c r="CA130" s="374" t="str">
        <f ca="1">+IF(OFFSET('Water Data'!$F$29,0,10*ROW('Water Data'!F124))="","",OFFSET('Water Data'!$F$29,0,10*ROW('Water Data'!F124)))</f>
        <v/>
      </c>
      <c r="CB130" s="374" t="str">
        <f ca="1">+IF(OFFSET('Water Data'!$G$27,0,10*ROW('Water Data'!G124))="","",OFFSET('Water Data'!$G$27,0,10*ROW('Water Data'!G124)))</f>
        <v/>
      </c>
      <c r="CC130" s="374" t="str">
        <f ca="1">+IF(OFFSET('Water Data'!$G$28,0,10*ROW('Water Data'!G124))="","",OFFSET('Water Data'!$G$28,0,10*ROW('Water Data'!G124)))</f>
        <v/>
      </c>
      <c r="CD130" s="374" t="str">
        <f ca="1">+IF(OFFSET('Water Data'!$G$29,0,10*ROW('Water Data'!G124))="","",OFFSET('Water Data'!$G$29,0,10*ROW('Water Data'!G124)))</f>
        <v/>
      </c>
      <c r="CE130" s="374" t="str">
        <f ca="1">+IF(OFFSET('Water Data'!$H$27,0,10*ROW('Water Data'!H124))="","",OFFSET('Water Data'!$H$27,0,10*ROW('Water Data'!H124)))</f>
        <v/>
      </c>
      <c r="CF130" s="374" t="str">
        <f ca="1">+IF(OFFSET('Water Data'!$H$28,0,10*ROW('Water Data'!H124))="","",OFFSET('Water Data'!$H$28,0,10*ROW('Water Data'!H124)))</f>
        <v/>
      </c>
      <c r="CG130" s="374" t="str">
        <f ca="1">+IF(OFFSET('Water Data'!$H$29,0,10*ROW('Water Data'!H124))="","",OFFSET('Water Data'!$H$29,0,10*ROW('Water Data'!H124)))</f>
        <v/>
      </c>
      <c r="CH130" s="374" t="str">
        <f ca="1">+IF(OFFSET('Water Data'!$I$27,0,10*ROW('Water Data'!I124))="","",OFFSET('Water Data'!$I$27,0,10*ROW('Water Data'!I124)))</f>
        <v/>
      </c>
      <c r="CI130" s="374" t="str">
        <f ca="1">+IF(OFFSET('Water Data'!$I$28,0,10*ROW('Water Data'!I124))="","",OFFSET('Water Data'!$I$28,0,10*ROW('Water Data'!I124)))</f>
        <v/>
      </c>
      <c r="CJ130" s="374" t="str">
        <f ca="1">+IF(OFFSET('Water Data'!$I$29,0,10*ROW('Water Data'!I124))="","",OFFSET('Water Data'!$I$29,0,10*ROW('Water Data'!I124)))</f>
        <v/>
      </c>
      <c r="CK130" s="374" t="str">
        <f ca="1">+IF(OFFSET('Sanitation Data'!$D$28,0,10*ROW('Sanitation Data'!D124))="","",OFFSET('Sanitation Data'!$D$28,0,10*ROW('Sanitation Data'!D124)))</f>
        <v/>
      </c>
      <c r="CL130" s="374" t="str">
        <f ca="1">+IF(OFFSET('Sanitation Data'!$D$29,0,10*ROW('Sanitation Data'!D124))="","",OFFSET('Sanitation Data'!$D$29,0,10*ROW('Sanitation Data'!D124)))</f>
        <v/>
      </c>
      <c r="CM130" s="374" t="str">
        <f ca="1">+IF(OFFSET('Sanitation Data'!$D$30,0,10*ROW('Sanitation Data'!D124))="","",OFFSET('Sanitation Data'!$D$30,0,10*ROW('Sanitation Data'!D124)))</f>
        <v/>
      </c>
      <c r="CN130" s="374" t="str">
        <f ca="1">+IF(OFFSET('Sanitation Data'!$D$31,0,10*ROW('Sanitation Data'!D124))="","",OFFSET('Sanitation Data'!$D$31,0,10*ROW('Sanitation Data'!D124)))</f>
        <v/>
      </c>
      <c r="CO130" s="374" t="str">
        <f ca="1">+IF(OFFSET('Sanitation Data'!$D$32,0,10*ROW('Sanitation Data'!D124))="","",OFFSET('Sanitation Data'!$D$32,0,10*ROW('Sanitation Data'!D124)))</f>
        <v/>
      </c>
      <c r="CP130" s="374" t="str">
        <f ca="1">+IF(OFFSET('Sanitation Data'!$E$28,0,10*ROW('Sanitation Data'!E124))="","",OFFSET('Sanitation Data'!$E$28,0,10*ROW('Sanitation Data'!E124)))</f>
        <v/>
      </c>
      <c r="CQ130" s="374" t="str">
        <f ca="1">+IF(OFFSET('Sanitation Data'!$E$29,0,10*ROW('Sanitation Data'!E124))="","",OFFSET('Sanitation Data'!$E$29,0,10*ROW('Sanitation Data'!E124)))</f>
        <v/>
      </c>
      <c r="CR130" s="374" t="str">
        <f ca="1">+IF(OFFSET('Sanitation Data'!$E$30,0,10*ROW('Sanitation Data'!E124))="","",OFFSET('Sanitation Data'!$E$30,0,10*ROW('Sanitation Data'!E124)))</f>
        <v/>
      </c>
      <c r="CS130" s="374" t="str">
        <f ca="1">+IF(OFFSET('Sanitation Data'!$E$31,0,10*ROW('Sanitation Data'!E124))="","",OFFSET('Sanitation Data'!$E$31,0,10*ROW('Sanitation Data'!E124)))</f>
        <v/>
      </c>
      <c r="CT130" s="374" t="str">
        <f ca="1">+IF(OFFSET('Sanitation Data'!$E$32,0,10*ROW('Sanitation Data'!E124))="","",OFFSET('Sanitation Data'!$E$32,0,10*ROW('Sanitation Data'!E124)))</f>
        <v/>
      </c>
      <c r="CU130" s="374" t="str">
        <f ca="1">+IF(OFFSET('Sanitation Data'!$F$28,0,10*ROW('Sanitation Data'!F124))="","",OFFSET('Sanitation Data'!$F$28,0,10*ROW('Sanitation Data'!F124)))</f>
        <v/>
      </c>
      <c r="CV130" s="374" t="str">
        <f ca="1">+IF(OFFSET('Sanitation Data'!$F$29,0,10*ROW('Sanitation Data'!F124))="","",OFFSET('Sanitation Data'!$F$29,0,10*ROW('Sanitation Data'!F124)))</f>
        <v/>
      </c>
      <c r="CW130" s="374" t="str">
        <f ca="1">+IF(OFFSET('Sanitation Data'!$F$30,0,10*ROW('Sanitation Data'!F124))="","",OFFSET('Sanitation Data'!$F$30,0,10*ROW('Sanitation Data'!F124)))</f>
        <v/>
      </c>
      <c r="CX130" s="374" t="str">
        <f ca="1">+IF(OFFSET('Sanitation Data'!$F$31,0,10*ROW('Sanitation Data'!F124))="","",OFFSET('Sanitation Data'!$F$31,0,10*ROW('Sanitation Data'!F124)))</f>
        <v/>
      </c>
      <c r="CY130" s="374" t="str">
        <f ca="1">+IF(OFFSET('Sanitation Data'!$F$32,0,10*ROW('Sanitation Data'!F124))="","",OFFSET('Sanitation Data'!$F$32,0,10*ROW('Sanitation Data'!F124)))</f>
        <v/>
      </c>
      <c r="CZ130" s="374" t="str">
        <f ca="1">+IF(OFFSET('Sanitation Data'!$G$28,0,10*ROW('Sanitation Data'!G124))="","",OFFSET('Sanitation Data'!$G$28,0,10*ROW('Sanitation Data'!G124)))</f>
        <v/>
      </c>
      <c r="DA130" s="374" t="str">
        <f ca="1">+IF(OFFSET('Sanitation Data'!$G$29,0,10*ROW('Sanitation Data'!G124))="","",OFFSET('Sanitation Data'!$G$29,0,10*ROW('Sanitation Data'!G124)))</f>
        <v/>
      </c>
      <c r="DB130" s="374" t="str">
        <f ca="1">+IF(OFFSET('Sanitation Data'!$G$30,0,10*ROW('Sanitation Data'!G124))="","",OFFSET('Sanitation Data'!$G$30,0,10*ROW('Sanitation Data'!G124)))</f>
        <v/>
      </c>
      <c r="DC130" s="374" t="str">
        <f ca="1">+IF(OFFSET('Sanitation Data'!$G$31,0,10*ROW('Sanitation Data'!G124))="","",OFFSET('Sanitation Data'!$G$31,0,10*ROW('Sanitation Data'!G124)))</f>
        <v/>
      </c>
      <c r="DD130" s="374" t="str">
        <f ca="1">+IF(OFFSET('Sanitation Data'!$G$32,0,10*ROW('Sanitation Data'!G124))="","",OFFSET('Sanitation Data'!$G$32,0,10*ROW('Sanitation Data'!G124)))</f>
        <v/>
      </c>
      <c r="DE130" s="374" t="str">
        <f ca="1">+IF(OFFSET('Sanitation Data'!$H$28,0,10*ROW('Sanitation Data'!H124))="","",OFFSET('Sanitation Data'!$H$28,0,10*ROW('Sanitation Data'!H124)))</f>
        <v/>
      </c>
      <c r="DF130" s="374" t="str">
        <f ca="1">+IF(OFFSET('Sanitation Data'!$H$29,0,10*ROW('Sanitation Data'!H124))="","",OFFSET('Sanitation Data'!$H$29,0,10*ROW('Sanitation Data'!H124)))</f>
        <v/>
      </c>
      <c r="DG130" s="374" t="str">
        <f ca="1">+IF(OFFSET('Sanitation Data'!$H$30,0,10*ROW('Sanitation Data'!H124))="","",OFFSET('Sanitation Data'!$H$30,0,10*ROW('Sanitation Data'!H124)))</f>
        <v/>
      </c>
      <c r="DH130" s="374" t="str">
        <f ca="1">+IF(OFFSET('Sanitation Data'!$H$31,0,10*ROW('Sanitation Data'!H124))="","",OFFSET('Sanitation Data'!$H$31,0,10*ROW('Sanitation Data'!H124)))</f>
        <v/>
      </c>
      <c r="DI130" s="374" t="str">
        <f ca="1">+IF(OFFSET('Sanitation Data'!$H$32,0,10*ROW('Sanitation Data'!H124))="","",OFFSET('Sanitation Data'!$H$32,0,10*ROW('Sanitation Data'!H124)))</f>
        <v/>
      </c>
      <c r="DJ130" s="374" t="str">
        <f ca="1">+IF(OFFSET('Sanitation Data'!$I$28,0,10*ROW('Sanitation Data'!I124))="","",OFFSET('Sanitation Data'!$I$28,0,10*ROW('Sanitation Data'!I124)))</f>
        <v/>
      </c>
      <c r="DK130" s="374" t="str">
        <f ca="1">+IF(OFFSET('Sanitation Data'!$I$29,0,10*ROW('Sanitation Data'!I124))="","",OFFSET('Sanitation Data'!$I$29,0,10*ROW('Sanitation Data'!I124)))</f>
        <v/>
      </c>
      <c r="DL130" s="374" t="str">
        <f ca="1">+IF(OFFSET('Sanitation Data'!$I$30,0,10*ROW('Sanitation Data'!I124))="","",OFFSET('Sanitation Data'!$I$30,0,10*ROW('Sanitation Data'!I124)))</f>
        <v/>
      </c>
      <c r="DM130" s="374" t="str">
        <f ca="1">+IF(OFFSET('Sanitation Data'!$I$31,0,10*ROW('Sanitation Data'!I124))="","",OFFSET('Sanitation Data'!$I$31,0,10*ROW('Sanitation Data'!I124)))</f>
        <v/>
      </c>
      <c r="DN130" s="374" t="str">
        <f ca="1">+IF(OFFSET('Sanitation Data'!$I$32,0,10*ROW('Sanitation Data'!I124))="","",OFFSET('Sanitation Data'!$I$32,0,10*ROW('Sanitation Data'!I124)))</f>
        <v/>
      </c>
      <c r="DO130" s="374" t="str">
        <f ca="1">+IF(OFFSET('Hygiene Data'!$D$11,0,10*ROW('Hygiene Data'!D124))="","",OFFSET('Hygiene Data'!$D$11,0,10*ROW('Hygiene Data'!D124)))</f>
        <v/>
      </c>
      <c r="DP130" s="374" t="str">
        <f ca="1">+IF(OFFSET('Hygiene Data'!$D$12,0,10*ROW('Hygiene Data'!D124))="","",OFFSET('Hygiene Data'!$D$12,0,10*ROW('Hygiene Data'!D124)))</f>
        <v/>
      </c>
      <c r="DQ130" s="374" t="str">
        <f ca="1">+IF(OFFSET('Hygiene Data'!$D$13,0,10*ROW('Hygiene Data'!D124))="","",OFFSET('Hygiene Data'!$D$13,0,10*ROW('Hygiene Data'!D124)))</f>
        <v/>
      </c>
      <c r="DR130" s="374" t="str">
        <f ca="1">+IF(OFFSET('Hygiene Data'!$E$11,0,10*ROW('Hygiene Data'!E124))="","",OFFSET('Hygiene Data'!$E$11,0,10*ROW('Hygiene Data'!E124)))</f>
        <v/>
      </c>
      <c r="DS130" s="374" t="str">
        <f ca="1">+IF(OFFSET('Hygiene Data'!$E$12,0,10*ROW('Hygiene Data'!E124))="","",OFFSET('Hygiene Data'!$E$12,0,10*ROW('Hygiene Data'!E124)))</f>
        <v/>
      </c>
      <c r="DT130" s="374" t="str">
        <f ca="1">+IF(OFFSET('Hygiene Data'!$E$13,0,10*ROW('Hygiene Data'!E124))="","",OFFSET('Hygiene Data'!$E$13,0,10*ROW('Hygiene Data'!E124)))</f>
        <v/>
      </c>
      <c r="DU130" s="374" t="str">
        <f ca="1">+IF(OFFSET('Hygiene Data'!$F$11,0,10*ROW('Hygiene Data'!F124))="","",OFFSET('Hygiene Data'!$F$11,0,10*ROW('Hygiene Data'!F124)))</f>
        <v/>
      </c>
      <c r="DV130" s="374" t="str">
        <f ca="1">+IF(OFFSET('Hygiene Data'!$F$12,0,10*ROW('Hygiene Data'!F124))="","",OFFSET('Hygiene Data'!$F$12,0,10*ROW('Hygiene Data'!F124)))</f>
        <v/>
      </c>
      <c r="DW130" s="374" t="str">
        <f ca="1">+IF(OFFSET('Hygiene Data'!$F$13,0,10*ROW('Hygiene Data'!F124))="","",OFFSET('Hygiene Data'!$F$13,0,10*ROW('Hygiene Data'!F124)))</f>
        <v/>
      </c>
      <c r="DX130" s="374" t="str">
        <f ca="1">+IF(OFFSET('Hygiene Data'!$G$11,0,10*ROW('Hygiene Data'!G124))="","",OFFSET('Hygiene Data'!$G$11,0,10*ROW('Hygiene Data'!G124)))</f>
        <v/>
      </c>
      <c r="DY130" s="374" t="str">
        <f ca="1">+IF(OFFSET('Hygiene Data'!$G$12,0,10*ROW('Hygiene Data'!G124))="","",OFFSET('Hygiene Data'!$G$12,0,10*ROW('Hygiene Data'!G124)))</f>
        <v/>
      </c>
      <c r="DZ130" s="374" t="str">
        <f ca="1">+IF(OFFSET('Hygiene Data'!$G$13,0,10*ROW('Hygiene Data'!G124))="","",OFFSET('Hygiene Data'!$G$13,0,10*ROW('Hygiene Data'!G124)))</f>
        <v/>
      </c>
      <c r="EA130" s="374" t="str">
        <f ca="1">+IF(OFFSET('Hygiene Data'!$H$11,0,10*ROW('Hygiene Data'!H124))="","",OFFSET('Hygiene Data'!$H$11,0,10*ROW('Hygiene Data'!H124)))</f>
        <v/>
      </c>
      <c r="EB130" s="374" t="str">
        <f ca="1">+IF(OFFSET('Hygiene Data'!$H$12,0,10*ROW('Hygiene Data'!H124))="","",OFFSET('Hygiene Data'!$H$12,0,10*ROW('Hygiene Data'!H124)))</f>
        <v/>
      </c>
      <c r="EC130" s="374" t="str">
        <f ca="1">+IF(OFFSET('Hygiene Data'!$H$13,0,10*ROW('Hygiene Data'!H124))="","",OFFSET('Hygiene Data'!$H$13,0,10*ROW('Hygiene Data'!H124)))</f>
        <v/>
      </c>
      <c r="ED130" s="374" t="str">
        <f ca="1">+IF(OFFSET('Hygiene Data'!$I$11,0,10*ROW('Hygiene Data'!I124))="","",OFFSET('Hygiene Data'!$I$11,0,10*ROW('Hygiene Data'!I124)))</f>
        <v/>
      </c>
      <c r="EE130" s="374" t="str">
        <f ca="1">+IF(OFFSET('Hygiene Data'!$I$12,0,10*ROW('Hygiene Data'!I124))="","",OFFSET('Hygiene Data'!$I$12,0,10*ROW('Hygiene Data'!I124)))</f>
        <v/>
      </c>
      <c r="EF130" s="374" t="str">
        <f ca="1">+IF(OFFSET('Hygiene Data'!$I$13,0,10*ROW('Hygiene Data'!I124))="","",OFFSET('Hygiene Data'!$I$13,0,10*ROW('Hygiene Data'!I124)))</f>
        <v/>
      </c>
    </row>
    <row r="131" spans="1:136" x14ac:dyDescent="0.25">
      <c r="A131" s="483" t="str">
        <f ca="1">+IF(OFFSET('Water Data'!$B$2,0,10*ROW('Water Data'!E125))="","",OFFSET('Water Data'!$B$2,0,10*ROW('Water Data'!E125)))</f>
        <v/>
      </c>
      <c r="B131" s="48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0" t="str">
        <f t="shared" ca="1" si="1"/>
        <v/>
      </c>
      <c r="D131" s="51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4" t="str">
        <f ca="1">+IF(OFFSET('Water Data'!$D$27,0,10*ROW('Water Data'!D125))="","",OFFSET('Water Data'!$D$27,0,10*ROW('Water Data'!D125)))</f>
        <v/>
      </c>
      <c r="BT131" s="374" t="str">
        <f ca="1">+IF(OFFSET('Water Data'!$D$28,0,10*ROW('Water Data'!D125))="","",OFFSET('Water Data'!$D$28,0,10*ROW('Water Data'!D125)))</f>
        <v/>
      </c>
      <c r="BU131" s="374" t="str">
        <f ca="1">+IF(OFFSET('Water Data'!$D$29,0,10*ROW('Water Data'!D125))="","",OFFSET('Water Data'!$D$29,0,10*ROW('Water Data'!D125)))</f>
        <v/>
      </c>
      <c r="BV131" s="374" t="str">
        <f ca="1">+IF(OFFSET('Water Data'!$E$27,0,10*ROW('Water Data'!E125))="","",OFFSET('Water Data'!$E$27,0,10*ROW('Water Data'!E125)))</f>
        <v/>
      </c>
      <c r="BW131" s="374" t="str">
        <f ca="1">+IF(OFFSET('Water Data'!$E$28,0,10*ROW('Water Data'!E125))="","",OFFSET('Water Data'!$E$28,0,10*ROW('Water Data'!E125)))</f>
        <v/>
      </c>
      <c r="BX131" s="374" t="str">
        <f ca="1">+IF(OFFSET('Water Data'!$E$29,0,10*ROW('Water Data'!E125))="","",OFFSET('Water Data'!$E$29,0,10*ROW('Water Data'!E125)))</f>
        <v/>
      </c>
      <c r="BY131" s="374" t="str">
        <f ca="1">+IF(OFFSET('Water Data'!$F$27,0,10*ROW('Water Data'!F125))="","",OFFSET('Water Data'!$F$27,0,10*ROW('Water Data'!F125)))</f>
        <v/>
      </c>
      <c r="BZ131" s="374" t="str">
        <f ca="1">+IF(OFFSET('Water Data'!$F$28,0,10*ROW('Water Data'!F125))="","",OFFSET('Water Data'!$F$28,0,10*ROW('Water Data'!F125)))</f>
        <v/>
      </c>
      <c r="CA131" s="374" t="str">
        <f ca="1">+IF(OFFSET('Water Data'!$F$29,0,10*ROW('Water Data'!F125))="","",OFFSET('Water Data'!$F$29,0,10*ROW('Water Data'!F125)))</f>
        <v/>
      </c>
      <c r="CB131" s="374" t="str">
        <f ca="1">+IF(OFFSET('Water Data'!$G$27,0,10*ROW('Water Data'!G125))="","",OFFSET('Water Data'!$G$27,0,10*ROW('Water Data'!G125)))</f>
        <v/>
      </c>
      <c r="CC131" s="374" t="str">
        <f ca="1">+IF(OFFSET('Water Data'!$G$28,0,10*ROW('Water Data'!G125))="","",OFFSET('Water Data'!$G$28,0,10*ROW('Water Data'!G125)))</f>
        <v/>
      </c>
      <c r="CD131" s="374" t="str">
        <f ca="1">+IF(OFFSET('Water Data'!$G$29,0,10*ROW('Water Data'!G125))="","",OFFSET('Water Data'!$G$29,0,10*ROW('Water Data'!G125)))</f>
        <v/>
      </c>
      <c r="CE131" s="374" t="str">
        <f ca="1">+IF(OFFSET('Water Data'!$H$27,0,10*ROW('Water Data'!H125))="","",OFFSET('Water Data'!$H$27,0,10*ROW('Water Data'!H125)))</f>
        <v/>
      </c>
      <c r="CF131" s="374" t="str">
        <f ca="1">+IF(OFFSET('Water Data'!$H$28,0,10*ROW('Water Data'!H125))="","",OFFSET('Water Data'!$H$28,0,10*ROW('Water Data'!H125)))</f>
        <v/>
      </c>
      <c r="CG131" s="374" t="str">
        <f ca="1">+IF(OFFSET('Water Data'!$H$29,0,10*ROW('Water Data'!H125))="","",OFFSET('Water Data'!$H$29,0,10*ROW('Water Data'!H125)))</f>
        <v/>
      </c>
      <c r="CH131" s="374" t="str">
        <f ca="1">+IF(OFFSET('Water Data'!$I$27,0,10*ROW('Water Data'!I125))="","",OFFSET('Water Data'!$I$27,0,10*ROW('Water Data'!I125)))</f>
        <v/>
      </c>
      <c r="CI131" s="374" t="str">
        <f ca="1">+IF(OFFSET('Water Data'!$I$28,0,10*ROW('Water Data'!I125))="","",OFFSET('Water Data'!$I$28,0,10*ROW('Water Data'!I125)))</f>
        <v/>
      </c>
      <c r="CJ131" s="374" t="str">
        <f ca="1">+IF(OFFSET('Water Data'!$I$29,0,10*ROW('Water Data'!I125))="","",OFFSET('Water Data'!$I$29,0,10*ROW('Water Data'!I125)))</f>
        <v/>
      </c>
      <c r="CK131" s="374" t="str">
        <f ca="1">+IF(OFFSET('Sanitation Data'!$D$28,0,10*ROW('Sanitation Data'!D125))="","",OFFSET('Sanitation Data'!$D$28,0,10*ROW('Sanitation Data'!D125)))</f>
        <v/>
      </c>
      <c r="CL131" s="374" t="str">
        <f ca="1">+IF(OFFSET('Sanitation Data'!$D$29,0,10*ROW('Sanitation Data'!D125))="","",OFFSET('Sanitation Data'!$D$29,0,10*ROW('Sanitation Data'!D125)))</f>
        <v/>
      </c>
      <c r="CM131" s="374" t="str">
        <f ca="1">+IF(OFFSET('Sanitation Data'!$D$30,0,10*ROW('Sanitation Data'!D125))="","",OFFSET('Sanitation Data'!$D$30,0,10*ROW('Sanitation Data'!D125)))</f>
        <v/>
      </c>
      <c r="CN131" s="374" t="str">
        <f ca="1">+IF(OFFSET('Sanitation Data'!$D$31,0,10*ROW('Sanitation Data'!D125))="","",OFFSET('Sanitation Data'!$D$31,0,10*ROW('Sanitation Data'!D125)))</f>
        <v/>
      </c>
      <c r="CO131" s="374" t="str">
        <f ca="1">+IF(OFFSET('Sanitation Data'!$D$32,0,10*ROW('Sanitation Data'!D125))="","",OFFSET('Sanitation Data'!$D$32,0,10*ROW('Sanitation Data'!D125)))</f>
        <v/>
      </c>
      <c r="CP131" s="374" t="str">
        <f ca="1">+IF(OFFSET('Sanitation Data'!$E$28,0,10*ROW('Sanitation Data'!E125))="","",OFFSET('Sanitation Data'!$E$28,0,10*ROW('Sanitation Data'!E125)))</f>
        <v/>
      </c>
      <c r="CQ131" s="374" t="str">
        <f ca="1">+IF(OFFSET('Sanitation Data'!$E$29,0,10*ROW('Sanitation Data'!E125))="","",OFFSET('Sanitation Data'!$E$29,0,10*ROW('Sanitation Data'!E125)))</f>
        <v/>
      </c>
      <c r="CR131" s="374" t="str">
        <f ca="1">+IF(OFFSET('Sanitation Data'!$E$30,0,10*ROW('Sanitation Data'!E125))="","",OFFSET('Sanitation Data'!$E$30,0,10*ROW('Sanitation Data'!E125)))</f>
        <v/>
      </c>
      <c r="CS131" s="374" t="str">
        <f ca="1">+IF(OFFSET('Sanitation Data'!$E$31,0,10*ROW('Sanitation Data'!E125))="","",OFFSET('Sanitation Data'!$E$31,0,10*ROW('Sanitation Data'!E125)))</f>
        <v/>
      </c>
      <c r="CT131" s="374" t="str">
        <f ca="1">+IF(OFFSET('Sanitation Data'!$E$32,0,10*ROW('Sanitation Data'!E125))="","",OFFSET('Sanitation Data'!$E$32,0,10*ROW('Sanitation Data'!E125)))</f>
        <v/>
      </c>
      <c r="CU131" s="374" t="str">
        <f ca="1">+IF(OFFSET('Sanitation Data'!$F$28,0,10*ROW('Sanitation Data'!F125))="","",OFFSET('Sanitation Data'!$F$28,0,10*ROW('Sanitation Data'!F125)))</f>
        <v/>
      </c>
      <c r="CV131" s="374" t="str">
        <f ca="1">+IF(OFFSET('Sanitation Data'!$F$29,0,10*ROW('Sanitation Data'!F125))="","",OFFSET('Sanitation Data'!$F$29,0,10*ROW('Sanitation Data'!F125)))</f>
        <v/>
      </c>
      <c r="CW131" s="374" t="str">
        <f ca="1">+IF(OFFSET('Sanitation Data'!$F$30,0,10*ROW('Sanitation Data'!F125))="","",OFFSET('Sanitation Data'!$F$30,0,10*ROW('Sanitation Data'!F125)))</f>
        <v/>
      </c>
      <c r="CX131" s="374" t="str">
        <f ca="1">+IF(OFFSET('Sanitation Data'!$F$31,0,10*ROW('Sanitation Data'!F125))="","",OFFSET('Sanitation Data'!$F$31,0,10*ROW('Sanitation Data'!F125)))</f>
        <v/>
      </c>
      <c r="CY131" s="374" t="str">
        <f ca="1">+IF(OFFSET('Sanitation Data'!$F$32,0,10*ROW('Sanitation Data'!F125))="","",OFFSET('Sanitation Data'!$F$32,0,10*ROW('Sanitation Data'!F125)))</f>
        <v/>
      </c>
      <c r="CZ131" s="374" t="str">
        <f ca="1">+IF(OFFSET('Sanitation Data'!$G$28,0,10*ROW('Sanitation Data'!G125))="","",OFFSET('Sanitation Data'!$G$28,0,10*ROW('Sanitation Data'!G125)))</f>
        <v/>
      </c>
      <c r="DA131" s="374" t="str">
        <f ca="1">+IF(OFFSET('Sanitation Data'!$G$29,0,10*ROW('Sanitation Data'!G125))="","",OFFSET('Sanitation Data'!$G$29,0,10*ROW('Sanitation Data'!G125)))</f>
        <v/>
      </c>
      <c r="DB131" s="374" t="str">
        <f ca="1">+IF(OFFSET('Sanitation Data'!$G$30,0,10*ROW('Sanitation Data'!G125))="","",OFFSET('Sanitation Data'!$G$30,0,10*ROW('Sanitation Data'!G125)))</f>
        <v/>
      </c>
      <c r="DC131" s="374" t="str">
        <f ca="1">+IF(OFFSET('Sanitation Data'!$G$31,0,10*ROW('Sanitation Data'!G125))="","",OFFSET('Sanitation Data'!$G$31,0,10*ROW('Sanitation Data'!G125)))</f>
        <v/>
      </c>
      <c r="DD131" s="374" t="str">
        <f ca="1">+IF(OFFSET('Sanitation Data'!$G$32,0,10*ROW('Sanitation Data'!G125))="","",OFFSET('Sanitation Data'!$G$32,0,10*ROW('Sanitation Data'!G125)))</f>
        <v/>
      </c>
      <c r="DE131" s="374" t="str">
        <f ca="1">+IF(OFFSET('Sanitation Data'!$H$28,0,10*ROW('Sanitation Data'!H125))="","",OFFSET('Sanitation Data'!$H$28,0,10*ROW('Sanitation Data'!H125)))</f>
        <v/>
      </c>
      <c r="DF131" s="374" t="str">
        <f ca="1">+IF(OFFSET('Sanitation Data'!$H$29,0,10*ROW('Sanitation Data'!H125))="","",OFFSET('Sanitation Data'!$H$29,0,10*ROW('Sanitation Data'!H125)))</f>
        <v/>
      </c>
      <c r="DG131" s="374" t="str">
        <f ca="1">+IF(OFFSET('Sanitation Data'!$H$30,0,10*ROW('Sanitation Data'!H125))="","",OFFSET('Sanitation Data'!$H$30,0,10*ROW('Sanitation Data'!H125)))</f>
        <v/>
      </c>
      <c r="DH131" s="374" t="str">
        <f ca="1">+IF(OFFSET('Sanitation Data'!$H$31,0,10*ROW('Sanitation Data'!H125))="","",OFFSET('Sanitation Data'!$H$31,0,10*ROW('Sanitation Data'!H125)))</f>
        <v/>
      </c>
      <c r="DI131" s="374" t="str">
        <f ca="1">+IF(OFFSET('Sanitation Data'!$H$32,0,10*ROW('Sanitation Data'!H125))="","",OFFSET('Sanitation Data'!$H$32,0,10*ROW('Sanitation Data'!H125)))</f>
        <v/>
      </c>
      <c r="DJ131" s="374" t="str">
        <f ca="1">+IF(OFFSET('Sanitation Data'!$I$28,0,10*ROW('Sanitation Data'!I125))="","",OFFSET('Sanitation Data'!$I$28,0,10*ROW('Sanitation Data'!I125)))</f>
        <v/>
      </c>
      <c r="DK131" s="374" t="str">
        <f ca="1">+IF(OFFSET('Sanitation Data'!$I$29,0,10*ROW('Sanitation Data'!I125))="","",OFFSET('Sanitation Data'!$I$29,0,10*ROW('Sanitation Data'!I125)))</f>
        <v/>
      </c>
      <c r="DL131" s="374" t="str">
        <f ca="1">+IF(OFFSET('Sanitation Data'!$I$30,0,10*ROW('Sanitation Data'!I125))="","",OFFSET('Sanitation Data'!$I$30,0,10*ROW('Sanitation Data'!I125)))</f>
        <v/>
      </c>
      <c r="DM131" s="374" t="str">
        <f ca="1">+IF(OFFSET('Sanitation Data'!$I$31,0,10*ROW('Sanitation Data'!I125))="","",OFFSET('Sanitation Data'!$I$31,0,10*ROW('Sanitation Data'!I125)))</f>
        <v/>
      </c>
      <c r="DN131" s="374" t="str">
        <f ca="1">+IF(OFFSET('Sanitation Data'!$I$32,0,10*ROW('Sanitation Data'!I125))="","",OFFSET('Sanitation Data'!$I$32,0,10*ROW('Sanitation Data'!I125)))</f>
        <v/>
      </c>
      <c r="DO131" s="374" t="str">
        <f ca="1">+IF(OFFSET('Hygiene Data'!$D$11,0,10*ROW('Hygiene Data'!D125))="","",OFFSET('Hygiene Data'!$D$11,0,10*ROW('Hygiene Data'!D125)))</f>
        <v/>
      </c>
      <c r="DP131" s="374" t="str">
        <f ca="1">+IF(OFFSET('Hygiene Data'!$D$12,0,10*ROW('Hygiene Data'!D125))="","",OFFSET('Hygiene Data'!$D$12,0,10*ROW('Hygiene Data'!D125)))</f>
        <v/>
      </c>
      <c r="DQ131" s="374" t="str">
        <f ca="1">+IF(OFFSET('Hygiene Data'!$D$13,0,10*ROW('Hygiene Data'!D125))="","",OFFSET('Hygiene Data'!$D$13,0,10*ROW('Hygiene Data'!D125)))</f>
        <v/>
      </c>
      <c r="DR131" s="374" t="str">
        <f ca="1">+IF(OFFSET('Hygiene Data'!$E$11,0,10*ROW('Hygiene Data'!E125))="","",OFFSET('Hygiene Data'!$E$11,0,10*ROW('Hygiene Data'!E125)))</f>
        <v/>
      </c>
      <c r="DS131" s="374" t="str">
        <f ca="1">+IF(OFFSET('Hygiene Data'!$E$12,0,10*ROW('Hygiene Data'!E125))="","",OFFSET('Hygiene Data'!$E$12,0,10*ROW('Hygiene Data'!E125)))</f>
        <v/>
      </c>
      <c r="DT131" s="374" t="str">
        <f ca="1">+IF(OFFSET('Hygiene Data'!$E$13,0,10*ROW('Hygiene Data'!E125))="","",OFFSET('Hygiene Data'!$E$13,0,10*ROW('Hygiene Data'!E125)))</f>
        <v/>
      </c>
      <c r="DU131" s="374" t="str">
        <f ca="1">+IF(OFFSET('Hygiene Data'!$F$11,0,10*ROW('Hygiene Data'!F125))="","",OFFSET('Hygiene Data'!$F$11,0,10*ROW('Hygiene Data'!F125)))</f>
        <v/>
      </c>
      <c r="DV131" s="374" t="str">
        <f ca="1">+IF(OFFSET('Hygiene Data'!$F$12,0,10*ROW('Hygiene Data'!F125))="","",OFFSET('Hygiene Data'!$F$12,0,10*ROW('Hygiene Data'!F125)))</f>
        <v/>
      </c>
      <c r="DW131" s="374" t="str">
        <f ca="1">+IF(OFFSET('Hygiene Data'!$F$13,0,10*ROW('Hygiene Data'!F125))="","",OFFSET('Hygiene Data'!$F$13,0,10*ROW('Hygiene Data'!F125)))</f>
        <v/>
      </c>
      <c r="DX131" s="374" t="str">
        <f ca="1">+IF(OFFSET('Hygiene Data'!$G$11,0,10*ROW('Hygiene Data'!G125))="","",OFFSET('Hygiene Data'!$G$11,0,10*ROW('Hygiene Data'!G125)))</f>
        <v/>
      </c>
      <c r="DY131" s="374" t="str">
        <f ca="1">+IF(OFFSET('Hygiene Data'!$G$12,0,10*ROW('Hygiene Data'!G125))="","",OFFSET('Hygiene Data'!$G$12,0,10*ROW('Hygiene Data'!G125)))</f>
        <v/>
      </c>
      <c r="DZ131" s="374" t="str">
        <f ca="1">+IF(OFFSET('Hygiene Data'!$G$13,0,10*ROW('Hygiene Data'!G125))="","",OFFSET('Hygiene Data'!$G$13,0,10*ROW('Hygiene Data'!G125)))</f>
        <v/>
      </c>
      <c r="EA131" s="374" t="str">
        <f ca="1">+IF(OFFSET('Hygiene Data'!$H$11,0,10*ROW('Hygiene Data'!H125))="","",OFFSET('Hygiene Data'!$H$11,0,10*ROW('Hygiene Data'!H125)))</f>
        <v/>
      </c>
      <c r="EB131" s="374" t="str">
        <f ca="1">+IF(OFFSET('Hygiene Data'!$H$12,0,10*ROW('Hygiene Data'!H125))="","",OFFSET('Hygiene Data'!$H$12,0,10*ROW('Hygiene Data'!H125)))</f>
        <v/>
      </c>
      <c r="EC131" s="374" t="str">
        <f ca="1">+IF(OFFSET('Hygiene Data'!$H$13,0,10*ROW('Hygiene Data'!H125))="","",OFFSET('Hygiene Data'!$H$13,0,10*ROW('Hygiene Data'!H125)))</f>
        <v/>
      </c>
      <c r="ED131" s="374" t="str">
        <f ca="1">+IF(OFFSET('Hygiene Data'!$I$11,0,10*ROW('Hygiene Data'!I125))="","",OFFSET('Hygiene Data'!$I$11,0,10*ROW('Hygiene Data'!I125)))</f>
        <v/>
      </c>
      <c r="EE131" s="374" t="str">
        <f ca="1">+IF(OFFSET('Hygiene Data'!$I$12,0,10*ROW('Hygiene Data'!I125))="","",OFFSET('Hygiene Data'!$I$12,0,10*ROW('Hygiene Data'!I125)))</f>
        <v/>
      </c>
      <c r="EF131" s="374" t="str">
        <f ca="1">+IF(OFFSET('Hygiene Data'!$I$13,0,10*ROW('Hygiene Data'!I125))="","",OFFSET('Hygiene Data'!$I$13,0,10*ROW('Hygiene Data'!I125)))</f>
        <v/>
      </c>
    </row>
    <row r="132" spans="1:136" x14ac:dyDescent="0.25">
      <c r="A132" s="483" t="str">
        <f ca="1">+IF(OFFSET('Water Data'!$B$2,0,10*ROW('Water Data'!E126))="","",OFFSET('Water Data'!$B$2,0,10*ROW('Water Data'!E126)))</f>
        <v/>
      </c>
      <c r="B132" s="48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0" t="str">
        <f t="shared" ca="1" si="1"/>
        <v/>
      </c>
      <c r="D132" s="51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4" t="str">
        <f ca="1">+IF(OFFSET('Water Data'!$D$27,0,10*ROW('Water Data'!D126))="","",OFFSET('Water Data'!$D$27,0,10*ROW('Water Data'!D126)))</f>
        <v/>
      </c>
      <c r="BT132" s="374" t="str">
        <f ca="1">+IF(OFFSET('Water Data'!$D$28,0,10*ROW('Water Data'!D126))="","",OFFSET('Water Data'!$D$28,0,10*ROW('Water Data'!D126)))</f>
        <v/>
      </c>
      <c r="BU132" s="374" t="str">
        <f ca="1">+IF(OFFSET('Water Data'!$D$29,0,10*ROW('Water Data'!D126))="","",OFFSET('Water Data'!$D$29,0,10*ROW('Water Data'!D126)))</f>
        <v/>
      </c>
      <c r="BV132" s="374" t="str">
        <f ca="1">+IF(OFFSET('Water Data'!$E$27,0,10*ROW('Water Data'!E126))="","",OFFSET('Water Data'!$E$27,0,10*ROW('Water Data'!E126)))</f>
        <v/>
      </c>
      <c r="BW132" s="374" t="str">
        <f ca="1">+IF(OFFSET('Water Data'!$E$28,0,10*ROW('Water Data'!E126))="","",OFFSET('Water Data'!$E$28,0,10*ROW('Water Data'!E126)))</f>
        <v/>
      </c>
      <c r="BX132" s="374" t="str">
        <f ca="1">+IF(OFFSET('Water Data'!$E$29,0,10*ROW('Water Data'!E126))="","",OFFSET('Water Data'!$E$29,0,10*ROW('Water Data'!E126)))</f>
        <v/>
      </c>
      <c r="BY132" s="374" t="str">
        <f ca="1">+IF(OFFSET('Water Data'!$F$27,0,10*ROW('Water Data'!F126))="","",OFFSET('Water Data'!$F$27,0,10*ROW('Water Data'!F126)))</f>
        <v/>
      </c>
      <c r="BZ132" s="374" t="str">
        <f ca="1">+IF(OFFSET('Water Data'!$F$28,0,10*ROW('Water Data'!F126))="","",OFFSET('Water Data'!$F$28,0,10*ROW('Water Data'!F126)))</f>
        <v/>
      </c>
      <c r="CA132" s="374" t="str">
        <f ca="1">+IF(OFFSET('Water Data'!$F$29,0,10*ROW('Water Data'!F126))="","",OFFSET('Water Data'!$F$29,0,10*ROW('Water Data'!F126)))</f>
        <v/>
      </c>
      <c r="CB132" s="374" t="str">
        <f ca="1">+IF(OFFSET('Water Data'!$G$27,0,10*ROW('Water Data'!G126))="","",OFFSET('Water Data'!$G$27,0,10*ROW('Water Data'!G126)))</f>
        <v/>
      </c>
      <c r="CC132" s="374" t="str">
        <f ca="1">+IF(OFFSET('Water Data'!$G$28,0,10*ROW('Water Data'!G126))="","",OFFSET('Water Data'!$G$28,0,10*ROW('Water Data'!G126)))</f>
        <v/>
      </c>
      <c r="CD132" s="374" t="str">
        <f ca="1">+IF(OFFSET('Water Data'!$G$29,0,10*ROW('Water Data'!G126))="","",OFFSET('Water Data'!$G$29,0,10*ROW('Water Data'!G126)))</f>
        <v/>
      </c>
      <c r="CE132" s="374" t="str">
        <f ca="1">+IF(OFFSET('Water Data'!$H$27,0,10*ROW('Water Data'!H126))="","",OFFSET('Water Data'!$H$27,0,10*ROW('Water Data'!H126)))</f>
        <v/>
      </c>
      <c r="CF132" s="374" t="str">
        <f ca="1">+IF(OFFSET('Water Data'!$H$28,0,10*ROW('Water Data'!H126))="","",OFFSET('Water Data'!$H$28,0,10*ROW('Water Data'!H126)))</f>
        <v/>
      </c>
      <c r="CG132" s="374" t="str">
        <f ca="1">+IF(OFFSET('Water Data'!$H$29,0,10*ROW('Water Data'!H126))="","",OFFSET('Water Data'!$H$29,0,10*ROW('Water Data'!H126)))</f>
        <v/>
      </c>
      <c r="CH132" s="374" t="str">
        <f ca="1">+IF(OFFSET('Water Data'!$I$27,0,10*ROW('Water Data'!I126))="","",OFFSET('Water Data'!$I$27,0,10*ROW('Water Data'!I126)))</f>
        <v/>
      </c>
      <c r="CI132" s="374" t="str">
        <f ca="1">+IF(OFFSET('Water Data'!$I$28,0,10*ROW('Water Data'!I126))="","",OFFSET('Water Data'!$I$28,0,10*ROW('Water Data'!I126)))</f>
        <v/>
      </c>
      <c r="CJ132" s="374" t="str">
        <f ca="1">+IF(OFFSET('Water Data'!$I$29,0,10*ROW('Water Data'!I126))="","",OFFSET('Water Data'!$I$29,0,10*ROW('Water Data'!I126)))</f>
        <v/>
      </c>
      <c r="CK132" s="374" t="str">
        <f ca="1">+IF(OFFSET('Sanitation Data'!$D$28,0,10*ROW('Sanitation Data'!D126))="","",OFFSET('Sanitation Data'!$D$28,0,10*ROW('Sanitation Data'!D126)))</f>
        <v/>
      </c>
      <c r="CL132" s="374" t="str">
        <f ca="1">+IF(OFFSET('Sanitation Data'!$D$29,0,10*ROW('Sanitation Data'!D126))="","",OFFSET('Sanitation Data'!$D$29,0,10*ROW('Sanitation Data'!D126)))</f>
        <v/>
      </c>
      <c r="CM132" s="374" t="str">
        <f ca="1">+IF(OFFSET('Sanitation Data'!$D$30,0,10*ROW('Sanitation Data'!D126))="","",OFFSET('Sanitation Data'!$D$30,0,10*ROW('Sanitation Data'!D126)))</f>
        <v/>
      </c>
      <c r="CN132" s="374" t="str">
        <f ca="1">+IF(OFFSET('Sanitation Data'!$D$31,0,10*ROW('Sanitation Data'!D126))="","",OFFSET('Sanitation Data'!$D$31,0,10*ROW('Sanitation Data'!D126)))</f>
        <v/>
      </c>
      <c r="CO132" s="374" t="str">
        <f ca="1">+IF(OFFSET('Sanitation Data'!$D$32,0,10*ROW('Sanitation Data'!D126))="","",OFFSET('Sanitation Data'!$D$32,0,10*ROW('Sanitation Data'!D126)))</f>
        <v/>
      </c>
      <c r="CP132" s="374" t="str">
        <f ca="1">+IF(OFFSET('Sanitation Data'!$E$28,0,10*ROW('Sanitation Data'!E126))="","",OFFSET('Sanitation Data'!$E$28,0,10*ROW('Sanitation Data'!E126)))</f>
        <v/>
      </c>
      <c r="CQ132" s="374" t="str">
        <f ca="1">+IF(OFFSET('Sanitation Data'!$E$29,0,10*ROW('Sanitation Data'!E126))="","",OFFSET('Sanitation Data'!$E$29,0,10*ROW('Sanitation Data'!E126)))</f>
        <v/>
      </c>
      <c r="CR132" s="374" t="str">
        <f ca="1">+IF(OFFSET('Sanitation Data'!$E$30,0,10*ROW('Sanitation Data'!E126))="","",OFFSET('Sanitation Data'!$E$30,0,10*ROW('Sanitation Data'!E126)))</f>
        <v/>
      </c>
      <c r="CS132" s="374" t="str">
        <f ca="1">+IF(OFFSET('Sanitation Data'!$E$31,0,10*ROW('Sanitation Data'!E126))="","",OFFSET('Sanitation Data'!$E$31,0,10*ROW('Sanitation Data'!E126)))</f>
        <v/>
      </c>
      <c r="CT132" s="374" t="str">
        <f ca="1">+IF(OFFSET('Sanitation Data'!$E$32,0,10*ROW('Sanitation Data'!E126))="","",OFFSET('Sanitation Data'!$E$32,0,10*ROW('Sanitation Data'!E126)))</f>
        <v/>
      </c>
      <c r="CU132" s="374" t="str">
        <f ca="1">+IF(OFFSET('Sanitation Data'!$F$28,0,10*ROW('Sanitation Data'!F126))="","",OFFSET('Sanitation Data'!$F$28,0,10*ROW('Sanitation Data'!F126)))</f>
        <v/>
      </c>
      <c r="CV132" s="374" t="str">
        <f ca="1">+IF(OFFSET('Sanitation Data'!$F$29,0,10*ROW('Sanitation Data'!F126))="","",OFFSET('Sanitation Data'!$F$29,0,10*ROW('Sanitation Data'!F126)))</f>
        <v/>
      </c>
      <c r="CW132" s="374" t="str">
        <f ca="1">+IF(OFFSET('Sanitation Data'!$F$30,0,10*ROW('Sanitation Data'!F126))="","",OFFSET('Sanitation Data'!$F$30,0,10*ROW('Sanitation Data'!F126)))</f>
        <v/>
      </c>
      <c r="CX132" s="374" t="str">
        <f ca="1">+IF(OFFSET('Sanitation Data'!$F$31,0,10*ROW('Sanitation Data'!F126))="","",OFFSET('Sanitation Data'!$F$31,0,10*ROW('Sanitation Data'!F126)))</f>
        <v/>
      </c>
      <c r="CY132" s="374" t="str">
        <f ca="1">+IF(OFFSET('Sanitation Data'!$F$32,0,10*ROW('Sanitation Data'!F126))="","",OFFSET('Sanitation Data'!$F$32,0,10*ROW('Sanitation Data'!F126)))</f>
        <v/>
      </c>
      <c r="CZ132" s="374" t="str">
        <f ca="1">+IF(OFFSET('Sanitation Data'!$G$28,0,10*ROW('Sanitation Data'!G126))="","",OFFSET('Sanitation Data'!$G$28,0,10*ROW('Sanitation Data'!G126)))</f>
        <v/>
      </c>
      <c r="DA132" s="374" t="str">
        <f ca="1">+IF(OFFSET('Sanitation Data'!$G$29,0,10*ROW('Sanitation Data'!G126))="","",OFFSET('Sanitation Data'!$G$29,0,10*ROW('Sanitation Data'!G126)))</f>
        <v/>
      </c>
      <c r="DB132" s="374" t="str">
        <f ca="1">+IF(OFFSET('Sanitation Data'!$G$30,0,10*ROW('Sanitation Data'!G126))="","",OFFSET('Sanitation Data'!$G$30,0,10*ROW('Sanitation Data'!G126)))</f>
        <v/>
      </c>
      <c r="DC132" s="374" t="str">
        <f ca="1">+IF(OFFSET('Sanitation Data'!$G$31,0,10*ROW('Sanitation Data'!G126))="","",OFFSET('Sanitation Data'!$G$31,0,10*ROW('Sanitation Data'!G126)))</f>
        <v/>
      </c>
      <c r="DD132" s="374" t="str">
        <f ca="1">+IF(OFFSET('Sanitation Data'!$G$32,0,10*ROW('Sanitation Data'!G126))="","",OFFSET('Sanitation Data'!$G$32,0,10*ROW('Sanitation Data'!G126)))</f>
        <v/>
      </c>
      <c r="DE132" s="374" t="str">
        <f ca="1">+IF(OFFSET('Sanitation Data'!$H$28,0,10*ROW('Sanitation Data'!H126))="","",OFFSET('Sanitation Data'!$H$28,0,10*ROW('Sanitation Data'!H126)))</f>
        <v/>
      </c>
      <c r="DF132" s="374" t="str">
        <f ca="1">+IF(OFFSET('Sanitation Data'!$H$29,0,10*ROW('Sanitation Data'!H126))="","",OFFSET('Sanitation Data'!$H$29,0,10*ROW('Sanitation Data'!H126)))</f>
        <v/>
      </c>
      <c r="DG132" s="374" t="str">
        <f ca="1">+IF(OFFSET('Sanitation Data'!$H$30,0,10*ROW('Sanitation Data'!H126))="","",OFFSET('Sanitation Data'!$H$30,0,10*ROW('Sanitation Data'!H126)))</f>
        <v/>
      </c>
      <c r="DH132" s="374" t="str">
        <f ca="1">+IF(OFFSET('Sanitation Data'!$H$31,0,10*ROW('Sanitation Data'!H126))="","",OFFSET('Sanitation Data'!$H$31,0,10*ROW('Sanitation Data'!H126)))</f>
        <v/>
      </c>
      <c r="DI132" s="374" t="str">
        <f ca="1">+IF(OFFSET('Sanitation Data'!$H$32,0,10*ROW('Sanitation Data'!H126))="","",OFFSET('Sanitation Data'!$H$32,0,10*ROW('Sanitation Data'!H126)))</f>
        <v/>
      </c>
      <c r="DJ132" s="374" t="str">
        <f ca="1">+IF(OFFSET('Sanitation Data'!$I$28,0,10*ROW('Sanitation Data'!I126))="","",OFFSET('Sanitation Data'!$I$28,0,10*ROW('Sanitation Data'!I126)))</f>
        <v/>
      </c>
      <c r="DK132" s="374" t="str">
        <f ca="1">+IF(OFFSET('Sanitation Data'!$I$29,0,10*ROW('Sanitation Data'!I126))="","",OFFSET('Sanitation Data'!$I$29,0,10*ROW('Sanitation Data'!I126)))</f>
        <v/>
      </c>
      <c r="DL132" s="374" t="str">
        <f ca="1">+IF(OFFSET('Sanitation Data'!$I$30,0,10*ROW('Sanitation Data'!I126))="","",OFFSET('Sanitation Data'!$I$30,0,10*ROW('Sanitation Data'!I126)))</f>
        <v/>
      </c>
      <c r="DM132" s="374" t="str">
        <f ca="1">+IF(OFFSET('Sanitation Data'!$I$31,0,10*ROW('Sanitation Data'!I126))="","",OFFSET('Sanitation Data'!$I$31,0,10*ROW('Sanitation Data'!I126)))</f>
        <v/>
      </c>
      <c r="DN132" s="374" t="str">
        <f ca="1">+IF(OFFSET('Sanitation Data'!$I$32,0,10*ROW('Sanitation Data'!I126))="","",OFFSET('Sanitation Data'!$I$32,0,10*ROW('Sanitation Data'!I126)))</f>
        <v/>
      </c>
      <c r="DO132" s="374" t="str">
        <f ca="1">+IF(OFFSET('Hygiene Data'!$D$11,0,10*ROW('Hygiene Data'!D126))="","",OFFSET('Hygiene Data'!$D$11,0,10*ROW('Hygiene Data'!D126)))</f>
        <v/>
      </c>
      <c r="DP132" s="374" t="str">
        <f ca="1">+IF(OFFSET('Hygiene Data'!$D$12,0,10*ROW('Hygiene Data'!D126))="","",OFFSET('Hygiene Data'!$D$12,0,10*ROW('Hygiene Data'!D126)))</f>
        <v/>
      </c>
      <c r="DQ132" s="374" t="str">
        <f ca="1">+IF(OFFSET('Hygiene Data'!$D$13,0,10*ROW('Hygiene Data'!D126))="","",OFFSET('Hygiene Data'!$D$13,0,10*ROW('Hygiene Data'!D126)))</f>
        <v/>
      </c>
      <c r="DR132" s="374" t="str">
        <f ca="1">+IF(OFFSET('Hygiene Data'!$E$11,0,10*ROW('Hygiene Data'!E126))="","",OFFSET('Hygiene Data'!$E$11,0,10*ROW('Hygiene Data'!E126)))</f>
        <v/>
      </c>
      <c r="DS132" s="374" t="str">
        <f ca="1">+IF(OFFSET('Hygiene Data'!$E$12,0,10*ROW('Hygiene Data'!E126))="","",OFFSET('Hygiene Data'!$E$12,0,10*ROW('Hygiene Data'!E126)))</f>
        <v/>
      </c>
      <c r="DT132" s="374" t="str">
        <f ca="1">+IF(OFFSET('Hygiene Data'!$E$13,0,10*ROW('Hygiene Data'!E126))="","",OFFSET('Hygiene Data'!$E$13,0,10*ROW('Hygiene Data'!E126)))</f>
        <v/>
      </c>
      <c r="DU132" s="374" t="str">
        <f ca="1">+IF(OFFSET('Hygiene Data'!$F$11,0,10*ROW('Hygiene Data'!F126))="","",OFFSET('Hygiene Data'!$F$11,0,10*ROW('Hygiene Data'!F126)))</f>
        <v/>
      </c>
      <c r="DV132" s="374" t="str">
        <f ca="1">+IF(OFFSET('Hygiene Data'!$F$12,0,10*ROW('Hygiene Data'!F126))="","",OFFSET('Hygiene Data'!$F$12,0,10*ROW('Hygiene Data'!F126)))</f>
        <v/>
      </c>
      <c r="DW132" s="374" t="str">
        <f ca="1">+IF(OFFSET('Hygiene Data'!$F$13,0,10*ROW('Hygiene Data'!F126))="","",OFFSET('Hygiene Data'!$F$13,0,10*ROW('Hygiene Data'!F126)))</f>
        <v/>
      </c>
      <c r="DX132" s="374" t="str">
        <f ca="1">+IF(OFFSET('Hygiene Data'!$G$11,0,10*ROW('Hygiene Data'!G126))="","",OFFSET('Hygiene Data'!$G$11,0,10*ROW('Hygiene Data'!G126)))</f>
        <v/>
      </c>
      <c r="DY132" s="374" t="str">
        <f ca="1">+IF(OFFSET('Hygiene Data'!$G$12,0,10*ROW('Hygiene Data'!G126))="","",OFFSET('Hygiene Data'!$G$12,0,10*ROW('Hygiene Data'!G126)))</f>
        <v/>
      </c>
      <c r="DZ132" s="374" t="str">
        <f ca="1">+IF(OFFSET('Hygiene Data'!$G$13,0,10*ROW('Hygiene Data'!G126))="","",OFFSET('Hygiene Data'!$G$13,0,10*ROW('Hygiene Data'!G126)))</f>
        <v/>
      </c>
      <c r="EA132" s="374" t="str">
        <f ca="1">+IF(OFFSET('Hygiene Data'!$H$11,0,10*ROW('Hygiene Data'!H126))="","",OFFSET('Hygiene Data'!$H$11,0,10*ROW('Hygiene Data'!H126)))</f>
        <v/>
      </c>
      <c r="EB132" s="374" t="str">
        <f ca="1">+IF(OFFSET('Hygiene Data'!$H$12,0,10*ROW('Hygiene Data'!H126))="","",OFFSET('Hygiene Data'!$H$12,0,10*ROW('Hygiene Data'!H126)))</f>
        <v/>
      </c>
      <c r="EC132" s="374" t="str">
        <f ca="1">+IF(OFFSET('Hygiene Data'!$H$13,0,10*ROW('Hygiene Data'!H126))="","",OFFSET('Hygiene Data'!$H$13,0,10*ROW('Hygiene Data'!H126)))</f>
        <v/>
      </c>
      <c r="ED132" s="374" t="str">
        <f ca="1">+IF(OFFSET('Hygiene Data'!$I$11,0,10*ROW('Hygiene Data'!I126))="","",OFFSET('Hygiene Data'!$I$11,0,10*ROW('Hygiene Data'!I126)))</f>
        <v/>
      </c>
      <c r="EE132" s="374" t="str">
        <f ca="1">+IF(OFFSET('Hygiene Data'!$I$12,0,10*ROW('Hygiene Data'!I126))="","",OFFSET('Hygiene Data'!$I$12,0,10*ROW('Hygiene Data'!I126)))</f>
        <v/>
      </c>
      <c r="EF132" s="374" t="str">
        <f ca="1">+IF(OFFSET('Hygiene Data'!$I$13,0,10*ROW('Hygiene Data'!I126))="","",OFFSET('Hygiene Data'!$I$13,0,10*ROW('Hygiene Data'!I126)))</f>
        <v/>
      </c>
    </row>
    <row r="133" spans="1:136" x14ac:dyDescent="0.25">
      <c r="A133" s="483" t="str">
        <f ca="1">+IF(OFFSET('Water Data'!$B$2,0,10*ROW('Water Data'!E127))="","",OFFSET('Water Data'!$B$2,0,10*ROW('Water Data'!E127)))</f>
        <v/>
      </c>
      <c r="B133" s="48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0" t="str">
        <f t="shared" ca="1" si="1"/>
        <v/>
      </c>
      <c r="D133" s="51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4" t="str">
        <f ca="1">+IF(OFFSET('Water Data'!$D$27,0,10*ROW('Water Data'!D127))="","",OFFSET('Water Data'!$D$27,0,10*ROW('Water Data'!D127)))</f>
        <v/>
      </c>
      <c r="BT133" s="374" t="str">
        <f ca="1">+IF(OFFSET('Water Data'!$D$28,0,10*ROW('Water Data'!D127))="","",OFFSET('Water Data'!$D$28,0,10*ROW('Water Data'!D127)))</f>
        <v/>
      </c>
      <c r="BU133" s="374" t="str">
        <f ca="1">+IF(OFFSET('Water Data'!$D$29,0,10*ROW('Water Data'!D127))="","",OFFSET('Water Data'!$D$29,0,10*ROW('Water Data'!D127)))</f>
        <v/>
      </c>
      <c r="BV133" s="374" t="str">
        <f ca="1">+IF(OFFSET('Water Data'!$E$27,0,10*ROW('Water Data'!E127))="","",OFFSET('Water Data'!$E$27,0,10*ROW('Water Data'!E127)))</f>
        <v/>
      </c>
      <c r="BW133" s="374" t="str">
        <f ca="1">+IF(OFFSET('Water Data'!$E$28,0,10*ROW('Water Data'!E127))="","",OFFSET('Water Data'!$E$28,0,10*ROW('Water Data'!E127)))</f>
        <v/>
      </c>
      <c r="BX133" s="374" t="str">
        <f ca="1">+IF(OFFSET('Water Data'!$E$29,0,10*ROW('Water Data'!E127))="","",OFFSET('Water Data'!$E$29,0,10*ROW('Water Data'!E127)))</f>
        <v/>
      </c>
      <c r="BY133" s="374" t="str">
        <f ca="1">+IF(OFFSET('Water Data'!$F$27,0,10*ROW('Water Data'!F127))="","",OFFSET('Water Data'!$F$27,0,10*ROW('Water Data'!F127)))</f>
        <v/>
      </c>
      <c r="BZ133" s="374" t="str">
        <f ca="1">+IF(OFFSET('Water Data'!$F$28,0,10*ROW('Water Data'!F127))="","",OFFSET('Water Data'!$F$28,0,10*ROW('Water Data'!F127)))</f>
        <v/>
      </c>
      <c r="CA133" s="374" t="str">
        <f ca="1">+IF(OFFSET('Water Data'!$F$29,0,10*ROW('Water Data'!F127))="","",OFFSET('Water Data'!$F$29,0,10*ROW('Water Data'!F127)))</f>
        <v/>
      </c>
      <c r="CB133" s="374" t="str">
        <f ca="1">+IF(OFFSET('Water Data'!$G$27,0,10*ROW('Water Data'!G127))="","",OFFSET('Water Data'!$G$27,0,10*ROW('Water Data'!G127)))</f>
        <v/>
      </c>
      <c r="CC133" s="374" t="str">
        <f ca="1">+IF(OFFSET('Water Data'!$G$28,0,10*ROW('Water Data'!G127))="","",OFFSET('Water Data'!$G$28,0,10*ROW('Water Data'!G127)))</f>
        <v/>
      </c>
      <c r="CD133" s="374" t="str">
        <f ca="1">+IF(OFFSET('Water Data'!$G$29,0,10*ROW('Water Data'!G127))="","",OFFSET('Water Data'!$G$29,0,10*ROW('Water Data'!G127)))</f>
        <v/>
      </c>
      <c r="CE133" s="374" t="str">
        <f ca="1">+IF(OFFSET('Water Data'!$H$27,0,10*ROW('Water Data'!H127))="","",OFFSET('Water Data'!$H$27,0,10*ROW('Water Data'!H127)))</f>
        <v/>
      </c>
      <c r="CF133" s="374" t="str">
        <f ca="1">+IF(OFFSET('Water Data'!$H$28,0,10*ROW('Water Data'!H127))="","",OFFSET('Water Data'!$H$28,0,10*ROW('Water Data'!H127)))</f>
        <v/>
      </c>
      <c r="CG133" s="374" t="str">
        <f ca="1">+IF(OFFSET('Water Data'!$H$29,0,10*ROW('Water Data'!H127))="","",OFFSET('Water Data'!$H$29,0,10*ROW('Water Data'!H127)))</f>
        <v/>
      </c>
      <c r="CH133" s="374" t="str">
        <f ca="1">+IF(OFFSET('Water Data'!$I$27,0,10*ROW('Water Data'!I127))="","",OFFSET('Water Data'!$I$27,0,10*ROW('Water Data'!I127)))</f>
        <v/>
      </c>
      <c r="CI133" s="374" t="str">
        <f ca="1">+IF(OFFSET('Water Data'!$I$28,0,10*ROW('Water Data'!I127))="","",OFFSET('Water Data'!$I$28,0,10*ROW('Water Data'!I127)))</f>
        <v/>
      </c>
      <c r="CJ133" s="374" t="str">
        <f ca="1">+IF(OFFSET('Water Data'!$I$29,0,10*ROW('Water Data'!I127))="","",OFFSET('Water Data'!$I$29,0,10*ROW('Water Data'!I127)))</f>
        <v/>
      </c>
      <c r="CK133" s="374" t="str">
        <f ca="1">+IF(OFFSET('Sanitation Data'!$D$28,0,10*ROW('Sanitation Data'!D127))="","",OFFSET('Sanitation Data'!$D$28,0,10*ROW('Sanitation Data'!D127)))</f>
        <v/>
      </c>
      <c r="CL133" s="374" t="str">
        <f ca="1">+IF(OFFSET('Sanitation Data'!$D$29,0,10*ROW('Sanitation Data'!D127))="","",OFFSET('Sanitation Data'!$D$29,0,10*ROW('Sanitation Data'!D127)))</f>
        <v/>
      </c>
      <c r="CM133" s="374" t="str">
        <f ca="1">+IF(OFFSET('Sanitation Data'!$D$30,0,10*ROW('Sanitation Data'!D127))="","",OFFSET('Sanitation Data'!$D$30,0,10*ROW('Sanitation Data'!D127)))</f>
        <v/>
      </c>
      <c r="CN133" s="374" t="str">
        <f ca="1">+IF(OFFSET('Sanitation Data'!$D$31,0,10*ROW('Sanitation Data'!D127))="","",OFFSET('Sanitation Data'!$D$31,0,10*ROW('Sanitation Data'!D127)))</f>
        <v/>
      </c>
      <c r="CO133" s="374" t="str">
        <f ca="1">+IF(OFFSET('Sanitation Data'!$D$32,0,10*ROW('Sanitation Data'!D127))="","",OFFSET('Sanitation Data'!$D$32,0,10*ROW('Sanitation Data'!D127)))</f>
        <v/>
      </c>
      <c r="CP133" s="374" t="str">
        <f ca="1">+IF(OFFSET('Sanitation Data'!$E$28,0,10*ROW('Sanitation Data'!E127))="","",OFFSET('Sanitation Data'!$E$28,0,10*ROW('Sanitation Data'!E127)))</f>
        <v/>
      </c>
      <c r="CQ133" s="374" t="str">
        <f ca="1">+IF(OFFSET('Sanitation Data'!$E$29,0,10*ROW('Sanitation Data'!E127))="","",OFFSET('Sanitation Data'!$E$29,0,10*ROW('Sanitation Data'!E127)))</f>
        <v/>
      </c>
      <c r="CR133" s="374" t="str">
        <f ca="1">+IF(OFFSET('Sanitation Data'!$E$30,0,10*ROW('Sanitation Data'!E127))="","",OFFSET('Sanitation Data'!$E$30,0,10*ROW('Sanitation Data'!E127)))</f>
        <v/>
      </c>
      <c r="CS133" s="374" t="str">
        <f ca="1">+IF(OFFSET('Sanitation Data'!$E$31,0,10*ROW('Sanitation Data'!E127))="","",OFFSET('Sanitation Data'!$E$31,0,10*ROW('Sanitation Data'!E127)))</f>
        <v/>
      </c>
      <c r="CT133" s="374" t="str">
        <f ca="1">+IF(OFFSET('Sanitation Data'!$E$32,0,10*ROW('Sanitation Data'!E127))="","",OFFSET('Sanitation Data'!$E$32,0,10*ROW('Sanitation Data'!E127)))</f>
        <v/>
      </c>
      <c r="CU133" s="374" t="str">
        <f ca="1">+IF(OFFSET('Sanitation Data'!$F$28,0,10*ROW('Sanitation Data'!F127))="","",OFFSET('Sanitation Data'!$F$28,0,10*ROW('Sanitation Data'!F127)))</f>
        <v/>
      </c>
      <c r="CV133" s="374" t="str">
        <f ca="1">+IF(OFFSET('Sanitation Data'!$F$29,0,10*ROW('Sanitation Data'!F127))="","",OFFSET('Sanitation Data'!$F$29,0,10*ROW('Sanitation Data'!F127)))</f>
        <v/>
      </c>
      <c r="CW133" s="374" t="str">
        <f ca="1">+IF(OFFSET('Sanitation Data'!$F$30,0,10*ROW('Sanitation Data'!F127))="","",OFFSET('Sanitation Data'!$F$30,0,10*ROW('Sanitation Data'!F127)))</f>
        <v/>
      </c>
      <c r="CX133" s="374" t="str">
        <f ca="1">+IF(OFFSET('Sanitation Data'!$F$31,0,10*ROW('Sanitation Data'!F127))="","",OFFSET('Sanitation Data'!$F$31,0,10*ROW('Sanitation Data'!F127)))</f>
        <v/>
      </c>
      <c r="CY133" s="374" t="str">
        <f ca="1">+IF(OFFSET('Sanitation Data'!$F$32,0,10*ROW('Sanitation Data'!F127))="","",OFFSET('Sanitation Data'!$F$32,0,10*ROW('Sanitation Data'!F127)))</f>
        <v/>
      </c>
      <c r="CZ133" s="374" t="str">
        <f ca="1">+IF(OFFSET('Sanitation Data'!$G$28,0,10*ROW('Sanitation Data'!G127))="","",OFFSET('Sanitation Data'!$G$28,0,10*ROW('Sanitation Data'!G127)))</f>
        <v/>
      </c>
      <c r="DA133" s="374" t="str">
        <f ca="1">+IF(OFFSET('Sanitation Data'!$G$29,0,10*ROW('Sanitation Data'!G127))="","",OFFSET('Sanitation Data'!$G$29,0,10*ROW('Sanitation Data'!G127)))</f>
        <v/>
      </c>
      <c r="DB133" s="374" t="str">
        <f ca="1">+IF(OFFSET('Sanitation Data'!$G$30,0,10*ROW('Sanitation Data'!G127))="","",OFFSET('Sanitation Data'!$G$30,0,10*ROW('Sanitation Data'!G127)))</f>
        <v/>
      </c>
      <c r="DC133" s="374" t="str">
        <f ca="1">+IF(OFFSET('Sanitation Data'!$G$31,0,10*ROW('Sanitation Data'!G127))="","",OFFSET('Sanitation Data'!$G$31,0,10*ROW('Sanitation Data'!G127)))</f>
        <v/>
      </c>
      <c r="DD133" s="374" t="str">
        <f ca="1">+IF(OFFSET('Sanitation Data'!$G$32,0,10*ROW('Sanitation Data'!G127))="","",OFFSET('Sanitation Data'!$G$32,0,10*ROW('Sanitation Data'!G127)))</f>
        <v/>
      </c>
      <c r="DE133" s="374" t="str">
        <f ca="1">+IF(OFFSET('Sanitation Data'!$H$28,0,10*ROW('Sanitation Data'!H127))="","",OFFSET('Sanitation Data'!$H$28,0,10*ROW('Sanitation Data'!H127)))</f>
        <v/>
      </c>
      <c r="DF133" s="374" t="str">
        <f ca="1">+IF(OFFSET('Sanitation Data'!$H$29,0,10*ROW('Sanitation Data'!H127))="","",OFFSET('Sanitation Data'!$H$29,0,10*ROW('Sanitation Data'!H127)))</f>
        <v/>
      </c>
      <c r="DG133" s="374" t="str">
        <f ca="1">+IF(OFFSET('Sanitation Data'!$H$30,0,10*ROW('Sanitation Data'!H127))="","",OFFSET('Sanitation Data'!$H$30,0,10*ROW('Sanitation Data'!H127)))</f>
        <v/>
      </c>
      <c r="DH133" s="374" t="str">
        <f ca="1">+IF(OFFSET('Sanitation Data'!$H$31,0,10*ROW('Sanitation Data'!H127))="","",OFFSET('Sanitation Data'!$H$31,0,10*ROW('Sanitation Data'!H127)))</f>
        <v/>
      </c>
      <c r="DI133" s="374" t="str">
        <f ca="1">+IF(OFFSET('Sanitation Data'!$H$32,0,10*ROW('Sanitation Data'!H127))="","",OFFSET('Sanitation Data'!$H$32,0,10*ROW('Sanitation Data'!H127)))</f>
        <v/>
      </c>
      <c r="DJ133" s="374" t="str">
        <f ca="1">+IF(OFFSET('Sanitation Data'!$I$28,0,10*ROW('Sanitation Data'!I127))="","",OFFSET('Sanitation Data'!$I$28,0,10*ROW('Sanitation Data'!I127)))</f>
        <v/>
      </c>
      <c r="DK133" s="374" t="str">
        <f ca="1">+IF(OFFSET('Sanitation Data'!$I$29,0,10*ROW('Sanitation Data'!I127))="","",OFFSET('Sanitation Data'!$I$29,0,10*ROW('Sanitation Data'!I127)))</f>
        <v/>
      </c>
      <c r="DL133" s="374" t="str">
        <f ca="1">+IF(OFFSET('Sanitation Data'!$I$30,0,10*ROW('Sanitation Data'!I127))="","",OFFSET('Sanitation Data'!$I$30,0,10*ROW('Sanitation Data'!I127)))</f>
        <v/>
      </c>
      <c r="DM133" s="374" t="str">
        <f ca="1">+IF(OFFSET('Sanitation Data'!$I$31,0,10*ROW('Sanitation Data'!I127))="","",OFFSET('Sanitation Data'!$I$31,0,10*ROW('Sanitation Data'!I127)))</f>
        <v/>
      </c>
      <c r="DN133" s="374" t="str">
        <f ca="1">+IF(OFFSET('Sanitation Data'!$I$32,0,10*ROW('Sanitation Data'!I127))="","",OFFSET('Sanitation Data'!$I$32,0,10*ROW('Sanitation Data'!I127)))</f>
        <v/>
      </c>
      <c r="DO133" s="374" t="str">
        <f ca="1">+IF(OFFSET('Hygiene Data'!$D$11,0,10*ROW('Hygiene Data'!D127))="","",OFFSET('Hygiene Data'!$D$11,0,10*ROW('Hygiene Data'!D127)))</f>
        <v/>
      </c>
      <c r="DP133" s="374" t="str">
        <f ca="1">+IF(OFFSET('Hygiene Data'!$D$12,0,10*ROW('Hygiene Data'!D127))="","",OFFSET('Hygiene Data'!$D$12,0,10*ROW('Hygiene Data'!D127)))</f>
        <v/>
      </c>
      <c r="DQ133" s="374" t="str">
        <f ca="1">+IF(OFFSET('Hygiene Data'!$D$13,0,10*ROW('Hygiene Data'!D127))="","",OFFSET('Hygiene Data'!$D$13,0,10*ROW('Hygiene Data'!D127)))</f>
        <v/>
      </c>
      <c r="DR133" s="374" t="str">
        <f ca="1">+IF(OFFSET('Hygiene Data'!$E$11,0,10*ROW('Hygiene Data'!E127))="","",OFFSET('Hygiene Data'!$E$11,0,10*ROW('Hygiene Data'!E127)))</f>
        <v/>
      </c>
      <c r="DS133" s="374" t="str">
        <f ca="1">+IF(OFFSET('Hygiene Data'!$E$12,0,10*ROW('Hygiene Data'!E127))="","",OFFSET('Hygiene Data'!$E$12,0,10*ROW('Hygiene Data'!E127)))</f>
        <v/>
      </c>
      <c r="DT133" s="374" t="str">
        <f ca="1">+IF(OFFSET('Hygiene Data'!$E$13,0,10*ROW('Hygiene Data'!E127))="","",OFFSET('Hygiene Data'!$E$13,0,10*ROW('Hygiene Data'!E127)))</f>
        <v/>
      </c>
      <c r="DU133" s="374" t="str">
        <f ca="1">+IF(OFFSET('Hygiene Data'!$F$11,0,10*ROW('Hygiene Data'!F127))="","",OFFSET('Hygiene Data'!$F$11,0,10*ROW('Hygiene Data'!F127)))</f>
        <v/>
      </c>
      <c r="DV133" s="374" t="str">
        <f ca="1">+IF(OFFSET('Hygiene Data'!$F$12,0,10*ROW('Hygiene Data'!F127))="","",OFFSET('Hygiene Data'!$F$12,0,10*ROW('Hygiene Data'!F127)))</f>
        <v/>
      </c>
      <c r="DW133" s="374" t="str">
        <f ca="1">+IF(OFFSET('Hygiene Data'!$F$13,0,10*ROW('Hygiene Data'!F127))="","",OFFSET('Hygiene Data'!$F$13,0,10*ROW('Hygiene Data'!F127)))</f>
        <v/>
      </c>
      <c r="DX133" s="374" t="str">
        <f ca="1">+IF(OFFSET('Hygiene Data'!$G$11,0,10*ROW('Hygiene Data'!G127))="","",OFFSET('Hygiene Data'!$G$11,0,10*ROW('Hygiene Data'!G127)))</f>
        <v/>
      </c>
      <c r="DY133" s="374" t="str">
        <f ca="1">+IF(OFFSET('Hygiene Data'!$G$12,0,10*ROW('Hygiene Data'!G127))="","",OFFSET('Hygiene Data'!$G$12,0,10*ROW('Hygiene Data'!G127)))</f>
        <v/>
      </c>
      <c r="DZ133" s="374" t="str">
        <f ca="1">+IF(OFFSET('Hygiene Data'!$G$13,0,10*ROW('Hygiene Data'!G127))="","",OFFSET('Hygiene Data'!$G$13,0,10*ROW('Hygiene Data'!G127)))</f>
        <v/>
      </c>
      <c r="EA133" s="374" t="str">
        <f ca="1">+IF(OFFSET('Hygiene Data'!$H$11,0,10*ROW('Hygiene Data'!H127))="","",OFFSET('Hygiene Data'!$H$11,0,10*ROW('Hygiene Data'!H127)))</f>
        <v/>
      </c>
      <c r="EB133" s="374" t="str">
        <f ca="1">+IF(OFFSET('Hygiene Data'!$H$12,0,10*ROW('Hygiene Data'!H127))="","",OFFSET('Hygiene Data'!$H$12,0,10*ROW('Hygiene Data'!H127)))</f>
        <v/>
      </c>
      <c r="EC133" s="374" t="str">
        <f ca="1">+IF(OFFSET('Hygiene Data'!$H$13,0,10*ROW('Hygiene Data'!H127))="","",OFFSET('Hygiene Data'!$H$13,0,10*ROW('Hygiene Data'!H127)))</f>
        <v/>
      </c>
      <c r="ED133" s="374" t="str">
        <f ca="1">+IF(OFFSET('Hygiene Data'!$I$11,0,10*ROW('Hygiene Data'!I127))="","",OFFSET('Hygiene Data'!$I$11,0,10*ROW('Hygiene Data'!I127)))</f>
        <v/>
      </c>
      <c r="EE133" s="374" t="str">
        <f ca="1">+IF(OFFSET('Hygiene Data'!$I$12,0,10*ROW('Hygiene Data'!I127))="","",OFFSET('Hygiene Data'!$I$12,0,10*ROW('Hygiene Data'!I127)))</f>
        <v/>
      </c>
      <c r="EF133" s="374" t="str">
        <f ca="1">+IF(OFFSET('Hygiene Data'!$I$13,0,10*ROW('Hygiene Data'!I127))="","",OFFSET('Hygiene Data'!$I$13,0,10*ROW('Hygiene Data'!I127)))</f>
        <v/>
      </c>
    </row>
    <row r="134" spans="1:136" x14ac:dyDescent="0.25">
      <c r="A134" s="483" t="str">
        <f ca="1">+IF(OFFSET('Water Data'!$B$2,0,10*ROW('Water Data'!E128))="","",OFFSET('Water Data'!$B$2,0,10*ROW('Water Data'!E128)))</f>
        <v/>
      </c>
      <c r="B134" s="48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0" t="str">
        <f t="shared" ca="1" si="1"/>
        <v/>
      </c>
      <c r="D134" s="51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4" t="str">
        <f ca="1">+IF(OFFSET('Water Data'!$D$27,0,10*ROW('Water Data'!D128))="","",OFFSET('Water Data'!$D$27,0,10*ROW('Water Data'!D128)))</f>
        <v/>
      </c>
      <c r="BT134" s="374" t="str">
        <f ca="1">+IF(OFFSET('Water Data'!$D$28,0,10*ROW('Water Data'!D128))="","",OFFSET('Water Data'!$D$28,0,10*ROW('Water Data'!D128)))</f>
        <v/>
      </c>
      <c r="BU134" s="374" t="str">
        <f ca="1">+IF(OFFSET('Water Data'!$D$29,0,10*ROW('Water Data'!D128))="","",OFFSET('Water Data'!$D$29,0,10*ROW('Water Data'!D128)))</f>
        <v/>
      </c>
      <c r="BV134" s="374" t="str">
        <f ca="1">+IF(OFFSET('Water Data'!$E$27,0,10*ROW('Water Data'!E128))="","",OFFSET('Water Data'!$E$27,0,10*ROW('Water Data'!E128)))</f>
        <v/>
      </c>
      <c r="BW134" s="374" t="str">
        <f ca="1">+IF(OFFSET('Water Data'!$E$28,0,10*ROW('Water Data'!E128))="","",OFFSET('Water Data'!$E$28,0,10*ROW('Water Data'!E128)))</f>
        <v/>
      </c>
      <c r="BX134" s="374" t="str">
        <f ca="1">+IF(OFFSET('Water Data'!$E$29,0,10*ROW('Water Data'!E128))="","",OFFSET('Water Data'!$E$29,0,10*ROW('Water Data'!E128)))</f>
        <v/>
      </c>
      <c r="BY134" s="374" t="str">
        <f ca="1">+IF(OFFSET('Water Data'!$F$27,0,10*ROW('Water Data'!F128))="","",OFFSET('Water Data'!$F$27,0,10*ROW('Water Data'!F128)))</f>
        <v/>
      </c>
      <c r="BZ134" s="374" t="str">
        <f ca="1">+IF(OFFSET('Water Data'!$F$28,0,10*ROW('Water Data'!F128))="","",OFFSET('Water Data'!$F$28,0,10*ROW('Water Data'!F128)))</f>
        <v/>
      </c>
      <c r="CA134" s="374" t="str">
        <f ca="1">+IF(OFFSET('Water Data'!$F$29,0,10*ROW('Water Data'!F128))="","",OFFSET('Water Data'!$F$29,0,10*ROW('Water Data'!F128)))</f>
        <v/>
      </c>
      <c r="CB134" s="374" t="str">
        <f ca="1">+IF(OFFSET('Water Data'!$G$27,0,10*ROW('Water Data'!G128))="","",OFFSET('Water Data'!$G$27,0,10*ROW('Water Data'!G128)))</f>
        <v/>
      </c>
      <c r="CC134" s="374" t="str">
        <f ca="1">+IF(OFFSET('Water Data'!$G$28,0,10*ROW('Water Data'!G128))="","",OFFSET('Water Data'!$G$28,0,10*ROW('Water Data'!G128)))</f>
        <v/>
      </c>
      <c r="CD134" s="374" t="str">
        <f ca="1">+IF(OFFSET('Water Data'!$G$29,0,10*ROW('Water Data'!G128))="","",OFFSET('Water Data'!$G$29,0,10*ROW('Water Data'!G128)))</f>
        <v/>
      </c>
      <c r="CE134" s="374" t="str">
        <f ca="1">+IF(OFFSET('Water Data'!$H$27,0,10*ROW('Water Data'!H128))="","",OFFSET('Water Data'!$H$27,0,10*ROW('Water Data'!H128)))</f>
        <v/>
      </c>
      <c r="CF134" s="374" t="str">
        <f ca="1">+IF(OFFSET('Water Data'!$H$28,0,10*ROW('Water Data'!H128))="","",OFFSET('Water Data'!$H$28,0,10*ROW('Water Data'!H128)))</f>
        <v/>
      </c>
      <c r="CG134" s="374" t="str">
        <f ca="1">+IF(OFFSET('Water Data'!$H$29,0,10*ROW('Water Data'!H128))="","",OFFSET('Water Data'!$H$29,0,10*ROW('Water Data'!H128)))</f>
        <v/>
      </c>
      <c r="CH134" s="374" t="str">
        <f ca="1">+IF(OFFSET('Water Data'!$I$27,0,10*ROW('Water Data'!I128))="","",OFFSET('Water Data'!$I$27,0,10*ROW('Water Data'!I128)))</f>
        <v/>
      </c>
      <c r="CI134" s="374" t="str">
        <f ca="1">+IF(OFFSET('Water Data'!$I$28,0,10*ROW('Water Data'!I128))="","",OFFSET('Water Data'!$I$28,0,10*ROW('Water Data'!I128)))</f>
        <v/>
      </c>
      <c r="CJ134" s="374" t="str">
        <f ca="1">+IF(OFFSET('Water Data'!$I$29,0,10*ROW('Water Data'!I128))="","",OFFSET('Water Data'!$I$29,0,10*ROW('Water Data'!I128)))</f>
        <v/>
      </c>
      <c r="CK134" s="374" t="str">
        <f ca="1">+IF(OFFSET('Sanitation Data'!$D$28,0,10*ROW('Sanitation Data'!D128))="","",OFFSET('Sanitation Data'!$D$28,0,10*ROW('Sanitation Data'!D128)))</f>
        <v/>
      </c>
      <c r="CL134" s="374" t="str">
        <f ca="1">+IF(OFFSET('Sanitation Data'!$D$29,0,10*ROW('Sanitation Data'!D128))="","",OFFSET('Sanitation Data'!$D$29,0,10*ROW('Sanitation Data'!D128)))</f>
        <v/>
      </c>
      <c r="CM134" s="374" t="str">
        <f ca="1">+IF(OFFSET('Sanitation Data'!$D$30,0,10*ROW('Sanitation Data'!D128))="","",OFFSET('Sanitation Data'!$D$30,0,10*ROW('Sanitation Data'!D128)))</f>
        <v/>
      </c>
      <c r="CN134" s="374" t="str">
        <f ca="1">+IF(OFFSET('Sanitation Data'!$D$31,0,10*ROW('Sanitation Data'!D128))="","",OFFSET('Sanitation Data'!$D$31,0,10*ROW('Sanitation Data'!D128)))</f>
        <v/>
      </c>
      <c r="CO134" s="374" t="str">
        <f ca="1">+IF(OFFSET('Sanitation Data'!$D$32,0,10*ROW('Sanitation Data'!D128))="","",OFFSET('Sanitation Data'!$D$32,0,10*ROW('Sanitation Data'!D128)))</f>
        <v/>
      </c>
      <c r="CP134" s="374" t="str">
        <f ca="1">+IF(OFFSET('Sanitation Data'!$E$28,0,10*ROW('Sanitation Data'!E128))="","",OFFSET('Sanitation Data'!$E$28,0,10*ROW('Sanitation Data'!E128)))</f>
        <v/>
      </c>
      <c r="CQ134" s="374" t="str">
        <f ca="1">+IF(OFFSET('Sanitation Data'!$E$29,0,10*ROW('Sanitation Data'!E128))="","",OFFSET('Sanitation Data'!$E$29,0,10*ROW('Sanitation Data'!E128)))</f>
        <v/>
      </c>
      <c r="CR134" s="374" t="str">
        <f ca="1">+IF(OFFSET('Sanitation Data'!$E$30,0,10*ROW('Sanitation Data'!E128))="","",OFFSET('Sanitation Data'!$E$30,0,10*ROW('Sanitation Data'!E128)))</f>
        <v/>
      </c>
      <c r="CS134" s="374" t="str">
        <f ca="1">+IF(OFFSET('Sanitation Data'!$E$31,0,10*ROW('Sanitation Data'!E128))="","",OFFSET('Sanitation Data'!$E$31,0,10*ROW('Sanitation Data'!E128)))</f>
        <v/>
      </c>
      <c r="CT134" s="374" t="str">
        <f ca="1">+IF(OFFSET('Sanitation Data'!$E$32,0,10*ROW('Sanitation Data'!E128))="","",OFFSET('Sanitation Data'!$E$32,0,10*ROW('Sanitation Data'!E128)))</f>
        <v/>
      </c>
      <c r="CU134" s="374" t="str">
        <f ca="1">+IF(OFFSET('Sanitation Data'!$F$28,0,10*ROW('Sanitation Data'!F128))="","",OFFSET('Sanitation Data'!$F$28,0,10*ROW('Sanitation Data'!F128)))</f>
        <v/>
      </c>
      <c r="CV134" s="374" t="str">
        <f ca="1">+IF(OFFSET('Sanitation Data'!$F$29,0,10*ROW('Sanitation Data'!F128))="","",OFFSET('Sanitation Data'!$F$29,0,10*ROW('Sanitation Data'!F128)))</f>
        <v/>
      </c>
      <c r="CW134" s="374" t="str">
        <f ca="1">+IF(OFFSET('Sanitation Data'!$F$30,0,10*ROW('Sanitation Data'!F128))="","",OFFSET('Sanitation Data'!$F$30,0,10*ROW('Sanitation Data'!F128)))</f>
        <v/>
      </c>
      <c r="CX134" s="374" t="str">
        <f ca="1">+IF(OFFSET('Sanitation Data'!$F$31,0,10*ROW('Sanitation Data'!F128))="","",OFFSET('Sanitation Data'!$F$31,0,10*ROW('Sanitation Data'!F128)))</f>
        <v/>
      </c>
      <c r="CY134" s="374" t="str">
        <f ca="1">+IF(OFFSET('Sanitation Data'!$F$32,0,10*ROW('Sanitation Data'!F128))="","",OFFSET('Sanitation Data'!$F$32,0,10*ROW('Sanitation Data'!F128)))</f>
        <v/>
      </c>
      <c r="CZ134" s="374" t="str">
        <f ca="1">+IF(OFFSET('Sanitation Data'!$G$28,0,10*ROW('Sanitation Data'!G128))="","",OFFSET('Sanitation Data'!$G$28,0,10*ROW('Sanitation Data'!G128)))</f>
        <v/>
      </c>
      <c r="DA134" s="374" t="str">
        <f ca="1">+IF(OFFSET('Sanitation Data'!$G$29,0,10*ROW('Sanitation Data'!G128))="","",OFFSET('Sanitation Data'!$G$29,0,10*ROW('Sanitation Data'!G128)))</f>
        <v/>
      </c>
      <c r="DB134" s="374" t="str">
        <f ca="1">+IF(OFFSET('Sanitation Data'!$G$30,0,10*ROW('Sanitation Data'!G128))="","",OFFSET('Sanitation Data'!$G$30,0,10*ROW('Sanitation Data'!G128)))</f>
        <v/>
      </c>
      <c r="DC134" s="374" t="str">
        <f ca="1">+IF(OFFSET('Sanitation Data'!$G$31,0,10*ROW('Sanitation Data'!G128))="","",OFFSET('Sanitation Data'!$G$31,0,10*ROW('Sanitation Data'!G128)))</f>
        <v/>
      </c>
      <c r="DD134" s="374" t="str">
        <f ca="1">+IF(OFFSET('Sanitation Data'!$G$32,0,10*ROW('Sanitation Data'!G128))="","",OFFSET('Sanitation Data'!$G$32,0,10*ROW('Sanitation Data'!G128)))</f>
        <v/>
      </c>
      <c r="DE134" s="374" t="str">
        <f ca="1">+IF(OFFSET('Sanitation Data'!$H$28,0,10*ROW('Sanitation Data'!H128))="","",OFFSET('Sanitation Data'!$H$28,0,10*ROW('Sanitation Data'!H128)))</f>
        <v/>
      </c>
      <c r="DF134" s="374" t="str">
        <f ca="1">+IF(OFFSET('Sanitation Data'!$H$29,0,10*ROW('Sanitation Data'!H128))="","",OFFSET('Sanitation Data'!$H$29,0,10*ROW('Sanitation Data'!H128)))</f>
        <v/>
      </c>
      <c r="DG134" s="374" t="str">
        <f ca="1">+IF(OFFSET('Sanitation Data'!$H$30,0,10*ROW('Sanitation Data'!H128))="","",OFFSET('Sanitation Data'!$H$30,0,10*ROW('Sanitation Data'!H128)))</f>
        <v/>
      </c>
      <c r="DH134" s="374" t="str">
        <f ca="1">+IF(OFFSET('Sanitation Data'!$H$31,0,10*ROW('Sanitation Data'!H128))="","",OFFSET('Sanitation Data'!$H$31,0,10*ROW('Sanitation Data'!H128)))</f>
        <v/>
      </c>
      <c r="DI134" s="374" t="str">
        <f ca="1">+IF(OFFSET('Sanitation Data'!$H$32,0,10*ROW('Sanitation Data'!H128))="","",OFFSET('Sanitation Data'!$H$32,0,10*ROW('Sanitation Data'!H128)))</f>
        <v/>
      </c>
      <c r="DJ134" s="374" t="str">
        <f ca="1">+IF(OFFSET('Sanitation Data'!$I$28,0,10*ROW('Sanitation Data'!I128))="","",OFFSET('Sanitation Data'!$I$28,0,10*ROW('Sanitation Data'!I128)))</f>
        <v/>
      </c>
      <c r="DK134" s="374" t="str">
        <f ca="1">+IF(OFFSET('Sanitation Data'!$I$29,0,10*ROW('Sanitation Data'!I128))="","",OFFSET('Sanitation Data'!$I$29,0,10*ROW('Sanitation Data'!I128)))</f>
        <v/>
      </c>
      <c r="DL134" s="374" t="str">
        <f ca="1">+IF(OFFSET('Sanitation Data'!$I$30,0,10*ROW('Sanitation Data'!I128))="","",OFFSET('Sanitation Data'!$I$30,0,10*ROW('Sanitation Data'!I128)))</f>
        <v/>
      </c>
      <c r="DM134" s="374" t="str">
        <f ca="1">+IF(OFFSET('Sanitation Data'!$I$31,0,10*ROW('Sanitation Data'!I128))="","",OFFSET('Sanitation Data'!$I$31,0,10*ROW('Sanitation Data'!I128)))</f>
        <v/>
      </c>
      <c r="DN134" s="374" t="str">
        <f ca="1">+IF(OFFSET('Sanitation Data'!$I$32,0,10*ROW('Sanitation Data'!I128))="","",OFFSET('Sanitation Data'!$I$32,0,10*ROW('Sanitation Data'!I128)))</f>
        <v/>
      </c>
      <c r="DO134" s="374" t="str">
        <f ca="1">+IF(OFFSET('Hygiene Data'!$D$11,0,10*ROW('Hygiene Data'!D128))="","",OFFSET('Hygiene Data'!$D$11,0,10*ROW('Hygiene Data'!D128)))</f>
        <v/>
      </c>
      <c r="DP134" s="374" t="str">
        <f ca="1">+IF(OFFSET('Hygiene Data'!$D$12,0,10*ROW('Hygiene Data'!D128))="","",OFFSET('Hygiene Data'!$D$12,0,10*ROW('Hygiene Data'!D128)))</f>
        <v/>
      </c>
      <c r="DQ134" s="374" t="str">
        <f ca="1">+IF(OFFSET('Hygiene Data'!$D$13,0,10*ROW('Hygiene Data'!D128))="","",OFFSET('Hygiene Data'!$D$13,0,10*ROW('Hygiene Data'!D128)))</f>
        <v/>
      </c>
      <c r="DR134" s="374" t="str">
        <f ca="1">+IF(OFFSET('Hygiene Data'!$E$11,0,10*ROW('Hygiene Data'!E128))="","",OFFSET('Hygiene Data'!$E$11,0,10*ROW('Hygiene Data'!E128)))</f>
        <v/>
      </c>
      <c r="DS134" s="374" t="str">
        <f ca="1">+IF(OFFSET('Hygiene Data'!$E$12,0,10*ROW('Hygiene Data'!E128))="","",OFFSET('Hygiene Data'!$E$12,0,10*ROW('Hygiene Data'!E128)))</f>
        <v/>
      </c>
      <c r="DT134" s="374" t="str">
        <f ca="1">+IF(OFFSET('Hygiene Data'!$E$13,0,10*ROW('Hygiene Data'!E128))="","",OFFSET('Hygiene Data'!$E$13,0,10*ROW('Hygiene Data'!E128)))</f>
        <v/>
      </c>
      <c r="DU134" s="374" t="str">
        <f ca="1">+IF(OFFSET('Hygiene Data'!$F$11,0,10*ROW('Hygiene Data'!F128))="","",OFFSET('Hygiene Data'!$F$11,0,10*ROW('Hygiene Data'!F128)))</f>
        <v/>
      </c>
      <c r="DV134" s="374" t="str">
        <f ca="1">+IF(OFFSET('Hygiene Data'!$F$12,0,10*ROW('Hygiene Data'!F128))="","",OFFSET('Hygiene Data'!$F$12,0,10*ROW('Hygiene Data'!F128)))</f>
        <v/>
      </c>
      <c r="DW134" s="374" t="str">
        <f ca="1">+IF(OFFSET('Hygiene Data'!$F$13,0,10*ROW('Hygiene Data'!F128))="","",OFFSET('Hygiene Data'!$F$13,0,10*ROW('Hygiene Data'!F128)))</f>
        <v/>
      </c>
      <c r="DX134" s="374" t="str">
        <f ca="1">+IF(OFFSET('Hygiene Data'!$G$11,0,10*ROW('Hygiene Data'!G128))="","",OFFSET('Hygiene Data'!$G$11,0,10*ROW('Hygiene Data'!G128)))</f>
        <v/>
      </c>
      <c r="DY134" s="374" t="str">
        <f ca="1">+IF(OFFSET('Hygiene Data'!$G$12,0,10*ROW('Hygiene Data'!G128))="","",OFFSET('Hygiene Data'!$G$12,0,10*ROW('Hygiene Data'!G128)))</f>
        <v/>
      </c>
      <c r="DZ134" s="374" t="str">
        <f ca="1">+IF(OFFSET('Hygiene Data'!$G$13,0,10*ROW('Hygiene Data'!G128))="","",OFFSET('Hygiene Data'!$G$13,0,10*ROW('Hygiene Data'!G128)))</f>
        <v/>
      </c>
      <c r="EA134" s="374" t="str">
        <f ca="1">+IF(OFFSET('Hygiene Data'!$H$11,0,10*ROW('Hygiene Data'!H128))="","",OFFSET('Hygiene Data'!$H$11,0,10*ROW('Hygiene Data'!H128)))</f>
        <v/>
      </c>
      <c r="EB134" s="374" t="str">
        <f ca="1">+IF(OFFSET('Hygiene Data'!$H$12,0,10*ROW('Hygiene Data'!H128))="","",OFFSET('Hygiene Data'!$H$12,0,10*ROW('Hygiene Data'!H128)))</f>
        <v/>
      </c>
      <c r="EC134" s="374" t="str">
        <f ca="1">+IF(OFFSET('Hygiene Data'!$H$13,0,10*ROW('Hygiene Data'!H128))="","",OFFSET('Hygiene Data'!$H$13,0,10*ROW('Hygiene Data'!H128)))</f>
        <v/>
      </c>
      <c r="ED134" s="374" t="str">
        <f ca="1">+IF(OFFSET('Hygiene Data'!$I$11,0,10*ROW('Hygiene Data'!I128))="","",OFFSET('Hygiene Data'!$I$11,0,10*ROW('Hygiene Data'!I128)))</f>
        <v/>
      </c>
      <c r="EE134" s="374" t="str">
        <f ca="1">+IF(OFFSET('Hygiene Data'!$I$12,0,10*ROW('Hygiene Data'!I128))="","",OFFSET('Hygiene Data'!$I$12,0,10*ROW('Hygiene Data'!I128)))</f>
        <v/>
      </c>
      <c r="EF134" s="374" t="str">
        <f ca="1">+IF(OFFSET('Hygiene Data'!$I$13,0,10*ROW('Hygiene Data'!I128))="","",OFFSET('Hygiene Data'!$I$13,0,10*ROW('Hygiene Data'!I128)))</f>
        <v/>
      </c>
    </row>
    <row r="135" spans="1:136" x14ac:dyDescent="0.25">
      <c r="A135" s="483" t="str">
        <f ca="1">+IF(OFFSET('Water Data'!$B$2,0,10*ROW('Water Data'!E129))="","",OFFSET('Water Data'!$B$2,0,10*ROW('Water Data'!E129)))</f>
        <v/>
      </c>
      <c r="B135" s="48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0" t="str">
        <f t="shared" ref="C135:C198" ca="1" si="2">+IF(ISNUMBER(VALUE(MID(A135,5,4))), VALUE(MID(A135, 5,4)),"")</f>
        <v/>
      </c>
      <c r="D135" s="51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4" t="str">
        <f ca="1">+IF(OFFSET('Water Data'!$D$27,0,10*ROW('Water Data'!D129))="","",OFFSET('Water Data'!$D$27,0,10*ROW('Water Data'!D129)))</f>
        <v/>
      </c>
      <c r="BT135" s="374" t="str">
        <f ca="1">+IF(OFFSET('Water Data'!$D$28,0,10*ROW('Water Data'!D129))="","",OFFSET('Water Data'!$D$28,0,10*ROW('Water Data'!D129)))</f>
        <v/>
      </c>
      <c r="BU135" s="374" t="str">
        <f ca="1">+IF(OFFSET('Water Data'!$D$29,0,10*ROW('Water Data'!D129))="","",OFFSET('Water Data'!$D$29,0,10*ROW('Water Data'!D129)))</f>
        <v/>
      </c>
      <c r="BV135" s="374" t="str">
        <f ca="1">+IF(OFFSET('Water Data'!$E$27,0,10*ROW('Water Data'!E129))="","",OFFSET('Water Data'!$E$27,0,10*ROW('Water Data'!E129)))</f>
        <v/>
      </c>
      <c r="BW135" s="374" t="str">
        <f ca="1">+IF(OFFSET('Water Data'!$E$28,0,10*ROW('Water Data'!E129))="","",OFFSET('Water Data'!$E$28,0,10*ROW('Water Data'!E129)))</f>
        <v/>
      </c>
      <c r="BX135" s="374" t="str">
        <f ca="1">+IF(OFFSET('Water Data'!$E$29,0,10*ROW('Water Data'!E129))="","",OFFSET('Water Data'!$E$29,0,10*ROW('Water Data'!E129)))</f>
        <v/>
      </c>
      <c r="BY135" s="374" t="str">
        <f ca="1">+IF(OFFSET('Water Data'!$F$27,0,10*ROW('Water Data'!F129))="","",OFFSET('Water Data'!$F$27,0,10*ROW('Water Data'!F129)))</f>
        <v/>
      </c>
      <c r="BZ135" s="374" t="str">
        <f ca="1">+IF(OFFSET('Water Data'!$F$28,0,10*ROW('Water Data'!F129))="","",OFFSET('Water Data'!$F$28,0,10*ROW('Water Data'!F129)))</f>
        <v/>
      </c>
      <c r="CA135" s="374" t="str">
        <f ca="1">+IF(OFFSET('Water Data'!$F$29,0,10*ROW('Water Data'!F129))="","",OFFSET('Water Data'!$F$29,0,10*ROW('Water Data'!F129)))</f>
        <v/>
      </c>
      <c r="CB135" s="374" t="str">
        <f ca="1">+IF(OFFSET('Water Data'!$G$27,0,10*ROW('Water Data'!G129))="","",OFFSET('Water Data'!$G$27,0,10*ROW('Water Data'!G129)))</f>
        <v/>
      </c>
      <c r="CC135" s="374" t="str">
        <f ca="1">+IF(OFFSET('Water Data'!$G$28,0,10*ROW('Water Data'!G129))="","",OFFSET('Water Data'!$G$28,0,10*ROW('Water Data'!G129)))</f>
        <v/>
      </c>
      <c r="CD135" s="374" t="str">
        <f ca="1">+IF(OFFSET('Water Data'!$G$29,0,10*ROW('Water Data'!G129))="","",OFFSET('Water Data'!$G$29,0,10*ROW('Water Data'!G129)))</f>
        <v/>
      </c>
      <c r="CE135" s="374" t="str">
        <f ca="1">+IF(OFFSET('Water Data'!$H$27,0,10*ROW('Water Data'!H129))="","",OFFSET('Water Data'!$H$27,0,10*ROW('Water Data'!H129)))</f>
        <v/>
      </c>
      <c r="CF135" s="374" t="str">
        <f ca="1">+IF(OFFSET('Water Data'!$H$28,0,10*ROW('Water Data'!H129))="","",OFFSET('Water Data'!$H$28,0,10*ROW('Water Data'!H129)))</f>
        <v/>
      </c>
      <c r="CG135" s="374" t="str">
        <f ca="1">+IF(OFFSET('Water Data'!$H$29,0,10*ROW('Water Data'!H129))="","",OFFSET('Water Data'!$H$29,0,10*ROW('Water Data'!H129)))</f>
        <v/>
      </c>
      <c r="CH135" s="374" t="str">
        <f ca="1">+IF(OFFSET('Water Data'!$I$27,0,10*ROW('Water Data'!I129))="","",OFFSET('Water Data'!$I$27,0,10*ROW('Water Data'!I129)))</f>
        <v/>
      </c>
      <c r="CI135" s="374" t="str">
        <f ca="1">+IF(OFFSET('Water Data'!$I$28,0,10*ROW('Water Data'!I129))="","",OFFSET('Water Data'!$I$28,0,10*ROW('Water Data'!I129)))</f>
        <v/>
      </c>
      <c r="CJ135" s="374" t="str">
        <f ca="1">+IF(OFFSET('Water Data'!$I$29,0,10*ROW('Water Data'!I129))="","",OFFSET('Water Data'!$I$29,0,10*ROW('Water Data'!I129)))</f>
        <v/>
      </c>
      <c r="CK135" s="374" t="str">
        <f ca="1">+IF(OFFSET('Sanitation Data'!$D$28,0,10*ROW('Sanitation Data'!D129))="","",OFFSET('Sanitation Data'!$D$28,0,10*ROW('Sanitation Data'!D129)))</f>
        <v/>
      </c>
      <c r="CL135" s="374" t="str">
        <f ca="1">+IF(OFFSET('Sanitation Data'!$D$29,0,10*ROW('Sanitation Data'!D129))="","",OFFSET('Sanitation Data'!$D$29,0,10*ROW('Sanitation Data'!D129)))</f>
        <v/>
      </c>
      <c r="CM135" s="374" t="str">
        <f ca="1">+IF(OFFSET('Sanitation Data'!$D$30,0,10*ROW('Sanitation Data'!D129))="","",OFFSET('Sanitation Data'!$D$30,0,10*ROW('Sanitation Data'!D129)))</f>
        <v/>
      </c>
      <c r="CN135" s="374" t="str">
        <f ca="1">+IF(OFFSET('Sanitation Data'!$D$31,0,10*ROW('Sanitation Data'!D129))="","",OFFSET('Sanitation Data'!$D$31,0,10*ROW('Sanitation Data'!D129)))</f>
        <v/>
      </c>
      <c r="CO135" s="374" t="str">
        <f ca="1">+IF(OFFSET('Sanitation Data'!$D$32,0,10*ROW('Sanitation Data'!D129))="","",OFFSET('Sanitation Data'!$D$32,0,10*ROW('Sanitation Data'!D129)))</f>
        <v/>
      </c>
      <c r="CP135" s="374" t="str">
        <f ca="1">+IF(OFFSET('Sanitation Data'!$E$28,0,10*ROW('Sanitation Data'!E129))="","",OFFSET('Sanitation Data'!$E$28,0,10*ROW('Sanitation Data'!E129)))</f>
        <v/>
      </c>
      <c r="CQ135" s="374" t="str">
        <f ca="1">+IF(OFFSET('Sanitation Data'!$E$29,0,10*ROW('Sanitation Data'!E129))="","",OFFSET('Sanitation Data'!$E$29,0,10*ROW('Sanitation Data'!E129)))</f>
        <v/>
      </c>
      <c r="CR135" s="374" t="str">
        <f ca="1">+IF(OFFSET('Sanitation Data'!$E$30,0,10*ROW('Sanitation Data'!E129))="","",OFFSET('Sanitation Data'!$E$30,0,10*ROW('Sanitation Data'!E129)))</f>
        <v/>
      </c>
      <c r="CS135" s="374" t="str">
        <f ca="1">+IF(OFFSET('Sanitation Data'!$E$31,0,10*ROW('Sanitation Data'!E129))="","",OFFSET('Sanitation Data'!$E$31,0,10*ROW('Sanitation Data'!E129)))</f>
        <v/>
      </c>
      <c r="CT135" s="374" t="str">
        <f ca="1">+IF(OFFSET('Sanitation Data'!$E$32,0,10*ROW('Sanitation Data'!E129))="","",OFFSET('Sanitation Data'!$E$32,0,10*ROW('Sanitation Data'!E129)))</f>
        <v/>
      </c>
      <c r="CU135" s="374" t="str">
        <f ca="1">+IF(OFFSET('Sanitation Data'!$F$28,0,10*ROW('Sanitation Data'!F129))="","",OFFSET('Sanitation Data'!$F$28,0,10*ROW('Sanitation Data'!F129)))</f>
        <v/>
      </c>
      <c r="CV135" s="374" t="str">
        <f ca="1">+IF(OFFSET('Sanitation Data'!$F$29,0,10*ROW('Sanitation Data'!F129))="","",OFFSET('Sanitation Data'!$F$29,0,10*ROW('Sanitation Data'!F129)))</f>
        <v/>
      </c>
      <c r="CW135" s="374" t="str">
        <f ca="1">+IF(OFFSET('Sanitation Data'!$F$30,0,10*ROW('Sanitation Data'!F129))="","",OFFSET('Sanitation Data'!$F$30,0,10*ROW('Sanitation Data'!F129)))</f>
        <v/>
      </c>
      <c r="CX135" s="374" t="str">
        <f ca="1">+IF(OFFSET('Sanitation Data'!$F$31,0,10*ROW('Sanitation Data'!F129))="","",OFFSET('Sanitation Data'!$F$31,0,10*ROW('Sanitation Data'!F129)))</f>
        <v/>
      </c>
      <c r="CY135" s="374" t="str">
        <f ca="1">+IF(OFFSET('Sanitation Data'!$F$32,0,10*ROW('Sanitation Data'!F129))="","",OFFSET('Sanitation Data'!$F$32,0,10*ROW('Sanitation Data'!F129)))</f>
        <v/>
      </c>
      <c r="CZ135" s="374" t="str">
        <f ca="1">+IF(OFFSET('Sanitation Data'!$G$28,0,10*ROW('Sanitation Data'!G129))="","",OFFSET('Sanitation Data'!$G$28,0,10*ROW('Sanitation Data'!G129)))</f>
        <v/>
      </c>
      <c r="DA135" s="374" t="str">
        <f ca="1">+IF(OFFSET('Sanitation Data'!$G$29,0,10*ROW('Sanitation Data'!G129))="","",OFFSET('Sanitation Data'!$G$29,0,10*ROW('Sanitation Data'!G129)))</f>
        <v/>
      </c>
      <c r="DB135" s="374" t="str">
        <f ca="1">+IF(OFFSET('Sanitation Data'!$G$30,0,10*ROW('Sanitation Data'!G129))="","",OFFSET('Sanitation Data'!$G$30,0,10*ROW('Sanitation Data'!G129)))</f>
        <v/>
      </c>
      <c r="DC135" s="374" t="str">
        <f ca="1">+IF(OFFSET('Sanitation Data'!$G$31,0,10*ROW('Sanitation Data'!G129))="","",OFFSET('Sanitation Data'!$G$31,0,10*ROW('Sanitation Data'!G129)))</f>
        <v/>
      </c>
      <c r="DD135" s="374" t="str">
        <f ca="1">+IF(OFFSET('Sanitation Data'!$G$32,0,10*ROW('Sanitation Data'!G129))="","",OFFSET('Sanitation Data'!$G$32,0,10*ROW('Sanitation Data'!G129)))</f>
        <v/>
      </c>
      <c r="DE135" s="374" t="str">
        <f ca="1">+IF(OFFSET('Sanitation Data'!$H$28,0,10*ROW('Sanitation Data'!H129))="","",OFFSET('Sanitation Data'!$H$28,0,10*ROW('Sanitation Data'!H129)))</f>
        <v/>
      </c>
      <c r="DF135" s="374" t="str">
        <f ca="1">+IF(OFFSET('Sanitation Data'!$H$29,0,10*ROW('Sanitation Data'!H129))="","",OFFSET('Sanitation Data'!$H$29,0,10*ROW('Sanitation Data'!H129)))</f>
        <v/>
      </c>
      <c r="DG135" s="374" t="str">
        <f ca="1">+IF(OFFSET('Sanitation Data'!$H$30,0,10*ROW('Sanitation Data'!H129))="","",OFFSET('Sanitation Data'!$H$30,0,10*ROW('Sanitation Data'!H129)))</f>
        <v/>
      </c>
      <c r="DH135" s="374" t="str">
        <f ca="1">+IF(OFFSET('Sanitation Data'!$H$31,0,10*ROW('Sanitation Data'!H129))="","",OFFSET('Sanitation Data'!$H$31,0,10*ROW('Sanitation Data'!H129)))</f>
        <v/>
      </c>
      <c r="DI135" s="374" t="str">
        <f ca="1">+IF(OFFSET('Sanitation Data'!$H$32,0,10*ROW('Sanitation Data'!H129))="","",OFFSET('Sanitation Data'!$H$32,0,10*ROW('Sanitation Data'!H129)))</f>
        <v/>
      </c>
      <c r="DJ135" s="374" t="str">
        <f ca="1">+IF(OFFSET('Sanitation Data'!$I$28,0,10*ROW('Sanitation Data'!I129))="","",OFFSET('Sanitation Data'!$I$28,0,10*ROW('Sanitation Data'!I129)))</f>
        <v/>
      </c>
      <c r="DK135" s="374" t="str">
        <f ca="1">+IF(OFFSET('Sanitation Data'!$I$29,0,10*ROW('Sanitation Data'!I129))="","",OFFSET('Sanitation Data'!$I$29,0,10*ROW('Sanitation Data'!I129)))</f>
        <v/>
      </c>
      <c r="DL135" s="374" t="str">
        <f ca="1">+IF(OFFSET('Sanitation Data'!$I$30,0,10*ROW('Sanitation Data'!I129))="","",OFFSET('Sanitation Data'!$I$30,0,10*ROW('Sanitation Data'!I129)))</f>
        <v/>
      </c>
      <c r="DM135" s="374" t="str">
        <f ca="1">+IF(OFFSET('Sanitation Data'!$I$31,0,10*ROW('Sanitation Data'!I129))="","",OFFSET('Sanitation Data'!$I$31,0,10*ROW('Sanitation Data'!I129)))</f>
        <v/>
      </c>
      <c r="DN135" s="374" t="str">
        <f ca="1">+IF(OFFSET('Sanitation Data'!$I$32,0,10*ROW('Sanitation Data'!I129))="","",OFFSET('Sanitation Data'!$I$32,0,10*ROW('Sanitation Data'!I129)))</f>
        <v/>
      </c>
      <c r="DO135" s="374" t="str">
        <f ca="1">+IF(OFFSET('Hygiene Data'!$D$11,0,10*ROW('Hygiene Data'!D129))="","",OFFSET('Hygiene Data'!$D$11,0,10*ROW('Hygiene Data'!D129)))</f>
        <v/>
      </c>
      <c r="DP135" s="374" t="str">
        <f ca="1">+IF(OFFSET('Hygiene Data'!$D$12,0,10*ROW('Hygiene Data'!D129))="","",OFFSET('Hygiene Data'!$D$12,0,10*ROW('Hygiene Data'!D129)))</f>
        <v/>
      </c>
      <c r="DQ135" s="374" t="str">
        <f ca="1">+IF(OFFSET('Hygiene Data'!$D$13,0,10*ROW('Hygiene Data'!D129))="","",OFFSET('Hygiene Data'!$D$13,0,10*ROW('Hygiene Data'!D129)))</f>
        <v/>
      </c>
      <c r="DR135" s="374" t="str">
        <f ca="1">+IF(OFFSET('Hygiene Data'!$E$11,0,10*ROW('Hygiene Data'!E129))="","",OFFSET('Hygiene Data'!$E$11,0,10*ROW('Hygiene Data'!E129)))</f>
        <v/>
      </c>
      <c r="DS135" s="374" t="str">
        <f ca="1">+IF(OFFSET('Hygiene Data'!$E$12,0,10*ROW('Hygiene Data'!E129))="","",OFFSET('Hygiene Data'!$E$12,0,10*ROW('Hygiene Data'!E129)))</f>
        <v/>
      </c>
      <c r="DT135" s="374" t="str">
        <f ca="1">+IF(OFFSET('Hygiene Data'!$E$13,0,10*ROW('Hygiene Data'!E129))="","",OFFSET('Hygiene Data'!$E$13,0,10*ROW('Hygiene Data'!E129)))</f>
        <v/>
      </c>
      <c r="DU135" s="374" t="str">
        <f ca="1">+IF(OFFSET('Hygiene Data'!$F$11,0,10*ROW('Hygiene Data'!F129))="","",OFFSET('Hygiene Data'!$F$11,0,10*ROW('Hygiene Data'!F129)))</f>
        <v/>
      </c>
      <c r="DV135" s="374" t="str">
        <f ca="1">+IF(OFFSET('Hygiene Data'!$F$12,0,10*ROW('Hygiene Data'!F129))="","",OFFSET('Hygiene Data'!$F$12,0,10*ROW('Hygiene Data'!F129)))</f>
        <v/>
      </c>
      <c r="DW135" s="374" t="str">
        <f ca="1">+IF(OFFSET('Hygiene Data'!$F$13,0,10*ROW('Hygiene Data'!F129))="","",OFFSET('Hygiene Data'!$F$13,0,10*ROW('Hygiene Data'!F129)))</f>
        <v/>
      </c>
      <c r="DX135" s="374" t="str">
        <f ca="1">+IF(OFFSET('Hygiene Data'!$G$11,0,10*ROW('Hygiene Data'!G129))="","",OFFSET('Hygiene Data'!$G$11,0,10*ROW('Hygiene Data'!G129)))</f>
        <v/>
      </c>
      <c r="DY135" s="374" t="str">
        <f ca="1">+IF(OFFSET('Hygiene Data'!$G$12,0,10*ROW('Hygiene Data'!G129))="","",OFFSET('Hygiene Data'!$G$12,0,10*ROW('Hygiene Data'!G129)))</f>
        <v/>
      </c>
      <c r="DZ135" s="374" t="str">
        <f ca="1">+IF(OFFSET('Hygiene Data'!$G$13,0,10*ROW('Hygiene Data'!G129))="","",OFFSET('Hygiene Data'!$G$13,0,10*ROW('Hygiene Data'!G129)))</f>
        <v/>
      </c>
      <c r="EA135" s="374" t="str">
        <f ca="1">+IF(OFFSET('Hygiene Data'!$H$11,0,10*ROW('Hygiene Data'!H129))="","",OFFSET('Hygiene Data'!$H$11,0,10*ROW('Hygiene Data'!H129)))</f>
        <v/>
      </c>
      <c r="EB135" s="374" t="str">
        <f ca="1">+IF(OFFSET('Hygiene Data'!$H$12,0,10*ROW('Hygiene Data'!H129))="","",OFFSET('Hygiene Data'!$H$12,0,10*ROW('Hygiene Data'!H129)))</f>
        <v/>
      </c>
      <c r="EC135" s="374" t="str">
        <f ca="1">+IF(OFFSET('Hygiene Data'!$H$13,0,10*ROW('Hygiene Data'!H129))="","",OFFSET('Hygiene Data'!$H$13,0,10*ROW('Hygiene Data'!H129)))</f>
        <v/>
      </c>
      <c r="ED135" s="374" t="str">
        <f ca="1">+IF(OFFSET('Hygiene Data'!$I$11,0,10*ROW('Hygiene Data'!I129))="","",OFFSET('Hygiene Data'!$I$11,0,10*ROW('Hygiene Data'!I129)))</f>
        <v/>
      </c>
      <c r="EE135" s="374" t="str">
        <f ca="1">+IF(OFFSET('Hygiene Data'!$I$12,0,10*ROW('Hygiene Data'!I129))="","",OFFSET('Hygiene Data'!$I$12,0,10*ROW('Hygiene Data'!I129)))</f>
        <v/>
      </c>
      <c r="EF135" s="374" t="str">
        <f ca="1">+IF(OFFSET('Hygiene Data'!$I$13,0,10*ROW('Hygiene Data'!I129))="","",OFFSET('Hygiene Data'!$I$13,0,10*ROW('Hygiene Data'!I129)))</f>
        <v/>
      </c>
    </row>
    <row r="136" spans="1:136" x14ac:dyDescent="0.25">
      <c r="A136" s="483" t="str">
        <f ca="1">+IF(OFFSET('Water Data'!$B$2,0,10*ROW('Water Data'!E130))="","",OFFSET('Water Data'!$B$2,0,10*ROW('Water Data'!E130)))</f>
        <v/>
      </c>
      <c r="B136" s="48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0" t="str">
        <f t="shared" ca="1" si="2"/>
        <v/>
      </c>
      <c r="D136" s="51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4" t="str">
        <f ca="1">+IF(OFFSET('Water Data'!$D$27,0,10*ROW('Water Data'!D130))="","",OFFSET('Water Data'!$D$27,0,10*ROW('Water Data'!D130)))</f>
        <v/>
      </c>
      <c r="BT136" s="374" t="str">
        <f ca="1">+IF(OFFSET('Water Data'!$D$28,0,10*ROW('Water Data'!D130))="","",OFFSET('Water Data'!$D$28,0,10*ROW('Water Data'!D130)))</f>
        <v/>
      </c>
      <c r="BU136" s="374" t="str">
        <f ca="1">+IF(OFFSET('Water Data'!$D$29,0,10*ROW('Water Data'!D130))="","",OFFSET('Water Data'!$D$29,0,10*ROW('Water Data'!D130)))</f>
        <v/>
      </c>
      <c r="BV136" s="374" t="str">
        <f ca="1">+IF(OFFSET('Water Data'!$E$27,0,10*ROW('Water Data'!E130))="","",OFFSET('Water Data'!$E$27,0,10*ROW('Water Data'!E130)))</f>
        <v/>
      </c>
      <c r="BW136" s="374" t="str">
        <f ca="1">+IF(OFFSET('Water Data'!$E$28,0,10*ROW('Water Data'!E130))="","",OFFSET('Water Data'!$E$28,0,10*ROW('Water Data'!E130)))</f>
        <v/>
      </c>
      <c r="BX136" s="374" t="str">
        <f ca="1">+IF(OFFSET('Water Data'!$E$29,0,10*ROW('Water Data'!E130))="","",OFFSET('Water Data'!$E$29,0,10*ROW('Water Data'!E130)))</f>
        <v/>
      </c>
      <c r="BY136" s="374" t="str">
        <f ca="1">+IF(OFFSET('Water Data'!$F$27,0,10*ROW('Water Data'!F130))="","",OFFSET('Water Data'!$F$27,0,10*ROW('Water Data'!F130)))</f>
        <v/>
      </c>
      <c r="BZ136" s="374" t="str">
        <f ca="1">+IF(OFFSET('Water Data'!$F$28,0,10*ROW('Water Data'!F130))="","",OFFSET('Water Data'!$F$28,0,10*ROW('Water Data'!F130)))</f>
        <v/>
      </c>
      <c r="CA136" s="374" t="str">
        <f ca="1">+IF(OFFSET('Water Data'!$F$29,0,10*ROW('Water Data'!F130))="","",OFFSET('Water Data'!$F$29,0,10*ROW('Water Data'!F130)))</f>
        <v/>
      </c>
      <c r="CB136" s="374" t="str">
        <f ca="1">+IF(OFFSET('Water Data'!$G$27,0,10*ROW('Water Data'!G130))="","",OFFSET('Water Data'!$G$27,0,10*ROW('Water Data'!G130)))</f>
        <v/>
      </c>
      <c r="CC136" s="374" t="str">
        <f ca="1">+IF(OFFSET('Water Data'!$G$28,0,10*ROW('Water Data'!G130))="","",OFFSET('Water Data'!$G$28,0,10*ROW('Water Data'!G130)))</f>
        <v/>
      </c>
      <c r="CD136" s="374" t="str">
        <f ca="1">+IF(OFFSET('Water Data'!$G$29,0,10*ROW('Water Data'!G130))="","",OFFSET('Water Data'!$G$29,0,10*ROW('Water Data'!G130)))</f>
        <v/>
      </c>
      <c r="CE136" s="374" t="str">
        <f ca="1">+IF(OFFSET('Water Data'!$H$27,0,10*ROW('Water Data'!H130))="","",OFFSET('Water Data'!$H$27,0,10*ROW('Water Data'!H130)))</f>
        <v/>
      </c>
      <c r="CF136" s="374" t="str">
        <f ca="1">+IF(OFFSET('Water Data'!$H$28,0,10*ROW('Water Data'!H130))="","",OFFSET('Water Data'!$H$28,0,10*ROW('Water Data'!H130)))</f>
        <v/>
      </c>
      <c r="CG136" s="374" t="str">
        <f ca="1">+IF(OFFSET('Water Data'!$H$29,0,10*ROW('Water Data'!H130))="","",OFFSET('Water Data'!$H$29,0,10*ROW('Water Data'!H130)))</f>
        <v/>
      </c>
      <c r="CH136" s="374" t="str">
        <f ca="1">+IF(OFFSET('Water Data'!$I$27,0,10*ROW('Water Data'!I130))="","",OFFSET('Water Data'!$I$27,0,10*ROW('Water Data'!I130)))</f>
        <v/>
      </c>
      <c r="CI136" s="374" t="str">
        <f ca="1">+IF(OFFSET('Water Data'!$I$28,0,10*ROW('Water Data'!I130))="","",OFFSET('Water Data'!$I$28,0,10*ROW('Water Data'!I130)))</f>
        <v/>
      </c>
      <c r="CJ136" s="374" t="str">
        <f ca="1">+IF(OFFSET('Water Data'!$I$29,0,10*ROW('Water Data'!I130))="","",OFFSET('Water Data'!$I$29,0,10*ROW('Water Data'!I130)))</f>
        <v/>
      </c>
      <c r="CK136" s="374" t="str">
        <f ca="1">+IF(OFFSET('Sanitation Data'!$D$28,0,10*ROW('Sanitation Data'!D130))="","",OFFSET('Sanitation Data'!$D$28,0,10*ROW('Sanitation Data'!D130)))</f>
        <v/>
      </c>
      <c r="CL136" s="374" t="str">
        <f ca="1">+IF(OFFSET('Sanitation Data'!$D$29,0,10*ROW('Sanitation Data'!D130))="","",OFFSET('Sanitation Data'!$D$29,0,10*ROW('Sanitation Data'!D130)))</f>
        <v/>
      </c>
      <c r="CM136" s="374" t="str">
        <f ca="1">+IF(OFFSET('Sanitation Data'!$D$30,0,10*ROW('Sanitation Data'!D130))="","",OFFSET('Sanitation Data'!$D$30,0,10*ROW('Sanitation Data'!D130)))</f>
        <v/>
      </c>
      <c r="CN136" s="374" t="str">
        <f ca="1">+IF(OFFSET('Sanitation Data'!$D$31,0,10*ROW('Sanitation Data'!D130))="","",OFFSET('Sanitation Data'!$D$31,0,10*ROW('Sanitation Data'!D130)))</f>
        <v/>
      </c>
      <c r="CO136" s="374" t="str">
        <f ca="1">+IF(OFFSET('Sanitation Data'!$D$32,0,10*ROW('Sanitation Data'!D130))="","",OFFSET('Sanitation Data'!$D$32,0,10*ROW('Sanitation Data'!D130)))</f>
        <v/>
      </c>
      <c r="CP136" s="374" t="str">
        <f ca="1">+IF(OFFSET('Sanitation Data'!$E$28,0,10*ROW('Sanitation Data'!E130))="","",OFFSET('Sanitation Data'!$E$28,0,10*ROW('Sanitation Data'!E130)))</f>
        <v/>
      </c>
      <c r="CQ136" s="374" t="str">
        <f ca="1">+IF(OFFSET('Sanitation Data'!$E$29,0,10*ROW('Sanitation Data'!E130))="","",OFFSET('Sanitation Data'!$E$29,0,10*ROW('Sanitation Data'!E130)))</f>
        <v/>
      </c>
      <c r="CR136" s="374" t="str">
        <f ca="1">+IF(OFFSET('Sanitation Data'!$E$30,0,10*ROW('Sanitation Data'!E130))="","",OFFSET('Sanitation Data'!$E$30,0,10*ROW('Sanitation Data'!E130)))</f>
        <v/>
      </c>
      <c r="CS136" s="374" t="str">
        <f ca="1">+IF(OFFSET('Sanitation Data'!$E$31,0,10*ROW('Sanitation Data'!E130))="","",OFFSET('Sanitation Data'!$E$31,0,10*ROW('Sanitation Data'!E130)))</f>
        <v/>
      </c>
      <c r="CT136" s="374" t="str">
        <f ca="1">+IF(OFFSET('Sanitation Data'!$E$32,0,10*ROW('Sanitation Data'!E130))="","",OFFSET('Sanitation Data'!$E$32,0,10*ROW('Sanitation Data'!E130)))</f>
        <v/>
      </c>
      <c r="CU136" s="374" t="str">
        <f ca="1">+IF(OFFSET('Sanitation Data'!$F$28,0,10*ROW('Sanitation Data'!F130))="","",OFFSET('Sanitation Data'!$F$28,0,10*ROW('Sanitation Data'!F130)))</f>
        <v/>
      </c>
      <c r="CV136" s="374" t="str">
        <f ca="1">+IF(OFFSET('Sanitation Data'!$F$29,0,10*ROW('Sanitation Data'!F130))="","",OFFSET('Sanitation Data'!$F$29,0,10*ROW('Sanitation Data'!F130)))</f>
        <v/>
      </c>
      <c r="CW136" s="374" t="str">
        <f ca="1">+IF(OFFSET('Sanitation Data'!$F$30,0,10*ROW('Sanitation Data'!F130))="","",OFFSET('Sanitation Data'!$F$30,0,10*ROW('Sanitation Data'!F130)))</f>
        <v/>
      </c>
      <c r="CX136" s="374" t="str">
        <f ca="1">+IF(OFFSET('Sanitation Data'!$F$31,0,10*ROW('Sanitation Data'!F130))="","",OFFSET('Sanitation Data'!$F$31,0,10*ROW('Sanitation Data'!F130)))</f>
        <v/>
      </c>
      <c r="CY136" s="374" t="str">
        <f ca="1">+IF(OFFSET('Sanitation Data'!$F$32,0,10*ROW('Sanitation Data'!F130))="","",OFFSET('Sanitation Data'!$F$32,0,10*ROW('Sanitation Data'!F130)))</f>
        <v/>
      </c>
      <c r="CZ136" s="374" t="str">
        <f ca="1">+IF(OFFSET('Sanitation Data'!$G$28,0,10*ROW('Sanitation Data'!G130))="","",OFFSET('Sanitation Data'!$G$28,0,10*ROW('Sanitation Data'!G130)))</f>
        <v/>
      </c>
      <c r="DA136" s="374" t="str">
        <f ca="1">+IF(OFFSET('Sanitation Data'!$G$29,0,10*ROW('Sanitation Data'!G130))="","",OFFSET('Sanitation Data'!$G$29,0,10*ROW('Sanitation Data'!G130)))</f>
        <v/>
      </c>
      <c r="DB136" s="374" t="str">
        <f ca="1">+IF(OFFSET('Sanitation Data'!$G$30,0,10*ROW('Sanitation Data'!G130))="","",OFFSET('Sanitation Data'!$G$30,0,10*ROW('Sanitation Data'!G130)))</f>
        <v/>
      </c>
      <c r="DC136" s="374" t="str">
        <f ca="1">+IF(OFFSET('Sanitation Data'!$G$31,0,10*ROW('Sanitation Data'!G130))="","",OFFSET('Sanitation Data'!$G$31,0,10*ROW('Sanitation Data'!G130)))</f>
        <v/>
      </c>
      <c r="DD136" s="374" t="str">
        <f ca="1">+IF(OFFSET('Sanitation Data'!$G$32,0,10*ROW('Sanitation Data'!G130))="","",OFFSET('Sanitation Data'!$G$32,0,10*ROW('Sanitation Data'!G130)))</f>
        <v/>
      </c>
      <c r="DE136" s="374" t="str">
        <f ca="1">+IF(OFFSET('Sanitation Data'!$H$28,0,10*ROW('Sanitation Data'!H130))="","",OFFSET('Sanitation Data'!$H$28,0,10*ROW('Sanitation Data'!H130)))</f>
        <v/>
      </c>
      <c r="DF136" s="374" t="str">
        <f ca="1">+IF(OFFSET('Sanitation Data'!$H$29,0,10*ROW('Sanitation Data'!H130))="","",OFFSET('Sanitation Data'!$H$29,0,10*ROW('Sanitation Data'!H130)))</f>
        <v/>
      </c>
      <c r="DG136" s="374" t="str">
        <f ca="1">+IF(OFFSET('Sanitation Data'!$H$30,0,10*ROW('Sanitation Data'!H130))="","",OFFSET('Sanitation Data'!$H$30,0,10*ROW('Sanitation Data'!H130)))</f>
        <v/>
      </c>
      <c r="DH136" s="374" t="str">
        <f ca="1">+IF(OFFSET('Sanitation Data'!$H$31,0,10*ROW('Sanitation Data'!H130))="","",OFFSET('Sanitation Data'!$H$31,0,10*ROW('Sanitation Data'!H130)))</f>
        <v/>
      </c>
      <c r="DI136" s="374" t="str">
        <f ca="1">+IF(OFFSET('Sanitation Data'!$H$32,0,10*ROW('Sanitation Data'!H130))="","",OFFSET('Sanitation Data'!$H$32,0,10*ROW('Sanitation Data'!H130)))</f>
        <v/>
      </c>
      <c r="DJ136" s="374" t="str">
        <f ca="1">+IF(OFFSET('Sanitation Data'!$I$28,0,10*ROW('Sanitation Data'!I130))="","",OFFSET('Sanitation Data'!$I$28,0,10*ROW('Sanitation Data'!I130)))</f>
        <v/>
      </c>
      <c r="DK136" s="374" t="str">
        <f ca="1">+IF(OFFSET('Sanitation Data'!$I$29,0,10*ROW('Sanitation Data'!I130))="","",OFFSET('Sanitation Data'!$I$29,0,10*ROW('Sanitation Data'!I130)))</f>
        <v/>
      </c>
      <c r="DL136" s="374" t="str">
        <f ca="1">+IF(OFFSET('Sanitation Data'!$I$30,0,10*ROW('Sanitation Data'!I130))="","",OFFSET('Sanitation Data'!$I$30,0,10*ROW('Sanitation Data'!I130)))</f>
        <v/>
      </c>
      <c r="DM136" s="374" t="str">
        <f ca="1">+IF(OFFSET('Sanitation Data'!$I$31,0,10*ROW('Sanitation Data'!I130))="","",OFFSET('Sanitation Data'!$I$31,0,10*ROW('Sanitation Data'!I130)))</f>
        <v/>
      </c>
      <c r="DN136" s="374" t="str">
        <f ca="1">+IF(OFFSET('Sanitation Data'!$I$32,0,10*ROW('Sanitation Data'!I130))="","",OFFSET('Sanitation Data'!$I$32,0,10*ROW('Sanitation Data'!I130)))</f>
        <v/>
      </c>
      <c r="DO136" s="374" t="str">
        <f ca="1">+IF(OFFSET('Hygiene Data'!$D$11,0,10*ROW('Hygiene Data'!D130))="","",OFFSET('Hygiene Data'!$D$11,0,10*ROW('Hygiene Data'!D130)))</f>
        <v/>
      </c>
      <c r="DP136" s="374" t="str">
        <f ca="1">+IF(OFFSET('Hygiene Data'!$D$12,0,10*ROW('Hygiene Data'!D130))="","",OFFSET('Hygiene Data'!$D$12,0,10*ROW('Hygiene Data'!D130)))</f>
        <v/>
      </c>
      <c r="DQ136" s="374" t="str">
        <f ca="1">+IF(OFFSET('Hygiene Data'!$D$13,0,10*ROW('Hygiene Data'!D130))="","",OFFSET('Hygiene Data'!$D$13,0,10*ROW('Hygiene Data'!D130)))</f>
        <v/>
      </c>
      <c r="DR136" s="374" t="str">
        <f ca="1">+IF(OFFSET('Hygiene Data'!$E$11,0,10*ROW('Hygiene Data'!E130))="","",OFFSET('Hygiene Data'!$E$11,0,10*ROW('Hygiene Data'!E130)))</f>
        <v/>
      </c>
      <c r="DS136" s="374" t="str">
        <f ca="1">+IF(OFFSET('Hygiene Data'!$E$12,0,10*ROW('Hygiene Data'!E130))="","",OFFSET('Hygiene Data'!$E$12,0,10*ROW('Hygiene Data'!E130)))</f>
        <v/>
      </c>
      <c r="DT136" s="374" t="str">
        <f ca="1">+IF(OFFSET('Hygiene Data'!$E$13,0,10*ROW('Hygiene Data'!E130))="","",OFFSET('Hygiene Data'!$E$13,0,10*ROW('Hygiene Data'!E130)))</f>
        <v/>
      </c>
      <c r="DU136" s="374" t="str">
        <f ca="1">+IF(OFFSET('Hygiene Data'!$F$11,0,10*ROW('Hygiene Data'!F130))="","",OFFSET('Hygiene Data'!$F$11,0,10*ROW('Hygiene Data'!F130)))</f>
        <v/>
      </c>
      <c r="DV136" s="374" t="str">
        <f ca="1">+IF(OFFSET('Hygiene Data'!$F$12,0,10*ROW('Hygiene Data'!F130))="","",OFFSET('Hygiene Data'!$F$12,0,10*ROW('Hygiene Data'!F130)))</f>
        <v/>
      </c>
      <c r="DW136" s="374" t="str">
        <f ca="1">+IF(OFFSET('Hygiene Data'!$F$13,0,10*ROW('Hygiene Data'!F130))="","",OFFSET('Hygiene Data'!$F$13,0,10*ROW('Hygiene Data'!F130)))</f>
        <v/>
      </c>
      <c r="DX136" s="374" t="str">
        <f ca="1">+IF(OFFSET('Hygiene Data'!$G$11,0,10*ROW('Hygiene Data'!G130))="","",OFFSET('Hygiene Data'!$G$11,0,10*ROW('Hygiene Data'!G130)))</f>
        <v/>
      </c>
      <c r="DY136" s="374" t="str">
        <f ca="1">+IF(OFFSET('Hygiene Data'!$G$12,0,10*ROW('Hygiene Data'!G130))="","",OFFSET('Hygiene Data'!$G$12,0,10*ROW('Hygiene Data'!G130)))</f>
        <v/>
      </c>
      <c r="DZ136" s="374" t="str">
        <f ca="1">+IF(OFFSET('Hygiene Data'!$G$13,0,10*ROW('Hygiene Data'!G130))="","",OFFSET('Hygiene Data'!$G$13,0,10*ROW('Hygiene Data'!G130)))</f>
        <v/>
      </c>
      <c r="EA136" s="374" t="str">
        <f ca="1">+IF(OFFSET('Hygiene Data'!$H$11,0,10*ROW('Hygiene Data'!H130))="","",OFFSET('Hygiene Data'!$H$11,0,10*ROW('Hygiene Data'!H130)))</f>
        <v/>
      </c>
      <c r="EB136" s="374" t="str">
        <f ca="1">+IF(OFFSET('Hygiene Data'!$H$12,0,10*ROW('Hygiene Data'!H130))="","",OFFSET('Hygiene Data'!$H$12,0,10*ROW('Hygiene Data'!H130)))</f>
        <v/>
      </c>
      <c r="EC136" s="374" t="str">
        <f ca="1">+IF(OFFSET('Hygiene Data'!$H$13,0,10*ROW('Hygiene Data'!H130))="","",OFFSET('Hygiene Data'!$H$13,0,10*ROW('Hygiene Data'!H130)))</f>
        <v/>
      </c>
      <c r="ED136" s="374" t="str">
        <f ca="1">+IF(OFFSET('Hygiene Data'!$I$11,0,10*ROW('Hygiene Data'!I130))="","",OFFSET('Hygiene Data'!$I$11,0,10*ROW('Hygiene Data'!I130)))</f>
        <v/>
      </c>
      <c r="EE136" s="374" t="str">
        <f ca="1">+IF(OFFSET('Hygiene Data'!$I$12,0,10*ROW('Hygiene Data'!I130))="","",OFFSET('Hygiene Data'!$I$12,0,10*ROW('Hygiene Data'!I130)))</f>
        <v/>
      </c>
      <c r="EF136" s="374" t="str">
        <f ca="1">+IF(OFFSET('Hygiene Data'!$I$13,0,10*ROW('Hygiene Data'!I130))="","",OFFSET('Hygiene Data'!$I$13,0,10*ROW('Hygiene Data'!I130)))</f>
        <v/>
      </c>
    </row>
    <row r="137" spans="1:136" x14ac:dyDescent="0.25">
      <c r="A137" s="483" t="str">
        <f ca="1">+IF(OFFSET('Water Data'!$B$2,0,10*ROW('Water Data'!E131))="","",OFFSET('Water Data'!$B$2,0,10*ROW('Water Data'!E131)))</f>
        <v/>
      </c>
      <c r="B137" s="48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0" t="str">
        <f t="shared" ca="1" si="2"/>
        <v/>
      </c>
      <c r="D137" s="51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4" t="str">
        <f ca="1">+IF(OFFSET('Water Data'!$D$27,0,10*ROW('Water Data'!D131))="","",OFFSET('Water Data'!$D$27,0,10*ROW('Water Data'!D131)))</f>
        <v/>
      </c>
      <c r="BT137" s="374" t="str">
        <f ca="1">+IF(OFFSET('Water Data'!$D$28,0,10*ROW('Water Data'!D131))="","",OFFSET('Water Data'!$D$28,0,10*ROW('Water Data'!D131)))</f>
        <v/>
      </c>
      <c r="BU137" s="374" t="str">
        <f ca="1">+IF(OFFSET('Water Data'!$D$29,0,10*ROW('Water Data'!D131))="","",OFFSET('Water Data'!$D$29,0,10*ROW('Water Data'!D131)))</f>
        <v/>
      </c>
      <c r="BV137" s="374" t="str">
        <f ca="1">+IF(OFFSET('Water Data'!$E$27,0,10*ROW('Water Data'!E131))="","",OFFSET('Water Data'!$E$27,0,10*ROW('Water Data'!E131)))</f>
        <v/>
      </c>
      <c r="BW137" s="374" t="str">
        <f ca="1">+IF(OFFSET('Water Data'!$E$28,0,10*ROW('Water Data'!E131))="","",OFFSET('Water Data'!$E$28,0,10*ROW('Water Data'!E131)))</f>
        <v/>
      </c>
      <c r="BX137" s="374" t="str">
        <f ca="1">+IF(OFFSET('Water Data'!$E$29,0,10*ROW('Water Data'!E131))="","",OFFSET('Water Data'!$E$29,0,10*ROW('Water Data'!E131)))</f>
        <v/>
      </c>
      <c r="BY137" s="374" t="str">
        <f ca="1">+IF(OFFSET('Water Data'!$F$27,0,10*ROW('Water Data'!F131))="","",OFFSET('Water Data'!$F$27,0,10*ROW('Water Data'!F131)))</f>
        <v/>
      </c>
      <c r="BZ137" s="374" t="str">
        <f ca="1">+IF(OFFSET('Water Data'!$F$28,0,10*ROW('Water Data'!F131))="","",OFFSET('Water Data'!$F$28,0,10*ROW('Water Data'!F131)))</f>
        <v/>
      </c>
      <c r="CA137" s="374" t="str">
        <f ca="1">+IF(OFFSET('Water Data'!$F$29,0,10*ROW('Water Data'!F131))="","",OFFSET('Water Data'!$F$29,0,10*ROW('Water Data'!F131)))</f>
        <v/>
      </c>
      <c r="CB137" s="374" t="str">
        <f ca="1">+IF(OFFSET('Water Data'!$G$27,0,10*ROW('Water Data'!G131))="","",OFFSET('Water Data'!$G$27,0,10*ROW('Water Data'!G131)))</f>
        <v/>
      </c>
      <c r="CC137" s="374" t="str">
        <f ca="1">+IF(OFFSET('Water Data'!$G$28,0,10*ROW('Water Data'!G131))="","",OFFSET('Water Data'!$G$28,0,10*ROW('Water Data'!G131)))</f>
        <v/>
      </c>
      <c r="CD137" s="374" t="str">
        <f ca="1">+IF(OFFSET('Water Data'!$G$29,0,10*ROW('Water Data'!G131))="","",OFFSET('Water Data'!$G$29,0,10*ROW('Water Data'!G131)))</f>
        <v/>
      </c>
      <c r="CE137" s="374" t="str">
        <f ca="1">+IF(OFFSET('Water Data'!$H$27,0,10*ROW('Water Data'!H131))="","",OFFSET('Water Data'!$H$27,0,10*ROW('Water Data'!H131)))</f>
        <v/>
      </c>
      <c r="CF137" s="374" t="str">
        <f ca="1">+IF(OFFSET('Water Data'!$H$28,0,10*ROW('Water Data'!H131))="","",OFFSET('Water Data'!$H$28,0,10*ROW('Water Data'!H131)))</f>
        <v/>
      </c>
      <c r="CG137" s="374" t="str">
        <f ca="1">+IF(OFFSET('Water Data'!$H$29,0,10*ROW('Water Data'!H131))="","",OFFSET('Water Data'!$H$29,0,10*ROW('Water Data'!H131)))</f>
        <v/>
      </c>
      <c r="CH137" s="374" t="str">
        <f ca="1">+IF(OFFSET('Water Data'!$I$27,0,10*ROW('Water Data'!I131))="","",OFFSET('Water Data'!$I$27,0,10*ROW('Water Data'!I131)))</f>
        <v/>
      </c>
      <c r="CI137" s="374" t="str">
        <f ca="1">+IF(OFFSET('Water Data'!$I$28,0,10*ROW('Water Data'!I131))="","",OFFSET('Water Data'!$I$28,0,10*ROW('Water Data'!I131)))</f>
        <v/>
      </c>
      <c r="CJ137" s="374" t="str">
        <f ca="1">+IF(OFFSET('Water Data'!$I$29,0,10*ROW('Water Data'!I131))="","",OFFSET('Water Data'!$I$29,0,10*ROW('Water Data'!I131)))</f>
        <v/>
      </c>
      <c r="CK137" s="374" t="str">
        <f ca="1">+IF(OFFSET('Sanitation Data'!$D$28,0,10*ROW('Sanitation Data'!D131))="","",OFFSET('Sanitation Data'!$D$28,0,10*ROW('Sanitation Data'!D131)))</f>
        <v/>
      </c>
      <c r="CL137" s="374" t="str">
        <f ca="1">+IF(OFFSET('Sanitation Data'!$D$29,0,10*ROW('Sanitation Data'!D131))="","",OFFSET('Sanitation Data'!$D$29,0,10*ROW('Sanitation Data'!D131)))</f>
        <v/>
      </c>
      <c r="CM137" s="374" t="str">
        <f ca="1">+IF(OFFSET('Sanitation Data'!$D$30,0,10*ROW('Sanitation Data'!D131))="","",OFFSET('Sanitation Data'!$D$30,0,10*ROW('Sanitation Data'!D131)))</f>
        <v/>
      </c>
      <c r="CN137" s="374" t="str">
        <f ca="1">+IF(OFFSET('Sanitation Data'!$D$31,0,10*ROW('Sanitation Data'!D131))="","",OFFSET('Sanitation Data'!$D$31,0,10*ROW('Sanitation Data'!D131)))</f>
        <v/>
      </c>
      <c r="CO137" s="374" t="str">
        <f ca="1">+IF(OFFSET('Sanitation Data'!$D$32,0,10*ROW('Sanitation Data'!D131))="","",OFFSET('Sanitation Data'!$D$32,0,10*ROW('Sanitation Data'!D131)))</f>
        <v/>
      </c>
      <c r="CP137" s="374" t="str">
        <f ca="1">+IF(OFFSET('Sanitation Data'!$E$28,0,10*ROW('Sanitation Data'!E131))="","",OFFSET('Sanitation Data'!$E$28,0,10*ROW('Sanitation Data'!E131)))</f>
        <v/>
      </c>
      <c r="CQ137" s="374" t="str">
        <f ca="1">+IF(OFFSET('Sanitation Data'!$E$29,0,10*ROW('Sanitation Data'!E131))="","",OFFSET('Sanitation Data'!$E$29,0,10*ROW('Sanitation Data'!E131)))</f>
        <v/>
      </c>
      <c r="CR137" s="374" t="str">
        <f ca="1">+IF(OFFSET('Sanitation Data'!$E$30,0,10*ROW('Sanitation Data'!E131))="","",OFFSET('Sanitation Data'!$E$30,0,10*ROW('Sanitation Data'!E131)))</f>
        <v/>
      </c>
      <c r="CS137" s="374" t="str">
        <f ca="1">+IF(OFFSET('Sanitation Data'!$E$31,0,10*ROW('Sanitation Data'!E131))="","",OFFSET('Sanitation Data'!$E$31,0,10*ROW('Sanitation Data'!E131)))</f>
        <v/>
      </c>
      <c r="CT137" s="374" t="str">
        <f ca="1">+IF(OFFSET('Sanitation Data'!$E$32,0,10*ROW('Sanitation Data'!E131))="","",OFFSET('Sanitation Data'!$E$32,0,10*ROW('Sanitation Data'!E131)))</f>
        <v/>
      </c>
      <c r="CU137" s="374" t="str">
        <f ca="1">+IF(OFFSET('Sanitation Data'!$F$28,0,10*ROW('Sanitation Data'!F131))="","",OFFSET('Sanitation Data'!$F$28,0,10*ROW('Sanitation Data'!F131)))</f>
        <v/>
      </c>
      <c r="CV137" s="374" t="str">
        <f ca="1">+IF(OFFSET('Sanitation Data'!$F$29,0,10*ROW('Sanitation Data'!F131))="","",OFFSET('Sanitation Data'!$F$29,0,10*ROW('Sanitation Data'!F131)))</f>
        <v/>
      </c>
      <c r="CW137" s="374" t="str">
        <f ca="1">+IF(OFFSET('Sanitation Data'!$F$30,0,10*ROW('Sanitation Data'!F131))="","",OFFSET('Sanitation Data'!$F$30,0,10*ROW('Sanitation Data'!F131)))</f>
        <v/>
      </c>
      <c r="CX137" s="374" t="str">
        <f ca="1">+IF(OFFSET('Sanitation Data'!$F$31,0,10*ROW('Sanitation Data'!F131))="","",OFFSET('Sanitation Data'!$F$31,0,10*ROW('Sanitation Data'!F131)))</f>
        <v/>
      </c>
      <c r="CY137" s="374" t="str">
        <f ca="1">+IF(OFFSET('Sanitation Data'!$F$32,0,10*ROW('Sanitation Data'!F131))="","",OFFSET('Sanitation Data'!$F$32,0,10*ROW('Sanitation Data'!F131)))</f>
        <v/>
      </c>
      <c r="CZ137" s="374" t="str">
        <f ca="1">+IF(OFFSET('Sanitation Data'!$G$28,0,10*ROW('Sanitation Data'!G131))="","",OFFSET('Sanitation Data'!$G$28,0,10*ROW('Sanitation Data'!G131)))</f>
        <v/>
      </c>
      <c r="DA137" s="374" t="str">
        <f ca="1">+IF(OFFSET('Sanitation Data'!$G$29,0,10*ROW('Sanitation Data'!G131))="","",OFFSET('Sanitation Data'!$G$29,0,10*ROW('Sanitation Data'!G131)))</f>
        <v/>
      </c>
      <c r="DB137" s="374" t="str">
        <f ca="1">+IF(OFFSET('Sanitation Data'!$G$30,0,10*ROW('Sanitation Data'!G131))="","",OFFSET('Sanitation Data'!$G$30,0,10*ROW('Sanitation Data'!G131)))</f>
        <v/>
      </c>
      <c r="DC137" s="374" t="str">
        <f ca="1">+IF(OFFSET('Sanitation Data'!$G$31,0,10*ROW('Sanitation Data'!G131))="","",OFFSET('Sanitation Data'!$G$31,0,10*ROW('Sanitation Data'!G131)))</f>
        <v/>
      </c>
      <c r="DD137" s="374" t="str">
        <f ca="1">+IF(OFFSET('Sanitation Data'!$G$32,0,10*ROW('Sanitation Data'!G131))="","",OFFSET('Sanitation Data'!$G$32,0,10*ROW('Sanitation Data'!G131)))</f>
        <v/>
      </c>
      <c r="DE137" s="374" t="str">
        <f ca="1">+IF(OFFSET('Sanitation Data'!$H$28,0,10*ROW('Sanitation Data'!H131))="","",OFFSET('Sanitation Data'!$H$28,0,10*ROW('Sanitation Data'!H131)))</f>
        <v/>
      </c>
      <c r="DF137" s="374" t="str">
        <f ca="1">+IF(OFFSET('Sanitation Data'!$H$29,0,10*ROW('Sanitation Data'!H131))="","",OFFSET('Sanitation Data'!$H$29,0,10*ROW('Sanitation Data'!H131)))</f>
        <v/>
      </c>
      <c r="DG137" s="374" t="str">
        <f ca="1">+IF(OFFSET('Sanitation Data'!$H$30,0,10*ROW('Sanitation Data'!H131))="","",OFFSET('Sanitation Data'!$H$30,0,10*ROW('Sanitation Data'!H131)))</f>
        <v/>
      </c>
      <c r="DH137" s="374" t="str">
        <f ca="1">+IF(OFFSET('Sanitation Data'!$H$31,0,10*ROW('Sanitation Data'!H131))="","",OFFSET('Sanitation Data'!$H$31,0,10*ROW('Sanitation Data'!H131)))</f>
        <v/>
      </c>
      <c r="DI137" s="374" t="str">
        <f ca="1">+IF(OFFSET('Sanitation Data'!$H$32,0,10*ROW('Sanitation Data'!H131))="","",OFFSET('Sanitation Data'!$H$32,0,10*ROW('Sanitation Data'!H131)))</f>
        <v/>
      </c>
      <c r="DJ137" s="374" t="str">
        <f ca="1">+IF(OFFSET('Sanitation Data'!$I$28,0,10*ROW('Sanitation Data'!I131))="","",OFFSET('Sanitation Data'!$I$28,0,10*ROW('Sanitation Data'!I131)))</f>
        <v/>
      </c>
      <c r="DK137" s="374" t="str">
        <f ca="1">+IF(OFFSET('Sanitation Data'!$I$29,0,10*ROW('Sanitation Data'!I131))="","",OFFSET('Sanitation Data'!$I$29,0,10*ROW('Sanitation Data'!I131)))</f>
        <v/>
      </c>
      <c r="DL137" s="374" t="str">
        <f ca="1">+IF(OFFSET('Sanitation Data'!$I$30,0,10*ROW('Sanitation Data'!I131))="","",OFFSET('Sanitation Data'!$I$30,0,10*ROW('Sanitation Data'!I131)))</f>
        <v/>
      </c>
      <c r="DM137" s="374" t="str">
        <f ca="1">+IF(OFFSET('Sanitation Data'!$I$31,0,10*ROW('Sanitation Data'!I131))="","",OFFSET('Sanitation Data'!$I$31,0,10*ROW('Sanitation Data'!I131)))</f>
        <v/>
      </c>
      <c r="DN137" s="374" t="str">
        <f ca="1">+IF(OFFSET('Sanitation Data'!$I$32,0,10*ROW('Sanitation Data'!I131))="","",OFFSET('Sanitation Data'!$I$32,0,10*ROW('Sanitation Data'!I131)))</f>
        <v/>
      </c>
      <c r="DO137" s="374" t="str">
        <f ca="1">+IF(OFFSET('Hygiene Data'!$D$11,0,10*ROW('Hygiene Data'!D131))="","",OFFSET('Hygiene Data'!$D$11,0,10*ROW('Hygiene Data'!D131)))</f>
        <v/>
      </c>
      <c r="DP137" s="374" t="str">
        <f ca="1">+IF(OFFSET('Hygiene Data'!$D$12,0,10*ROW('Hygiene Data'!D131))="","",OFFSET('Hygiene Data'!$D$12,0,10*ROW('Hygiene Data'!D131)))</f>
        <v/>
      </c>
      <c r="DQ137" s="374" t="str">
        <f ca="1">+IF(OFFSET('Hygiene Data'!$D$13,0,10*ROW('Hygiene Data'!D131))="","",OFFSET('Hygiene Data'!$D$13,0,10*ROW('Hygiene Data'!D131)))</f>
        <v/>
      </c>
      <c r="DR137" s="374" t="str">
        <f ca="1">+IF(OFFSET('Hygiene Data'!$E$11,0,10*ROW('Hygiene Data'!E131))="","",OFFSET('Hygiene Data'!$E$11,0,10*ROW('Hygiene Data'!E131)))</f>
        <v/>
      </c>
      <c r="DS137" s="374" t="str">
        <f ca="1">+IF(OFFSET('Hygiene Data'!$E$12,0,10*ROW('Hygiene Data'!E131))="","",OFFSET('Hygiene Data'!$E$12,0,10*ROW('Hygiene Data'!E131)))</f>
        <v/>
      </c>
      <c r="DT137" s="374" t="str">
        <f ca="1">+IF(OFFSET('Hygiene Data'!$E$13,0,10*ROW('Hygiene Data'!E131))="","",OFFSET('Hygiene Data'!$E$13,0,10*ROW('Hygiene Data'!E131)))</f>
        <v/>
      </c>
      <c r="DU137" s="374" t="str">
        <f ca="1">+IF(OFFSET('Hygiene Data'!$F$11,0,10*ROW('Hygiene Data'!F131))="","",OFFSET('Hygiene Data'!$F$11,0,10*ROW('Hygiene Data'!F131)))</f>
        <v/>
      </c>
      <c r="DV137" s="374" t="str">
        <f ca="1">+IF(OFFSET('Hygiene Data'!$F$12,0,10*ROW('Hygiene Data'!F131))="","",OFFSET('Hygiene Data'!$F$12,0,10*ROW('Hygiene Data'!F131)))</f>
        <v/>
      </c>
      <c r="DW137" s="374" t="str">
        <f ca="1">+IF(OFFSET('Hygiene Data'!$F$13,0,10*ROW('Hygiene Data'!F131))="","",OFFSET('Hygiene Data'!$F$13,0,10*ROW('Hygiene Data'!F131)))</f>
        <v/>
      </c>
      <c r="DX137" s="374" t="str">
        <f ca="1">+IF(OFFSET('Hygiene Data'!$G$11,0,10*ROW('Hygiene Data'!G131))="","",OFFSET('Hygiene Data'!$G$11,0,10*ROW('Hygiene Data'!G131)))</f>
        <v/>
      </c>
      <c r="DY137" s="374" t="str">
        <f ca="1">+IF(OFFSET('Hygiene Data'!$G$12,0,10*ROW('Hygiene Data'!G131))="","",OFFSET('Hygiene Data'!$G$12,0,10*ROW('Hygiene Data'!G131)))</f>
        <v/>
      </c>
      <c r="DZ137" s="374" t="str">
        <f ca="1">+IF(OFFSET('Hygiene Data'!$G$13,0,10*ROW('Hygiene Data'!G131))="","",OFFSET('Hygiene Data'!$G$13,0,10*ROW('Hygiene Data'!G131)))</f>
        <v/>
      </c>
      <c r="EA137" s="374" t="str">
        <f ca="1">+IF(OFFSET('Hygiene Data'!$H$11,0,10*ROW('Hygiene Data'!H131))="","",OFFSET('Hygiene Data'!$H$11,0,10*ROW('Hygiene Data'!H131)))</f>
        <v/>
      </c>
      <c r="EB137" s="374" t="str">
        <f ca="1">+IF(OFFSET('Hygiene Data'!$H$12,0,10*ROW('Hygiene Data'!H131))="","",OFFSET('Hygiene Data'!$H$12,0,10*ROW('Hygiene Data'!H131)))</f>
        <v/>
      </c>
      <c r="EC137" s="374" t="str">
        <f ca="1">+IF(OFFSET('Hygiene Data'!$H$13,0,10*ROW('Hygiene Data'!H131))="","",OFFSET('Hygiene Data'!$H$13,0,10*ROW('Hygiene Data'!H131)))</f>
        <v/>
      </c>
      <c r="ED137" s="374" t="str">
        <f ca="1">+IF(OFFSET('Hygiene Data'!$I$11,0,10*ROW('Hygiene Data'!I131))="","",OFFSET('Hygiene Data'!$I$11,0,10*ROW('Hygiene Data'!I131)))</f>
        <v/>
      </c>
      <c r="EE137" s="374" t="str">
        <f ca="1">+IF(OFFSET('Hygiene Data'!$I$12,0,10*ROW('Hygiene Data'!I131))="","",OFFSET('Hygiene Data'!$I$12,0,10*ROW('Hygiene Data'!I131)))</f>
        <v/>
      </c>
      <c r="EF137" s="374" t="str">
        <f ca="1">+IF(OFFSET('Hygiene Data'!$I$13,0,10*ROW('Hygiene Data'!I131))="","",OFFSET('Hygiene Data'!$I$13,0,10*ROW('Hygiene Data'!I131)))</f>
        <v/>
      </c>
    </row>
    <row r="138" spans="1:136" x14ac:dyDescent="0.25">
      <c r="A138" s="483" t="str">
        <f ca="1">+IF(OFFSET('Water Data'!$B$2,0,10*ROW('Water Data'!E132))="","",OFFSET('Water Data'!$B$2,0,10*ROW('Water Data'!E132)))</f>
        <v/>
      </c>
      <c r="B138" s="48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0" t="str">
        <f t="shared" ca="1" si="2"/>
        <v/>
      </c>
      <c r="D138" s="51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4" t="str">
        <f ca="1">+IF(OFFSET('Water Data'!$D$27,0,10*ROW('Water Data'!D132))="","",OFFSET('Water Data'!$D$27,0,10*ROW('Water Data'!D132)))</f>
        <v/>
      </c>
      <c r="BT138" s="374" t="str">
        <f ca="1">+IF(OFFSET('Water Data'!$D$28,0,10*ROW('Water Data'!D132))="","",OFFSET('Water Data'!$D$28,0,10*ROW('Water Data'!D132)))</f>
        <v/>
      </c>
      <c r="BU138" s="374" t="str">
        <f ca="1">+IF(OFFSET('Water Data'!$D$29,0,10*ROW('Water Data'!D132))="","",OFFSET('Water Data'!$D$29,0,10*ROW('Water Data'!D132)))</f>
        <v/>
      </c>
      <c r="BV138" s="374" t="str">
        <f ca="1">+IF(OFFSET('Water Data'!$E$27,0,10*ROW('Water Data'!E132))="","",OFFSET('Water Data'!$E$27,0,10*ROW('Water Data'!E132)))</f>
        <v/>
      </c>
      <c r="BW138" s="374" t="str">
        <f ca="1">+IF(OFFSET('Water Data'!$E$28,0,10*ROW('Water Data'!E132))="","",OFFSET('Water Data'!$E$28,0,10*ROW('Water Data'!E132)))</f>
        <v/>
      </c>
      <c r="BX138" s="374" t="str">
        <f ca="1">+IF(OFFSET('Water Data'!$E$29,0,10*ROW('Water Data'!E132))="","",OFFSET('Water Data'!$E$29,0,10*ROW('Water Data'!E132)))</f>
        <v/>
      </c>
      <c r="BY138" s="374" t="str">
        <f ca="1">+IF(OFFSET('Water Data'!$F$27,0,10*ROW('Water Data'!F132))="","",OFFSET('Water Data'!$F$27,0,10*ROW('Water Data'!F132)))</f>
        <v/>
      </c>
      <c r="BZ138" s="374" t="str">
        <f ca="1">+IF(OFFSET('Water Data'!$F$28,0,10*ROW('Water Data'!F132))="","",OFFSET('Water Data'!$F$28,0,10*ROW('Water Data'!F132)))</f>
        <v/>
      </c>
      <c r="CA138" s="374" t="str">
        <f ca="1">+IF(OFFSET('Water Data'!$F$29,0,10*ROW('Water Data'!F132))="","",OFFSET('Water Data'!$F$29,0,10*ROW('Water Data'!F132)))</f>
        <v/>
      </c>
      <c r="CB138" s="374" t="str">
        <f ca="1">+IF(OFFSET('Water Data'!$G$27,0,10*ROW('Water Data'!G132))="","",OFFSET('Water Data'!$G$27,0,10*ROW('Water Data'!G132)))</f>
        <v/>
      </c>
      <c r="CC138" s="374" t="str">
        <f ca="1">+IF(OFFSET('Water Data'!$G$28,0,10*ROW('Water Data'!G132))="","",OFFSET('Water Data'!$G$28,0,10*ROW('Water Data'!G132)))</f>
        <v/>
      </c>
      <c r="CD138" s="374" t="str">
        <f ca="1">+IF(OFFSET('Water Data'!$G$29,0,10*ROW('Water Data'!G132))="","",OFFSET('Water Data'!$G$29,0,10*ROW('Water Data'!G132)))</f>
        <v/>
      </c>
      <c r="CE138" s="374" t="str">
        <f ca="1">+IF(OFFSET('Water Data'!$H$27,0,10*ROW('Water Data'!H132))="","",OFFSET('Water Data'!$H$27,0,10*ROW('Water Data'!H132)))</f>
        <v/>
      </c>
      <c r="CF138" s="374" t="str">
        <f ca="1">+IF(OFFSET('Water Data'!$H$28,0,10*ROW('Water Data'!H132))="","",OFFSET('Water Data'!$H$28,0,10*ROW('Water Data'!H132)))</f>
        <v/>
      </c>
      <c r="CG138" s="374" t="str">
        <f ca="1">+IF(OFFSET('Water Data'!$H$29,0,10*ROW('Water Data'!H132))="","",OFFSET('Water Data'!$H$29,0,10*ROW('Water Data'!H132)))</f>
        <v/>
      </c>
      <c r="CH138" s="374" t="str">
        <f ca="1">+IF(OFFSET('Water Data'!$I$27,0,10*ROW('Water Data'!I132))="","",OFFSET('Water Data'!$I$27,0,10*ROW('Water Data'!I132)))</f>
        <v/>
      </c>
      <c r="CI138" s="374" t="str">
        <f ca="1">+IF(OFFSET('Water Data'!$I$28,0,10*ROW('Water Data'!I132))="","",OFFSET('Water Data'!$I$28,0,10*ROW('Water Data'!I132)))</f>
        <v/>
      </c>
      <c r="CJ138" s="374" t="str">
        <f ca="1">+IF(OFFSET('Water Data'!$I$29,0,10*ROW('Water Data'!I132))="","",OFFSET('Water Data'!$I$29,0,10*ROW('Water Data'!I132)))</f>
        <v/>
      </c>
      <c r="CK138" s="374" t="str">
        <f ca="1">+IF(OFFSET('Sanitation Data'!$D$28,0,10*ROW('Sanitation Data'!D132))="","",OFFSET('Sanitation Data'!$D$28,0,10*ROW('Sanitation Data'!D132)))</f>
        <v/>
      </c>
      <c r="CL138" s="374" t="str">
        <f ca="1">+IF(OFFSET('Sanitation Data'!$D$29,0,10*ROW('Sanitation Data'!D132))="","",OFFSET('Sanitation Data'!$D$29,0,10*ROW('Sanitation Data'!D132)))</f>
        <v/>
      </c>
      <c r="CM138" s="374" t="str">
        <f ca="1">+IF(OFFSET('Sanitation Data'!$D$30,0,10*ROW('Sanitation Data'!D132))="","",OFFSET('Sanitation Data'!$D$30,0,10*ROW('Sanitation Data'!D132)))</f>
        <v/>
      </c>
      <c r="CN138" s="374" t="str">
        <f ca="1">+IF(OFFSET('Sanitation Data'!$D$31,0,10*ROW('Sanitation Data'!D132))="","",OFFSET('Sanitation Data'!$D$31,0,10*ROW('Sanitation Data'!D132)))</f>
        <v/>
      </c>
      <c r="CO138" s="374" t="str">
        <f ca="1">+IF(OFFSET('Sanitation Data'!$D$32,0,10*ROW('Sanitation Data'!D132))="","",OFFSET('Sanitation Data'!$D$32,0,10*ROW('Sanitation Data'!D132)))</f>
        <v/>
      </c>
      <c r="CP138" s="374" t="str">
        <f ca="1">+IF(OFFSET('Sanitation Data'!$E$28,0,10*ROW('Sanitation Data'!E132))="","",OFFSET('Sanitation Data'!$E$28,0,10*ROW('Sanitation Data'!E132)))</f>
        <v/>
      </c>
      <c r="CQ138" s="374" t="str">
        <f ca="1">+IF(OFFSET('Sanitation Data'!$E$29,0,10*ROW('Sanitation Data'!E132))="","",OFFSET('Sanitation Data'!$E$29,0,10*ROW('Sanitation Data'!E132)))</f>
        <v/>
      </c>
      <c r="CR138" s="374" t="str">
        <f ca="1">+IF(OFFSET('Sanitation Data'!$E$30,0,10*ROW('Sanitation Data'!E132))="","",OFFSET('Sanitation Data'!$E$30,0,10*ROW('Sanitation Data'!E132)))</f>
        <v/>
      </c>
      <c r="CS138" s="374" t="str">
        <f ca="1">+IF(OFFSET('Sanitation Data'!$E$31,0,10*ROW('Sanitation Data'!E132))="","",OFFSET('Sanitation Data'!$E$31,0,10*ROW('Sanitation Data'!E132)))</f>
        <v/>
      </c>
      <c r="CT138" s="374" t="str">
        <f ca="1">+IF(OFFSET('Sanitation Data'!$E$32,0,10*ROW('Sanitation Data'!E132))="","",OFFSET('Sanitation Data'!$E$32,0,10*ROW('Sanitation Data'!E132)))</f>
        <v/>
      </c>
      <c r="CU138" s="374" t="str">
        <f ca="1">+IF(OFFSET('Sanitation Data'!$F$28,0,10*ROW('Sanitation Data'!F132))="","",OFFSET('Sanitation Data'!$F$28,0,10*ROW('Sanitation Data'!F132)))</f>
        <v/>
      </c>
      <c r="CV138" s="374" t="str">
        <f ca="1">+IF(OFFSET('Sanitation Data'!$F$29,0,10*ROW('Sanitation Data'!F132))="","",OFFSET('Sanitation Data'!$F$29,0,10*ROW('Sanitation Data'!F132)))</f>
        <v/>
      </c>
      <c r="CW138" s="374" t="str">
        <f ca="1">+IF(OFFSET('Sanitation Data'!$F$30,0,10*ROW('Sanitation Data'!F132))="","",OFFSET('Sanitation Data'!$F$30,0,10*ROW('Sanitation Data'!F132)))</f>
        <v/>
      </c>
      <c r="CX138" s="374" t="str">
        <f ca="1">+IF(OFFSET('Sanitation Data'!$F$31,0,10*ROW('Sanitation Data'!F132))="","",OFFSET('Sanitation Data'!$F$31,0,10*ROW('Sanitation Data'!F132)))</f>
        <v/>
      </c>
      <c r="CY138" s="374" t="str">
        <f ca="1">+IF(OFFSET('Sanitation Data'!$F$32,0,10*ROW('Sanitation Data'!F132))="","",OFFSET('Sanitation Data'!$F$32,0,10*ROW('Sanitation Data'!F132)))</f>
        <v/>
      </c>
      <c r="CZ138" s="374" t="str">
        <f ca="1">+IF(OFFSET('Sanitation Data'!$G$28,0,10*ROW('Sanitation Data'!G132))="","",OFFSET('Sanitation Data'!$G$28,0,10*ROW('Sanitation Data'!G132)))</f>
        <v/>
      </c>
      <c r="DA138" s="374" t="str">
        <f ca="1">+IF(OFFSET('Sanitation Data'!$G$29,0,10*ROW('Sanitation Data'!G132))="","",OFFSET('Sanitation Data'!$G$29,0,10*ROW('Sanitation Data'!G132)))</f>
        <v/>
      </c>
      <c r="DB138" s="374" t="str">
        <f ca="1">+IF(OFFSET('Sanitation Data'!$G$30,0,10*ROW('Sanitation Data'!G132))="","",OFFSET('Sanitation Data'!$G$30,0,10*ROW('Sanitation Data'!G132)))</f>
        <v/>
      </c>
      <c r="DC138" s="374" t="str">
        <f ca="1">+IF(OFFSET('Sanitation Data'!$G$31,0,10*ROW('Sanitation Data'!G132))="","",OFFSET('Sanitation Data'!$G$31,0,10*ROW('Sanitation Data'!G132)))</f>
        <v/>
      </c>
      <c r="DD138" s="374" t="str">
        <f ca="1">+IF(OFFSET('Sanitation Data'!$G$32,0,10*ROW('Sanitation Data'!G132))="","",OFFSET('Sanitation Data'!$G$32,0,10*ROW('Sanitation Data'!G132)))</f>
        <v/>
      </c>
      <c r="DE138" s="374" t="str">
        <f ca="1">+IF(OFFSET('Sanitation Data'!$H$28,0,10*ROW('Sanitation Data'!H132))="","",OFFSET('Sanitation Data'!$H$28,0,10*ROW('Sanitation Data'!H132)))</f>
        <v/>
      </c>
      <c r="DF138" s="374" t="str">
        <f ca="1">+IF(OFFSET('Sanitation Data'!$H$29,0,10*ROW('Sanitation Data'!H132))="","",OFFSET('Sanitation Data'!$H$29,0,10*ROW('Sanitation Data'!H132)))</f>
        <v/>
      </c>
      <c r="DG138" s="374" t="str">
        <f ca="1">+IF(OFFSET('Sanitation Data'!$H$30,0,10*ROW('Sanitation Data'!H132))="","",OFFSET('Sanitation Data'!$H$30,0,10*ROW('Sanitation Data'!H132)))</f>
        <v/>
      </c>
      <c r="DH138" s="374" t="str">
        <f ca="1">+IF(OFFSET('Sanitation Data'!$H$31,0,10*ROW('Sanitation Data'!H132))="","",OFFSET('Sanitation Data'!$H$31,0,10*ROW('Sanitation Data'!H132)))</f>
        <v/>
      </c>
      <c r="DI138" s="374" t="str">
        <f ca="1">+IF(OFFSET('Sanitation Data'!$H$32,0,10*ROW('Sanitation Data'!H132))="","",OFFSET('Sanitation Data'!$H$32,0,10*ROW('Sanitation Data'!H132)))</f>
        <v/>
      </c>
      <c r="DJ138" s="374" t="str">
        <f ca="1">+IF(OFFSET('Sanitation Data'!$I$28,0,10*ROW('Sanitation Data'!I132))="","",OFFSET('Sanitation Data'!$I$28,0,10*ROW('Sanitation Data'!I132)))</f>
        <v/>
      </c>
      <c r="DK138" s="374" t="str">
        <f ca="1">+IF(OFFSET('Sanitation Data'!$I$29,0,10*ROW('Sanitation Data'!I132))="","",OFFSET('Sanitation Data'!$I$29,0,10*ROW('Sanitation Data'!I132)))</f>
        <v/>
      </c>
      <c r="DL138" s="374" t="str">
        <f ca="1">+IF(OFFSET('Sanitation Data'!$I$30,0,10*ROW('Sanitation Data'!I132))="","",OFFSET('Sanitation Data'!$I$30,0,10*ROW('Sanitation Data'!I132)))</f>
        <v/>
      </c>
      <c r="DM138" s="374" t="str">
        <f ca="1">+IF(OFFSET('Sanitation Data'!$I$31,0,10*ROW('Sanitation Data'!I132))="","",OFFSET('Sanitation Data'!$I$31,0,10*ROW('Sanitation Data'!I132)))</f>
        <v/>
      </c>
      <c r="DN138" s="374" t="str">
        <f ca="1">+IF(OFFSET('Sanitation Data'!$I$32,0,10*ROW('Sanitation Data'!I132))="","",OFFSET('Sanitation Data'!$I$32,0,10*ROW('Sanitation Data'!I132)))</f>
        <v/>
      </c>
      <c r="DO138" s="374" t="str">
        <f ca="1">+IF(OFFSET('Hygiene Data'!$D$11,0,10*ROW('Hygiene Data'!D132))="","",OFFSET('Hygiene Data'!$D$11,0,10*ROW('Hygiene Data'!D132)))</f>
        <v/>
      </c>
      <c r="DP138" s="374" t="str">
        <f ca="1">+IF(OFFSET('Hygiene Data'!$D$12,0,10*ROW('Hygiene Data'!D132))="","",OFFSET('Hygiene Data'!$D$12,0,10*ROW('Hygiene Data'!D132)))</f>
        <v/>
      </c>
      <c r="DQ138" s="374" t="str">
        <f ca="1">+IF(OFFSET('Hygiene Data'!$D$13,0,10*ROW('Hygiene Data'!D132))="","",OFFSET('Hygiene Data'!$D$13,0,10*ROW('Hygiene Data'!D132)))</f>
        <v/>
      </c>
      <c r="DR138" s="374" t="str">
        <f ca="1">+IF(OFFSET('Hygiene Data'!$E$11,0,10*ROW('Hygiene Data'!E132))="","",OFFSET('Hygiene Data'!$E$11,0,10*ROW('Hygiene Data'!E132)))</f>
        <v/>
      </c>
      <c r="DS138" s="374" t="str">
        <f ca="1">+IF(OFFSET('Hygiene Data'!$E$12,0,10*ROW('Hygiene Data'!E132))="","",OFFSET('Hygiene Data'!$E$12,0,10*ROW('Hygiene Data'!E132)))</f>
        <v/>
      </c>
      <c r="DT138" s="374" t="str">
        <f ca="1">+IF(OFFSET('Hygiene Data'!$E$13,0,10*ROW('Hygiene Data'!E132))="","",OFFSET('Hygiene Data'!$E$13,0,10*ROW('Hygiene Data'!E132)))</f>
        <v/>
      </c>
      <c r="DU138" s="374" t="str">
        <f ca="1">+IF(OFFSET('Hygiene Data'!$F$11,0,10*ROW('Hygiene Data'!F132))="","",OFFSET('Hygiene Data'!$F$11,0,10*ROW('Hygiene Data'!F132)))</f>
        <v/>
      </c>
      <c r="DV138" s="374" t="str">
        <f ca="1">+IF(OFFSET('Hygiene Data'!$F$12,0,10*ROW('Hygiene Data'!F132))="","",OFFSET('Hygiene Data'!$F$12,0,10*ROW('Hygiene Data'!F132)))</f>
        <v/>
      </c>
      <c r="DW138" s="374" t="str">
        <f ca="1">+IF(OFFSET('Hygiene Data'!$F$13,0,10*ROW('Hygiene Data'!F132))="","",OFFSET('Hygiene Data'!$F$13,0,10*ROW('Hygiene Data'!F132)))</f>
        <v/>
      </c>
      <c r="DX138" s="374" t="str">
        <f ca="1">+IF(OFFSET('Hygiene Data'!$G$11,0,10*ROW('Hygiene Data'!G132))="","",OFFSET('Hygiene Data'!$G$11,0,10*ROW('Hygiene Data'!G132)))</f>
        <v/>
      </c>
      <c r="DY138" s="374" t="str">
        <f ca="1">+IF(OFFSET('Hygiene Data'!$G$12,0,10*ROW('Hygiene Data'!G132))="","",OFFSET('Hygiene Data'!$G$12,0,10*ROW('Hygiene Data'!G132)))</f>
        <v/>
      </c>
      <c r="DZ138" s="374" t="str">
        <f ca="1">+IF(OFFSET('Hygiene Data'!$G$13,0,10*ROW('Hygiene Data'!G132))="","",OFFSET('Hygiene Data'!$G$13,0,10*ROW('Hygiene Data'!G132)))</f>
        <v/>
      </c>
      <c r="EA138" s="374" t="str">
        <f ca="1">+IF(OFFSET('Hygiene Data'!$H$11,0,10*ROW('Hygiene Data'!H132))="","",OFFSET('Hygiene Data'!$H$11,0,10*ROW('Hygiene Data'!H132)))</f>
        <v/>
      </c>
      <c r="EB138" s="374" t="str">
        <f ca="1">+IF(OFFSET('Hygiene Data'!$H$12,0,10*ROW('Hygiene Data'!H132))="","",OFFSET('Hygiene Data'!$H$12,0,10*ROW('Hygiene Data'!H132)))</f>
        <v/>
      </c>
      <c r="EC138" s="374" t="str">
        <f ca="1">+IF(OFFSET('Hygiene Data'!$H$13,0,10*ROW('Hygiene Data'!H132))="","",OFFSET('Hygiene Data'!$H$13,0,10*ROW('Hygiene Data'!H132)))</f>
        <v/>
      </c>
      <c r="ED138" s="374" t="str">
        <f ca="1">+IF(OFFSET('Hygiene Data'!$I$11,0,10*ROW('Hygiene Data'!I132))="","",OFFSET('Hygiene Data'!$I$11,0,10*ROW('Hygiene Data'!I132)))</f>
        <v/>
      </c>
      <c r="EE138" s="374" t="str">
        <f ca="1">+IF(OFFSET('Hygiene Data'!$I$12,0,10*ROW('Hygiene Data'!I132))="","",OFFSET('Hygiene Data'!$I$12,0,10*ROW('Hygiene Data'!I132)))</f>
        <v/>
      </c>
      <c r="EF138" s="374" t="str">
        <f ca="1">+IF(OFFSET('Hygiene Data'!$I$13,0,10*ROW('Hygiene Data'!I132))="","",OFFSET('Hygiene Data'!$I$13,0,10*ROW('Hygiene Data'!I132)))</f>
        <v/>
      </c>
    </row>
    <row r="139" spans="1:136" x14ac:dyDescent="0.25">
      <c r="A139" s="483" t="str">
        <f ca="1">+IF(OFFSET('Water Data'!$B$2,0,10*ROW('Water Data'!E133))="","",OFFSET('Water Data'!$B$2,0,10*ROW('Water Data'!E133)))</f>
        <v/>
      </c>
      <c r="B139" s="48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0" t="str">
        <f t="shared" ca="1" si="2"/>
        <v/>
      </c>
      <c r="D139" s="51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4" t="str">
        <f ca="1">+IF(OFFSET('Water Data'!$D$27,0,10*ROW('Water Data'!D133))="","",OFFSET('Water Data'!$D$27,0,10*ROW('Water Data'!D133)))</f>
        <v/>
      </c>
      <c r="BT139" s="374" t="str">
        <f ca="1">+IF(OFFSET('Water Data'!$D$28,0,10*ROW('Water Data'!D133))="","",OFFSET('Water Data'!$D$28,0,10*ROW('Water Data'!D133)))</f>
        <v/>
      </c>
      <c r="BU139" s="374" t="str">
        <f ca="1">+IF(OFFSET('Water Data'!$D$29,0,10*ROW('Water Data'!D133))="","",OFFSET('Water Data'!$D$29,0,10*ROW('Water Data'!D133)))</f>
        <v/>
      </c>
      <c r="BV139" s="374" t="str">
        <f ca="1">+IF(OFFSET('Water Data'!$E$27,0,10*ROW('Water Data'!E133))="","",OFFSET('Water Data'!$E$27,0,10*ROW('Water Data'!E133)))</f>
        <v/>
      </c>
      <c r="BW139" s="374" t="str">
        <f ca="1">+IF(OFFSET('Water Data'!$E$28,0,10*ROW('Water Data'!E133))="","",OFFSET('Water Data'!$E$28,0,10*ROW('Water Data'!E133)))</f>
        <v/>
      </c>
      <c r="BX139" s="374" t="str">
        <f ca="1">+IF(OFFSET('Water Data'!$E$29,0,10*ROW('Water Data'!E133))="","",OFFSET('Water Data'!$E$29,0,10*ROW('Water Data'!E133)))</f>
        <v/>
      </c>
      <c r="BY139" s="374" t="str">
        <f ca="1">+IF(OFFSET('Water Data'!$F$27,0,10*ROW('Water Data'!F133))="","",OFFSET('Water Data'!$F$27,0,10*ROW('Water Data'!F133)))</f>
        <v/>
      </c>
      <c r="BZ139" s="374" t="str">
        <f ca="1">+IF(OFFSET('Water Data'!$F$28,0,10*ROW('Water Data'!F133))="","",OFFSET('Water Data'!$F$28,0,10*ROW('Water Data'!F133)))</f>
        <v/>
      </c>
      <c r="CA139" s="374" t="str">
        <f ca="1">+IF(OFFSET('Water Data'!$F$29,0,10*ROW('Water Data'!F133))="","",OFFSET('Water Data'!$F$29,0,10*ROW('Water Data'!F133)))</f>
        <v/>
      </c>
      <c r="CB139" s="374" t="str">
        <f ca="1">+IF(OFFSET('Water Data'!$G$27,0,10*ROW('Water Data'!G133))="","",OFFSET('Water Data'!$G$27,0,10*ROW('Water Data'!G133)))</f>
        <v/>
      </c>
      <c r="CC139" s="374" t="str">
        <f ca="1">+IF(OFFSET('Water Data'!$G$28,0,10*ROW('Water Data'!G133))="","",OFFSET('Water Data'!$G$28,0,10*ROW('Water Data'!G133)))</f>
        <v/>
      </c>
      <c r="CD139" s="374" t="str">
        <f ca="1">+IF(OFFSET('Water Data'!$G$29,0,10*ROW('Water Data'!G133))="","",OFFSET('Water Data'!$G$29,0,10*ROW('Water Data'!G133)))</f>
        <v/>
      </c>
      <c r="CE139" s="374" t="str">
        <f ca="1">+IF(OFFSET('Water Data'!$H$27,0,10*ROW('Water Data'!H133))="","",OFFSET('Water Data'!$H$27,0,10*ROW('Water Data'!H133)))</f>
        <v/>
      </c>
      <c r="CF139" s="374" t="str">
        <f ca="1">+IF(OFFSET('Water Data'!$H$28,0,10*ROW('Water Data'!H133))="","",OFFSET('Water Data'!$H$28,0,10*ROW('Water Data'!H133)))</f>
        <v/>
      </c>
      <c r="CG139" s="374" t="str">
        <f ca="1">+IF(OFFSET('Water Data'!$H$29,0,10*ROW('Water Data'!H133))="","",OFFSET('Water Data'!$H$29,0,10*ROW('Water Data'!H133)))</f>
        <v/>
      </c>
      <c r="CH139" s="374" t="str">
        <f ca="1">+IF(OFFSET('Water Data'!$I$27,0,10*ROW('Water Data'!I133))="","",OFFSET('Water Data'!$I$27,0,10*ROW('Water Data'!I133)))</f>
        <v/>
      </c>
      <c r="CI139" s="374" t="str">
        <f ca="1">+IF(OFFSET('Water Data'!$I$28,0,10*ROW('Water Data'!I133))="","",OFFSET('Water Data'!$I$28,0,10*ROW('Water Data'!I133)))</f>
        <v/>
      </c>
      <c r="CJ139" s="374" t="str">
        <f ca="1">+IF(OFFSET('Water Data'!$I$29,0,10*ROW('Water Data'!I133))="","",OFFSET('Water Data'!$I$29,0,10*ROW('Water Data'!I133)))</f>
        <v/>
      </c>
      <c r="CK139" s="374" t="str">
        <f ca="1">+IF(OFFSET('Sanitation Data'!$D$28,0,10*ROW('Sanitation Data'!D133))="","",OFFSET('Sanitation Data'!$D$28,0,10*ROW('Sanitation Data'!D133)))</f>
        <v/>
      </c>
      <c r="CL139" s="374" t="str">
        <f ca="1">+IF(OFFSET('Sanitation Data'!$D$29,0,10*ROW('Sanitation Data'!D133))="","",OFFSET('Sanitation Data'!$D$29,0,10*ROW('Sanitation Data'!D133)))</f>
        <v/>
      </c>
      <c r="CM139" s="374" t="str">
        <f ca="1">+IF(OFFSET('Sanitation Data'!$D$30,0,10*ROW('Sanitation Data'!D133))="","",OFFSET('Sanitation Data'!$D$30,0,10*ROW('Sanitation Data'!D133)))</f>
        <v/>
      </c>
      <c r="CN139" s="374" t="str">
        <f ca="1">+IF(OFFSET('Sanitation Data'!$D$31,0,10*ROW('Sanitation Data'!D133))="","",OFFSET('Sanitation Data'!$D$31,0,10*ROW('Sanitation Data'!D133)))</f>
        <v/>
      </c>
      <c r="CO139" s="374" t="str">
        <f ca="1">+IF(OFFSET('Sanitation Data'!$D$32,0,10*ROW('Sanitation Data'!D133))="","",OFFSET('Sanitation Data'!$D$32,0,10*ROW('Sanitation Data'!D133)))</f>
        <v/>
      </c>
      <c r="CP139" s="374" t="str">
        <f ca="1">+IF(OFFSET('Sanitation Data'!$E$28,0,10*ROW('Sanitation Data'!E133))="","",OFFSET('Sanitation Data'!$E$28,0,10*ROW('Sanitation Data'!E133)))</f>
        <v/>
      </c>
      <c r="CQ139" s="374" t="str">
        <f ca="1">+IF(OFFSET('Sanitation Data'!$E$29,0,10*ROW('Sanitation Data'!E133))="","",OFFSET('Sanitation Data'!$E$29,0,10*ROW('Sanitation Data'!E133)))</f>
        <v/>
      </c>
      <c r="CR139" s="374" t="str">
        <f ca="1">+IF(OFFSET('Sanitation Data'!$E$30,0,10*ROW('Sanitation Data'!E133))="","",OFFSET('Sanitation Data'!$E$30,0,10*ROW('Sanitation Data'!E133)))</f>
        <v/>
      </c>
      <c r="CS139" s="374" t="str">
        <f ca="1">+IF(OFFSET('Sanitation Data'!$E$31,0,10*ROW('Sanitation Data'!E133))="","",OFFSET('Sanitation Data'!$E$31,0,10*ROW('Sanitation Data'!E133)))</f>
        <v/>
      </c>
      <c r="CT139" s="374" t="str">
        <f ca="1">+IF(OFFSET('Sanitation Data'!$E$32,0,10*ROW('Sanitation Data'!E133))="","",OFFSET('Sanitation Data'!$E$32,0,10*ROW('Sanitation Data'!E133)))</f>
        <v/>
      </c>
      <c r="CU139" s="374" t="str">
        <f ca="1">+IF(OFFSET('Sanitation Data'!$F$28,0,10*ROW('Sanitation Data'!F133))="","",OFFSET('Sanitation Data'!$F$28,0,10*ROW('Sanitation Data'!F133)))</f>
        <v/>
      </c>
      <c r="CV139" s="374" t="str">
        <f ca="1">+IF(OFFSET('Sanitation Data'!$F$29,0,10*ROW('Sanitation Data'!F133))="","",OFFSET('Sanitation Data'!$F$29,0,10*ROW('Sanitation Data'!F133)))</f>
        <v/>
      </c>
      <c r="CW139" s="374" t="str">
        <f ca="1">+IF(OFFSET('Sanitation Data'!$F$30,0,10*ROW('Sanitation Data'!F133))="","",OFFSET('Sanitation Data'!$F$30,0,10*ROW('Sanitation Data'!F133)))</f>
        <v/>
      </c>
      <c r="CX139" s="374" t="str">
        <f ca="1">+IF(OFFSET('Sanitation Data'!$F$31,0,10*ROW('Sanitation Data'!F133))="","",OFFSET('Sanitation Data'!$F$31,0,10*ROW('Sanitation Data'!F133)))</f>
        <v/>
      </c>
      <c r="CY139" s="374" t="str">
        <f ca="1">+IF(OFFSET('Sanitation Data'!$F$32,0,10*ROW('Sanitation Data'!F133))="","",OFFSET('Sanitation Data'!$F$32,0,10*ROW('Sanitation Data'!F133)))</f>
        <v/>
      </c>
      <c r="CZ139" s="374" t="str">
        <f ca="1">+IF(OFFSET('Sanitation Data'!$G$28,0,10*ROW('Sanitation Data'!G133))="","",OFFSET('Sanitation Data'!$G$28,0,10*ROW('Sanitation Data'!G133)))</f>
        <v/>
      </c>
      <c r="DA139" s="374" t="str">
        <f ca="1">+IF(OFFSET('Sanitation Data'!$G$29,0,10*ROW('Sanitation Data'!G133))="","",OFFSET('Sanitation Data'!$G$29,0,10*ROW('Sanitation Data'!G133)))</f>
        <v/>
      </c>
      <c r="DB139" s="374" t="str">
        <f ca="1">+IF(OFFSET('Sanitation Data'!$G$30,0,10*ROW('Sanitation Data'!G133))="","",OFFSET('Sanitation Data'!$G$30,0,10*ROW('Sanitation Data'!G133)))</f>
        <v/>
      </c>
      <c r="DC139" s="374" t="str">
        <f ca="1">+IF(OFFSET('Sanitation Data'!$G$31,0,10*ROW('Sanitation Data'!G133))="","",OFFSET('Sanitation Data'!$G$31,0,10*ROW('Sanitation Data'!G133)))</f>
        <v/>
      </c>
      <c r="DD139" s="374" t="str">
        <f ca="1">+IF(OFFSET('Sanitation Data'!$G$32,0,10*ROW('Sanitation Data'!G133))="","",OFFSET('Sanitation Data'!$G$32,0,10*ROW('Sanitation Data'!G133)))</f>
        <v/>
      </c>
      <c r="DE139" s="374" t="str">
        <f ca="1">+IF(OFFSET('Sanitation Data'!$H$28,0,10*ROW('Sanitation Data'!H133))="","",OFFSET('Sanitation Data'!$H$28,0,10*ROW('Sanitation Data'!H133)))</f>
        <v/>
      </c>
      <c r="DF139" s="374" t="str">
        <f ca="1">+IF(OFFSET('Sanitation Data'!$H$29,0,10*ROW('Sanitation Data'!H133))="","",OFFSET('Sanitation Data'!$H$29,0,10*ROW('Sanitation Data'!H133)))</f>
        <v/>
      </c>
      <c r="DG139" s="374" t="str">
        <f ca="1">+IF(OFFSET('Sanitation Data'!$H$30,0,10*ROW('Sanitation Data'!H133))="","",OFFSET('Sanitation Data'!$H$30,0,10*ROW('Sanitation Data'!H133)))</f>
        <v/>
      </c>
      <c r="DH139" s="374" t="str">
        <f ca="1">+IF(OFFSET('Sanitation Data'!$H$31,0,10*ROW('Sanitation Data'!H133))="","",OFFSET('Sanitation Data'!$H$31,0,10*ROW('Sanitation Data'!H133)))</f>
        <v/>
      </c>
      <c r="DI139" s="374" t="str">
        <f ca="1">+IF(OFFSET('Sanitation Data'!$H$32,0,10*ROW('Sanitation Data'!H133))="","",OFFSET('Sanitation Data'!$H$32,0,10*ROW('Sanitation Data'!H133)))</f>
        <v/>
      </c>
      <c r="DJ139" s="374" t="str">
        <f ca="1">+IF(OFFSET('Sanitation Data'!$I$28,0,10*ROW('Sanitation Data'!I133))="","",OFFSET('Sanitation Data'!$I$28,0,10*ROW('Sanitation Data'!I133)))</f>
        <v/>
      </c>
      <c r="DK139" s="374" t="str">
        <f ca="1">+IF(OFFSET('Sanitation Data'!$I$29,0,10*ROW('Sanitation Data'!I133))="","",OFFSET('Sanitation Data'!$I$29,0,10*ROW('Sanitation Data'!I133)))</f>
        <v/>
      </c>
      <c r="DL139" s="374" t="str">
        <f ca="1">+IF(OFFSET('Sanitation Data'!$I$30,0,10*ROW('Sanitation Data'!I133))="","",OFFSET('Sanitation Data'!$I$30,0,10*ROW('Sanitation Data'!I133)))</f>
        <v/>
      </c>
      <c r="DM139" s="374" t="str">
        <f ca="1">+IF(OFFSET('Sanitation Data'!$I$31,0,10*ROW('Sanitation Data'!I133))="","",OFFSET('Sanitation Data'!$I$31,0,10*ROW('Sanitation Data'!I133)))</f>
        <v/>
      </c>
      <c r="DN139" s="374" t="str">
        <f ca="1">+IF(OFFSET('Sanitation Data'!$I$32,0,10*ROW('Sanitation Data'!I133))="","",OFFSET('Sanitation Data'!$I$32,0,10*ROW('Sanitation Data'!I133)))</f>
        <v/>
      </c>
      <c r="DO139" s="374" t="str">
        <f ca="1">+IF(OFFSET('Hygiene Data'!$D$11,0,10*ROW('Hygiene Data'!D133))="","",OFFSET('Hygiene Data'!$D$11,0,10*ROW('Hygiene Data'!D133)))</f>
        <v/>
      </c>
      <c r="DP139" s="374" t="str">
        <f ca="1">+IF(OFFSET('Hygiene Data'!$D$12,0,10*ROW('Hygiene Data'!D133))="","",OFFSET('Hygiene Data'!$D$12,0,10*ROW('Hygiene Data'!D133)))</f>
        <v/>
      </c>
      <c r="DQ139" s="374" t="str">
        <f ca="1">+IF(OFFSET('Hygiene Data'!$D$13,0,10*ROW('Hygiene Data'!D133))="","",OFFSET('Hygiene Data'!$D$13,0,10*ROW('Hygiene Data'!D133)))</f>
        <v/>
      </c>
      <c r="DR139" s="374" t="str">
        <f ca="1">+IF(OFFSET('Hygiene Data'!$E$11,0,10*ROW('Hygiene Data'!E133))="","",OFFSET('Hygiene Data'!$E$11,0,10*ROW('Hygiene Data'!E133)))</f>
        <v/>
      </c>
      <c r="DS139" s="374" t="str">
        <f ca="1">+IF(OFFSET('Hygiene Data'!$E$12,0,10*ROW('Hygiene Data'!E133))="","",OFFSET('Hygiene Data'!$E$12,0,10*ROW('Hygiene Data'!E133)))</f>
        <v/>
      </c>
      <c r="DT139" s="374" t="str">
        <f ca="1">+IF(OFFSET('Hygiene Data'!$E$13,0,10*ROW('Hygiene Data'!E133))="","",OFFSET('Hygiene Data'!$E$13,0,10*ROW('Hygiene Data'!E133)))</f>
        <v/>
      </c>
      <c r="DU139" s="374" t="str">
        <f ca="1">+IF(OFFSET('Hygiene Data'!$F$11,0,10*ROW('Hygiene Data'!F133))="","",OFFSET('Hygiene Data'!$F$11,0,10*ROW('Hygiene Data'!F133)))</f>
        <v/>
      </c>
      <c r="DV139" s="374" t="str">
        <f ca="1">+IF(OFFSET('Hygiene Data'!$F$12,0,10*ROW('Hygiene Data'!F133))="","",OFFSET('Hygiene Data'!$F$12,0,10*ROW('Hygiene Data'!F133)))</f>
        <v/>
      </c>
      <c r="DW139" s="374" t="str">
        <f ca="1">+IF(OFFSET('Hygiene Data'!$F$13,0,10*ROW('Hygiene Data'!F133))="","",OFFSET('Hygiene Data'!$F$13,0,10*ROW('Hygiene Data'!F133)))</f>
        <v/>
      </c>
      <c r="DX139" s="374" t="str">
        <f ca="1">+IF(OFFSET('Hygiene Data'!$G$11,0,10*ROW('Hygiene Data'!G133))="","",OFFSET('Hygiene Data'!$G$11,0,10*ROW('Hygiene Data'!G133)))</f>
        <v/>
      </c>
      <c r="DY139" s="374" t="str">
        <f ca="1">+IF(OFFSET('Hygiene Data'!$G$12,0,10*ROW('Hygiene Data'!G133))="","",OFFSET('Hygiene Data'!$G$12,0,10*ROW('Hygiene Data'!G133)))</f>
        <v/>
      </c>
      <c r="DZ139" s="374" t="str">
        <f ca="1">+IF(OFFSET('Hygiene Data'!$G$13,0,10*ROW('Hygiene Data'!G133))="","",OFFSET('Hygiene Data'!$G$13,0,10*ROW('Hygiene Data'!G133)))</f>
        <v/>
      </c>
      <c r="EA139" s="374" t="str">
        <f ca="1">+IF(OFFSET('Hygiene Data'!$H$11,0,10*ROW('Hygiene Data'!H133))="","",OFFSET('Hygiene Data'!$H$11,0,10*ROW('Hygiene Data'!H133)))</f>
        <v/>
      </c>
      <c r="EB139" s="374" t="str">
        <f ca="1">+IF(OFFSET('Hygiene Data'!$H$12,0,10*ROW('Hygiene Data'!H133))="","",OFFSET('Hygiene Data'!$H$12,0,10*ROW('Hygiene Data'!H133)))</f>
        <v/>
      </c>
      <c r="EC139" s="374" t="str">
        <f ca="1">+IF(OFFSET('Hygiene Data'!$H$13,0,10*ROW('Hygiene Data'!H133))="","",OFFSET('Hygiene Data'!$H$13,0,10*ROW('Hygiene Data'!H133)))</f>
        <v/>
      </c>
      <c r="ED139" s="374" t="str">
        <f ca="1">+IF(OFFSET('Hygiene Data'!$I$11,0,10*ROW('Hygiene Data'!I133))="","",OFFSET('Hygiene Data'!$I$11,0,10*ROW('Hygiene Data'!I133)))</f>
        <v/>
      </c>
      <c r="EE139" s="374" t="str">
        <f ca="1">+IF(OFFSET('Hygiene Data'!$I$12,0,10*ROW('Hygiene Data'!I133))="","",OFFSET('Hygiene Data'!$I$12,0,10*ROW('Hygiene Data'!I133)))</f>
        <v/>
      </c>
      <c r="EF139" s="374" t="str">
        <f ca="1">+IF(OFFSET('Hygiene Data'!$I$13,0,10*ROW('Hygiene Data'!I133))="","",OFFSET('Hygiene Data'!$I$13,0,10*ROW('Hygiene Data'!I133)))</f>
        <v/>
      </c>
    </row>
    <row r="140" spans="1:136" x14ac:dyDescent="0.25">
      <c r="A140" s="483" t="str">
        <f ca="1">+IF(OFFSET('Water Data'!$B$2,0,10*ROW('Water Data'!E134))="","",OFFSET('Water Data'!$B$2,0,10*ROW('Water Data'!E134)))</f>
        <v/>
      </c>
      <c r="B140" s="48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0" t="str">
        <f t="shared" ca="1" si="2"/>
        <v/>
      </c>
      <c r="D140" s="51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4" t="str">
        <f ca="1">+IF(OFFSET('Water Data'!$D$27,0,10*ROW('Water Data'!D134))="","",OFFSET('Water Data'!$D$27,0,10*ROW('Water Data'!D134)))</f>
        <v/>
      </c>
      <c r="BT140" s="374" t="str">
        <f ca="1">+IF(OFFSET('Water Data'!$D$28,0,10*ROW('Water Data'!D134))="","",OFFSET('Water Data'!$D$28,0,10*ROW('Water Data'!D134)))</f>
        <v/>
      </c>
      <c r="BU140" s="374" t="str">
        <f ca="1">+IF(OFFSET('Water Data'!$D$29,0,10*ROW('Water Data'!D134))="","",OFFSET('Water Data'!$D$29,0,10*ROW('Water Data'!D134)))</f>
        <v/>
      </c>
      <c r="BV140" s="374" t="str">
        <f ca="1">+IF(OFFSET('Water Data'!$E$27,0,10*ROW('Water Data'!E134))="","",OFFSET('Water Data'!$E$27,0,10*ROW('Water Data'!E134)))</f>
        <v/>
      </c>
      <c r="BW140" s="374" t="str">
        <f ca="1">+IF(OFFSET('Water Data'!$E$28,0,10*ROW('Water Data'!E134))="","",OFFSET('Water Data'!$E$28,0,10*ROW('Water Data'!E134)))</f>
        <v/>
      </c>
      <c r="BX140" s="374" t="str">
        <f ca="1">+IF(OFFSET('Water Data'!$E$29,0,10*ROW('Water Data'!E134))="","",OFFSET('Water Data'!$E$29,0,10*ROW('Water Data'!E134)))</f>
        <v/>
      </c>
      <c r="BY140" s="374" t="str">
        <f ca="1">+IF(OFFSET('Water Data'!$F$27,0,10*ROW('Water Data'!F134))="","",OFFSET('Water Data'!$F$27,0,10*ROW('Water Data'!F134)))</f>
        <v/>
      </c>
      <c r="BZ140" s="374" t="str">
        <f ca="1">+IF(OFFSET('Water Data'!$F$28,0,10*ROW('Water Data'!F134))="","",OFFSET('Water Data'!$F$28,0,10*ROW('Water Data'!F134)))</f>
        <v/>
      </c>
      <c r="CA140" s="374" t="str">
        <f ca="1">+IF(OFFSET('Water Data'!$F$29,0,10*ROW('Water Data'!F134))="","",OFFSET('Water Data'!$F$29,0,10*ROW('Water Data'!F134)))</f>
        <v/>
      </c>
      <c r="CB140" s="374" t="str">
        <f ca="1">+IF(OFFSET('Water Data'!$G$27,0,10*ROW('Water Data'!G134))="","",OFFSET('Water Data'!$G$27,0,10*ROW('Water Data'!G134)))</f>
        <v/>
      </c>
      <c r="CC140" s="374" t="str">
        <f ca="1">+IF(OFFSET('Water Data'!$G$28,0,10*ROW('Water Data'!G134))="","",OFFSET('Water Data'!$G$28,0,10*ROW('Water Data'!G134)))</f>
        <v/>
      </c>
      <c r="CD140" s="374" t="str">
        <f ca="1">+IF(OFFSET('Water Data'!$G$29,0,10*ROW('Water Data'!G134))="","",OFFSET('Water Data'!$G$29,0,10*ROW('Water Data'!G134)))</f>
        <v/>
      </c>
      <c r="CE140" s="374" t="str">
        <f ca="1">+IF(OFFSET('Water Data'!$H$27,0,10*ROW('Water Data'!H134))="","",OFFSET('Water Data'!$H$27,0,10*ROW('Water Data'!H134)))</f>
        <v/>
      </c>
      <c r="CF140" s="374" t="str">
        <f ca="1">+IF(OFFSET('Water Data'!$H$28,0,10*ROW('Water Data'!H134))="","",OFFSET('Water Data'!$H$28,0,10*ROW('Water Data'!H134)))</f>
        <v/>
      </c>
      <c r="CG140" s="374" t="str">
        <f ca="1">+IF(OFFSET('Water Data'!$H$29,0,10*ROW('Water Data'!H134))="","",OFFSET('Water Data'!$H$29,0,10*ROW('Water Data'!H134)))</f>
        <v/>
      </c>
      <c r="CH140" s="374" t="str">
        <f ca="1">+IF(OFFSET('Water Data'!$I$27,0,10*ROW('Water Data'!I134))="","",OFFSET('Water Data'!$I$27,0,10*ROW('Water Data'!I134)))</f>
        <v/>
      </c>
      <c r="CI140" s="374" t="str">
        <f ca="1">+IF(OFFSET('Water Data'!$I$28,0,10*ROW('Water Data'!I134))="","",OFFSET('Water Data'!$I$28,0,10*ROW('Water Data'!I134)))</f>
        <v/>
      </c>
      <c r="CJ140" s="374" t="str">
        <f ca="1">+IF(OFFSET('Water Data'!$I$29,0,10*ROW('Water Data'!I134))="","",OFFSET('Water Data'!$I$29,0,10*ROW('Water Data'!I134)))</f>
        <v/>
      </c>
      <c r="CK140" s="374" t="str">
        <f ca="1">+IF(OFFSET('Sanitation Data'!$D$28,0,10*ROW('Sanitation Data'!D134))="","",OFFSET('Sanitation Data'!$D$28,0,10*ROW('Sanitation Data'!D134)))</f>
        <v/>
      </c>
      <c r="CL140" s="374" t="str">
        <f ca="1">+IF(OFFSET('Sanitation Data'!$D$29,0,10*ROW('Sanitation Data'!D134))="","",OFFSET('Sanitation Data'!$D$29,0,10*ROW('Sanitation Data'!D134)))</f>
        <v/>
      </c>
      <c r="CM140" s="374" t="str">
        <f ca="1">+IF(OFFSET('Sanitation Data'!$D$30,0,10*ROW('Sanitation Data'!D134))="","",OFFSET('Sanitation Data'!$D$30,0,10*ROW('Sanitation Data'!D134)))</f>
        <v/>
      </c>
      <c r="CN140" s="374" t="str">
        <f ca="1">+IF(OFFSET('Sanitation Data'!$D$31,0,10*ROW('Sanitation Data'!D134))="","",OFFSET('Sanitation Data'!$D$31,0,10*ROW('Sanitation Data'!D134)))</f>
        <v/>
      </c>
      <c r="CO140" s="374" t="str">
        <f ca="1">+IF(OFFSET('Sanitation Data'!$D$32,0,10*ROW('Sanitation Data'!D134))="","",OFFSET('Sanitation Data'!$D$32,0,10*ROW('Sanitation Data'!D134)))</f>
        <v/>
      </c>
      <c r="CP140" s="374" t="str">
        <f ca="1">+IF(OFFSET('Sanitation Data'!$E$28,0,10*ROW('Sanitation Data'!E134))="","",OFFSET('Sanitation Data'!$E$28,0,10*ROW('Sanitation Data'!E134)))</f>
        <v/>
      </c>
      <c r="CQ140" s="374" t="str">
        <f ca="1">+IF(OFFSET('Sanitation Data'!$E$29,0,10*ROW('Sanitation Data'!E134))="","",OFFSET('Sanitation Data'!$E$29,0,10*ROW('Sanitation Data'!E134)))</f>
        <v/>
      </c>
      <c r="CR140" s="374" t="str">
        <f ca="1">+IF(OFFSET('Sanitation Data'!$E$30,0,10*ROW('Sanitation Data'!E134))="","",OFFSET('Sanitation Data'!$E$30,0,10*ROW('Sanitation Data'!E134)))</f>
        <v/>
      </c>
      <c r="CS140" s="374" t="str">
        <f ca="1">+IF(OFFSET('Sanitation Data'!$E$31,0,10*ROW('Sanitation Data'!E134))="","",OFFSET('Sanitation Data'!$E$31,0,10*ROW('Sanitation Data'!E134)))</f>
        <v/>
      </c>
      <c r="CT140" s="374" t="str">
        <f ca="1">+IF(OFFSET('Sanitation Data'!$E$32,0,10*ROW('Sanitation Data'!E134))="","",OFFSET('Sanitation Data'!$E$32,0,10*ROW('Sanitation Data'!E134)))</f>
        <v/>
      </c>
      <c r="CU140" s="374" t="str">
        <f ca="1">+IF(OFFSET('Sanitation Data'!$F$28,0,10*ROW('Sanitation Data'!F134))="","",OFFSET('Sanitation Data'!$F$28,0,10*ROW('Sanitation Data'!F134)))</f>
        <v/>
      </c>
      <c r="CV140" s="374" t="str">
        <f ca="1">+IF(OFFSET('Sanitation Data'!$F$29,0,10*ROW('Sanitation Data'!F134))="","",OFFSET('Sanitation Data'!$F$29,0,10*ROW('Sanitation Data'!F134)))</f>
        <v/>
      </c>
      <c r="CW140" s="374" t="str">
        <f ca="1">+IF(OFFSET('Sanitation Data'!$F$30,0,10*ROW('Sanitation Data'!F134))="","",OFFSET('Sanitation Data'!$F$30,0,10*ROW('Sanitation Data'!F134)))</f>
        <v/>
      </c>
      <c r="CX140" s="374" t="str">
        <f ca="1">+IF(OFFSET('Sanitation Data'!$F$31,0,10*ROW('Sanitation Data'!F134))="","",OFFSET('Sanitation Data'!$F$31,0,10*ROW('Sanitation Data'!F134)))</f>
        <v/>
      </c>
      <c r="CY140" s="374" t="str">
        <f ca="1">+IF(OFFSET('Sanitation Data'!$F$32,0,10*ROW('Sanitation Data'!F134))="","",OFFSET('Sanitation Data'!$F$32,0,10*ROW('Sanitation Data'!F134)))</f>
        <v/>
      </c>
      <c r="CZ140" s="374" t="str">
        <f ca="1">+IF(OFFSET('Sanitation Data'!$G$28,0,10*ROW('Sanitation Data'!G134))="","",OFFSET('Sanitation Data'!$G$28,0,10*ROW('Sanitation Data'!G134)))</f>
        <v/>
      </c>
      <c r="DA140" s="374" t="str">
        <f ca="1">+IF(OFFSET('Sanitation Data'!$G$29,0,10*ROW('Sanitation Data'!G134))="","",OFFSET('Sanitation Data'!$G$29,0,10*ROW('Sanitation Data'!G134)))</f>
        <v/>
      </c>
      <c r="DB140" s="374" t="str">
        <f ca="1">+IF(OFFSET('Sanitation Data'!$G$30,0,10*ROW('Sanitation Data'!G134))="","",OFFSET('Sanitation Data'!$G$30,0,10*ROW('Sanitation Data'!G134)))</f>
        <v/>
      </c>
      <c r="DC140" s="374" t="str">
        <f ca="1">+IF(OFFSET('Sanitation Data'!$G$31,0,10*ROW('Sanitation Data'!G134))="","",OFFSET('Sanitation Data'!$G$31,0,10*ROW('Sanitation Data'!G134)))</f>
        <v/>
      </c>
      <c r="DD140" s="374" t="str">
        <f ca="1">+IF(OFFSET('Sanitation Data'!$G$32,0,10*ROW('Sanitation Data'!G134))="","",OFFSET('Sanitation Data'!$G$32,0,10*ROW('Sanitation Data'!G134)))</f>
        <v/>
      </c>
      <c r="DE140" s="374" t="str">
        <f ca="1">+IF(OFFSET('Sanitation Data'!$H$28,0,10*ROW('Sanitation Data'!H134))="","",OFFSET('Sanitation Data'!$H$28,0,10*ROW('Sanitation Data'!H134)))</f>
        <v/>
      </c>
      <c r="DF140" s="374" t="str">
        <f ca="1">+IF(OFFSET('Sanitation Data'!$H$29,0,10*ROW('Sanitation Data'!H134))="","",OFFSET('Sanitation Data'!$H$29,0,10*ROW('Sanitation Data'!H134)))</f>
        <v/>
      </c>
      <c r="DG140" s="374" t="str">
        <f ca="1">+IF(OFFSET('Sanitation Data'!$H$30,0,10*ROW('Sanitation Data'!H134))="","",OFFSET('Sanitation Data'!$H$30,0,10*ROW('Sanitation Data'!H134)))</f>
        <v/>
      </c>
      <c r="DH140" s="374" t="str">
        <f ca="1">+IF(OFFSET('Sanitation Data'!$H$31,0,10*ROW('Sanitation Data'!H134))="","",OFFSET('Sanitation Data'!$H$31,0,10*ROW('Sanitation Data'!H134)))</f>
        <v/>
      </c>
      <c r="DI140" s="374" t="str">
        <f ca="1">+IF(OFFSET('Sanitation Data'!$H$32,0,10*ROW('Sanitation Data'!H134))="","",OFFSET('Sanitation Data'!$H$32,0,10*ROW('Sanitation Data'!H134)))</f>
        <v/>
      </c>
      <c r="DJ140" s="374" t="str">
        <f ca="1">+IF(OFFSET('Sanitation Data'!$I$28,0,10*ROW('Sanitation Data'!I134))="","",OFFSET('Sanitation Data'!$I$28,0,10*ROW('Sanitation Data'!I134)))</f>
        <v/>
      </c>
      <c r="DK140" s="374" t="str">
        <f ca="1">+IF(OFFSET('Sanitation Data'!$I$29,0,10*ROW('Sanitation Data'!I134))="","",OFFSET('Sanitation Data'!$I$29,0,10*ROW('Sanitation Data'!I134)))</f>
        <v/>
      </c>
      <c r="DL140" s="374" t="str">
        <f ca="1">+IF(OFFSET('Sanitation Data'!$I$30,0,10*ROW('Sanitation Data'!I134))="","",OFFSET('Sanitation Data'!$I$30,0,10*ROW('Sanitation Data'!I134)))</f>
        <v/>
      </c>
      <c r="DM140" s="374" t="str">
        <f ca="1">+IF(OFFSET('Sanitation Data'!$I$31,0,10*ROW('Sanitation Data'!I134))="","",OFFSET('Sanitation Data'!$I$31,0,10*ROW('Sanitation Data'!I134)))</f>
        <v/>
      </c>
      <c r="DN140" s="374" t="str">
        <f ca="1">+IF(OFFSET('Sanitation Data'!$I$32,0,10*ROW('Sanitation Data'!I134))="","",OFFSET('Sanitation Data'!$I$32,0,10*ROW('Sanitation Data'!I134)))</f>
        <v/>
      </c>
      <c r="DO140" s="374" t="str">
        <f ca="1">+IF(OFFSET('Hygiene Data'!$D$11,0,10*ROW('Hygiene Data'!D134))="","",OFFSET('Hygiene Data'!$D$11,0,10*ROW('Hygiene Data'!D134)))</f>
        <v/>
      </c>
      <c r="DP140" s="374" t="str">
        <f ca="1">+IF(OFFSET('Hygiene Data'!$D$12,0,10*ROW('Hygiene Data'!D134))="","",OFFSET('Hygiene Data'!$D$12,0,10*ROW('Hygiene Data'!D134)))</f>
        <v/>
      </c>
      <c r="DQ140" s="374" t="str">
        <f ca="1">+IF(OFFSET('Hygiene Data'!$D$13,0,10*ROW('Hygiene Data'!D134))="","",OFFSET('Hygiene Data'!$D$13,0,10*ROW('Hygiene Data'!D134)))</f>
        <v/>
      </c>
      <c r="DR140" s="374" t="str">
        <f ca="1">+IF(OFFSET('Hygiene Data'!$E$11,0,10*ROW('Hygiene Data'!E134))="","",OFFSET('Hygiene Data'!$E$11,0,10*ROW('Hygiene Data'!E134)))</f>
        <v/>
      </c>
      <c r="DS140" s="374" t="str">
        <f ca="1">+IF(OFFSET('Hygiene Data'!$E$12,0,10*ROW('Hygiene Data'!E134))="","",OFFSET('Hygiene Data'!$E$12,0,10*ROW('Hygiene Data'!E134)))</f>
        <v/>
      </c>
      <c r="DT140" s="374" t="str">
        <f ca="1">+IF(OFFSET('Hygiene Data'!$E$13,0,10*ROW('Hygiene Data'!E134))="","",OFFSET('Hygiene Data'!$E$13,0,10*ROW('Hygiene Data'!E134)))</f>
        <v/>
      </c>
      <c r="DU140" s="374" t="str">
        <f ca="1">+IF(OFFSET('Hygiene Data'!$F$11,0,10*ROW('Hygiene Data'!F134))="","",OFFSET('Hygiene Data'!$F$11,0,10*ROW('Hygiene Data'!F134)))</f>
        <v/>
      </c>
      <c r="DV140" s="374" t="str">
        <f ca="1">+IF(OFFSET('Hygiene Data'!$F$12,0,10*ROW('Hygiene Data'!F134))="","",OFFSET('Hygiene Data'!$F$12,0,10*ROW('Hygiene Data'!F134)))</f>
        <v/>
      </c>
      <c r="DW140" s="374" t="str">
        <f ca="1">+IF(OFFSET('Hygiene Data'!$F$13,0,10*ROW('Hygiene Data'!F134))="","",OFFSET('Hygiene Data'!$F$13,0,10*ROW('Hygiene Data'!F134)))</f>
        <v/>
      </c>
      <c r="DX140" s="374" t="str">
        <f ca="1">+IF(OFFSET('Hygiene Data'!$G$11,0,10*ROW('Hygiene Data'!G134))="","",OFFSET('Hygiene Data'!$G$11,0,10*ROW('Hygiene Data'!G134)))</f>
        <v/>
      </c>
      <c r="DY140" s="374" t="str">
        <f ca="1">+IF(OFFSET('Hygiene Data'!$G$12,0,10*ROW('Hygiene Data'!G134))="","",OFFSET('Hygiene Data'!$G$12,0,10*ROW('Hygiene Data'!G134)))</f>
        <v/>
      </c>
      <c r="DZ140" s="374" t="str">
        <f ca="1">+IF(OFFSET('Hygiene Data'!$G$13,0,10*ROW('Hygiene Data'!G134))="","",OFFSET('Hygiene Data'!$G$13,0,10*ROW('Hygiene Data'!G134)))</f>
        <v/>
      </c>
      <c r="EA140" s="374" t="str">
        <f ca="1">+IF(OFFSET('Hygiene Data'!$H$11,0,10*ROW('Hygiene Data'!H134))="","",OFFSET('Hygiene Data'!$H$11,0,10*ROW('Hygiene Data'!H134)))</f>
        <v/>
      </c>
      <c r="EB140" s="374" t="str">
        <f ca="1">+IF(OFFSET('Hygiene Data'!$H$12,0,10*ROW('Hygiene Data'!H134))="","",OFFSET('Hygiene Data'!$H$12,0,10*ROW('Hygiene Data'!H134)))</f>
        <v/>
      </c>
      <c r="EC140" s="374" t="str">
        <f ca="1">+IF(OFFSET('Hygiene Data'!$H$13,0,10*ROW('Hygiene Data'!H134))="","",OFFSET('Hygiene Data'!$H$13,0,10*ROW('Hygiene Data'!H134)))</f>
        <v/>
      </c>
      <c r="ED140" s="374" t="str">
        <f ca="1">+IF(OFFSET('Hygiene Data'!$I$11,0,10*ROW('Hygiene Data'!I134))="","",OFFSET('Hygiene Data'!$I$11,0,10*ROW('Hygiene Data'!I134)))</f>
        <v/>
      </c>
      <c r="EE140" s="374" t="str">
        <f ca="1">+IF(OFFSET('Hygiene Data'!$I$12,0,10*ROW('Hygiene Data'!I134))="","",OFFSET('Hygiene Data'!$I$12,0,10*ROW('Hygiene Data'!I134)))</f>
        <v/>
      </c>
      <c r="EF140" s="374" t="str">
        <f ca="1">+IF(OFFSET('Hygiene Data'!$I$13,0,10*ROW('Hygiene Data'!I134))="","",OFFSET('Hygiene Data'!$I$13,0,10*ROW('Hygiene Data'!I134)))</f>
        <v/>
      </c>
    </row>
    <row r="141" spans="1:136" x14ac:dyDescent="0.25">
      <c r="A141" s="483" t="str">
        <f ca="1">+IF(OFFSET('Water Data'!$B$2,0,10*ROW('Water Data'!E135))="","",OFFSET('Water Data'!$B$2,0,10*ROW('Water Data'!E135)))</f>
        <v/>
      </c>
      <c r="B141" s="48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0" t="str">
        <f t="shared" ca="1" si="2"/>
        <v/>
      </c>
      <c r="D141" s="51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4" t="str">
        <f ca="1">+IF(OFFSET('Water Data'!$D$27,0,10*ROW('Water Data'!D135))="","",OFFSET('Water Data'!$D$27,0,10*ROW('Water Data'!D135)))</f>
        <v/>
      </c>
      <c r="BT141" s="374" t="str">
        <f ca="1">+IF(OFFSET('Water Data'!$D$28,0,10*ROW('Water Data'!D135))="","",OFFSET('Water Data'!$D$28,0,10*ROW('Water Data'!D135)))</f>
        <v/>
      </c>
      <c r="BU141" s="374" t="str">
        <f ca="1">+IF(OFFSET('Water Data'!$D$29,0,10*ROW('Water Data'!D135))="","",OFFSET('Water Data'!$D$29,0,10*ROW('Water Data'!D135)))</f>
        <v/>
      </c>
      <c r="BV141" s="374" t="str">
        <f ca="1">+IF(OFFSET('Water Data'!$E$27,0,10*ROW('Water Data'!E135))="","",OFFSET('Water Data'!$E$27,0,10*ROW('Water Data'!E135)))</f>
        <v/>
      </c>
      <c r="BW141" s="374" t="str">
        <f ca="1">+IF(OFFSET('Water Data'!$E$28,0,10*ROW('Water Data'!E135))="","",OFFSET('Water Data'!$E$28,0,10*ROW('Water Data'!E135)))</f>
        <v/>
      </c>
      <c r="BX141" s="374" t="str">
        <f ca="1">+IF(OFFSET('Water Data'!$E$29,0,10*ROW('Water Data'!E135))="","",OFFSET('Water Data'!$E$29,0,10*ROW('Water Data'!E135)))</f>
        <v/>
      </c>
      <c r="BY141" s="374" t="str">
        <f ca="1">+IF(OFFSET('Water Data'!$F$27,0,10*ROW('Water Data'!F135))="","",OFFSET('Water Data'!$F$27,0,10*ROW('Water Data'!F135)))</f>
        <v/>
      </c>
      <c r="BZ141" s="374" t="str">
        <f ca="1">+IF(OFFSET('Water Data'!$F$28,0,10*ROW('Water Data'!F135))="","",OFFSET('Water Data'!$F$28,0,10*ROW('Water Data'!F135)))</f>
        <v/>
      </c>
      <c r="CA141" s="374" t="str">
        <f ca="1">+IF(OFFSET('Water Data'!$F$29,0,10*ROW('Water Data'!F135))="","",OFFSET('Water Data'!$F$29,0,10*ROW('Water Data'!F135)))</f>
        <v/>
      </c>
      <c r="CB141" s="374" t="str">
        <f ca="1">+IF(OFFSET('Water Data'!$G$27,0,10*ROW('Water Data'!G135))="","",OFFSET('Water Data'!$G$27,0,10*ROW('Water Data'!G135)))</f>
        <v/>
      </c>
      <c r="CC141" s="374" t="str">
        <f ca="1">+IF(OFFSET('Water Data'!$G$28,0,10*ROW('Water Data'!G135))="","",OFFSET('Water Data'!$G$28,0,10*ROW('Water Data'!G135)))</f>
        <v/>
      </c>
      <c r="CD141" s="374" t="str">
        <f ca="1">+IF(OFFSET('Water Data'!$G$29,0,10*ROW('Water Data'!G135))="","",OFFSET('Water Data'!$G$29,0,10*ROW('Water Data'!G135)))</f>
        <v/>
      </c>
      <c r="CE141" s="374" t="str">
        <f ca="1">+IF(OFFSET('Water Data'!$H$27,0,10*ROW('Water Data'!H135))="","",OFFSET('Water Data'!$H$27,0,10*ROW('Water Data'!H135)))</f>
        <v/>
      </c>
      <c r="CF141" s="374" t="str">
        <f ca="1">+IF(OFFSET('Water Data'!$H$28,0,10*ROW('Water Data'!H135))="","",OFFSET('Water Data'!$H$28,0,10*ROW('Water Data'!H135)))</f>
        <v/>
      </c>
      <c r="CG141" s="374" t="str">
        <f ca="1">+IF(OFFSET('Water Data'!$H$29,0,10*ROW('Water Data'!H135))="","",OFFSET('Water Data'!$H$29,0,10*ROW('Water Data'!H135)))</f>
        <v/>
      </c>
      <c r="CH141" s="374" t="str">
        <f ca="1">+IF(OFFSET('Water Data'!$I$27,0,10*ROW('Water Data'!I135))="","",OFFSET('Water Data'!$I$27,0,10*ROW('Water Data'!I135)))</f>
        <v/>
      </c>
      <c r="CI141" s="374" t="str">
        <f ca="1">+IF(OFFSET('Water Data'!$I$28,0,10*ROW('Water Data'!I135))="","",OFFSET('Water Data'!$I$28,0,10*ROW('Water Data'!I135)))</f>
        <v/>
      </c>
      <c r="CJ141" s="374" t="str">
        <f ca="1">+IF(OFFSET('Water Data'!$I$29,0,10*ROW('Water Data'!I135))="","",OFFSET('Water Data'!$I$29,0,10*ROW('Water Data'!I135)))</f>
        <v/>
      </c>
      <c r="CK141" s="374" t="str">
        <f ca="1">+IF(OFFSET('Sanitation Data'!$D$28,0,10*ROW('Sanitation Data'!D135))="","",OFFSET('Sanitation Data'!$D$28,0,10*ROW('Sanitation Data'!D135)))</f>
        <v/>
      </c>
      <c r="CL141" s="374" t="str">
        <f ca="1">+IF(OFFSET('Sanitation Data'!$D$29,0,10*ROW('Sanitation Data'!D135))="","",OFFSET('Sanitation Data'!$D$29,0,10*ROW('Sanitation Data'!D135)))</f>
        <v/>
      </c>
      <c r="CM141" s="374" t="str">
        <f ca="1">+IF(OFFSET('Sanitation Data'!$D$30,0,10*ROW('Sanitation Data'!D135))="","",OFFSET('Sanitation Data'!$D$30,0,10*ROW('Sanitation Data'!D135)))</f>
        <v/>
      </c>
      <c r="CN141" s="374" t="str">
        <f ca="1">+IF(OFFSET('Sanitation Data'!$D$31,0,10*ROW('Sanitation Data'!D135))="","",OFFSET('Sanitation Data'!$D$31,0,10*ROW('Sanitation Data'!D135)))</f>
        <v/>
      </c>
      <c r="CO141" s="374" t="str">
        <f ca="1">+IF(OFFSET('Sanitation Data'!$D$32,0,10*ROW('Sanitation Data'!D135))="","",OFFSET('Sanitation Data'!$D$32,0,10*ROW('Sanitation Data'!D135)))</f>
        <v/>
      </c>
      <c r="CP141" s="374" t="str">
        <f ca="1">+IF(OFFSET('Sanitation Data'!$E$28,0,10*ROW('Sanitation Data'!E135))="","",OFFSET('Sanitation Data'!$E$28,0,10*ROW('Sanitation Data'!E135)))</f>
        <v/>
      </c>
      <c r="CQ141" s="374" t="str">
        <f ca="1">+IF(OFFSET('Sanitation Data'!$E$29,0,10*ROW('Sanitation Data'!E135))="","",OFFSET('Sanitation Data'!$E$29,0,10*ROW('Sanitation Data'!E135)))</f>
        <v/>
      </c>
      <c r="CR141" s="374" t="str">
        <f ca="1">+IF(OFFSET('Sanitation Data'!$E$30,0,10*ROW('Sanitation Data'!E135))="","",OFFSET('Sanitation Data'!$E$30,0,10*ROW('Sanitation Data'!E135)))</f>
        <v/>
      </c>
      <c r="CS141" s="374" t="str">
        <f ca="1">+IF(OFFSET('Sanitation Data'!$E$31,0,10*ROW('Sanitation Data'!E135))="","",OFFSET('Sanitation Data'!$E$31,0,10*ROW('Sanitation Data'!E135)))</f>
        <v/>
      </c>
      <c r="CT141" s="374" t="str">
        <f ca="1">+IF(OFFSET('Sanitation Data'!$E$32,0,10*ROW('Sanitation Data'!E135))="","",OFFSET('Sanitation Data'!$E$32,0,10*ROW('Sanitation Data'!E135)))</f>
        <v/>
      </c>
      <c r="CU141" s="374" t="str">
        <f ca="1">+IF(OFFSET('Sanitation Data'!$F$28,0,10*ROW('Sanitation Data'!F135))="","",OFFSET('Sanitation Data'!$F$28,0,10*ROW('Sanitation Data'!F135)))</f>
        <v/>
      </c>
      <c r="CV141" s="374" t="str">
        <f ca="1">+IF(OFFSET('Sanitation Data'!$F$29,0,10*ROW('Sanitation Data'!F135))="","",OFFSET('Sanitation Data'!$F$29,0,10*ROW('Sanitation Data'!F135)))</f>
        <v/>
      </c>
      <c r="CW141" s="374" t="str">
        <f ca="1">+IF(OFFSET('Sanitation Data'!$F$30,0,10*ROW('Sanitation Data'!F135))="","",OFFSET('Sanitation Data'!$F$30,0,10*ROW('Sanitation Data'!F135)))</f>
        <v/>
      </c>
      <c r="CX141" s="374" t="str">
        <f ca="1">+IF(OFFSET('Sanitation Data'!$F$31,0,10*ROW('Sanitation Data'!F135))="","",OFFSET('Sanitation Data'!$F$31,0,10*ROW('Sanitation Data'!F135)))</f>
        <v/>
      </c>
      <c r="CY141" s="374" t="str">
        <f ca="1">+IF(OFFSET('Sanitation Data'!$F$32,0,10*ROW('Sanitation Data'!F135))="","",OFFSET('Sanitation Data'!$F$32,0,10*ROW('Sanitation Data'!F135)))</f>
        <v/>
      </c>
      <c r="CZ141" s="374" t="str">
        <f ca="1">+IF(OFFSET('Sanitation Data'!$G$28,0,10*ROW('Sanitation Data'!G135))="","",OFFSET('Sanitation Data'!$G$28,0,10*ROW('Sanitation Data'!G135)))</f>
        <v/>
      </c>
      <c r="DA141" s="374" t="str">
        <f ca="1">+IF(OFFSET('Sanitation Data'!$G$29,0,10*ROW('Sanitation Data'!G135))="","",OFFSET('Sanitation Data'!$G$29,0,10*ROW('Sanitation Data'!G135)))</f>
        <v/>
      </c>
      <c r="DB141" s="374" t="str">
        <f ca="1">+IF(OFFSET('Sanitation Data'!$G$30,0,10*ROW('Sanitation Data'!G135))="","",OFFSET('Sanitation Data'!$G$30,0,10*ROW('Sanitation Data'!G135)))</f>
        <v/>
      </c>
      <c r="DC141" s="374" t="str">
        <f ca="1">+IF(OFFSET('Sanitation Data'!$G$31,0,10*ROW('Sanitation Data'!G135))="","",OFFSET('Sanitation Data'!$G$31,0,10*ROW('Sanitation Data'!G135)))</f>
        <v/>
      </c>
      <c r="DD141" s="374" t="str">
        <f ca="1">+IF(OFFSET('Sanitation Data'!$G$32,0,10*ROW('Sanitation Data'!G135))="","",OFFSET('Sanitation Data'!$G$32,0,10*ROW('Sanitation Data'!G135)))</f>
        <v/>
      </c>
      <c r="DE141" s="374" t="str">
        <f ca="1">+IF(OFFSET('Sanitation Data'!$H$28,0,10*ROW('Sanitation Data'!H135))="","",OFFSET('Sanitation Data'!$H$28,0,10*ROW('Sanitation Data'!H135)))</f>
        <v/>
      </c>
      <c r="DF141" s="374" t="str">
        <f ca="1">+IF(OFFSET('Sanitation Data'!$H$29,0,10*ROW('Sanitation Data'!H135))="","",OFFSET('Sanitation Data'!$H$29,0,10*ROW('Sanitation Data'!H135)))</f>
        <v/>
      </c>
      <c r="DG141" s="374" t="str">
        <f ca="1">+IF(OFFSET('Sanitation Data'!$H$30,0,10*ROW('Sanitation Data'!H135))="","",OFFSET('Sanitation Data'!$H$30,0,10*ROW('Sanitation Data'!H135)))</f>
        <v/>
      </c>
      <c r="DH141" s="374" t="str">
        <f ca="1">+IF(OFFSET('Sanitation Data'!$H$31,0,10*ROW('Sanitation Data'!H135))="","",OFFSET('Sanitation Data'!$H$31,0,10*ROW('Sanitation Data'!H135)))</f>
        <v/>
      </c>
      <c r="DI141" s="374" t="str">
        <f ca="1">+IF(OFFSET('Sanitation Data'!$H$32,0,10*ROW('Sanitation Data'!H135))="","",OFFSET('Sanitation Data'!$H$32,0,10*ROW('Sanitation Data'!H135)))</f>
        <v/>
      </c>
      <c r="DJ141" s="374" t="str">
        <f ca="1">+IF(OFFSET('Sanitation Data'!$I$28,0,10*ROW('Sanitation Data'!I135))="","",OFFSET('Sanitation Data'!$I$28,0,10*ROW('Sanitation Data'!I135)))</f>
        <v/>
      </c>
      <c r="DK141" s="374" t="str">
        <f ca="1">+IF(OFFSET('Sanitation Data'!$I$29,0,10*ROW('Sanitation Data'!I135))="","",OFFSET('Sanitation Data'!$I$29,0,10*ROW('Sanitation Data'!I135)))</f>
        <v/>
      </c>
      <c r="DL141" s="374" t="str">
        <f ca="1">+IF(OFFSET('Sanitation Data'!$I$30,0,10*ROW('Sanitation Data'!I135))="","",OFFSET('Sanitation Data'!$I$30,0,10*ROW('Sanitation Data'!I135)))</f>
        <v/>
      </c>
      <c r="DM141" s="374" t="str">
        <f ca="1">+IF(OFFSET('Sanitation Data'!$I$31,0,10*ROW('Sanitation Data'!I135))="","",OFFSET('Sanitation Data'!$I$31,0,10*ROW('Sanitation Data'!I135)))</f>
        <v/>
      </c>
      <c r="DN141" s="374" t="str">
        <f ca="1">+IF(OFFSET('Sanitation Data'!$I$32,0,10*ROW('Sanitation Data'!I135))="","",OFFSET('Sanitation Data'!$I$32,0,10*ROW('Sanitation Data'!I135)))</f>
        <v/>
      </c>
      <c r="DO141" s="374" t="str">
        <f ca="1">+IF(OFFSET('Hygiene Data'!$D$11,0,10*ROW('Hygiene Data'!D135))="","",OFFSET('Hygiene Data'!$D$11,0,10*ROW('Hygiene Data'!D135)))</f>
        <v/>
      </c>
      <c r="DP141" s="374" t="str">
        <f ca="1">+IF(OFFSET('Hygiene Data'!$D$12,0,10*ROW('Hygiene Data'!D135))="","",OFFSET('Hygiene Data'!$D$12,0,10*ROW('Hygiene Data'!D135)))</f>
        <v/>
      </c>
      <c r="DQ141" s="374" t="str">
        <f ca="1">+IF(OFFSET('Hygiene Data'!$D$13,0,10*ROW('Hygiene Data'!D135))="","",OFFSET('Hygiene Data'!$D$13,0,10*ROW('Hygiene Data'!D135)))</f>
        <v/>
      </c>
      <c r="DR141" s="374" t="str">
        <f ca="1">+IF(OFFSET('Hygiene Data'!$E$11,0,10*ROW('Hygiene Data'!E135))="","",OFFSET('Hygiene Data'!$E$11,0,10*ROW('Hygiene Data'!E135)))</f>
        <v/>
      </c>
      <c r="DS141" s="374" t="str">
        <f ca="1">+IF(OFFSET('Hygiene Data'!$E$12,0,10*ROW('Hygiene Data'!E135))="","",OFFSET('Hygiene Data'!$E$12,0,10*ROW('Hygiene Data'!E135)))</f>
        <v/>
      </c>
      <c r="DT141" s="374" t="str">
        <f ca="1">+IF(OFFSET('Hygiene Data'!$E$13,0,10*ROW('Hygiene Data'!E135))="","",OFFSET('Hygiene Data'!$E$13,0,10*ROW('Hygiene Data'!E135)))</f>
        <v/>
      </c>
      <c r="DU141" s="374" t="str">
        <f ca="1">+IF(OFFSET('Hygiene Data'!$F$11,0,10*ROW('Hygiene Data'!F135))="","",OFFSET('Hygiene Data'!$F$11,0,10*ROW('Hygiene Data'!F135)))</f>
        <v/>
      </c>
      <c r="DV141" s="374" t="str">
        <f ca="1">+IF(OFFSET('Hygiene Data'!$F$12,0,10*ROW('Hygiene Data'!F135))="","",OFFSET('Hygiene Data'!$F$12,0,10*ROW('Hygiene Data'!F135)))</f>
        <v/>
      </c>
      <c r="DW141" s="374" t="str">
        <f ca="1">+IF(OFFSET('Hygiene Data'!$F$13,0,10*ROW('Hygiene Data'!F135))="","",OFFSET('Hygiene Data'!$F$13,0,10*ROW('Hygiene Data'!F135)))</f>
        <v/>
      </c>
      <c r="DX141" s="374" t="str">
        <f ca="1">+IF(OFFSET('Hygiene Data'!$G$11,0,10*ROW('Hygiene Data'!G135))="","",OFFSET('Hygiene Data'!$G$11,0,10*ROW('Hygiene Data'!G135)))</f>
        <v/>
      </c>
      <c r="DY141" s="374" t="str">
        <f ca="1">+IF(OFFSET('Hygiene Data'!$G$12,0,10*ROW('Hygiene Data'!G135))="","",OFFSET('Hygiene Data'!$G$12,0,10*ROW('Hygiene Data'!G135)))</f>
        <v/>
      </c>
      <c r="DZ141" s="374" t="str">
        <f ca="1">+IF(OFFSET('Hygiene Data'!$G$13,0,10*ROW('Hygiene Data'!G135))="","",OFFSET('Hygiene Data'!$G$13,0,10*ROW('Hygiene Data'!G135)))</f>
        <v/>
      </c>
      <c r="EA141" s="374" t="str">
        <f ca="1">+IF(OFFSET('Hygiene Data'!$H$11,0,10*ROW('Hygiene Data'!H135))="","",OFFSET('Hygiene Data'!$H$11,0,10*ROW('Hygiene Data'!H135)))</f>
        <v/>
      </c>
      <c r="EB141" s="374" t="str">
        <f ca="1">+IF(OFFSET('Hygiene Data'!$H$12,0,10*ROW('Hygiene Data'!H135))="","",OFFSET('Hygiene Data'!$H$12,0,10*ROW('Hygiene Data'!H135)))</f>
        <v/>
      </c>
      <c r="EC141" s="374" t="str">
        <f ca="1">+IF(OFFSET('Hygiene Data'!$H$13,0,10*ROW('Hygiene Data'!H135))="","",OFFSET('Hygiene Data'!$H$13,0,10*ROW('Hygiene Data'!H135)))</f>
        <v/>
      </c>
      <c r="ED141" s="374" t="str">
        <f ca="1">+IF(OFFSET('Hygiene Data'!$I$11,0,10*ROW('Hygiene Data'!I135))="","",OFFSET('Hygiene Data'!$I$11,0,10*ROW('Hygiene Data'!I135)))</f>
        <v/>
      </c>
      <c r="EE141" s="374" t="str">
        <f ca="1">+IF(OFFSET('Hygiene Data'!$I$12,0,10*ROW('Hygiene Data'!I135))="","",OFFSET('Hygiene Data'!$I$12,0,10*ROW('Hygiene Data'!I135)))</f>
        <v/>
      </c>
      <c r="EF141" s="374" t="str">
        <f ca="1">+IF(OFFSET('Hygiene Data'!$I$13,0,10*ROW('Hygiene Data'!I135))="","",OFFSET('Hygiene Data'!$I$13,0,10*ROW('Hygiene Data'!I135)))</f>
        <v/>
      </c>
    </row>
    <row r="142" spans="1:136" x14ac:dyDescent="0.25">
      <c r="A142" s="483" t="str">
        <f ca="1">+IF(OFFSET('Water Data'!$B$2,0,10*ROW('Water Data'!E136))="","",OFFSET('Water Data'!$B$2,0,10*ROW('Water Data'!E136)))</f>
        <v/>
      </c>
      <c r="B142" s="48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0" t="str">
        <f t="shared" ca="1" si="2"/>
        <v/>
      </c>
      <c r="D142" s="51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4" t="str">
        <f ca="1">+IF(OFFSET('Water Data'!$D$27,0,10*ROW('Water Data'!D136))="","",OFFSET('Water Data'!$D$27,0,10*ROW('Water Data'!D136)))</f>
        <v/>
      </c>
      <c r="BT142" s="374" t="str">
        <f ca="1">+IF(OFFSET('Water Data'!$D$28,0,10*ROW('Water Data'!D136))="","",OFFSET('Water Data'!$D$28,0,10*ROW('Water Data'!D136)))</f>
        <v/>
      </c>
      <c r="BU142" s="374" t="str">
        <f ca="1">+IF(OFFSET('Water Data'!$D$29,0,10*ROW('Water Data'!D136))="","",OFFSET('Water Data'!$D$29,0,10*ROW('Water Data'!D136)))</f>
        <v/>
      </c>
      <c r="BV142" s="374" t="str">
        <f ca="1">+IF(OFFSET('Water Data'!$E$27,0,10*ROW('Water Data'!E136))="","",OFFSET('Water Data'!$E$27,0,10*ROW('Water Data'!E136)))</f>
        <v/>
      </c>
      <c r="BW142" s="374" t="str">
        <f ca="1">+IF(OFFSET('Water Data'!$E$28,0,10*ROW('Water Data'!E136))="","",OFFSET('Water Data'!$E$28,0,10*ROW('Water Data'!E136)))</f>
        <v/>
      </c>
      <c r="BX142" s="374" t="str">
        <f ca="1">+IF(OFFSET('Water Data'!$E$29,0,10*ROW('Water Data'!E136))="","",OFFSET('Water Data'!$E$29,0,10*ROW('Water Data'!E136)))</f>
        <v/>
      </c>
      <c r="BY142" s="374" t="str">
        <f ca="1">+IF(OFFSET('Water Data'!$F$27,0,10*ROW('Water Data'!F136))="","",OFFSET('Water Data'!$F$27,0,10*ROW('Water Data'!F136)))</f>
        <v/>
      </c>
      <c r="BZ142" s="374" t="str">
        <f ca="1">+IF(OFFSET('Water Data'!$F$28,0,10*ROW('Water Data'!F136))="","",OFFSET('Water Data'!$F$28,0,10*ROW('Water Data'!F136)))</f>
        <v/>
      </c>
      <c r="CA142" s="374" t="str">
        <f ca="1">+IF(OFFSET('Water Data'!$F$29,0,10*ROW('Water Data'!F136))="","",OFFSET('Water Data'!$F$29,0,10*ROW('Water Data'!F136)))</f>
        <v/>
      </c>
      <c r="CB142" s="374" t="str">
        <f ca="1">+IF(OFFSET('Water Data'!$G$27,0,10*ROW('Water Data'!G136))="","",OFFSET('Water Data'!$G$27,0,10*ROW('Water Data'!G136)))</f>
        <v/>
      </c>
      <c r="CC142" s="374" t="str">
        <f ca="1">+IF(OFFSET('Water Data'!$G$28,0,10*ROW('Water Data'!G136))="","",OFFSET('Water Data'!$G$28,0,10*ROW('Water Data'!G136)))</f>
        <v/>
      </c>
      <c r="CD142" s="374" t="str">
        <f ca="1">+IF(OFFSET('Water Data'!$G$29,0,10*ROW('Water Data'!G136))="","",OFFSET('Water Data'!$G$29,0,10*ROW('Water Data'!G136)))</f>
        <v/>
      </c>
      <c r="CE142" s="374" t="str">
        <f ca="1">+IF(OFFSET('Water Data'!$H$27,0,10*ROW('Water Data'!H136))="","",OFFSET('Water Data'!$H$27,0,10*ROW('Water Data'!H136)))</f>
        <v/>
      </c>
      <c r="CF142" s="374" t="str">
        <f ca="1">+IF(OFFSET('Water Data'!$H$28,0,10*ROW('Water Data'!H136))="","",OFFSET('Water Data'!$H$28,0,10*ROW('Water Data'!H136)))</f>
        <v/>
      </c>
      <c r="CG142" s="374" t="str">
        <f ca="1">+IF(OFFSET('Water Data'!$H$29,0,10*ROW('Water Data'!H136))="","",OFFSET('Water Data'!$H$29,0,10*ROW('Water Data'!H136)))</f>
        <v/>
      </c>
      <c r="CH142" s="374" t="str">
        <f ca="1">+IF(OFFSET('Water Data'!$I$27,0,10*ROW('Water Data'!I136))="","",OFFSET('Water Data'!$I$27,0,10*ROW('Water Data'!I136)))</f>
        <v/>
      </c>
      <c r="CI142" s="374" t="str">
        <f ca="1">+IF(OFFSET('Water Data'!$I$28,0,10*ROW('Water Data'!I136))="","",OFFSET('Water Data'!$I$28,0,10*ROW('Water Data'!I136)))</f>
        <v/>
      </c>
      <c r="CJ142" s="374" t="str">
        <f ca="1">+IF(OFFSET('Water Data'!$I$29,0,10*ROW('Water Data'!I136))="","",OFFSET('Water Data'!$I$29,0,10*ROW('Water Data'!I136)))</f>
        <v/>
      </c>
      <c r="CK142" s="374" t="str">
        <f ca="1">+IF(OFFSET('Sanitation Data'!$D$28,0,10*ROW('Sanitation Data'!D136))="","",OFFSET('Sanitation Data'!$D$28,0,10*ROW('Sanitation Data'!D136)))</f>
        <v/>
      </c>
      <c r="CL142" s="374" t="str">
        <f ca="1">+IF(OFFSET('Sanitation Data'!$D$29,0,10*ROW('Sanitation Data'!D136))="","",OFFSET('Sanitation Data'!$D$29,0,10*ROW('Sanitation Data'!D136)))</f>
        <v/>
      </c>
      <c r="CM142" s="374" t="str">
        <f ca="1">+IF(OFFSET('Sanitation Data'!$D$30,0,10*ROW('Sanitation Data'!D136))="","",OFFSET('Sanitation Data'!$D$30,0,10*ROW('Sanitation Data'!D136)))</f>
        <v/>
      </c>
      <c r="CN142" s="374" t="str">
        <f ca="1">+IF(OFFSET('Sanitation Data'!$D$31,0,10*ROW('Sanitation Data'!D136))="","",OFFSET('Sanitation Data'!$D$31,0,10*ROW('Sanitation Data'!D136)))</f>
        <v/>
      </c>
      <c r="CO142" s="374" t="str">
        <f ca="1">+IF(OFFSET('Sanitation Data'!$D$32,0,10*ROW('Sanitation Data'!D136))="","",OFFSET('Sanitation Data'!$D$32,0,10*ROW('Sanitation Data'!D136)))</f>
        <v/>
      </c>
      <c r="CP142" s="374" t="str">
        <f ca="1">+IF(OFFSET('Sanitation Data'!$E$28,0,10*ROW('Sanitation Data'!E136))="","",OFFSET('Sanitation Data'!$E$28,0,10*ROW('Sanitation Data'!E136)))</f>
        <v/>
      </c>
      <c r="CQ142" s="374" t="str">
        <f ca="1">+IF(OFFSET('Sanitation Data'!$E$29,0,10*ROW('Sanitation Data'!E136))="","",OFFSET('Sanitation Data'!$E$29,0,10*ROW('Sanitation Data'!E136)))</f>
        <v/>
      </c>
      <c r="CR142" s="374" t="str">
        <f ca="1">+IF(OFFSET('Sanitation Data'!$E$30,0,10*ROW('Sanitation Data'!E136))="","",OFFSET('Sanitation Data'!$E$30,0,10*ROW('Sanitation Data'!E136)))</f>
        <v/>
      </c>
      <c r="CS142" s="374" t="str">
        <f ca="1">+IF(OFFSET('Sanitation Data'!$E$31,0,10*ROW('Sanitation Data'!E136))="","",OFFSET('Sanitation Data'!$E$31,0,10*ROW('Sanitation Data'!E136)))</f>
        <v/>
      </c>
      <c r="CT142" s="374" t="str">
        <f ca="1">+IF(OFFSET('Sanitation Data'!$E$32,0,10*ROW('Sanitation Data'!E136))="","",OFFSET('Sanitation Data'!$E$32,0,10*ROW('Sanitation Data'!E136)))</f>
        <v/>
      </c>
      <c r="CU142" s="374" t="str">
        <f ca="1">+IF(OFFSET('Sanitation Data'!$F$28,0,10*ROW('Sanitation Data'!F136))="","",OFFSET('Sanitation Data'!$F$28,0,10*ROW('Sanitation Data'!F136)))</f>
        <v/>
      </c>
      <c r="CV142" s="374" t="str">
        <f ca="1">+IF(OFFSET('Sanitation Data'!$F$29,0,10*ROW('Sanitation Data'!F136))="","",OFFSET('Sanitation Data'!$F$29,0,10*ROW('Sanitation Data'!F136)))</f>
        <v/>
      </c>
      <c r="CW142" s="374" t="str">
        <f ca="1">+IF(OFFSET('Sanitation Data'!$F$30,0,10*ROW('Sanitation Data'!F136))="","",OFFSET('Sanitation Data'!$F$30,0,10*ROW('Sanitation Data'!F136)))</f>
        <v/>
      </c>
      <c r="CX142" s="374" t="str">
        <f ca="1">+IF(OFFSET('Sanitation Data'!$F$31,0,10*ROW('Sanitation Data'!F136))="","",OFFSET('Sanitation Data'!$F$31,0,10*ROW('Sanitation Data'!F136)))</f>
        <v/>
      </c>
      <c r="CY142" s="374" t="str">
        <f ca="1">+IF(OFFSET('Sanitation Data'!$F$32,0,10*ROW('Sanitation Data'!F136))="","",OFFSET('Sanitation Data'!$F$32,0,10*ROW('Sanitation Data'!F136)))</f>
        <v/>
      </c>
      <c r="CZ142" s="374" t="str">
        <f ca="1">+IF(OFFSET('Sanitation Data'!$G$28,0,10*ROW('Sanitation Data'!G136))="","",OFFSET('Sanitation Data'!$G$28,0,10*ROW('Sanitation Data'!G136)))</f>
        <v/>
      </c>
      <c r="DA142" s="374" t="str">
        <f ca="1">+IF(OFFSET('Sanitation Data'!$G$29,0,10*ROW('Sanitation Data'!G136))="","",OFFSET('Sanitation Data'!$G$29,0,10*ROW('Sanitation Data'!G136)))</f>
        <v/>
      </c>
      <c r="DB142" s="374" t="str">
        <f ca="1">+IF(OFFSET('Sanitation Data'!$G$30,0,10*ROW('Sanitation Data'!G136))="","",OFFSET('Sanitation Data'!$G$30,0,10*ROW('Sanitation Data'!G136)))</f>
        <v/>
      </c>
      <c r="DC142" s="374" t="str">
        <f ca="1">+IF(OFFSET('Sanitation Data'!$G$31,0,10*ROW('Sanitation Data'!G136))="","",OFFSET('Sanitation Data'!$G$31,0,10*ROW('Sanitation Data'!G136)))</f>
        <v/>
      </c>
      <c r="DD142" s="374" t="str">
        <f ca="1">+IF(OFFSET('Sanitation Data'!$G$32,0,10*ROW('Sanitation Data'!G136))="","",OFFSET('Sanitation Data'!$G$32,0,10*ROW('Sanitation Data'!G136)))</f>
        <v/>
      </c>
      <c r="DE142" s="374" t="str">
        <f ca="1">+IF(OFFSET('Sanitation Data'!$H$28,0,10*ROW('Sanitation Data'!H136))="","",OFFSET('Sanitation Data'!$H$28,0,10*ROW('Sanitation Data'!H136)))</f>
        <v/>
      </c>
      <c r="DF142" s="374" t="str">
        <f ca="1">+IF(OFFSET('Sanitation Data'!$H$29,0,10*ROW('Sanitation Data'!H136))="","",OFFSET('Sanitation Data'!$H$29,0,10*ROW('Sanitation Data'!H136)))</f>
        <v/>
      </c>
      <c r="DG142" s="374" t="str">
        <f ca="1">+IF(OFFSET('Sanitation Data'!$H$30,0,10*ROW('Sanitation Data'!H136))="","",OFFSET('Sanitation Data'!$H$30,0,10*ROW('Sanitation Data'!H136)))</f>
        <v/>
      </c>
      <c r="DH142" s="374" t="str">
        <f ca="1">+IF(OFFSET('Sanitation Data'!$H$31,0,10*ROW('Sanitation Data'!H136))="","",OFFSET('Sanitation Data'!$H$31,0,10*ROW('Sanitation Data'!H136)))</f>
        <v/>
      </c>
      <c r="DI142" s="374" t="str">
        <f ca="1">+IF(OFFSET('Sanitation Data'!$H$32,0,10*ROW('Sanitation Data'!H136))="","",OFFSET('Sanitation Data'!$H$32,0,10*ROW('Sanitation Data'!H136)))</f>
        <v/>
      </c>
      <c r="DJ142" s="374" t="str">
        <f ca="1">+IF(OFFSET('Sanitation Data'!$I$28,0,10*ROW('Sanitation Data'!I136))="","",OFFSET('Sanitation Data'!$I$28,0,10*ROW('Sanitation Data'!I136)))</f>
        <v/>
      </c>
      <c r="DK142" s="374" t="str">
        <f ca="1">+IF(OFFSET('Sanitation Data'!$I$29,0,10*ROW('Sanitation Data'!I136))="","",OFFSET('Sanitation Data'!$I$29,0,10*ROW('Sanitation Data'!I136)))</f>
        <v/>
      </c>
      <c r="DL142" s="374" t="str">
        <f ca="1">+IF(OFFSET('Sanitation Data'!$I$30,0,10*ROW('Sanitation Data'!I136))="","",OFFSET('Sanitation Data'!$I$30,0,10*ROW('Sanitation Data'!I136)))</f>
        <v/>
      </c>
      <c r="DM142" s="374" t="str">
        <f ca="1">+IF(OFFSET('Sanitation Data'!$I$31,0,10*ROW('Sanitation Data'!I136))="","",OFFSET('Sanitation Data'!$I$31,0,10*ROW('Sanitation Data'!I136)))</f>
        <v/>
      </c>
      <c r="DN142" s="374" t="str">
        <f ca="1">+IF(OFFSET('Sanitation Data'!$I$32,0,10*ROW('Sanitation Data'!I136))="","",OFFSET('Sanitation Data'!$I$32,0,10*ROW('Sanitation Data'!I136)))</f>
        <v/>
      </c>
      <c r="DO142" s="374" t="str">
        <f ca="1">+IF(OFFSET('Hygiene Data'!$D$11,0,10*ROW('Hygiene Data'!D136))="","",OFFSET('Hygiene Data'!$D$11,0,10*ROW('Hygiene Data'!D136)))</f>
        <v/>
      </c>
      <c r="DP142" s="374" t="str">
        <f ca="1">+IF(OFFSET('Hygiene Data'!$D$12,0,10*ROW('Hygiene Data'!D136))="","",OFFSET('Hygiene Data'!$D$12,0,10*ROW('Hygiene Data'!D136)))</f>
        <v/>
      </c>
      <c r="DQ142" s="374" t="str">
        <f ca="1">+IF(OFFSET('Hygiene Data'!$D$13,0,10*ROW('Hygiene Data'!D136))="","",OFFSET('Hygiene Data'!$D$13,0,10*ROW('Hygiene Data'!D136)))</f>
        <v/>
      </c>
      <c r="DR142" s="374" t="str">
        <f ca="1">+IF(OFFSET('Hygiene Data'!$E$11,0,10*ROW('Hygiene Data'!E136))="","",OFFSET('Hygiene Data'!$E$11,0,10*ROW('Hygiene Data'!E136)))</f>
        <v/>
      </c>
      <c r="DS142" s="374" t="str">
        <f ca="1">+IF(OFFSET('Hygiene Data'!$E$12,0,10*ROW('Hygiene Data'!E136))="","",OFFSET('Hygiene Data'!$E$12,0,10*ROW('Hygiene Data'!E136)))</f>
        <v/>
      </c>
      <c r="DT142" s="374" t="str">
        <f ca="1">+IF(OFFSET('Hygiene Data'!$E$13,0,10*ROW('Hygiene Data'!E136))="","",OFFSET('Hygiene Data'!$E$13,0,10*ROW('Hygiene Data'!E136)))</f>
        <v/>
      </c>
      <c r="DU142" s="374" t="str">
        <f ca="1">+IF(OFFSET('Hygiene Data'!$F$11,0,10*ROW('Hygiene Data'!F136))="","",OFFSET('Hygiene Data'!$F$11,0,10*ROW('Hygiene Data'!F136)))</f>
        <v/>
      </c>
      <c r="DV142" s="374" t="str">
        <f ca="1">+IF(OFFSET('Hygiene Data'!$F$12,0,10*ROW('Hygiene Data'!F136))="","",OFFSET('Hygiene Data'!$F$12,0,10*ROW('Hygiene Data'!F136)))</f>
        <v/>
      </c>
      <c r="DW142" s="374" t="str">
        <f ca="1">+IF(OFFSET('Hygiene Data'!$F$13,0,10*ROW('Hygiene Data'!F136))="","",OFFSET('Hygiene Data'!$F$13,0,10*ROW('Hygiene Data'!F136)))</f>
        <v/>
      </c>
      <c r="DX142" s="374" t="str">
        <f ca="1">+IF(OFFSET('Hygiene Data'!$G$11,0,10*ROW('Hygiene Data'!G136))="","",OFFSET('Hygiene Data'!$G$11,0,10*ROW('Hygiene Data'!G136)))</f>
        <v/>
      </c>
      <c r="DY142" s="374" t="str">
        <f ca="1">+IF(OFFSET('Hygiene Data'!$G$12,0,10*ROW('Hygiene Data'!G136))="","",OFFSET('Hygiene Data'!$G$12,0,10*ROW('Hygiene Data'!G136)))</f>
        <v/>
      </c>
      <c r="DZ142" s="374" t="str">
        <f ca="1">+IF(OFFSET('Hygiene Data'!$G$13,0,10*ROW('Hygiene Data'!G136))="","",OFFSET('Hygiene Data'!$G$13,0,10*ROW('Hygiene Data'!G136)))</f>
        <v/>
      </c>
      <c r="EA142" s="374" t="str">
        <f ca="1">+IF(OFFSET('Hygiene Data'!$H$11,0,10*ROW('Hygiene Data'!H136))="","",OFFSET('Hygiene Data'!$H$11,0,10*ROW('Hygiene Data'!H136)))</f>
        <v/>
      </c>
      <c r="EB142" s="374" t="str">
        <f ca="1">+IF(OFFSET('Hygiene Data'!$H$12,0,10*ROW('Hygiene Data'!H136))="","",OFFSET('Hygiene Data'!$H$12,0,10*ROW('Hygiene Data'!H136)))</f>
        <v/>
      </c>
      <c r="EC142" s="374" t="str">
        <f ca="1">+IF(OFFSET('Hygiene Data'!$H$13,0,10*ROW('Hygiene Data'!H136))="","",OFFSET('Hygiene Data'!$H$13,0,10*ROW('Hygiene Data'!H136)))</f>
        <v/>
      </c>
      <c r="ED142" s="374" t="str">
        <f ca="1">+IF(OFFSET('Hygiene Data'!$I$11,0,10*ROW('Hygiene Data'!I136))="","",OFFSET('Hygiene Data'!$I$11,0,10*ROW('Hygiene Data'!I136)))</f>
        <v/>
      </c>
      <c r="EE142" s="374" t="str">
        <f ca="1">+IF(OFFSET('Hygiene Data'!$I$12,0,10*ROW('Hygiene Data'!I136))="","",OFFSET('Hygiene Data'!$I$12,0,10*ROW('Hygiene Data'!I136)))</f>
        <v/>
      </c>
      <c r="EF142" s="374" t="str">
        <f ca="1">+IF(OFFSET('Hygiene Data'!$I$13,0,10*ROW('Hygiene Data'!I136))="","",OFFSET('Hygiene Data'!$I$13,0,10*ROW('Hygiene Data'!I136)))</f>
        <v/>
      </c>
    </row>
    <row r="143" spans="1:136" x14ac:dyDescent="0.25">
      <c r="A143" s="483" t="str">
        <f ca="1">+IF(OFFSET('Water Data'!$B$2,0,10*ROW('Water Data'!E137))="","",OFFSET('Water Data'!$B$2,0,10*ROW('Water Data'!E137)))</f>
        <v/>
      </c>
      <c r="B143" s="48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0" t="str">
        <f t="shared" ca="1" si="2"/>
        <v/>
      </c>
      <c r="D143" s="51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4" t="str">
        <f ca="1">+IF(OFFSET('Water Data'!$D$27,0,10*ROW('Water Data'!D137))="","",OFFSET('Water Data'!$D$27,0,10*ROW('Water Data'!D137)))</f>
        <v/>
      </c>
      <c r="BT143" s="374" t="str">
        <f ca="1">+IF(OFFSET('Water Data'!$D$28,0,10*ROW('Water Data'!D137))="","",OFFSET('Water Data'!$D$28,0,10*ROW('Water Data'!D137)))</f>
        <v/>
      </c>
      <c r="BU143" s="374" t="str">
        <f ca="1">+IF(OFFSET('Water Data'!$D$29,0,10*ROW('Water Data'!D137))="","",OFFSET('Water Data'!$D$29,0,10*ROW('Water Data'!D137)))</f>
        <v/>
      </c>
      <c r="BV143" s="374" t="str">
        <f ca="1">+IF(OFFSET('Water Data'!$E$27,0,10*ROW('Water Data'!E137))="","",OFFSET('Water Data'!$E$27,0,10*ROW('Water Data'!E137)))</f>
        <v/>
      </c>
      <c r="BW143" s="374" t="str">
        <f ca="1">+IF(OFFSET('Water Data'!$E$28,0,10*ROW('Water Data'!E137))="","",OFFSET('Water Data'!$E$28,0,10*ROW('Water Data'!E137)))</f>
        <v/>
      </c>
      <c r="BX143" s="374" t="str">
        <f ca="1">+IF(OFFSET('Water Data'!$E$29,0,10*ROW('Water Data'!E137))="","",OFFSET('Water Data'!$E$29,0,10*ROW('Water Data'!E137)))</f>
        <v/>
      </c>
      <c r="BY143" s="374" t="str">
        <f ca="1">+IF(OFFSET('Water Data'!$F$27,0,10*ROW('Water Data'!F137))="","",OFFSET('Water Data'!$F$27,0,10*ROW('Water Data'!F137)))</f>
        <v/>
      </c>
      <c r="BZ143" s="374" t="str">
        <f ca="1">+IF(OFFSET('Water Data'!$F$28,0,10*ROW('Water Data'!F137))="","",OFFSET('Water Data'!$F$28,0,10*ROW('Water Data'!F137)))</f>
        <v/>
      </c>
      <c r="CA143" s="374" t="str">
        <f ca="1">+IF(OFFSET('Water Data'!$F$29,0,10*ROW('Water Data'!F137))="","",OFFSET('Water Data'!$F$29,0,10*ROW('Water Data'!F137)))</f>
        <v/>
      </c>
      <c r="CB143" s="374" t="str">
        <f ca="1">+IF(OFFSET('Water Data'!$G$27,0,10*ROW('Water Data'!G137))="","",OFFSET('Water Data'!$G$27,0,10*ROW('Water Data'!G137)))</f>
        <v/>
      </c>
      <c r="CC143" s="374" t="str">
        <f ca="1">+IF(OFFSET('Water Data'!$G$28,0,10*ROW('Water Data'!G137))="","",OFFSET('Water Data'!$G$28,0,10*ROW('Water Data'!G137)))</f>
        <v/>
      </c>
      <c r="CD143" s="374" t="str">
        <f ca="1">+IF(OFFSET('Water Data'!$G$29,0,10*ROW('Water Data'!G137))="","",OFFSET('Water Data'!$G$29,0,10*ROW('Water Data'!G137)))</f>
        <v/>
      </c>
      <c r="CE143" s="374" t="str">
        <f ca="1">+IF(OFFSET('Water Data'!$H$27,0,10*ROW('Water Data'!H137))="","",OFFSET('Water Data'!$H$27,0,10*ROW('Water Data'!H137)))</f>
        <v/>
      </c>
      <c r="CF143" s="374" t="str">
        <f ca="1">+IF(OFFSET('Water Data'!$H$28,0,10*ROW('Water Data'!H137))="","",OFFSET('Water Data'!$H$28,0,10*ROW('Water Data'!H137)))</f>
        <v/>
      </c>
      <c r="CG143" s="374" t="str">
        <f ca="1">+IF(OFFSET('Water Data'!$H$29,0,10*ROW('Water Data'!H137))="","",OFFSET('Water Data'!$H$29,0,10*ROW('Water Data'!H137)))</f>
        <v/>
      </c>
      <c r="CH143" s="374" t="str">
        <f ca="1">+IF(OFFSET('Water Data'!$I$27,0,10*ROW('Water Data'!I137))="","",OFFSET('Water Data'!$I$27,0,10*ROW('Water Data'!I137)))</f>
        <v/>
      </c>
      <c r="CI143" s="374" t="str">
        <f ca="1">+IF(OFFSET('Water Data'!$I$28,0,10*ROW('Water Data'!I137))="","",OFFSET('Water Data'!$I$28,0,10*ROW('Water Data'!I137)))</f>
        <v/>
      </c>
      <c r="CJ143" s="374" t="str">
        <f ca="1">+IF(OFFSET('Water Data'!$I$29,0,10*ROW('Water Data'!I137))="","",OFFSET('Water Data'!$I$29,0,10*ROW('Water Data'!I137)))</f>
        <v/>
      </c>
      <c r="CK143" s="374" t="str">
        <f ca="1">+IF(OFFSET('Sanitation Data'!$D$28,0,10*ROW('Sanitation Data'!D137))="","",OFFSET('Sanitation Data'!$D$28,0,10*ROW('Sanitation Data'!D137)))</f>
        <v/>
      </c>
      <c r="CL143" s="374" t="str">
        <f ca="1">+IF(OFFSET('Sanitation Data'!$D$29,0,10*ROW('Sanitation Data'!D137))="","",OFFSET('Sanitation Data'!$D$29,0,10*ROW('Sanitation Data'!D137)))</f>
        <v/>
      </c>
      <c r="CM143" s="374" t="str">
        <f ca="1">+IF(OFFSET('Sanitation Data'!$D$30,0,10*ROW('Sanitation Data'!D137))="","",OFFSET('Sanitation Data'!$D$30,0,10*ROW('Sanitation Data'!D137)))</f>
        <v/>
      </c>
      <c r="CN143" s="374" t="str">
        <f ca="1">+IF(OFFSET('Sanitation Data'!$D$31,0,10*ROW('Sanitation Data'!D137))="","",OFFSET('Sanitation Data'!$D$31,0,10*ROW('Sanitation Data'!D137)))</f>
        <v/>
      </c>
      <c r="CO143" s="374" t="str">
        <f ca="1">+IF(OFFSET('Sanitation Data'!$D$32,0,10*ROW('Sanitation Data'!D137))="","",OFFSET('Sanitation Data'!$D$32,0,10*ROW('Sanitation Data'!D137)))</f>
        <v/>
      </c>
      <c r="CP143" s="374" t="str">
        <f ca="1">+IF(OFFSET('Sanitation Data'!$E$28,0,10*ROW('Sanitation Data'!E137))="","",OFFSET('Sanitation Data'!$E$28,0,10*ROW('Sanitation Data'!E137)))</f>
        <v/>
      </c>
      <c r="CQ143" s="374" t="str">
        <f ca="1">+IF(OFFSET('Sanitation Data'!$E$29,0,10*ROW('Sanitation Data'!E137))="","",OFFSET('Sanitation Data'!$E$29,0,10*ROW('Sanitation Data'!E137)))</f>
        <v/>
      </c>
      <c r="CR143" s="374" t="str">
        <f ca="1">+IF(OFFSET('Sanitation Data'!$E$30,0,10*ROW('Sanitation Data'!E137))="","",OFFSET('Sanitation Data'!$E$30,0,10*ROW('Sanitation Data'!E137)))</f>
        <v/>
      </c>
      <c r="CS143" s="374" t="str">
        <f ca="1">+IF(OFFSET('Sanitation Data'!$E$31,0,10*ROW('Sanitation Data'!E137))="","",OFFSET('Sanitation Data'!$E$31,0,10*ROW('Sanitation Data'!E137)))</f>
        <v/>
      </c>
      <c r="CT143" s="374" t="str">
        <f ca="1">+IF(OFFSET('Sanitation Data'!$E$32,0,10*ROW('Sanitation Data'!E137))="","",OFFSET('Sanitation Data'!$E$32,0,10*ROW('Sanitation Data'!E137)))</f>
        <v/>
      </c>
      <c r="CU143" s="374" t="str">
        <f ca="1">+IF(OFFSET('Sanitation Data'!$F$28,0,10*ROW('Sanitation Data'!F137))="","",OFFSET('Sanitation Data'!$F$28,0,10*ROW('Sanitation Data'!F137)))</f>
        <v/>
      </c>
      <c r="CV143" s="374" t="str">
        <f ca="1">+IF(OFFSET('Sanitation Data'!$F$29,0,10*ROW('Sanitation Data'!F137))="","",OFFSET('Sanitation Data'!$F$29,0,10*ROW('Sanitation Data'!F137)))</f>
        <v/>
      </c>
      <c r="CW143" s="374" t="str">
        <f ca="1">+IF(OFFSET('Sanitation Data'!$F$30,0,10*ROW('Sanitation Data'!F137))="","",OFFSET('Sanitation Data'!$F$30,0,10*ROW('Sanitation Data'!F137)))</f>
        <v/>
      </c>
      <c r="CX143" s="374" t="str">
        <f ca="1">+IF(OFFSET('Sanitation Data'!$F$31,0,10*ROW('Sanitation Data'!F137))="","",OFFSET('Sanitation Data'!$F$31,0,10*ROW('Sanitation Data'!F137)))</f>
        <v/>
      </c>
      <c r="CY143" s="374" t="str">
        <f ca="1">+IF(OFFSET('Sanitation Data'!$F$32,0,10*ROW('Sanitation Data'!F137))="","",OFFSET('Sanitation Data'!$F$32,0,10*ROW('Sanitation Data'!F137)))</f>
        <v/>
      </c>
      <c r="CZ143" s="374" t="str">
        <f ca="1">+IF(OFFSET('Sanitation Data'!$G$28,0,10*ROW('Sanitation Data'!G137))="","",OFFSET('Sanitation Data'!$G$28,0,10*ROW('Sanitation Data'!G137)))</f>
        <v/>
      </c>
      <c r="DA143" s="374" t="str">
        <f ca="1">+IF(OFFSET('Sanitation Data'!$G$29,0,10*ROW('Sanitation Data'!G137))="","",OFFSET('Sanitation Data'!$G$29,0,10*ROW('Sanitation Data'!G137)))</f>
        <v/>
      </c>
      <c r="DB143" s="374" t="str">
        <f ca="1">+IF(OFFSET('Sanitation Data'!$G$30,0,10*ROW('Sanitation Data'!G137))="","",OFFSET('Sanitation Data'!$G$30,0,10*ROW('Sanitation Data'!G137)))</f>
        <v/>
      </c>
      <c r="DC143" s="374" t="str">
        <f ca="1">+IF(OFFSET('Sanitation Data'!$G$31,0,10*ROW('Sanitation Data'!G137))="","",OFFSET('Sanitation Data'!$G$31,0,10*ROW('Sanitation Data'!G137)))</f>
        <v/>
      </c>
      <c r="DD143" s="374" t="str">
        <f ca="1">+IF(OFFSET('Sanitation Data'!$G$32,0,10*ROW('Sanitation Data'!G137))="","",OFFSET('Sanitation Data'!$G$32,0,10*ROW('Sanitation Data'!G137)))</f>
        <v/>
      </c>
      <c r="DE143" s="374" t="str">
        <f ca="1">+IF(OFFSET('Sanitation Data'!$H$28,0,10*ROW('Sanitation Data'!H137))="","",OFFSET('Sanitation Data'!$H$28,0,10*ROW('Sanitation Data'!H137)))</f>
        <v/>
      </c>
      <c r="DF143" s="374" t="str">
        <f ca="1">+IF(OFFSET('Sanitation Data'!$H$29,0,10*ROW('Sanitation Data'!H137))="","",OFFSET('Sanitation Data'!$H$29,0,10*ROW('Sanitation Data'!H137)))</f>
        <v/>
      </c>
      <c r="DG143" s="374" t="str">
        <f ca="1">+IF(OFFSET('Sanitation Data'!$H$30,0,10*ROW('Sanitation Data'!H137))="","",OFFSET('Sanitation Data'!$H$30,0,10*ROW('Sanitation Data'!H137)))</f>
        <v/>
      </c>
      <c r="DH143" s="374" t="str">
        <f ca="1">+IF(OFFSET('Sanitation Data'!$H$31,0,10*ROW('Sanitation Data'!H137))="","",OFFSET('Sanitation Data'!$H$31,0,10*ROW('Sanitation Data'!H137)))</f>
        <v/>
      </c>
      <c r="DI143" s="374" t="str">
        <f ca="1">+IF(OFFSET('Sanitation Data'!$H$32,0,10*ROW('Sanitation Data'!H137))="","",OFFSET('Sanitation Data'!$H$32,0,10*ROW('Sanitation Data'!H137)))</f>
        <v/>
      </c>
      <c r="DJ143" s="374" t="str">
        <f ca="1">+IF(OFFSET('Sanitation Data'!$I$28,0,10*ROW('Sanitation Data'!I137))="","",OFFSET('Sanitation Data'!$I$28,0,10*ROW('Sanitation Data'!I137)))</f>
        <v/>
      </c>
      <c r="DK143" s="374" t="str">
        <f ca="1">+IF(OFFSET('Sanitation Data'!$I$29,0,10*ROW('Sanitation Data'!I137))="","",OFFSET('Sanitation Data'!$I$29,0,10*ROW('Sanitation Data'!I137)))</f>
        <v/>
      </c>
      <c r="DL143" s="374" t="str">
        <f ca="1">+IF(OFFSET('Sanitation Data'!$I$30,0,10*ROW('Sanitation Data'!I137))="","",OFFSET('Sanitation Data'!$I$30,0,10*ROW('Sanitation Data'!I137)))</f>
        <v/>
      </c>
      <c r="DM143" s="374" t="str">
        <f ca="1">+IF(OFFSET('Sanitation Data'!$I$31,0,10*ROW('Sanitation Data'!I137))="","",OFFSET('Sanitation Data'!$I$31,0,10*ROW('Sanitation Data'!I137)))</f>
        <v/>
      </c>
      <c r="DN143" s="374" t="str">
        <f ca="1">+IF(OFFSET('Sanitation Data'!$I$32,0,10*ROW('Sanitation Data'!I137))="","",OFFSET('Sanitation Data'!$I$32,0,10*ROW('Sanitation Data'!I137)))</f>
        <v/>
      </c>
      <c r="DO143" s="374" t="str">
        <f ca="1">+IF(OFFSET('Hygiene Data'!$D$11,0,10*ROW('Hygiene Data'!D137))="","",OFFSET('Hygiene Data'!$D$11,0,10*ROW('Hygiene Data'!D137)))</f>
        <v/>
      </c>
      <c r="DP143" s="374" t="str">
        <f ca="1">+IF(OFFSET('Hygiene Data'!$D$12,0,10*ROW('Hygiene Data'!D137))="","",OFFSET('Hygiene Data'!$D$12,0,10*ROW('Hygiene Data'!D137)))</f>
        <v/>
      </c>
      <c r="DQ143" s="374" t="str">
        <f ca="1">+IF(OFFSET('Hygiene Data'!$D$13,0,10*ROW('Hygiene Data'!D137))="","",OFFSET('Hygiene Data'!$D$13,0,10*ROW('Hygiene Data'!D137)))</f>
        <v/>
      </c>
      <c r="DR143" s="374" t="str">
        <f ca="1">+IF(OFFSET('Hygiene Data'!$E$11,0,10*ROW('Hygiene Data'!E137))="","",OFFSET('Hygiene Data'!$E$11,0,10*ROW('Hygiene Data'!E137)))</f>
        <v/>
      </c>
      <c r="DS143" s="374" t="str">
        <f ca="1">+IF(OFFSET('Hygiene Data'!$E$12,0,10*ROW('Hygiene Data'!E137))="","",OFFSET('Hygiene Data'!$E$12,0,10*ROW('Hygiene Data'!E137)))</f>
        <v/>
      </c>
      <c r="DT143" s="374" t="str">
        <f ca="1">+IF(OFFSET('Hygiene Data'!$E$13,0,10*ROW('Hygiene Data'!E137))="","",OFFSET('Hygiene Data'!$E$13,0,10*ROW('Hygiene Data'!E137)))</f>
        <v/>
      </c>
      <c r="DU143" s="374" t="str">
        <f ca="1">+IF(OFFSET('Hygiene Data'!$F$11,0,10*ROW('Hygiene Data'!F137))="","",OFFSET('Hygiene Data'!$F$11,0,10*ROW('Hygiene Data'!F137)))</f>
        <v/>
      </c>
      <c r="DV143" s="374" t="str">
        <f ca="1">+IF(OFFSET('Hygiene Data'!$F$12,0,10*ROW('Hygiene Data'!F137))="","",OFFSET('Hygiene Data'!$F$12,0,10*ROW('Hygiene Data'!F137)))</f>
        <v/>
      </c>
      <c r="DW143" s="374" t="str">
        <f ca="1">+IF(OFFSET('Hygiene Data'!$F$13,0,10*ROW('Hygiene Data'!F137))="","",OFFSET('Hygiene Data'!$F$13,0,10*ROW('Hygiene Data'!F137)))</f>
        <v/>
      </c>
      <c r="DX143" s="374" t="str">
        <f ca="1">+IF(OFFSET('Hygiene Data'!$G$11,0,10*ROW('Hygiene Data'!G137))="","",OFFSET('Hygiene Data'!$G$11,0,10*ROW('Hygiene Data'!G137)))</f>
        <v/>
      </c>
      <c r="DY143" s="374" t="str">
        <f ca="1">+IF(OFFSET('Hygiene Data'!$G$12,0,10*ROW('Hygiene Data'!G137))="","",OFFSET('Hygiene Data'!$G$12,0,10*ROW('Hygiene Data'!G137)))</f>
        <v/>
      </c>
      <c r="DZ143" s="374" t="str">
        <f ca="1">+IF(OFFSET('Hygiene Data'!$G$13,0,10*ROW('Hygiene Data'!G137))="","",OFFSET('Hygiene Data'!$G$13,0,10*ROW('Hygiene Data'!G137)))</f>
        <v/>
      </c>
      <c r="EA143" s="374" t="str">
        <f ca="1">+IF(OFFSET('Hygiene Data'!$H$11,0,10*ROW('Hygiene Data'!H137))="","",OFFSET('Hygiene Data'!$H$11,0,10*ROW('Hygiene Data'!H137)))</f>
        <v/>
      </c>
      <c r="EB143" s="374" t="str">
        <f ca="1">+IF(OFFSET('Hygiene Data'!$H$12,0,10*ROW('Hygiene Data'!H137))="","",OFFSET('Hygiene Data'!$H$12,0,10*ROW('Hygiene Data'!H137)))</f>
        <v/>
      </c>
      <c r="EC143" s="374" t="str">
        <f ca="1">+IF(OFFSET('Hygiene Data'!$H$13,0,10*ROW('Hygiene Data'!H137))="","",OFFSET('Hygiene Data'!$H$13,0,10*ROW('Hygiene Data'!H137)))</f>
        <v/>
      </c>
      <c r="ED143" s="374" t="str">
        <f ca="1">+IF(OFFSET('Hygiene Data'!$I$11,0,10*ROW('Hygiene Data'!I137))="","",OFFSET('Hygiene Data'!$I$11,0,10*ROW('Hygiene Data'!I137)))</f>
        <v/>
      </c>
      <c r="EE143" s="374" t="str">
        <f ca="1">+IF(OFFSET('Hygiene Data'!$I$12,0,10*ROW('Hygiene Data'!I137))="","",OFFSET('Hygiene Data'!$I$12,0,10*ROW('Hygiene Data'!I137)))</f>
        <v/>
      </c>
      <c r="EF143" s="374" t="str">
        <f ca="1">+IF(OFFSET('Hygiene Data'!$I$13,0,10*ROW('Hygiene Data'!I137))="","",OFFSET('Hygiene Data'!$I$13,0,10*ROW('Hygiene Data'!I137)))</f>
        <v/>
      </c>
    </row>
    <row r="144" spans="1:136" x14ac:dyDescent="0.25">
      <c r="A144" s="483" t="str">
        <f ca="1">+IF(OFFSET('Water Data'!$B$2,0,10*ROW('Water Data'!E138))="","",OFFSET('Water Data'!$B$2,0,10*ROW('Water Data'!E138)))</f>
        <v/>
      </c>
      <c r="B144" s="48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0" t="str">
        <f t="shared" ca="1" si="2"/>
        <v/>
      </c>
      <c r="D144" s="51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4" t="str">
        <f ca="1">+IF(OFFSET('Water Data'!$D$27,0,10*ROW('Water Data'!D138))="","",OFFSET('Water Data'!$D$27,0,10*ROW('Water Data'!D138)))</f>
        <v/>
      </c>
      <c r="BT144" s="374" t="str">
        <f ca="1">+IF(OFFSET('Water Data'!$D$28,0,10*ROW('Water Data'!D138))="","",OFFSET('Water Data'!$D$28,0,10*ROW('Water Data'!D138)))</f>
        <v/>
      </c>
      <c r="BU144" s="374" t="str">
        <f ca="1">+IF(OFFSET('Water Data'!$D$29,0,10*ROW('Water Data'!D138))="","",OFFSET('Water Data'!$D$29,0,10*ROW('Water Data'!D138)))</f>
        <v/>
      </c>
      <c r="BV144" s="374" t="str">
        <f ca="1">+IF(OFFSET('Water Data'!$E$27,0,10*ROW('Water Data'!E138))="","",OFFSET('Water Data'!$E$27,0,10*ROW('Water Data'!E138)))</f>
        <v/>
      </c>
      <c r="BW144" s="374" t="str">
        <f ca="1">+IF(OFFSET('Water Data'!$E$28,0,10*ROW('Water Data'!E138))="","",OFFSET('Water Data'!$E$28,0,10*ROW('Water Data'!E138)))</f>
        <v/>
      </c>
      <c r="BX144" s="374" t="str">
        <f ca="1">+IF(OFFSET('Water Data'!$E$29,0,10*ROW('Water Data'!E138))="","",OFFSET('Water Data'!$E$29,0,10*ROW('Water Data'!E138)))</f>
        <v/>
      </c>
      <c r="BY144" s="374" t="str">
        <f ca="1">+IF(OFFSET('Water Data'!$F$27,0,10*ROW('Water Data'!F138))="","",OFFSET('Water Data'!$F$27,0,10*ROW('Water Data'!F138)))</f>
        <v/>
      </c>
      <c r="BZ144" s="374" t="str">
        <f ca="1">+IF(OFFSET('Water Data'!$F$28,0,10*ROW('Water Data'!F138))="","",OFFSET('Water Data'!$F$28,0,10*ROW('Water Data'!F138)))</f>
        <v/>
      </c>
      <c r="CA144" s="374" t="str">
        <f ca="1">+IF(OFFSET('Water Data'!$F$29,0,10*ROW('Water Data'!F138))="","",OFFSET('Water Data'!$F$29,0,10*ROW('Water Data'!F138)))</f>
        <v/>
      </c>
      <c r="CB144" s="374" t="str">
        <f ca="1">+IF(OFFSET('Water Data'!$G$27,0,10*ROW('Water Data'!G138))="","",OFFSET('Water Data'!$G$27,0,10*ROW('Water Data'!G138)))</f>
        <v/>
      </c>
      <c r="CC144" s="374" t="str">
        <f ca="1">+IF(OFFSET('Water Data'!$G$28,0,10*ROW('Water Data'!G138))="","",OFFSET('Water Data'!$G$28,0,10*ROW('Water Data'!G138)))</f>
        <v/>
      </c>
      <c r="CD144" s="374" t="str">
        <f ca="1">+IF(OFFSET('Water Data'!$G$29,0,10*ROW('Water Data'!G138))="","",OFFSET('Water Data'!$G$29,0,10*ROW('Water Data'!G138)))</f>
        <v/>
      </c>
      <c r="CE144" s="374" t="str">
        <f ca="1">+IF(OFFSET('Water Data'!$H$27,0,10*ROW('Water Data'!H138))="","",OFFSET('Water Data'!$H$27,0,10*ROW('Water Data'!H138)))</f>
        <v/>
      </c>
      <c r="CF144" s="374" t="str">
        <f ca="1">+IF(OFFSET('Water Data'!$H$28,0,10*ROW('Water Data'!H138))="","",OFFSET('Water Data'!$H$28,0,10*ROW('Water Data'!H138)))</f>
        <v/>
      </c>
      <c r="CG144" s="374" t="str">
        <f ca="1">+IF(OFFSET('Water Data'!$H$29,0,10*ROW('Water Data'!H138))="","",OFFSET('Water Data'!$H$29,0,10*ROW('Water Data'!H138)))</f>
        <v/>
      </c>
      <c r="CH144" s="374" t="str">
        <f ca="1">+IF(OFFSET('Water Data'!$I$27,0,10*ROW('Water Data'!I138))="","",OFFSET('Water Data'!$I$27,0,10*ROW('Water Data'!I138)))</f>
        <v/>
      </c>
      <c r="CI144" s="374" t="str">
        <f ca="1">+IF(OFFSET('Water Data'!$I$28,0,10*ROW('Water Data'!I138))="","",OFFSET('Water Data'!$I$28,0,10*ROW('Water Data'!I138)))</f>
        <v/>
      </c>
      <c r="CJ144" s="374" t="str">
        <f ca="1">+IF(OFFSET('Water Data'!$I$29,0,10*ROW('Water Data'!I138))="","",OFFSET('Water Data'!$I$29,0,10*ROW('Water Data'!I138)))</f>
        <v/>
      </c>
      <c r="CK144" s="374" t="str">
        <f ca="1">+IF(OFFSET('Sanitation Data'!$D$28,0,10*ROW('Sanitation Data'!D138))="","",OFFSET('Sanitation Data'!$D$28,0,10*ROW('Sanitation Data'!D138)))</f>
        <v/>
      </c>
      <c r="CL144" s="374" t="str">
        <f ca="1">+IF(OFFSET('Sanitation Data'!$D$29,0,10*ROW('Sanitation Data'!D138))="","",OFFSET('Sanitation Data'!$D$29,0,10*ROW('Sanitation Data'!D138)))</f>
        <v/>
      </c>
      <c r="CM144" s="374" t="str">
        <f ca="1">+IF(OFFSET('Sanitation Data'!$D$30,0,10*ROW('Sanitation Data'!D138))="","",OFFSET('Sanitation Data'!$D$30,0,10*ROW('Sanitation Data'!D138)))</f>
        <v/>
      </c>
      <c r="CN144" s="374" t="str">
        <f ca="1">+IF(OFFSET('Sanitation Data'!$D$31,0,10*ROW('Sanitation Data'!D138))="","",OFFSET('Sanitation Data'!$D$31,0,10*ROW('Sanitation Data'!D138)))</f>
        <v/>
      </c>
      <c r="CO144" s="374" t="str">
        <f ca="1">+IF(OFFSET('Sanitation Data'!$D$32,0,10*ROW('Sanitation Data'!D138))="","",OFFSET('Sanitation Data'!$D$32,0,10*ROW('Sanitation Data'!D138)))</f>
        <v/>
      </c>
      <c r="CP144" s="374" t="str">
        <f ca="1">+IF(OFFSET('Sanitation Data'!$E$28,0,10*ROW('Sanitation Data'!E138))="","",OFFSET('Sanitation Data'!$E$28,0,10*ROW('Sanitation Data'!E138)))</f>
        <v/>
      </c>
      <c r="CQ144" s="374" t="str">
        <f ca="1">+IF(OFFSET('Sanitation Data'!$E$29,0,10*ROW('Sanitation Data'!E138))="","",OFFSET('Sanitation Data'!$E$29,0,10*ROW('Sanitation Data'!E138)))</f>
        <v/>
      </c>
      <c r="CR144" s="374" t="str">
        <f ca="1">+IF(OFFSET('Sanitation Data'!$E$30,0,10*ROW('Sanitation Data'!E138))="","",OFFSET('Sanitation Data'!$E$30,0,10*ROW('Sanitation Data'!E138)))</f>
        <v/>
      </c>
      <c r="CS144" s="374" t="str">
        <f ca="1">+IF(OFFSET('Sanitation Data'!$E$31,0,10*ROW('Sanitation Data'!E138))="","",OFFSET('Sanitation Data'!$E$31,0,10*ROW('Sanitation Data'!E138)))</f>
        <v/>
      </c>
      <c r="CT144" s="374" t="str">
        <f ca="1">+IF(OFFSET('Sanitation Data'!$E$32,0,10*ROW('Sanitation Data'!E138))="","",OFFSET('Sanitation Data'!$E$32,0,10*ROW('Sanitation Data'!E138)))</f>
        <v/>
      </c>
      <c r="CU144" s="374" t="str">
        <f ca="1">+IF(OFFSET('Sanitation Data'!$F$28,0,10*ROW('Sanitation Data'!F138))="","",OFFSET('Sanitation Data'!$F$28,0,10*ROW('Sanitation Data'!F138)))</f>
        <v/>
      </c>
      <c r="CV144" s="374" t="str">
        <f ca="1">+IF(OFFSET('Sanitation Data'!$F$29,0,10*ROW('Sanitation Data'!F138))="","",OFFSET('Sanitation Data'!$F$29,0,10*ROW('Sanitation Data'!F138)))</f>
        <v/>
      </c>
      <c r="CW144" s="374" t="str">
        <f ca="1">+IF(OFFSET('Sanitation Data'!$F$30,0,10*ROW('Sanitation Data'!F138))="","",OFFSET('Sanitation Data'!$F$30,0,10*ROW('Sanitation Data'!F138)))</f>
        <v/>
      </c>
      <c r="CX144" s="374" t="str">
        <f ca="1">+IF(OFFSET('Sanitation Data'!$F$31,0,10*ROW('Sanitation Data'!F138))="","",OFFSET('Sanitation Data'!$F$31,0,10*ROW('Sanitation Data'!F138)))</f>
        <v/>
      </c>
      <c r="CY144" s="374" t="str">
        <f ca="1">+IF(OFFSET('Sanitation Data'!$F$32,0,10*ROW('Sanitation Data'!F138))="","",OFFSET('Sanitation Data'!$F$32,0,10*ROW('Sanitation Data'!F138)))</f>
        <v/>
      </c>
      <c r="CZ144" s="374" t="str">
        <f ca="1">+IF(OFFSET('Sanitation Data'!$G$28,0,10*ROW('Sanitation Data'!G138))="","",OFFSET('Sanitation Data'!$G$28,0,10*ROW('Sanitation Data'!G138)))</f>
        <v/>
      </c>
      <c r="DA144" s="374" t="str">
        <f ca="1">+IF(OFFSET('Sanitation Data'!$G$29,0,10*ROW('Sanitation Data'!G138))="","",OFFSET('Sanitation Data'!$G$29,0,10*ROW('Sanitation Data'!G138)))</f>
        <v/>
      </c>
      <c r="DB144" s="374" t="str">
        <f ca="1">+IF(OFFSET('Sanitation Data'!$G$30,0,10*ROW('Sanitation Data'!G138))="","",OFFSET('Sanitation Data'!$G$30,0,10*ROW('Sanitation Data'!G138)))</f>
        <v/>
      </c>
      <c r="DC144" s="374" t="str">
        <f ca="1">+IF(OFFSET('Sanitation Data'!$G$31,0,10*ROW('Sanitation Data'!G138))="","",OFFSET('Sanitation Data'!$G$31,0,10*ROW('Sanitation Data'!G138)))</f>
        <v/>
      </c>
      <c r="DD144" s="374" t="str">
        <f ca="1">+IF(OFFSET('Sanitation Data'!$G$32,0,10*ROW('Sanitation Data'!G138))="","",OFFSET('Sanitation Data'!$G$32,0,10*ROW('Sanitation Data'!G138)))</f>
        <v/>
      </c>
      <c r="DE144" s="374" t="str">
        <f ca="1">+IF(OFFSET('Sanitation Data'!$H$28,0,10*ROW('Sanitation Data'!H138))="","",OFFSET('Sanitation Data'!$H$28,0,10*ROW('Sanitation Data'!H138)))</f>
        <v/>
      </c>
      <c r="DF144" s="374" t="str">
        <f ca="1">+IF(OFFSET('Sanitation Data'!$H$29,0,10*ROW('Sanitation Data'!H138))="","",OFFSET('Sanitation Data'!$H$29,0,10*ROW('Sanitation Data'!H138)))</f>
        <v/>
      </c>
      <c r="DG144" s="374" t="str">
        <f ca="1">+IF(OFFSET('Sanitation Data'!$H$30,0,10*ROW('Sanitation Data'!H138))="","",OFFSET('Sanitation Data'!$H$30,0,10*ROW('Sanitation Data'!H138)))</f>
        <v/>
      </c>
      <c r="DH144" s="374" t="str">
        <f ca="1">+IF(OFFSET('Sanitation Data'!$H$31,0,10*ROW('Sanitation Data'!H138))="","",OFFSET('Sanitation Data'!$H$31,0,10*ROW('Sanitation Data'!H138)))</f>
        <v/>
      </c>
      <c r="DI144" s="374" t="str">
        <f ca="1">+IF(OFFSET('Sanitation Data'!$H$32,0,10*ROW('Sanitation Data'!H138))="","",OFFSET('Sanitation Data'!$H$32,0,10*ROW('Sanitation Data'!H138)))</f>
        <v/>
      </c>
      <c r="DJ144" s="374" t="str">
        <f ca="1">+IF(OFFSET('Sanitation Data'!$I$28,0,10*ROW('Sanitation Data'!I138))="","",OFFSET('Sanitation Data'!$I$28,0,10*ROW('Sanitation Data'!I138)))</f>
        <v/>
      </c>
      <c r="DK144" s="374" t="str">
        <f ca="1">+IF(OFFSET('Sanitation Data'!$I$29,0,10*ROW('Sanitation Data'!I138))="","",OFFSET('Sanitation Data'!$I$29,0,10*ROW('Sanitation Data'!I138)))</f>
        <v/>
      </c>
      <c r="DL144" s="374" t="str">
        <f ca="1">+IF(OFFSET('Sanitation Data'!$I$30,0,10*ROW('Sanitation Data'!I138))="","",OFFSET('Sanitation Data'!$I$30,0,10*ROW('Sanitation Data'!I138)))</f>
        <v/>
      </c>
      <c r="DM144" s="374" t="str">
        <f ca="1">+IF(OFFSET('Sanitation Data'!$I$31,0,10*ROW('Sanitation Data'!I138))="","",OFFSET('Sanitation Data'!$I$31,0,10*ROW('Sanitation Data'!I138)))</f>
        <v/>
      </c>
      <c r="DN144" s="374" t="str">
        <f ca="1">+IF(OFFSET('Sanitation Data'!$I$32,0,10*ROW('Sanitation Data'!I138))="","",OFFSET('Sanitation Data'!$I$32,0,10*ROW('Sanitation Data'!I138)))</f>
        <v/>
      </c>
      <c r="DO144" s="374" t="str">
        <f ca="1">+IF(OFFSET('Hygiene Data'!$D$11,0,10*ROW('Hygiene Data'!D138))="","",OFFSET('Hygiene Data'!$D$11,0,10*ROW('Hygiene Data'!D138)))</f>
        <v/>
      </c>
      <c r="DP144" s="374" t="str">
        <f ca="1">+IF(OFFSET('Hygiene Data'!$D$12,0,10*ROW('Hygiene Data'!D138))="","",OFFSET('Hygiene Data'!$D$12,0,10*ROW('Hygiene Data'!D138)))</f>
        <v/>
      </c>
      <c r="DQ144" s="374" t="str">
        <f ca="1">+IF(OFFSET('Hygiene Data'!$D$13,0,10*ROW('Hygiene Data'!D138))="","",OFFSET('Hygiene Data'!$D$13,0,10*ROW('Hygiene Data'!D138)))</f>
        <v/>
      </c>
      <c r="DR144" s="374" t="str">
        <f ca="1">+IF(OFFSET('Hygiene Data'!$E$11,0,10*ROW('Hygiene Data'!E138))="","",OFFSET('Hygiene Data'!$E$11,0,10*ROW('Hygiene Data'!E138)))</f>
        <v/>
      </c>
      <c r="DS144" s="374" t="str">
        <f ca="1">+IF(OFFSET('Hygiene Data'!$E$12,0,10*ROW('Hygiene Data'!E138))="","",OFFSET('Hygiene Data'!$E$12,0,10*ROW('Hygiene Data'!E138)))</f>
        <v/>
      </c>
      <c r="DT144" s="374" t="str">
        <f ca="1">+IF(OFFSET('Hygiene Data'!$E$13,0,10*ROW('Hygiene Data'!E138))="","",OFFSET('Hygiene Data'!$E$13,0,10*ROW('Hygiene Data'!E138)))</f>
        <v/>
      </c>
      <c r="DU144" s="374" t="str">
        <f ca="1">+IF(OFFSET('Hygiene Data'!$F$11,0,10*ROW('Hygiene Data'!F138))="","",OFFSET('Hygiene Data'!$F$11,0,10*ROW('Hygiene Data'!F138)))</f>
        <v/>
      </c>
      <c r="DV144" s="374" t="str">
        <f ca="1">+IF(OFFSET('Hygiene Data'!$F$12,0,10*ROW('Hygiene Data'!F138))="","",OFFSET('Hygiene Data'!$F$12,0,10*ROW('Hygiene Data'!F138)))</f>
        <v/>
      </c>
      <c r="DW144" s="374" t="str">
        <f ca="1">+IF(OFFSET('Hygiene Data'!$F$13,0,10*ROW('Hygiene Data'!F138))="","",OFFSET('Hygiene Data'!$F$13,0,10*ROW('Hygiene Data'!F138)))</f>
        <v/>
      </c>
      <c r="DX144" s="374" t="str">
        <f ca="1">+IF(OFFSET('Hygiene Data'!$G$11,0,10*ROW('Hygiene Data'!G138))="","",OFFSET('Hygiene Data'!$G$11,0,10*ROW('Hygiene Data'!G138)))</f>
        <v/>
      </c>
      <c r="DY144" s="374" t="str">
        <f ca="1">+IF(OFFSET('Hygiene Data'!$G$12,0,10*ROW('Hygiene Data'!G138))="","",OFFSET('Hygiene Data'!$G$12,0,10*ROW('Hygiene Data'!G138)))</f>
        <v/>
      </c>
      <c r="DZ144" s="374" t="str">
        <f ca="1">+IF(OFFSET('Hygiene Data'!$G$13,0,10*ROW('Hygiene Data'!G138))="","",OFFSET('Hygiene Data'!$G$13,0,10*ROW('Hygiene Data'!G138)))</f>
        <v/>
      </c>
      <c r="EA144" s="374" t="str">
        <f ca="1">+IF(OFFSET('Hygiene Data'!$H$11,0,10*ROW('Hygiene Data'!H138))="","",OFFSET('Hygiene Data'!$H$11,0,10*ROW('Hygiene Data'!H138)))</f>
        <v/>
      </c>
      <c r="EB144" s="374" t="str">
        <f ca="1">+IF(OFFSET('Hygiene Data'!$H$12,0,10*ROW('Hygiene Data'!H138))="","",OFFSET('Hygiene Data'!$H$12,0,10*ROW('Hygiene Data'!H138)))</f>
        <v/>
      </c>
      <c r="EC144" s="374" t="str">
        <f ca="1">+IF(OFFSET('Hygiene Data'!$H$13,0,10*ROW('Hygiene Data'!H138))="","",OFFSET('Hygiene Data'!$H$13,0,10*ROW('Hygiene Data'!H138)))</f>
        <v/>
      </c>
      <c r="ED144" s="374" t="str">
        <f ca="1">+IF(OFFSET('Hygiene Data'!$I$11,0,10*ROW('Hygiene Data'!I138))="","",OFFSET('Hygiene Data'!$I$11,0,10*ROW('Hygiene Data'!I138)))</f>
        <v/>
      </c>
      <c r="EE144" s="374" t="str">
        <f ca="1">+IF(OFFSET('Hygiene Data'!$I$12,0,10*ROW('Hygiene Data'!I138))="","",OFFSET('Hygiene Data'!$I$12,0,10*ROW('Hygiene Data'!I138)))</f>
        <v/>
      </c>
      <c r="EF144" s="374" t="str">
        <f ca="1">+IF(OFFSET('Hygiene Data'!$I$13,0,10*ROW('Hygiene Data'!I138))="","",OFFSET('Hygiene Data'!$I$13,0,10*ROW('Hygiene Data'!I138)))</f>
        <v/>
      </c>
    </row>
    <row r="145" spans="1:136" x14ac:dyDescent="0.25">
      <c r="A145" s="483" t="str">
        <f ca="1">+IF(OFFSET('Water Data'!$B$2,0,10*ROW('Water Data'!E139))="","",OFFSET('Water Data'!$B$2,0,10*ROW('Water Data'!E139)))</f>
        <v/>
      </c>
      <c r="B145" s="48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0" t="str">
        <f t="shared" ca="1" si="2"/>
        <v/>
      </c>
      <c r="D145" s="51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4" t="str">
        <f ca="1">+IF(OFFSET('Water Data'!$D$27,0,10*ROW('Water Data'!D139))="","",OFFSET('Water Data'!$D$27,0,10*ROW('Water Data'!D139)))</f>
        <v/>
      </c>
      <c r="BT145" s="374" t="str">
        <f ca="1">+IF(OFFSET('Water Data'!$D$28,0,10*ROW('Water Data'!D139))="","",OFFSET('Water Data'!$D$28,0,10*ROW('Water Data'!D139)))</f>
        <v/>
      </c>
      <c r="BU145" s="374" t="str">
        <f ca="1">+IF(OFFSET('Water Data'!$D$29,0,10*ROW('Water Data'!D139))="","",OFFSET('Water Data'!$D$29,0,10*ROW('Water Data'!D139)))</f>
        <v/>
      </c>
      <c r="BV145" s="374" t="str">
        <f ca="1">+IF(OFFSET('Water Data'!$E$27,0,10*ROW('Water Data'!E139))="","",OFFSET('Water Data'!$E$27,0,10*ROW('Water Data'!E139)))</f>
        <v/>
      </c>
      <c r="BW145" s="374" t="str">
        <f ca="1">+IF(OFFSET('Water Data'!$E$28,0,10*ROW('Water Data'!E139))="","",OFFSET('Water Data'!$E$28,0,10*ROW('Water Data'!E139)))</f>
        <v/>
      </c>
      <c r="BX145" s="374" t="str">
        <f ca="1">+IF(OFFSET('Water Data'!$E$29,0,10*ROW('Water Data'!E139))="","",OFFSET('Water Data'!$E$29,0,10*ROW('Water Data'!E139)))</f>
        <v/>
      </c>
      <c r="BY145" s="374" t="str">
        <f ca="1">+IF(OFFSET('Water Data'!$F$27,0,10*ROW('Water Data'!F139))="","",OFFSET('Water Data'!$F$27,0,10*ROW('Water Data'!F139)))</f>
        <v/>
      </c>
      <c r="BZ145" s="374" t="str">
        <f ca="1">+IF(OFFSET('Water Data'!$F$28,0,10*ROW('Water Data'!F139))="","",OFFSET('Water Data'!$F$28,0,10*ROW('Water Data'!F139)))</f>
        <v/>
      </c>
      <c r="CA145" s="374" t="str">
        <f ca="1">+IF(OFFSET('Water Data'!$F$29,0,10*ROW('Water Data'!F139))="","",OFFSET('Water Data'!$F$29,0,10*ROW('Water Data'!F139)))</f>
        <v/>
      </c>
      <c r="CB145" s="374" t="str">
        <f ca="1">+IF(OFFSET('Water Data'!$G$27,0,10*ROW('Water Data'!G139))="","",OFFSET('Water Data'!$G$27,0,10*ROW('Water Data'!G139)))</f>
        <v/>
      </c>
      <c r="CC145" s="374" t="str">
        <f ca="1">+IF(OFFSET('Water Data'!$G$28,0,10*ROW('Water Data'!G139))="","",OFFSET('Water Data'!$G$28,0,10*ROW('Water Data'!G139)))</f>
        <v/>
      </c>
      <c r="CD145" s="374" t="str">
        <f ca="1">+IF(OFFSET('Water Data'!$G$29,0,10*ROW('Water Data'!G139))="","",OFFSET('Water Data'!$G$29,0,10*ROW('Water Data'!G139)))</f>
        <v/>
      </c>
      <c r="CE145" s="374" t="str">
        <f ca="1">+IF(OFFSET('Water Data'!$H$27,0,10*ROW('Water Data'!H139))="","",OFFSET('Water Data'!$H$27,0,10*ROW('Water Data'!H139)))</f>
        <v/>
      </c>
      <c r="CF145" s="374" t="str">
        <f ca="1">+IF(OFFSET('Water Data'!$H$28,0,10*ROW('Water Data'!H139))="","",OFFSET('Water Data'!$H$28,0,10*ROW('Water Data'!H139)))</f>
        <v/>
      </c>
      <c r="CG145" s="374" t="str">
        <f ca="1">+IF(OFFSET('Water Data'!$H$29,0,10*ROW('Water Data'!H139))="","",OFFSET('Water Data'!$H$29,0,10*ROW('Water Data'!H139)))</f>
        <v/>
      </c>
      <c r="CH145" s="374" t="str">
        <f ca="1">+IF(OFFSET('Water Data'!$I$27,0,10*ROW('Water Data'!I139))="","",OFFSET('Water Data'!$I$27,0,10*ROW('Water Data'!I139)))</f>
        <v/>
      </c>
      <c r="CI145" s="374" t="str">
        <f ca="1">+IF(OFFSET('Water Data'!$I$28,0,10*ROW('Water Data'!I139))="","",OFFSET('Water Data'!$I$28,0,10*ROW('Water Data'!I139)))</f>
        <v/>
      </c>
      <c r="CJ145" s="374" t="str">
        <f ca="1">+IF(OFFSET('Water Data'!$I$29,0,10*ROW('Water Data'!I139))="","",OFFSET('Water Data'!$I$29,0,10*ROW('Water Data'!I139)))</f>
        <v/>
      </c>
      <c r="CK145" s="374" t="str">
        <f ca="1">+IF(OFFSET('Sanitation Data'!$D$28,0,10*ROW('Sanitation Data'!D139))="","",OFFSET('Sanitation Data'!$D$28,0,10*ROW('Sanitation Data'!D139)))</f>
        <v/>
      </c>
      <c r="CL145" s="374" t="str">
        <f ca="1">+IF(OFFSET('Sanitation Data'!$D$29,0,10*ROW('Sanitation Data'!D139))="","",OFFSET('Sanitation Data'!$D$29,0,10*ROW('Sanitation Data'!D139)))</f>
        <v/>
      </c>
      <c r="CM145" s="374" t="str">
        <f ca="1">+IF(OFFSET('Sanitation Data'!$D$30,0,10*ROW('Sanitation Data'!D139))="","",OFFSET('Sanitation Data'!$D$30,0,10*ROW('Sanitation Data'!D139)))</f>
        <v/>
      </c>
      <c r="CN145" s="374" t="str">
        <f ca="1">+IF(OFFSET('Sanitation Data'!$D$31,0,10*ROW('Sanitation Data'!D139))="","",OFFSET('Sanitation Data'!$D$31,0,10*ROW('Sanitation Data'!D139)))</f>
        <v/>
      </c>
      <c r="CO145" s="374" t="str">
        <f ca="1">+IF(OFFSET('Sanitation Data'!$D$32,0,10*ROW('Sanitation Data'!D139))="","",OFFSET('Sanitation Data'!$D$32,0,10*ROW('Sanitation Data'!D139)))</f>
        <v/>
      </c>
      <c r="CP145" s="374" t="str">
        <f ca="1">+IF(OFFSET('Sanitation Data'!$E$28,0,10*ROW('Sanitation Data'!E139))="","",OFFSET('Sanitation Data'!$E$28,0,10*ROW('Sanitation Data'!E139)))</f>
        <v/>
      </c>
      <c r="CQ145" s="374" t="str">
        <f ca="1">+IF(OFFSET('Sanitation Data'!$E$29,0,10*ROW('Sanitation Data'!E139))="","",OFFSET('Sanitation Data'!$E$29,0,10*ROW('Sanitation Data'!E139)))</f>
        <v/>
      </c>
      <c r="CR145" s="374" t="str">
        <f ca="1">+IF(OFFSET('Sanitation Data'!$E$30,0,10*ROW('Sanitation Data'!E139))="","",OFFSET('Sanitation Data'!$E$30,0,10*ROW('Sanitation Data'!E139)))</f>
        <v/>
      </c>
      <c r="CS145" s="374" t="str">
        <f ca="1">+IF(OFFSET('Sanitation Data'!$E$31,0,10*ROW('Sanitation Data'!E139))="","",OFFSET('Sanitation Data'!$E$31,0,10*ROW('Sanitation Data'!E139)))</f>
        <v/>
      </c>
      <c r="CT145" s="374" t="str">
        <f ca="1">+IF(OFFSET('Sanitation Data'!$E$32,0,10*ROW('Sanitation Data'!E139))="","",OFFSET('Sanitation Data'!$E$32,0,10*ROW('Sanitation Data'!E139)))</f>
        <v/>
      </c>
      <c r="CU145" s="374" t="str">
        <f ca="1">+IF(OFFSET('Sanitation Data'!$F$28,0,10*ROW('Sanitation Data'!F139))="","",OFFSET('Sanitation Data'!$F$28,0,10*ROW('Sanitation Data'!F139)))</f>
        <v/>
      </c>
      <c r="CV145" s="374" t="str">
        <f ca="1">+IF(OFFSET('Sanitation Data'!$F$29,0,10*ROW('Sanitation Data'!F139))="","",OFFSET('Sanitation Data'!$F$29,0,10*ROW('Sanitation Data'!F139)))</f>
        <v/>
      </c>
      <c r="CW145" s="374" t="str">
        <f ca="1">+IF(OFFSET('Sanitation Data'!$F$30,0,10*ROW('Sanitation Data'!F139))="","",OFFSET('Sanitation Data'!$F$30,0,10*ROW('Sanitation Data'!F139)))</f>
        <v/>
      </c>
      <c r="CX145" s="374" t="str">
        <f ca="1">+IF(OFFSET('Sanitation Data'!$F$31,0,10*ROW('Sanitation Data'!F139))="","",OFFSET('Sanitation Data'!$F$31,0,10*ROW('Sanitation Data'!F139)))</f>
        <v/>
      </c>
      <c r="CY145" s="374" t="str">
        <f ca="1">+IF(OFFSET('Sanitation Data'!$F$32,0,10*ROW('Sanitation Data'!F139))="","",OFFSET('Sanitation Data'!$F$32,0,10*ROW('Sanitation Data'!F139)))</f>
        <v/>
      </c>
      <c r="CZ145" s="374" t="str">
        <f ca="1">+IF(OFFSET('Sanitation Data'!$G$28,0,10*ROW('Sanitation Data'!G139))="","",OFFSET('Sanitation Data'!$G$28,0,10*ROW('Sanitation Data'!G139)))</f>
        <v/>
      </c>
      <c r="DA145" s="374" t="str">
        <f ca="1">+IF(OFFSET('Sanitation Data'!$G$29,0,10*ROW('Sanitation Data'!G139))="","",OFFSET('Sanitation Data'!$G$29,0,10*ROW('Sanitation Data'!G139)))</f>
        <v/>
      </c>
      <c r="DB145" s="374" t="str">
        <f ca="1">+IF(OFFSET('Sanitation Data'!$G$30,0,10*ROW('Sanitation Data'!G139))="","",OFFSET('Sanitation Data'!$G$30,0,10*ROW('Sanitation Data'!G139)))</f>
        <v/>
      </c>
      <c r="DC145" s="374" t="str">
        <f ca="1">+IF(OFFSET('Sanitation Data'!$G$31,0,10*ROW('Sanitation Data'!G139))="","",OFFSET('Sanitation Data'!$G$31,0,10*ROW('Sanitation Data'!G139)))</f>
        <v/>
      </c>
      <c r="DD145" s="374" t="str">
        <f ca="1">+IF(OFFSET('Sanitation Data'!$G$32,0,10*ROW('Sanitation Data'!G139))="","",OFFSET('Sanitation Data'!$G$32,0,10*ROW('Sanitation Data'!G139)))</f>
        <v/>
      </c>
      <c r="DE145" s="374" t="str">
        <f ca="1">+IF(OFFSET('Sanitation Data'!$H$28,0,10*ROW('Sanitation Data'!H139))="","",OFFSET('Sanitation Data'!$H$28,0,10*ROW('Sanitation Data'!H139)))</f>
        <v/>
      </c>
      <c r="DF145" s="374" t="str">
        <f ca="1">+IF(OFFSET('Sanitation Data'!$H$29,0,10*ROW('Sanitation Data'!H139))="","",OFFSET('Sanitation Data'!$H$29,0,10*ROW('Sanitation Data'!H139)))</f>
        <v/>
      </c>
      <c r="DG145" s="374" t="str">
        <f ca="1">+IF(OFFSET('Sanitation Data'!$H$30,0,10*ROW('Sanitation Data'!H139))="","",OFFSET('Sanitation Data'!$H$30,0,10*ROW('Sanitation Data'!H139)))</f>
        <v/>
      </c>
      <c r="DH145" s="374" t="str">
        <f ca="1">+IF(OFFSET('Sanitation Data'!$H$31,0,10*ROW('Sanitation Data'!H139))="","",OFFSET('Sanitation Data'!$H$31,0,10*ROW('Sanitation Data'!H139)))</f>
        <v/>
      </c>
      <c r="DI145" s="374" t="str">
        <f ca="1">+IF(OFFSET('Sanitation Data'!$H$32,0,10*ROW('Sanitation Data'!H139))="","",OFFSET('Sanitation Data'!$H$32,0,10*ROW('Sanitation Data'!H139)))</f>
        <v/>
      </c>
      <c r="DJ145" s="374" t="str">
        <f ca="1">+IF(OFFSET('Sanitation Data'!$I$28,0,10*ROW('Sanitation Data'!I139))="","",OFFSET('Sanitation Data'!$I$28,0,10*ROW('Sanitation Data'!I139)))</f>
        <v/>
      </c>
      <c r="DK145" s="374" t="str">
        <f ca="1">+IF(OFFSET('Sanitation Data'!$I$29,0,10*ROW('Sanitation Data'!I139))="","",OFFSET('Sanitation Data'!$I$29,0,10*ROW('Sanitation Data'!I139)))</f>
        <v/>
      </c>
      <c r="DL145" s="374" t="str">
        <f ca="1">+IF(OFFSET('Sanitation Data'!$I$30,0,10*ROW('Sanitation Data'!I139))="","",OFFSET('Sanitation Data'!$I$30,0,10*ROW('Sanitation Data'!I139)))</f>
        <v/>
      </c>
      <c r="DM145" s="374" t="str">
        <f ca="1">+IF(OFFSET('Sanitation Data'!$I$31,0,10*ROW('Sanitation Data'!I139))="","",OFFSET('Sanitation Data'!$I$31,0,10*ROW('Sanitation Data'!I139)))</f>
        <v/>
      </c>
      <c r="DN145" s="374" t="str">
        <f ca="1">+IF(OFFSET('Sanitation Data'!$I$32,0,10*ROW('Sanitation Data'!I139))="","",OFFSET('Sanitation Data'!$I$32,0,10*ROW('Sanitation Data'!I139)))</f>
        <v/>
      </c>
      <c r="DO145" s="374" t="str">
        <f ca="1">+IF(OFFSET('Hygiene Data'!$D$11,0,10*ROW('Hygiene Data'!D139))="","",OFFSET('Hygiene Data'!$D$11,0,10*ROW('Hygiene Data'!D139)))</f>
        <v/>
      </c>
      <c r="DP145" s="374" t="str">
        <f ca="1">+IF(OFFSET('Hygiene Data'!$D$12,0,10*ROW('Hygiene Data'!D139))="","",OFFSET('Hygiene Data'!$D$12,0,10*ROW('Hygiene Data'!D139)))</f>
        <v/>
      </c>
      <c r="DQ145" s="374" t="str">
        <f ca="1">+IF(OFFSET('Hygiene Data'!$D$13,0,10*ROW('Hygiene Data'!D139))="","",OFFSET('Hygiene Data'!$D$13,0,10*ROW('Hygiene Data'!D139)))</f>
        <v/>
      </c>
      <c r="DR145" s="374" t="str">
        <f ca="1">+IF(OFFSET('Hygiene Data'!$E$11,0,10*ROW('Hygiene Data'!E139))="","",OFFSET('Hygiene Data'!$E$11,0,10*ROW('Hygiene Data'!E139)))</f>
        <v/>
      </c>
      <c r="DS145" s="374" t="str">
        <f ca="1">+IF(OFFSET('Hygiene Data'!$E$12,0,10*ROW('Hygiene Data'!E139))="","",OFFSET('Hygiene Data'!$E$12,0,10*ROW('Hygiene Data'!E139)))</f>
        <v/>
      </c>
      <c r="DT145" s="374" t="str">
        <f ca="1">+IF(OFFSET('Hygiene Data'!$E$13,0,10*ROW('Hygiene Data'!E139))="","",OFFSET('Hygiene Data'!$E$13,0,10*ROW('Hygiene Data'!E139)))</f>
        <v/>
      </c>
      <c r="DU145" s="374" t="str">
        <f ca="1">+IF(OFFSET('Hygiene Data'!$F$11,0,10*ROW('Hygiene Data'!F139))="","",OFFSET('Hygiene Data'!$F$11,0,10*ROW('Hygiene Data'!F139)))</f>
        <v/>
      </c>
      <c r="DV145" s="374" t="str">
        <f ca="1">+IF(OFFSET('Hygiene Data'!$F$12,0,10*ROW('Hygiene Data'!F139))="","",OFFSET('Hygiene Data'!$F$12,0,10*ROW('Hygiene Data'!F139)))</f>
        <v/>
      </c>
      <c r="DW145" s="374" t="str">
        <f ca="1">+IF(OFFSET('Hygiene Data'!$F$13,0,10*ROW('Hygiene Data'!F139))="","",OFFSET('Hygiene Data'!$F$13,0,10*ROW('Hygiene Data'!F139)))</f>
        <v/>
      </c>
      <c r="DX145" s="374" t="str">
        <f ca="1">+IF(OFFSET('Hygiene Data'!$G$11,0,10*ROW('Hygiene Data'!G139))="","",OFFSET('Hygiene Data'!$G$11,0,10*ROW('Hygiene Data'!G139)))</f>
        <v/>
      </c>
      <c r="DY145" s="374" t="str">
        <f ca="1">+IF(OFFSET('Hygiene Data'!$G$12,0,10*ROW('Hygiene Data'!G139))="","",OFFSET('Hygiene Data'!$G$12,0,10*ROW('Hygiene Data'!G139)))</f>
        <v/>
      </c>
      <c r="DZ145" s="374" t="str">
        <f ca="1">+IF(OFFSET('Hygiene Data'!$G$13,0,10*ROW('Hygiene Data'!G139))="","",OFFSET('Hygiene Data'!$G$13,0,10*ROW('Hygiene Data'!G139)))</f>
        <v/>
      </c>
      <c r="EA145" s="374" t="str">
        <f ca="1">+IF(OFFSET('Hygiene Data'!$H$11,0,10*ROW('Hygiene Data'!H139))="","",OFFSET('Hygiene Data'!$H$11,0,10*ROW('Hygiene Data'!H139)))</f>
        <v/>
      </c>
      <c r="EB145" s="374" t="str">
        <f ca="1">+IF(OFFSET('Hygiene Data'!$H$12,0,10*ROW('Hygiene Data'!H139))="","",OFFSET('Hygiene Data'!$H$12,0,10*ROW('Hygiene Data'!H139)))</f>
        <v/>
      </c>
      <c r="EC145" s="374" t="str">
        <f ca="1">+IF(OFFSET('Hygiene Data'!$H$13,0,10*ROW('Hygiene Data'!H139))="","",OFFSET('Hygiene Data'!$H$13,0,10*ROW('Hygiene Data'!H139)))</f>
        <v/>
      </c>
      <c r="ED145" s="374" t="str">
        <f ca="1">+IF(OFFSET('Hygiene Data'!$I$11,0,10*ROW('Hygiene Data'!I139))="","",OFFSET('Hygiene Data'!$I$11,0,10*ROW('Hygiene Data'!I139)))</f>
        <v/>
      </c>
      <c r="EE145" s="374" t="str">
        <f ca="1">+IF(OFFSET('Hygiene Data'!$I$12,0,10*ROW('Hygiene Data'!I139))="","",OFFSET('Hygiene Data'!$I$12,0,10*ROW('Hygiene Data'!I139)))</f>
        <v/>
      </c>
      <c r="EF145" s="374" t="str">
        <f ca="1">+IF(OFFSET('Hygiene Data'!$I$13,0,10*ROW('Hygiene Data'!I139))="","",OFFSET('Hygiene Data'!$I$13,0,10*ROW('Hygiene Data'!I139)))</f>
        <v/>
      </c>
    </row>
    <row r="146" spans="1:136" x14ac:dyDescent="0.25">
      <c r="A146" s="483" t="str">
        <f ca="1">+IF(OFFSET('Water Data'!$B$2,0,10*ROW('Water Data'!E140))="","",OFFSET('Water Data'!$B$2,0,10*ROW('Water Data'!E140)))</f>
        <v/>
      </c>
      <c r="B146" s="48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0" t="str">
        <f t="shared" ca="1" si="2"/>
        <v/>
      </c>
      <c r="D146" s="51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4" t="str">
        <f ca="1">+IF(OFFSET('Water Data'!$D$27,0,10*ROW('Water Data'!D140))="","",OFFSET('Water Data'!$D$27,0,10*ROW('Water Data'!D140)))</f>
        <v/>
      </c>
      <c r="BT146" s="374" t="str">
        <f ca="1">+IF(OFFSET('Water Data'!$D$28,0,10*ROW('Water Data'!D140))="","",OFFSET('Water Data'!$D$28,0,10*ROW('Water Data'!D140)))</f>
        <v/>
      </c>
      <c r="BU146" s="374" t="str">
        <f ca="1">+IF(OFFSET('Water Data'!$D$29,0,10*ROW('Water Data'!D140))="","",OFFSET('Water Data'!$D$29,0,10*ROW('Water Data'!D140)))</f>
        <v/>
      </c>
      <c r="BV146" s="374" t="str">
        <f ca="1">+IF(OFFSET('Water Data'!$E$27,0,10*ROW('Water Data'!E140))="","",OFFSET('Water Data'!$E$27,0,10*ROW('Water Data'!E140)))</f>
        <v/>
      </c>
      <c r="BW146" s="374" t="str">
        <f ca="1">+IF(OFFSET('Water Data'!$E$28,0,10*ROW('Water Data'!E140))="","",OFFSET('Water Data'!$E$28,0,10*ROW('Water Data'!E140)))</f>
        <v/>
      </c>
      <c r="BX146" s="374" t="str">
        <f ca="1">+IF(OFFSET('Water Data'!$E$29,0,10*ROW('Water Data'!E140))="","",OFFSET('Water Data'!$E$29,0,10*ROW('Water Data'!E140)))</f>
        <v/>
      </c>
      <c r="BY146" s="374" t="str">
        <f ca="1">+IF(OFFSET('Water Data'!$F$27,0,10*ROW('Water Data'!F140))="","",OFFSET('Water Data'!$F$27,0,10*ROW('Water Data'!F140)))</f>
        <v/>
      </c>
      <c r="BZ146" s="374" t="str">
        <f ca="1">+IF(OFFSET('Water Data'!$F$28,0,10*ROW('Water Data'!F140))="","",OFFSET('Water Data'!$F$28,0,10*ROW('Water Data'!F140)))</f>
        <v/>
      </c>
      <c r="CA146" s="374" t="str">
        <f ca="1">+IF(OFFSET('Water Data'!$F$29,0,10*ROW('Water Data'!F140))="","",OFFSET('Water Data'!$F$29,0,10*ROW('Water Data'!F140)))</f>
        <v/>
      </c>
      <c r="CB146" s="374" t="str">
        <f ca="1">+IF(OFFSET('Water Data'!$G$27,0,10*ROW('Water Data'!G140))="","",OFFSET('Water Data'!$G$27,0,10*ROW('Water Data'!G140)))</f>
        <v/>
      </c>
      <c r="CC146" s="374" t="str">
        <f ca="1">+IF(OFFSET('Water Data'!$G$28,0,10*ROW('Water Data'!G140))="","",OFFSET('Water Data'!$G$28,0,10*ROW('Water Data'!G140)))</f>
        <v/>
      </c>
      <c r="CD146" s="374" t="str">
        <f ca="1">+IF(OFFSET('Water Data'!$G$29,0,10*ROW('Water Data'!G140))="","",OFFSET('Water Data'!$G$29,0,10*ROW('Water Data'!G140)))</f>
        <v/>
      </c>
      <c r="CE146" s="374" t="str">
        <f ca="1">+IF(OFFSET('Water Data'!$H$27,0,10*ROW('Water Data'!H140))="","",OFFSET('Water Data'!$H$27,0,10*ROW('Water Data'!H140)))</f>
        <v/>
      </c>
      <c r="CF146" s="374" t="str">
        <f ca="1">+IF(OFFSET('Water Data'!$H$28,0,10*ROW('Water Data'!H140))="","",OFFSET('Water Data'!$H$28,0,10*ROW('Water Data'!H140)))</f>
        <v/>
      </c>
      <c r="CG146" s="374" t="str">
        <f ca="1">+IF(OFFSET('Water Data'!$H$29,0,10*ROW('Water Data'!H140))="","",OFFSET('Water Data'!$H$29,0,10*ROW('Water Data'!H140)))</f>
        <v/>
      </c>
      <c r="CH146" s="374" t="str">
        <f ca="1">+IF(OFFSET('Water Data'!$I$27,0,10*ROW('Water Data'!I140))="","",OFFSET('Water Data'!$I$27,0,10*ROW('Water Data'!I140)))</f>
        <v/>
      </c>
      <c r="CI146" s="374" t="str">
        <f ca="1">+IF(OFFSET('Water Data'!$I$28,0,10*ROW('Water Data'!I140))="","",OFFSET('Water Data'!$I$28,0,10*ROW('Water Data'!I140)))</f>
        <v/>
      </c>
      <c r="CJ146" s="374" t="str">
        <f ca="1">+IF(OFFSET('Water Data'!$I$29,0,10*ROW('Water Data'!I140))="","",OFFSET('Water Data'!$I$29,0,10*ROW('Water Data'!I140)))</f>
        <v/>
      </c>
      <c r="CK146" s="374" t="str">
        <f ca="1">+IF(OFFSET('Sanitation Data'!$D$28,0,10*ROW('Sanitation Data'!D140))="","",OFFSET('Sanitation Data'!$D$28,0,10*ROW('Sanitation Data'!D140)))</f>
        <v/>
      </c>
      <c r="CL146" s="374" t="str">
        <f ca="1">+IF(OFFSET('Sanitation Data'!$D$29,0,10*ROW('Sanitation Data'!D140))="","",OFFSET('Sanitation Data'!$D$29,0,10*ROW('Sanitation Data'!D140)))</f>
        <v/>
      </c>
      <c r="CM146" s="374" t="str">
        <f ca="1">+IF(OFFSET('Sanitation Data'!$D$30,0,10*ROW('Sanitation Data'!D140))="","",OFFSET('Sanitation Data'!$D$30,0,10*ROW('Sanitation Data'!D140)))</f>
        <v/>
      </c>
      <c r="CN146" s="374" t="str">
        <f ca="1">+IF(OFFSET('Sanitation Data'!$D$31,0,10*ROW('Sanitation Data'!D140))="","",OFFSET('Sanitation Data'!$D$31,0,10*ROW('Sanitation Data'!D140)))</f>
        <v/>
      </c>
      <c r="CO146" s="374" t="str">
        <f ca="1">+IF(OFFSET('Sanitation Data'!$D$32,0,10*ROW('Sanitation Data'!D140))="","",OFFSET('Sanitation Data'!$D$32,0,10*ROW('Sanitation Data'!D140)))</f>
        <v/>
      </c>
      <c r="CP146" s="374" t="str">
        <f ca="1">+IF(OFFSET('Sanitation Data'!$E$28,0,10*ROW('Sanitation Data'!E140))="","",OFFSET('Sanitation Data'!$E$28,0,10*ROW('Sanitation Data'!E140)))</f>
        <v/>
      </c>
      <c r="CQ146" s="374" t="str">
        <f ca="1">+IF(OFFSET('Sanitation Data'!$E$29,0,10*ROW('Sanitation Data'!E140))="","",OFFSET('Sanitation Data'!$E$29,0,10*ROW('Sanitation Data'!E140)))</f>
        <v/>
      </c>
      <c r="CR146" s="374" t="str">
        <f ca="1">+IF(OFFSET('Sanitation Data'!$E$30,0,10*ROW('Sanitation Data'!E140))="","",OFFSET('Sanitation Data'!$E$30,0,10*ROW('Sanitation Data'!E140)))</f>
        <v/>
      </c>
      <c r="CS146" s="374" t="str">
        <f ca="1">+IF(OFFSET('Sanitation Data'!$E$31,0,10*ROW('Sanitation Data'!E140))="","",OFFSET('Sanitation Data'!$E$31,0,10*ROW('Sanitation Data'!E140)))</f>
        <v/>
      </c>
      <c r="CT146" s="374" t="str">
        <f ca="1">+IF(OFFSET('Sanitation Data'!$E$32,0,10*ROW('Sanitation Data'!E140))="","",OFFSET('Sanitation Data'!$E$32,0,10*ROW('Sanitation Data'!E140)))</f>
        <v/>
      </c>
      <c r="CU146" s="374" t="str">
        <f ca="1">+IF(OFFSET('Sanitation Data'!$F$28,0,10*ROW('Sanitation Data'!F140))="","",OFFSET('Sanitation Data'!$F$28,0,10*ROW('Sanitation Data'!F140)))</f>
        <v/>
      </c>
      <c r="CV146" s="374" t="str">
        <f ca="1">+IF(OFFSET('Sanitation Data'!$F$29,0,10*ROW('Sanitation Data'!F140))="","",OFFSET('Sanitation Data'!$F$29,0,10*ROW('Sanitation Data'!F140)))</f>
        <v/>
      </c>
      <c r="CW146" s="374" t="str">
        <f ca="1">+IF(OFFSET('Sanitation Data'!$F$30,0,10*ROW('Sanitation Data'!F140))="","",OFFSET('Sanitation Data'!$F$30,0,10*ROW('Sanitation Data'!F140)))</f>
        <v/>
      </c>
      <c r="CX146" s="374" t="str">
        <f ca="1">+IF(OFFSET('Sanitation Data'!$F$31,0,10*ROW('Sanitation Data'!F140))="","",OFFSET('Sanitation Data'!$F$31,0,10*ROW('Sanitation Data'!F140)))</f>
        <v/>
      </c>
      <c r="CY146" s="374" t="str">
        <f ca="1">+IF(OFFSET('Sanitation Data'!$F$32,0,10*ROW('Sanitation Data'!F140))="","",OFFSET('Sanitation Data'!$F$32,0,10*ROW('Sanitation Data'!F140)))</f>
        <v/>
      </c>
      <c r="CZ146" s="374" t="str">
        <f ca="1">+IF(OFFSET('Sanitation Data'!$G$28,0,10*ROW('Sanitation Data'!G140))="","",OFFSET('Sanitation Data'!$G$28,0,10*ROW('Sanitation Data'!G140)))</f>
        <v/>
      </c>
      <c r="DA146" s="374" t="str">
        <f ca="1">+IF(OFFSET('Sanitation Data'!$G$29,0,10*ROW('Sanitation Data'!G140))="","",OFFSET('Sanitation Data'!$G$29,0,10*ROW('Sanitation Data'!G140)))</f>
        <v/>
      </c>
      <c r="DB146" s="374" t="str">
        <f ca="1">+IF(OFFSET('Sanitation Data'!$G$30,0,10*ROW('Sanitation Data'!G140))="","",OFFSET('Sanitation Data'!$G$30,0,10*ROW('Sanitation Data'!G140)))</f>
        <v/>
      </c>
      <c r="DC146" s="374" t="str">
        <f ca="1">+IF(OFFSET('Sanitation Data'!$G$31,0,10*ROW('Sanitation Data'!G140))="","",OFFSET('Sanitation Data'!$G$31,0,10*ROW('Sanitation Data'!G140)))</f>
        <v/>
      </c>
      <c r="DD146" s="374" t="str">
        <f ca="1">+IF(OFFSET('Sanitation Data'!$G$32,0,10*ROW('Sanitation Data'!G140))="","",OFFSET('Sanitation Data'!$G$32,0,10*ROW('Sanitation Data'!G140)))</f>
        <v/>
      </c>
      <c r="DE146" s="374" t="str">
        <f ca="1">+IF(OFFSET('Sanitation Data'!$H$28,0,10*ROW('Sanitation Data'!H140))="","",OFFSET('Sanitation Data'!$H$28,0,10*ROW('Sanitation Data'!H140)))</f>
        <v/>
      </c>
      <c r="DF146" s="374" t="str">
        <f ca="1">+IF(OFFSET('Sanitation Data'!$H$29,0,10*ROW('Sanitation Data'!H140))="","",OFFSET('Sanitation Data'!$H$29,0,10*ROW('Sanitation Data'!H140)))</f>
        <v/>
      </c>
      <c r="DG146" s="374" t="str">
        <f ca="1">+IF(OFFSET('Sanitation Data'!$H$30,0,10*ROW('Sanitation Data'!H140))="","",OFFSET('Sanitation Data'!$H$30,0,10*ROW('Sanitation Data'!H140)))</f>
        <v/>
      </c>
      <c r="DH146" s="374" t="str">
        <f ca="1">+IF(OFFSET('Sanitation Data'!$H$31,0,10*ROW('Sanitation Data'!H140))="","",OFFSET('Sanitation Data'!$H$31,0,10*ROW('Sanitation Data'!H140)))</f>
        <v/>
      </c>
      <c r="DI146" s="374" t="str">
        <f ca="1">+IF(OFFSET('Sanitation Data'!$H$32,0,10*ROW('Sanitation Data'!H140))="","",OFFSET('Sanitation Data'!$H$32,0,10*ROW('Sanitation Data'!H140)))</f>
        <v/>
      </c>
      <c r="DJ146" s="374" t="str">
        <f ca="1">+IF(OFFSET('Sanitation Data'!$I$28,0,10*ROW('Sanitation Data'!I140))="","",OFFSET('Sanitation Data'!$I$28,0,10*ROW('Sanitation Data'!I140)))</f>
        <v/>
      </c>
      <c r="DK146" s="374" t="str">
        <f ca="1">+IF(OFFSET('Sanitation Data'!$I$29,0,10*ROW('Sanitation Data'!I140))="","",OFFSET('Sanitation Data'!$I$29,0,10*ROW('Sanitation Data'!I140)))</f>
        <v/>
      </c>
      <c r="DL146" s="374" t="str">
        <f ca="1">+IF(OFFSET('Sanitation Data'!$I$30,0,10*ROW('Sanitation Data'!I140))="","",OFFSET('Sanitation Data'!$I$30,0,10*ROW('Sanitation Data'!I140)))</f>
        <v/>
      </c>
      <c r="DM146" s="374" t="str">
        <f ca="1">+IF(OFFSET('Sanitation Data'!$I$31,0,10*ROW('Sanitation Data'!I140))="","",OFFSET('Sanitation Data'!$I$31,0,10*ROW('Sanitation Data'!I140)))</f>
        <v/>
      </c>
      <c r="DN146" s="374" t="str">
        <f ca="1">+IF(OFFSET('Sanitation Data'!$I$32,0,10*ROW('Sanitation Data'!I140))="","",OFFSET('Sanitation Data'!$I$32,0,10*ROW('Sanitation Data'!I140)))</f>
        <v/>
      </c>
      <c r="DO146" s="374" t="str">
        <f ca="1">+IF(OFFSET('Hygiene Data'!$D$11,0,10*ROW('Hygiene Data'!D140))="","",OFFSET('Hygiene Data'!$D$11,0,10*ROW('Hygiene Data'!D140)))</f>
        <v/>
      </c>
      <c r="DP146" s="374" t="str">
        <f ca="1">+IF(OFFSET('Hygiene Data'!$D$12,0,10*ROW('Hygiene Data'!D140))="","",OFFSET('Hygiene Data'!$D$12,0,10*ROW('Hygiene Data'!D140)))</f>
        <v/>
      </c>
      <c r="DQ146" s="374" t="str">
        <f ca="1">+IF(OFFSET('Hygiene Data'!$D$13,0,10*ROW('Hygiene Data'!D140))="","",OFFSET('Hygiene Data'!$D$13,0,10*ROW('Hygiene Data'!D140)))</f>
        <v/>
      </c>
      <c r="DR146" s="374" t="str">
        <f ca="1">+IF(OFFSET('Hygiene Data'!$E$11,0,10*ROW('Hygiene Data'!E140))="","",OFFSET('Hygiene Data'!$E$11,0,10*ROW('Hygiene Data'!E140)))</f>
        <v/>
      </c>
      <c r="DS146" s="374" t="str">
        <f ca="1">+IF(OFFSET('Hygiene Data'!$E$12,0,10*ROW('Hygiene Data'!E140))="","",OFFSET('Hygiene Data'!$E$12,0,10*ROW('Hygiene Data'!E140)))</f>
        <v/>
      </c>
      <c r="DT146" s="374" t="str">
        <f ca="1">+IF(OFFSET('Hygiene Data'!$E$13,0,10*ROW('Hygiene Data'!E140))="","",OFFSET('Hygiene Data'!$E$13,0,10*ROW('Hygiene Data'!E140)))</f>
        <v/>
      </c>
      <c r="DU146" s="374" t="str">
        <f ca="1">+IF(OFFSET('Hygiene Data'!$F$11,0,10*ROW('Hygiene Data'!F140))="","",OFFSET('Hygiene Data'!$F$11,0,10*ROW('Hygiene Data'!F140)))</f>
        <v/>
      </c>
      <c r="DV146" s="374" t="str">
        <f ca="1">+IF(OFFSET('Hygiene Data'!$F$12,0,10*ROW('Hygiene Data'!F140))="","",OFFSET('Hygiene Data'!$F$12,0,10*ROW('Hygiene Data'!F140)))</f>
        <v/>
      </c>
      <c r="DW146" s="374" t="str">
        <f ca="1">+IF(OFFSET('Hygiene Data'!$F$13,0,10*ROW('Hygiene Data'!F140))="","",OFFSET('Hygiene Data'!$F$13,0,10*ROW('Hygiene Data'!F140)))</f>
        <v/>
      </c>
      <c r="DX146" s="374" t="str">
        <f ca="1">+IF(OFFSET('Hygiene Data'!$G$11,0,10*ROW('Hygiene Data'!G140))="","",OFFSET('Hygiene Data'!$G$11,0,10*ROW('Hygiene Data'!G140)))</f>
        <v/>
      </c>
      <c r="DY146" s="374" t="str">
        <f ca="1">+IF(OFFSET('Hygiene Data'!$G$12,0,10*ROW('Hygiene Data'!G140))="","",OFFSET('Hygiene Data'!$G$12,0,10*ROW('Hygiene Data'!G140)))</f>
        <v/>
      </c>
      <c r="DZ146" s="374" t="str">
        <f ca="1">+IF(OFFSET('Hygiene Data'!$G$13,0,10*ROW('Hygiene Data'!G140))="","",OFFSET('Hygiene Data'!$G$13,0,10*ROW('Hygiene Data'!G140)))</f>
        <v/>
      </c>
      <c r="EA146" s="374" t="str">
        <f ca="1">+IF(OFFSET('Hygiene Data'!$H$11,0,10*ROW('Hygiene Data'!H140))="","",OFFSET('Hygiene Data'!$H$11,0,10*ROW('Hygiene Data'!H140)))</f>
        <v/>
      </c>
      <c r="EB146" s="374" t="str">
        <f ca="1">+IF(OFFSET('Hygiene Data'!$H$12,0,10*ROW('Hygiene Data'!H140))="","",OFFSET('Hygiene Data'!$H$12,0,10*ROW('Hygiene Data'!H140)))</f>
        <v/>
      </c>
      <c r="EC146" s="374" t="str">
        <f ca="1">+IF(OFFSET('Hygiene Data'!$H$13,0,10*ROW('Hygiene Data'!H140))="","",OFFSET('Hygiene Data'!$H$13,0,10*ROW('Hygiene Data'!H140)))</f>
        <v/>
      </c>
      <c r="ED146" s="374" t="str">
        <f ca="1">+IF(OFFSET('Hygiene Data'!$I$11,0,10*ROW('Hygiene Data'!I140))="","",OFFSET('Hygiene Data'!$I$11,0,10*ROW('Hygiene Data'!I140)))</f>
        <v/>
      </c>
      <c r="EE146" s="374" t="str">
        <f ca="1">+IF(OFFSET('Hygiene Data'!$I$12,0,10*ROW('Hygiene Data'!I140))="","",OFFSET('Hygiene Data'!$I$12,0,10*ROW('Hygiene Data'!I140)))</f>
        <v/>
      </c>
      <c r="EF146" s="374" t="str">
        <f ca="1">+IF(OFFSET('Hygiene Data'!$I$13,0,10*ROW('Hygiene Data'!I140))="","",OFFSET('Hygiene Data'!$I$13,0,10*ROW('Hygiene Data'!I140)))</f>
        <v/>
      </c>
    </row>
    <row r="147" spans="1:136" x14ac:dyDescent="0.25">
      <c r="A147" s="483" t="str">
        <f ca="1">+IF(OFFSET('Water Data'!$B$2,0,10*ROW('Water Data'!E141))="","",OFFSET('Water Data'!$B$2,0,10*ROW('Water Data'!E141)))</f>
        <v/>
      </c>
      <c r="B147" s="48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0" t="str">
        <f t="shared" ca="1" si="2"/>
        <v/>
      </c>
      <c r="D147" s="51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4" t="str">
        <f ca="1">+IF(OFFSET('Water Data'!$D$27,0,10*ROW('Water Data'!D141))="","",OFFSET('Water Data'!$D$27,0,10*ROW('Water Data'!D141)))</f>
        <v/>
      </c>
      <c r="BT147" s="374" t="str">
        <f ca="1">+IF(OFFSET('Water Data'!$D$28,0,10*ROW('Water Data'!D141))="","",OFFSET('Water Data'!$D$28,0,10*ROW('Water Data'!D141)))</f>
        <v/>
      </c>
      <c r="BU147" s="374" t="str">
        <f ca="1">+IF(OFFSET('Water Data'!$D$29,0,10*ROW('Water Data'!D141))="","",OFFSET('Water Data'!$D$29,0,10*ROW('Water Data'!D141)))</f>
        <v/>
      </c>
      <c r="BV147" s="374" t="str">
        <f ca="1">+IF(OFFSET('Water Data'!$E$27,0,10*ROW('Water Data'!E141))="","",OFFSET('Water Data'!$E$27,0,10*ROW('Water Data'!E141)))</f>
        <v/>
      </c>
      <c r="BW147" s="374" t="str">
        <f ca="1">+IF(OFFSET('Water Data'!$E$28,0,10*ROW('Water Data'!E141))="","",OFFSET('Water Data'!$E$28,0,10*ROW('Water Data'!E141)))</f>
        <v/>
      </c>
      <c r="BX147" s="374" t="str">
        <f ca="1">+IF(OFFSET('Water Data'!$E$29,0,10*ROW('Water Data'!E141))="","",OFFSET('Water Data'!$E$29,0,10*ROW('Water Data'!E141)))</f>
        <v/>
      </c>
      <c r="BY147" s="374" t="str">
        <f ca="1">+IF(OFFSET('Water Data'!$F$27,0,10*ROW('Water Data'!F141))="","",OFFSET('Water Data'!$F$27,0,10*ROW('Water Data'!F141)))</f>
        <v/>
      </c>
      <c r="BZ147" s="374" t="str">
        <f ca="1">+IF(OFFSET('Water Data'!$F$28,0,10*ROW('Water Data'!F141))="","",OFFSET('Water Data'!$F$28,0,10*ROW('Water Data'!F141)))</f>
        <v/>
      </c>
      <c r="CA147" s="374" t="str">
        <f ca="1">+IF(OFFSET('Water Data'!$F$29,0,10*ROW('Water Data'!F141))="","",OFFSET('Water Data'!$F$29,0,10*ROW('Water Data'!F141)))</f>
        <v/>
      </c>
      <c r="CB147" s="374" t="str">
        <f ca="1">+IF(OFFSET('Water Data'!$G$27,0,10*ROW('Water Data'!G141))="","",OFFSET('Water Data'!$G$27,0,10*ROW('Water Data'!G141)))</f>
        <v/>
      </c>
      <c r="CC147" s="374" t="str">
        <f ca="1">+IF(OFFSET('Water Data'!$G$28,0,10*ROW('Water Data'!G141))="","",OFFSET('Water Data'!$G$28,0,10*ROW('Water Data'!G141)))</f>
        <v/>
      </c>
      <c r="CD147" s="374" t="str">
        <f ca="1">+IF(OFFSET('Water Data'!$G$29,0,10*ROW('Water Data'!G141))="","",OFFSET('Water Data'!$G$29,0,10*ROW('Water Data'!G141)))</f>
        <v/>
      </c>
      <c r="CE147" s="374" t="str">
        <f ca="1">+IF(OFFSET('Water Data'!$H$27,0,10*ROW('Water Data'!H141))="","",OFFSET('Water Data'!$H$27,0,10*ROW('Water Data'!H141)))</f>
        <v/>
      </c>
      <c r="CF147" s="374" t="str">
        <f ca="1">+IF(OFFSET('Water Data'!$H$28,0,10*ROW('Water Data'!H141))="","",OFFSET('Water Data'!$H$28,0,10*ROW('Water Data'!H141)))</f>
        <v/>
      </c>
      <c r="CG147" s="374" t="str">
        <f ca="1">+IF(OFFSET('Water Data'!$H$29,0,10*ROW('Water Data'!H141))="","",OFFSET('Water Data'!$H$29,0,10*ROW('Water Data'!H141)))</f>
        <v/>
      </c>
      <c r="CH147" s="374" t="str">
        <f ca="1">+IF(OFFSET('Water Data'!$I$27,0,10*ROW('Water Data'!I141))="","",OFFSET('Water Data'!$I$27,0,10*ROW('Water Data'!I141)))</f>
        <v/>
      </c>
      <c r="CI147" s="374" t="str">
        <f ca="1">+IF(OFFSET('Water Data'!$I$28,0,10*ROW('Water Data'!I141))="","",OFFSET('Water Data'!$I$28,0,10*ROW('Water Data'!I141)))</f>
        <v/>
      </c>
      <c r="CJ147" s="374" t="str">
        <f ca="1">+IF(OFFSET('Water Data'!$I$29,0,10*ROW('Water Data'!I141))="","",OFFSET('Water Data'!$I$29,0,10*ROW('Water Data'!I141)))</f>
        <v/>
      </c>
      <c r="CK147" s="374" t="str">
        <f ca="1">+IF(OFFSET('Sanitation Data'!$D$28,0,10*ROW('Sanitation Data'!D141))="","",OFFSET('Sanitation Data'!$D$28,0,10*ROW('Sanitation Data'!D141)))</f>
        <v/>
      </c>
      <c r="CL147" s="374" t="str">
        <f ca="1">+IF(OFFSET('Sanitation Data'!$D$29,0,10*ROW('Sanitation Data'!D141))="","",OFFSET('Sanitation Data'!$D$29,0,10*ROW('Sanitation Data'!D141)))</f>
        <v/>
      </c>
      <c r="CM147" s="374" t="str">
        <f ca="1">+IF(OFFSET('Sanitation Data'!$D$30,0,10*ROW('Sanitation Data'!D141))="","",OFFSET('Sanitation Data'!$D$30,0,10*ROW('Sanitation Data'!D141)))</f>
        <v/>
      </c>
      <c r="CN147" s="374" t="str">
        <f ca="1">+IF(OFFSET('Sanitation Data'!$D$31,0,10*ROW('Sanitation Data'!D141))="","",OFFSET('Sanitation Data'!$D$31,0,10*ROW('Sanitation Data'!D141)))</f>
        <v/>
      </c>
      <c r="CO147" s="374" t="str">
        <f ca="1">+IF(OFFSET('Sanitation Data'!$D$32,0,10*ROW('Sanitation Data'!D141))="","",OFFSET('Sanitation Data'!$D$32,0,10*ROW('Sanitation Data'!D141)))</f>
        <v/>
      </c>
      <c r="CP147" s="374" t="str">
        <f ca="1">+IF(OFFSET('Sanitation Data'!$E$28,0,10*ROW('Sanitation Data'!E141))="","",OFFSET('Sanitation Data'!$E$28,0,10*ROW('Sanitation Data'!E141)))</f>
        <v/>
      </c>
      <c r="CQ147" s="374" t="str">
        <f ca="1">+IF(OFFSET('Sanitation Data'!$E$29,0,10*ROW('Sanitation Data'!E141))="","",OFFSET('Sanitation Data'!$E$29,0,10*ROW('Sanitation Data'!E141)))</f>
        <v/>
      </c>
      <c r="CR147" s="374" t="str">
        <f ca="1">+IF(OFFSET('Sanitation Data'!$E$30,0,10*ROW('Sanitation Data'!E141))="","",OFFSET('Sanitation Data'!$E$30,0,10*ROW('Sanitation Data'!E141)))</f>
        <v/>
      </c>
      <c r="CS147" s="374" t="str">
        <f ca="1">+IF(OFFSET('Sanitation Data'!$E$31,0,10*ROW('Sanitation Data'!E141))="","",OFFSET('Sanitation Data'!$E$31,0,10*ROW('Sanitation Data'!E141)))</f>
        <v/>
      </c>
      <c r="CT147" s="374" t="str">
        <f ca="1">+IF(OFFSET('Sanitation Data'!$E$32,0,10*ROW('Sanitation Data'!E141))="","",OFFSET('Sanitation Data'!$E$32,0,10*ROW('Sanitation Data'!E141)))</f>
        <v/>
      </c>
      <c r="CU147" s="374" t="str">
        <f ca="1">+IF(OFFSET('Sanitation Data'!$F$28,0,10*ROW('Sanitation Data'!F141))="","",OFFSET('Sanitation Data'!$F$28,0,10*ROW('Sanitation Data'!F141)))</f>
        <v/>
      </c>
      <c r="CV147" s="374" t="str">
        <f ca="1">+IF(OFFSET('Sanitation Data'!$F$29,0,10*ROW('Sanitation Data'!F141))="","",OFFSET('Sanitation Data'!$F$29,0,10*ROW('Sanitation Data'!F141)))</f>
        <v/>
      </c>
      <c r="CW147" s="374" t="str">
        <f ca="1">+IF(OFFSET('Sanitation Data'!$F$30,0,10*ROW('Sanitation Data'!F141))="","",OFFSET('Sanitation Data'!$F$30,0,10*ROW('Sanitation Data'!F141)))</f>
        <v/>
      </c>
      <c r="CX147" s="374" t="str">
        <f ca="1">+IF(OFFSET('Sanitation Data'!$F$31,0,10*ROW('Sanitation Data'!F141))="","",OFFSET('Sanitation Data'!$F$31,0,10*ROW('Sanitation Data'!F141)))</f>
        <v/>
      </c>
      <c r="CY147" s="374" t="str">
        <f ca="1">+IF(OFFSET('Sanitation Data'!$F$32,0,10*ROW('Sanitation Data'!F141))="","",OFFSET('Sanitation Data'!$F$32,0,10*ROW('Sanitation Data'!F141)))</f>
        <v/>
      </c>
      <c r="CZ147" s="374" t="str">
        <f ca="1">+IF(OFFSET('Sanitation Data'!$G$28,0,10*ROW('Sanitation Data'!G141))="","",OFFSET('Sanitation Data'!$G$28,0,10*ROW('Sanitation Data'!G141)))</f>
        <v/>
      </c>
      <c r="DA147" s="374" t="str">
        <f ca="1">+IF(OFFSET('Sanitation Data'!$G$29,0,10*ROW('Sanitation Data'!G141))="","",OFFSET('Sanitation Data'!$G$29,0,10*ROW('Sanitation Data'!G141)))</f>
        <v/>
      </c>
      <c r="DB147" s="374" t="str">
        <f ca="1">+IF(OFFSET('Sanitation Data'!$G$30,0,10*ROW('Sanitation Data'!G141))="","",OFFSET('Sanitation Data'!$G$30,0,10*ROW('Sanitation Data'!G141)))</f>
        <v/>
      </c>
      <c r="DC147" s="374" t="str">
        <f ca="1">+IF(OFFSET('Sanitation Data'!$G$31,0,10*ROW('Sanitation Data'!G141))="","",OFFSET('Sanitation Data'!$G$31,0,10*ROW('Sanitation Data'!G141)))</f>
        <v/>
      </c>
      <c r="DD147" s="374" t="str">
        <f ca="1">+IF(OFFSET('Sanitation Data'!$G$32,0,10*ROW('Sanitation Data'!G141))="","",OFFSET('Sanitation Data'!$G$32,0,10*ROW('Sanitation Data'!G141)))</f>
        <v/>
      </c>
      <c r="DE147" s="374" t="str">
        <f ca="1">+IF(OFFSET('Sanitation Data'!$H$28,0,10*ROW('Sanitation Data'!H141))="","",OFFSET('Sanitation Data'!$H$28,0,10*ROW('Sanitation Data'!H141)))</f>
        <v/>
      </c>
      <c r="DF147" s="374" t="str">
        <f ca="1">+IF(OFFSET('Sanitation Data'!$H$29,0,10*ROW('Sanitation Data'!H141))="","",OFFSET('Sanitation Data'!$H$29,0,10*ROW('Sanitation Data'!H141)))</f>
        <v/>
      </c>
      <c r="DG147" s="374" t="str">
        <f ca="1">+IF(OFFSET('Sanitation Data'!$H$30,0,10*ROW('Sanitation Data'!H141))="","",OFFSET('Sanitation Data'!$H$30,0,10*ROW('Sanitation Data'!H141)))</f>
        <v/>
      </c>
      <c r="DH147" s="374" t="str">
        <f ca="1">+IF(OFFSET('Sanitation Data'!$H$31,0,10*ROW('Sanitation Data'!H141))="","",OFFSET('Sanitation Data'!$H$31,0,10*ROW('Sanitation Data'!H141)))</f>
        <v/>
      </c>
      <c r="DI147" s="374" t="str">
        <f ca="1">+IF(OFFSET('Sanitation Data'!$H$32,0,10*ROW('Sanitation Data'!H141))="","",OFFSET('Sanitation Data'!$H$32,0,10*ROW('Sanitation Data'!H141)))</f>
        <v/>
      </c>
      <c r="DJ147" s="374" t="str">
        <f ca="1">+IF(OFFSET('Sanitation Data'!$I$28,0,10*ROW('Sanitation Data'!I141))="","",OFFSET('Sanitation Data'!$I$28,0,10*ROW('Sanitation Data'!I141)))</f>
        <v/>
      </c>
      <c r="DK147" s="374" t="str">
        <f ca="1">+IF(OFFSET('Sanitation Data'!$I$29,0,10*ROW('Sanitation Data'!I141))="","",OFFSET('Sanitation Data'!$I$29,0,10*ROW('Sanitation Data'!I141)))</f>
        <v/>
      </c>
      <c r="DL147" s="374" t="str">
        <f ca="1">+IF(OFFSET('Sanitation Data'!$I$30,0,10*ROW('Sanitation Data'!I141))="","",OFFSET('Sanitation Data'!$I$30,0,10*ROW('Sanitation Data'!I141)))</f>
        <v/>
      </c>
      <c r="DM147" s="374" t="str">
        <f ca="1">+IF(OFFSET('Sanitation Data'!$I$31,0,10*ROW('Sanitation Data'!I141))="","",OFFSET('Sanitation Data'!$I$31,0,10*ROW('Sanitation Data'!I141)))</f>
        <v/>
      </c>
      <c r="DN147" s="374" t="str">
        <f ca="1">+IF(OFFSET('Sanitation Data'!$I$32,0,10*ROW('Sanitation Data'!I141))="","",OFFSET('Sanitation Data'!$I$32,0,10*ROW('Sanitation Data'!I141)))</f>
        <v/>
      </c>
      <c r="DO147" s="374" t="str">
        <f ca="1">+IF(OFFSET('Hygiene Data'!$D$11,0,10*ROW('Hygiene Data'!D141))="","",OFFSET('Hygiene Data'!$D$11,0,10*ROW('Hygiene Data'!D141)))</f>
        <v/>
      </c>
      <c r="DP147" s="374" t="str">
        <f ca="1">+IF(OFFSET('Hygiene Data'!$D$12,0,10*ROW('Hygiene Data'!D141))="","",OFFSET('Hygiene Data'!$D$12,0,10*ROW('Hygiene Data'!D141)))</f>
        <v/>
      </c>
      <c r="DQ147" s="374" t="str">
        <f ca="1">+IF(OFFSET('Hygiene Data'!$D$13,0,10*ROW('Hygiene Data'!D141))="","",OFFSET('Hygiene Data'!$D$13,0,10*ROW('Hygiene Data'!D141)))</f>
        <v/>
      </c>
      <c r="DR147" s="374" t="str">
        <f ca="1">+IF(OFFSET('Hygiene Data'!$E$11,0,10*ROW('Hygiene Data'!E141))="","",OFFSET('Hygiene Data'!$E$11,0,10*ROW('Hygiene Data'!E141)))</f>
        <v/>
      </c>
      <c r="DS147" s="374" t="str">
        <f ca="1">+IF(OFFSET('Hygiene Data'!$E$12,0,10*ROW('Hygiene Data'!E141))="","",OFFSET('Hygiene Data'!$E$12,0,10*ROW('Hygiene Data'!E141)))</f>
        <v/>
      </c>
      <c r="DT147" s="374" t="str">
        <f ca="1">+IF(OFFSET('Hygiene Data'!$E$13,0,10*ROW('Hygiene Data'!E141))="","",OFFSET('Hygiene Data'!$E$13,0,10*ROW('Hygiene Data'!E141)))</f>
        <v/>
      </c>
      <c r="DU147" s="374" t="str">
        <f ca="1">+IF(OFFSET('Hygiene Data'!$F$11,0,10*ROW('Hygiene Data'!F141))="","",OFFSET('Hygiene Data'!$F$11,0,10*ROW('Hygiene Data'!F141)))</f>
        <v/>
      </c>
      <c r="DV147" s="374" t="str">
        <f ca="1">+IF(OFFSET('Hygiene Data'!$F$12,0,10*ROW('Hygiene Data'!F141))="","",OFFSET('Hygiene Data'!$F$12,0,10*ROW('Hygiene Data'!F141)))</f>
        <v/>
      </c>
      <c r="DW147" s="374" t="str">
        <f ca="1">+IF(OFFSET('Hygiene Data'!$F$13,0,10*ROW('Hygiene Data'!F141))="","",OFFSET('Hygiene Data'!$F$13,0,10*ROW('Hygiene Data'!F141)))</f>
        <v/>
      </c>
      <c r="DX147" s="374" t="str">
        <f ca="1">+IF(OFFSET('Hygiene Data'!$G$11,0,10*ROW('Hygiene Data'!G141))="","",OFFSET('Hygiene Data'!$G$11,0,10*ROW('Hygiene Data'!G141)))</f>
        <v/>
      </c>
      <c r="DY147" s="374" t="str">
        <f ca="1">+IF(OFFSET('Hygiene Data'!$G$12,0,10*ROW('Hygiene Data'!G141))="","",OFFSET('Hygiene Data'!$G$12,0,10*ROW('Hygiene Data'!G141)))</f>
        <v/>
      </c>
      <c r="DZ147" s="374" t="str">
        <f ca="1">+IF(OFFSET('Hygiene Data'!$G$13,0,10*ROW('Hygiene Data'!G141))="","",OFFSET('Hygiene Data'!$G$13,0,10*ROW('Hygiene Data'!G141)))</f>
        <v/>
      </c>
      <c r="EA147" s="374" t="str">
        <f ca="1">+IF(OFFSET('Hygiene Data'!$H$11,0,10*ROW('Hygiene Data'!H141))="","",OFFSET('Hygiene Data'!$H$11,0,10*ROW('Hygiene Data'!H141)))</f>
        <v/>
      </c>
      <c r="EB147" s="374" t="str">
        <f ca="1">+IF(OFFSET('Hygiene Data'!$H$12,0,10*ROW('Hygiene Data'!H141))="","",OFFSET('Hygiene Data'!$H$12,0,10*ROW('Hygiene Data'!H141)))</f>
        <v/>
      </c>
      <c r="EC147" s="374" t="str">
        <f ca="1">+IF(OFFSET('Hygiene Data'!$H$13,0,10*ROW('Hygiene Data'!H141))="","",OFFSET('Hygiene Data'!$H$13,0,10*ROW('Hygiene Data'!H141)))</f>
        <v/>
      </c>
      <c r="ED147" s="374" t="str">
        <f ca="1">+IF(OFFSET('Hygiene Data'!$I$11,0,10*ROW('Hygiene Data'!I141))="","",OFFSET('Hygiene Data'!$I$11,0,10*ROW('Hygiene Data'!I141)))</f>
        <v/>
      </c>
      <c r="EE147" s="374" t="str">
        <f ca="1">+IF(OFFSET('Hygiene Data'!$I$12,0,10*ROW('Hygiene Data'!I141))="","",OFFSET('Hygiene Data'!$I$12,0,10*ROW('Hygiene Data'!I141)))</f>
        <v/>
      </c>
      <c r="EF147" s="374" t="str">
        <f ca="1">+IF(OFFSET('Hygiene Data'!$I$13,0,10*ROW('Hygiene Data'!I141))="","",OFFSET('Hygiene Data'!$I$13,0,10*ROW('Hygiene Data'!I141)))</f>
        <v/>
      </c>
    </row>
    <row r="148" spans="1:136" x14ac:dyDescent="0.25">
      <c r="A148" s="483" t="str">
        <f ca="1">+IF(OFFSET('Water Data'!$B$2,0,10*ROW('Water Data'!E142))="","",OFFSET('Water Data'!$B$2,0,10*ROW('Water Data'!E142)))</f>
        <v/>
      </c>
      <c r="B148" s="48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0" t="str">
        <f t="shared" ca="1" si="2"/>
        <v/>
      </c>
      <c r="D148" s="51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4" t="str">
        <f ca="1">+IF(OFFSET('Water Data'!$D$27,0,10*ROW('Water Data'!D142))="","",OFFSET('Water Data'!$D$27,0,10*ROW('Water Data'!D142)))</f>
        <v/>
      </c>
      <c r="BT148" s="374" t="str">
        <f ca="1">+IF(OFFSET('Water Data'!$D$28,0,10*ROW('Water Data'!D142))="","",OFFSET('Water Data'!$D$28,0,10*ROW('Water Data'!D142)))</f>
        <v/>
      </c>
      <c r="BU148" s="374" t="str">
        <f ca="1">+IF(OFFSET('Water Data'!$D$29,0,10*ROW('Water Data'!D142))="","",OFFSET('Water Data'!$D$29,0,10*ROW('Water Data'!D142)))</f>
        <v/>
      </c>
      <c r="BV148" s="374" t="str">
        <f ca="1">+IF(OFFSET('Water Data'!$E$27,0,10*ROW('Water Data'!E142))="","",OFFSET('Water Data'!$E$27,0,10*ROW('Water Data'!E142)))</f>
        <v/>
      </c>
      <c r="BW148" s="374" t="str">
        <f ca="1">+IF(OFFSET('Water Data'!$E$28,0,10*ROW('Water Data'!E142))="","",OFFSET('Water Data'!$E$28,0,10*ROW('Water Data'!E142)))</f>
        <v/>
      </c>
      <c r="BX148" s="374" t="str">
        <f ca="1">+IF(OFFSET('Water Data'!$E$29,0,10*ROW('Water Data'!E142))="","",OFFSET('Water Data'!$E$29,0,10*ROW('Water Data'!E142)))</f>
        <v/>
      </c>
      <c r="BY148" s="374" t="str">
        <f ca="1">+IF(OFFSET('Water Data'!$F$27,0,10*ROW('Water Data'!F142))="","",OFFSET('Water Data'!$F$27,0,10*ROW('Water Data'!F142)))</f>
        <v/>
      </c>
      <c r="BZ148" s="374" t="str">
        <f ca="1">+IF(OFFSET('Water Data'!$F$28,0,10*ROW('Water Data'!F142))="","",OFFSET('Water Data'!$F$28,0,10*ROW('Water Data'!F142)))</f>
        <v/>
      </c>
      <c r="CA148" s="374" t="str">
        <f ca="1">+IF(OFFSET('Water Data'!$F$29,0,10*ROW('Water Data'!F142))="","",OFFSET('Water Data'!$F$29,0,10*ROW('Water Data'!F142)))</f>
        <v/>
      </c>
      <c r="CB148" s="374" t="str">
        <f ca="1">+IF(OFFSET('Water Data'!$G$27,0,10*ROW('Water Data'!G142))="","",OFFSET('Water Data'!$G$27,0,10*ROW('Water Data'!G142)))</f>
        <v/>
      </c>
      <c r="CC148" s="374" t="str">
        <f ca="1">+IF(OFFSET('Water Data'!$G$28,0,10*ROW('Water Data'!G142))="","",OFFSET('Water Data'!$G$28,0,10*ROW('Water Data'!G142)))</f>
        <v/>
      </c>
      <c r="CD148" s="374" t="str">
        <f ca="1">+IF(OFFSET('Water Data'!$G$29,0,10*ROW('Water Data'!G142))="","",OFFSET('Water Data'!$G$29,0,10*ROW('Water Data'!G142)))</f>
        <v/>
      </c>
      <c r="CE148" s="374" t="str">
        <f ca="1">+IF(OFFSET('Water Data'!$H$27,0,10*ROW('Water Data'!H142))="","",OFFSET('Water Data'!$H$27,0,10*ROW('Water Data'!H142)))</f>
        <v/>
      </c>
      <c r="CF148" s="374" t="str">
        <f ca="1">+IF(OFFSET('Water Data'!$H$28,0,10*ROW('Water Data'!H142))="","",OFFSET('Water Data'!$H$28,0,10*ROW('Water Data'!H142)))</f>
        <v/>
      </c>
      <c r="CG148" s="374" t="str">
        <f ca="1">+IF(OFFSET('Water Data'!$H$29,0,10*ROW('Water Data'!H142))="","",OFFSET('Water Data'!$H$29,0,10*ROW('Water Data'!H142)))</f>
        <v/>
      </c>
      <c r="CH148" s="374" t="str">
        <f ca="1">+IF(OFFSET('Water Data'!$I$27,0,10*ROW('Water Data'!I142))="","",OFFSET('Water Data'!$I$27,0,10*ROW('Water Data'!I142)))</f>
        <v/>
      </c>
      <c r="CI148" s="374" t="str">
        <f ca="1">+IF(OFFSET('Water Data'!$I$28,0,10*ROW('Water Data'!I142))="","",OFFSET('Water Data'!$I$28,0,10*ROW('Water Data'!I142)))</f>
        <v/>
      </c>
      <c r="CJ148" s="374" t="str">
        <f ca="1">+IF(OFFSET('Water Data'!$I$29,0,10*ROW('Water Data'!I142))="","",OFFSET('Water Data'!$I$29,0,10*ROW('Water Data'!I142)))</f>
        <v/>
      </c>
      <c r="CK148" s="374" t="str">
        <f ca="1">+IF(OFFSET('Sanitation Data'!$D$28,0,10*ROW('Sanitation Data'!D142))="","",OFFSET('Sanitation Data'!$D$28,0,10*ROW('Sanitation Data'!D142)))</f>
        <v/>
      </c>
      <c r="CL148" s="374" t="str">
        <f ca="1">+IF(OFFSET('Sanitation Data'!$D$29,0,10*ROW('Sanitation Data'!D142))="","",OFFSET('Sanitation Data'!$D$29,0,10*ROW('Sanitation Data'!D142)))</f>
        <v/>
      </c>
      <c r="CM148" s="374" t="str">
        <f ca="1">+IF(OFFSET('Sanitation Data'!$D$30,0,10*ROW('Sanitation Data'!D142))="","",OFFSET('Sanitation Data'!$D$30,0,10*ROW('Sanitation Data'!D142)))</f>
        <v/>
      </c>
      <c r="CN148" s="374" t="str">
        <f ca="1">+IF(OFFSET('Sanitation Data'!$D$31,0,10*ROW('Sanitation Data'!D142))="","",OFFSET('Sanitation Data'!$D$31,0,10*ROW('Sanitation Data'!D142)))</f>
        <v/>
      </c>
      <c r="CO148" s="374" t="str">
        <f ca="1">+IF(OFFSET('Sanitation Data'!$D$32,0,10*ROW('Sanitation Data'!D142))="","",OFFSET('Sanitation Data'!$D$32,0,10*ROW('Sanitation Data'!D142)))</f>
        <v/>
      </c>
      <c r="CP148" s="374" t="str">
        <f ca="1">+IF(OFFSET('Sanitation Data'!$E$28,0,10*ROW('Sanitation Data'!E142))="","",OFFSET('Sanitation Data'!$E$28,0,10*ROW('Sanitation Data'!E142)))</f>
        <v/>
      </c>
      <c r="CQ148" s="374" t="str">
        <f ca="1">+IF(OFFSET('Sanitation Data'!$E$29,0,10*ROW('Sanitation Data'!E142))="","",OFFSET('Sanitation Data'!$E$29,0,10*ROW('Sanitation Data'!E142)))</f>
        <v/>
      </c>
      <c r="CR148" s="374" t="str">
        <f ca="1">+IF(OFFSET('Sanitation Data'!$E$30,0,10*ROW('Sanitation Data'!E142))="","",OFFSET('Sanitation Data'!$E$30,0,10*ROW('Sanitation Data'!E142)))</f>
        <v/>
      </c>
      <c r="CS148" s="374" t="str">
        <f ca="1">+IF(OFFSET('Sanitation Data'!$E$31,0,10*ROW('Sanitation Data'!E142))="","",OFFSET('Sanitation Data'!$E$31,0,10*ROW('Sanitation Data'!E142)))</f>
        <v/>
      </c>
      <c r="CT148" s="374" t="str">
        <f ca="1">+IF(OFFSET('Sanitation Data'!$E$32,0,10*ROW('Sanitation Data'!E142))="","",OFFSET('Sanitation Data'!$E$32,0,10*ROW('Sanitation Data'!E142)))</f>
        <v/>
      </c>
      <c r="CU148" s="374" t="str">
        <f ca="1">+IF(OFFSET('Sanitation Data'!$F$28,0,10*ROW('Sanitation Data'!F142))="","",OFFSET('Sanitation Data'!$F$28,0,10*ROW('Sanitation Data'!F142)))</f>
        <v/>
      </c>
      <c r="CV148" s="374" t="str">
        <f ca="1">+IF(OFFSET('Sanitation Data'!$F$29,0,10*ROW('Sanitation Data'!F142))="","",OFFSET('Sanitation Data'!$F$29,0,10*ROW('Sanitation Data'!F142)))</f>
        <v/>
      </c>
      <c r="CW148" s="374" t="str">
        <f ca="1">+IF(OFFSET('Sanitation Data'!$F$30,0,10*ROW('Sanitation Data'!F142))="","",OFFSET('Sanitation Data'!$F$30,0,10*ROW('Sanitation Data'!F142)))</f>
        <v/>
      </c>
      <c r="CX148" s="374" t="str">
        <f ca="1">+IF(OFFSET('Sanitation Data'!$F$31,0,10*ROW('Sanitation Data'!F142))="","",OFFSET('Sanitation Data'!$F$31,0,10*ROW('Sanitation Data'!F142)))</f>
        <v/>
      </c>
      <c r="CY148" s="374" t="str">
        <f ca="1">+IF(OFFSET('Sanitation Data'!$F$32,0,10*ROW('Sanitation Data'!F142))="","",OFFSET('Sanitation Data'!$F$32,0,10*ROW('Sanitation Data'!F142)))</f>
        <v/>
      </c>
      <c r="CZ148" s="374" t="str">
        <f ca="1">+IF(OFFSET('Sanitation Data'!$G$28,0,10*ROW('Sanitation Data'!G142))="","",OFFSET('Sanitation Data'!$G$28,0,10*ROW('Sanitation Data'!G142)))</f>
        <v/>
      </c>
      <c r="DA148" s="374" t="str">
        <f ca="1">+IF(OFFSET('Sanitation Data'!$G$29,0,10*ROW('Sanitation Data'!G142))="","",OFFSET('Sanitation Data'!$G$29,0,10*ROW('Sanitation Data'!G142)))</f>
        <v/>
      </c>
      <c r="DB148" s="374" t="str">
        <f ca="1">+IF(OFFSET('Sanitation Data'!$G$30,0,10*ROW('Sanitation Data'!G142))="","",OFFSET('Sanitation Data'!$G$30,0,10*ROW('Sanitation Data'!G142)))</f>
        <v/>
      </c>
      <c r="DC148" s="374" t="str">
        <f ca="1">+IF(OFFSET('Sanitation Data'!$G$31,0,10*ROW('Sanitation Data'!G142))="","",OFFSET('Sanitation Data'!$G$31,0,10*ROW('Sanitation Data'!G142)))</f>
        <v/>
      </c>
      <c r="DD148" s="374" t="str">
        <f ca="1">+IF(OFFSET('Sanitation Data'!$G$32,0,10*ROW('Sanitation Data'!G142))="","",OFFSET('Sanitation Data'!$G$32,0,10*ROW('Sanitation Data'!G142)))</f>
        <v/>
      </c>
      <c r="DE148" s="374" t="str">
        <f ca="1">+IF(OFFSET('Sanitation Data'!$H$28,0,10*ROW('Sanitation Data'!H142))="","",OFFSET('Sanitation Data'!$H$28,0,10*ROW('Sanitation Data'!H142)))</f>
        <v/>
      </c>
      <c r="DF148" s="374" t="str">
        <f ca="1">+IF(OFFSET('Sanitation Data'!$H$29,0,10*ROW('Sanitation Data'!H142))="","",OFFSET('Sanitation Data'!$H$29,0,10*ROW('Sanitation Data'!H142)))</f>
        <v/>
      </c>
      <c r="DG148" s="374" t="str">
        <f ca="1">+IF(OFFSET('Sanitation Data'!$H$30,0,10*ROW('Sanitation Data'!H142))="","",OFFSET('Sanitation Data'!$H$30,0,10*ROW('Sanitation Data'!H142)))</f>
        <v/>
      </c>
      <c r="DH148" s="374" t="str">
        <f ca="1">+IF(OFFSET('Sanitation Data'!$H$31,0,10*ROW('Sanitation Data'!H142))="","",OFFSET('Sanitation Data'!$H$31,0,10*ROW('Sanitation Data'!H142)))</f>
        <v/>
      </c>
      <c r="DI148" s="374" t="str">
        <f ca="1">+IF(OFFSET('Sanitation Data'!$H$32,0,10*ROW('Sanitation Data'!H142))="","",OFFSET('Sanitation Data'!$H$32,0,10*ROW('Sanitation Data'!H142)))</f>
        <v/>
      </c>
      <c r="DJ148" s="374" t="str">
        <f ca="1">+IF(OFFSET('Sanitation Data'!$I$28,0,10*ROW('Sanitation Data'!I142))="","",OFFSET('Sanitation Data'!$I$28,0,10*ROW('Sanitation Data'!I142)))</f>
        <v/>
      </c>
      <c r="DK148" s="374" t="str">
        <f ca="1">+IF(OFFSET('Sanitation Data'!$I$29,0,10*ROW('Sanitation Data'!I142))="","",OFFSET('Sanitation Data'!$I$29,0,10*ROW('Sanitation Data'!I142)))</f>
        <v/>
      </c>
      <c r="DL148" s="374" t="str">
        <f ca="1">+IF(OFFSET('Sanitation Data'!$I$30,0,10*ROW('Sanitation Data'!I142))="","",OFFSET('Sanitation Data'!$I$30,0,10*ROW('Sanitation Data'!I142)))</f>
        <v/>
      </c>
      <c r="DM148" s="374" t="str">
        <f ca="1">+IF(OFFSET('Sanitation Data'!$I$31,0,10*ROW('Sanitation Data'!I142))="","",OFFSET('Sanitation Data'!$I$31,0,10*ROW('Sanitation Data'!I142)))</f>
        <v/>
      </c>
      <c r="DN148" s="374" t="str">
        <f ca="1">+IF(OFFSET('Sanitation Data'!$I$32,0,10*ROW('Sanitation Data'!I142))="","",OFFSET('Sanitation Data'!$I$32,0,10*ROW('Sanitation Data'!I142)))</f>
        <v/>
      </c>
      <c r="DO148" s="374" t="str">
        <f ca="1">+IF(OFFSET('Hygiene Data'!$D$11,0,10*ROW('Hygiene Data'!D142))="","",OFFSET('Hygiene Data'!$D$11,0,10*ROW('Hygiene Data'!D142)))</f>
        <v/>
      </c>
      <c r="DP148" s="374" t="str">
        <f ca="1">+IF(OFFSET('Hygiene Data'!$D$12,0,10*ROW('Hygiene Data'!D142))="","",OFFSET('Hygiene Data'!$D$12,0,10*ROW('Hygiene Data'!D142)))</f>
        <v/>
      </c>
      <c r="DQ148" s="374" t="str">
        <f ca="1">+IF(OFFSET('Hygiene Data'!$D$13,0,10*ROW('Hygiene Data'!D142))="","",OFFSET('Hygiene Data'!$D$13,0,10*ROW('Hygiene Data'!D142)))</f>
        <v/>
      </c>
      <c r="DR148" s="374" t="str">
        <f ca="1">+IF(OFFSET('Hygiene Data'!$E$11,0,10*ROW('Hygiene Data'!E142))="","",OFFSET('Hygiene Data'!$E$11,0,10*ROW('Hygiene Data'!E142)))</f>
        <v/>
      </c>
      <c r="DS148" s="374" t="str">
        <f ca="1">+IF(OFFSET('Hygiene Data'!$E$12,0,10*ROW('Hygiene Data'!E142))="","",OFFSET('Hygiene Data'!$E$12,0,10*ROW('Hygiene Data'!E142)))</f>
        <v/>
      </c>
      <c r="DT148" s="374" t="str">
        <f ca="1">+IF(OFFSET('Hygiene Data'!$E$13,0,10*ROW('Hygiene Data'!E142))="","",OFFSET('Hygiene Data'!$E$13,0,10*ROW('Hygiene Data'!E142)))</f>
        <v/>
      </c>
      <c r="DU148" s="374" t="str">
        <f ca="1">+IF(OFFSET('Hygiene Data'!$F$11,0,10*ROW('Hygiene Data'!F142))="","",OFFSET('Hygiene Data'!$F$11,0,10*ROW('Hygiene Data'!F142)))</f>
        <v/>
      </c>
      <c r="DV148" s="374" t="str">
        <f ca="1">+IF(OFFSET('Hygiene Data'!$F$12,0,10*ROW('Hygiene Data'!F142))="","",OFFSET('Hygiene Data'!$F$12,0,10*ROW('Hygiene Data'!F142)))</f>
        <v/>
      </c>
      <c r="DW148" s="374" t="str">
        <f ca="1">+IF(OFFSET('Hygiene Data'!$F$13,0,10*ROW('Hygiene Data'!F142))="","",OFFSET('Hygiene Data'!$F$13,0,10*ROW('Hygiene Data'!F142)))</f>
        <v/>
      </c>
      <c r="DX148" s="374" t="str">
        <f ca="1">+IF(OFFSET('Hygiene Data'!$G$11,0,10*ROW('Hygiene Data'!G142))="","",OFFSET('Hygiene Data'!$G$11,0,10*ROW('Hygiene Data'!G142)))</f>
        <v/>
      </c>
      <c r="DY148" s="374" t="str">
        <f ca="1">+IF(OFFSET('Hygiene Data'!$G$12,0,10*ROW('Hygiene Data'!G142))="","",OFFSET('Hygiene Data'!$G$12,0,10*ROW('Hygiene Data'!G142)))</f>
        <v/>
      </c>
      <c r="DZ148" s="374" t="str">
        <f ca="1">+IF(OFFSET('Hygiene Data'!$G$13,0,10*ROW('Hygiene Data'!G142))="","",OFFSET('Hygiene Data'!$G$13,0,10*ROW('Hygiene Data'!G142)))</f>
        <v/>
      </c>
      <c r="EA148" s="374" t="str">
        <f ca="1">+IF(OFFSET('Hygiene Data'!$H$11,0,10*ROW('Hygiene Data'!H142))="","",OFFSET('Hygiene Data'!$H$11,0,10*ROW('Hygiene Data'!H142)))</f>
        <v/>
      </c>
      <c r="EB148" s="374" t="str">
        <f ca="1">+IF(OFFSET('Hygiene Data'!$H$12,0,10*ROW('Hygiene Data'!H142))="","",OFFSET('Hygiene Data'!$H$12,0,10*ROW('Hygiene Data'!H142)))</f>
        <v/>
      </c>
      <c r="EC148" s="374" t="str">
        <f ca="1">+IF(OFFSET('Hygiene Data'!$H$13,0,10*ROW('Hygiene Data'!H142))="","",OFFSET('Hygiene Data'!$H$13,0,10*ROW('Hygiene Data'!H142)))</f>
        <v/>
      </c>
      <c r="ED148" s="374" t="str">
        <f ca="1">+IF(OFFSET('Hygiene Data'!$I$11,0,10*ROW('Hygiene Data'!I142))="","",OFFSET('Hygiene Data'!$I$11,0,10*ROW('Hygiene Data'!I142)))</f>
        <v/>
      </c>
      <c r="EE148" s="374" t="str">
        <f ca="1">+IF(OFFSET('Hygiene Data'!$I$12,0,10*ROW('Hygiene Data'!I142))="","",OFFSET('Hygiene Data'!$I$12,0,10*ROW('Hygiene Data'!I142)))</f>
        <v/>
      </c>
      <c r="EF148" s="374" t="str">
        <f ca="1">+IF(OFFSET('Hygiene Data'!$I$13,0,10*ROW('Hygiene Data'!I142))="","",OFFSET('Hygiene Data'!$I$13,0,10*ROW('Hygiene Data'!I142)))</f>
        <v/>
      </c>
    </row>
    <row r="149" spans="1:136" x14ac:dyDescent="0.25">
      <c r="A149" s="483" t="str">
        <f ca="1">+IF(OFFSET('Water Data'!$B$2,0,10*ROW('Water Data'!E143))="","",OFFSET('Water Data'!$B$2,0,10*ROW('Water Data'!E143)))</f>
        <v/>
      </c>
      <c r="B149" s="48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0" t="str">
        <f t="shared" ca="1" si="2"/>
        <v/>
      </c>
      <c r="D149" s="51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4" t="str">
        <f ca="1">+IF(OFFSET('Water Data'!$D$27,0,10*ROW('Water Data'!D143))="","",OFFSET('Water Data'!$D$27,0,10*ROW('Water Data'!D143)))</f>
        <v/>
      </c>
      <c r="BT149" s="374" t="str">
        <f ca="1">+IF(OFFSET('Water Data'!$D$28,0,10*ROW('Water Data'!D143))="","",OFFSET('Water Data'!$D$28,0,10*ROW('Water Data'!D143)))</f>
        <v/>
      </c>
      <c r="BU149" s="374" t="str">
        <f ca="1">+IF(OFFSET('Water Data'!$D$29,0,10*ROW('Water Data'!D143))="","",OFFSET('Water Data'!$D$29,0,10*ROW('Water Data'!D143)))</f>
        <v/>
      </c>
      <c r="BV149" s="374" t="str">
        <f ca="1">+IF(OFFSET('Water Data'!$E$27,0,10*ROW('Water Data'!E143))="","",OFFSET('Water Data'!$E$27,0,10*ROW('Water Data'!E143)))</f>
        <v/>
      </c>
      <c r="BW149" s="374" t="str">
        <f ca="1">+IF(OFFSET('Water Data'!$E$28,0,10*ROW('Water Data'!E143))="","",OFFSET('Water Data'!$E$28,0,10*ROW('Water Data'!E143)))</f>
        <v/>
      </c>
      <c r="BX149" s="374" t="str">
        <f ca="1">+IF(OFFSET('Water Data'!$E$29,0,10*ROW('Water Data'!E143))="","",OFFSET('Water Data'!$E$29,0,10*ROW('Water Data'!E143)))</f>
        <v/>
      </c>
      <c r="BY149" s="374" t="str">
        <f ca="1">+IF(OFFSET('Water Data'!$F$27,0,10*ROW('Water Data'!F143))="","",OFFSET('Water Data'!$F$27,0,10*ROW('Water Data'!F143)))</f>
        <v/>
      </c>
      <c r="BZ149" s="374" t="str">
        <f ca="1">+IF(OFFSET('Water Data'!$F$28,0,10*ROW('Water Data'!F143))="","",OFFSET('Water Data'!$F$28,0,10*ROW('Water Data'!F143)))</f>
        <v/>
      </c>
      <c r="CA149" s="374" t="str">
        <f ca="1">+IF(OFFSET('Water Data'!$F$29,0,10*ROW('Water Data'!F143))="","",OFFSET('Water Data'!$F$29,0,10*ROW('Water Data'!F143)))</f>
        <v/>
      </c>
      <c r="CB149" s="374" t="str">
        <f ca="1">+IF(OFFSET('Water Data'!$G$27,0,10*ROW('Water Data'!G143))="","",OFFSET('Water Data'!$G$27,0,10*ROW('Water Data'!G143)))</f>
        <v/>
      </c>
      <c r="CC149" s="374" t="str">
        <f ca="1">+IF(OFFSET('Water Data'!$G$28,0,10*ROW('Water Data'!G143))="","",OFFSET('Water Data'!$G$28,0,10*ROW('Water Data'!G143)))</f>
        <v/>
      </c>
      <c r="CD149" s="374" t="str">
        <f ca="1">+IF(OFFSET('Water Data'!$G$29,0,10*ROW('Water Data'!G143))="","",OFFSET('Water Data'!$G$29,0,10*ROW('Water Data'!G143)))</f>
        <v/>
      </c>
      <c r="CE149" s="374" t="str">
        <f ca="1">+IF(OFFSET('Water Data'!$H$27,0,10*ROW('Water Data'!H143))="","",OFFSET('Water Data'!$H$27,0,10*ROW('Water Data'!H143)))</f>
        <v/>
      </c>
      <c r="CF149" s="374" t="str">
        <f ca="1">+IF(OFFSET('Water Data'!$H$28,0,10*ROW('Water Data'!H143))="","",OFFSET('Water Data'!$H$28,0,10*ROW('Water Data'!H143)))</f>
        <v/>
      </c>
      <c r="CG149" s="374" t="str">
        <f ca="1">+IF(OFFSET('Water Data'!$H$29,0,10*ROW('Water Data'!H143))="","",OFFSET('Water Data'!$H$29,0,10*ROW('Water Data'!H143)))</f>
        <v/>
      </c>
      <c r="CH149" s="374" t="str">
        <f ca="1">+IF(OFFSET('Water Data'!$I$27,0,10*ROW('Water Data'!I143))="","",OFFSET('Water Data'!$I$27,0,10*ROW('Water Data'!I143)))</f>
        <v/>
      </c>
      <c r="CI149" s="374" t="str">
        <f ca="1">+IF(OFFSET('Water Data'!$I$28,0,10*ROW('Water Data'!I143))="","",OFFSET('Water Data'!$I$28,0,10*ROW('Water Data'!I143)))</f>
        <v/>
      </c>
      <c r="CJ149" s="374" t="str">
        <f ca="1">+IF(OFFSET('Water Data'!$I$29,0,10*ROW('Water Data'!I143))="","",OFFSET('Water Data'!$I$29,0,10*ROW('Water Data'!I143)))</f>
        <v/>
      </c>
      <c r="CK149" s="374" t="str">
        <f ca="1">+IF(OFFSET('Sanitation Data'!$D$28,0,10*ROW('Sanitation Data'!D143))="","",OFFSET('Sanitation Data'!$D$28,0,10*ROW('Sanitation Data'!D143)))</f>
        <v/>
      </c>
      <c r="CL149" s="374" t="str">
        <f ca="1">+IF(OFFSET('Sanitation Data'!$D$29,0,10*ROW('Sanitation Data'!D143))="","",OFFSET('Sanitation Data'!$D$29,0,10*ROW('Sanitation Data'!D143)))</f>
        <v/>
      </c>
      <c r="CM149" s="374" t="str">
        <f ca="1">+IF(OFFSET('Sanitation Data'!$D$30,0,10*ROW('Sanitation Data'!D143))="","",OFFSET('Sanitation Data'!$D$30,0,10*ROW('Sanitation Data'!D143)))</f>
        <v/>
      </c>
      <c r="CN149" s="374" t="str">
        <f ca="1">+IF(OFFSET('Sanitation Data'!$D$31,0,10*ROW('Sanitation Data'!D143))="","",OFFSET('Sanitation Data'!$D$31,0,10*ROW('Sanitation Data'!D143)))</f>
        <v/>
      </c>
      <c r="CO149" s="374" t="str">
        <f ca="1">+IF(OFFSET('Sanitation Data'!$D$32,0,10*ROW('Sanitation Data'!D143))="","",OFFSET('Sanitation Data'!$D$32,0,10*ROW('Sanitation Data'!D143)))</f>
        <v/>
      </c>
      <c r="CP149" s="374" t="str">
        <f ca="1">+IF(OFFSET('Sanitation Data'!$E$28,0,10*ROW('Sanitation Data'!E143))="","",OFFSET('Sanitation Data'!$E$28,0,10*ROW('Sanitation Data'!E143)))</f>
        <v/>
      </c>
      <c r="CQ149" s="374" t="str">
        <f ca="1">+IF(OFFSET('Sanitation Data'!$E$29,0,10*ROW('Sanitation Data'!E143))="","",OFFSET('Sanitation Data'!$E$29,0,10*ROW('Sanitation Data'!E143)))</f>
        <v/>
      </c>
      <c r="CR149" s="374" t="str">
        <f ca="1">+IF(OFFSET('Sanitation Data'!$E$30,0,10*ROW('Sanitation Data'!E143))="","",OFFSET('Sanitation Data'!$E$30,0,10*ROW('Sanitation Data'!E143)))</f>
        <v/>
      </c>
      <c r="CS149" s="374" t="str">
        <f ca="1">+IF(OFFSET('Sanitation Data'!$E$31,0,10*ROW('Sanitation Data'!E143))="","",OFFSET('Sanitation Data'!$E$31,0,10*ROW('Sanitation Data'!E143)))</f>
        <v/>
      </c>
      <c r="CT149" s="374" t="str">
        <f ca="1">+IF(OFFSET('Sanitation Data'!$E$32,0,10*ROW('Sanitation Data'!E143))="","",OFFSET('Sanitation Data'!$E$32,0,10*ROW('Sanitation Data'!E143)))</f>
        <v/>
      </c>
      <c r="CU149" s="374" t="str">
        <f ca="1">+IF(OFFSET('Sanitation Data'!$F$28,0,10*ROW('Sanitation Data'!F143))="","",OFFSET('Sanitation Data'!$F$28,0,10*ROW('Sanitation Data'!F143)))</f>
        <v/>
      </c>
      <c r="CV149" s="374" t="str">
        <f ca="1">+IF(OFFSET('Sanitation Data'!$F$29,0,10*ROW('Sanitation Data'!F143))="","",OFFSET('Sanitation Data'!$F$29,0,10*ROW('Sanitation Data'!F143)))</f>
        <v/>
      </c>
      <c r="CW149" s="374" t="str">
        <f ca="1">+IF(OFFSET('Sanitation Data'!$F$30,0,10*ROW('Sanitation Data'!F143))="","",OFFSET('Sanitation Data'!$F$30,0,10*ROW('Sanitation Data'!F143)))</f>
        <v/>
      </c>
      <c r="CX149" s="374" t="str">
        <f ca="1">+IF(OFFSET('Sanitation Data'!$F$31,0,10*ROW('Sanitation Data'!F143))="","",OFFSET('Sanitation Data'!$F$31,0,10*ROW('Sanitation Data'!F143)))</f>
        <v/>
      </c>
      <c r="CY149" s="374" t="str">
        <f ca="1">+IF(OFFSET('Sanitation Data'!$F$32,0,10*ROW('Sanitation Data'!F143))="","",OFFSET('Sanitation Data'!$F$32,0,10*ROW('Sanitation Data'!F143)))</f>
        <v/>
      </c>
      <c r="CZ149" s="374" t="str">
        <f ca="1">+IF(OFFSET('Sanitation Data'!$G$28,0,10*ROW('Sanitation Data'!G143))="","",OFFSET('Sanitation Data'!$G$28,0,10*ROW('Sanitation Data'!G143)))</f>
        <v/>
      </c>
      <c r="DA149" s="374" t="str">
        <f ca="1">+IF(OFFSET('Sanitation Data'!$G$29,0,10*ROW('Sanitation Data'!G143))="","",OFFSET('Sanitation Data'!$G$29,0,10*ROW('Sanitation Data'!G143)))</f>
        <v/>
      </c>
      <c r="DB149" s="374" t="str">
        <f ca="1">+IF(OFFSET('Sanitation Data'!$G$30,0,10*ROW('Sanitation Data'!G143))="","",OFFSET('Sanitation Data'!$G$30,0,10*ROW('Sanitation Data'!G143)))</f>
        <v/>
      </c>
      <c r="DC149" s="374" t="str">
        <f ca="1">+IF(OFFSET('Sanitation Data'!$G$31,0,10*ROW('Sanitation Data'!G143))="","",OFFSET('Sanitation Data'!$G$31,0,10*ROW('Sanitation Data'!G143)))</f>
        <v/>
      </c>
      <c r="DD149" s="374" t="str">
        <f ca="1">+IF(OFFSET('Sanitation Data'!$G$32,0,10*ROW('Sanitation Data'!G143))="","",OFFSET('Sanitation Data'!$G$32,0,10*ROW('Sanitation Data'!G143)))</f>
        <v/>
      </c>
      <c r="DE149" s="374" t="str">
        <f ca="1">+IF(OFFSET('Sanitation Data'!$H$28,0,10*ROW('Sanitation Data'!H143))="","",OFFSET('Sanitation Data'!$H$28,0,10*ROW('Sanitation Data'!H143)))</f>
        <v/>
      </c>
      <c r="DF149" s="374" t="str">
        <f ca="1">+IF(OFFSET('Sanitation Data'!$H$29,0,10*ROW('Sanitation Data'!H143))="","",OFFSET('Sanitation Data'!$H$29,0,10*ROW('Sanitation Data'!H143)))</f>
        <v/>
      </c>
      <c r="DG149" s="374" t="str">
        <f ca="1">+IF(OFFSET('Sanitation Data'!$H$30,0,10*ROW('Sanitation Data'!H143))="","",OFFSET('Sanitation Data'!$H$30,0,10*ROW('Sanitation Data'!H143)))</f>
        <v/>
      </c>
      <c r="DH149" s="374" t="str">
        <f ca="1">+IF(OFFSET('Sanitation Data'!$H$31,0,10*ROW('Sanitation Data'!H143))="","",OFFSET('Sanitation Data'!$H$31,0,10*ROW('Sanitation Data'!H143)))</f>
        <v/>
      </c>
      <c r="DI149" s="374" t="str">
        <f ca="1">+IF(OFFSET('Sanitation Data'!$H$32,0,10*ROW('Sanitation Data'!H143))="","",OFFSET('Sanitation Data'!$H$32,0,10*ROW('Sanitation Data'!H143)))</f>
        <v/>
      </c>
      <c r="DJ149" s="374" t="str">
        <f ca="1">+IF(OFFSET('Sanitation Data'!$I$28,0,10*ROW('Sanitation Data'!I143))="","",OFFSET('Sanitation Data'!$I$28,0,10*ROW('Sanitation Data'!I143)))</f>
        <v/>
      </c>
      <c r="DK149" s="374" t="str">
        <f ca="1">+IF(OFFSET('Sanitation Data'!$I$29,0,10*ROW('Sanitation Data'!I143))="","",OFFSET('Sanitation Data'!$I$29,0,10*ROW('Sanitation Data'!I143)))</f>
        <v/>
      </c>
      <c r="DL149" s="374" t="str">
        <f ca="1">+IF(OFFSET('Sanitation Data'!$I$30,0,10*ROW('Sanitation Data'!I143))="","",OFFSET('Sanitation Data'!$I$30,0,10*ROW('Sanitation Data'!I143)))</f>
        <v/>
      </c>
      <c r="DM149" s="374" t="str">
        <f ca="1">+IF(OFFSET('Sanitation Data'!$I$31,0,10*ROW('Sanitation Data'!I143))="","",OFFSET('Sanitation Data'!$I$31,0,10*ROW('Sanitation Data'!I143)))</f>
        <v/>
      </c>
      <c r="DN149" s="374" t="str">
        <f ca="1">+IF(OFFSET('Sanitation Data'!$I$32,0,10*ROW('Sanitation Data'!I143))="","",OFFSET('Sanitation Data'!$I$32,0,10*ROW('Sanitation Data'!I143)))</f>
        <v/>
      </c>
      <c r="DO149" s="374" t="str">
        <f ca="1">+IF(OFFSET('Hygiene Data'!$D$11,0,10*ROW('Hygiene Data'!D143))="","",OFFSET('Hygiene Data'!$D$11,0,10*ROW('Hygiene Data'!D143)))</f>
        <v/>
      </c>
      <c r="DP149" s="374" t="str">
        <f ca="1">+IF(OFFSET('Hygiene Data'!$D$12,0,10*ROW('Hygiene Data'!D143))="","",OFFSET('Hygiene Data'!$D$12,0,10*ROW('Hygiene Data'!D143)))</f>
        <v/>
      </c>
      <c r="DQ149" s="374" t="str">
        <f ca="1">+IF(OFFSET('Hygiene Data'!$D$13,0,10*ROW('Hygiene Data'!D143))="","",OFFSET('Hygiene Data'!$D$13,0,10*ROW('Hygiene Data'!D143)))</f>
        <v/>
      </c>
      <c r="DR149" s="374" t="str">
        <f ca="1">+IF(OFFSET('Hygiene Data'!$E$11,0,10*ROW('Hygiene Data'!E143))="","",OFFSET('Hygiene Data'!$E$11,0,10*ROW('Hygiene Data'!E143)))</f>
        <v/>
      </c>
      <c r="DS149" s="374" t="str">
        <f ca="1">+IF(OFFSET('Hygiene Data'!$E$12,0,10*ROW('Hygiene Data'!E143))="","",OFFSET('Hygiene Data'!$E$12,0,10*ROW('Hygiene Data'!E143)))</f>
        <v/>
      </c>
      <c r="DT149" s="374" t="str">
        <f ca="1">+IF(OFFSET('Hygiene Data'!$E$13,0,10*ROW('Hygiene Data'!E143))="","",OFFSET('Hygiene Data'!$E$13,0,10*ROW('Hygiene Data'!E143)))</f>
        <v/>
      </c>
      <c r="DU149" s="374" t="str">
        <f ca="1">+IF(OFFSET('Hygiene Data'!$F$11,0,10*ROW('Hygiene Data'!F143))="","",OFFSET('Hygiene Data'!$F$11,0,10*ROW('Hygiene Data'!F143)))</f>
        <v/>
      </c>
      <c r="DV149" s="374" t="str">
        <f ca="1">+IF(OFFSET('Hygiene Data'!$F$12,0,10*ROW('Hygiene Data'!F143))="","",OFFSET('Hygiene Data'!$F$12,0,10*ROW('Hygiene Data'!F143)))</f>
        <v/>
      </c>
      <c r="DW149" s="374" t="str">
        <f ca="1">+IF(OFFSET('Hygiene Data'!$F$13,0,10*ROW('Hygiene Data'!F143))="","",OFFSET('Hygiene Data'!$F$13,0,10*ROW('Hygiene Data'!F143)))</f>
        <v/>
      </c>
      <c r="DX149" s="374" t="str">
        <f ca="1">+IF(OFFSET('Hygiene Data'!$G$11,0,10*ROW('Hygiene Data'!G143))="","",OFFSET('Hygiene Data'!$G$11,0,10*ROW('Hygiene Data'!G143)))</f>
        <v/>
      </c>
      <c r="DY149" s="374" t="str">
        <f ca="1">+IF(OFFSET('Hygiene Data'!$G$12,0,10*ROW('Hygiene Data'!G143))="","",OFFSET('Hygiene Data'!$G$12,0,10*ROW('Hygiene Data'!G143)))</f>
        <v/>
      </c>
      <c r="DZ149" s="374" t="str">
        <f ca="1">+IF(OFFSET('Hygiene Data'!$G$13,0,10*ROW('Hygiene Data'!G143))="","",OFFSET('Hygiene Data'!$G$13,0,10*ROW('Hygiene Data'!G143)))</f>
        <v/>
      </c>
      <c r="EA149" s="374" t="str">
        <f ca="1">+IF(OFFSET('Hygiene Data'!$H$11,0,10*ROW('Hygiene Data'!H143))="","",OFFSET('Hygiene Data'!$H$11,0,10*ROW('Hygiene Data'!H143)))</f>
        <v/>
      </c>
      <c r="EB149" s="374" t="str">
        <f ca="1">+IF(OFFSET('Hygiene Data'!$H$12,0,10*ROW('Hygiene Data'!H143))="","",OFFSET('Hygiene Data'!$H$12,0,10*ROW('Hygiene Data'!H143)))</f>
        <v/>
      </c>
      <c r="EC149" s="374" t="str">
        <f ca="1">+IF(OFFSET('Hygiene Data'!$H$13,0,10*ROW('Hygiene Data'!H143))="","",OFFSET('Hygiene Data'!$H$13,0,10*ROW('Hygiene Data'!H143)))</f>
        <v/>
      </c>
      <c r="ED149" s="374" t="str">
        <f ca="1">+IF(OFFSET('Hygiene Data'!$I$11,0,10*ROW('Hygiene Data'!I143))="","",OFFSET('Hygiene Data'!$I$11,0,10*ROW('Hygiene Data'!I143)))</f>
        <v/>
      </c>
      <c r="EE149" s="374" t="str">
        <f ca="1">+IF(OFFSET('Hygiene Data'!$I$12,0,10*ROW('Hygiene Data'!I143))="","",OFFSET('Hygiene Data'!$I$12,0,10*ROW('Hygiene Data'!I143)))</f>
        <v/>
      </c>
      <c r="EF149" s="374" t="str">
        <f ca="1">+IF(OFFSET('Hygiene Data'!$I$13,0,10*ROW('Hygiene Data'!I143))="","",OFFSET('Hygiene Data'!$I$13,0,10*ROW('Hygiene Data'!I143)))</f>
        <v/>
      </c>
    </row>
    <row r="150" spans="1:136" x14ac:dyDescent="0.25">
      <c r="A150" s="483" t="str">
        <f ca="1">+IF(OFFSET('Water Data'!$B$2,0,10*ROW('Water Data'!E144))="","",OFFSET('Water Data'!$B$2,0,10*ROW('Water Data'!E144)))</f>
        <v/>
      </c>
      <c r="B150" s="48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0" t="str">
        <f t="shared" ca="1" si="2"/>
        <v/>
      </c>
      <c r="D150" s="51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4" t="str">
        <f ca="1">+IF(OFFSET('Water Data'!$D$27,0,10*ROW('Water Data'!D144))="","",OFFSET('Water Data'!$D$27,0,10*ROW('Water Data'!D144)))</f>
        <v/>
      </c>
      <c r="BT150" s="374" t="str">
        <f ca="1">+IF(OFFSET('Water Data'!$D$28,0,10*ROW('Water Data'!D144))="","",OFFSET('Water Data'!$D$28,0,10*ROW('Water Data'!D144)))</f>
        <v/>
      </c>
      <c r="BU150" s="374" t="str">
        <f ca="1">+IF(OFFSET('Water Data'!$D$29,0,10*ROW('Water Data'!D144))="","",OFFSET('Water Data'!$D$29,0,10*ROW('Water Data'!D144)))</f>
        <v/>
      </c>
      <c r="BV150" s="374" t="str">
        <f ca="1">+IF(OFFSET('Water Data'!$E$27,0,10*ROW('Water Data'!E144))="","",OFFSET('Water Data'!$E$27,0,10*ROW('Water Data'!E144)))</f>
        <v/>
      </c>
      <c r="BW150" s="374" t="str">
        <f ca="1">+IF(OFFSET('Water Data'!$E$28,0,10*ROW('Water Data'!E144))="","",OFFSET('Water Data'!$E$28,0,10*ROW('Water Data'!E144)))</f>
        <v/>
      </c>
      <c r="BX150" s="374" t="str">
        <f ca="1">+IF(OFFSET('Water Data'!$E$29,0,10*ROW('Water Data'!E144))="","",OFFSET('Water Data'!$E$29,0,10*ROW('Water Data'!E144)))</f>
        <v/>
      </c>
      <c r="BY150" s="374" t="str">
        <f ca="1">+IF(OFFSET('Water Data'!$F$27,0,10*ROW('Water Data'!F144))="","",OFFSET('Water Data'!$F$27,0,10*ROW('Water Data'!F144)))</f>
        <v/>
      </c>
      <c r="BZ150" s="374" t="str">
        <f ca="1">+IF(OFFSET('Water Data'!$F$28,0,10*ROW('Water Data'!F144))="","",OFFSET('Water Data'!$F$28,0,10*ROW('Water Data'!F144)))</f>
        <v/>
      </c>
      <c r="CA150" s="374" t="str">
        <f ca="1">+IF(OFFSET('Water Data'!$F$29,0,10*ROW('Water Data'!F144))="","",OFFSET('Water Data'!$F$29,0,10*ROW('Water Data'!F144)))</f>
        <v/>
      </c>
      <c r="CB150" s="374" t="str">
        <f ca="1">+IF(OFFSET('Water Data'!$G$27,0,10*ROW('Water Data'!G144))="","",OFFSET('Water Data'!$G$27,0,10*ROW('Water Data'!G144)))</f>
        <v/>
      </c>
      <c r="CC150" s="374" t="str">
        <f ca="1">+IF(OFFSET('Water Data'!$G$28,0,10*ROW('Water Data'!G144))="","",OFFSET('Water Data'!$G$28,0,10*ROW('Water Data'!G144)))</f>
        <v/>
      </c>
      <c r="CD150" s="374" t="str">
        <f ca="1">+IF(OFFSET('Water Data'!$G$29,0,10*ROW('Water Data'!G144))="","",OFFSET('Water Data'!$G$29,0,10*ROW('Water Data'!G144)))</f>
        <v/>
      </c>
      <c r="CE150" s="374" t="str">
        <f ca="1">+IF(OFFSET('Water Data'!$H$27,0,10*ROW('Water Data'!H144))="","",OFFSET('Water Data'!$H$27,0,10*ROW('Water Data'!H144)))</f>
        <v/>
      </c>
      <c r="CF150" s="374" t="str">
        <f ca="1">+IF(OFFSET('Water Data'!$H$28,0,10*ROW('Water Data'!H144))="","",OFFSET('Water Data'!$H$28,0,10*ROW('Water Data'!H144)))</f>
        <v/>
      </c>
      <c r="CG150" s="374" t="str">
        <f ca="1">+IF(OFFSET('Water Data'!$H$29,0,10*ROW('Water Data'!H144))="","",OFFSET('Water Data'!$H$29,0,10*ROW('Water Data'!H144)))</f>
        <v/>
      </c>
      <c r="CH150" s="374" t="str">
        <f ca="1">+IF(OFFSET('Water Data'!$I$27,0,10*ROW('Water Data'!I144))="","",OFFSET('Water Data'!$I$27,0,10*ROW('Water Data'!I144)))</f>
        <v/>
      </c>
      <c r="CI150" s="374" t="str">
        <f ca="1">+IF(OFFSET('Water Data'!$I$28,0,10*ROW('Water Data'!I144))="","",OFFSET('Water Data'!$I$28,0,10*ROW('Water Data'!I144)))</f>
        <v/>
      </c>
      <c r="CJ150" s="374" t="str">
        <f ca="1">+IF(OFFSET('Water Data'!$I$29,0,10*ROW('Water Data'!I144))="","",OFFSET('Water Data'!$I$29,0,10*ROW('Water Data'!I144)))</f>
        <v/>
      </c>
      <c r="CK150" s="374" t="str">
        <f ca="1">+IF(OFFSET('Sanitation Data'!$D$28,0,10*ROW('Sanitation Data'!D144))="","",OFFSET('Sanitation Data'!$D$28,0,10*ROW('Sanitation Data'!D144)))</f>
        <v/>
      </c>
      <c r="CL150" s="374" t="str">
        <f ca="1">+IF(OFFSET('Sanitation Data'!$D$29,0,10*ROW('Sanitation Data'!D144))="","",OFFSET('Sanitation Data'!$D$29,0,10*ROW('Sanitation Data'!D144)))</f>
        <v/>
      </c>
      <c r="CM150" s="374" t="str">
        <f ca="1">+IF(OFFSET('Sanitation Data'!$D$30,0,10*ROW('Sanitation Data'!D144))="","",OFFSET('Sanitation Data'!$D$30,0,10*ROW('Sanitation Data'!D144)))</f>
        <v/>
      </c>
      <c r="CN150" s="374" t="str">
        <f ca="1">+IF(OFFSET('Sanitation Data'!$D$31,0,10*ROW('Sanitation Data'!D144))="","",OFFSET('Sanitation Data'!$D$31,0,10*ROW('Sanitation Data'!D144)))</f>
        <v/>
      </c>
      <c r="CO150" s="374" t="str">
        <f ca="1">+IF(OFFSET('Sanitation Data'!$D$32,0,10*ROW('Sanitation Data'!D144))="","",OFFSET('Sanitation Data'!$D$32,0,10*ROW('Sanitation Data'!D144)))</f>
        <v/>
      </c>
      <c r="CP150" s="374" t="str">
        <f ca="1">+IF(OFFSET('Sanitation Data'!$E$28,0,10*ROW('Sanitation Data'!E144))="","",OFFSET('Sanitation Data'!$E$28,0,10*ROW('Sanitation Data'!E144)))</f>
        <v/>
      </c>
      <c r="CQ150" s="374" t="str">
        <f ca="1">+IF(OFFSET('Sanitation Data'!$E$29,0,10*ROW('Sanitation Data'!E144))="","",OFFSET('Sanitation Data'!$E$29,0,10*ROW('Sanitation Data'!E144)))</f>
        <v/>
      </c>
      <c r="CR150" s="374" t="str">
        <f ca="1">+IF(OFFSET('Sanitation Data'!$E$30,0,10*ROW('Sanitation Data'!E144))="","",OFFSET('Sanitation Data'!$E$30,0,10*ROW('Sanitation Data'!E144)))</f>
        <v/>
      </c>
      <c r="CS150" s="374" t="str">
        <f ca="1">+IF(OFFSET('Sanitation Data'!$E$31,0,10*ROW('Sanitation Data'!E144))="","",OFFSET('Sanitation Data'!$E$31,0,10*ROW('Sanitation Data'!E144)))</f>
        <v/>
      </c>
      <c r="CT150" s="374" t="str">
        <f ca="1">+IF(OFFSET('Sanitation Data'!$E$32,0,10*ROW('Sanitation Data'!E144))="","",OFFSET('Sanitation Data'!$E$32,0,10*ROW('Sanitation Data'!E144)))</f>
        <v/>
      </c>
      <c r="CU150" s="374" t="str">
        <f ca="1">+IF(OFFSET('Sanitation Data'!$F$28,0,10*ROW('Sanitation Data'!F144))="","",OFFSET('Sanitation Data'!$F$28,0,10*ROW('Sanitation Data'!F144)))</f>
        <v/>
      </c>
      <c r="CV150" s="374" t="str">
        <f ca="1">+IF(OFFSET('Sanitation Data'!$F$29,0,10*ROW('Sanitation Data'!F144))="","",OFFSET('Sanitation Data'!$F$29,0,10*ROW('Sanitation Data'!F144)))</f>
        <v/>
      </c>
      <c r="CW150" s="374" t="str">
        <f ca="1">+IF(OFFSET('Sanitation Data'!$F$30,0,10*ROW('Sanitation Data'!F144))="","",OFFSET('Sanitation Data'!$F$30,0,10*ROW('Sanitation Data'!F144)))</f>
        <v/>
      </c>
      <c r="CX150" s="374" t="str">
        <f ca="1">+IF(OFFSET('Sanitation Data'!$F$31,0,10*ROW('Sanitation Data'!F144))="","",OFFSET('Sanitation Data'!$F$31,0,10*ROW('Sanitation Data'!F144)))</f>
        <v/>
      </c>
      <c r="CY150" s="374" t="str">
        <f ca="1">+IF(OFFSET('Sanitation Data'!$F$32,0,10*ROW('Sanitation Data'!F144))="","",OFFSET('Sanitation Data'!$F$32,0,10*ROW('Sanitation Data'!F144)))</f>
        <v/>
      </c>
      <c r="CZ150" s="374" t="str">
        <f ca="1">+IF(OFFSET('Sanitation Data'!$G$28,0,10*ROW('Sanitation Data'!G144))="","",OFFSET('Sanitation Data'!$G$28,0,10*ROW('Sanitation Data'!G144)))</f>
        <v/>
      </c>
      <c r="DA150" s="374" t="str">
        <f ca="1">+IF(OFFSET('Sanitation Data'!$G$29,0,10*ROW('Sanitation Data'!G144))="","",OFFSET('Sanitation Data'!$G$29,0,10*ROW('Sanitation Data'!G144)))</f>
        <v/>
      </c>
      <c r="DB150" s="374" t="str">
        <f ca="1">+IF(OFFSET('Sanitation Data'!$G$30,0,10*ROW('Sanitation Data'!G144))="","",OFFSET('Sanitation Data'!$G$30,0,10*ROW('Sanitation Data'!G144)))</f>
        <v/>
      </c>
      <c r="DC150" s="374" t="str">
        <f ca="1">+IF(OFFSET('Sanitation Data'!$G$31,0,10*ROW('Sanitation Data'!G144))="","",OFFSET('Sanitation Data'!$G$31,0,10*ROW('Sanitation Data'!G144)))</f>
        <v/>
      </c>
      <c r="DD150" s="374" t="str">
        <f ca="1">+IF(OFFSET('Sanitation Data'!$G$32,0,10*ROW('Sanitation Data'!G144))="","",OFFSET('Sanitation Data'!$G$32,0,10*ROW('Sanitation Data'!G144)))</f>
        <v/>
      </c>
      <c r="DE150" s="374" t="str">
        <f ca="1">+IF(OFFSET('Sanitation Data'!$H$28,0,10*ROW('Sanitation Data'!H144))="","",OFFSET('Sanitation Data'!$H$28,0,10*ROW('Sanitation Data'!H144)))</f>
        <v/>
      </c>
      <c r="DF150" s="374" t="str">
        <f ca="1">+IF(OFFSET('Sanitation Data'!$H$29,0,10*ROW('Sanitation Data'!H144))="","",OFFSET('Sanitation Data'!$H$29,0,10*ROW('Sanitation Data'!H144)))</f>
        <v/>
      </c>
      <c r="DG150" s="374" t="str">
        <f ca="1">+IF(OFFSET('Sanitation Data'!$H$30,0,10*ROW('Sanitation Data'!H144))="","",OFFSET('Sanitation Data'!$H$30,0,10*ROW('Sanitation Data'!H144)))</f>
        <v/>
      </c>
      <c r="DH150" s="374" t="str">
        <f ca="1">+IF(OFFSET('Sanitation Data'!$H$31,0,10*ROW('Sanitation Data'!H144))="","",OFFSET('Sanitation Data'!$H$31,0,10*ROW('Sanitation Data'!H144)))</f>
        <v/>
      </c>
      <c r="DI150" s="374" t="str">
        <f ca="1">+IF(OFFSET('Sanitation Data'!$H$32,0,10*ROW('Sanitation Data'!H144))="","",OFFSET('Sanitation Data'!$H$32,0,10*ROW('Sanitation Data'!H144)))</f>
        <v/>
      </c>
      <c r="DJ150" s="374" t="str">
        <f ca="1">+IF(OFFSET('Sanitation Data'!$I$28,0,10*ROW('Sanitation Data'!I144))="","",OFFSET('Sanitation Data'!$I$28,0,10*ROW('Sanitation Data'!I144)))</f>
        <v/>
      </c>
      <c r="DK150" s="374" t="str">
        <f ca="1">+IF(OFFSET('Sanitation Data'!$I$29,0,10*ROW('Sanitation Data'!I144))="","",OFFSET('Sanitation Data'!$I$29,0,10*ROW('Sanitation Data'!I144)))</f>
        <v/>
      </c>
      <c r="DL150" s="374" t="str">
        <f ca="1">+IF(OFFSET('Sanitation Data'!$I$30,0,10*ROW('Sanitation Data'!I144))="","",OFFSET('Sanitation Data'!$I$30,0,10*ROW('Sanitation Data'!I144)))</f>
        <v/>
      </c>
      <c r="DM150" s="374" t="str">
        <f ca="1">+IF(OFFSET('Sanitation Data'!$I$31,0,10*ROW('Sanitation Data'!I144))="","",OFFSET('Sanitation Data'!$I$31,0,10*ROW('Sanitation Data'!I144)))</f>
        <v/>
      </c>
      <c r="DN150" s="374" t="str">
        <f ca="1">+IF(OFFSET('Sanitation Data'!$I$32,0,10*ROW('Sanitation Data'!I144))="","",OFFSET('Sanitation Data'!$I$32,0,10*ROW('Sanitation Data'!I144)))</f>
        <v/>
      </c>
      <c r="DO150" s="374" t="str">
        <f ca="1">+IF(OFFSET('Hygiene Data'!$D$11,0,10*ROW('Hygiene Data'!D144))="","",OFFSET('Hygiene Data'!$D$11,0,10*ROW('Hygiene Data'!D144)))</f>
        <v/>
      </c>
      <c r="DP150" s="374" t="str">
        <f ca="1">+IF(OFFSET('Hygiene Data'!$D$12,0,10*ROW('Hygiene Data'!D144))="","",OFFSET('Hygiene Data'!$D$12,0,10*ROW('Hygiene Data'!D144)))</f>
        <v/>
      </c>
      <c r="DQ150" s="374" t="str">
        <f ca="1">+IF(OFFSET('Hygiene Data'!$D$13,0,10*ROW('Hygiene Data'!D144))="","",OFFSET('Hygiene Data'!$D$13,0,10*ROW('Hygiene Data'!D144)))</f>
        <v/>
      </c>
      <c r="DR150" s="374" t="str">
        <f ca="1">+IF(OFFSET('Hygiene Data'!$E$11,0,10*ROW('Hygiene Data'!E144))="","",OFFSET('Hygiene Data'!$E$11,0,10*ROW('Hygiene Data'!E144)))</f>
        <v/>
      </c>
      <c r="DS150" s="374" t="str">
        <f ca="1">+IF(OFFSET('Hygiene Data'!$E$12,0,10*ROW('Hygiene Data'!E144))="","",OFFSET('Hygiene Data'!$E$12,0,10*ROW('Hygiene Data'!E144)))</f>
        <v/>
      </c>
      <c r="DT150" s="374" t="str">
        <f ca="1">+IF(OFFSET('Hygiene Data'!$E$13,0,10*ROW('Hygiene Data'!E144))="","",OFFSET('Hygiene Data'!$E$13,0,10*ROW('Hygiene Data'!E144)))</f>
        <v/>
      </c>
      <c r="DU150" s="374" t="str">
        <f ca="1">+IF(OFFSET('Hygiene Data'!$F$11,0,10*ROW('Hygiene Data'!F144))="","",OFFSET('Hygiene Data'!$F$11,0,10*ROW('Hygiene Data'!F144)))</f>
        <v/>
      </c>
      <c r="DV150" s="374" t="str">
        <f ca="1">+IF(OFFSET('Hygiene Data'!$F$12,0,10*ROW('Hygiene Data'!F144))="","",OFFSET('Hygiene Data'!$F$12,0,10*ROW('Hygiene Data'!F144)))</f>
        <v/>
      </c>
      <c r="DW150" s="374" t="str">
        <f ca="1">+IF(OFFSET('Hygiene Data'!$F$13,0,10*ROW('Hygiene Data'!F144))="","",OFFSET('Hygiene Data'!$F$13,0,10*ROW('Hygiene Data'!F144)))</f>
        <v/>
      </c>
      <c r="DX150" s="374" t="str">
        <f ca="1">+IF(OFFSET('Hygiene Data'!$G$11,0,10*ROW('Hygiene Data'!G144))="","",OFFSET('Hygiene Data'!$G$11,0,10*ROW('Hygiene Data'!G144)))</f>
        <v/>
      </c>
      <c r="DY150" s="374" t="str">
        <f ca="1">+IF(OFFSET('Hygiene Data'!$G$12,0,10*ROW('Hygiene Data'!G144))="","",OFFSET('Hygiene Data'!$G$12,0,10*ROW('Hygiene Data'!G144)))</f>
        <v/>
      </c>
      <c r="DZ150" s="374" t="str">
        <f ca="1">+IF(OFFSET('Hygiene Data'!$G$13,0,10*ROW('Hygiene Data'!G144))="","",OFFSET('Hygiene Data'!$G$13,0,10*ROW('Hygiene Data'!G144)))</f>
        <v/>
      </c>
      <c r="EA150" s="374" t="str">
        <f ca="1">+IF(OFFSET('Hygiene Data'!$H$11,0,10*ROW('Hygiene Data'!H144))="","",OFFSET('Hygiene Data'!$H$11,0,10*ROW('Hygiene Data'!H144)))</f>
        <v/>
      </c>
      <c r="EB150" s="374" t="str">
        <f ca="1">+IF(OFFSET('Hygiene Data'!$H$12,0,10*ROW('Hygiene Data'!H144))="","",OFFSET('Hygiene Data'!$H$12,0,10*ROW('Hygiene Data'!H144)))</f>
        <v/>
      </c>
      <c r="EC150" s="374" t="str">
        <f ca="1">+IF(OFFSET('Hygiene Data'!$H$13,0,10*ROW('Hygiene Data'!H144))="","",OFFSET('Hygiene Data'!$H$13,0,10*ROW('Hygiene Data'!H144)))</f>
        <v/>
      </c>
      <c r="ED150" s="374" t="str">
        <f ca="1">+IF(OFFSET('Hygiene Data'!$I$11,0,10*ROW('Hygiene Data'!I144))="","",OFFSET('Hygiene Data'!$I$11,0,10*ROW('Hygiene Data'!I144)))</f>
        <v/>
      </c>
      <c r="EE150" s="374" t="str">
        <f ca="1">+IF(OFFSET('Hygiene Data'!$I$12,0,10*ROW('Hygiene Data'!I144))="","",OFFSET('Hygiene Data'!$I$12,0,10*ROW('Hygiene Data'!I144)))</f>
        <v/>
      </c>
      <c r="EF150" s="374" t="str">
        <f ca="1">+IF(OFFSET('Hygiene Data'!$I$13,0,10*ROW('Hygiene Data'!I144))="","",OFFSET('Hygiene Data'!$I$13,0,10*ROW('Hygiene Data'!I144)))</f>
        <v/>
      </c>
    </row>
    <row r="151" spans="1:136" x14ac:dyDescent="0.25">
      <c r="A151" s="483" t="str">
        <f ca="1">+IF(OFFSET('Water Data'!$B$2,0,10*ROW('Water Data'!E145))="","",OFFSET('Water Data'!$B$2,0,10*ROW('Water Data'!E145)))</f>
        <v/>
      </c>
      <c r="B151" s="48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0" t="str">
        <f t="shared" ca="1" si="2"/>
        <v/>
      </c>
      <c r="D151" s="51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4" t="str">
        <f ca="1">+IF(OFFSET('Water Data'!$D$27,0,10*ROW('Water Data'!D145))="","",OFFSET('Water Data'!$D$27,0,10*ROW('Water Data'!D145)))</f>
        <v/>
      </c>
      <c r="BT151" s="374" t="str">
        <f ca="1">+IF(OFFSET('Water Data'!$D$28,0,10*ROW('Water Data'!D145))="","",OFFSET('Water Data'!$D$28,0,10*ROW('Water Data'!D145)))</f>
        <v/>
      </c>
      <c r="BU151" s="374" t="str">
        <f ca="1">+IF(OFFSET('Water Data'!$D$29,0,10*ROW('Water Data'!D145))="","",OFFSET('Water Data'!$D$29,0,10*ROW('Water Data'!D145)))</f>
        <v/>
      </c>
      <c r="BV151" s="374" t="str">
        <f ca="1">+IF(OFFSET('Water Data'!$E$27,0,10*ROW('Water Data'!E145))="","",OFFSET('Water Data'!$E$27,0,10*ROW('Water Data'!E145)))</f>
        <v/>
      </c>
      <c r="BW151" s="374" t="str">
        <f ca="1">+IF(OFFSET('Water Data'!$E$28,0,10*ROW('Water Data'!E145))="","",OFFSET('Water Data'!$E$28,0,10*ROW('Water Data'!E145)))</f>
        <v/>
      </c>
      <c r="BX151" s="374" t="str">
        <f ca="1">+IF(OFFSET('Water Data'!$E$29,0,10*ROW('Water Data'!E145))="","",OFFSET('Water Data'!$E$29,0,10*ROW('Water Data'!E145)))</f>
        <v/>
      </c>
      <c r="BY151" s="374" t="str">
        <f ca="1">+IF(OFFSET('Water Data'!$F$27,0,10*ROW('Water Data'!F145))="","",OFFSET('Water Data'!$F$27,0,10*ROW('Water Data'!F145)))</f>
        <v/>
      </c>
      <c r="BZ151" s="374" t="str">
        <f ca="1">+IF(OFFSET('Water Data'!$F$28,0,10*ROW('Water Data'!F145))="","",OFFSET('Water Data'!$F$28,0,10*ROW('Water Data'!F145)))</f>
        <v/>
      </c>
      <c r="CA151" s="374" t="str">
        <f ca="1">+IF(OFFSET('Water Data'!$F$29,0,10*ROW('Water Data'!F145))="","",OFFSET('Water Data'!$F$29,0,10*ROW('Water Data'!F145)))</f>
        <v/>
      </c>
      <c r="CB151" s="374" t="str">
        <f ca="1">+IF(OFFSET('Water Data'!$G$27,0,10*ROW('Water Data'!G145))="","",OFFSET('Water Data'!$G$27,0,10*ROW('Water Data'!G145)))</f>
        <v/>
      </c>
      <c r="CC151" s="374" t="str">
        <f ca="1">+IF(OFFSET('Water Data'!$G$28,0,10*ROW('Water Data'!G145))="","",OFFSET('Water Data'!$G$28,0,10*ROW('Water Data'!G145)))</f>
        <v/>
      </c>
      <c r="CD151" s="374" t="str">
        <f ca="1">+IF(OFFSET('Water Data'!$G$29,0,10*ROW('Water Data'!G145))="","",OFFSET('Water Data'!$G$29,0,10*ROW('Water Data'!G145)))</f>
        <v/>
      </c>
      <c r="CE151" s="374" t="str">
        <f ca="1">+IF(OFFSET('Water Data'!$H$27,0,10*ROW('Water Data'!H145))="","",OFFSET('Water Data'!$H$27,0,10*ROW('Water Data'!H145)))</f>
        <v/>
      </c>
      <c r="CF151" s="374" t="str">
        <f ca="1">+IF(OFFSET('Water Data'!$H$28,0,10*ROW('Water Data'!H145))="","",OFFSET('Water Data'!$H$28,0,10*ROW('Water Data'!H145)))</f>
        <v/>
      </c>
      <c r="CG151" s="374" t="str">
        <f ca="1">+IF(OFFSET('Water Data'!$H$29,0,10*ROW('Water Data'!H145))="","",OFFSET('Water Data'!$H$29,0,10*ROW('Water Data'!H145)))</f>
        <v/>
      </c>
      <c r="CH151" s="374" t="str">
        <f ca="1">+IF(OFFSET('Water Data'!$I$27,0,10*ROW('Water Data'!I145))="","",OFFSET('Water Data'!$I$27,0,10*ROW('Water Data'!I145)))</f>
        <v/>
      </c>
      <c r="CI151" s="374" t="str">
        <f ca="1">+IF(OFFSET('Water Data'!$I$28,0,10*ROW('Water Data'!I145))="","",OFFSET('Water Data'!$I$28,0,10*ROW('Water Data'!I145)))</f>
        <v/>
      </c>
      <c r="CJ151" s="374" t="str">
        <f ca="1">+IF(OFFSET('Water Data'!$I$29,0,10*ROW('Water Data'!I145))="","",OFFSET('Water Data'!$I$29,0,10*ROW('Water Data'!I145)))</f>
        <v/>
      </c>
      <c r="CK151" s="374" t="str">
        <f ca="1">+IF(OFFSET('Sanitation Data'!$D$28,0,10*ROW('Sanitation Data'!D145))="","",OFFSET('Sanitation Data'!$D$28,0,10*ROW('Sanitation Data'!D145)))</f>
        <v/>
      </c>
      <c r="CL151" s="374" t="str">
        <f ca="1">+IF(OFFSET('Sanitation Data'!$D$29,0,10*ROW('Sanitation Data'!D145))="","",OFFSET('Sanitation Data'!$D$29,0,10*ROW('Sanitation Data'!D145)))</f>
        <v/>
      </c>
      <c r="CM151" s="374" t="str">
        <f ca="1">+IF(OFFSET('Sanitation Data'!$D$30,0,10*ROW('Sanitation Data'!D145))="","",OFFSET('Sanitation Data'!$D$30,0,10*ROW('Sanitation Data'!D145)))</f>
        <v/>
      </c>
      <c r="CN151" s="374" t="str">
        <f ca="1">+IF(OFFSET('Sanitation Data'!$D$31,0,10*ROW('Sanitation Data'!D145))="","",OFFSET('Sanitation Data'!$D$31,0,10*ROW('Sanitation Data'!D145)))</f>
        <v/>
      </c>
      <c r="CO151" s="374" t="str">
        <f ca="1">+IF(OFFSET('Sanitation Data'!$D$32,0,10*ROW('Sanitation Data'!D145))="","",OFFSET('Sanitation Data'!$D$32,0,10*ROW('Sanitation Data'!D145)))</f>
        <v/>
      </c>
      <c r="CP151" s="374" t="str">
        <f ca="1">+IF(OFFSET('Sanitation Data'!$E$28,0,10*ROW('Sanitation Data'!E145))="","",OFFSET('Sanitation Data'!$E$28,0,10*ROW('Sanitation Data'!E145)))</f>
        <v/>
      </c>
      <c r="CQ151" s="374" t="str">
        <f ca="1">+IF(OFFSET('Sanitation Data'!$E$29,0,10*ROW('Sanitation Data'!E145))="","",OFFSET('Sanitation Data'!$E$29,0,10*ROW('Sanitation Data'!E145)))</f>
        <v/>
      </c>
      <c r="CR151" s="374" t="str">
        <f ca="1">+IF(OFFSET('Sanitation Data'!$E$30,0,10*ROW('Sanitation Data'!E145))="","",OFFSET('Sanitation Data'!$E$30,0,10*ROW('Sanitation Data'!E145)))</f>
        <v/>
      </c>
      <c r="CS151" s="374" t="str">
        <f ca="1">+IF(OFFSET('Sanitation Data'!$E$31,0,10*ROW('Sanitation Data'!E145))="","",OFFSET('Sanitation Data'!$E$31,0,10*ROW('Sanitation Data'!E145)))</f>
        <v/>
      </c>
      <c r="CT151" s="374" t="str">
        <f ca="1">+IF(OFFSET('Sanitation Data'!$E$32,0,10*ROW('Sanitation Data'!E145))="","",OFFSET('Sanitation Data'!$E$32,0,10*ROW('Sanitation Data'!E145)))</f>
        <v/>
      </c>
      <c r="CU151" s="374" t="str">
        <f ca="1">+IF(OFFSET('Sanitation Data'!$F$28,0,10*ROW('Sanitation Data'!F145))="","",OFFSET('Sanitation Data'!$F$28,0,10*ROW('Sanitation Data'!F145)))</f>
        <v/>
      </c>
      <c r="CV151" s="374" t="str">
        <f ca="1">+IF(OFFSET('Sanitation Data'!$F$29,0,10*ROW('Sanitation Data'!F145))="","",OFFSET('Sanitation Data'!$F$29,0,10*ROW('Sanitation Data'!F145)))</f>
        <v/>
      </c>
      <c r="CW151" s="374" t="str">
        <f ca="1">+IF(OFFSET('Sanitation Data'!$F$30,0,10*ROW('Sanitation Data'!F145))="","",OFFSET('Sanitation Data'!$F$30,0,10*ROW('Sanitation Data'!F145)))</f>
        <v/>
      </c>
      <c r="CX151" s="374" t="str">
        <f ca="1">+IF(OFFSET('Sanitation Data'!$F$31,0,10*ROW('Sanitation Data'!F145))="","",OFFSET('Sanitation Data'!$F$31,0,10*ROW('Sanitation Data'!F145)))</f>
        <v/>
      </c>
      <c r="CY151" s="374" t="str">
        <f ca="1">+IF(OFFSET('Sanitation Data'!$F$32,0,10*ROW('Sanitation Data'!F145))="","",OFFSET('Sanitation Data'!$F$32,0,10*ROW('Sanitation Data'!F145)))</f>
        <v/>
      </c>
      <c r="CZ151" s="374" t="str">
        <f ca="1">+IF(OFFSET('Sanitation Data'!$G$28,0,10*ROW('Sanitation Data'!G145))="","",OFFSET('Sanitation Data'!$G$28,0,10*ROW('Sanitation Data'!G145)))</f>
        <v/>
      </c>
      <c r="DA151" s="374" t="str">
        <f ca="1">+IF(OFFSET('Sanitation Data'!$G$29,0,10*ROW('Sanitation Data'!G145))="","",OFFSET('Sanitation Data'!$G$29,0,10*ROW('Sanitation Data'!G145)))</f>
        <v/>
      </c>
      <c r="DB151" s="374" t="str">
        <f ca="1">+IF(OFFSET('Sanitation Data'!$G$30,0,10*ROW('Sanitation Data'!G145))="","",OFFSET('Sanitation Data'!$G$30,0,10*ROW('Sanitation Data'!G145)))</f>
        <v/>
      </c>
      <c r="DC151" s="374" t="str">
        <f ca="1">+IF(OFFSET('Sanitation Data'!$G$31,0,10*ROW('Sanitation Data'!G145))="","",OFFSET('Sanitation Data'!$G$31,0,10*ROW('Sanitation Data'!G145)))</f>
        <v/>
      </c>
      <c r="DD151" s="374" t="str">
        <f ca="1">+IF(OFFSET('Sanitation Data'!$G$32,0,10*ROW('Sanitation Data'!G145))="","",OFFSET('Sanitation Data'!$G$32,0,10*ROW('Sanitation Data'!G145)))</f>
        <v/>
      </c>
      <c r="DE151" s="374" t="str">
        <f ca="1">+IF(OFFSET('Sanitation Data'!$H$28,0,10*ROW('Sanitation Data'!H145))="","",OFFSET('Sanitation Data'!$H$28,0,10*ROW('Sanitation Data'!H145)))</f>
        <v/>
      </c>
      <c r="DF151" s="374" t="str">
        <f ca="1">+IF(OFFSET('Sanitation Data'!$H$29,0,10*ROW('Sanitation Data'!H145))="","",OFFSET('Sanitation Data'!$H$29,0,10*ROW('Sanitation Data'!H145)))</f>
        <v/>
      </c>
      <c r="DG151" s="374" t="str">
        <f ca="1">+IF(OFFSET('Sanitation Data'!$H$30,0,10*ROW('Sanitation Data'!H145))="","",OFFSET('Sanitation Data'!$H$30,0,10*ROW('Sanitation Data'!H145)))</f>
        <v/>
      </c>
      <c r="DH151" s="374" t="str">
        <f ca="1">+IF(OFFSET('Sanitation Data'!$H$31,0,10*ROW('Sanitation Data'!H145))="","",OFFSET('Sanitation Data'!$H$31,0,10*ROW('Sanitation Data'!H145)))</f>
        <v/>
      </c>
      <c r="DI151" s="374" t="str">
        <f ca="1">+IF(OFFSET('Sanitation Data'!$H$32,0,10*ROW('Sanitation Data'!H145))="","",OFFSET('Sanitation Data'!$H$32,0,10*ROW('Sanitation Data'!H145)))</f>
        <v/>
      </c>
      <c r="DJ151" s="374" t="str">
        <f ca="1">+IF(OFFSET('Sanitation Data'!$I$28,0,10*ROW('Sanitation Data'!I145))="","",OFFSET('Sanitation Data'!$I$28,0,10*ROW('Sanitation Data'!I145)))</f>
        <v/>
      </c>
      <c r="DK151" s="374" t="str">
        <f ca="1">+IF(OFFSET('Sanitation Data'!$I$29,0,10*ROW('Sanitation Data'!I145))="","",OFFSET('Sanitation Data'!$I$29,0,10*ROW('Sanitation Data'!I145)))</f>
        <v/>
      </c>
      <c r="DL151" s="374" t="str">
        <f ca="1">+IF(OFFSET('Sanitation Data'!$I$30,0,10*ROW('Sanitation Data'!I145))="","",OFFSET('Sanitation Data'!$I$30,0,10*ROW('Sanitation Data'!I145)))</f>
        <v/>
      </c>
      <c r="DM151" s="374" t="str">
        <f ca="1">+IF(OFFSET('Sanitation Data'!$I$31,0,10*ROW('Sanitation Data'!I145))="","",OFFSET('Sanitation Data'!$I$31,0,10*ROW('Sanitation Data'!I145)))</f>
        <v/>
      </c>
      <c r="DN151" s="374" t="str">
        <f ca="1">+IF(OFFSET('Sanitation Data'!$I$32,0,10*ROW('Sanitation Data'!I145))="","",OFFSET('Sanitation Data'!$I$32,0,10*ROW('Sanitation Data'!I145)))</f>
        <v/>
      </c>
      <c r="DO151" s="374" t="str">
        <f ca="1">+IF(OFFSET('Hygiene Data'!$D$11,0,10*ROW('Hygiene Data'!D145))="","",OFFSET('Hygiene Data'!$D$11,0,10*ROW('Hygiene Data'!D145)))</f>
        <v/>
      </c>
      <c r="DP151" s="374" t="str">
        <f ca="1">+IF(OFFSET('Hygiene Data'!$D$12,0,10*ROW('Hygiene Data'!D145))="","",OFFSET('Hygiene Data'!$D$12,0,10*ROW('Hygiene Data'!D145)))</f>
        <v/>
      </c>
      <c r="DQ151" s="374" t="str">
        <f ca="1">+IF(OFFSET('Hygiene Data'!$D$13,0,10*ROW('Hygiene Data'!D145))="","",OFFSET('Hygiene Data'!$D$13,0,10*ROW('Hygiene Data'!D145)))</f>
        <v/>
      </c>
      <c r="DR151" s="374" t="str">
        <f ca="1">+IF(OFFSET('Hygiene Data'!$E$11,0,10*ROW('Hygiene Data'!E145))="","",OFFSET('Hygiene Data'!$E$11,0,10*ROW('Hygiene Data'!E145)))</f>
        <v/>
      </c>
      <c r="DS151" s="374" t="str">
        <f ca="1">+IF(OFFSET('Hygiene Data'!$E$12,0,10*ROW('Hygiene Data'!E145))="","",OFFSET('Hygiene Data'!$E$12,0,10*ROW('Hygiene Data'!E145)))</f>
        <v/>
      </c>
      <c r="DT151" s="374" t="str">
        <f ca="1">+IF(OFFSET('Hygiene Data'!$E$13,0,10*ROW('Hygiene Data'!E145))="","",OFFSET('Hygiene Data'!$E$13,0,10*ROW('Hygiene Data'!E145)))</f>
        <v/>
      </c>
      <c r="DU151" s="374" t="str">
        <f ca="1">+IF(OFFSET('Hygiene Data'!$F$11,0,10*ROW('Hygiene Data'!F145))="","",OFFSET('Hygiene Data'!$F$11,0,10*ROW('Hygiene Data'!F145)))</f>
        <v/>
      </c>
      <c r="DV151" s="374" t="str">
        <f ca="1">+IF(OFFSET('Hygiene Data'!$F$12,0,10*ROW('Hygiene Data'!F145))="","",OFFSET('Hygiene Data'!$F$12,0,10*ROW('Hygiene Data'!F145)))</f>
        <v/>
      </c>
      <c r="DW151" s="374" t="str">
        <f ca="1">+IF(OFFSET('Hygiene Data'!$F$13,0,10*ROW('Hygiene Data'!F145))="","",OFFSET('Hygiene Data'!$F$13,0,10*ROW('Hygiene Data'!F145)))</f>
        <v/>
      </c>
      <c r="DX151" s="374" t="str">
        <f ca="1">+IF(OFFSET('Hygiene Data'!$G$11,0,10*ROW('Hygiene Data'!G145))="","",OFFSET('Hygiene Data'!$G$11,0,10*ROW('Hygiene Data'!G145)))</f>
        <v/>
      </c>
      <c r="DY151" s="374" t="str">
        <f ca="1">+IF(OFFSET('Hygiene Data'!$G$12,0,10*ROW('Hygiene Data'!G145))="","",OFFSET('Hygiene Data'!$G$12,0,10*ROW('Hygiene Data'!G145)))</f>
        <v/>
      </c>
      <c r="DZ151" s="374" t="str">
        <f ca="1">+IF(OFFSET('Hygiene Data'!$G$13,0,10*ROW('Hygiene Data'!G145))="","",OFFSET('Hygiene Data'!$G$13,0,10*ROW('Hygiene Data'!G145)))</f>
        <v/>
      </c>
      <c r="EA151" s="374" t="str">
        <f ca="1">+IF(OFFSET('Hygiene Data'!$H$11,0,10*ROW('Hygiene Data'!H145))="","",OFFSET('Hygiene Data'!$H$11,0,10*ROW('Hygiene Data'!H145)))</f>
        <v/>
      </c>
      <c r="EB151" s="374" t="str">
        <f ca="1">+IF(OFFSET('Hygiene Data'!$H$12,0,10*ROW('Hygiene Data'!H145))="","",OFFSET('Hygiene Data'!$H$12,0,10*ROW('Hygiene Data'!H145)))</f>
        <v/>
      </c>
      <c r="EC151" s="374" t="str">
        <f ca="1">+IF(OFFSET('Hygiene Data'!$H$13,0,10*ROW('Hygiene Data'!H145))="","",OFFSET('Hygiene Data'!$H$13,0,10*ROW('Hygiene Data'!H145)))</f>
        <v/>
      </c>
      <c r="ED151" s="374" t="str">
        <f ca="1">+IF(OFFSET('Hygiene Data'!$I$11,0,10*ROW('Hygiene Data'!I145))="","",OFFSET('Hygiene Data'!$I$11,0,10*ROW('Hygiene Data'!I145)))</f>
        <v/>
      </c>
      <c r="EE151" s="374" t="str">
        <f ca="1">+IF(OFFSET('Hygiene Data'!$I$12,0,10*ROW('Hygiene Data'!I145))="","",OFFSET('Hygiene Data'!$I$12,0,10*ROW('Hygiene Data'!I145)))</f>
        <v/>
      </c>
      <c r="EF151" s="374" t="str">
        <f ca="1">+IF(OFFSET('Hygiene Data'!$I$13,0,10*ROW('Hygiene Data'!I145))="","",OFFSET('Hygiene Data'!$I$13,0,10*ROW('Hygiene Data'!I145)))</f>
        <v/>
      </c>
    </row>
    <row r="152" spans="1:136" x14ac:dyDescent="0.25">
      <c r="A152" s="483" t="str">
        <f ca="1">+IF(OFFSET('Water Data'!$B$2,0,10*ROW('Water Data'!E146))="","",OFFSET('Water Data'!$B$2,0,10*ROW('Water Data'!E146)))</f>
        <v/>
      </c>
      <c r="B152" s="48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0" t="str">
        <f t="shared" ca="1" si="2"/>
        <v/>
      </c>
      <c r="D152" s="51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4" t="str">
        <f ca="1">+IF(OFFSET('Water Data'!$D$27,0,10*ROW('Water Data'!D146))="","",OFFSET('Water Data'!$D$27,0,10*ROW('Water Data'!D146)))</f>
        <v/>
      </c>
      <c r="BT152" s="374" t="str">
        <f ca="1">+IF(OFFSET('Water Data'!$D$28,0,10*ROW('Water Data'!D146))="","",OFFSET('Water Data'!$D$28,0,10*ROW('Water Data'!D146)))</f>
        <v/>
      </c>
      <c r="BU152" s="374" t="str">
        <f ca="1">+IF(OFFSET('Water Data'!$D$29,0,10*ROW('Water Data'!D146))="","",OFFSET('Water Data'!$D$29,0,10*ROW('Water Data'!D146)))</f>
        <v/>
      </c>
      <c r="BV152" s="374" t="str">
        <f ca="1">+IF(OFFSET('Water Data'!$E$27,0,10*ROW('Water Data'!E146))="","",OFFSET('Water Data'!$E$27,0,10*ROW('Water Data'!E146)))</f>
        <v/>
      </c>
      <c r="BW152" s="374" t="str">
        <f ca="1">+IF(OFFSET('Water Data'!$E$28,0,10*ROW('Water Data'!E146))="","",OFFSET('Water Data'!$E$28,0,10*ROW('Water Data'!E146)))</f>
        <v/>
      </c>
      <c r="BX152" s="374" t="str">
        <f ca="1">+IF(OFFSET('Water Data'!$E$29,0,10*ROW('Water Data'!E146))="","",OFFSET('Water Data'!$E$29,0,10*ROW('Water Data'!E146)))</f>
        <v/>
      </c>
      <c r="BY152" s="374" t="str">
        <f ca="1">+IF(OFFSET('Water Data'!$F$27,0,10*ROW('Water Data'!F146))="","",OFFSET('Water Data'!$F$27,0,10*ROW('Water Data'!F146)))</f>
        <v/>
      </c>
      <c r="BZ152" s="374" t="str">
        <f ca="1">+IF(OFFSET('Water Data'!$F$28,0,10*ROW('Water Data'!F146))="","",OFFSET('Water Data'!$F$28,0,10*ROW('Water Data'!F146)))</f>
        <v/>
      </c>
      <c r="CA152" s="374" t="str">
        <f ca="1">+IF(OFFSET('Water Data'!$F$29,0,10*ROW('Water Data'!F146))="","",OFFSET('Water Data'!$F$29,0,10*ROW('Water Data'!F146)))</f>
        <v/>
      </c>
      <c r="CB152" s="374" t="str">
        <f ca="1">+IF(OFFSET('Water Data'!$G$27,0,10*ROW('Water Data'!G146))="","",OFFSET('Water Data'!$G$27,0,10*ROW('Water Data'!G146)))</f>
        <v/>
      </c>
      <c r="CC152" s="374" t="str">
        <f ca="1">+IF(OFFSET('Water Data'!$G$28,0,10*ROW('Water Data'!G146))="","",OFFSET('Water Data'!$G$28,0,10*ROW('Water Data'!G146)))</f>
        <v/>
      </c>
      <c r="CD152" s="374" t="str">
        <f ca="1">+IF(OFFSET('Water Data'!$G$29,0,10*ROW('Water Data'!G146))="","",OFFSET('Water Data'!$G$29,0,10*ROW('Water Data'!G146)))</f>
        <v/>
      </c>
      <c r="CE152" s="374" t="str">
        <f ca="1">+IF(OFFSET('Water Data'!$H$27,0,10*ROW('Water Data'!H146))="","",OFFSET('Water Data'!$H$27,0,10*ROW('Water Data'!H146)))</f>
        <v/>
      </c>
      <c r="CF152" s="374" t="str">
        <f ca="1">+IF(OFFSET('Water Data'!$H$28,0,10*ROW('Water Data'!H146))="","",OFFSET('Water Data'!$H$28,0,10*ROW('Water Data'!H146)))</f>
        <v/>
      </c>
      <c r="CG152" s="374" t="str">
        <f ca="1">+IF(OFFSET('Water Data'!$H$29,0,10*ROW('Water Data'!H146))="","",OFFSET('Water Data'!$H$29,0,10*ROW('Water Data'!H146)))</f>
        <v/>
      </c>
      <c r="CH152" s="374" t="str">
        <f ca="1">+IF(OFFSET('Water Data'!$I$27,0,10*ROW('Water Data'!I146))="","",OFFSET('Water Data'!$I$27,0,10*ROW('Water Data'!I146)))</f>
        <v/>
      </c>
      <c r="CI152" s="374" t="str">
        <f ca="1">+IF(OFFSET('Water Data'!$I$28,0,10*ROW('Water Data'!I146))="","",OFFSET('Water Data'!$I$28,0,10*ROW('Water Data'!I146)))</f>
        <v/>
      </c>
      <c r="CJ152" s="374" t="str">
        <f ca="1">+IF(OFFSET('Water Data'!$I$29,0,10*ROW('Water Data'!I146))="","",OFFSET('Water Data'!$I$29,0,10*ROW('Water Data'!I146)))</f>
        <v/>
      </c>
      <c r="CK152" s="374" t="str">
        <f ca="1">+IF(OFFSET('Sanitation Data'!$D$28,0,10*ROW('Sanitation Data'!D146))="","",OFFSET('Sanitation Data'!$D$28,0,10*ROW('Sanitation Data'!D146)))</f>
        <v/>
      </c>
      <c r="CL152" s="374" t="str">
        <f ca="1">+IF(OFFSET('Sanitation Data'!$D$29,0,10*ROW('Sanitation Data'!D146))="","",OFFSET('Sanitation Data'!$D$29,0,10*ROW('Sanitation Data'!D146)))</f>
        <v/>
      </c>
      <c r="CM152" s="374" t="str">
        <f ca="1">+IF(OFFSET('Sanitation Data'!$D$30,0,10*ROW('Sanitation Data'!D146))="","",OFFSET('Sanitation Data'!$D$30,0,10*ROW('Sanitation Data'!D146)))</f>
        <v/>
      </c>
      <c r="CN152" s="374" t="str">
        <f ca="1">+IF(OFFSET('Sanitation Data'!$D$31,0,10*ROW('Sanitation Data'!D146))="","",OFFSET('Sanitation Data'!$D$31,0,10*ROW('Sanitation Data'!D146)))</f>
        <v/>
      </c>
      <c r="CO152" s="374" t="str">
        <f ca="1">+IF(OFFSET('Sanitation Data'!$D$32,0,10*ROW('Sanitation Data'!D146))="","",OFFSET('Sanitation Data'!$D$32,0,10*ROW('Sanitation Data'!D146)))</f>
        <v/>
      </c>
      <c r="CP152" s="374" t="str">
        <f ca="1">+IF(OFFSET('Sanitation Data'!$E$28,0,10*ROW('Sanitation Data'!E146))="","",OFFSET('Sanitation Data'!$E$28,0,10*ROW('Sanitation Data'!E146)))</f>
        <v/>
      </c>
      <c r="CQ152" s="374" t="str">
        <f ca="1">+IF(OFFSET('Sanitation Data'!$E$29,0,10*ROW('Sanitation Data'!E146))="","",OFFSET('Sanitation Data'!$E$29,0,10*ROW('Sanitation Data'!E146)))</f>
        <v/>
      </c>
      <c r="CR152" s="374" t="str">
        <f ca="1">+IF(OFFSET('Sanitation Data'!$E$30,0,10*ROW('Sanitation Data'!E146))="","",OFFSET('Sanitation Data'!$E$30,0,10*ROW('Sanitation Data'!E146)))</f>
        <v/>
      </c>
      <c r="CS152" s="374" t="str">
        <f ca="1">+IF(OFFSET('Sanitation Data'!$E$31,0,10*ROW('Sanitation Data'!E146))="","",OFFSET('Sanitation Data'!$E$31,0,10*ROW('Sanitation Data'!E146)))</f>
        <v/>
      </c>
      <c r="CT152" s="374" t="str">
        <f ca="1">+IF(OFFSET('Sanitation Data'!$E$32,0,10*ROW('Sanitation Data'!E146))="","",OFFSET('Sanitation Data'!$E$32,0,10*ROW('Sanitation Data'!E146)))</f>
        <v/>
      </c>
      <c r="CU152" s="374" t="str">
        <f ca="1">+IF(OFFSET('Sanitation Data'!$F$28,0,10*ROW('Sanitation Data'!F146))="","",OFFSET('Sanitation Data'!$F$28,0,10*ROW('Sanitation Data'!F146)))</f>
        <v/>
      </c>
      <c r="CV152" s="374" t="str">
        <f ca="1">+IF(OFFSET('Sanitation Data'!$F$29,0,10*ROW('Sanitation Data'!F146))="","",OFFSET('Sanitation Data'!$F$29,0,10*ROW('Sanitation Data'!F146)))</f>
        <v/>
      </c>
      <c r="CW152" s="374" t="str">
        <f ca="1">+IF(OFFSET('Sanitation Data'!$F$30,0,10*ROW('Sanitation Data'!F146))="","",OFFSET('Sanitation Data'!$F$30,0,10*ROW('Sanitation Data'!F146)))</f>
        <v/>
      </c>
      <c r="CX152" s="374" t="str">
        <f ca="1">+IF(OFFSET('Sanitation Data'!$F$31,0,10*ROW('Sanitation Data'!F146))="","",OFFSET('Sanitation Data'!$F$31,0,10*ROW('Sanitation Data'!F146)))</f>
        <v/>
      </c>
      <c r="CY152" s="374" t="str">
        <f ca="1">+IF(OFFSET('Sanitation Data'!$F$32,0,10*ROW('Sanitation Data'!F146))="","",OFFSET('Sanitation Data'!$F$32,0,10*ROW('Sanitation Data'!F146)))</f>
        <v/>
      </c>
      <c r="CZ152" s="374" t="str">
        <f ca="1">+IF(OFFSET('Sanitation Data'!$G$28,0,10*ROW('Sanitation Data'!G146))="","",OFFSET('Sanitation Data'!$G$28,0,10*ROW('Sanitation Data'!G146)))</f>
        <v/>
      </c>
      <c r="DA152" s="374" t="str">
        <f ca="1">+IF(OFFSET('Sanitation Data'!$G$29,0,10*ROW('Sanitation Data'!G146))="","",OFFSET('Sanitation Data'!$G$29,0,10*ROW('Sanitation Data'!G146)))</f>
        <v/>
      </c>
      <c r="DB152" s="374" t="str">
        <f ca="1">+IF(OFFSET('Sanitation Data'!$G$30,0,10*ROW('Sanitation Data'!G146))="","",OFFSET('Sanitation Data'!$G$30,0,10*ROW('Sanitation Data'!G146)))</f>
        <v/>
      </c>
      <c r="DC152" s="374" t="str">
        <f ca="1">+IF(OFFSET('Sanitation Data'!$G$31,0,10*ROW('Sanitation Data'!G146))="","",OFFSET('Sanitation Data'!$G$31,0,10*ROW('Sanitation Data'!G146)))</f>
        <v/>
      </c>
      <c r="DD152" s="374" t="str">
        <f ca="1">+IF(OFFSET('Sanitation Data'!$G$32,0,10*ROW('Sanitation Data'!G146))="","",OFFSET('Sanitation Data'!$G$32,0,10*ROW('Sanitation Data'!G146)))</f>
        <v/>
      </c>
      <c r="DE152" s="374" t="str">
        <f ca="1">+IF(OFFSET('Sanitation Data'!$H$28,0,10*ROW('Sanitation Data'!H146))="","",OFFSET('Sanitation Data'!$H$28,0,10*ROW('Sanitation Data'!H146)))</f>
        <v/>
      </c>
      <c r="DF152" s="374" t="str">
        <f ca="1">+IF(OFFSET('Sanitation Data'!$H$29,0,10*ROW('Sanitation Data'!H146))="","",OFFSET('Sanitation Data'!$H$29,0,10*ROW('Sanitation Data'!H146)))</f>
        <v/>
      </c>
      <c r="DG152" s="374" t="str">
        <f ca="1">+IF(OFFSET('Sanitation Data'!$H$30,0,10*ROW('Sanitation Data'!H146))="","",OFFSET('Sanitation Data'!$H$30,0,10*ROW('Sanitation Data'!H146)))</f>
        <v/>
      </c>
      <c r="DH152" s="374" t="str">
        <f ca="1">+IF(OFFSET('Sanitation Data'!$H$31,0,10*ROW('Sanitation Data'!H146))="","",OFFSET('Sanitation Data'!$H$31,0,10*ROW('Sanitation Data'!H146)))</f>
        <v/>
      </c>
      <c r="DI152" s="374" t="str">
        <f ca="1">+IF(OFFSET('Sanitation Data'!$H$32,0,10*ROW('Sanitation Data'!H146))="","",OFFSET('Sanitation Data'!$H$32,0,10*ROW('Sanitation Data'!H146)))</f>
        <v/>
      </c>
      <c r="DJ152" s="374" t="str">
        <f ca="1">+IF(OFFSET('Sanitation Data'!$I$28,0,10*ROW('Sanitation Data'!I146))="","",OFFSET('Sanitation Data'!$I$28,0,10*ROW('Sanitation Data'!I146)))</f>
        <v/>
      </c>
      <c r="DK152" s="374" t="str">
        <f ca="1">+IF(OFFSET('Sanitation Data'!$I$29,0,10*ROW('Sanitation Data'!I146))="","",OFFSET('Sanitation Data'!$I$29,0,10*ROW('Sanitation Data'!I146)))</f>
        <v/>
      </c>
      <c r="DL152" s="374" t="str">
        <f ca="1">+IF(OFFSET('Sanitation Data'!$I$30,0,10*ROW('Sanitation Data'!I146))="","",OFFSET('Sanitation Data'!$I$30,0,10*ROW('Sanitation Data'!I146)))</f>
        <v/>
      </c>
      <c r="DM152" s="374" t="str">
        <f ca="1">+IF(OFFSET('Sanitation Data'!$I$31,0,10*ROW('Sanitation Data'!I146))="","",OFFSET('Sanitation Data'!$I$31,0,10*ROW('Sanitation Data'!I146)))</f>
        <v/>
      </c>
      <c r="DN152" s="374" t="str">
        <f ca="1">+IF(OFFSET('Sanitation Data'!$I$32,0,10*ROW('Sanitation Data'!I146))="","",OFFSET('Sanitation Data'!$I$32,0,10*ROW('Sanitation Data'!I146)))</f>
        <v/>
      </c>
      <c r="DO152" s="374" t="str">
        <f ca="1">+IF(OFFSET('Hygiene Data'!$D$11,0,10*ROW('Hygiene Data'!D146))="","",OFFSET('Hygiene Data'!$D$11,0,10*ROW('Hygiene Data'!D146)))</f>
        <v/>
      </c>
      <c r="DP152" s="374" t="str">
        <f ca="1">+IF(OFFSET('Hygiene Data'!$D$12,0,10*ROW('Hygiene Data'!D146))="","",OFFSET('Hygiene Data'!$D$12,0,10*ROW('Hygiene Data'!D146)))</f>
        <v/>
      </c>
      <c r="DQ152" s="374" t="str">
        <f ca="1">+IF(OFFSET('Hygiene Data'!$D$13,0,10*ROW('Hygiene Data'!D146))="","",OFFSET('Hygiene Data'!$D$13,0,10*ROW('Hygiene Data'!D146)))</f>
        <v/>
      </c>
      <c r="DR152" s="374" t="str">
        <f ca="1">+IF(OFFSET('Hygiene Data'!$E$11,0,10*ROW('Hygiene Data'!E146))="","",OFFSET('Hygiene Data'!$E$11,0,10*ROW('Hygiene Data'!E146)))</f>
        <v/>
      </c>
      <c r="DS152" s="374" t="str">
        <f ca="1">+IF(OFFSET('Hygiene Data'!$E$12,0,10*ROW('Hygiene Data'!E146))="","",OFFSET('Hygiene Data'!$E$12,0,10*ROW('Hygiene Data'!E146)))</f>
        <v/>
      </c>
      <c r="DT152" s="374" t="str">
        <f ca="1">+IF(OFFSET('Hygiene Data'!$E$13,0,10*ROW('Hygiene Data'!E146))="","",OFFSET('Hygiene Data'!$E$13,0,10*ROW('Hygiene Data'!E146)))</f>
        <v/>
      </c>
      <c r="DU152" s="374" t="str">
        <f ca="1">+IF(OFFSET('Hygiene Data'!$F$11,0,10*ROW('Hygiene Data'!F146))="","",OFFSET('Hygiene Data'!$F$11,0,10*ROW('Hygiene Data'!F146)))</f>
        <v/>
      </c>
      <c r="DV152" s="374" t="str">
        <f ca="1">+IF(OFFSET('Hygiene Data'!$F$12,0,10*ROW('Hygiene Data'!F146))="","",OFFSET('Hygiene Data'!$F$12,0,10*ROW('Hygiene Data'!F146)))</f>
        <v/>
      </c>
      <c r="DW152" s="374" t="str">
        <f ca="1">+IF(OFFSET('Hygiene Data'!$F$13,0,10*ROW('Hygiene Data'!F146))="","",OFFSET('Hygiene Data'!$F$13,0,10*ROW('Hygiene Data'!F146)))</f>
        <v/>
      </c>
      <c r="DX152" s="374" t="str">
        <f ca="1">+IF(OFFSET('Hygiene Data'!$G$11,0,10*ROW('Hygiene Data'!G146))="","",OFFSET('Hygiene Data'!$G$11,0,10*ROW('Hygiene Data'!G146)))</f>
        <v/>
      </c>
      <c r="DY152" s="374" t="str">
        <f ca="1">+IF(OFFSET('Hygiene Data'!$G$12,0,10*ROW('Hygiene Data'!G146))="","",OFFSET('Hygiene Data'!$G$12,0,10*ROW('Hygiene Data'!G146)))</f>
        <v/>
      </c>
      <c r="DZ152" s="374" t="str">
        <f ca="1">+IF(OFFSET('Hygiene Data'!$G$13,0,10*ROW('Hygiene Data'!G146))="","",OFFSET('Hygiene Data'!$G$13,0,10*ROW('Hygiene Data'!G146)))</f>
        <v/>
      </c>
      <c r="EA152" s="374" t="str">
        <f ca="1">+IF(OFFSET('Hygiene Data'!$H$11,0,10*ROW('Hygiene Data'!H146))="","",OFFSET('Hygiene Data'!$H$11,0,10*ROW('Hygiene Data'!H146)))</f>
        <v/>
      </c>
      <c r="EB152" s="374" t="str">
        <f ca="1">+IF(OFFSET('Hygiene Data'!$H$12,0,10*ROW('Hygiene Data'!H146))="","",OFFSET('Hygiene Data'!$H$12,0,10*ROW('Hygiene Data'!H146)))</f>
        <v/>
      </c>
      <c r="EC152" s="374" t="str">
        <f ca="1">+IF(OFFSET('Hygiene Data'!$H$13,0,10*ROW('Hygiene Data'!H146))="","",OFFSET('Hygiene Data'!$H$13,0,10*ROW('Hygiene Data'!H146)))</f>
        <v/>
      </c>
      <c r="ED152" s="374" t="str">
        <f ca="1">+IF(OFFSET('Hygiene Data'!$I$11,0,10*ROW('Hygiene Data'!I146))="","",OFFSET('Hygiene Data'!$I$11,0,10*ROW('Hygiene Data'!I146)))</f>
        <v/>
      </c>
      <c r="EE152" s="374" t="str">
        <f ca="1">+IF(OFFSET('Hygiene Data'!$I$12,0,10*ROW('Hygiene Data'!I146))="","",OFFSET('Hygiene Data'!$I$12,0,10*ROW('Hygiene Data'!I146)))</f>
        <v/>
      </c>
      <c r="EF152" s="374" t="str">
        <f ca="1">+IF(OFFSET('Hygiene Data'!$I$13,0,10*ROW('Hygiene Data'!I146))="","",OFFSET('Hygiene Data'!$I$13,0,10*ROW('Hygiene Data'!I146)))</f>
        <v/>
      </c>
    </row>
    <row r="153" spans="1:136" x14ac:dyDescent="0.25">
      <c r="A153" s="483" t="str">
        <f ca="1">+IF(OFFSET('Water Data'!$B$2,0,10*ROW('Water Data'!E147))="","",OFFSET('Water Data'!$B$2,0,10*ROW('Water Data'!E147)))</f>
        <v/>
      </c>
      <c r="B153" s="48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0" t="str">
        <f t="shared" ca="1" si="2"/>
        <v/>
      </c>
      <c r="D153" s="51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4" t="str">
        <f ca="1">+IF(OFFSET('Water Data'!$D$27,0,10*ROW('Water Data'!D147))="","",OFFSET('Water Data'!$D$27,0,10*ROW('Water Data'!D147)))</f>
        <v/>
      </c>
      <c r="BT153" s="374" t="str">
        <f ca="1">+IF(OFFSET('Water Data'!$D$28,0,10*ROW('Water Data'!D147))="","",OFFSET('Water Data'!$D$28,0,10*ROW('Water Data'!D147)))</f>
        <v/>
      </c>
      <c r="BU153" s="374" t="str">
        <f ca="1">+IF(OFFSET('Water Data'!$D$29,0,10*ROW('Water Data'!D147))="","",OFFSET('Water Data'!$D$29,0,10*ROW('Water Data'!D147)))</f>
        <v/>
      </c>
      <c r="BV153" s="374" t="str">
        <f ca="1">+IF(OFFSET('Water Data'!$E$27,0,10*ROW('Water Data'!E147))="","",OFFSET('Water Data'!$E$27,0,10*ROW('Water Data'!E147)))</f>
        <v/>
      </c>
      <c r="BW153" s="374" t="str">
        <f ca="1">+IF(OFFSET('Water Data'!$E$28,0,10*ROW('Water Data'!E147))="","",OFFSET('Water Data'!$E$28,0,10*ROW('Water Data'!E147)))</f>
        <v/>
      </c>
      <c r="BX153" s="374" t="str">
        <f ca="1">+IF(OFFSET('Water Data'!$E$29,0,10*ROW('Water Data'!E147))="","",OFFSET('Water Data'!$E$29,0,10*ROW('Water Data'!E147)))</f>
        <v/>
      </c>
      <c r="BY153" s="374" t="str">
        <f ca="1">+IF(OFFSET('Water Data'!$F$27,0,10*ROW('Water Data'!F147))="","",OFFSET('Water Data'!$F$27,0,10*ROW('Water Data'!F147)))</f>
        <v/>
      </c>
      <c r="BZ153" s="374" t="str">
        <f ca="1">+IF(OFFSET('Water Data'!$F$28,0,10*ROW('Water Data'!F147))="","",OFFSET('Water Data'!$F$28,0,10*ROW('Water Data'!F147)))</f>
        <v/>
      </c>
      <c r="CA153" s="374" t="str">
        <f ca="1">+IF(OFFSET('Water Data'!$F$29,0,10*ROW('Water Data'!F147))="","",OFFSET('Water Data'!$F$29,0,10*ROW('Water Data'!F147)))</f>
        <v/>
      </c>
      <c r="CB153" s="374" t="str">
        <f ca="1">+IF(OFFSET('Water Data'!$G$27,0,10*ROW('Water Data'!G147))="","",OFFSET('Water Data'!$G$27,0,10*ROW('Water Data'!G147)))</f>
        <v/>
      </c>
      <c r="CC153" s="374" t="str">
        <f ca="1">+IF(OFFSET('Water Data'!$G$28,0,10*ROW('Water Data'!G147))="","",OFFSET('Water Data'!$G$28,0,10*ROW('Water Data'!G147)))</f>
        <v/>
      </c>
      <c r="CD153" s="374" t="str">
        <f ca="1">+IF(OFFSET('Water Data'!$G$29,0,10*ROW('Water Data'!G147))="","",OFFSET('Water Data'!$G$29,0,10*ROW('Water Data'!G147)))</f>
        <v/>
      </c>
      <c r="CE153" s="374" t="str">
        <f ca="1">+IF(OFFSET('Water Data'!$H$27,0,10*ROW('Water Data'!H147))="","",OFFSET('Water Data'!$H$27,0,10*ROW('Water Data'!H147)))</f>
        <v/>
      </c>
      <c r="CF153" s="374" t="str">
        <f ca="1">+IF(OFFSET('Water Data'!$H$28,0,10*ROW('Water Data'!H147))="","",OFFSET('Water Data'!$H$28,0,10*ROW('Water Data'!H147)))</f>
        <v/>
      </c>
      <c r="CG153" s="374" t="str">
        <f ca="1">+IF(OFFSET('Water Data'!$H$29,0,10*ROW('Water Data'!H147))="","",OFFSET('Water Data'!$H$29,0,10*ROW('Water Data'!H147)))</f>
        <v/>
      </c>
      <c r="CH153" s="374" t="str">
        <f ca="1">+IF(OFFSET('Water Data'!$I$27,0,10*ROW('Water Data'!I147))="","",OFFSET('Water Data'!$I$27,0,10*ROW('Water Data'!I147)))</f>
        <v/>
      </c>
      <c r="CI153" s="374" t="str">
        <f ca="1">+IF(OFFSET('Water Data'!$I$28,0,10*ROW('Water Data'!I147))="","",OFFSET('Water Data'!$I$28,0,10*ROW('Water Data'!I147)))</f>
        <v/>
      </c>
      <c r="CJ153" s="374" t="str">
        <f ca="1">+IF(OFFSET('Water Data'!$I$29,0,10*ROW('Water Data'!I147))="","",OFFSET('Water Data'!$I$29,0,10*ROW('Water Data'!I147)))</f>
        <v/>
      </c>
      <c r="CK153" s="374" t="str">
        <f ca="1">+IF(OFFSET('Sanitation Data'!$D$28,0,10*ROW('Sanitation Data'!D147))="","",OFFSET('Sanitation Data'!$D$28,0,10*ROW('Sanitation Data'!D147)))</f>
        <v/>
      </c>
      <c r="CL153" s="374" t="str">
        <f ca="1">+IF(OFFSET('Sanitation Data'!$D$29,0,10*ROW('Sanitation Data'!D147))="","",OFFSET('Sanitation Data'!$D$29,0,10*ROW('Sanitation Data'!D147)))</f>
        <v/>
      </c>
      <c r="CM153" s="374" t="str">
        <f ca="1">+IF(OFFSET('Sanitation Data'!$D$30,0,10*ROW('Sanitation Data'!D147))="","",OFFSET('Sanitation Data'!$D$30,0,10*ROW('Sanitation Data'!D147)))</f>
        <v/>
      </c>
      <c r="CN153" s="374" t="str">
        <f ca="1">+IF(OFFSET('Sanitation Data'!$D$31,0,10*ROW('Sanitation Data'!D147))="","",OFFSET('Sanitation Data'!$D$31,0,10*ROW('Sanitation Data'!D147)))</f>
        <v/>
      </c>
      <c r="CO153" s="374" t="str">
        <f ca="1">+IF(OFFSET('Sanitation Data'!$D$32,0,10*ROW('Sanitation Data'!D147))="","",OFFSET('Sanitation Data'!$D$32,0,10*ROW('Sanitation Data'!D147)))</f>
        <v/>
      </c>
      <c r="CP153" s="374" t="str">
        <f ca="1">+IF(OFFSET('Sanitation Data'!$E$28,0,10*ROW('Sanitation Data'!E147))="","",OFFSET('Sanitation Data'!$E$28,0,10*ROW('Sanitation Data'!E147)))</f>
        <v/>
      </c>
      <c r="CQ153" s="374" t="str">
        <f ca="1">+IF(OFFSET('Sanitation Data'!$E$29,0,10*ROW('Sanitation Data'!E147))="","",OFFSET('Sanitation Data'!$E$29,0,10*ROW('Sanitation Data'!E147)))</f>
        <v/>
      </c>
      <c r="CR153" s="374" t="str">
        <f ca="1">+IF(OFFSET('Sanitation Data'!$E$30,0,10*ROW('Sanitation Data'!E147))="","",OFFSET('Sanitation Data'!$E$30,0,10*ROW('Sanitation Data'!E147)))</f>
        <v/>
      </c>
      <c r="CS153" s="374" t="str">
        <f ca="1">+IF(OFFSET('Sanitation Data'!$E$31,0,10*ROW('Sanitation Data'!E147))="","",OFFSET('Sanitation Data'!$E$31,0,10*ROW('Sanitation Data'!E147)))</f>
        <v/>
      </c>
      <c r="CT153" s="374" t="str">
        <f ca="1">+IF(OFFSET('Sanitation Data'!$E$32,0,10*ROW('Sanitation Data'!E147))="","",OFFSET('Sanitation Data'!$E$32,0,10*ROW('Sanitation Data'!E147)))</f>
        <v/>
      </c>
      <c r="CU153" s="374" t="str">
        <f ca="1">+IF(OFFSET('Sanitation Data'!$F$28,0,10*ROW('Sanitation Data'!F147))="","",OFFSET('Sanitation Data'!$F$28,0,10*ROW('Sanitation Data'!F147)))</f>
        <v/>
      </c>
      <c r="CV153" s="374" t="str">
        <f ca="1">+IF(OFFSET('Sanitation Data'!$F$29,0,10*ROW('Sanitation Data'!F147))="","",OFFSET('Sanitation Data'!$F$29,0,10*ROW('Sanitation Data'!F147)))</f>
        <v/>
      </c>
      <c r="CW153" s="374" t="str">
        <f ca="1">+IF(OFFSET('Sanitation Data'!$F$30,0,10*ROW('Sanitation Data'!F147))="","",OFFSET('Sanitation Data'!$F$30,0,10*ROW('Sanitation Data'!F147)))</f>
        <v/>
      </c>
      <c r="CX153" s="374" t="str">
        <f ca="1">+IF(OFFSET('Sanitation Data'!$F$31,0,10*ROW('Sanitation Data'!F147))="","",OFFSET('Sanitation Data'!$F$31,0,10*ROW('Sanitation Data'!F147)))</f>
        <v/>
      </c>
      <c r="CY153" s="374" t="str">
        <f ca="1">+IF(OFFSET('Sanitation Data'!$F$32,0,10*ROW('Sanitation Data'!F147))="","",OFFSET('Sanitation Data'!$F$32,0,10*ROW('Sanitation Data'!F147)))</f>
        <v/>
      </c>
      <c r="CZ153" s="374" t="str">
        <f ca="1">+IF(OFFSET('Sanitation Data'!$G$28,0,10*ROW('Sanitation Data'!G147))="","",OFFSET('Sanitation Data'!$G$28,0,10*ROW('Sanitation Data'!G147)))</f>
        <v/>
      </c>
      <c r="DA153" s="374" t="str">
        <f ca="1">+IF(OFFSET('Sanitation Data'!$G$29,0,10*ROW('Sanitation Data'!G147))="","",OFFSET('Sanitation Data'!$G$29,0,10*ROW('Sanitation Data'!G147)))</f>
        <v/>
      </c>
      <c r="DB153" s="374" t="str">
        <f ca="1">+IF(OFFSET('Sanitation Data'!$G$30,0,10*ROW('Sanitation Data'!G147))="","",OFFSET('Sanitation Data'!$G$30,0,10*ROW('Sanitation Data'!G147)))</f>
        <v/>
      </c>
      <c r="DC153" s="374" t="str">
        <f ca="1">+IF(OFFSET('Sanitation Data'!$G$31,0,10*ROW('Sanitation Data'!G147))="","",OFFSET('Sanitation Data'!$G$31,0,10*ROW('Sanitation Data'!G147)))</f>
        <v/>
      </c>
      <c r="DD153" s="374" t="str">
        <f ca="1">+IF(OFFSET('Sanitation Data'!$G$32,0,10*ROW('Sanitation Data'!G147))="","",OFFSET('Sanitation Data'!$G$32,0,10*ROW('Sanitation Data'!G147)))</f>
        <v/>
      </c>
      <c r="DE153" s="374" t="str">
        <f ca="1">+IF(OFFSET('Sanitation Data'!$H$28,0,10*ROW('Sanitation Data'!H147))="","",OFFSET('Sanitation Data'!$H$28,0,10*ROW('Sanitation Data'!H147)))</f>
        <v/>
      </c>
      <c r="DF153" s="374" t="str">
        <f ca="1">+IF(OFFSET('Sanitation Data'!$H$29,0,10*ROW('Sanitation Data'!H147))="","",OFFSET('Sanitation Data'!$H$29,0,10*ROW('Sanitation Data'!H147)))</f>
        <v/>
      </c>
      <c r="DG153" s="374" t="str">
        <f ca="1">+IF(OFFSET('Sanitation Data'!$H$30,0,10*ROW('Sanitation Data'!H147))="","",OFFSET('Sanitation Data'!$H$30,0,10*ROW('Sanitation Data'!H147)))</f>
        <v/>
      </c>
      <c r="DH153" s="374" t="str">
        <f ca="1">+IF(OFFSET('Sanitation Data'!$H$31,0,10*ROW('Sanitation Data'!H147))="","",OFFSET('Sanitation Data'!$H$31,0,10*ROW('Sanitation Data'!H147)))</f>
        <v/>
      </c>
      <c r="DI153" s="374" t="str">
        <f ca="1">+IF(OFFSET('Sanitation Data'!$H$32,0,10*ROW('Sanitation Data'!H147))="","",OFFSET('Sanitation Data'!$H$32,0,10*ROW('Sanitation Data'!H147)))</f>
        <v/>
      </c>
      <c r="DJ153" s="374" t="str">
        <f ca="1">+IF(OFFSET('Sanitation Data'!$I$28,0,10*ROW('Sanitation Data'!I147))="","",OFFSET('Sanitation Data'!$I$28,0,10*ROW('Sanitation Data'!I147)))</f>
        <v/>
      </c>
      <c r="DK153" s="374" t="str">
        <f ca="1">+IF(OFFSET('Sanitation Data'!$I$29,0,10*ROW('Sanitation Data'!I147))="","",OFFSET('Sanitation Data'!$I$29,0,10*ROW('Sanitation Data'!I147)))</f>
        <v/>
      </c>
      <c r="DL153" s="374" t="str">
        <f ca="1">+IF(OFFSET('Sanitation Data'!$I$30,0,10*ROW('Sanitation Data'!I147))="","",OFFSET('Sanitation Data'!$I$30,0,10*ROW('Sanitation Data'!I147)))</f>
        <v/>
      </c>
      <c r="DM153" s="374" t="str">
        <f ca="1">+IF(OFFSET('Sanitation Data'!$I$31,0,10*ROW('Sanitation Data'!I147))="","",OFFSET('Sanitation Data'!$I$31,0,10*ROW('Sanitation Data'!I147)))</f>
        <v/>
      </c>
      <c r="DN153" s="374" t="str">
        <f ca="1">+IF(OFFSET('Sanitation Data'!$I$32,0,10*ROW('Sanitation Data'!I147))="","",OFFSET('Sanitation Data'!$I$32,0,10*ROW('Sanitation Data'!I147)))</f>
        <v/>
      </c>
      <c r="DO153" s="374" t="str">
        <f ca="1">+IF(OFFSET('Hygiene Data'!$D$11,0,10*ROW('Hygiene Data'!D147))="","",OFFSET('Hygiene Data'!$D$11,0,10*ROW('Hygiene Data'!D147)))</f>
        <v/>
      </c>
      <c r="DP153" s="374" t="str">
        <f ca="1">+IF(OFFSET('Hygiene Data'!$D$12,0,10*ROW('Hygiene Data'!D147))="","",OFFSET('Hygiene Data'!$D$12,0,10*ROW('Hygiene Data'!D147)))</f>
        <v/>
      </c>
      <c r="DQ153" s="374" t="str">
        <f ca="1">+IF(OFFSET('Hygiene Data'!$D$13,0,10*ROW('Hygiene Data'!D147))="","",OFFSET('Hygiene Data'!$D$13,0,10*ROW('Hygiene Data'!D147)))</f>
        <v/>
      </c>
      <c r="DR153" s="374" t="str">
        <f ca="1">+IF(OFFSET('Hygiene Data'!$E$11,0,10*ROW('Hygiene Data'!E147))="","",OFFSET('Hygiene Data'!$E$11,0,10*ROW('Hygiene Data'!E147)))</f>
        <v/>
      </c>
      <c r="DS153" s="374" t="str">
        <f ca="1">+IF(OFFSET('Hygiene Data'!$E$12,0,10*ROW('Hygiene Data'!E147))="","",OFFSET('Hygiene Data'!$E$12,0,10*ROW('Hygiene Data'!E147)))</f>
        <v/>
      </c>
      <c r="DT153" s="374" t="str">
        <f ca="1">+IF(OFFSET('Hygiene Data'!$E$13,0,10*ROW('Hygiene Data'!E147))="","",OFFSET('Hygiene Data'!$E$13,0,10*ROW('Hygiene Data'!E147)))</f>
        <v/>
      </c>
      <c r="DU153" s="374" t="str">
        <f ca="1">+IF(OFFSET('Hygiene Data'!$F$11,0,10*ROW('Hygiene Data'!F147))="","",OFFSET('Hygiene Data'!$F$11,0,10*ROW('Hygiene Data'!F147)))</f>
        <v/>
      </c>
      <c r="DV153" s="374" t="str">
        <f ca="1">+IF(OFFSET('Hygiene Data'!$F$12,0,10*ROW('Hygiene Data'!F147))="","",OFFSET('Hygiene Data'!$F$12,0,10*ROW('Hygiene Data'!F147)))</f>
        <v/>
      </c>
      <c r="DW153" s="374" t="str">
        <f ca="1">+IF(OFFSET('Hygiene Data'!$F$13,0,10*ROW('Hygiene Data'!F147))="","",OFFSET('Hygiene Data'!$F$13,0,10*ROW('Hygiene Data'!F147)))</f>
        <v/>
      </c>
      <c r="DX153" s="374" t="str">
        <f ca="1">+IF(OFFSET('Hygiene Data'!$G$11,0,10*ROW('Hygiene Data'!G147))="","",OFFSET('Hygiene Data'!$G$11,0,10*ROW('Hygiene Data'!G147)))</f>
        <v/>
      </c>
      <c r="DY153" s="374" t="str">
        <f ca="1">+IF(OFFSET('Hygiene Data'!$G$12,0,10*ROW('Hygiene Data'!G147))="","",OFFSET('Hygiene Data'!$G$12,0,10*ROW('Hygiene Data'!G147)))</f>
        <v/>
      </c>
      <c r="DZ153" s="374" t="str">
        <f ca="1">+IF(OFFSET('Hygiene Data'!$G$13,0,10*ROW('Hygiene Data'!G147))="","",OFFSET('Hygiene Data'!$G$13,0,10*ROW('Hygiene Data'!G147)))</f>
        <v/>
      </c>
      <c r="EA153" s="374" t="str">
        <f ca="1">+IF(OFFSET('Hygiene Data'!$H$11,0,10*ROW('Hygiene Data'!H147))="","",OFFSET('Hygiene Data'!$H$11,0,10*ROW('Hygiene Data'!H147)))</f>
        <v/>
      </c>
      <c r="EB153" s="374" t="str">
        <f ca="1">+IF(OFFSET('Hygiene Data'!$H$12,0,10*ROW('Hygiene Data'!H147))="","",OFFSET('Hygiene Data'!$H$12,0,10*ROW('Hygiene Data'!H147)))</f>
        <v/>
      </c>
      <c r="EC153" s="374" t="str">
        <f ca="1">+IF(OFFSET('Hygiene Data'!$H$13,0,10*ROW('Hygiene Data'!H147))="","",OFFSET('Hygiene Data'!$H$13,0,10*ROW('Hygiene Data'!H147)))</f>
        <v/>
      </c>
      <c r="ED153" s="374" t="str">
        <f ca="1">+IF(OFFSET('Hygiene Data'!$I$11,0,10*ROW('Hygiene Data'!I147))="","",OFFSET('Hygiene Data'!$I$11,0,10*ROW('Hygiene Data'!I147)))</f>
        <v/>
      </c>
      <c r="EE153" s="374" t="str">
        <f ca="1">+IF(OFFSET('Hygiene Data'!$I$12,0,10*ROW('Hygiene Data'!I147))="","",OFFSET('Hygiene Data'!$I$12,0,10*ROW('Hygiene Data'!I147)))</f>
        <v/>
      </c>
      <c r="EF153" s="374" t="str">
        <f ca="1">+IF(OFFSET('Hygiene Data'!$I$13,0,10*ROW('Hygiene Data'!I147))="","",OFFSET('Hygiene Data'!$I$13,0,10*ROW('Hygiene Data'!I147)))</f>
        <v/>
      </c>
    </row>
    <row r="154" spans="1:136" x14ac:dyDescent="0.25">
      <c r="A154" s="483" t="str">
        <f ca="1">+IF(OFFSET('Water Data'!$B$2,0,10*ROW('Water Data'!E148))="","",OFFSET('Water Data'!$B$2,0,10*ROW('Water Data'!E148)))</f>
        <v/>
      </c>
      <c r="B154" s="48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0" t="str">
        <f t="shared" ca="1" si="2"/>
        <v/>
      </c>
      <c r="D154" s="51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4" t="str">
        <f ca="1">+IF(OFFSET('Water Data'!$D$27,0,10*ROW('Water Data'!D148))="","",OFFSET('Water Data'!$D$27,0,10*ROW('Water Data'!D148)))</f>
        <v/>
      </c>
      <c r="BT154" s="374" t="str">
        <f ca="1">+IF(OFFSET('Water Data'!$D$28,0,10*ROW('Water Data'!D148))="","",OFFSET('Water Data'!$D$28,0,10*ROW('Water Data'!D148)))</f>
        <v/>
      </c>
      <c r="BU154" s="374" t="str">
        <f ca="1">+IF(OFFSET('Water Data'!$D$29,0,10*ROW('Water Data'!D148))="","",OFFSET('Water Data'!$D$29,0,10*ROW('Water Data'!D148)))</f>
        <v/>
      </c>
      <c r="BV154" s="374" t="str">
        <f ca="1">+IF(OFFSET('Water Data'!$E$27,0,10*ROW('Water Data'!E148))="","",OFFSET('Water Data'!$E$27,0,10*ROW('Water Data'!E148)))</f>
        <v/>
      </c>
      <c r="BW154" s="374" t="str">
        <f ca="1">+IF(OFFSET('Water Data'!$E$28,0,10*ROW('Water Data'!E148))="","",OFFSET('Water Data'!$E$28,0,10*ROW('Water Data'!E148)))</f>
        <v/>
      </c>
      <c r="BX154" s="374" t="str">
        <f ca="1">+IF(OFFSET('Water Data'!$E$29,0,10*ROW('Water Data'!E148))="","",OFFSET('Water Data'!$E$29,0,10*ROW('Water Data'!E148)))</f>
        <v/>
      </c>
      <c r="BY154" s="374" t="str">
        <f ca="1">+IF(OFFSET('Water Data'!$F$27,0,10*ROW('Water Data'!F148))="","",OFFSET('Water Data'!$F$27,0,10*ROW('Water Data'!F148)))</f>
        <v/>
      </c>
      <c r="BZ154" s="374" t="str">
        <f ca="1">+IF(OFFSET('Water Data'!$F$28,0,10*ROW('Water Data'!F148))="","",OFFSET('Water Data'!$F$28,0,10*ROW('Water Data'!F148)))</f>
        <v/>
      </c>
      <c r="CA154" s="374" t="str">
        <f ca="1">+IF(OFFSET('Water Data'!$F$29,0,10*ROW('Water Data'!F148))="","",OFFSET('Water Data'!$F$29,0,10*ROW('Water Data'!F148)))</f>
        <v/>
      </c>
      <c r="CB154" s="374" t="str">
        <f ca="1">+IF(OFFSET('Water Data'!$G$27,0,10*ROW('Water Data'!G148))="","",OFFSET('Water Data'!$G$27,0,10*ROW('Water Data'!G148)))</f>
        <v/>
      </c>
      <c r="CC154" s="374" t="str">
        <f ca="1">+IF(OFFSET('Water Data'!$G$28,0,10*ROW('Water Data'!G148))="","",OFFSET('Water Data'!$G$28,0,10*ROW('Water Data'!G148)))</f>
        <v/>
      </c>
      <c r="CD154" s="374" t="str">
        <f ca="1">+IF(OFFSET('Water Data'!$G$29,0,10*ROW('Water Data'!G148))="","",OFFSET('Water Data'!$G$29,0,10*ROW('Water Data'!G148)))</f>
        <v/>
      </c>
      <c r="CE154" s="374" t="str">
        <f ca="1">+IF(OFFSET('Water Data'!$H$27,0,10*ROW('Water Data'!H148))="","",OFFSET('Water Data'!$H$27,0,10*ROW('Water Data'!H148)))</f>
        <v/>
      </c>
      <c r="CF154" s="374" t="str">
        <f ca="1">+IF(OFFSET('Water Data'!$H$28,0,10*ROW('Water Data'!H148))="","",OFFSET('Water Data'!$H$28,0,10*ROW('Water Data'!H148)))</f>
        <v/>
      </c>
      <c r="CG154" s="374" t="str">
        <f ca="1">+IF(OFFSET('Water Data'!$H$29,0,10*ROW('Water Data'!H148))="","",OFFSET('Water Data'!$H$29,0,10*ROW('Water Data'!H148)))</f>
        <v/>
      </c>
      <c r="CH154" s="374" t="str">
        <f ca="1">+IF(OFFSET('Water Data'!$I$27,0,10*ROW('Water Data'!I148))="","",OFFSET('Water Data'!$I$27,0,10*ROW('Water Data'!I148)))</f>
        <v/>
      </c>
      <c r="CI154" s="374" t="str">
        <f ca="1">+IF(OFFSET('Water Data'!$I$28,0,10*ROW('Water Data'!I148))="","",OFFSET('Water Data'!$I$28,0,10*ROW('Water Data'!I148)))</f>
        <v/>
      </c>
      <c r="CJ154" s="374" t="str">
        <f ca="1">+IF(OFFSET('Water Data'!$I$29,0,10*ROW('Water Data'!I148))="","",OFFSET('Water Data'!$I$29,0,10*ROW('Water Data'!I148)))</f>
        <v/>
      </c>
      <c r="CK154" s="374" t="str">
        <f ca="1">+IF(OFFSET('Sanitation Data'!$D$28,0,10*ROW('Sanitation Data'!D148))="","",OFFSET('Sanitation Data'!$D$28,0,10*ROW('Sanitation Data'!D148)))</f>
        <v/>
      </c>
      <c r="CL154" s="374" t="str">
        <f ca="1">+IF(OFFSET('Sanitation Data'!$D$29,0,10*ROW('Sanitation Data'!D148))="","",OFFSET('Sanitation Data'!$D$29,0,10*ROW('Sanitation Data'!D148)))</f>
        <v/>
      </c>
      <c r="CM154" s="374" t="str">
        <f ca="1">+IF(OFFSET('Sanitation Data'!$D$30,0,10*ROW('Sanitation Data'!D148))="","",OFFSET('Sanitation Data'!$D$30,0,10*ROW('Sanitation Data'!D148)))</f>
        <v/>
      </c>
      <c r="CN154" s="374" t="str">
        <f ca="1">+IF(OFFSET('Sanitation Data'!$D$31,0,10*ROW('Sanitation Data'!D148))="","",OFFSET('Sanitation Data'!$D$31,0,10*ROW('Sanitation Data'!D148)))</f>
        <v/>
      </c>
      <c r="CO154" s="374" t="str">
        <f ca="1">+IF(OFFSET('Sanitation Data'!$D$32,0,10*ROW('Sanitation Data'!D148))="","",OFFSET('Sanitation Data'!$D$32,0,10*ROW('Sanitation Data'!D148)))</f>
        <v/>
      </c>
      <c r="CP154" s="374" t="str">
        <f ca="1">+IF(OFFSET('Sanitation Data'!$E$28,0,10*ROW('Sanitation Data'!E148))="","",OFFSET('Sanitation Data'!$E$28,0,10*ROW('Sanitation Data'!E148)))</f>
        <v/>
      </c>
      <c r="CQ154" s="374" t="str">
        <f ca="1">+IF(OFFSET('Sanitation Data'!$E$29,0,10*ROW('Sanitation Data'!E148))="","",OFFSET('Sanitation Data'!$E$29,0,10*ROW('Sanitation Data'!E148)))</f>
        <v/>
      </c>
      <c r="CR154" s="374" t="str">
        <f ca="1">+IF(OFFSET('Sanitation Data'!$E$30,0,10*ROW('Sanitation Data'!E148))="","",OFFSET('Sanitation Data'!$E$30,0,10*ROW('Sanitation Data'!E148)))</f>
        <v/>
      </c>
      <c r="CS154" s="374" t="str">
        <f ca="1">+IF(OFFSET('Sanitation Data'!$E$31,0,10*ROW('Sanitation Data'!E148))="","",OFFSET('Sanitation Data'!$E$31,0,10*ROW('Sanitation Data'!E148)))</f>
        <v/>
      </c>
      <c r="CT154" s="374" t="str">
        <f ca="1">+IF(OFFSET('Sanitation Data'!$E$32,0,10*ROW('Sanitation Data'!E148))="","",OFFSET('Sanitation Data'!$E$32,0,10*ROW('Sanitation Data'!E148)))</f>
        <v/>
      </c>
      <c r="CU154" s="374" t="str">
        <f ca="1">+IF(OFFSET('Sanitation Data'!$F$28,0,10*ROW('Sanitation Data'!F148))="","",OFFSET('Sanitation Data'!$F$28,0,10*ROW('Sanitation Data'!F148)))</f>
        <v/>
      </c>
      <c r="CV154" s="374" t="str">
        <f ca="1">+IF(OFFSET('Sanitation Data'!$F$29,0,10*ROW('Sanitation Data'!F148))="","",OFFSET('Sanitation Data'!$F$29,0,10*ROW('Sanitation Data'!F148)))</f>
        <v/>
      </c>
      <c r="CW154" s="374" t="str">
        <f ca="1">+IF(OFFSET('Sanitation Data'!$F$30,0,10*ROW('Sanitation Data'!F148))="","",OFFSET('Sanitation Data'!$F$30,0,10*ROW('Sanitation Data'!F148)))</f>
        <v/>
      </c>
      <c r="CX154" s="374" t="str">
        <f ca="1">+IF(OFFSET('Sanitation Data'!$F$31,0,10*ROW('Sanitation Data'!F148))="","",OFFSET('Sanitation Data'!$F$31,0,10*ROW('Sanitation Data'!F148)))</f>
        <v/>
      </c>
      <c r="CY154" s="374" t="str">
        <f ca="1">+IF(OFFSET('Sanitation Data'!$F$32,0,10*ROW('Sanitation Data'!F148))="","",OFFSET('Sanitation Data'!$F$32,0,10*ROW('Sanitation Data'!F148)))</f>
        <v/>
      </c>
      <c r="CZ154" s="374" t="str">
        <f ca="1">+IF(OFFSET('Sanitation Data'!$G$28,0,10*ROW('Sanitation Data'!G148))="","",OFFSET('Sanitation Data'!$G$28,0,10*ROW('Sanitation Data'!G148)))</f>
        <v/>
      </c>
      <c r="DA154" s="374" t="str">
        <f ca="1">+IF(OFFSET('Sanitation Data'!$G$29,0,10*ROW('Sanitation Data'!G148))="","",OFFSET('Sanitation Data'!$G$29,0,10*ROW('Sanitation Data'!G148)))</f>
        <v/>
      </c>
      <c r="DB154" s="374" t="str">
        <f ca="1">+IF(OFFSET('Sanitation Data'!$G$30,0,10*ROW('Sanitation Data'!G148))="","",OFFSET('Sanitation Data'!$G$30,0,10*ROW('Sanitation Data'!G148)))</f>
        <v/>
      </c>
      <c r="DC154" s="374" t="str">
        <f ca="1">+IF(OFFSET('Sanitation Data'!$G$31,0,10*ROW('Sanitation Data'!G148))="","",OFFSET('Sanitation Data'!$G$31,0,10*ROW('Sanitation Data'!G148)))</f>
        <v/>
      </c>
      <c r="DD154" s="374" t="str">
        <f ca="1">+IF(OFFSET('Sanitation Data'!$G$32,0,10*ROW('Sanitation Data'!G148))="","",OFFSET('Sanitation Data'!$G$32,0,10*ROW('Sanitation Data'!G148)))</f>
        <v/>
      </c>
      <c r="DE154" s="374" t="str">
        <f ca="1">+IF(OFFSET('Sanitation Data'!$H$28,0,10*ROW('Sanitation Data'!H148))="","",OFFSET('Sanitation Data'!$H$28,0,10*ROW('Sanitation Data'!H148)))</f>
        <v/>
      </c>
      <c r="DF154" s="374" t="str">
        <f ca="1">+IF(OFFSET('Sanitation Data'!$H$29,0,10*ROW('Sanitation Data'!H148))="","",OFFSET('Sanitation Data'!$H$29,0,10*ROW('Sanitation Data'!H148)))</f>
        <v/>
      </c>
      <c r="DG154" s="374" t="str">
        <f ca="1">+IF(OFFSET('Sanitation Data'!$H$30,0,10*ROW('Sanitation Data'!H148))="","",OFFSET('Sanitation Data'!$H$30,0,10*ROW('Sanitation Data'!H148)))</f>
        <v/>
      </c>
      <c r="DH154" s="374" t="str">
        <f ca="1">+IF(OFFSET('Sanitation Data'!$H$31,0,10*ROW('Sanitation Data'!H148))="","",OFFSET('Sanitation Data'!$H$31,0,10*ROW('Sanitation Data'!H148)))</f>
        <v/>
      </c>
      <c r="DI154" s="374" t="str">
        <f ca="1">+IF(OFFSET('Sanitation Data'!$H$32,0,10*ROW('Sanitation Data'!H148))="","",OFFSET('Sanitation Data'!$H$32,0,10*ROW('Sanitation Data'!H148)))</f>
        <v/>
      </c>
      <c r="DJ154" s="374" t="str">
        <f ca="1">+IF(OFFSET('Sanitation Data'!$I$28,0,10*ROW('Sanitation Data'!I148))="","",OFFSET('Sanitation Data'!$I$28,0,10*ROW('Sanitation Data'!I148)))</f>
        <v/>
      </c>
      <c r="DK154" s="374" t="str">
        <f ca="1">+IF(OFFSET('Sanitation Data'!$I$29,0,10*ROW('Sanitation Data'!I148))="","",OFFSET('Sanitation Data'!$I$29,0,10*ROW('Sanitation Data'!I148)))</f>
        <v/>
      </c>
      <c r="DL154" s="374" t="str">
        <f ca="1">+IF(OFFSET('Sanitation Data'!$I$30,0,10*ROW('Sanitation Data'!I148))="","",OFFSET('Sanitation Data'!$I$30,0,10*ROW('Sanitation Data'!I148)))</f>
        <v/>
      </c>
      <c r="DM154" s="374" t="str">
        <f ca="1">+IF(OFFSET('Sanitation Data'!$I$31,0,10*ROW('Sanitation Data'!I148))="","",OFFSET('Sanitation Data'!$I$31,0,10*ROW('Sanitation Data'!I148)))</f>
        <v/>
      </c>
      <c r="DN154" s="374" t="str">
        <f ca="1">+IF(OFFSET('Sanitation Data'!$I$32,0,10*ROW('Sanitation Data'!I148))="","",OFFSET('Sanitation Data'!$I$32,0,10*ROW('Sanitation Data'!I148)))</f>
        <v/>
      </c>
      <c r="DO154" s="374" t="str">
        <f ca="1">+IF(OFFSET('Hygiene Data'!$D$11,0,10*ROW('Hygiene Data'!D148))="","",OFFSET('Hygiene Data'!$D$11,0,10*ROW('Hygiene Data'!D148)))</f>
        <v/>
      </c>
      <c r="DP154" s="374" t="str">
        <f ca="1">+IF(OFFSET('Hygiene Data'!$D$12,0,10*ROW('Hygiene Data'!D148))="","",OFFSET('Hygiene Data'!$D$12,0,10*ROW('Hygiene Data'!D148)))</f>
        <v/>
      </c>
      <c r="DQ154" s="374" t="str">
        <f ca="1">+IF(OFFSET('Hygiene Data'!$D$13,0,10*ROW('Hygiene Data'!D148))="","",OFFSET('Hygiene Data'!$D$13,0,10*ROW('Hygiene Data'!D148)))</f>
        <v/>
      </c>
      <c r="DR154" s="374" t="str">
        <f ca="1">+IF(OFFSET('Hygiene Data'!$E$11,0,10*ROW('Hygiene Data'!E148))="","",OFFSET('Hygiene Data'!$E$11,0,10*ROW('Hygiene Data'!E148)))</f>
        <v/>
      </c>
      <c r="DS154" s="374" t="str">
        <f ca="1">+IF(OFFSET('Hygiene Data'!$E$12,0,10*ROW('Hygiene Data'!E148))="","",OFFSET('Hygiene Data'!$E$12,0,10*ROW('Hygiene Data'!E148)))</f>
        <v/>
      </c>
      <c r="DT154" s="374" t="str">
        <f ca="1">+IF(OFFSET('Hygiene Data'!$E$13,0,10*ROW('Hygiene Data'!E148))="","",OFFSET('Hygiene Data'!$E$13,0,10*ROW('Hygiene Data'!E148)))</f>
        <v/>
      </c>
      <c r="DU154" s="374" t="str">
        <f ca="1">+IF(OFFSET('Hygiene Data'!$F$11,0,10*ROW('Hygiene Data'!F148))="","",OFFSET('Hygiene Data'!$F$11,0,10*ROW('Hygiene Data'!F148)))</f>
        <v/>
      </c>
      <c r="DV154" s="374" t="str">
        <f ca="1">+IF(OFFSET('Hygiene Data'!$F$12,0,10*ROW('Hygiene Data'!F148))="","",OFFSET('Hygiene Data'!$F$12,0,10*ROW('Hygiene Data'!F148)))</f>
        <v/>
      </c>
      <c r="DW154" s="374" t="str">
        <f ca="1">+IF(OFFSET('Hygiene Data'!$F$13,0,10*ROW('Hygiene Data'!F148))="","",OFFSET('Hygiene Data'!$F$13,0,10*ROW('Hygiene Data'!F148)))</f>
        <v/>
      </c>
      <c r="DX154" s="374" t="str">
        <f ca="1">+IF(OFFSET('Hygiene Data'!$G$11,0,10*ROW('Hygiene Data'!G148))="","",OFFSET('Hygiene Data'!$G$11,0,10*ROW('Hygiene Data'!G148)))</f>
        <v/>
      </c>
      <c r="DY154" s="374" t="str">
        <f ca="1">+IF(OFFSET('Hygiene Data'!$G$12,0,10*ROW('Hygiene Data'!G148))="","",OFFSET('Hygiene Data'!$G$12,0,10*ROW('Hygiene Data'!G148)))</f>
        <v/>
      </c>
      <c r="DZ154" s="374" t="str">
        <f ca="1">+IF(OFFSET('Hygiene Data'!$G$13,0,10*ROW('Hygiene Data'!G148))="","",OFFSET('Hygiene Data'!$G$13,0,10*ROW('Hygiene Data'!G148)))</f>
        <v/>
      </c>
      <c r="EA154" s="374" t="str">
        <f ca="1">+IF(OFFSET('Hygiene Data'!$H$11,0,10*ROW('Hygiene Data'!H148))="","",OFFSET('Hygiene Data'!$H$11,0,10*ROW('Hygiene Data'!H148)))</f>
        <v/>
      </c>
      <c r="EB154" s="374" t="str">
        <f ca="1">+IF(OFFSET('Hygiene Data'!$H$12,0,10*ROW('Hygiene Data'!H148))="","",OFFSET('Hygiene Data'!$H$12,0,10*ROW('Hygiene Data'!H148)))</f>
        <v/>
      </c>
      <c r="EC154" s="374" t="str">
        <f ca="1">+IF(OFFSET('Hygiene Data'!$H$13,0,10*ROW('Hygiene Data'!H148))="","",OFFSET('Hygiene Data'!$H$13,0,10*ROW('Hygiene Data'!H148)))</f>
        <v/>
      </c>
      <c r="ED154" s="374" t="str">
        <f ca="1">+IF(OFFSET('Hygiene Data'!$I$11,0,10*ROW('Hygiene Data'!I148))="","",OFFSET('Hygiene Data'!$I$11,0,10*ROW('Hygiene Data'!I148)))</f>
        <v/>
      </c>
      <c r="EE154" s="374" t="str">
        <f ca="1">+IF(OFFSET('Hygiene Data'!$I$12,0,10*ROW('Hygiene Data'!I148))="","",OFFSET('Hygiene Data'!$I$12,0,10*ROW('Hygiene Data'!I148)))</f>
        <v/>
      </c>
      <c r="EF154" s="374" t="str">
        <f ca="1">+IF(OFFSET('Hygiene Data'!$I$13,0,10*ROW('Hygiene Data'!I148))="","",OFFSET('Hygiene Data'!$I$13,0,10*ROW('Hygiene Data'!I148)))</f>
        <v/>
      </c>
    </row>
    <row r="155" spans="1:136" x14ac:dyDescent="0.25">
      <c r="A155" s="483" t="str">
        <f ca="1">+IF(OFFSET('Water Data'!$B$2,0,10*ROW('Water Data'!E149))="","",OFFSET('Water Data'!$B$2,0,10*ROW('Water Data'!E149)))</f>
        <v/>
      </c>
      <c r="B155" s="48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0" t="str">
        <f t="shared" ca="1" si="2"/>
        <v/>
      </c>
      <c r="D155" s="51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4" t="str">
        <f ca="1">+IF(OFFSET('Water Data'!$D$27,0,10*ROW('Water Data'!D149))="","",OFFSET('Water Data'!$D$27,0,10*ROW('Water Data'!D149)))</f>
        <v/>
      </c>
      <c r="BT155" s="374" t="str">
        <f ca="1">+IF(OFFSET('Water Data'!$D$28,0,10*ROW('Water Data'!D149))="","",OFFSET('Water Data'!$D$28,0,10*ROW('Water Data'!D149)))</f>
        <v/>
      </c>
      <c r="BU155" s="374" t="str">
        <f ca="1">+IF(OFFSET('Water Data'!$D$29,0,10*ROW('Water Data'!D149))="","",OFFSET('Water Data'!$D$29,0,10*ROW('Water Data'!D149)))</f>
        <v/>
      </c>
      <c r="BV155" s="374" t="str">
        <f ca="1">+IF(OFFSET('Water Data'!$E$27,0,10*ROW('Water Data'!E149))="","",OFFSET('Water Data'!$E$27,0,10*ROW('Water Data'!E149)))</f>
        <v/>
      </c>
      <c r="BW155" s="374" t="str">
        <f ca="1">+IF(OFFSET('Water Data'!$E$28,0,10*ROW('Water Data'!E149))="","",OFFSET('Water Data'!$E$28,0,10*ROW('Water Data'!E149)))</f>
        <v/>
      </c>
      <c r="BX155" s="374" t="str">
        <f ca="1">+IF(OFFSET('Water Data'!$E$29,0,10*ROW('Water Data'!E149))="","",OFFSET('Water Data'!$E$29,0,10*ROW('Water Data'!E149)))</f>
        <v/>
      </c>
      <c r="BY155" s="374" t="str">
        <f ca="1">+IF(OFFSET('Water Data'!$F$27,0,10*ROW('Water Data'!F149))="","",OFFSET('Water Data'!$F$27,0,10*ROW('Water Data'!F149)))</f>
        <v/>
      </c>
      <c r="BZ155" s="374" t="str">
        <f ca="1">+IF(OFFSET('Water Data'!$F$28,0,10*ROW('Water Data'!F149))="","",OFFSET('Water Data'!$F$28,0,10*ROW('Water Data'!F149)))</f>
        <v/>
      </c>
      <c r="CA155" s="374" t="str">
        <f ca="1">+IF(OFFSET('Water Data'!$F$29,0,10*ROW('Water Data'!F149))="","",OFFSET('Water Data'!$F$29,0,10*ROW('Water Data'!F149)))</f>
        <v/>
      </c>
      <c r="CB155" s="374" t="str">
        <f ca="1">+IF(OFFSET('Water Data'!$G$27,0,10*ROW('Water Data'!G149))="","",OFFSET('Water Data'!$G$27,0,10*ROW('Water Data'!G149)))</f>
        <v/>
      </c>
      <c r="CC155" s="374" t="str">
        <f ca="1">+IF(OFFSET('Water Data'!$G$28,0,10*ROW('Water Data'!G149))="","",OFFSET('Water Data'!$G$28,0,10*ROW('Water Data'!G149)))</f>
        <v/>
      </c>
      <c r="CD155" s="374" t="str">
        <f ca="1">+IF(OFFSET('Water Data'!$G$29,0,10*ROW('Water Data'!G149))="","",OFFSET('Water Data'!$G$29,0,10*ROW('Water Data'!G149)))</f>
        <v/>
      </c>
      <c r="CE155" s="374" t="str">
        <f ca="1">+IF(OFFSET('Water Data'!$H$27,0,10*ROW('Water Data'!H149))="","",OFFSET('Water Data'!$H$27,0,10*ROW('Water Data'!H149)))</f>
        <v/>
      </c>
      <c r="CF155" s="374" t="str">
        <f ca="1">+IF(OFFSET('Water Data'!$H$28,0,10*ROW('Water Data'!H149))="","",OFFSET('Water Data'!$H$28,0,10*ROW('Water Data'!H149)))</f>
        <v/>
      </c>
      <c r="CG155" s="374" t="str">
        <f ca="1">+IF(OFFSET('Water Data'!$H$29,0,10*ROW('Water Data'!H149))="","",OFFSET('Water Data'!$H$29,0,10*ROW('Water Data'!H149)))</f>
        <v/>
      </c>
      <c r="CH155" s="374" t="str">
        <f ca="1">+IF(OFFSET('Water Data'!$I$27,0,10*ROW('Water Data'!I149))="","",OFFSET('Water Data'!$I$27,0,10*ROW('Water Data'!I149)))</f>
        <v/>
      </c>
      <c r="CI155" s="374" t="str">
        <f ca="1">+IF(OFFSET('Water Data'!$I$28,0,10*ROW('Water Data'!I149))="","",OFFSET('Water Data'!$I$28,0,10*ROW('Water Data'!I149)))</f>
        <v/>
      </c>
      <c r="CJ155" s="374" t="str">
        <f ca="1">+IF(OFFSET('Water Data'!$I$29,0,10*ROW('Water Data'!I149))="","",OFFSET('Water Data'!$I$29,0,10*ROW('Water Data'!I149)))</f>
        <v/>
      </c>
      <c r="CK155" s="374" t="str">
        <f ca="1">+IF(OFFSET('Sanitation Data'!$D$28,0,10*ROW('Sanitation Data'!D149))="","",OFFSET('Sanitation Data'!$D$28,0,10*ROW('Sanitation Data'!D149)))</f>
        <v/>
      </c>
      <c r="CL155" s="374" t="str">
        <f ca="1">+IF(OFFSET('Sanitation Data'!$D$29,0,10*ROW('Sanitation Data'!D149))="","",OFFSET('Sanitation Data'!$D$29,0,10*ROW('Sanitation Data'!D149)))</f>
        <v/>
      </c>
      <c r="CM155" s="374" t="str">
        <f ca="1">+IF(OFFSET('Sanitation Data'!$D$30,0,10*ROW('Sanitation Data'!D149))="","",OFFSET('Sanitation Data'!$D$30,0,10*ROW('Sanitation Data'!D149)))</f>
        <v/>
      </c>
      <c r="CN155" s="374" t="str">
        <f ca="1">+IF(OFFSET('Sanitation Data'!$D$31,0,10*ROW('Sanitation Data'!D149))="","",OFFSET('Sanitation Data'!$D$31,0,10*ROW('Sanitation Data'!D149)))</f>
        <v/>
      </c>
      <c r="CO155" s="374" t="str">
        <f ca="1">+IF(OFFSET('Sanitation Data'!$D$32,0,10*ROW('Sanitation Data'!D149))="","",OFFSET('Sanitation Data'!$D$32,0,10*ROW('Sanitation Data'!D149)))</f>
        <v/>
      </c>
      <c r="CP155" s="374" t="str">
        <f ca="1">+IF(OFFSET('Sanitation Data'!$E$28,0,10*ROW('Sanitation Data'!E149))="","",OFFSET('Sanitation Data'!$E$28,0,10*ROW('Sanitation Data'!E149)))</f>
        <v/>
      </c>
      <c r="CQ155" s="374" t="str">
        <f ca="1">+IF(OFFSET('Sanitation Data'!$E$29,0,10*ROW('Sanitation Data'!E149))="","",OFFSET('Sanitation Data'!$E$29,0,10*ROW('Sanitation Data'!E149)))</f>
        <v/>
      </c>
      <c r="CR155" s="374" t="str">
        <f ca="1">+IF(OFFSET('Sanitation Data'!$E$30,0,10*ROW('Sanitation Data'!E149))="","",OFFSET('Sanitation Data'!$E$30,0,10*ROW('Sanitation Data'!E149)))</f>
        <v/>
      </c>
      <c r="CS155" s="374" t="str">
        <f ca="1">+IF(OFFSET('Sanitation Data'!$E$31,0,10*ROW('Sanitation Data'!E149))="","",OFFSET('Sanitation Data'!$E$31,0,10*ROW('Sanitation Data'!E149)))</f>
        <v/>
      </c>
      <c r="CT155" s="374" t="str">
        <f ca="1">+IF(OFFSET('Sanitation Data'!$E$32,0,10*ROW('Sanitation Data'!E149))="","",OFFSET('Sanitation Data'!$E$32,0,10*ROW('Sanitation Data'!E149)))</f>
        <v/>
      </c>
      <c r="CU155" s="374" t="str">
        <f ca="1">+IF(OFFSET('Sanitation Data'!$F$28,0,10*ROW('Sanitation Data'!F149))="","",OFFSET('Sanitation Data'!$F$28,0,10*ROW('Sanitation Data'!F149)))</f>
        <v/>
      </c>
      <c r="CV155" s="374" t="str">
        <f ca="1">+IF(OFFSET('Sanitation Data'!$F$29,0,10*ROW('Sanitation Data'!F149))="","",OFFSET('Sanitation Data'!$F$29,0,10*ROW('Sanitation Data'!F149)))</f>
        <v/>
      </c>
      <c r="CW155" s="374" t="str">
        <f ca="1">+IF(OFFSET('Sanitation Data'!$F$30,0,10*ROW('Sanitation Data'!F149))="","",OFFSET('Sanitation Data'!$F$30,0,10*ROW('Sanitation Data'!F149)))</f>
        <v/>
      </c>
      <c r="CX155" s="374" t="str">
        <f ca="1">+IF(OFFSET('Sanitation Data'!$F$31,0,10*ROW('Sanitation Data'!F149))="","",OFFSET('Sanitation Data'!$F$31,0,10*ROW('Sanitation Data'!F149)))</f>
        <v/>
      </c>
      <c r="CY155" s="374" t="str">
        <f ca="1">+IF(OFFSET('Sanitation Data'!$F$32,0,10*ROW('Sanitation Data'!F149))="","",OFFSET('Sanitation Data'!$F$32,0,10*ROW('Sanitation Data'!F149)))</f>
        <v/>
      </c>
      <c r="CZ155" s="374" t="str">
        <f ca="1">+IF(OFFSET('Sanitation Data'!$G$28,0,10*ROW('Sanitation Data'!G149))="","",OFFSET('Sanitation Data'!$G$28,0,10*ROW('Sanitation Data'!G149)))</f>
        <v/>
      </c>
      <c r="DA155" s="374" t="str">
        <f ca="1">+IF(OFFSET('Sanitation Data'!$G$29,0,10*ROW('Sanitation Data'!G149))="","",OFFSET('Sanitation Data'!$G$29,0,10*ROW('Sanitation Data'!G149)))</f>
        <v/>
      </c>
      <c r="DB155" s="374" t="str">
        <f ca="1">+IF(OFFSET('Sanitation Data'!$G$30,0,10*ROW('Sanitation Data'!G149))="","",OFFSET('Sanitation Data'!$G$30,0,10*ROW('Sanitation Data'!G149)))</f>
        <v/>
      </c>
      <c r="DC155" s="374" t="str">
        <f ca="1">+IF(OFFSET('Sanitation Data'!$G$31,0,10*ROW('Sanitation Data'!G149))="","",OFFSET('Sanitation Data'!$G$31,0,10*ROW('Sanitation Data'!G149)))</f>
        <v/>
      </c>
      <c r="DD155" s="374" t="str">
        <f ca="1">+IF(OFFSET('Sanitation Data'!$G$32,0,10*ROW('Sanitation Data'!G149))="","",OFFSET('Sanitation Data'!$G$32,0,10*ROW('Sanitation Data'!G149)))</f>
        <v/>
      </c>
      <c r="DE155" s="374" t="str">
        <f ca="1">+IF(OFFSET('Sanitation Data'!$H$28,0,10*ROW('Sanitation Data'!H149))="","",OFFSET('Sanitation Data'!$H$28,0,10*ROW('Sanitation Data'!H149)))</f>
        <v/>
      </c>
      <c r="DF155" s="374" t="str">
        <f ca="1">+IF(OFFSET('Sanitation Data'!$H$29,0,10*ROW('Sanitation Data'!H149))="","",OFFSET('Sanitation Data'!$H$29,0,10*ROW('Sanitation Data'!H149)))</f>
        <v/>
      </c>
      <c r="DG155" s="374" t="str">
        <f ca="1">+IF(OFFSET('Sanitation Data'!$H$30,0,10*ROW('Sanitation Data'!H149))="","",OFFSET('Sanitation Data'!$H$30,0,10*ROW('Sanitation Data'!H149)))</f>
        <v/>
      </c>
      <c r="DH155" s="374" t="str">
        <f ca="1">+IF(OFFSET('Sanitation Data'!$H$31,0,10*ROW('Sanitation Data'!H149))="","",OFFSET('Sanitation Data'!$H$31,0,10*ROW('Sanitation Data'!H149)))</f>
        <v/>
      </c>
      <c r="DI155" s="374" t="str">
        <f ca="1">+IF(OFFSET('Sanitation Data'!$H$32,0,10*ROW('Sanitation Data'!H149))="","",OFFSET('Sanitation Data'!$H$32,0,10*ROW('Sanitation Data'!H149)))</f>
        <v/>
      </c>
      <c r="DJ155" s="374" t="str">
        <f ca="1">+IF(OFFSET('Sanitation Data'!$I$28,0,10*ROW('Sanitation Data'!I149))="","",OFFSET('Sanitation Data'!$I$28,0,10*ROW('Sanitation Data'!I149)))</f>
        <v/>
      </c>
      <c r="DK155" s="374" t="str">
        <f ca="1">+IF(OFFSET('Sanitation Data'!$I$29,0,10*ROW('Sanitation Data'!I149))="","",OFFSET('Sanitation Data'!$I$29,0,10*ROW('Sanitation Data'!I149)))</f>
        <v/>
      </c>
      <c r="DL155" s="374" t="str">
        <f ca="1">+IF(OFFSET('Sanitation Data'!$I$30,0,10*ROW('Sanitation Data'!I149))="","",OFFSET('Sanitation Data'!$I$30,0,10*ROW('Sanitation Data'!I149)))</f>
        <v/>
      </c>
      <c r="DM155" s="374" t="str">
        <f ca="1">+IF(OFFSET('Sanitation Data'!$I$31,0,10*ROW('Sanitation Data'!I149))="","",OFFSET('Sanitation Data'!$I$31,0,10*ROW('Sanitation Data'!I149)))</f>
        <v/>
      </c>
      <c r="DN155" s="374" t="str">
        <f ca="1">+IF(OFFSET('Sanitation Data'!$I$32,0,10*ROW('Sanitation Data'!I149))="","",OFFSET('Sanitation Data'!$I$32,0,10*ROW('Sanitation Data'!I149)))</f>
        <v/>
      </c>
      <c r="DO155" s="374" t="str">
        <f ca="1">+IF(OFFSET('Hygiene Data'!$D$11,0,10*ROW('Hygiene Data'!D149))="","",OFFSET('Hygiene Data'!$D$11,0,10*ROW('Hygiene Data'!D149)))</f>
        <v/>
      </c>
      <c r="DP155" s="374" t="str">
        <f ca="1">+IF(OFFSET('Hygiene Data'!$D$12,0,10*ROW('Hygiene Data'!D149))="","",OFFSET('Hygiene Data'!$D$12,0,10*ROW('Hygiene Data'!D149)))</f>
        <v/>
      </c>
      <c r="DQ155" s="374" t="str">
        <f ca="1">+IF(OFFSET('Hygiene Data'!$D$13,0,10*ROW('Hygiene Data'!D149))="","",OFFSET('Hygiene Data'!$D$13,0,10*ROW('Hygiene Data'!D149)))</f>
        <v/>
      </c>
      <c r="DR155" s="374" t="str">
        <f ca="1">+IF(OFFSET('Hygiene Data'!$E$11,0,10*ROW('Hygiene Data'!E149))="","",OFFSET('Hygiene Data'!$E$11,0,10*ROW('Hygiene Data'!E149)))</f>
        <v/>
      </c>
      <c r="DS155" s="374" t="str">
        <f ca="1">+IF(OFFSET('Hygiene Data'!$E$12,0,10*ROW('Hygiene Data'!E149))="","",OFFSET('Hygiene Data'!$E$12,0,10*ROW('Hygiene Data'!E149)))</f>
        <v/>
      </c>
      <c r="DT155" s="374" t="str">
        <f ca="1">+IF(OFFSET('Hygiene Data'!$E$13,0,10*ROW('Hygiene Data'!E149))="","",OFFSET('Hygiene Data'!$E$13,0,10*ROW('Hygiene Data'!E149)))</f>
        <v/>
      </c>
      <c r="DU155" s="374" t="str">
        <f ca="1">+IF(OFFSET('Hygiene Data'!$F$11,0,10*ROW('Hygiene Data'!F149))="","",OFFSET('Hygiene Data'!$F$11,0,10*ROW('Hygiene Data'!F149)))</f>
        <v/>
      </c>
      <c r="DV155" s="374" t="str">
        <f ca="1">+IF(OFFSET('Hygiene Data'!$F$12,0,10*ROW('Hygiene Data'!F149))="","",OFFSET('Hygiene Data'!$F$12,0,10*ROW('Hygiene Data'!F149)))</f>
        <v/>
      </c>
      <c r="DW155" s="374" t="str">
        <f ca="1">+IF(OFFSET('Hygiene Data'!$F$13,0,10*ROW('Hygiene Data'!F149))="","",OFFSET('Hygiene Data'!$F$13,0,10*ROW('Hygiene Data'!F149)))</f>
        <v/>
      </c>
      <c r="DX155" s="374" t="str">
        <f ca="1">+IF(OFFSET('Hygiene Data'!$G$11,0,10*ROW('Hygiene Data'!G149))="","",OFFSET('Hygiene Data'!$G$11,0,10*ROW('Hygiene Data'!G149)))</f>
        <v/>
      </c>
      <c r="DY155" s="374" t="str">
        <f ca="1">+IF(OFFSET('Hygiene Data'!$G$12,0,10*ROW('Hygiene Data'!G149))="","",OFFSET('Hygiene Data'!$G$12,0,10*ROW('Hygiene Data'!G149)))</f>
        <v/>
      </c>
      <c r="DZ155" s="374" t="str">
        <f ca="1">+IF(OFFSET('Hygiene Data'!$G$13,0,10*ROW('Hygiene Data'!G149))="","",OFFSET('Hygiene Data'!$G$13,0,10*ROW('Hygiene Data'!G149)))</f>
        <v/>
      </c>
      <c r="EA155" s="374" t="str">
        <f ca="1">+IF(OFFSET('Hygiene Data'!$H$11,0,10*ROW('Hygiene Data'!H149))="","",OFFSET('Hygiene Data'!$H$11,0,10*ROW('Hygiene Data'!H149)))</f>
        <v/>
      </c>
      <c r="EB155" s="374" t="str">
        <f ca="1">+IF(OFFSET('Hygiene Data'!$H$12,0,10*ROW('Hygiene Data'!H149))="","",OFFSET('Hygiene Data'!$H$12,0,10*ROW('Hygiene Data'!H149)))</f>
        <v/>
      </c>
      <c r="EC155" s="374" t="str">
        <f ca="1">+IF(OFFSET('Hygiene Data'!$H$13,0,10*ROW('Hygiene Data'!H149))="","",OFFSET('Hygiene Data'!$H$13,0,10*ROW('Hygiene Data'!H149)))</f>
        <v/>
      </c>
      <c r="ED155" s="374" t="str">
        <f ca="1">+IF(OFFSET('Hygiene Data'!$I$11,0,10*ROW('Hygiene Data'!I149))="","",OFFSET('Hygiene Data'!$I$11,0,10*ROW('Hygiene Data'!I149)))</f>
        <v/>
      </c>
      <c r="EE155" s="374" t="str">
        <f ca="1">+IF(OFFSET('Hygiene Data'!$I$12,0,10*ROW('Hygiene Data'!I149))="","",OFFSET('Hygiene Data'!$I$12,0,10*ROW('Hygiene Data'!I149)))</f>
        <v/>
      </c>
      <c r="EF155" s="374" t="str">
        <f ca="1">+IF(OFFSET('Hygiene Data'!$I$13,0,10*ROW('Hygiene Data'!I149))="","",OFFSET('Hygiene Data'!$I$13,0,10*ROW('Hygiene Data'!I149)))</f>
        <v/>
      </c>
    </row>
    <row r="156" spans="1:136" x14ac:dyDescent="0.25">
      <c r="A156" s="483" t="str">
        <f ca="1">+IF(OFFSET('Water Data'!$B$2,0,10*ROW('Water Data'!E150))="","",OFFSET('Water Data'!$B$2,0,10*ROW('Water Data'!E150)))</f>
        <v/>
      </c>
      <c r="B156" s="48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0" t="str">
        <f t="shared" ca="1" si="2"/>
        <v/>
      </c>
      <c r="D156" s="51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4" t="str">
        <f ca="1">+IF(OFFSET('Water Data'!$D$27,0,10*ROW('Water Data'!D150))="","",OFFSET('Water Data'!$D$27,0,10*ROW('Water Data'!D150)))</f>
        <v/>
      </c>
      <c r="BT156" s="374" t="str">
        <f ca="1">+IF(OFFSET('Water Data'!$D$28,0,10*ROW('Water Data'!D150))="","",OFFSET('Water Data'!$D$28,0,10*ROW('Water Data'!D150)))</f>
        <v/>
      </c>
      <c r="BU156" s="374" t="str">
        <f ca="1">+IF(OFFSET('Water Data'!$D$29,0,10*ROW('Water Data'!D150))="","",OFFSET('Water Data'!$D$29,0,10*ROW('Water Data'!D150)))</f>
        <v/>
      </c>
      <c r="BV156" s="374" t="str">
        <f ca="1">+IF(OFFSET('Water Data'!$E$27,0,10*ROW('Water Data'!E150))="","",OFFSET('Water Data'!$E$27,0,10*ROW('Water Data'!E150)))</f>
        <v/>
      </c>
      <c r="BW156" s="374" t="str">
        <f ca="1">+IF(OFFSET('Water Data'!$E$28,0,10*ROW('Water Data'!E150))="","",OFFSET('Water Data'!$E$28,0,10*ROW('Water Data'!E150)))</f>
        <v/>
      </c>
      <c r="BX156" s="374" t="str">
        <f ca="1">+IF(OFFSET('Water Data'!$E$29,0,10*ROW('Water Data'!E150))="","",OFFSET('Water Data'!$E$29,0,10*ROW('Water Data'!E150)))</f>
        <v/>
      </c>
      <c r="BY156" s="374" t="str">
        <f ca="1">+IF(OFFSET('Water Data'!$F$27,0,10*ROW('Water Data'!F150))="","",OFFSET('Water Data'!$F$27,0,10*ROW('Water Data'!F150)))</f>
        <v/>
      </c>
      <c r="BZ156" s="374" t="str">
        <f ca="1">+IF(OFFSET('Water Data'!$F$28,0,10*ROW('Water Data'!F150))="","",OFFSET('Water Data'!$F$28,0,10*ROW('Water Data'!F150)))</f>
        <v/>
      </c>
      <c r="CA156" s="374" t="str">
        <f ca="1">+IF(OFFSET('Water Data'!$F$29,0,10*ROW('Water Data'!F150))="","",OFFSET('Water Data'!$F$29,0,10*ROW('Water Data'!F150)))</f>
        <v/>
      </c>
      <c r="CB156" s="374" t="str">
        <f ca="1">+IF(OFFSET('Water Data'!$G$27,0,10*ROW('Water Data'!G150))="","",OFFSET('Water Data'!$G$27,0,10*ROW('Water Data'!G150)))</f>
        <v/>
      </c>
      <c r="CC156" s="374" t="str">
        <f ca="1">+IF(OFFSET('Water Data'!$G$28,0,10*ROW('Water Data'!G150))="","",OFFSET('Water Data'!$G$28,0,10*ROW('Water Data'!G150)))</f>
        <v/>
      </c>
      <c r="CD156" s="374" t="str">
        <f ca="1">+IF(OFFSET('Water Data'!$G$29,0,10*ROW('Water Data'!G150))="","",OFFSET('Water Data'!$G$29,0,10*ROW('Water Data'!G150)))</f>
        <v/>
      </c>
      <c r="CE156" s="374" t="str">
        <f ca="1">+IF(OFFSET('Water Data'!$H$27,0,10*ROW('Water Data'!H150))="","",OFFSET('Water Data'!$H$27,0,10*ROW('Water Data'!H150)))</f>
        <v/>
      </c>
      <c r="CF156" s="374" t="str">
        <f ca="1">+IF(OFFSET('Water Data'!$H$28,0,10*ROW('Water Data'!H150))="","",OFFSET('Water Data'!$H$28,0,10*ROW('Water Data'!H150)))</f>
        <v/>
      </c>
      <c r="CG156" s="374" t="str">
        <f ca="1">+IF(OFFSET('Water Data'!$H$29,0,10*ROW('Water Data'!H150))="","",OFFSET('Water Data'!$H$29,0,10*ROW('Water Data'!H150)))</f>
        <v/>
      </c>
      <c r="CH156" s="374" t="str">
        <f ca="1">+IF(OFFSET('Water Data'!$I$27,0,10*ROW('Water Data'!I150))="","",OFFSET('Water Data'!$I$27,0,10*ROW('Water Data'!I150)))</f>
        <v/>
      </c>
      <c r="CI156" s="374" t="str">
        <f ca="1">+IF(OFFSET('Water Data'!$I$28,0,10*ROW('Water Data'!I150))="","",OFFSET('Water Data'!$I$28,0,10*ROW('Water Data'!I150)))</f>
        <v/>
      </c>
      <c r="CJ156" s="374" t="str">
        <f ca="1">+IF(OFFSET('Water Data'!$I$29,0,10*ROW('Water Data'!I150))="","",OFFSET('Water Data'!$I$29,0,10*ROW('Water Data'!I150)))</f>
        <v/>
      </c>
      <c r="CK156" s="374" t="str">
        <f ca="1">+IF(OFFSET('Sanitation Data'!$D$28,0,10*ROW('Sanitation Data'!D150))="","",OFFSET('Sanitation Data'!$D$28,0,10*ROW('Sanitation Data'!D150)))</f>
        <v/>
      </c>
      <c r="CL156" s="374" t="str">
        <f ca="1">+IF(OFFSET('Sanitation Data'!$D$29,0,10*ROW('Sanitation Data'!D150))="","",OFFSET('Sanitation Data'!$D$29,0,10*ROW('Sanitation Data'!D150)))</f>
        <v/>
      </c>
      <c r="CM156" s="374" t="str">
        <f ca="1">+IF(OFFSET('Sanitation Data'!$D$30,0,10*ROW('Sanitation Data'!D150))="","",OFFSET('Sanitation Data'!$D$30,0,10*ROW('Sanitation Data'!D150)))</f>
        <v/>
      </c>
      <c r="CN156" s="374" t="str">
        <f ca="1">+IF(OFFSET('Sanitation Data'!$D$31,0,10*ROW('Sanitation Data'!D150))="","",OFFSET('Sanitation Data'!$D$31,0,10*ROW('Sanitation Data'!D150)))</f>
        <v/>
      </c>
      <c r="CO156" s="374" t="str">
        <f ca="1">+IF(OFFSET('Sanitation Data'!$D$32,0,10*ROW('Sanitation Data'!D150))="","",OFFSET('Sanitation Data'!$D$32,0,10*ROW('Sanitation Data'!D150)))</f>
        <v/>
      </c>
      <c r="CP156" s="374" t="str">
        <f ca="1">+IF(OFFSET('Sanitation Data'!$E$28,0,10*ROW('Sanitation Data'!E150))="","",OFFSET('Sanitation Data'!$E$28,0,10*ROW('Sanitation Data'!E150)))</f>
        <v/>
      </c>
      <c r="CQ156" s="374" t="str">
        <f ca="1">+IF(OFFSET('Sanitation Data'!$E$29,0,10*ROW('Sanitation Data'!E150))="","",OFFSET('Sanitation Data'!$E$29,0,10*ROW('Sanitation Data'!E150)))</f>
        <v/>
      </c>
      <c r="CR156" s="374" t="str">
        <f ca="1">+IF(OFFSET('Sanitation Data'!$E$30,0,10*ROW('Sanitation Data'!E150))="","",OFFSET('Sanitation Data'!$E$30,0,10*ROW('Sanitation Data'!E150)))</f>
        <v/>
      </c>
      <c r="CS156" s="374" t="str">
        <f ca="1">+IF(OFFSET('Sanitation Data'!$E$31,0,10*ROW('Sanitation Data'!E150))="","",OFFSET('Sanitation Data'!$E$31,0,10*ROW('Sanitation Data'!E150)))</f>
        <v/>
      </c>
      <c r="CT156" s="374" t="str">
        <f ca="1">+IF(OFFSET('Sanitation Data'!$E$32,0,10*ROW('Sanitation Data'!E150))="","",OFFSET('Sanitation Data'!$E$32,0,10*ROW('Sanitation Data'!E150)))</f>
        <v/>
      </c>
      <c r="CU156" s="374" t="str">
        <f ca="1">+IF(OFFSET('Sanitation Data'!$F$28,0,10*ROW('Sanitation Data'!F150))="","",OFFSET('Sanitation Data'!$F$28,0,10*ROW('Sanitation Data'!F150)))</f>
        <v/>
      </c>
      <c r="CV156" s="374" t="str">
        <f ca="1">+IF(OFFSET('Sanitation Data'!$F$29,0,10*ROW('Sanitation Data'!F150))="","",OFFSET('Sanitation Data'!$F$29,0,10*ROW('Sanitation Data'!F150)))</f>
        <v/>
      </c>
      <c r="CW156" s="374" t="str">
        <f ca="1">+IF(OFFSET('Sanitation Data'!$F$30,0,10*ROW('Sanitation Data'!F150))="","",OFFSET('Sanitation Data'!$F$30,0,10*ROW('Sanitation Data'!F150)))</f>
        <v/>
      </c>
      <c r="CX156" s="374" t="str">
        <f ca="1">+IF(OFFSET('Sanitation Data'!$F$31,0,10*ROW('Sanitation Data'!F150))="","",OFFSET('Sanitation Data'!$F$31,0,10*ROW('Sanitation Data'!F150)))</f>
        <v/>
      </c>
      <c r="CY156" s="374" t="str">
        <f ca="1">+IF(OFFSET('Sanitation Data'!$F$32,0,10*ROW('Sanitation Data'!F150))="","",OFFSET('Sanitation Data'!$F$32,0,10*ROW('Sanitation Data'!F150)))</f>
        <v/>
      </c>
      <c r="CZ156" s="374" t="str">
        <f ca="1">+IF(OFFSET('Sanitation Data'!$G$28,0,10*ROW('Sanitation Data'!G150))="","",OFFSET('Sanitation Data'!$G$28,0,10*ROW('Sanitation Data'!G150)))</f>
        <v/>
      </c>
      <c r="DA156" s="374" t="str">
        <f ca="1">+IF(OFFSET('Sanitation Data'!$G$29,0,10*ROW('Sanitation Data'!G150))="","",OFFSET('Sanitation Data'!$G$29,0,10*ROW('Sanitation Data'!G150)))</f>
        <v/>
      </c>
      <c r="DB156" s="374" t="str">
        <f ca="1">+IF(OFFSET('Sanitation Data'!$G$30,0,10*ROW('Sanitation Data'!G150))="","",OFFSET('Sanitation Data'!$G$30,0,10*ROW('Sanitation Data'!G150)))</f>
        <v/>
      </c>
      <c r="DC156" s="374" t="str">
        <f ca="1">+IF(OFFSET('Sanitation Data'!$G$31,0,10*ROW('Sanitation Data'!G150))="","",OFFSET('Sanitation Data'!$G$31,0,10*ROW('Sanitation Data'!G150)))</f>
        <v/>
      </c>
      <c r="DD156" s="374" t="str">
        <f ca="1">+IF(OFFSET('Sanitation Data'!$G$32,0,10*ROW('Sanitation Data'!G150))="","",OFFSET('Sanitation Data'!$G$32,0,10*ROW('Sanitation Data'!G150)))</f>
        <v/>
      </c>
      <c r="DE156" s="374" t="str">
        <f ca="1">+IF(OFFSET('Sanitation Data'!$H$28,0,10*ROW('Sanitation Data'!H150))="","",OFFSET('Sanitation Data'!$H$28,0,10*ROW('Sanitation Data'!H150)))</f>
        <v/>
      </c>
      <c r="DF156" s="374" t="str">
        <f ca="1">+IF(OFFSET('Sanitation Data'!$H$29,0,10*ROW('Sanitation Data'!H150))="","",OFFSET('Sanitation Data'!$H$29,0,10*ROW('Sanitation Data'!H150)))</f>
        <v/>
      </c>
      <c r="DG156" s="374" t="str">
        <f ca="1">+IF(OFFSET('Sanitation Data'!$H$30,0,10*ROW('Sanitation Data'!H150))="","",OFFSET('Sanitation Data'!$H$30,0,10*ROW('Sanitation Data'!H150)))</f>
        <v/>
      </c>
      <c r="DH156" s="374" t="str">
        <f ca="1">+IF(OFFSET('Sanitation Data'!$H$31,0,10*ROW('Sanitation Data'!H150))="","",OFFSET('Sanitation Data'!$H$31,0,10*ROW('Sanitation Data'!H150)))</f>
        <v/>
      </c>
      <c r="DI156" s="374" t="str">
        <f ca="1">+IF(OFFSET('Sanitation Data'!$H$32,0,10*ROW('Sanitation Data'!H150))="","",OFFSET('Sanitation Data'!$H$32,0,10*ROW('Sanitation Data'!H150)))</f>
        <v/>
      </c>
      <c r="DJ156" s="374" t="str">
        <f ca="1">+IF(OFFSET('Sanitation Data'!$I$28,0,10*ROW('Sanitation Data'!I150))="","",OFFSET('Sanitation Data'!$I$28,0,10*ROW('Sanitation Data'!I150)))</f>
        <v/>
      </c>
      <c r="DK156" s="374" t="str">
        <f ca="1">+IF(OFFSET('Sanitation Data'!$I$29,0,10*ROW('Sanitation Data'!I150))="","",OFFSET('Sanitation Data'!$I$29,0,10*ROW('Sanitation Data'!I150)))</f>
        <v/>
      </c>
      <c r="DL156" s="374" t="str">
        <f ca="1">+IF(OFFSET('Sanitation Data'!$I$30,0,10*ROW('Sanitation Data'!I150))="","",OFFSET('Sanitation Data'!$I$30,0,10*ROW('Sanitation Data'!I150)))</f>
        <v/>
      </c>
      <c r="DM156" s="374" t="str">
        <f ca="1">+IF(OFFSET('Sanitation Data'!$I$31,0,10*ROW('Sanitation Data'!I150))="","",OFFSET('Sanitation Data'!$I$31,0,10*ROW('Sanitation Data'!I150)))</f>
        <v/>
      </c>
      <c r="DN156" s="374" t="str">
        <f ca="1">+IF(OFFSET('Sanitation Data'!$I$32,0,10*ROW('Sanitation Data'!I150))="","",OFFSET('Sanitation Data'!$I$32,0,10*ROW('Sanitation Data'!I150)))</f>
        <v/>
      </c>
      <c r="DO156" s="374" t="str">
        <f ca="1">+IF(OFFSET('Hygiene Data'!$D$11,0,10*ROW('Hygiene Data'!D150))="","",OFFSET('Hygiene Data'!$D$11,0,10*ROW('Hygiene Data'!D150)))</f>
        <v/>
      </c>
      <c r="DP156" s="374" t="str">
        <f ca="1">+IF(OFFSET('Hygiene Data'!$D$12,0,10*ROW('Hygiene Data'!D150))="","",OFFSET('Hygiene Data'!$D$12,0,10*ROW('Hygiene Data'!D150)))</f>
        <v/>
      </c>
      <c r="DQ156" s="374" t="str">
        <f ca="1">+IF(OFFSET('Hygiene Data'!$D$13,0,10*ROW('Hygiene Data'!D150))="","",OFFSET('Hygiene Data'!$D$13,0,10*ROW('Hygiene Data'!D150)))</f>
        <v/>
      </c>
      <c r="DR156" s="374" t="str">
        <f ca="1">+IF(OFFSET('Hygiene Data'!$E$11,0,10*ROW('Hygiene Data'!E150))="","",OFFSET('Hygiene Data'!$E$11,0,10*ROW('Hygiene Data'!E150)))</f>
        <v/>
      </c>
      <c r="DS156" s="374" t="str">
        <f ca="1">+IF(OFFSET('Hygiene Data'!$E$12,0,10*ROW('Hygiene Data'!E150))="","",OFFSET('Hygiene Data'!$E$12,0,10*ROW('Hygiene Data'!E150)))</f>
        <v/>
      </c>
      <c r="DT156" s="374" t="str">
        <f ca="1">+IF(OFFSET('Hygiene Data'!$E$13,0,10*ROW('Hygiene Data'!E150))="","",OFFSET('Hygiene Data'!$E$13,0,10*ROW('Hygiene Data'!E150)))</f>
        <v/>
      </c>
      <c r="DU156" s="374" t="str">
        <f ca="1">+IF(OFFSET('Hygiene Data'!$F$11,0,10*ROW('Hygiene Data'!F150))="","",OFFSET('Hygiene Data'!$F$11,0,10*ROW('Hygiene Data'!F150)))</f>
        <v/>
      </c>
      <c r="DV156" s="374" t="str">
        <f ca="1">+IF(OFFSET('Hygiene Data'!$F$12,0,10*ROW('Hygiene Data'!F150))="","",OFFSET('Hygiene Data'!$F$12,0,10*ROW('Hygiene Data'!F150)))</f>
        <v/>
      </c>
      <c r="DW156" s="374" t="str">
        <f ca="1">+IF(OFFSET('Hygiene Data'!$F$13,0,10*ROW('Hygiene Data'!F150))="","",OFFSET('Hygiene Data'!$F$13,0,10*ROW('Hygiene Data'!F150)))</f>
        <v/>
      </c>
      <c r="DX156" s="374" t="str">
        <f ca="1">+IF(OFFSET('Hygiene Data'!$G$11,0,10*ROW('Hygiene Data'!G150))="","",OFFSET('Hygiene Data'!$G$11,0,10*ROW('Hygiene Data'!G150)))</f>
        <v/>
      </c>
      <c r="DY156" s="374" t="str">
        <f ca="1">+IF(OFFSET('Hygiene Data'!$G$12,0,10*ROW('Hygiene Data'!G150))="","",OFFSET('Hygiene Data'!$G$12,0,10*ROW('Hygiene Data'!G150)))</f>
        <v/>
      </c>
      <c r="DZ156" s="374" t="str">
        <f ca="1">+IF(OFFSET('Hygiene Data'!$G$13,0,10*ROW('Hygiene Data'!G150))="","",OFFSET('Hygiene Data'!$G$13,0,10*ROW('Hygiene Data'!G150)))</f>
        <v/>
      </c>
      <c r="EA156" s="374" t="str">
        <f ca="1">+IF(OFFSET('Hygiene Data'!$H$11,0,10*ROW('Hygiene Data'!H150))="","",OFFSET('Hygiene Data'!$H$11,0,10*ROW('Hygiene Data'!H150)))</f>
        <v/>
      </c>
      <c r="EB156" s="374" t="str">
        <f ca="1">+IF(OFFSET('Hygiene Data'!$H$12,0,10*ROW('Hygiene Data'!H150))="","",OFFSET('Hygiene Data'!$H$12,0,10*ROW('Hygiene Data'!H150)))</f>
        <v/>
      </c>
      <c r="EC156" s="374" t="str">
        <f ca="1">+IF(OFFSET('Hygiene Data'!$H$13,0,10*ROW('Hygiene Data'!H150))="","",OFFSET('Hygiene Data'!$H$13,0,10*ROW('Hygiene Data'!H150)))</f>
        <v/>
      </c>
      <c r="ED156" s="374" t="str">
        <f ca="1">+IF(OFFSET('Hygiene Data'!$I$11,0,10*ROW('Hygiene Data'!I150))="","",OFFSET('Hygiene Data'!$I$11,0,10*ROW('Hygiene Data'!I150)))</f>
        <v/>
      </c>
      <c r="EE156" s="374" t="str">
        <f ca="1">+IF(OFFSET('Hygiene Data'!$I$12,0,10*ROW('Hygiene Data'!I150))="","",OFFSET('Hygiene Data'!$I$12,0,10*ROW('Hygiene Data'!I150)))</f>
        <v/>
      </c>
      <c r="EF156" s="374" t="str">
        <f ca="1">+IF(OFFSET('Hygiene Data'!$I$13,0,10*ROW('Hygiene Data'!I150))="","",OFFSET('Hygiene Data'!$I$13,0,10*ROW('Hygiene Data'!I150)))</f>
        <v/>
      </c>
    </row>
    <row r="157" spans="1:136" x14ac:dyDescent="0.25">
      <c r="A157" s="483" t="str">
        <f ca="1">+IF(OFFSET('Water Data'!$B$2,0,10*ROW('Water Data'!E151))="","",OFFSET('Water Data'!$B$2,0,10*ROW('Water Data'!E151)))</f>
        <v/>
      </c>
      <c r="B157" s="48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0" t="str">
        <f t="shared" ca="1" si="2"/>
        <v/>
      </c>
      <c r="D157" s="51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4" t="str">
        <f ca="1">+IF(OFFSET('Water Data'!$D$27,0,10*ROW('Water Data'!D151))="","",OFFSET('Water Data'!$D$27,0,10*ROW('Water Data'!D151)))</f>
        <v/>
      </c>
      <c r="BT157" s="374" t="str">
        <f ca="1">+IF(OFFSET('Water Data'!$D$28,0,10*ROW('Water Data'!D151))="","",OFFSET('Water Data'!$D$28,0,10*ROW('Water Data'!D151)))</f>
        <v/>
      </c>
      <c r="BU157" s="374" t="str">
        <f ca="1">+IF(OFFSET('Water Data'!$D$29,0,10*ROW('Water Data'!D151))="","",OFFSET('Water Data'!$D$29,0,10*ROW('Water Data'!D151)))</f>
        <v/>
      </c>
      <c r="BV157" s="374" t="str">
        <f ca="1">+IF(OFFSET('Water Data'!$E$27,0,10*ROW('Water Data'!E151))="","",OFFSET('Water Data'!$E$27,0,10*ROW('Water Data'!E151)))</f>
        <v/>
      </c>
      <c r="BW157" s="374" t="str">
        <f ca="1">+IF(OFFSET('Water Data'!$E$28,0,10*ROW('Water Data'!E151))="","",OFFSET('Water Data'!$E$28,0,10*ROW('Water Data'!E151)))</f>
        <v/>
      </c>
      <c r="BX157" s="374" t="str">
        <f ca="1">+IF(OFFSET('Water Data'!$E$29,0,10*ROW('Water Data'!E151))="","",OFFSET('Water Data'!$E$29,0,10*ROW('Water Data'!E151)))</f>
        <v/>
      </c>
      <c r="BY157" s="374" t="str">
        <f ca="1">+IF(OFFSET('Water Data'!$F$27,0,10*ROW('Water Data'!F151))="","",OFFSET('Water Data'!$F$27,0,10*ROW('Water Data'!F151)))</f>
        <v/>
      </c>
      <c r="BZ157" s="374" t="str">
        <f ca="1">+IF(OFFSET('Water Data'!$F$28,0,10*ROW('Water Data'!F151))="","",OFFSET('Water Data'!$F$28,0,10*ROW('Water Data'!F151)))</f>
        <v/>
      </c>
      <c r="CA157" s="374" t="str">
        <f ca="1">+IF(OFFSET('Water Data'!$F$29,0,10*ROW('Water Data'!F151))="","",OFFSET('Water Data'!$F$29,0,10*ROW('Water Data'!F151)))</f>
        <v/>
      </c>
      <c r="CB157" s="374" t="str">
        <f ca="1">+IF(OFFSET('Water Data'!$G$27,0,10*ROW('Water Data'!G151))="","",OFFSET('Water Data'!$G$27,0,10*ROW('Water Data'!G151)))</f>
        <v/>
      </c>
      <c r="CC157" s="374" t="str">
        <f ca="1">+IF(OFFSET('Water Data'!$G$28,0,10*ROW('Water Data'!G151))="","",OFFSET('Water Data'!$G$28,0,10*ROW('Water Data'!G151)))</f>
        <v/>
      </c>
      <c r="CD157" s="374" t="str">
        <f ca="1">+IF(OFFSET('Water Data'!$G$29,0,10*ROW('Water Data'!G151))="","",OFFSET('Water Data'!$G$29,0,10*ROW('Water Data'!G151)))</f>
        <v/>
      </c>
      <c r="CE157" s="374" t="str">
        <f ca="1">+IF(OFFSET('Water Data'!$H$27,0,10*ROW('Water Data'!H151))="","",OFFSET('Water Data'!$H$27,0,10*ROW('Water Data'!H151)))</f>
        <v/>
      </c>
      <c r="CF157" s="374" t="str">
        <f ca="1">+IF(OFFSET('Water Data'!$H$28,0,10*ROW('Water Data'!H151))="","",OFFSET('Water Data'!$H$28,0,10*ROW('Water Data'!H151)))</f>
        <v/>
      </c>
      <c r="CG157" s="374" t="str">
        <f ca="1">+IF(OFFSET('Water Data'!$H$29,0,10*ROW('Water Data'!H151))="","",OFFSET('Water Data'!$H$29,0,10*ROW('Water Data'!H151)))</f>
        <v/>
      </c>
      <c r="CH157" s="374" t="str">
        <f ca="1">+IF(OFFSET('Water Data'!$I$27,0,10*ROW('Water Data'!I151))="","",OFFSET('Water Data'!$I$27,0,10*ROW('Water Data'!I151)))</f>
        <v/>
      </c>
      <c r="CI157" s="374" t="str">
        <f ca="1">+IF(OFFSET('Water Data'!$I$28,0,10*ROW('Water Data'!I151))="","",OFFSET('Water Data'!$I$28,0,10*ROW('Water Data'!I151)))</f>
        <v/>
      </c>
      <c r="CJ157" s="374" t="str">
        <f ca="1">+IF(OFFSET('Water Data'!$I$29,0,10*ROW('Water Data'!I151))="","",OFFSET('Water Data'!$I$29,0,10*ROW('Water Data'!I151)))</f>
        <v/>
      </c>
      <c r="CK157" s="374" t="str">
        <f ca="1">+IF(OFFSET('Sanitation Data'!$D$28,0,10*ROW('Sanitation Data'!D151))="","",OFFSET('Sanitation Data'!$D$28,0,10*ROW('Sanitation Data'!D151)))</f>
        <v/>
      </c>
      <c r="CL157" s="374" t="str">
        <f ca="1">+IF(OFFSET('Sanitation Data'!$D$29,0,10*ROW('Sanitation Data'!D151))="","",OFFSET('Sanitation Data'!$D$29,0,10*ROW('Sanitation Data'!D151)))</f>
        <v/>
      </c>
      <c r="CM157" s="374" t="str">
        <f ca="1">+IF(OFFSET('Sanitation Data'!$D$30,0,10*ROW('Sanitation Data'!D151))="","",OFFSET('Sanitation Data'!$D$30,0,10*ROW('Sanitation Data'!D151)))</f>
        <v/>
      </c>
      <c r="CN157" s="374" t="str">
        <f ca="1">+IF(OFFSET('Sanitation Data'!$D$31,0,10*ROW('Sanitation Data'!D151))="","",OFFSET('Sanitation Data'!$D$31,0,10*ROW('Sanitation Data'!D151)))</f>
        <v/>
      </c>
      <c r="CO157" s="374" t="str">
        <f ca="1">+IF(OFFSET('Sanitation Data'!$D$32,0,10*ROW('Sanitation Data'!D151))="","",OFFSET('Sanitation Data'!$D$32,0,10*ROW('Sanitation Data'!D151)))</f>
        <v/>
      </c>
      <c r="CP157" s="374" t="str">
        <f ca="1">+IF(OFFSET('Sanitation Data'!$E$28,0,10*ROW('Sanitation Data'!E151))="","",OFFSET('Sanitation Data'!$E$28,0,10*ROW('Sanitation Data'!E151)))</f>
        <v/>
      </c>
      <c r="CQ157" s="374" t="str">
        <f ca="1">+IF(OFFSET('Sanitation Data'!$E$29,0,10*ROW('Sanitation Data'!E151))="","",OFFSET('Sanitation Data'!$E$29,0,10*ROW('Sanitation Data'!E151)))</f>
        <v/>
      </c>
      <c r="CR157" s="374" t="str">
        <f ca="1">+IF(OFFSET('Sanitation Data'!$E$30,0,10*ROW('Sanitation Data'!E151))="","",OFFSET('Sanitation Data'!$E$30,0,10*ROW('Sanitation Data'!E151)))</f>
        <v/>
      </c>
      <c r="CS157" s="374" t="str">
        <f ca="1">+IF(OFFSET('Sanitation Data'!$E$31,0,10*ROW('Sanitation Data'!E151))="","",OFFSET('Sanitation Data'!$E$31,0,10*ROW('Sanitation Data'!E151)))</f>
        <v/>
      </c>
      <c r="CT157" s="374" t="str">
        <f ca="1">+IF(OFFSET('Sanitation Data'!$E$32,0,10*ROW('Sanitation Data'!E151))="","",OFFSET('Sanitation Data'!$E$32,0,10*ROW('Sanitation Data'!E151)))</f>
        <v/>
      </c>
      <c r="CU157" s="374" t="str">
        <f ca="1">+IF(OFFSET('Sanitation Data'!$F$28,0,10*ROW('Sanitation Data'!F151))="","",OFFSET('Sanitation Data'!$F$28,0,10*ROW('Sanitation Data'!F151)))</f>
        <v/>
      </c>
      <c r="CV157" s="374" t="str">
        <f ca="1">+IF(OFFSET('Sanitation Data'!$F$29,0,10*ROW('Sanitation Data'!F151))="","",OFFSET('Sanitation Data'!$F$29,0,10*ROW('Sanitation Data'!F151)))</f>
        <v/>
      </c>
      <c r="CW157" s="374" t="str">
        <f ca="1">+IF(OFFSET('Sanitation Data'!$F$30,0,10*ROW('Sanitation Data'!F151))="","",OFFSET('Sanitation Data'!$F$30,0,10*ROW('Sanitation Data'!F151)))</f>
        <v/>
      </c>
      <c r="CX157" s="374" t="str">
        <f ca="1">+IF(OFFSET('Sanitation Data'!$F$31,0,10*ROW('Sanitation Data'!F151))="","",OFFSET('Sanitation Data'!$F$31,0,10*ROW('Sanitation Data'!F151)))</f>
        <v/>
      </c>
      <c r="CY157" s="374" t="str">
        <f ca="1">+IF(OFFSET('Sanitation Data'!$F$32,0,10*ROW('Sanitation Data'!F151))="","",OFFSET('Sanitation Data'!$F$32,0,10*ROW('Sanitation Data'!F151)))</f>
        <v/>
      </c>
      <c r="CZ157" s="374" t="str">
        <f ca="1">+IF(OFFSET('Sanitation Data'!$G$28,0,10*ROW('Sanitation Data'!G151))="","",OFFSET('Sanitation Data'!$G$28,0,10*ROW('Sanitation Data'!G151)))</f>
        <v/>
      </c>
      <c r="DA157" s="374" t="str">
        <f ca="1">+IF(OFFSET('Sanitation Data'!$G$29,0,10*ROW('Sanitation Data'!G151))="","",OFFSET('Sanitation Data'!$G$29,0,10*ROW('Sanitation Data'!G151)))</f>
        <v/>
      </c>
      <c r="DB157" s="374" t="str">
        <f ca="1">+IF(OFFSET('Sanitation Data'!$G$30,0,10*ROW('Sanitation Data'!G151))="","",OFFSET('Sanitation Data'!$G$30,0,10*ROW('Sanitation Data'!G151)))</f>
        <v/>
      </c>
      <c r="DC157" s="374" t="str">
        <f ca="1">+IF(OFFSET('Sanitation Data'!$G$31,0,10*ROW('Sanitation Data'!G151))="","",OFFSET('Sanitation Data'!$G$31,0,10*ROW('Sanitation Data'!G151)))</f>
        <v/>
      </c>
      <c r="DD157" s="374" t="str">
        <f ca="1">+IF(OFFSET('Sanitation Data'!$G$32,0,10*ROW('Sanitation Data'!G151))="","",OFFSET('Sanitation Data'!$G$32,0,10*ROW('Sanitation Data'!G151)))</f>
        <v/>
      </c>
      <c r="DE157" s="374" t="str">
        <f ca="1">+IF(OFFSET('Sanitation Data'!$H$28,0,10*ROW('Sanitation Data'!H151))="","",OFFSET('Sanitation Data'!$H$28,0,10*ROW('Sanitation Data'!H151)))</f>
        <v/>
      </c>
      <c r="DF157" s="374" t="str">
        <f ca="1">+IF(OFFSET('Sanitation Data'!$H$29,0,10*ROW('Sanitation Data'!H151))="","",OFFSET('Sanitation Data'!$H$29,0,10*ROW('Sanitation Data'!H151)))</f>
        <v/>
      </c>
      <c r="DG157" s="374" t="str">
        <f ca="1">+IF(OFFSET('Sanitation Data'!$H$30,0,10*ROW('Sanitation Data'!H151))="","",OFFSET('Sanitation Data'!$H$30,0,10*ROW('Sanitation Data'!H151)))</f>
        <v/>
      </c>
      <c r="DH157" s="374" t="str">
        <f ca="1">+IF(OFFSET('Sanitation Data'!$H$31,0,10*ROW('Sanitation Data'!H151))="","",OFFSET('Sanitation Data'!$H$31,0,10*ROW('Sanitation Data'!H151)))</f>
        <v/>
      </c>
      <c r="DI157" s="374" t="str">
        <f ca="1">+IF(OFFSET('Sanitation Data'!$H$32,0,10*ROW('Sanitation Data'!H151))="","",OFFSET('Sanitation Data'!$H$32,0,10*ROW('Sanitation Data'!H151)))</f>
        <v/>
      </c>
      <c r="DJ157" s="374" t="str">
        <f ca="1">+IF(OFFSET('Sanitation Data'!$I$28,0,10*ROW('Sanitation Data'!I151))="","",OFFSET('Sanitation Data'!$I$28,0,10*ROW('Sanitation Data'!I151)))</f>
        <v/>
      </c>
      <c r="DK157" s="374" t="str">
        <f ca="1">+IF(OFFSET('Sanitation Data'!$I$29,0,10*ROW('Sanitation Data'!I151))="","",OFFSET('Sanitation Data'!$I$29,0,10*ROW('Sanitation Data'!I151)))</f>
        <v/>
      </c>
      <c r="DL157" s="374" t="str">
        <f ca="1">+IF(OFFSET('Sanitation Data'!$I$30,0,10*ROW('Sanitation Data'!I151))="","",OFFSET('Sanitation Data'!$I$30,0,10*ROW('Sanitation Data'!I151)))</f>
        <v/>
      </c>
      <c r="DM157" s="374" t="str">
        <f ca="1">+IF(OFFSET('Sanitation Data'!$I$31,0,10*ROW('Sanitation Data'!I151))="","",OFFSET('Sanitation Data'!$I$31,0,10*ROW('Sanitation Data'!I151)))</f>
        <v/>
      </c>
      <c r="DN157" s="374" t="str">
        <f ca="1">+IF(OFFSET('Sanitation Data'!$I$32,0,10*ROW('Sanitation Data'!I151))="","",OFFSET('Sanitation Data'!$I$32,0,10*ROW('Sanitation Data'!I151)))</f>
        <v/>
      </c>
      <c r="DO157" s="374" t="str">
        <f ca="1">+IF(OFFSET('Hygiene Data'!$D$11,0,10*ROW('Hygiene Data'!D151))="","",OFFSET('Hygiene Data'!$D$11,0,10*ROW('Hygiene Data'!D151)))</f>
        <v/>
      </c>
      <c r="DP157" s="374" t="str">
        <f ca="1">+IF(OFFSET('Hygiene Data'!$D$12,0,10*ROW('Hygiene Data'!D151))="","",OFFSET('Hygiene Data'!$D$12,0,10*ROW('Hygiene Data'!D151)))</f>
        <v/>
      </c>
      <c r="DQ157" s="374" t="str">
        <f ca="1">+IF(OFFSET('Hygiene Data'!$D$13,0,10*ROW('Hygiene Data'!D151))="","",OFFSET('Hygiene Data'!$D$13,0,10*ROW('Hygiene Data'!D151)))</f>
        <v/>
      </c>
      <c r="DR157" s="374" t="str">
        <f ca="1">+IF(OFFSET('Hygiene Data'!$E$11,0,10*ROW('Hygiene Data'!E151))="","",OFFSET('Hygiene Data'!$E$11,0,10*ROW('Hygiene Data'!E151)))</f>
        <v/>
      </c>
      <c r="DS157" s="374" t="str">
        <f ca="1">+IF(OFFSET('Hygiene Data'!$E$12,0,10*ROW('Hygiene Data'!E151))="","",OFFSET('Hygiene Data'!$E$12,0,10*ROW('Hygiene Data'!E151)))</f>
        <v/>
      </c>
      <c r="DT157" s="374" t="str">
        <f ca="1">+IF(OFFSET('Hygiene Data'!$E$13,0,10*ROW('Hygiene Data'!E151))="","",OFFSET('Hygiene Data'!$E$13,0,10*ROW('Hygiene Data'!E151)))</f>
        <v/>
      </c>
      <c r="DU157" s="374" t="str">
        <f ca="1">+IF(OFFSET('Hygiene Data'!$F$11,0,10*ROW('Hygiene Data'!F151))="","",OFFSET('Hygiene Data'!$F$11,0,10*ROW('Hygiene Data'!F151)))</f>
        <v/>
      </c>
      <c r="DV157" s="374" t="str">
        <f ca="1">+IF(OFFSET('Hygiene Data'!$F$12,0,10*ROW('Hygiene Data'!F151))="","",OFFSET('Hygiene Data'!$F$12,0,10*ROW('Hygiene Data'!F151)))</f>
        <v/>
      </c>
      <c r="DW157" s="374" t="str">
        <f ca="1">+IF(OFFSET('Hygiene Data'!$F$13,0,10*ROW('Hygiene Data'!F151))="","",OFFSET('Hygiene Data'!$F$13,0,10*ROW('Hygiene Data'!F151)))</f>
        <v/>
      </c>
      <c r="DX157" s="374" t="str">
        <f ca="1">+IF(OFFSET('Hygiene Data'!$G$11,0,10*ROW('Hygiene Data'!G151))="","",OFFSET('Hygiene Data'!$G$11,0,10*ROW('Hygiene Data'!G151)))</f>
        <v/>
      </c>
      <c r="DY157" s="374" t="str">
        <f ca="1">+IF(OFFSET('Hygiene Data'!$G$12,0,10*ROW('Hygiene Data'!G151))="","",OFFSET('Hygiene Data'!$G$12,0,10*ROW('Hygiene Data'!G151)))</f>
        <v/>
      </c>
      <c r="DZ157" s="374" t="str">
        <f ca="1">+IF(OFFSET('Hygiene Data'!$G$13,0,10*ROW('Hygiene Data'!G151))="","",OFFSET('Hygiene Data'!$G$13,0,10*ROW('Hygiene Data'!G151)))</f>
        <v/>
      </c>
      <c r="EA157" s="374" t="str">
        <f ca="1">+IF(OFFSET('Hygiene Data'!$H$11,0,10*ROW('Hygiene Data'!H151))="","",OFFSET('Hygiene Data'!$H$11,0,10*ROW('Hygiene Data'!H151)))</f>
        <v/>
      </c>
      <c r="EB157" s="374" t="str">
        <f ca="1">+IF(OFFSET('Hygiene Data'!$H$12,0,10*ROW('Hygiene Data'!H151))="","",OFFSET('Hygiene Data'!$H$12,0,10*ROW('Hygiene Data'!H151)))</f>
        <v/>
      </c>
      <c r="EC157" s="374" t="str">
        <f ca="1">+IF(OFFSET('Hygiene Data'!$H$13,0,10*ROW('Hygiene Data'!H151))="","",OFFSET('Hygiene Data'!$H$13,0,10*ROW('Hygiene Data'!H151)))</f>
        <v/>
      </c>
      <c r="ED157" s="374" t="str">
        <f ca="1">+IF(OFFSET('Hygiene Data'!$I$11,0,10*ROW('Hygiene Data'!I151))="","",OFFSET('Hygiene Data'!$I$11,0,10*ROW('Hygiene Data'!I151)))</f>
        <v/>
      </c>
      <c r="EE157" s="374" t="str">
        <f ca="1">+IF(OFFSET('Hygiene Data'!$I$12,0,10*ROW('Hygiene Data'!I151))="","",OFFSET('Hygiene Data'!$I$12,0,10*ROW('Hygiene Data'!I151)))</f>
        <v/>
      </c>
      <c r="EF157" s="374" t="str">
        <f ca="1">+IF(OFFSET('Hygiene Data'!$I$13,0,10*ROW('Hygiene Data'!I151))="","",OFFSET('Hygiene Data'!$I$13,0,10*ROW('Hygiene Data'!I151)))</f>
        <v/>
      </c>
    </row>
    <row r="158" spans="1:136" x14ac:dyDescent="0.25">
      <c r="A158" s="483" t="str">
        <f ca="1">+IF(OFFSET('Water Data'!$B$2,0,10*ROW('Water Data'!E152))="","",OFFSET('Water Data'!$B$2,0,10*ROW('Water Data'!E152)))</f>
        <v/>
      </c>
      <c r="B158" s="48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0" t="str">
        <f t="shared" ca="1" si="2"/>
        <v/>
      </c>
      <c r="D158" s="51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4" t="str">
        <f ca="1">+IF(OFFSET('Water Data'!$D$27,0,10*ROW('Water Data'!D152))="","",OFFSET('Water Data'!$D$27,0,10*ROW('Water Data'!D152)))</f>
        <v/>
      </c>
      <c r="BT158" s="374" t="str">
        <f ca="1">+IF(OFFSET('Water Data'!$D$28,0,10*ROW('Water Data'!D152))="","",OFFSET('Water Data'!$D$28,0,10*ROW('Water Data'!D152)))</f>
        <v/>
      </c>
      <c r="BU158" s="374" t="str">
        <f ca="1">+IF(OFFSET('Water Data'!$D$29,0,10*ROW('Water Data'!D152))="","",OFFSET('Water Data'!$D$29,0,10*ROW('Water Data'!D152)))</f>
        <v/>
      </c>
      <c r="BV158" s="374" t="str">
        <f ca="1">+IF(OFFSET('Water Data'!$E$27,0,10*ROW('Water Data'!E152))="","",OFFSET('Water Data'!$E$27,0,10*ROW('Water Data'!E152)))</f>
        <v/>
      </c>
      <c r="BW158" s="374" t="str">
        <f ca="1">+IF(OFFSET('Water Data'!$E$28,0,10*ROW('Water Data'!E152))="","",OFFSET('Water Data'!$E$28,0,10*ROW('Water Data'!E152)))</f>
        <v/>
      </c>
      <c r="BX158" s="374" t="str">
        <f ca="1">+IF(OFFSET('Water Data'!$E$29,0,10*ROW('Water Data'!E152))="","",OFFSET('Water Data'!$E$29,0,10*ROW('Water Data'!E152)))</f>
        <v/>
      </c>
      <c r="BY158" s="374" t="str">
        <f ca="1">+IF(OFFSET('Water Data'!$F$27,0,10*ROW('Water Data'!F152))="","",OFFSET('Water Data'!$F$27,0,10*ROW('Water Data'!F152)))</f>
        <v/>
      </c>
      <c r="BZ158" s="374" t="str">
        <f ca="1">+IF(OFFSET('Water Data'!$F$28,0,10*ROW('Water Data'!F152))="","",OFFSET('Water Data'!$F$28,0,10*ROW('Water Data'!F152)))</f>
        <v/>
      </c>
      <c r="CA158" s="374" t="str">
        <f ca="1">+IF(OFFSET('Water Data'!$F$29,0,10*ROW('Water Data'!F152))="","",OFFSET('Water Data'!$F$29,0,10*ROW('Water Data'!F152)))</f>
        <v/>
      </c>
      <c r="CB158" s="374" t="str">
        <f ca="1">+IF(OFFSET('Water Data'!$G$27,0,10*ROW('Water Data'!G152))="","",OFFSET('Water Data'!$G$27,0,10*ROW('Water Data'!G152)))</f>
        <v/>
      </c>
      <c r="CC158" s="374" t="str">
        <f ca="1">+IF(OFFSET('Water Data'!$G$28,0,10*ROW('Water Data'!G152))="","",OFFSET('Water Data'!$G$28,0,10*ROW('Water Data'!G152)))</f>
        <v/>
      </c>
      <c r="CD158" s="374" t="str">
        <f ca="1">+IF(OFFSET('Water Data'!$G$29,0,10*ROW('Water Data'!G152))="","",OFFSET('Water Data'!$G$29,0,10*ROW('Water Data'!G152)))</f>
        <v/>
      </c>
      <c r="CE158" s="374" t="str">
        <f ca="1">+IF(OFFSET('Water Data'!$H$27,0,10*ROW('Water Data'!H152))="","",OFFSET('Water Data'!$H$27,0,10*ROW('Water Data'!H152)))</f>
        <v/>
      </c>
      <c r="CF158" s="374" t="str">
        <f ca="1">+IF(OFFSET('Water Data'!$H$28,0,10*ROW('Water Data'!H152))="","",OFFSET('Water Data'!$H$28,0,10*ROW('Water Data'!H152)))</f>
        <v/>
      </c>
      <c r="CG158" s="374" t="str">
        <f ca="1">+IF(OFFSET('Water Data'!$H$29,0,10*ROW('Water Data'!H152))="","",OFFSET('Water Data'!$H$29,0,10*ROW('Water Data'!H152)))</f>
        <v/>
      </c>
      <c r="CH158" s="374" t="str">
        <f ca="1">+IF(OFFSET('Water Data'!$I$27,0,10*ROW('Water Data'!I152))="","",OFFSET('Water Data'!$I$27,0,10*ROW('Water Data'!I152)))</f>
        <v/>
      </c>
      <c r="CI158" s="374" t="str">
        <f ca="1">+IF(OFFSET('Water Data'!$I$28,0,10*ROW('Water Data'!I152))="","",OFFSET('Water Data'!$I$28,0,10*ROW('Water Data'!I152)))</f>
        <v/>
      </c>
      <c r="CJ158" s="374" t="str">
        <f ca="1">+IF(OFFSET('Water Data'!$I$29,0,10*ROW('Water Data'!I152))="","",OFFSET('Water Data'!$I$29,0,10*ROW('Water Data'!I152)))</f>
        <v/>
      </c>
      <c r="CK158" s="374" t="str">
        <f ca="1">+IF(OFFSET('Sanitation Data'!$D$28,0,10*ROW('Sanitation Data'!D152))="","",OFFSET('Sanitation Data'!$D$28,0,10*ROW('Sanitation Data'!D152)))</f>
        <v/>
      </c>
      <c r="CL158" s="374" t="str">
        <f ca="1">+IF(OFFSET('Sanitation Data'!$D$29,0,10*ROW('Sanitation Data'!D152))="","",OFFSET('Sanitation Data'!$D$29,0,10*ROW('Sanitation Data'!D152)))</f>
        <v/>
      </c>
      <c r="CM158" s="374" t="str">
        <f ca="1">+IF(OFFSET('Sanitation Data'!$D$30,0,10*ROW('Sanitation Data'!D152))="","",OFFSET('Sanitation Data'!$D$30,0,10*ROW('Sanitation Data'!D152)))</f>
        <v/>
      </c>
      <c r="CN158" s="374" t="str">
        <f ca="1">+IF(OFFSET('Sanitation Data'!$D$31,0,10*ROW('Sanitation Data'!D152))="","",OFFSET('Sanitation Data'!$D$31,0,10*ROW('Sanitation Data'!D152)))</f>
        <v/>
      </c>
      <c r="CO158" s="374" t="str">
        <f ca="1">+IF(OFFSET('Sanitation Data'!$D$32,0,10*ROW('Sanitation Data'!D152))="","",OFFSET('Sanitation Data'!$D$32,0,10*ROW('Sanitation Data'!D152)))</f>
        <v/>
      </c>
      <c r="CP158" s="374" t="str">
        <f ca="1">+IF(OFFSET('Sanitation Data'!$E$28,0,10*ROW('Sanitation Data'!E152))="","",OFFSET('Sanitation Data'!$E$28,0,10*ROW('Sanitation Data'!E152)))</f>
        <v/>
      </c>
      <c r="CQ158" s="374" t="str">
        <f ca="1">+IF(OFFSET('Sanitation Data'!$E$29,0,10*ROW('Sanitation Data'!E152))="","",OFFSET('Sanitation Data'!$E$29,0,10*ROW('Sanitation Data'!E152)))</f>
        <v/>
      </c>
      <c r="CR158" s="374" t="str">
        <f ca="1">+IF(OFFSET('Sanitation Data'!$E$30,0,10*ROW('Sanitation Data'!E152))="","",OFFSET('Sanitation Data'!$E$30,0,10*ROW('Sanitation Data'!E152)))</f>
        <v/>
      </c>
      <c r="CS158" s="374" t="str">
        <f ca="1">+IF(OFFSET('Sanitation Data'!$E$31,0,10*ROW('Sanitation Data'!E152))="","",OFFSET('Sanitation Data'!$E$31,0,10*ROW('Sanitation Data'!E152)))</f>
        <v/>
      </c>
      <c r="CT158" s="374" t="str">
        <f ca="1">+IF(OFFSET('Sanitation Data'!$E$32,0,10*ROW('Sanitation Data'!E152))="","",OFFSET('Sanitation Data'!$E$32,0,10*ROW('Sanitation Data'!E152)))</f>
        <v/>
      </c>
      <c r="CU158" s="374" t="str">
        <f ca="1">+IF(OFFSET('Sanitation Data'!$F$28,0,10*ROW('Sanitation Data'!F152))="","",OFFSET('Sanitation Data'!$F$28,0,10*ROW('Sanitation Data'!F152)))</f>
        <v/>
      </c>
      <c r="CV158" s="374" t="str">
        <f ca="1">+IF(OFFSET('Sanitation Data'!$F$29,0,10*ROW('Sanitation Data'!F152))="","",OFFSET('Sanitation Data'!$F$29,0,10*ROW('Sanitation Data'!F152)))</f>
        <v/>
      </c>
      <c r="CW158" s="374" t="str">
        <f ca="1">+IF(OFFSET('Sanitation Data'!$F$30,0,10*ROW('Sanitation Data'!F152))="","",OFFSET('Sanitation Data'!$F$30,0,10*ROW('Sanitation Data'!F152)))</f>
        <v/>
      </c>
      <c r="CX158" s="374" t="str">
        <f ca="1">+IF(OFFSET('Sanitation Data'!$F$31,0,10*ROW('Sanitation Data'!F152))="","",OFFSET('Sanitation Data'!$F$31,0,10*ROW('Sanitation Data'!F152)))</f>
        <v/>
      </c>
      <c r="CY158" s="374" t="str">
        <f ca="1">+IF(OFFSET('Sanitation Data'!$F$32,0,10*ROW('Sanitation Data'!F152))="","",OFFSET('Sanitation Data'!$F$32,0,10*ROW('Sanitation Data'!F152)))</f>
        <v/>
      </c>
      <c r="CZ158" s="374" t="str">
        <f ca="1">+IF(OFFSET('Sanitation Data'!$G$28,0,10*ROW('Sanitation Data'!G152))="","",OFFSET('Sanitation Data'!$G$28,0,10*ROW('Sanitation Data'!G152)))</f>
        <v/>
      </c>
      <c r="DA158" s="374" t="str">
        <f ca="1">+IF(OFFSET('Sanitation Data'!$G$29,0,10*ROW('Sanitation Data'!G152))="","",OFFSET('Sanitation Data'!$G$29,0,10*ROW('Sanitation Data'!G152)))</f>
        <v/>
      </c>
      <c r="DB158" s="374" t="str">
        <f ca="1">+IF(OFFSET('Sanitation Data'!$G$30,0,10*ROW('Sanitation Data'!G152))="","",OFFSET('Sanitation Data'!$G$30,0,10*ROW('Sanitation Data'!G152)))</f>
        <v/>
      </c>
      <c r="DC158" s="374" t="str">
        <f ca="1">+IF(OFFSET('Sanitation Data'!$G$31,0,10*ROW('Sanitation Data'!G152))="","",OFFSET('Sanitation Data'!$G$31,0,10*ROW('Sanitation Data'!G152)))</f>
        <v/>
      </c>
      <c r="DD158" s="374" t="str">
        <f ca="1">+IF(OFFSET('Sanitation Data'!$G$32,0,10*ROW('Sanitation Data'!G152))="","",OFFSET('Sanitation Data'!$G$32,0,10*ROW('Sanitation Data'!G152)))</f>
        <v/>
      </c>
      <c r="DE158" s="374" t="str">
        <f ca="1">+IF(OFFSET('Sanitation Data'!$H$28,0,10*ROW('Sanitation Data'!H152))="","",OFFSET('Sanitation Data'!$H$28,0,10*ROW('Sanitation Data'!H152)))</f>
        <v/>
      </c>
      <c r="DF158" s="374" t="str">
        <f ca="1">+IF(OFFSET('Sanitation Data'!$H$29,0,10*ROW('Sanitation Data'!H152))="","",OFFSET('Sanitation Data'!$H$29,0,10*ROW('Sanitation Data'!H152)))</f>
        <v/>
      </c>
      <c r="DG158" s="374" t="str">
        <f ca="1">+IF(OFFSET('Sanitation Data'!$H$30,0,10*ROW('Sanitation Data'!H152))="","",OFFSET('Sanitation Data'!$H$30,0,10*ROW('Sanitation Data'!H152)))</f>
        <v/>
      </c>
      <c r="DH158" s="374" t="str">
        <f ca="1">+IF(OFFSET('Sanitation Data'!$H$31,0,10*ROW('Sanitation Data'!H152))="","",OFFSET('Sanitation Data'!$H$31,0,10*ROW('Sanitation Data'!H152)))</f>
        <v/>
      </c>
      <c r="DI158" s="374" t="str">
        <f ca="1">+IF(OFFSET('Sanitation Data'!$H$32,0,10*ROW('Sanitation Data'!H152))="","",OFFSET('Sanitation Data'!$H$32,0,10*ROW('Sanitation Data'!H152)))</f>
        <v/>
      </c>
      <c r="DJ158" s="374" t="str">
        <f ca="1">+IF(OFFSET('Sanitation Data'!$I$28,0,10*ROW('Sanitation Data'!I152))="","",OFFSET('Sanitation Data'!$I$28,0,10*ROW('Sanitation Data'!I152)))</f>
        <v/>
      </c>
      <c r="DK158" s="374" t="str">
        <f ca="1">+IF(OFFSET('Sanitation Data'!$I$29,0,10*ROW('Sanitation Data'!I152))="","",OFFSET('Sanitation Data'!$I$29,0,10*ROW('Sanitation Data'!I152)))</f>
        <v/>
      </c>
      <c r="DL158" s="374" t="str">
        <f ca="1">+IF(OFFSET('Sanitation Data'!$I$30,0,10*ROW('Sanitation Data'!I152))="","",OFFSET('Sanitation Data'!$I$30,0,10*ROW('Sanitation Data'!I152)))</f>
        <v/>
      </c>
      <c r="DM158" s="374" t="str">
        <f ca="1">+IF(OFFSET('Sanitation Data'!$I$31,0,10*ROW('Sanitation Data'!I152))="","",OFFSET('Sanitation Data'!$I$31,0,10*ROW('Sanitation Data'!I152)))</f>
        <v/>
      </c>
      <c r="DN158" s="374" t="str">
        <f ca="1">+IF(OFFSET('Sanitation Data'!$I$32,0,10*ROW('Sanitation Data'!I152))="","",OFFSET('Sanitation Data'!$I$32,0,10*ROW('Sanitation Data'!I152)))</f>
        <v/>
      </c>
      <c r="DO158" s="374" t="str">
        <f ca="1">+IF(OFFSET('Hygiene Data'!$D$11,0,10*ROW('Hygiene Data'!D152))="","",OFFSET('Hygiene Data'!$D$11,0,10*ROW('Hygiene Data'!D152)))</f>
        <v/>
      </c>
      <c r="DP158" s="374" t="str">
        <f ca="1">+IF(OFFSET('Hygiene Data'!$D$12,0,10*ROW('Hygiene Data'!D152))="","",OFFSET('Hygiene Data'!$D$12,0,10*ROW('Hygiene Data'!D152)))</f>
        <v/>
      </c>
      <c r="DQ158" s="374" t="str">
        <f ca="1">+IF(OFFSET('Hygiene Data'!$D$13,0,10*ROW('Hygiene Data'!D152))="","",OFFSET('Hygiene Data'!$D$13,0,10*ROW('Hygiene Data'!D152)))</f>
        <v/>
      </c>
      <c r="DR158" s="374" t="str">
        <f ca="1">+IF(OFFSET('Hygiene Data'!$E$11,0,10*ROW('Hygiene Data'!E152))="","",OFFSET('Hygiene Data'!$E$11,0,10*ROW('Hygiene Data'!E152)))</f>
        <v/>
      </c>
      <c r="DS158" s="374" t="str">
        <f ca="1">+IF(OFFSET('Hygiene Data'!$E$12,0,10*ROW('Hygiene Data'!E152))="","",OFFSET('Hygiene Data'!$E$12,0,10*ROW('Hygiene Data'!E152)))</f>
        <v/>
      </c>
      <c r="DT158" s="374" t="str">
        <f ca="1">+IF(OFFSET('Hygiene Data'!$E$13,0,10*ROW('Hygiene Data'!E152))="","",OFFSET('Hygiene Data'!$E$13,0,10*ROW('Hygiene Data'!E152)))</f>
        <v/>
      </c>
      <c r="DU158" s="374" t="str">
        <f ca="1">+IF(OFFSET('Hygiene Data'!$F$11,0,10*ROW('Hygiene Data'!F152))="","",OFFSET('Hygiene Data'!$F$11,0,10*ROW('Hygiene Data'!F152)))</f>
        <v/>
      </c>
      <c r="DV158" s="374" t="str">
        <f ca="1">+IF(OFFSET('Hygiene Data'!$F$12,0,10*ROW('Hygiene Data'!F152))="","",OFFSET('Hygiene Data'!$F$12,0,10*ROW('Hygiene Data'!F152)))</f>
        <v/>
      </c>
      <c r="DW158" s="374" t="str">
        <f ca="1">+IF(OFFSET('Hygiene Data'!$F$13,0,10*ROW('Hygiene Data'!F152))="","",OFFSET('Hygiene Data'!$F$13,0,10*ROW('Hygiene Data'!F152)))</f>
        <v/>
      </c>
      <c r="DX158" s="374" t="str">
        <f ca="1">+IF(OFFSET('Hygiene Data'!$G$11,0,10*ROW('Hygiene Data'!G152))="","",OFFSET('Hygiene Data'!$G$11,0,10*ROW('Hygiene Data'!G152)))</f>
        <v/>
      </c>
      <c r="DY158" s="374" t="str">
        <f ca="1">+IF(OFFSET('Hygiene Data'!$G$12,0,10*ROW('Hygiene Data'!G152))="","",OFFSET('Hygiene Data'!$G$12,0,10*ROW('Hygiene Data'!G152)))</f>
        <v/>
      </c>
      <c r="DZ158" s="374" t="str">
        <f ca="1">+IF(OFFSET('Hygiene Data'!$G$13,0,10*ROW('Hygiene Data'!G152))="","",OFFSET('Hygiene Data'!$G$13,0,10*ROW('Hygiene Data'!G152)))</f>
        <v/>
      </c>
      <c r="EA158" s="374" t="str">
        <f ca="1">+IF(OFFSET('Hygiene Data'!$H$11,0,10*ROW('Hygiene Data'!H152))="","",OFFSET('Hygiene Data'!$H$11,0,10*ROW('Hygiene Data'!H152)))</f>
        <v/>
      </c>
      <c r="EB158" s="374" t="str">
        <f ca="1">+IF(OFFSET('Hygiene Data'!$H$12,0,10*ROW('Hygiene Data'!H152))="","",OFFSET('Hygiene Data'!$H$12,0,10*ROW('Hygiene Data'!H152)))</f>
        <v/>
      </c>
      <c r="EC158" s="374" t="str">
        <f ca="1">+IF(OFFSET('Hygiene Data'!$H$13,0,10*ROW('Hygiene Data'!H152))="","",OFFSET('Hygiene Data'!$H$13,0,10*ROW('Hygiene Data'!H152)))</f>
        <v/>
      </c>
      <c r="ED158" s="374" t="str">
        <f ca="1">+IF(OFFSET('Hygiene Data'!$I$11,0,10*ROW('Hygiene Data'!I152))="","",OFFSET('Hygiene Data'!$I$11,0,10*ROW('Hygiene Data'!I152)))</f>
        <v/>
      </c>
      <c r="EE158" s="374" t="str">
        <f ca="1">+IF(OFFSET('Hygiene Data'!$I$12,0,10*ROW('Hygiene Data'!I152))="","",OFFSET('Hygiene Data'!$I$12,0,10*ROW('Hygiene Data'!I152)))</f>
        <v/>
      </c>
      <c r="EF158" s="374" t="str">
        <f ca="1">+IF(OFFSET('Hygiene Data'!$I$13,0,10*ROW('Hygiene Data'!I152))="","",OFFSET('Hygiene Data'!$I$13,0,10*ROW('Hygiene Data'!I152)))</f>
        <v/>
      </c>
    </row>
    <row r="159" spans="1:136" x14ac:dyDescent="0.25">
      <c r="A159" s="483" t="str">
        <f ca="1">+IF(OFFSET('Water Data'!$B$2,0,10*ROW('Water Data'!E153))="","",OFFSET('Water Data'!$B$2,0,10*ROW('Water Data'!E153)))</f>
        <v/>
      </c>
      <c r="B159" s="48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0" t="str">
        <f t="shared" ca="1" si="2"/>
        <v/>
      </c>
      <c r="D159" s="51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4" t="str">
        <f ca="1">+IF(OFFSET('Water Data'!$D$27,0,10*ROW('Water Data'!D153))="","",OFFSET('Water Data'!$D$27,0,10*ROW('Water Data'!D153)))</f>
        <v/>
      </c>
      <c r="BT159" s="374" t="str">
        <f ca="1">+IF(OFFSET('Water Data'!$D$28,0,10*ROW('Water Data'!D153))="","",OFFSET('Water Data'!$D$28,0,10*ROW('Water Data'!D153)))</f>
        <v/>
      </c>
      <c r="BU159" s="374" t="str">
        <f ca="1">+IF(OFFSET('Water Data'!$D$29,0,10*ROW('Water Data'!D153))="","",OFFSET('Water Data'!$D$29,0,10*ROW('Water Data'!D153)))</f>
        <v/>
      </c>
      <c r="BV159" s="374" t="str">
        <f ca="1">+IF(OFFSET('Water Data'!$E$27,0,10*ROW('Water Data'!E153))="","",OFFSET('Water Data'!$E$27,0,10*ROW('Water Data'!E153)))</f>
        <v/>
      </c>
      <c r="BW159" s="374" t="str">
        <f ca="1">+IF(OFFSET('Water Data'!$E$28,0,10*ROW('Water Data'!E153))="","",OFFSET('Water Data'!$E$28,0,10*ROW('Water Data'!E153)))</f>
        <v/>
      </c>
      <c r="BX159" s="374" t="str">
        <f ca="1">+IF(OFFSET('Water Data'!$E$29,0,10*ROW('Water Data'!E153))="","",OFFSET('Water Data'!$E$29,0,10*ROW('Water Data'!E153)))</f>
        <v/>
      </c>
      <c r="BY159" s="374" t="str">
        <f ca="1">+IF(OFFSET('Water Data'!$F$27,0,10*ROW('Water Data'!F153))="","",OFFSET('Water Data'!$F$27,0,10*ROW('Water Data'!F153)))</f>
        <v/>
      </c>
      <c r="BZ159" s="374" t="str">
        <f ca="1">+IF(OFFSET('Water Data'!$F$28,0,10*ROW('Water Data'!F153))="","",OFFSET('Water Data'!$F$28,0,10*ROW('Water Data'!F153)))</f>
        <v/>
      </c>
      <c r="CA159" s="374" t="str">
        <f ca="1">+IF(OFFSET('Water Data'!$F$29,0,10*ROW('Water Data'!F153))="","",OFFSET('Water Data'!$F$29,0,10*ROW('Water Data'!F153)))</f>
        <v/>
      </c>
      <c r="CB159" s="374" t="str">
        <f ca="1">+IF(OFFSET('Water Data'!$G$27,0,10*ROW('Water Data'!G153))="","",OFFSET('Water Data'!$G$27,0,10*ROW('Water Data'!G153)))</f>
        <v/>
      </c>
      <c r="CC159" s="374" t="str">
        <f ca="1">+IF(OFFSET('Water Data'!$G$28,0,10*ROW('Water Data'!G153))="","",OFFSET('Water Data'!$G$28,0,10*ROW('Water Data'!G153)))</f>
        <v/>
      </c>
      <c r="CD159" s="374" t="str">
        <f ca="1">+IF(OFFSET('Water Data'!$G$29,0,10*ROW('Water Data'!G153))="","",OFFSET('Water Data'!$G$29,0,10*ROW('Water Data'!G153)))</f>
        <v/>
      </c>
      <c r="CE159" s="374" t="str">
        <f ca="1">+IF(OFFSET('Water Data'!$H$27,0,10*ROW('Water Data'!H153))="","",OFFSET('Water Data'!$H$27,0,10*ROW('Water Data'!H153)))</f>
        <v/>
      </c>
      <c r="CF159" s="374" t="str">
        <f ca="1">+IF(OFFSET('Water Data'!$H$28,0,10*ROW('Water Data'!H153))="","",OFFSET('Water Data'!$H$28,0,10*ROW('Water Data'!H153)))</f>
        <v/>
      </c>
      <c r="CG159" s="374" t="str">
        <f ca="1">+IF(OFFSET('Water Data'!$H$29,0,10*ROW('Water Data'!H153))="","",OFFSET('Water Data'!$H$29,0,10*ROW('Water Data'!H153)))</f>
        <v/>
      </c>
      <c r="CH159" s="374" t="str">
        <f ca="1">+IF(OFFSET('Water Data'!$I$27,0,10*ROW('Water Data'!I153))="","",OFFSET('Water Data'!$I$27,0,10*ROW('Water Data'!I153)))</f>
        <v/>
      </c>
      <c r="CI159" s="374" t="str">
        <f ca="1">+IF(OFFSET('Water Data'!$I$28,0,10*ROW('Water Data'!I153))="","",OFFSET('Water Data'!$I$28,0,10*ROW('Water Data'!I153)))</f>
        <v/>
      </c>
      <c r="CJ159" s="374" t="str">
        <f ca="1">+IF(OFFSET('Water Data'!$I$29,0,10*ROW('Water Data'!I153))="","",OFFSET('Water Data'!$I$29,0,10*ROW('Water Data'!I153)))</f>
        <v/>
      </c>
      <c r="CK159" s="374" t="str">
        <f ca="1">+IF(OFFSET('Sanitation Data'!$D$28,0,10*ROW('Sanitation Data'!D153))="","",OFFSET('Sanitation Data'!$D$28,0,10*ROW('Sanitation Data'!D153)))</f>
        <v/>
      </c>
      <c r="CL159" s="374" t="str">
        <f ca="1">+IF(OFFSET('Sanitation Data'!$D$29,0,10*ROW('Sanitation Data'!D153))="","",OFFSET('Sanitation Data'!$D$29,0,10*ROW('Sanitation Data'!D153)))</f>
        <v/>
      </c>
      <c r="CM159" s="374" t="str">
        <f ca="1">+IF(OFFSET('Sanitation Data'!$D$30,0,10*ROW('Sanitation Data'!D153))="","",OFFSET('Sanitation Data'!$D$30,0,10*ROW('Sanitation Data'!D153)))</f>
        <v/>
      </c>
      <c r="CN159" s="374" t="str">
        <f ca="1">+IF(OFFSET('Sanitation Data'!$D$31,0,10*ROW('Sanitation Data'!D153))="","",OFFSET('Sanitation Data'!$D$31,0,10*ROW('Sanitation Data'!D153)))</f>
        <v/>
      </c>
      <c r="CO159" s="374" t="str">
        <f ca="1">+IF(OFFSET('Sanitation Data'!$D$32,0,10*ROW('Sanitation Data'!D153))="","",OFFSET('Sanitation Data'!$D$32,0,10*ROW('Sanitation Data'!D153)))</f>
        <v/>
      </c>
      <c r="CP159" s="374" t="str">
        <f ca="1">+IF(OFFSET('Sanitation Data'!$E$28,0,10*ROW('Sanitation Data'!E153))="","",OFFSET('Sanitation Data'!$E$28,0,10*ROW('Sanitation Data'!E153)))</f>
        <v/>
      </c>
      <c r="CQ159" s="374" t="str">
        <f ca="1">+IF(OFFSET('Sanitation Data'!$E$29,0,10*ROW('Sanitation Data'!E153))="","",OFFSET('Sanitation Data'!$E$29,0,10*ROW('Sanitation Data'!E153)))</f>
        <v/>
      </c>
      <c r="CR159" s="374" t="str">
        <f ca="1">+IF(OFFSET('Sanitation Data'!$E$30,0,10*ROW('Sanitation Data'!E153))="","",OFFSET('Sanitation Data'!$E$30,0,10*ROW('Sanitation Data'!E153)))</f>
        <v/>
      </c>
      <c r="CS159" s="374" t="str">
        <f ca="1">+IF(OFFSET('Sanitation Data'!$E$31,0,10*ROW('Sanitation Data'!E153))="","",OFFSET('Sanitation Data'!$E$31,0,10*ROW('Sanitation Data'!E153)))</f>
        <v/>
      </c>
      <c r="CT159" s="374" t="str">
        <f ca="1">+IF(OFFSET('Sanitation Data'!$E$32,0,10*ROW('Sanitation Data'!E153))="","",OFFSET('Sanitation Data'!$E$32,0,10*ROW('Sanitation Data'!E153)))</f>
        <v/>
      </c>
      <c r="CU159" s="374" t="str">
        <f ca="1">+IF(OFFSET('Sanitation Data'!$F$28,0,10*ROW('Sanitation Data'!F153))="","",OFFSET('Sanitation Data'!$F$28,0,10*ROW('Sanitation Data'!F153)))</f>
        <v/>
      </c>
      <c r="CV159" s="374" t="str">
        <f ca="1">+IF(OFFSET('Sanitation Data'!$F$29,0,10*ROW('Sanitation Data'!F153))="","",OFFSET('Sanitation Data'!$F$29,0,10*ROW('Sanitation Data'!F153)))</f>
        <v/>
      </c>
      <c r="CW159" s="374" t="str">
        <f ca="1">+IF(OFFSET('Sanitation Data'!$F$30,0,10*ROW('Sanitation Data'!F153))="","",OFFSET('Sanitation Data'!$F$30,0,10*ROW('Sanitation Data'!F153)))</f>
        <v/>
      </c>
      <c r="CX159" s="374" t="str">
        <f ca="1">+IF(OFFSET('Sanitation Data'!$F$31,0,10*ROW('Sanitation Data'!F153))="","",OFFSET('Sanitation Data'!$F$31,0,10*ROW('Sanitation Data'!F153)))</f>
        <v/>
      </c>
      <c r="CY159" s="374" t="str">
        <f ca="1">+IF(OFFSET('Sanitation Data'!$F$32,0,10*ROW('Sanitation Data'!F153))="","",OFFSET('Sanitation Data'!$F$32,0,10*ROW('Sanitation Data'!F153)))</f>
        <v/>
      </c>
      <c r="CZ159" s="374" t="str">
        <f ca="1">+IF(OFFSET('Sanitation Data'!$G$28,0,10*ROW('Sanitation Data'!G153))="","",OFFSET('Sanitation Data'!$G$28,0,10*ROW('Sanitation Data'!G153)))</f>
        <v/>
      </c>
      <c r="DA159" s="374" t="str">
        <f ca="1">+IF(OFFSET('Sanitation Data'!$G$29,0,10*ROW('Sanitation Data'!G153))="","",OFFSET('Sanitation Data'!$G$29,0,10*ROW('Sanitation Data'!G153)))</f>
        <v/>
      </c>
      <c r="DB159" s="374" t="str">
        <f ca="1">+IF(OFFSET('Sanitation Data'!$G$30,0,10*ROW('Sanitation Data'!G153))="","",OFFSET('Sanitation Data'!$G$30,0,10*ROW('Sanitation Data'!G153)))</f>
        <v/>
      </c>
      <c r="DC159" s="374" t="str">
        <f ca="1">+IF(OFFSET('Sanitation Data'!$G$31,0,10*ROW('Sanitation Data'!G153))="","",OFFSET('Sanitation Data'!$G$31,0,10*ROW('Sanitation Data'!G153)))</f>
        <v/>
      </c>
      <c r="DD159" s="374" t="str">
        <f ca="1">+IF(OFFSET('Sanitation Data'!$G$32,0,10*ROW('Sanitation Data'!G153))="","",OFFSET('Sanitation Data'!$G$32,0,10*ROW('Sanitation Data'!G153)))</f>
        <v/>
      </c>
      <c r="DE159" s="374" t="str">
        <f ca="1">+IF(OFFSET('Sanitation Data'!$H$28,0,10*ROW('Sanitation Data'!H153))="","",OFFSET('Sanitation Data'!$H$28,0,10*ROW('Sanitation Data'!H153)))</f>
        <v/>
      </c>
      <c r="DF159" s="374" t="str">
        <f ca="1">+IF(OFFSET('Sanitation Data'!$H$29,0,10*ROW('Sanitation Data'!H153))="","",OFFSET('Sanitation Data'!$H$29,0,10*ROW('Sanitation Data'!H153)))</f>
        <v/>
      </c>
      <c r="DG159" s="374" t="str">
        <f ca="1">+IF(OFFSET('Sanitation Data'!$H$30,0,10*ROW('Sanitation Data'!H153))="","",OFFSET('Sanitation Data'!$H$30,0,10*ROW('Sanitation Data'!H153)))</f>
        <v/>
      </c>
      <c r="DH159" s="374" t="str">
        <f ca="1">+IF(OFFSET('Sanitation Data'!$H$31,0,10*ROW('Sanitation Data'!H153))="","",OFFSET('Sanitation Data'!$H$31,0,10*ROW('Sanitation Data'!H153)))</f>
        <v/>
      </c>
      <c r="DI159" s="374" t="str">
        <f ca="1">+IF(OFFSET('Sanitation Data'!$H$32,0,10*ROW('Sanitation Data'!H153))="","",OFFSET('Sanitation Data'!$H$32,0,10*ROW('Sanitation Data'!H153)))</f>
        <v/>
      </c>
      <c r="DJ159" s="374" t="str">
        <f ca="1">+IF(OFFSET('Sanitation Data'!$I$28,0,10*ROW('Sanitation Data'!I153))="","",OFFSET('Sanitation Data'!$I$28,0,10*ROW('Sanitation Data'!I153)))</f>
        <v/>
      </c>
      <c r="DK159" s="374" t="str">
        <f ca="1">+IF(OFFSET('Sanitation Data'!$I$29,0,10*ROW('Sanitation Data'!I153))="","",OFFSET('Sanitation Data'!$I$29,0,10*ROW('Sanitation Data'!I153)))</f>
        <v/>
      </c>
      <c r="DL159" s="374" t="str">
        <f ca="1">+IF(OFFSET('Sanitation Data'!$I$30,0,10*ROW('Sanitation Data'!I153))="","",OFFSET('Sanitation Data'!$I$30,0,10*ROW('Sanitation Data'!I153)))</f>
        <v/>
      </c>
      <c r="DM159" s="374" t="str">
        <f ca="1">+IF(OFFSET('Sanitation Data'!$I$31,0,10*ROW('Sanitation Data'!I153))="","",OFFSET('Sanitation Data'!$I$31,0,10*ROW('Sanitation Data'!I153)))</f>
        <v/>
      </c>
      <c r="DN159" s="374" t="str">
        <f ca="1">+IF(OFFSET('Sanitation Data'!$I$32,0,10*ROW('Sanitation Data'!I153))="","",OFFSET('Sanitation Data'!$I$32,0,10*ROW('Sanitation Data'!I153)))</f>
        <v/>
      </c>
      <c r="DO159" s="374" t="str">
        <f ca="1">+IF(OFFSET('Hygiene Data'!$D$11,0,10*ROW('Hygiene Data'!D153))="","",OFFSET('Hygiene Data'!$D$11,0,10*ROW('Hygiene Data'!D153)))</f>
        <v/>
      </c>
      <c r="DP159" s="374" t="str">
        <f ca="1">+IF(OFFSET('Hygiene Data'!$D$12,0,10*ROW('Hygiene Data'!D153))="","",OFFSET('Hygiene Data'!$D$12,0,10*ROW('Hygiene Data'!D153)))</f>
        <v/>
      </c>
      <c r="DQ159" s="374" t="str">
        <f ca="1">+IF(OFFSET('Hygiene Data'!$D$13,0,10*ROW('Hygiene Data'!D153))="","",OFFSET('Hygiene Data'!$D$13,0,10*ROW('Hygiene Data'!D153)))</f>
        <v/>
      </c>
      <c r="DR159" s="374" t="str">
        <f ca="1">+IF(OFFSET('Hygiene Data'!$E$11,0,10*ROW('Hygiene Data'!E153))="","",OFFSET('Hygiene Data'!$E$11,0,10*ROW('Hygiene Data'!E153)))</f>
        <v/>
      </c>
      <c r="DS159" s="374" t="str">
        <f ca="1">+IF(OFFSET('Hygiene Data'!$E$12,0,10*ROW('Hygiene Data'!E153))="","",OFFSET('Hygiene Data'!$E$12,0,10*ROW('Hygiene Data'!E153)))</f>
        <v/>
      </c>
      <c r="DT159" s="374" t="str">
        <f ca="1">+IF(OFFSET('Hygiene Data'!$E$13,0,10*ROW('Hygiene Data'!E153))="","",OFFSET('Hygiene Data'!$E$13,0,10*ROW('Hygiene Data'!E153)))</f>
        <v/>
      </c>
      <c r="DU159" s="374" t="str">
        <f ca="1">+IF(OFFSET('Hygiene Data'!$F$11,0,10*ROW('Hygiene Data'!F153))="","",OFFSET('Hygiene Data'!$F$11,0,10*ROW('Hygiene Data'!F153)))</f>
        <v/>
      </c>
      <c r="DV159" s="374" t="str">
        <f ca="1">+IF(OFFSET('Hygiene Data'!$F$12,0,10*ROW('Hygiene Data'!F153))="","",OFFSET('Hygiene Data'!$F$12,0,10*ROW('Hygiene Data'!F153)))</f>
        <v/>
      </c>
      <c r="DW159" s="374" t="str">
        <f ca="1">+IF(OFFSET('Hygiene Data'!$F$13,0,10*ROW('Hygiene Data'!F153))="","",OFFSET('Hygiene Data'!$F$13,0,10*ROW('Hygiene Data'!F153)))</f>
        <v/>
      </c>
      <c r="DX159" s="374" t="str">
        <f ca="1">+IF(OFFSET('Hygiene Data'!$G$11,0,10*ROW('Hygiene Data'!G153))="","",OFFSET('Hygiene Data'!$G$11,0,10*ROW('Hygiene Data'!G153)))</f>
        <v/>
      </c>
      <c r="DY159" s="374" t="str">
        <f ca="1">+IF(OFFSET('Hygiene Data'!$G$12,0,10*ROW('Hygiene Data'!G153))="","",OFFSET('Hygiene Data'!$G$12,0,10*ROW('Hygiene Data'!G153)))</f>
        <v/>
      </c>
      <c r="DZ159" s="374" t="str">
        <f ca="1">+IF(OFFSET('Hygiene Data'!$G$13,0,10*ROW('Hygiene Data'!G153))="","",OFFSET('Hygiene Data'!$G$13,0,10*ROW('Hygiene Data'!G153)))</f>
        <v/>
      </c>
      <c r="EA159" s="374" t="str">
        <f ca="1">+IF(OFFSET('Hygiene Data'!$H$11,0,10*ROW('Hygiene Data'!H153))="","",OFFSET('Hygiene Data'!$H$11,0,10*ROW('Hygiene Data'!H153)))</f>
        <v/>
      </c>
      <c r="EB159" s="374" t="str">
        <f ca="1">+IF(OFFSET('Hygiene Data'!$H$12,0,10*ROW('Hygiene Data'!H153))="","",OFFSET('Hygiene Data'!$H$12,0,10*ROW('Hygiene Data'!H153)))</f>
        <v/>
      </c>
      <c r="EC159" s="374" t="str">
        <f ca="1">+IF(OFFSET('Hygiene Data'!$H$13,0,10*ROW('Hygiene Data'!H153))="","",OFFSET('Hygiene Data'!$H$13,0,10*ROW('Hygiene Data'!H153)))</f>
        <v/>
      </c>
      <c r="ED159" s="374" t="str">
        <f ca="1">+IF(OFFSET('Hygiene Data'!$I$11,0,10*ROW('Hygiene Data'!I153))="","",OFFSET('Hygiene Data'!$I$11,0,10*ROW('Hygiene Data'!I153)))</f>
        <v/>
      </c>
      <c r="EE159" s="374" t="str">
        <f ca="1">+IF(OFFSET('Hygiene Data'!$I$12,0,10*ROW('Hygiene Data'!I153))="","",OFFSET('Hygiene Data'!$I$12,0,10*ROW('Hygiene Data'!I153)))</f>
        <v/>
      </c>
      <c r="EF159" s="374" t="str">
        <f ca="1">+IF(OFFSET('Hygiene Data'!$I$13,0,10*ROW('Hygiene Data'!I153))="","",OFFSET('Hygiene Data'!$I$13,0,10*ROW('Hygiene Data'!I153)))</f>
        <v/>
      </c>
    </row>
    <row r="160" spans="1:136" x14ac:dyDescent="0.25">
      <c r="A160" s="483" t="str">
        <f ca="1">+IF(OFFSET('Water Data'!$B$2,0,10*ROW('Water Data'!E154))="","",OFFSET('Water Data'!$B$2,0,10*ROW('Water Data'!E154)))</f>
        <v/>
      </c>
      <c r="B160" s="48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0" t="str">
        <f t="shared" ca="1" si="2"/>
        <v/>
      </c>
      <c r="D160" s="51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4" t="str">
        <f ca="1">+IF(OFFSET('Water Data'!$D$27,0,10*ROW('Water Data'!D154))="","",OFFSET('Water Data'!$D$27,0,10*ROW('Water Data'!D154)))</f>
        <v/>
      </c>
      <c r="BT160" s="374" t="str">
        <f ca="1">+IF(OFFSET('Water Data'!$D$28,0,10*ROW('Water Data'!D154))="","",OFFSET('Water Data'!$D$28,0,10*ROW('Water Data'!D154)))</f>
        <v/>
      </c>
      <c r="BU160" s="374" t="str">
        <f ca="1">+IF(OFFSET('Water Data'!$D$29,0,10*ROW('Water Data'!D154))="","",OFFSET('Water Data'!$D$29,0,10*ROW('Water Data'!D154)))</f>
        <v/>
      </c>
      <c r="BV160" s="374" t="str">
        <f ca="1">+IF(OFFSET('Water Data'!$E$27,0,10*ROW('Water Data'!E154))="","",OFFSET('Water Data'!$E$27,0,10*ROW('Water Data'!E154)))</f>
        <v/>
      </c>
      <c r="BW160" s="374" t="str">
        <f ca="1">+IF(OFFSET('Water Data'!$E$28,0,10*ROW('Water Data'!E154))="","",OFFSET('Water Data'!$E$28,0,10*ROW('Water Data'!E154)))</f>
        <v/>
      </c>
      <c r="BX160" s="374" t="str">
        <f ca="1">+IF(OFFSET('Water Data'!$E$29,0,10*ROW('Water Data'!E154))="","",OFFSET('Water Data'!$E$29,0,10*ROW('Water Data'!E154)))</f>
        <v/>
      </c>
      <c r="BY160" s="374" t="str">
        <f ca="1">+IF(OFFSET('Water Data'!$F$27,0,10*ROW('Water Data'!F154))="","",OFFSET('Water Data'!$F$27,0,10*ROW('Water Data'!F154)))</f>
        <v/>
      </c>
      <c r="BZ160" s="374" t="str">
        <f ca="1">+IF(OFFSET('Water Data'!$F$28,0,10*ROW('Water Data'!F154))="","",OFFSET('Water Data'!$F$28,0,10*ROW('Water Data'!F154)))</f>
        <v/>
      </c>
      <c r="CA160" s="374" t="str">
        <f ca="1">+IF(OFFSET('Water Data'!$F$29,0,10*ROW('Water Data'!F154))="","",OFFSET('Water Data'!$F$29,0,10*ROW('Water Data'!F154)))</f>
        <v/>
      </c>
      <c r="CB160" s="374" t="str">
        <f ca="1">+IF(OFFSET('Water Data'!$G$27,0,10*ROW('Water Data'!G154))="","",OFFSET('Water Data'!$G$27,0,10*ROW('Water Data'!G154)))</f>
        <v/>
      </c>
      <c r="CC160" s="374" t="str">
        <f ca="1">+IF(OFFSET('Water Data'!$G$28,0,10*ROW('Water Data'!G154))="","",OFFSET('Water Data'!$G$28,0,10*ROW('Water Data'!G154)))</f>
        <v/>
      </c>
      <c r="CD160" s="374" t="str">
        <f ca="1">+IF(OFFSET('Water Data'!$G$29,0,10*ROW('Water Data'!G154))="","",OFFSET('Water Data'!$G$29,0,10*ROW('Water Data'!G154)))</f>
        <v/>
      </c>
      <c r="CE160" s="374" t="str">
        <f ca="1">+IF(OFFSET('Water Data'!$H$27,0,10*ROW('Water Data'!H154))="","",OFFSET('Water Data'!$H$27,0,10*ROW('Water Data'!H154)))</f>
        <v/>
      </c>
      <c r="CF160" s="374" t="str">
        <f ca="1">+IF(OFFSET('Water Data'!$H$28,0,10*ROW('Water Data'!H154))="","",OFFSET('Water Data'!$H$28,0,10*ROW('Water Data'!H154)))</f>
        <v/>
      </c>
      <c r="CG160" s="374" t="str">
        <f ca="1">+IF(OFFSET('Water Data'!$H$29,0,10*ROW('Water Data'!H154))="","",OFFSET('Water Data'!$H$29,0,10*ROW('Water Data'!H154)))</f>
        <v/>
      </c>
      <c r="CH160" s="374" t="str">
        <f ca="1">+IF(OFFSET('Water Data'!$I$27,0,10*ROW('Water Data'!I154))="","",OFFSET('Water Data'!$I$27,0,10*ROW('Water Data'!I154)))</f>
        <v/>
      </c>
      <c r="CI160" s="374" t="str">
        <f ca="1">+IF(OFFSET('Water Data'!$I$28,0,10*ROW('Water Data'!I154))="","",OFFSET('Water Data'!$I$28,0,10*ROW('Water Data'!I154)))</f>
        <v/>
      </c>
      <c r="CJ160" s="374" t="str">
        <f ca="1">+IF(OFFSET('Water Data'!$I$29,0,10*ROW('Water Data'!I154))="","",OFFSET('Water Data'!$I$29,0,10*ROW('Water Data'!I154)))</f>
        <v/>
      </c>
      <c r="CK160" s="374" t="str">
        <f ca="1">+IF(OFFSET('Sanitation Data'!$D$28,0,10*ROW('Sanitation Data'!D154))="","",OFFSET('Sanitation Data'!$D$28,0,10*ROW('Sanitation Data'!D154)))</f>
        <v/>
      </c>
      <c r="CL160" s="374" t="str">
        <f ca="1">+IF(OFFSET('Sanitation Data'!$D$29,0,10*ROW('Sanitation Data'!D154))="","",OFFSET('Sanitation Data'!$D$29,0,10*ROW('Sanitation Data'!D154)))</f>
        <v/>
      </c>
      <c r="CM160" s="374" t="str">
        <f ca="1">+IF(OFFSET('Sanitation Data'!$D$30,0,10*ROW('Sanitation Data'!D154))="","",OFFSET('Sanitation Data'!$D$30,0,10*ROW('Sanitation Data'!D154)))</f>
        <v/>
      </c>
      <c r="CN160" s="374" t="str">
        <f ca="1">+IF(OFFSET('Sanitation Data'!$D$31,0,10*ROW('Sanitation Data'!D154))="","",OFFSET('Sanitation Data'!$D$31,0,10*ROW('Sanitation Data'!D154)))</f>
        <v/>
      </c>
      <c r="CO160" s="374" t="str">
        <f ca="1">+IF(OFFSET('Sanitation Data'!$D$32,0,10*ROW('Sanitation Data'!D154))="","",OFFSET('Sanitation Data'!$D$32,0,10*ROW('Sanitation Data'!D154)))</f>
        <v/>
      </c>
      <c r="CP160" s="374" t="str">
        <f ca="1">+IF(OFFSET('Sanitation Data'!$E$28,0,10*ROW('Sanitation Data'!E154))="","",OFFSET('Sanitation Data'!$E$28,0,10*ROW('Sanitation Data'!E154)))</f>
        <v/>
      </c>
      <c r="CQ160" s="374" t="str">
        <f ca="1">+IF(OFFSET('Sanitation Data'!$E$29,0,10*ROW('Sanitation Data'!E154))="","",OFFSET('Sanitation Data'!$E$29,0,10*ROW('Sanitation Data'!E154)))</f>
        <v/>
      </c>
      <c r="CR160" s="374" t="str">
        <f ca="1">+IF(OFFSET('Sanitation Data'!$E$30,0,10*ROW('Sanitation Data'!E154))="","",OFFSET('Sanitation Data'!$E$30,0,10*ROW('Sanitation Data'!E154)))</f>
        <v/>
      </c>
      <c r="CS160" s="374" t="str">
        <f ca="1">+IF(OFFSET('Sanitation Data'!$E$31,0,10*ROW('Sanitation Data'!E154))="","",OFFSET('Sanitation Data'!$E$31,0,10*ROW('Sanitation Data'!E154)))</f>
        <v/>
      </c>
      <c r="CT160" s="374" t="str">
        <f ca="1">+IF(OFFSET('Sanitation Data'!$E$32,0,10*ROW('Sanitation Data'!E154))="","",OFFSET('Sanitation Data'!$E$32,0,10*ROW('Sanitation Data'!E154)))</f>
        <v/>
      </c>
      <c r="CU160" s="374" t="str">
        <f ca="1">+IF(OFFSET('Sanitation Data'!$F$28,0,10*ROW('Sanitation Data'!F154))="","",OFFSET('Sanitation Data'!$F$28,0,10*ROW('Sanitation Data'!F154)))</f>
        <v/>
      </c>
      <c r="CV160" s="374" t="str">
        <f ca="1">+IF(OFFSET('Sanitation Data'!$F$29,0,10*ROW('Sanitation Data'!F154))="","",OFFSET('Sanitation Data'!$F$29,0,10*ROW('Sanitation Data'!F154)))</f>
        <v/>
      </c>
      <c r="CW160" s="374" t="str">
        <f ca="1">+IF(OFFSET('Sanitation Data'!$F$30,0,10*ROW('Sanitation Data'!F154))="","",OFFSET('Sanitation Data'!$F$30,0,10*ROW('Sanitation Data'!F154)))</f>
        <v/>
      </c>
      <c r="CX160" s="374" t="str">
        <f ca="1">+IF(OFFSET('Sanitation Data'!$F$31,0,10*ROW('Sanitation Data'!F154))="","",OFFSET('Sanitation Data'!$F$31,0,10*ROW('Sanitation Data'!F154)))</f>
        <v/>
      </c>
      <c r="CY160" s="374" t="str">
        <f ca="1">+IF(OFFSET('Sanitation Data'!$F$32,0,10*ROW('Sanitation Data'!F154))="","",OFFSET('Sanitation Data'!$F$32,0,10*ROW('Sanitation Data'!F154)))</f>
        <v/>
      </c>
      <c r="CZ160" s="374" t="str">
        <f ca="1">+IF(OFFSET('Sanitation Data'!$G$28,0,10*ROW('Sanitation Data'!G154))="","",OFFSET('Sanitation Data'!$G$28,0,10*ROW('Sanitation Data'!G154)))</f>
        <v/>
      </c>
      <c r="DA160" s="374" t="str">
        <f ca="1">+IF(OFFSET('Sanitation Data'!$G$29,0,10*ROW('Sanitation Data'!G154))="","",OFFSET('Sanitation Data'!$G$29,0,10*ROW('Sanitation Data'!G154)))</f>
        <v/>
      </c>
      <c r="DB160" s="374" t="str">
        <f ca="1">+IF(OFFSET('Sanitation Data'!$G$30,0,10*ROW('Sanitation Data'!G154))="","",OFFSET('Sanitation Data'!$G$30,0,10*ROW('Sanitation Data'!G154)))</f>
        <v/>
      </c>
      <c r="DC160" s="374" t="str">
        <f ca="1">+IF(OFFSET('Sanitation Data'!$G$31,0,10*ROW('Sanitation Data'!G154))="","",OFFSET('Sanitation Data'!$G$31,0,10*ROW('Sanitation Data'!G154)))</f>
        <v/>
      </c>
      <c r="DD160" s="374" t="str">
        <f ca="1">+IF(OFFSET('Sanitation Data'!$G$32,0,10*ROW('Sanitation Data'!G154))="","",OFFSET('Sanitation Data'!$G$32,0,10*ROW('Sanitation Data'!G154)))</f>
        <v/>
      </c>
      <c r="DE160" s="374" t="str">
        <f ca="1">+IF(OFFSET('Sanitation Data'!$H$28,0,10*ROW('Sanitation Data'!H154))="","",OFFSET('Sanitation Data'!$H$28,0,10*ROW('Sanitation Data'!H154)))</f>
        <v/>
      </c>
      <c r="DF160" s="374" t="str">
        <f ca="1">+IF(OFFSET('Sanitation Data'!$H$29,0,10*ROW('Sanitation Data'!H154))="","",OFFSET('Sanitation Data'!$H$29,0,10*ROW('Sanitation Data'!H154)))</f>
        <v/>
      </c>
      <c r="DG160" s="374" t="str">
        <f ca="1">+IF(OFFSET('Sanitation Data'!$H$30,0,10*ROW('Sanitation Data'!H154))="","",OFFSET('Sanitation Data'!$H$30,0,10*ROW('Sanitation Data'!H154)))</f>
        <v/>
      </c>
      <c r="DH160" s="374" t="str">
        <f ca="1">+IF(OFFSET('Sanitation Data'!$H$31,0,10*ROW('Sanitation Data'!H154))="","",OFFSET('Sanitation Data'!$H$31,0,10*ROW('Sanitation Data'!H154)))</f>
        <v/>
      </c>
      <c r="DI160" s="374" t="str">
        <f ca="1">+IF(OFFSET('Sanitation Data'!$H$32,0,10*ROW('Sanitation Data'!H154))="","",OFFSET('Sanitation Data'!$H$32,0,10*ROW('Sanitation Data'!H154)))</f>
        <v/>
      </c>
      <c r="DJ160" s="374" t="str">
        <f ca="1">+IF(OFFSET('Sanitation Data'!$I$28,0,10*ROW('Sanitation Data'!I154))="","",OFFSET('Sanitation Data'!$I$28,0,10*ROW('Sanitation Data'!I154)))</f>
        <v/>
      </c>
      <c r="DK160" s="374" t="str">
        <f ca="1">+IF(OFFSET('Sanitation Data'!$I$29,0,10*ROW('Sanitation Data'!I154))="","",OFFSET('Sanitation Data'!$I$29,0,10*ROW('Sanitation Data'!I154)))</f>
        <v/>
      </c>
      <c r="DL160" s="374" t="str">
        <f ca="1">+IF(OFFSET('Sanitation Data'!$I$30,0,10*ROW('Sanitation Data'!I154))="","",OFFSET('Sanitation Data'!$I$30,0,10*ROW('Sanitation Data'!I154)))</f>
        <v/>
      </c>
      <c r="DM160" s="374" t="str">
        <f ca="1">+IF(OFFSET('Sanitation Data'!$I$31,0,10*ROW('Sanitation Data'!I154))="","",OFFSET('Sanitation Data'!$I$31,0,10*ROW('Sanitation Data'!I154)))</f>
        <v/>
      </c>
      <c r="DN160" s="374" t="str">
        <f ca="1">+IF(OFFSET('Sanitation Data'!$I$32,0,10*ROW('Sanitation Data'!I154))="","",OFFSET('Sanitation Data'!$I$32,0,10*ROW('Sanitation Data'!I154)))</f>
        <v/>
      </c>
      <c r="DO160" s="374" t="str">
        <f ca="1">+IF(OFFSET('Hygiene Data'!$D$11,0,10*ROW('Hygiene Data'!D154))="","",OFFSET('Hygiene Data'!$D$11,0,10*ROW('Hygiene Data'!D154)))</f>
        <v/>
      </c>
      <c r="DP160" s="374" t="str">
        <f ca="1">+IF(OFFSET('Hygiene Data'!$D$12,0,10*ROW('Hygiene Data'!D154))="","",OFFSET('Hygiene Data'!$D$12,0,10*ROW('Hygiene Data'!D154)))</f>
        <v/>
      </c>
      <c r="DQ160" s="374" t="str">
        <f ca="1">+IF(OFFSET('Hygiene Data'!$D$13,0,10*ROW('Hygiene Data'!D154))="","",OFFSET('Hygiene Data'!$D$13,0,10*ROW('Hygiene Data'!D154)))</f>
        <v/>
      </c>
      <c r="DR160" s="374" t="str">
        <f ca="1">+IF(OFFSET('Hygiene Data'!$E$11,0,10*ROW('Hygiene Data'!E154))="","",OFFSET('Hygiene Data'!$E$11,0,10*ROW('Hygiene Data'!E154)))</f>
        <v/>
      </c>
      <c r="DS160" s="374" t="str">
        <f ca="1">+IF(OFFSET('Hygiene Data'!$E$12,0,10*ROW('Hygiene Data'!E154))="","",OFFSET('Hygiene Data'!$E$12,0,10*ROW('Hygiene Data'!E154)))</f>
        <v/>
      </c>
      <c r="DT160" s="374" t="str">
        <f ca="1">+IF(OFFSET('Hygiene Data'!$E$13,0,10*ROW('Hygiene Data'!E154))="","",OFFSET('Hygiene Data'!$E$13,0,10*ROW('Hygiene Data'!E154)))</f>
        <v/>
      </c>
      <c r="DU160" s="374" t="str">
        <f ca="1">+IF(OFFSET('Hygiene Data'!$F$11,0,10*ROW('Hygiene Data'!F154))="","",OFFSET('Hygiene Data'!$F$11,0,10*ROW('Hygiene Data'!F154)))</f>
        <v/>
      </c>
      <c r="DV160" s="374" t="str">
        <f ca="1">+IF(OFFSET('Hygiene Data'!$F$12,0,10*ROW('Hygiene Data'!F154))="","",OFFSET('Hygiene Data'!$F$12,0,10*ROW('Hygiene Data'!F154)))</f>
        <v/>
      </c>
      <c r="DW160" s="374" t="str">
        <f ca="1">+IF(OFFSET('Hygiene Data'!$F$13,0,10*ROW('Hygiene Data'!F154))="","",OFFSET('Hygiene Data'!$F$13,0,10*ROW('Hygiene Data'!F154)))</f>
        <v/>
      </c>
      <c r="DX160" s="374" t="str">
        <f ca="1">+IF(OFFSET('Hygiene Data'!$G$11,0,10*ROW('Hygiene Data'!G154))="","",OFFSET('Hygiene Data'!$G$11,0,10*ROW('Hygiene Data'!G154)))</f>
        <v/>
      </c>
      <c r="DY160" s="374" t="str">
        <f ca="1">+IF(OFFSET('Hygiene Data'!$G$12,0,10*ROW('Hygiene Data'!G154))="","",OFFSET('Hygiene Data'!$G$12,0,10*ROW('Hygiene Data'!G154)))</f>
        <v/>
      </c>
      <c r="DZ160" s="374" t="str">
        <f ca="1">+IF(OFFSET('Hygiene Data'!$G$13,0,10*ROW('Hygiene Data'!G154))="","",OFFSET('Hygiene Data'!$G$13,0,10*ROW('Hygiene Data'!G154)))</f>
        <v/>
      </c>
      <c r="EA160" s="374" t="str">
        <f ca="1">+IF(OFFSET('Hygiene Data'!$H$11,0,10*ROW('Hygiene Data'!H154))="","",OFFSET('Hygiene Data'!$H$11,0,10*ROW('Hygiene Data'!H154)))</f>
        <v/>
      </c>
      <c r="EB160" s="374" t="str">
        <f ca="1">+IF(OFFSET('Hygiene Data'!$H$12,0,10*ROW('Hygiene Data'!H154))="","",OFFSET('Hygiene Data'!$H$12,0,10*ROW('Hygiene Data'!H154)))</f>
        <v/>
      </c>
      <c r="EC160" s="374" t="str">
        <f ca="1">+IF(OFFSET('Hygiene Data'!$H$13,0,10*ROW('Hygiene Data'!H154))="","",OFFSET('Hygiene Data'!$H$13,0,10*ROW('Hygiene Data'!H154)))</f>
        <v/>
      </c>
      <c r="ED160" s="374" t="str">
        <f ca="1">+IF(OFFSET('Hygiene Data'!$I$11,0,10*ROW('Hygiene Data'!I154))="","",OFFSET('Hygiene Data'!$I$11,0,10*ROW('Hygiene Data'!I154)))</f>
        <v/>
      </c>
      <c r="EE160" s="374" t="str">
        <f ca="1">+IF(OFFSET('Hygiene Data'!$I$12,0,10*ROW('Hygiene Data'!I154))="","",OFFSET('Hygiene Data'!$I$12,0,10*ROW('Hygiene Data'!I154)))</f>
        <v/>
      </c>
      <c r="EF160" s="374" t="str">
        <f ca="1">+IF(OFFSET('Hygiene Data'!$I$13,0,10*ROW('Hygiene Data'!I154))="","",OFFSET('Hygiene Data'!$I$13,0,10*ROW('Hygiene Data'!I154)))</f>
        <v/>
      </c>
    </row>
    <row r="161" spans="1:136" x14ac:dyDescent="0.25">
      <c r="A161" s="483" t="str">
        <f ca="1">+IF(OFFSET('Water Data'!$B$2,0,10*ROW('Water Data'!E155))="","",OFFSET('Water Data'!$B$2,0,10*ROW('Water Data'!E155)))</f>
        <v/>
      </c>
      <c r="B161" s="48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0" t="str">
        <f t="shared" ca="1" si="2"/>
        <v/>
      </c>
      <c r="D161" s="51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4" t="str">
        <f ca="1">+IF(OFFSET('Water Data'!$D$27,0,10*ROW('Water Data'!D155))="","",OFFSET('Water Data'!$D$27,0,10*ROW('Water Data'!D155)))</f>
        <v/>
      </c>
      <c r="BT161" s="374" t="str">
        <f ca="1">+IF(OFFSET('Water Data'!$D$28,0,10*ROW('Water Data'!D155))="","",OFFSET('Water Data'!$D$28,0,10*ROW('Water Data'!D155)))</f>
        <v/>
      </c>
      <c r="BU161" s="374" t="str">
        <f ca="1">+IF(OFFSET('Water Data'!$D$29,0,10*ROW('Water Data'!D155))="","",OFFSET('Water Data'!$D$29,0,10*ROW('Water Data'!D155)))</f>
        <v/>
      </c>
      <c r="BV161" s="374" t="str">
        <f ca="1">+IF(OFFSET('Water Data'!$E$27,0,10*ROW('Water Data'!E155))="","",OFFSET('Water Data'!$E$27,0,10*ROW('Water Data'!E155)))</f>
        <v/>
      </c>
      <c r="BW161" s="374" t="str">
        <f ca="1">+IF(OFFSET('Water Data'!$E$28,0,10*ROW('Water Data'!E155))="","",OFFSET('Water Data'!$E$28,0,10*ROW('Water Data'!E155)))</f>
        <v/>
      </c>
      <c r="BX161" s="374" t="str">
        <f ca="1">+IF(OFFSET('Water Data'!$E$29,0,10*ROW('Water Data'!E155))="","",OFFSET('Water Data'!$E$29,0,10*ROW('Water Data'!E155)))</f>
        <v/>
      </c>
      <c r="BY161" s="374" t="str">
        <f ca="1">+IF(OFFSET('Water Data'!$F$27,0,10*ROW('Water Data'!F155))="","",OFFSET('Water Data'!$F$27,0,10*ROW('Water Data'!F155)))</f>
        <v/>
      </c>
      <c r="BZ161" s="374" t="str">
        <f ca="1">+IF(OFFSET('Water Data'!$F$28,0,10*ROW('Water Data'!F155))="","",OFFSET('Water Data'!$F$28,0,10*ROW('Water Data'!F155)))</f>
        <v/>
      </c>
      <c r="CA161" s="374" t="str">
        <f ca="1">+IF(OFFSET('Water Data'!$F$29,0,10*ROW('Water Data'!F155))="","",OFFSET('Water Data'!$F$29,0,10*ROW('Water Data'!F155)))</f>
        <v/>
      </c>
      <c r="CB161" s="374" t="str">
        <f ca="1">+IF(OFFSET('Water Data'!$G$27,0,10*ROW('Water Data'!G155))="","",OFFSET('Water Data'!$G$27,0,10*ROW('Water Data'!G155)))</f>
        <v/>
      </c>
      <c r="CC161" s="374" t="str">
        <f ca="1">+IF(OFFSET('Water Data'!$G$28,0,10*ROW('Water Data'!G155))="","",OFFSET('Water Data'!$G$28,0,10*ROW('Water Data'!G155)))</f>
        <v/>
      </c>
      <c r="CD161" s="374" t="str">
        <f ca="1">+IF(OFFSET('Water Data'!$G$29,0,10*ROW('Water Data'!G155))="","",OFFSET('Water Data'!$G$29,0,10*ROW('Water Data'!G155)))</f>
        <v/>
      </c>
      <c r="CE161" s="374" t="str">
        <f ca="1">+IF(OFFSET('Water Data'!$H$27,0,10*ROW('Water Data'!H155))="","",OFFSET('Water Data'!$H$27,0,10*ROW('Water Data'!H155)))</f>
        <v/>
      </c>
      <c r="CF161" s="374" t="str">
        <f ca="1">+IF(OFFSET('Water Data'!$H$28,0,10*ROW('Water Data'!H155))="","",OFFSET('Water Data'!$H$28,0,10*ROW('Water Data'!H155)))</f>
        <v/>
      </c>
      <c r="CG161" s="374" t="str">
        <f ca="1">+IF(OFFSET('Water Data'!$H$29,0,10*ROW('Water Data'!H155))="","",OFFSET('Water Data'!$H$29,0,10*ROW('Water Data'!H155)))</f>
        <v/>
      </c>
      <c r="CH161" s="374" t="str">
        <f ca="1">+IF(OFFSET('Water Data'!$I$27,0,10*ROW('Water Data'!I155))="","",OFFSET('Water Data'!$I$27,0,10*ROW('Water Data'!I155)))</f>
        <v/>
      </c>
      <c r="CI161" s="374" t="str">
        <f ca="1">+IF(OFFSET('Water Data'!$I$28,0,10*ROW('Water Data'!I155))="","",OFFSET('Water Data'!$I$28,0,10*ROW('Water Data'!I155)))</f>
        <v/>
      </c>
      <c r="CJ161" s="374" t="str">
        <f ca="1">+IF(OFFSET('Water Data'!$I$29,0,10*ROW('Water Data'!I155))="","",OFFSET('Water Data'!$I$29,0,10*ROW('Water Data'!I155)))</f>
        <v/>
      </c>
      <c r="CK161" s="374" t="str">
        <f ca="1">+IF(OFFSET('Sanitation Data'!$D$28,0,10*ROW('Sanitation Data'!D155))="","",OFFSET('Sanitation Data'!$D$28,0,10*ROW('Sanitation Data'!D155)))</f>
        <v/>
      </c>
      <c r="CL161" s="374" t="str">
        <f ca="1">+IF(OFFSET('Sanitation Data'!$D$29,0,10*ROW('Sanitation Data'!D155))="","",OFFSET('Sanitation Data'!$D$29,0,10*ROW('Sanitation Data'!D155)))</f>
        <v/>
      </c>
      <c r="CM161" s="374" t="str">
        <f ca="1">+IF(OFFSET('Sanitation Data'!$D$30,0,10*ROW('Sanitation Data'!D155))="","",OFFSET('Sanitation Data'!$D$30,0,10*ROW('Sanitation Data'!D155)))</f>
        <v/>
      </c>
      <c r="CN161" s="374" t="str">
        <f ca="1">+IF(OFFSET('Sanitation Data'!$D$31,0,10*ROW('Sanitation Data'!D155))="","",OFFSET('Sanitation Data'!$D$31,0,10*ROW('Sanitation Data'!D155)))</f>
        <v/>
      </c>
      <c r="CO161" s="374" t="str">
        <f ca="1">+IF(OFFSET('Sanitation Data'!$D$32,0,10*ROW('Sanitation Data'!D155))="","",OFFSET('Sanitation Data'!$D$32,0,10*ROW('Sanitation Data'!D155)))</f>
        <v/>
      </c>
      <c r="CP161" s="374" t="str">
        <f ca="1">+IF(OFFSET('Sanitation Data'!$E$28,0,10*ROW('Sanitation Data'!E155))="","",OFFSET('Sanitation Data'!$E$28,0,10*ROW('Sanitation Data'!E155)))</f>
        <v/>
      </c>
      <c r="CQ161" s="374" t="str">
        <f ca="1">+IF(OFFSET('Sanitation Data'!$E$29,0,10*ROW('Sanitation Data'!E155))="","",OFFSET('Sanitation Data'!$E$29,0,10*ROW('Sanitation Data'!E155)))</f>
        <v/>
      </c>
      <c r="CR161" s="374" t="str">
        <f ca="1">+IF(OFFSET('Sanitation Data'!$E$30,0,10*ROW('Sanitation Data'!E155))="","",OFFSET('Sanitation Data'!$E$30,0,10*ROW('Sanitation Data'!E155)))</f>
        <v/>
      </c>
      <c r="CS161" s="374" t="str">
        <f ca="1">+IF(OFFSET('Sanitation Data'!$E$31,0,10*ROW('Sanitation Data'!E155))="","",OFFSET('Sanitation Data'!$E$31,0,10*ROW('Sanitation Data'!E155)))</f>
        <v/>
      </c>
      <c r="CT161" s="374" t="str">
        <f ca="1">+IF(OFFSET('Sanitation Data'!$E$32,0,10*ROW('Sanitation Data'!E155))="","",OFFSET('Sanitation Data'!$E$32,0,10*ROW('Sanitation Data'!E155)))</f>
        <v/>
      </c>
      <c r="CU161" s="374" t="str">
        <f ca="1">+IF(OFFSET('Sanitation Data'!$F$28,0,10*ROW('Sanitation Data'!F155))="","",OFFSET('Sanitation Data'!$F$28,0,10*ROW('Sanitation Data'!F155)))</f>
        <v/>
      </c>
      <c r="CV161" s="374" t="str">
        <f ca="1">+IF(OFFSET('Sanitation Data'!$F$29,0,10*ROW('Sanitation Data'!F155))="","",OFFSET('Sanitation Data'!$F$29,0,10*ROW('Sanitation Data'!F155)))</f>
        <v/>
      </c>
      <c r="CW161" s="374" t="str">
        <f ca="1">+IF(OFFSET('Sanitation Data'!$F$30,0,10*ROW('Sanitation Data'!F155))="","",OFFSET('Sanitation Data'!$F$30,0,10*ROW('Sanitation Data'!F155)))</f>
        <v/>
      </c>
      <c r="CX161" s="374" t="str">
        <f ca="1">+IF(OFFSET('Sanitation Data'!$F$31,0,10*ROW('Sanitation Data'!F155))="","",OFFSET('Sanitation Data'!$F$31,0,10*ROW('Sanitation Data'!F155)))</f>
        <v/>
      </c>
      <c r="CY161" s="374" t="str">
        <f ca="1">+IF(OFFSET('Sanitation Data'!$F$32,0,10*ROW('Sanitation Data'!F155))="","",OFFSET('Sanitation Data'!$F$32,0,10*ROW('Sanitation Data'!F155)))</f>
        <v/>
      </c>
      <c r="CZ161" s="374" t="str">
        <f ca="1">+IF(OFFSET('Sanitation Data'!$G$28,0,10*ROW('Sanitation Data'!G155))="","",OFFSET('Sanitation Data'!$G$28,0,10*ROW('Sanitation Data'!G155)))</f>
        <v/>
      </c>
      <c r="DA161" s="374" t="str">
        <f ca="1">+IF(OFFSET('Sanitation Data'!$G$29,0,10*ROW('Sanitation Data'!G155))="","",OFFSET('Sanitation Data'!$G$29,0,10*ROW('Sanitation Data'!G155)))</f>
        <v/>
      </c>
      <c r="DB161" s="374" t="str">
        <f ca="1">+IF(OFFSET('Sanitation Data'!$G$30,0,10*ROW('Sanitation Data'!G155))="","",OFFSET('Sanitation Data'!$G$30,0,10*ROW('Sanitation Data'!G155)))</f>
        <v/>
      </c>
      <c r="DC161" s="374" t="str">
        <f ca="1">+IF(OFFSET('Sanitation Data'!$G$31,0,10*ROW('Sanitation Data'!G155))="","",OFFSET('Sanitation Data'!$G$31,0,10*ROW('Sanitation Data'!G155)))</f>
        <v/>
      </c>
      <c r="DD161" s="374" t="str">
        <f ca="1">+IF(OFFSET('Sanitation Data'!$G$32,0,10*ROW('Sanitation Data'!G155))="","",OFFSET('Sanitation Data'!$G$32,0,10*ROW('Sanitation Data'!G155)))</f>
        <v/>
      </c>
      <c r="DE161" s="374" t="str">
        <f ca="1">+IF(OFFSET('Sanitation Data'!$H$28,0,10*ROW('Sanitation Data'!H155))="","",OFFSET('Sanitation Data'!$H$28,0,10*ROW('Sanitation Data'!H155)))</f>
        <v/>
      </c>
      <c r="DF161" s="374" t="str">
        <f ca="1">+IF(OFFSET('Sanitation Data'!$H$29,0,10*ROW('Sanitation Data'!H155))="","",OFFSET('Sanitation Data'!$H$29,0,10*ROW('Sanitation Data'!H155)))</f>
        <v/>
      </c>
      <c r="DG161" s="374" t="str">
        <f ca="1">+IF(OFFSET('Sanitation Data'!$H$30,0,10*ROW('Sanitation Data'!H155))="","",OFFSET('Sanitation Data'!$H$30,0,10*ROW('Sanitation Data'!H155)))</f>
        <v/>
      </c>
      <c r="DH161" s="374" t="str">
        <f ca="1">+IF(OFFSET('Sanitation Data'!$H$31,0,10*ROW('Sanitation Data'!H155))="","",OFFSET('Sanitation Data'!$H$31,0,10*ROW('Sanitation Data'!H155)))</f>
        <v/>
      </c>
      <c r="DI161" s="374" t="str">
        <f ca="1">+IF(OFFSET('Sanitation Data'!$H$32,0,10*ROW('Sanitation Data'!H155))="","",OFFSET('Sanitation Data'!$H$32,0,10*ROW('Sanitation Data'!H155)))</f>
        <v/>
      </c>
      <c r="DJ161" s="374" t="str">
        <f ca="1">+IF(OFFSET('Sanitation Data'!$I$28,0,10*ROW('Sanitation Data'!I155))="","",OFFSET('Sanitation Data'!$I$28,0,10*ROW('Sanitation Data'!I155)))</f>
        <v/>
      </c>
      <c r="DK161" s="374" t="str">
        <f ca="1">+IF(OFFSET('Sanitation Data'!$I$29,0,10*ROW('Sanitation Data'!I155))="","",OFFSET('Sanitation Data'!$I$29,0,10*ROW('Sanitation Data'!I155)))</f>
        <v/>
      </c>
      <c r="DL161" s="374" t="str">
        <f ca="1">+IF(OFFSET('Sanitation Data'!$I$30,0,10*ROW('Sanitation Data'!I155))="","",OFFSET('Sanitation Data'!$I$30,0,10*ROW('Sanitation Data'!I155)))</f>
        <v/>
      </c>
      <c r="DM161" s="374" t="str">
        <f ca="1">+IF(OFFSET('Sanitation Data'!$I$31,0,10*ROW('Sanitation Data'!I155))="","",OFFSET('Sanitation Data'!$I$31,0,10*ROW('Sanitation Data'!I155)))</f>
        <v/>
      </c>
      <c r="DN161" s="374" t="str">
        <f ca="1">+IF(OFFSET('Sanitation Data'!$I$32,0,10*ROW('Sanitation Data'!I155))="","",OFFSET('Sanitation Data'!$I$32,0,10*ROW('Sanitation Data'!I155)))</f>
        <v/>
      </c>
      <c r="DO161" s="374" t="str">
        <f ca="1">+IF(OFFSET('Hygiene Data'!$D$11,0,10*ROW('Hygiene Data'!D155))="","",OFFSET('Hygiene Data'!$D$11,0,10*ROW('Hygiene Data'!D155)))</f>
        <v/>
      </c>
      <c r="DP161" s="374" t="str">
        <f ca="1">+IF(OFFSET('Hygiene Data'!$D$12,0,10*ROW('Hygiene Data'!D155))="","",OFFSET('Hygiene Data'!$D$12,0,10*ROW('Hygiene Data'!D155)))</f>
        <v/>
      </c>
      <c r="DQ161" s="374" t="str">
        <f ca="1">+IF(OFFSET('Hygiene Data'!$D$13,0,10*ROW('Hygiene Data'!D155))="","",OFFSET('Hygiene Data'!$D$13,0,10*ROW('Hygiene Data'!D155)))</f>
        <v/>
      </c>
      <c r="DR161" s="374" t="str">
        <f ca="1">+IF(OFFSET('Hygiene Data'!$E$11,0,10*ROW('Hygiene Data'!E155))="","",OFFSET('Hygiene Data'!$E$11,0,10*ROW('Hygiene Data'!E155)))</f>
        <v/>
      </c>
      <c r="DS161" s="374" t="str">
        <f ca="1">+IF(OFFSET('Hygiene Data'!$E$12,0,10*ROW('Hygiene Data'!E155))="","",OFFSET('Hygiene Data'!$E$12,0,10*ROW('Hygiene Data'!E155)))</f>
        <v/>
      </c>
      <c r="DT161" s="374" t="str">
        <f ca="1">+IF(OFFSET('Hygiene Data'!$E$13,0,10*ROW('Hygiene Data'!E155))="","",OFFSET('Hygiene Data'!$E$13,0,10*ROW('Hygiene Data'!E155)))</f>
        <v/>
      </c>
      <c r="DU161" s="374" t="str">
        <f ca="1">+IF(OFFSET('Hygiene Data'!$F$11,0,10*ROW('Hygiene Data'!F155))="","",OFFSET('Hygiene Data'!$F$11,0,10*ROW('Hygiene Data'!F155)))</f>
        <v/>
      </c>
      <c r="DV161" s="374" t="str">
        <f ca="1">+IF(OFFSET('Hygiene Data'!$F$12,0,10*ROW('Hygiene Data'!F155))="","",OFFSET('Hygiene Data'!$F$12,0,10*ROW('Hygiene Data'!F155)))</f>
        <v/>
      </c>
      <c r="DW161" s="374" t="str">
        <f ca="1">+IF(OFFSET('Hygiene Data'!$F$13,0,10*ROW('Hygiene Data'!F155))="","",OFFSET('Hygiene Data'!$F$13,0,10*ROW('Hygiene Data'!F155)))</f>
        <v/>
      </c>
      <c r="DX161" s="374" t="str">
        <f ca="1">+IF(OFFSET('Hygiene Data'!$G$11,0,10*ROW('Hygiene Data'!G155))="","",OFFSET('Hygiene Data'!$G$11,0,10*ROW('Hygiene Data'!G155)))</f>
        <v/>
      </c>
      <c r="DY161" s="374" t="str">
        <f ca="1">+IF(OFFSET('Hygiene Data'!$G$12,0,10*ROW('Hygiene Data'!G155))="","",OFFSET('Hygiene Data'!$G$12,0,10*ROW('Hygiene Data'!G155)))</f>
        <v/>
      </c>
      <c r="DZ161" s="374" t="str">
        <f ca="1">+IF(OFFSET('Hygiene Data'!$G$13,0,10*ROW('Hygiene Data'!G155))="","",OFFSET('Hygiene Data'!$G$13,0,10*ROW('Hygiene Data'!G155)))</f>
        <v/>
      </c>
      <c r="EA161" s="374" t="str">
        <f ca="1">+IF(OFFSET('Hygiene Data'!$H$11,0,10*ROW('Hygiene Data'!H155))="","",OFFSET('Hygiene Data'!$H$11,0,10*ROW('Hygiene Data'!H155)))</f>
        <v/>
      </c>
      <c r="EB161" s="374" t="str">
        <f ca="1">+IF(OFFSET('Hygiene Data'!$H$12,0,10*ROW('Hygiene Data'!H155))="","",OFFSET('Hygiene Data'!$H$12,0,10*ROW('Hygiene Data'!H155)))</f>
        <v/>
      </c>
      <c r="EC161" s="374" t="str">
        <f ca="1">+IF(OFFSET('Hygiene Data'!$H$13,0,10*ROW('Hygiene Data'!H155))="","",OFFSET('Hygiene Data'!$H$13,0,10*ROW('Hygiene Data'!H155)))</f>
        <v/>
      </c>
      <c r="ED161" s="374" t="str">
        <f ca="1">+IF(OFFSET('Hygiene Data'!$I$11,0,10*ROW('Hygiene Data'!I155))="","",OFFSET('Hygiene Data'!$I$11,0,10*ROW('Hygiene Data'!I155)))</f>
        <v/>
      </c>
      <c r="EE161" s="374" t="str">
        <f ca="1">+IF(OFFSET('Hygiene Data'!$I$12,0,10*ROW('Hygiene Data'!I155))="","",OFFSET('Hygiene Data'!$I$12,0,10*ROW('Hygiene Data'!I155)))</f>
        <v/>
      </c>
      <c r="EF161" s="374" t="str">
        <f ca="1">+IF(OFFSET('Hygiene Data'!$I$13,0,10*ROW('Hygiene Data'!I155))="","",OFFSET('Hygiene Data'!$I$13,0,10*ROW('Hygiene Data'!I155)))</f>
        <v/>
      </c>
    </row>
    <row r="162" spans="1:136" x14ac:dyDescent="0.25">
      <c r="A162" s="483" t="str">
        <f ca="1">+IF(OFFSET('Water Data'!$B$2,0,10*ROW('Water Data'!E156))="","",OFFSET('Water Data'!$B$2,0,10*ROW('Water Data'!E156)))</f>
        <v/>
      </c>
      <c r="B162" s="48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0" t="str">
        <f t="shared" ca="1" si="2"/>
        <v/>
      </c>
      <c r="D162" s="51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4" t="str">
        <f ca="1">+IF(OFFSET('Water Data'!$D$27,0,10*ROW('Water Data'!D156))="","",OFFSET('Water Data'!$D$27,0,10*ROW('Water Data'!D156)))</f>
        <v/>
      </c>
      <c r="BT162" s="374" t="str">
        <f ca="1">+IF(OFFSET('Water Data'!$D$28,0,10*ROW('Water Data'!D156))="","",OFFSET('Water Data'!$D$28,0,10*ROW('Water Data'!D156)))</f>
        <v/>
      </c>
      <c r="BU162" s="374" t="str">
        <f ca="1">+IF(OFFSET('Water Data'!$D$29,0,10*ROW('Water Data'!D156))="","",OFFSET('Water Data'!$D$29,0,10*ROW('Water Data'!D156)))</f>
        <v/>
      </c>
      <c r="BV162" s="374" t="str">
        <f ca="1">+IF(OFFSET('Water Data'!$E$27,0,10*ROW('Water Data'!E156))="","",OFFSET('Water Data'!$E$27,0,10*ROW('Water Data'!E156)))</f>
        <v/>
      </c>
      <c r="BW162" s="374" t="str">
        <f ca="1">+IF(OFFSET('Water Data'!$E$28,0,10*ROW('Water Data'!E156))="","",OFFSET('Water Data'!$E$28,0,10*ROW('Water Data'!E156)))</f>
        <v/>
      </c>
      <c r="BX162" s="374" t="str">
        <f ca="1">+IF(OFFSET('Water Data'!$E$29,0,10*ROW('Water Data'!E156))="","",OFFSET('Water Data'!$E$29,0,10*ROW('Water Data'!E156)))</f>
        <v/>
      </c>
      <c r="BY162" s="374" t="str">
        <f ca="1">+IF(OFFSET('Water Data'!$F$27,0,10*ROW('Water Data'!F156))="","",OFFSET('Water Data'!$F$27,0,10*ROW('Water Data'!F156)))</f>
        <v/>
      </c>
      <c r="BZ162" s="374" t="str">
        <f ca="1">+IF(OFFSET('Water Data'!$F$28,0,10*ROW('Water Data'!F156))="","",OFFSET('Water Data'!$F$28,0,10*ROW('Water Data'!F156)))</f>
        <v/>
      </c>
      <c r="CA162" s="374" t="str">
        <f ca="1">+IF(OFFSET('Water Data'!$F$29,0,10*ROW('Water Data'!F156))="","",OFFSET('Water Data'!$F$29,0,10*ROW('Water Data'!F156)))</f>
        <v/>
      </c>
      <c r="CB162" s="374" t="str">
        <f ca="1">+IF(OFFSET('Water Data'!$G$27,0,10*ROW('Water Data'!G156))="","",OFFSET('Water Data'!$G$27,0,10*ROW('Water Data'!G156)))</f>
        <v/>
      </c>
      <c r="CC162" s="374" t="str">
        <f ca="1">+IF(OFFSET('Water Data'!$G$28,0,10*ROW('Water Data'!G156))="","",OFFSET('Water Data'!$G$28,0,10*ROW('Water Data'!G156)))</f>
        <v/>
      </c>
      <c r="CD162" s="374" t="str">
        <f ca="1">+IF(OFFSET('Water Data'!$G$29,0,10*ROW('Water Data'!G156))="","",OFFSET('Water Data'!$G$29,0,10*ROW('Water Data'!G156)))</f>
        <v/>
      </c>
      <c r="CE162" s="374" t="str">
        <f ca="1">+IF(OFFSET('Water Data'!$H$27,0,10*ROW('Water Data'!H156))="","",OFFSET('Water Data'!$H$27,0,10*ROW('Water Data'!H156)))</f>
        <v/>
      </c>
      <c r="CF162" s="374" t="str">
        <f ca="1">+IF(OFFSET('Water Data'!$H$28,0,10*ROW('Water Data'!H156))="","",OFFSET('Water Data'!$H$28,0,10*ROW('Water Data'!H156)))</f>
        <v/>
      </c>
      <c r="CG162" s="374" t="str">
        <f ca="1">+IF(OFFSET('Water Data'!$H$29,0,10*ROW('Water Data'!H156))="","",OFFSET('Water Data'!$H$29,0,10*ROW('Water Data'!H156)))</f>
        <v/>
      </c>
      <c r="CH162" s="374" t="str">
        <f ca="1">+IF(OFFSET('Water Data'!$I$27,0,10*ROW('Water Data'!I156))="","",OFFSET('Water Data'!$I$27,0,10*ROW('Water Data'!I156)))</f>
        <v/>
      </c>
      <c r="CI162" s="374" t="str">
        <f ca="1">+IF(OFFSET('Water Data'!$I$28,0,10*ROW('Water Data'!I156))="","",OFFSET('Water Data'!$I$28,0,10*ROW('Water Data'!I156)))</f>
        <v/>
      </c>
      <c r="CJ162" s="374" t="str">
        <f ca="1">+IF(OFFSET('Water Data'!$I$29,0,10*ROW('Water Data'!I156))="","",OFFSET('Water Data'!$I$29,0,10*ROW('Water Data'!I156)))</f>
        <v/>
      </c>
      <c r="CK162" s="374" t="str">
        <f ca="1">+IF(OFFSET('Sanitation Data'!$D$28,0,10*ROW('Sanitation Data'!D156))="","",OFFSET('Sanitation Data'!$D$28,0,10*ROW('Sanitation Data'!D156)))</f>
        <v/>
      </c>
      <c r="CL162" s="374" t="str">
        <f ca="1">+IF(OFFSET('Sanitation Data'!$D$29,0,10*ROW('Sanitation Data'!D156))="","",OFFSET('Sanitation Data'!$D$29,0,10*ROW('Sanitation Data'!D156)))</f>
        <v/>
      </c>
      <c r="CM162" s="374" t="str">
        <f ca="1">+IF(OFFSET('Sanitation Data'!$D$30,0,10*ROW('Sanitation Data'!D156))="","",OFFSET('Sanitation Data'!$D$30,0,10*ROW('Sanitation Data'!D156)))</f>
        <v/>
      </c>
      <c r="CN162" s="374" t="str">
        <f ca="1">+IF(OFFSET('Sanitation Data'!$D$31,0,10*ROW('Sanitation Data'!D156))="","",OFFSET('Sanitation Data'!$D$31,0,10*ROW('Sanitation Data'!D156)))</f>
        <v/>
      </c>
      <c r="CO162" s="374" t="str">
        <f ca="1">+IF(OFFSET('Sanitation Data'!$D$32,0,10*ROW('Sanitation Data'!D156))="","",OFFSET('Sanitation Data'!$D$32,0,10*ROW('Sanitation Data'!D156)))</f>
        <v/>
      </c>
      <c r="CP162" s="374" t="str">
        <f ca="1">+IF(OFFSET('Sanitation Data'!$E$28,0,10*ROW('Sanitation Data'!E156))="","",OFFSET('Sanitation Data'!$E$28,0,10*ROW('Sanitation Data'!E156)))</f>
        <v/>
      </c>
      <c r="CQ162" s="374" t="str">
        <f ca="1">+IF(OFFSET('Sanitation Data'!$E$29,0,10*ROW('Sanitation Data'!E156))="","",OFFSET('Sanitation Data'!$E$29,0,10*ROW('Sanitation Data'!E156)))</f>
        <v/>
      </c>
      <c r="CR162" s="374" t="str">
        <f ca="1">+IF(OFFSET('Sanitation Data'!$E$30,0,10*ROW('Sanitation Data'!E156))="","",OFFSET('Sanitation Data'!$E$30,0,10*ROW('Sanitation Data'!E156)))</f>
        <v/>
      </c>
      <c r="CS162" s="374" t="str">
        <f ca="1">+IF(OFFSET('Sanitation Data'!$E$31,0,10*ROW('Sanitation Data'!E156))="","",OFFSET('Sanitation Data'!$E$31,0,10*ROW('Sanitation Data'!E156)))</f>
        <v/>
      </c>
      <c r="CT162" s="374" t="str">
        <f ca="1">+IF(OFFSET('Sanitation Data'!$E$32,0,10*ROW('Sanitation Data'!E156))="","",OFFSET('Sanitation Data'!$E$32,0,10*ROW('Sanitation Data'!E156)))</f>
        <v/>
      </c>
      <c r="CU162" s="374" t="str">
        <f ca="1">+IF(OFFSET('Sanitation Data'!$F$28,0,10*ROW('Sanitation Data'!F156))="","",OFFSET('Sanitation Data'!$F$28,0,10*ROW('Sanitation Data'!F156)))</f>
        <v/>
      </c>
      <c r="CV162" s="374" t="str">
        <f ca="1">+IF(OFFSET('Sanitation Data'!$F$29,0,10*ROW('Sanitation Data'!F156))="","",OFFSET('Sanitation Data'!$F$29,0,10*ROW('Sanitation Data'!F156)))</f>
        <v/>
      </c>
      <c r="CW162" s="374" t="str">
        <f ca="1">+IF(OFFSET('Sanitation Data'!$F$30,0,10*ROW('Sanitation Data'!F156))="","",OFFSET('Sanitation Data'!$F$30,0,10*ROW('Sanitation Data'!F156)))</f>
        <v/>
      </c>
      <c r="CX162" s="374" t="str">
        <f ca="1">+IF(OFFSET('Sanitation Data'!$F$31,0,10*ROW('Sanitation Data'!F156))="","",OFFSET('Sanitation Data'!$F$31,0,10*ROW('Sanitation Data'!F156)))</f>
        <v/>
      </c>
      <c r="CY162" s="374" t="str">
        <f ca="1">+IF(OFFSET('Sanitation Data'!$F$32,0,10*ROW('Sanitation Data'!F156))="","",OFFSET('Sanitation Data'!$F$32,0,10*ROW('Sanitation Data'!F156)))</f>
        <v/>
      </c>
      <c r="CZ162" s="374" t="str">
        <f ca="1">+IF(OFFSET('Sanitation Data'!$G$28,0,10*ROW('Sanitation Data'!G156))="","",OFFSET('Sanitation Data'!$G$28,0,10*ROW('Sanitation Data'!G156)))</f>
        <v/>
      </c>
      <c r="DA162" s="374" t="str">
        <f ca="1">+IF(OFFSET('Sanitation Data'!$G$29,0,10*ROW('Sanitation Data'!G156))="","",OFFSET('Sanitation Data'!$G$29,0,10*ROW('Sanitation Data'!G156)))</f>
        <v/>
      </c>
      <c r="DB162" s="374" t="str">
        <f ca="1">+IF(OFFSET('Sanitation Data'!$G$30,0,10*ROW('Sanitation Data'!G156))="","",OFFSET('Sanitation Data'!$G$30,0,10*ROW('Sanitation Data'!G156)))</f>
        <v/>
      </c>
      <c r="DC162" s="374" t="str">
        <f ca="1">+IF(OFFSET('Sanitation Data'!$G$31,0,10*ROW('Sanitation Data'!G156))="","",OFFSET('Sanitation Data'!$G$31,0,10*ROW('Sanitation Data'!G156)))</f>
        <v/>
      </c>
      <c r="DD162" s="374" t="str">
        <f ca="1">+IF(OFFSET('Sanitation Data'!$G$32,0,10*ROW('Sanitation Data'!G156))="","",OFFSET('Sanitation Data'!$G$32,0,10*ROW('Sanitation Data'!G156)))</f>
        <v/>
      </c>
      <c r="DE162" s="374" t="str">
        <f ca="1">+IF(OFFSET('Sanitation Data'!$H$28,0,10*ROW('Sanitation Data'!H156))="","",OFFSET('Sanitation Data'!$H$28,0,10*ROW('Sanitation Data'!H156)))</f>
        <v/>
      </c>
      <c r="DF162" s="374" t="str">
        <f ca="1">+IF(OFFSET('Sanitation Data'!$H$29,0,10*ROW('Sanitation Data'!H156))="","",OFFSET('Sanitation Data'!$H$29,0,10*ROW('Sanitation Data'!H156)))</f>
        <v/>
      </c>
      <c r="DG162" s="374" t="str">
        <f ca="1">+IF(OFFSET('Sanitation Data'!$H$30,0,10*ROW('Sanitation Data'!H156))="","",OFFSET('Sanitation Data'!$H$30,0,10*ROW('Sanitation Data'!H156)))</f>
        <v/>
      </c>
      <c r="DH162" s="374" t="str">
        <f ca="1">+IF(OFFSET('Sanitation Data'!$H$31,0,10*ROW('Sanitation Data'!H156))="","",OFFSET('Sanitation Data'!$H$31,0,10*ROW('Sanitation Data'!H156)))</f>
        <v/>
      </c>
      <c r="DI162" s="374" t="str">
        <f ca="1">+IF(OFFSET('Sanitation Data'!$H$32,0,10*ROW('Sanitation Data'!H156))="","",OFFSET('Sanitation Data'!$H$32,0,10*ROW('Sanitation Data'!H156)))</f>
        <v/>
      </c>
      <c r="DJ162" s="374" t="str">
        <f ca="1">+IF(OFFSET('Sanitation Data'!$I$28,0,10*ROW('Sanitation Data'!I156))="","",OFFSET('Sanitation Data'!$I$28,0,10*ROW('Sanitation Data'!I156)))</f>
        <v/>
      </c>
      <c r="DK162" s="374" t="str">
        <f ca="1">+IF(OFFSET('Sanitation Data'!$I$29,0,10*ROW('Sanitation Data'!I156))="","",OFFSET('Sanitation Data'!$I$29,0,10*ROW('Sanitation Data'!I156)))</f>
        <v/>
      </c>
      <c r="DL162" s="374" t="str">
        <f ca="1">+IF(OFFSET('Sanitation Data'!$I$30,0,10*ROW('Sanitation Data'!I156))="","",OFFSET('Sanitation Data'!$I$30,0,10*ROW('Sanitation Data'!I156)))</f>
        <v/>
      </c>
      <c r="DM162" s="374" t="str">
        <f ca="1">+IF(OFFSET('Sanitation Data'!$I$31,0,10*ROW('Sanitation Data'!I156))="","",OFFSET('Sanitation Data'!$I$31,0,10*ROW('Sanitation Data'!I156)))</f>
        <v/>
      </c>
      <c r="DN162" s="374" t="str">
        <f ca="1">+IF(OFFSET('Sanitation Data'!$I$32,0,10*ROW('Sanitation Data'!I156))="","",OFFSET('Sanitation Data'!$I$32,0,10*ROW('Sanitation Data'!I156)))</f>
        <v/>
      </c>
      <c r="DO162" s="374" t="str">
        <f ca="1">+IF(OFFSET('Hygiene Data'!$D$11,0,10*ROW('Hygiene Data'!D156))="","",OFFSET('Hygiene Data'!$D$11,0,10*ROW('Hygiene Data'!D156)))</f>
        <v/>
      </c>
      <c r="DP162" s="374" t="str">
        <f ca="1">+IF(OFFSET('Hygiene Data'!$D$12,0,10*ROW('Hygiene Data'!D156))="","",OFFSET('Hygiene Data'!$D$12,0,10*ROW('Hygiene Data'!D156)))</f>
        <v/>
      </c>
      <c r="DQ162" s="374" t="str">
        <f ca="1">+IF(OFFSET('Hygiene Data'!$D$13,0,10*ROW('Hygiene Data'!D156))="","",OFFSET('Hygiene Data'!$D$13,0,10*ROW('Hygiene Data'!D156)))</f>
        <v/>
      </c>
      <c r="DR162" s="374" t="str">
        <f ca="1">+IF(OFFSET('Hygiene Data'!$E$11,0,10*ROW('Hygiene Data'!E156))="","",OFFSET('Hygiene Data'!$E$11,0,10*ROW('Hygiene Data'!E156)))</f>
        <v/>
      </c>
      <c r="DS162" s="374" t="str">
        <f ca="1">+IF(OFFSET('Hygiene Data'!$E$12,0,10*ROW('Hygiene Data'!E156))="","",OFFSET('Hygiene Data'!$E$12,0,10*ROW('Hygiene Data'!E156)))</f>
        <v/>
      </c>
      <c r="DT162" s="374" t="str">
        <f ca="1">+IF(OFFSET('Hygiene Data'!$E$13,0,10*ROW('Hygiene Data'!E156))="","",OFFSET('Hygiene Data'!$E$13,0,10*ROW('Hygiene Data'!E156)))</f>
        <v/>
      </c>
      <c r="DU162" s="374" t="str">
        <f ca="1">+IF(OFFSET('Hygiene Data'!$F$11,0,10*ROW('Hygiene Data'!F156))="","",OFFSET('Hygiene Data'!$F$11,0,10*ROW('Hygiene Data'!F156)))</f>
        <v/>
      </c>
      <c r="DV162" s="374" t="str">
        <f ca="1">+IF(OFFSET('Hygiene Data'!$F$12,0,10*ROW('Hygiene Data'!F156))="","",OFFSET('Hygiene Data'!$F$12,0,10*ROW('Hygiene Data'!F156)))</f>
        <v/>
      </c>
      <c r="DW162" s="374" t="str">
        <f ca="1">+IF(OFFSET('Hygiene Data'!$F$13,0,10*ROW('Hygiene Data'!F156))="","",OFFSET('Hygiene Data'!$F$13,0,10*ROW('Hygiene Data'!F156)))</f>
        <v/>
      </c>
      <c r="DX162" s="374" t="str">
        <f ca="1">+IF(OFFSET('Hygiene Data'!$G$11,0,10*ROW('Hygiene Data'!G156))="","",OFFSET('Hygiene Data'!$G$11,0,10*ROW('Hygiene Data'!G156)))</f>
        <v/>
      </c>
      <c r="DY162" s="374" t="str">
        <f ca="1">+IF(OFFSET('Hygiene Data'!$G$12,0,10*ROW('Hygiene Data'!G156))="","",OFFSET('Hygiene Data'!$G$12,0,10*ROW('Hygiene Data'!G156)))</f>
        <v/>
      </c>
      <c r="DZ162" s="374" t="str">
        <f ca="1">+IF(OFFSET('Hygiene Data'!$G$13,0,10*ROW('Hygiene Data'!G156))="","",OFFSET('Hygiene Data'!$G$13,0,10*ROW('Hygiene Data'!G156)))</f>
        <v/>
      </c>
      <c r="EA162" s="374" t="str">
        <f ca="1">+IF(OFFSET('Hygiene Data'!$H$11,0,10*ROW('Hygiene Data'!H156))="","",OFFSET('Hygiene Data'!$H$11,0,10*ROW('Hygiene Data'!H156)))</f>
        <v/>
      </c>
      <c r="EB162" s="374" t="str">
        <f ca="1">+IF(OFFSET('Hygiene Data'!$H$12,0,10*ROW('Hygiene Data'!H156))="","",OFFSET('Hygiene Data'!$H$12,0,10*ROW('Hygiene Data'!H156)))</f>
        <v/>
      </c>
      <c r="EC162" s="374" t="str">
        <f ca="1">+IF(OFFSET('Hygiene Data'!$H$13,0,10*ROW('Hygiene Data'!H156))="","",OFFSET('Hygiene Data'!$H$13,0,10*ROW('Hygiene Data'!H156)))</f>
        <v/>
      </c>
      <c r="ED162" s="374" t="str">
        <f ca="1">+IF(OFFSET('Hygiene Data'!$I$11,0,10*ROW('Hygiene Data'!I156))="","",OFFSET('Hygiene Data'!$I$11,0,10*ROW('Hygiene Data'!I156)))</f>
        <v/>
      </c>
      <c r="EE162" s="374" t="str">
        <f ca="1">+IF(OFFSET('Hygiene Data'!$I$12,0,10*ROW('Hygiene Data'!I156))="","",OFFSET('Hygiene Data'!$I$12,0,10*ROW('Hygiene Data'!I156)))</f>
        <v/>
      </c>
      <c r="EF162" s="374" t="str">
        <f ca="1">+IF(OFFSET('Hygiene Data'!$I$13,0,10*ROW('Hygiene Data'!I156))="","",OFFSET('Hygiene Data'!$I$13,0,10*ROW('Hygiene Data'!I156)))</f>
        <v/>
      </c>
    </row>
    <row r="163" spans="1:136" x14ac:dyDescent="0.25">
      <c r="A163" s="483" t="str">
        <f ca="1">+IF(OFFSET('Water Data'!$B$2,0,10*ROW('Water Data'!E157))="","",OFFSET('Water Data'!$B$2,0,10*ROW('Water Data'!E157)))</f>
        <v/>
      </c>
      <c r="B163" s="48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0" t="str">
        <f t="shared" ca="1" si="2"/>
        <v/>
      </c>
      <c r="D163" s="51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4" t="str">
        <f ca="1">+IF(OFFSET('Water Data'!$D$27,0,10*ROW('Water Data'!D157))="","",OFFSET('Water Data'!$D$27,0,10*ROW('Water Data'!D157)))</f>
        <v/>
      </c>
      <c r="BT163" s="374" t="str">
        <f ca="1">+IF(OFFSET('Water Data'!$D$28,0,10*ROW('Water Data'!D157))="","",OFFSET('Water Data'!$D$28,0,10*ROW('Water Data'!D157)))</f>
        <v/>
      </c>
      <c r="BU163" s="374" t="str">
        <f ca="1">+IF(OFFSET('Water Data'!$D$29,0,10*ROW('Water Data'!D157))="","",OFFSET('Water Data'!$D$29,0,10*ROW('Water Data'!D157)))</f>
        <v/>
      </c>
      <c r="BV163" s="374" t="str">
        <f ca="1">+IF(OFFSET('Water Data'!$E$27,0,10*ROW('Water Data'!E157))="","",OFFSET('Water Data'!$E$27,0,10*ROW('Water Data'!E157)))</f>
        <v/>
      </c>
      <c r="BW163" s="374" t="str">
        <f ca="1">+IF(OFFSET('Water Data'!$E$28,0,10*ROW('Water Data'!E157))="","",OFFSET('Water Data'!$E$28,0,10*ROW('Water Data'!E157)))</f>
        <v/>
      </c>
      <c r="BX163" s="374" t="str">
        <f ca="1">+IF(OFFSET('Water Data'!$E$29,0,10*ROW('Water Data'!E157))="","",OFFSET('Water Data'!$E$29,0,10*ROW('Water Data'!E157)))</f>
        <v/>
      </c>
      <c r="BY163" s="374" t="str">
        <f ca="1">+IF(OFFSET('Water Data'!$F$27,0,10*ROW('Water Data'!F157))="","",OFFSET('Water Data'!$F$27,0,10*ROW('Water Data'!F157)))</f>
        <v/>
      </c>
      <c r="BZ163" s="374" t="str">
        <f ca="1">+IF(OFFSET('Water Data'!$F$28,0,10*ROW('Water Data'!F157))="","",OFFSET('Water Data'!$F$28,0,10*ROW('Water Data'!F157)))</f>
        <v/>
      </c>
      <c r="CA163" s="374" t="str">
        <f ca="1">+IF(OFFSET('Water Data'!$F$29,0,10*ROW('Water Data'!F157))="","",OFFSET('Water Data'!$F$29,0,10*ROW('Water Data'!F157)))</f>
        <v/>
      </c>
      <c r="CB163" s="374" t="str">
        <f ca="1">+IF(OFFSET('Water Data'!$G$27,0,10*ROW('Water Data'!G157))="","",OFFSET('Water Data'!$G$27,0,10*ROW('Water Data'!G157)))</f>
        <v/>
      </c>
      <c r="CC163" s="374" t="str">
        <f ca="1">+IF(OFFSET('Water Data'!$G$28,0,10*ROW('Water Data'!G157))="","",OFFSET('Water Data'!$G$28,0,10*ROW('Water Data'!G157)))</f>
        <v/>
      </c>
      <c r="CD163" s="374" t="str">
        <f ca="1">+IF(OFFSET('Water Data'!$G$29,0,10*ROW('Water Data'!G157))="","",OFFSET('Water Data'!$G$29,0,10*ROW('Water Data'!G157)))</f>
        <v/>
      </c>
      <c r="CE163" s="374" t="str">
        <f ca="1">+IF(OFFSET('Water Data'!$H$27,0,10*ROW('Water Data'!H157))="","",OFFSET('Water Data'!$H$27,0,10*ROW('Water Data'!H157)))</f>
        <v/>
      </c>
      <c r="CF163" s="374" t="str">
        <f ca="1">+IF(OFFSET('Water Data'!$H$28,0,10*ROW('Water Data'!H157))="","",OFFSET('Water Data'!$H$28,0,10*ROW('Water Data'!H157)))</f>
        <v/>
      </c>
      <c r="CG163" s="374" t="str">
        <f ca="1">+IF(OFFSET('Water Data'!$H$29,0,10*ROW('Water Data'!H157))="","",OFFSET('Water Data'!$H$29,0,10*ROW('Water Data'!H157)))</f>
        <v/>
      </c>
      <c r="CH163" s="374" t="str">
        <f ca="1">+IF(OFFSET('Water Data'!$I$27,0,10*ROW('Water Data'!I157))="","",OFFSET('Water Data'!$I$27,0,10*ROW('Water Data'!I157)))</f>
        <v/>
      </c>
      <c r="CI163" s="374" t="str">
        <f ca="1">+IF(OFFSET('Water Data'!$I$28,0,10*ROW('Water Data'!I157))="","",OFFSET('Water Data'!$I$28,0,10*ROW('Water Data'!I157)))</f>
        <v/>
      </c>
      <c r="CJ163" s="374" t="str">
        <f ca="1">+IF(OFFSET('Water Data'!$I$29,0,10*ROW('Water Data'!I157))="","",OFFSET('Water Data'!$I$29,0,10*ROW('Water Data'!I157)))</f>
        <v/>
      </c>
      <c r="CK163" s="374" t="str">
        <f ca="1">+IF(OFFSET('Sanitation Data'!$D$28,0,10*ROW('Sanitation Data'!D157))="","",OFFSET('Sanitation Data'!$D$28,0,10*ROW('Sanitation Data'!D157)))</f>
        <v/>
      </c>
      <c r="CL163" s="374" t="str">
        <f ca="1">+IF(OFFSET('Sanitation Data'!$D$29,0,10*ROW('Sanitation Data'!D157))="","",OFFSET('Sanitation Data'!$D$29,0,10*ROW('Sanitation Data'!D157)))</f>
        <v/>
      </c>
      <c r="CM163" s="374" t="str">
        <f ca="1">+IF(OFFSET('Sanitation Data'!$D$30,0,10*ROW('Sanitation Data'!D157))="","",OFFSET('Sanitation Data'!$D$30,0,10*ROW('Sanitation Data'!D157)))</f>
        <v/>
      </c>
      <c r="CN163" s="374" t="str">
        <f ca="1">+IF(OFFSET('Sanitation Data'!$D$31,0,10*ROW('Sanitation Data'!D157))="","",OFFSET('Sanitation Data'!$D$31,0,10*ROW('Sanitation Data'!D157)))</f>
        <v/>
      </c>
      <c r="CO163" s="374" t="str">
        <f ca="1">+IF(OFFSET('Sanitation Data'!$D$32,0,10*ROW('Sanitation Data'!D157))="","",OFFSET('Sanitation Data'!$D$32,0,10*ROW('Sanitation Data'!D157)))</f>
        <v/>
      </c>
      <c r="CP163" s="374" t="str">
        <f ca="1">+IF(OFFSET('Sanitation Data'!$E$28,0,10*ROW('Sanitation Data'!E157))="","",OFFSET('Sanitation Data'!$E$28,0,10*ROW('Sanitation Data'!E157)))</f>
        <v/>
      </c>
      <c r="CQ163" s="374" t="str">
        <f ca="1">+IF(OFFSET('Sanitation Data'!$E$29,0,10*ROW('Sanitation Data'!E157))="","",OFFSET('Sanitation Data'!$E$29,0,10*ROW('Sanitation Data'!E157)))</f>
        <v/>
      </c>
      <c r="CR163" s="374" t="str">
        <f ca="1">+IF(OFFSET('Sanitation Data'!$E$30,0,10*ROW('Sanitation Data'!E157))="","",OFFSET('Sanitation Data'!$E$30,0,10*ROW('Sanitation Data'!E157)))</f>
        <v/>
      </c>
      <c r="CS163" s="374" t="str">
        <f ca="1">+IF(OFFSET('Sanitation Data'!$E$31,0,10*ROW('Sanitation Data'!E157))="","",OFFSET('Sanitation Data'!$E$31,0,10*ROW('Sanitation Data'!E157)))</f>
        <v/>
      </c>
      <c r="CT163" s="374" t="str">
        <f ca="1">+IF(OFFSET('Sanitation Data'!$E$32,0,10*ROW('Sanitation Data'!E157))="","",OFFSET('Sanitation Data'!$E$32,0,10*ROW('Sanitation Data'!E157)))</f>
        <v/>
      </c>
      <c r="CU163" s="374" t="str">
        <f ca="1">+IF(OFFSET('Sanitation Data'!$F$28,0,10*ROW('Sanitation Data'!F157))="","",OFFSET('Sanitation Data'!$F$28,0,10*ROW('Sanitation Data'!F157)))</f>
        <v/>
      </c>
      <c r="CV163" s="374" t="str">
        <f ca="1">+IF(OFFSET('Sanitation Data'!$F$29,0,10*ROW('Sanitation Data'!F157))="","",OFFSET('Sanitation Data'!$F$29,0,10*ROW('Sanitation Data'!F157)))</f>
        <v/>
      </c>
      <c r="CW163" s="374" t="str">
        <f ca="1">+IF(OFFSET('Sanitation Data'!$F$30,0,10*ROW('Sanitation Data'!F157))="","",OFFSET('Sanitation Data'!$F$30,0,10*ROW('Sanitation Data'!F157)))</f>
        <v/>
      </c>
      <c r="CX163" s="374" t="str">
        <f ca="1">+IF(OFFSET('Sanitation Data'!$F$31,0,10*ROW('Sanitation Data'!F157))="","",OFFSET('Sanitation Data'!$F$31,0,10*ROW('Sanitation Data'!F157)))</f>
        <v/>
      </c>
      <c r="CY163" s="374" t="str">
        <f ca="1">+IF(OFFSET('Sanitation Data'!$F$32,0,10*ROW('Sanitation Data'!F157))="","",OFFSET('Sanitation Data'!$F$32,0,10*ROW('Sanitation Data'!F157)))</f>
        <v/>
      </c>
      <c r="CZ163" s="374" t="str">
        <f ca="1">+IF(OFFSET('Sanitation Data'!$G$28,0,10*ROW('Sanitation Data'!G157))="","",OFFSET('Sanitation Data'!$G$28,0,10*ROW('Sanitation Data'!G157)))</f>
        <v/>
      </c>
      <c r="DA163" s="374" t="str">
        <f ca="1">+IF(OFFSET('Sanitation Data'!$G$29,0,10*ROW('Sanitation Data'!G157))="","",OFFSET('Sanitation Data'!$G$29,0,10*ROW('Sanitation Data'!G157)))</f>
        <v/>
      </c>
      <c r="DB163" s="374" t="str">
        <f ca="1">+IF(OFFSET('Sanitation Data'!$G$30,0,10*ROW('Sanitation Data'!G157))="","",OFFSET('Sanitation Data'!$G$30,0,10*ROW('Sanitation Data'!G157)))</f>
        <v/>
      </c>
      <c r="DC163" s="374" t="str">
        <f ca="1">+IF(OFFSET('Sanitation Data'!$G$31,0,10*ROW('Sanitation Data'!G157))="","",OFFSET('Sanitation Data'!$G$31,0,10*ROW('Sanitation Data'!G157)))</f>
        <v/>
      </c>
      <c r="DD163" s="374" t="str">
        <f ca="1">+IF(OFFSET('Sanitation Data'!$G$32,0,10*ROW('Sanitation Data'!G157))="","",OFFSET('Sanitation Data'!$G$32,0,10*ROW('Sanitation Data'!G157)))</f>
        <v/>
      </c>
      <c r="DE163" s="374" t="str">
        <f ca="1">+IF(OFFSET('Sanitation Data'!$H$28,0,10*ROW('Sanitation Data'!H157))="","",OFFSET('Sanitation Data'!$H$28,0,10*ROW('Sanitation Data'!H157)))</f>
        <v/>
      </c>
      <c r="DF163" s="374" t="str">
        <f ca="1">+IF(OFFSET('Sanitation Data'!$H$29,0,10*ROW('Sanitation Data'!H157))="","",OFFSET('Sanitation Data'!$H$29,0,10*ROW('Sanitation Data'!H157)))</f>
        <v/>
      </c>
      <c r="DG163" s="374" t="str">
        <f ca="1">+IF(OFFSET('Sanitation Data'!$H$30,0,10*ROW('Sanitation Data'!H157))="","",OFFSET('Sanitation Data'!$H$30,0,10*ROW('Sanitation Data'!H157)))</f>
        <v/>
      </c>
      <c r="DH163" s="374" t="str">
        <f ca="1">+IF(OFFSET('Sanitation Data'!$H$31,0,10*ROW('Sanitation Data'!H157))="","",OFFSET('Sanitation Data'!$H$31,0,10*ROW('Sanitation Data'!H157)))</f>
        <v/>
      </c>
      <c r="DI163" s="374" t="str">
        <f ca="1">+IF(OFFSET('Sanitation Data'!$H$32,0,10*ROW('Sanitation Data'!H157))="","",OFFSET('Sanitation Data'!$H$32,0,10*ROW('Sanitation Data'!H157)))</f>
        <v/>
      </c>
      <c r="DJ163" s="374" t="str">
        <f ca="1">+IF(OFFSET('Sanitation Data'!$I$28,0,10*ROW('Sanitation Data'!I157))="","",OFFSET('Sanitation Data'!$I$28,0,10*ROW('Sanitation Data'!I157)))</f>
        <v/>
      </c>
      <c r="DK163" s="374" t="str">
        <f ca="1">+IF(OFFSET('Sanitation Data'!$I$29,0,10*ROW('Sanitation Data'!I157))="","",OFFSET('Sanitation Data'!$I$29,0,10*ROW('Sanitation Data'!I157)))</f>
        <v/>
      </c>
      <c r="DL163" s="374" t="str">
        <f ca="1">+IF(OFFSET('Sanitation Data'!$I$30,0,10*ROW('Sanitation Data'!I157))="","",OFFSET('Sanitation Data'!$I$30,0,10*ROW('Sanitation Data'!I157)))</f>
        <v/>
      </c>
      <c r="DM163" s="374" t="str">
        <f ca="1">+IF(OFFSET('Sanitation Data'!$I$31,0,10*ROW('Sanitation Data'!I157))="","",OFFSET('Sanitation Data'!$I$31,0,10*ROW('Sanitation Data'!I157)))</f>
        <v/>
      </c>
      <c r="DN163" s="374" t="str">
        <f ca="1">+IF(OFFSET('Sanitation Data'!$I$32,0,10*ROW('Sanitation Data'!I157))="","",OFFSET('Sanitation Data'!$I$32,0,10*ROW('Sanitation Data'!I157)))</f>
        <v/>
      </c>
      <c r="DO163" s="374" t="str">
        <f ca="1">+IF(OFFSET('Hygiene Data'!$D$11,0,10*ROW('Hygiene Data'!D157))="","",OFFSET('Hygiene Data'!$D$11,0,10*ROW('Hygiene Data'!D157)))</f>
        <v/>
      </c>
      <c r="DP163" s="374" t="str">
        <f ca="1">+IF(OFFSET('Hygiene Data'!$D$12,0,10*ROW('Hygiene Data'!D157))="","",OFFSET('Hygiene Data'!$D$12,0,10*ROW('Hygiene Data'!D157)))</f>
        <v/>
      </c>
      <c r="DQ163" s="374" t="str">
        <f ca="1">+IF(OFFSET('Hygiene Data'!$D$13,0,10*ROW('Hygiene Data'!D157))="","",OFFSET('Hygiene Data'!$D$13,0,10*ROW('Hygiene Data'!D157)))</f>
        <v/>
      </c>
      <c r="DR163" s="374" t="str">
        <f ca="1">+IF(OFFSET('Hygiene Data'!$E$11,0,10*ROW('Hygiene Data'!E157))="","",OFFSET('Hygiene Data'!$E$11,0,10*ROW('Hygiene Data'!E157)))</f>
        <v/>
      </c>
      <c r="DS163" s="374" t="str">
        <f ca="1">+IF(OFFSET('Hygiene Data'!$E$12,0,10*ROW('Hygiene Data'!E157))="","",OFFSET('Hygiene Data'!$E$12,0,10*ROW('Hygiene Data'!E157)))</f>
        <v/>
      </c>
      <c r="DT163" s="374" t="str">
        <f ca="1">+IF(OFFSET('Hygiene Data'!$E$13,0,10*ROW('Hygiene Data'!E157))="","",OFFSET('Hygiene Data'!$E$13,0,10*ROW('Hygiene Data'!E157)))</f>
        <v/>
      </c>
      <c r="DU163" s="374" t="str">
        <f ca="1">+IF(OFFSET('Hygiene Data'!$F$11,0,10*ROW('Hygiene Data'!F157))="","",OFFSET('Hygiene Data'!$F$11,0,10*ROW('Hygiene Data'!F157)))</f>
        <v/>
      </c>
      <c r="DV163" s="374" t="str">
        <f ca="1">+IF(OFFSET('Hygiene Data'!$F$12,0,10*ROW('Hygiene Data'!F157))="","",OFFSET('Hygiene Data'!$F$12,0,10*ROW('Hygiene Data'!F157)))</f>
        <v/>
      </c>
      <c r="DW163" s="374" t="str">
        <f ca="1">+IF(OFFSET('Hygiene Data'!$F$13,0,10*ROW('Hygiene Data'!F157))="","",OFFSET('Hygiene Data'!$F$13,0,10*ROW('Hygiene Data'!F157)))</f>
        <v/>
      </c>
      <c r="DX163" s="374" t="str">
        <f ca="1">+IF(OFFSET('Hygiene Data'!$G$11,0,10*ROW('Hygiene Data'!G157))="","",OFFSET('Hygiene Data'!$G$11,0,10*ROW('Hygiene Data'!G157)))</f>
        <v/>
      </c>
      <c r="DY163" s="374" t="str">
        <f ca="1">+IF(OFFSET('Hygiene Data'!$G$12,0,10*ROW('Hygiene Data'!G157))="","",OFFSET('Hygiene Data'!$G$12,0,10*ROW('Hygiene Data'!G157)))</f>
        <v/>
      </c>
      <c r="DZ163" s="374" t="str">
        <f ca="1">+IF(OFFSET('Hygiene Data'!$G$13,0,10*ROW('Hygiene Data'!G157))="","",OFFSET('Hygiene Data'!$G$13,0,10*ROW('Hygiene Data'!G157)))</f>
        <v/>
      </c>
      <c r="EA163" s="374" t="str">
        <f ca="1">+IF(OFFSET('Hygiene Data'!$H$11,0,10*ROW('Hygiene Data'!H157))="","",OFFSET('Hygiene Data'!$H$11,0,10*ROW('Hygiene Data'!H157)))</f>
        <v/>
      </c>
      <c r="EB163" s="374" t="str">
        <f ca="1">+IF(OFFSET('Hygiene Data'!$H$12,0,10*ROW('Hygiene Data'!H157))="","",OFFSET('Hygiene Data'!$H$12,0,10*ROW('Hygiene Data'!H157)))</f>
        <v/>
      </c>
      <c r="EC163" s="374" t="str">
        <f ca="1">+IF(OFFSET('Hygiene Data'!$H$13,0,10*ROW('Hygiene Data'!H157))="","",OFFSET('Hygiene Data'!$H$13,0,10*ROW('Hygiene Data'!H157)))</f>
        <v/>
      </c>
      <c r="ED163" s="374" t="str">
        <f ca="1">+IF(OFFSET('Hygiene Data'!$I$11,0,10*ROW('Hygiene Data'!I157))="","",OFFSET('Hygiene Data'!$I$11,0,10*ROW('Hygiene Data'!I157)))</f>
        <v/>
      </c>
      <c r="EE163" s="374" t="str">
        <f ca="1">+IF(OFFSET('Hygiene Data'!$I$12,0,10*ROW('Hygiene Data'!I157))="","",OFFSET('Hygiene Data'!$I$12,0,10*ROW('Hygiene Data'!I157)))</f>
        <v/>
      </c>
      <c r="EF163" s="374" t="str">
        <f ca="1">+IF(OFFSET('Hygiene Data'!$I$13,0,10*ROW('Hygiene Data'!I157))="","",OFFSET('Hygiene Data'!$I$13,0,10*ROW('Hygiene Data'!I157)))</f>
        <v/>
      </c>
    </row>
    <row r="164" spans="1:136" x14ac:dyDescent="0.25">
      <c r="A164" s="483" t="str">
        <f ca="1">+IF(OFFSET('Water Data'!$B$2,0,10*ROW('Water Data'!E158))="","",OFFSET('Water Data'!$B$2,0,10*ROW('Water Data'!E158)))</f>
        <v/>
      </c>
      <c r="B164" s="48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0" t="str">
        <f t="shared" ca="1" si="2"/>
        <v/>
      </c>
      <c r="D164" s="51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4" t="str">
        <f ca="1">+IF(OFFSET('Water Data'!$D$27,0,10*ROW('Water Data'!D158))="","",OFFSET('Water Data'!$D$27,0,10*ROW('Water Data'!D158)))</f>
        <v/>
      </c>
      <c r="BT164" s="374" t="str">
        <f ca="1">+IF(OFFSET('Water Data'!$D$28,0,10*ROW('Water Data'!D158))="","",OFFSET('Water Data'!$D$28,0,10*ROW('Water Data'!D158)))</f>
        <v/>
      </c>
      <c r="BU164" s="374" t="str">
        <f ca="1">+IF(OFFSET('Water Data'!$D$29,0,10*ROW('Water Data'!D158))="","",OFFSET('Water Data'!$D$29,0,10*ROW('Water Data'!D158)))</f>
        <v/>
      </c>
      <c r="BV164" s="374" t="str">
        <f ca="1">+IF(OFFSET('Water Data'!$E$27,0,10*ROW('Water Data'!E158))="","",OFFSET('Water Data'!$E$27,0,10*ROW('Water Data'!E158)))</f>
        <v/>
      </c>
      <c r="BW164" s="374" t="str">
        <f ca="1">+IF(OFFSET('Water Data'!$E$28,0,10*ROW('Water Data'!E158))="","",OFFSET('Water Data'!$E$28,0,10*ROW('Water Data'!E158)))</f>
        <v/>
      </c>
      <c r="BX164" s="374" t="str">
        <f ca="1">+IF(OFFSET('Water Data'!$E$29,0,10*ROW('Water Data'!E158))="","",OFFSET('Water Data'!$E$29,0,10*ROW('Water Data'!E158)))</f>
        <v/>
      </c>
      <c r="BY164" s="374" t="str">
        <f ca="1">+IF(OFFSET('Water Data'!$F$27,0,10*ROW('Water Data'!F158))="","",OFFSET('Water Data'!$F$27,0,10*ROW('Water Data'!F158)))</f>
        <v/>
      </c>
      <c r="BZ164" s="374" t="str">
        <f ca="1">+IF(OFFSET('Water Data'!$F$28,0,10*ROW('Water Data'!F158))="","",OFFSET('Water Data'!$F$28,0,10*ROW('Water Data'!F158)))</f>
        <v/>
      </c>
      <c r="CA164" s="374" t="str">
        <f ca="1">+IF(OFFSET('Water Data'!$F$29,0,10*ROW('Water Data'!F158))="","",OFFSET('Water Data'!$F$29,0,10*ROW('Water Data'!F158)))</f>
        <v/>
      </c>
      <c r="CB164" s="374" t="str">
        <f ca="1">+IF(OFFSET('Water Data'!$G$27,0,10*ROW('Water Data'!G158))="","",OFFSET('Water Data'!$G$27,0,10*ROW('Water Data'!G158)))</f>
        <v/>
      </c>
      <c r="CC164" s="374" t="str">
        <f ca="1">+IF(OFFSET('Water Data'!$G$28,0,10*ROW('Water Data'!G158))="","",OFFSET('Water Data'!$G$28,0,10*ROW('Water Data'!G158)))</f>
        <v/>
      </c>
      <c r="CD164" s="374" t="str">
        <f ca="1">+IF(OFFSET('Water Data'!$G$29,0,10*ROW('Water Data'!G158))="","",OFFSET('Water Data'!$G$29,0,10*ROW('Water Data'!G158)))</f>
        <v/>
      </c>
      <c r="CE164" s="374" t="str">
        <f ca="1">+IF(OFFSET('Water Data'!$H$27,0,10*ROW('Water Data'!H158))="","",OFFSET('Water Data'!$H$27,0,10*ROW('Water Data'!H158)))</f>
        <v/>
      </c>
      <c r="CF164" s="374" t="str">
        <f ca="1">+IF(OFFSET('Water Data'!$H$28,0,10*ROW('Water Data'!H158))="","",OFFSET('Water Data'!$H$28,0,10*ROW('Water Data'!H158)))</f>
        <v/>
      </c>
      <c r="CG164" s="374" t="str">
        <f ca="1">+IF(OFFSET('Water Data'!$H$29,0,10*ROW('Water Data'!H158))="","",OFFSET('Water Data'!$H$29,0,10*ROW('Water Data'!H158)))</f>
        <v/>
      </c>
      <c r="CH164" s="374" t="str">
        <f ca="1">+IF(OFFSET('Water Data'!$I$27,0,10*ROW('Water Data'!I158))="","",OFFSET('Water Data'!$I$27,0,10*ROW('Water Data'!I158)))</f>
        <v/>
      </c>
      <c r="CI164" s="374" t="str">
        <f ca="1">+IF(OFFSET('Water Data'!$I$28,0,10*ROW('Water Data'!I158))="","",OFFSET('Water Data'!$I$28,0,10*ROW('Water Data'!I158)))</f>
        <v/>
      </c>
      <c r="CJ164" s="374" t="str">
        <f ca="1">+IF(OFFSET('Water Data'!$I$29,0,10*ROW('Water Data'!I158))="","",OFFSET('Water Data'!$I$29,0,10*ROW('Water Data'!I158)))</f>
        <v/>
      </c>
      <c r="CK164" s="374" t="str">
        <f ca="1">+IF(OFFSET('Sanitation Data'!$D$28,0,10*ROW('Sanitation Data'!D158))="","",OFFSET('Sanitation Data'!$D$28,0,10*ROW('Sanitation Data'!D158)))</f>
        <v/>
      </c>
      <c r="CL164" s="374" t="str">
        <f ca="1">+IF(OFFSET('Sanitation Data'!$D$29,0,10*ROW('Sanitation Data'!D158))="","",OFFSET('Sanitation Data'!$D$29,0,10*ROW('Sanitation Data'!D158)))</f>
        <v/>
      </c>
      <c r="CM164" s="374" t="str">
        <f ca="1">+IF(OFFSET('Sanitation Data'!$D$30,0,10*ROW('Sanitation Data'!D158))="","",OFFSET('Sanitation Data'!$D$30,0,10*ROW('Sanitation Data'!D158)))</f>
        <v/>
      </c>
      <c r="CN164" s="374" t="str">
        <f ca="1">+IF(OFFSET('Sanitation Data'!$D$31,0,10*ROW('Sanitation Data'!D158))="","",OFFSET('Sanitation Data'!$D$31,0,10*ROW('Sanitation Data'!D158)))</f>
        <v/>
      </c>
      <c r="CO164" s="374" t="str">
        <f ca="1">+IF(OFFSET('Sanitation Data'!$D$32,0,10*ROW('Sanitation Data'!D158))="","",OFFSET('Sanitation Data'!$D$32,0,10*ROW('Sanitation Data'!D158)))</f>
        <v/>
      </c>
      <c r="CP164" s="374" t="str">
        <f ca="1">+IF(OFFSET('Sanitation Data'!$E$28,0,10*ROW('Sanitation Data'!E158))="","",OFFSET('Sanitation Data'!$E$28,0,10*ROW('Sanitation Data'!E158)))</f>
        <v/>
      </c>
      <c r="CQ164" s="374" t="str">
        <f ca="1">+IF(OFFSET('Sanitation Data'!$E$29,0,10*ROW('Sanitation Data'!E158))="","",OFFSET('Sanitation Data'!$E$29,0,10*ROW('Sanitation Data'!E158)))</f>
        <v/>
      </c>
      <c r="CR164" s="374" t="str">
        <f ca="1">+IF(OFFSET('Sanitation Data'!$E$30,0,10*ROW('Sanitation Data'!E158))="","",OFFSET('Sanitation Data'!$E$30,0,10*ROW('Sanitation Data'!E158)))</f>
        <v/>
      </c>
      <c r="CS164" s="374" t="str">
        <f ca="1">+IF(OFFSET('Sanitation Data'!$E$31,0,10*ROW('Sanitation Data'!E158))="","",OFFSET('Sanitation Data'!$E$31,0,10*ROW('Sanitation Data'!E158)))</f>
        <v/>
      </c>
      <c r="CT164" s="374" t="str">
        <f ca="1">+IF(OFFSET('Sanitation Data'!$E$32,0,10*ROW('Sanitation Data'!E158))="","",OFFSET('Sanitation Data'!$E$32,0,10*ROW('Sanitation Data'!E158)))</f>
        <v/>
      </c>
      <c r="CU164" s="374" t="str">
        <f ca="1">+IF(OFFSET('Sanitation Data'!$F$28,0,10*ROW('Sanitation Data'!F158))="","",OFFSET('Sanitation Data'!$F$28,0,10*ROW('Sanitation Data'!F158)))</f>
        <v/>
      </c>
      <c r="CV164" s="374" t="str">
        <f ca="1">+IF(OFFSET('Sanitation Data'!$F$29,0,10*ROW('Sanitation Data'!F158))="","",OFFSET('Sanitation Data'!$F$29,0,10*ROW('Sanitation Data'!F158)))</f>
        <v/>
      </c>
      <c r="CW164" s="374" t="str">
        <f ca="1">+IF(OFFSET('Sanitation Data'!$F$30,0,10*ROW('Sanitation Data'!F158))="","",OFFSET('Sanitation Data'!$F$30,0,10*ROW('Sanitation Data'!F158)))</f>
        <v/>
      </c>
      <c r="CX164" s="374" t="str">
        <f ca="1">+IF(OFFSET('Sanitation Data'!$F$31,0,10*ROW('Sanitation Data'!F158))="","",OFFSET('Sanitation Data'!$F$31,0,10*ROW('Sanitation Data'!F158)))</f>
        <v/>
      </c>
      <c r="CY164" s="374" t="str">
        <f ca="1">+IF(OFFSET('Sanitation Data'!$F$32,0,10*ROW('Sanitation Data'!F158))="","",OFFSET('Sanitation Data'!$F$32,0,10*ROW('Sanitation Data'!F158)))</f>
        <v/>
      </c>
      <c r="CZ164" s="374" t="str">
        <f ca="1">+IF(OFFSET('Sanitation Data'!$G$28,0,10*ROW('Sanitation Data'!G158))="","",OFFSET('Sanitation Data'!$G$28,0,10*ROW('Sanitation Data'!G158)))</f>
        <v/>
      </c>
      <c r="DA164" s="374" t="str">
        <f ca="1">+IF(OFFSET('Sanitation Data'!$G$29,0,10*ROW('Sanitation Data'!G158))="","",OFFSET('Sanitation Data'!$G$29,0,10*ROW('Sanitation Data'!G158)))</f>
        <v/>
      </c>
      <c r="DB164" s="374" t="str">
        <f ca="1">+IF(OFFSET('Sanitation Data'!$G$30,0,10*ROW('Sanitation Data'!G158))="","",OFFSET('Sanitation Data'!$G$30,0,10*ROW('Sanitation Data'!G158)))</f>
        <v/>
      </c>
      <c r="DC164" s="374" t="str">
        <f ca="1">+IF(OFFSET('Sanitation Data'!$G$31,0,10*ROW('Sanitation Data'!G158))="","",OFFSET('Sanitation Data'!$G$31,0,10*ROW('Sanitation Data'!G158)))</f>
        <v/>
      </c>
      <c r="DD164" s="374" t="str">
        <f ca="1">+IF(OFFSET('Sanitation Data'!$G$32,0,10*ROW('Sanitation Data'!G158))="","",OFFSET('Sanitation Data'!$G$32,0,10*ROW('Sanitation Data'!G158)))</f>
        <v/>
      </c>
      <c r="DE164" s="374" t="str">
        <f ca="1">+IF(OFFSET('Sanitation Data'!$H$28,0,10*ROW('Sanitation Data'!H158))="","",OFFSET('Sanitation Data'!$H$28,0,10*ROW('Sanitation Data'!H158)))</f>
        <v/>
      </c>
      <c r="DF164" s="374" t="str">
        <f ca="1">+IF(OFFSET('Sanitation Data'!$H$29,0,10*ROW('Sanitation Data'!H158))="","",OFFSET('Sanitation Data'!$H$29,0,10*ROW('Sanitation Data'!H158)))</f>
        <v/>
      </c>
      <c r="DG164" s="374" t="str">
        <f ca="1">+IF(OFFSET('Sanitation Data'!$H$30,0,10*ROW('Sanitation Data'!H158))="","",OFFSET('Sanitation Data'!$H$30,0,10*ROW('Sanitation Data'!H158)))</f>
        <v/>
      </c>
      <c r="DH164" s="374" t="str">
        <f ca="1">+IF(OFFSET('Sanitation Data'!$H$31,0,10*ROW('Sanitation Data'!H158))="","",OFFSET('Sanitation Data'!$H$31,0,10*ROW('Sanitation Data'!H158)))</f>
        <v/>
      </c>
      <c r="DI164" s="374" t="str">
        <f ca="1">+IF(OFFSET('Sanitation Data'!$H$32,0,10*ROW('Sanitation Data'!H158))="","",OFFSET('Sanitation Data'!$H$32,0,10*ROW('Sanitation Data'!H158)))</f>
        <v/>
      </c>
      <c r="DJ164" s="374" t="str">
        <f ca="1">+IF(OFFSET('Sanitation Data'!$I$28,0,10*ROW('Sanitation Data'!I158))="","",OFFSET('Sanitation Data'!$I$28,0,10*ROW('Sanitation Data'!I158)))</f>
        <v/>
      </c>
      <c r="DK164" s="374" t="str">
        <f ca="1">+IF(OFFSET('Sanitation Data'!$I$29,0,10*ROW('Sanitation Data'!I158))="","",OFFSET('Sanitation Data'!$I$29,0,10*ROW('Sanitation Data'!I158)))</f>
        <v/>
      </c>
      <c r="DL164" s="374" t="str">
        <f ca="1">+IF(OFFSET('Sanitation Data'!$I$30,0,10*ROW('Sanitation Data'!I158))="","",OFFSET('Sanitation Data'!$I$30,0,10*ROW('Sanitation Data'!I158)))</f>
        <v/>
      </c>
      <c r="DM164" s="374" t="str">
        <f ca="1">+IF(OFFSET('Sanitation Data'!$I$31,0,10*ROW('Sanitation Data'!I158))="","",OFFSET('Sanitation Data'!$I$31,0,10*ROW('Sanitation Data'!I158)))</f>
        <v/>
      </c>
      <c r="DN164" s="374" t="str">
        <f ca="1">+IF(OFFSET('Sanitation Data'!$I$32,0,10*ROW('Sanitation Data'!I158))="","",OFFSET('Sanitation Data'!$I$32,0,10*ROW('Sanitation Data'!I158)))</f>
        <v/>
      </c>
      <c r="DO164" s="374" t="str">
        <f ca="1">+IF(OFFSET('Hygiene Data'!$D$11,0,10*ROW('Hygiene Data'!D158))="","",OFFSET('Hygiene Data'!$D$11,0,10*ROW('Hygiene Data'!D158)))</f>
        <v/>
      </c>
      <c r="DP164" s="374" t="str">
        <f ca="1">+IF(OFFSET('Hygiene Data'!$D$12,0,10*ROW('Hygiene Data'!D158))="","",OFFSET('Hygiene Data'!$D$12,0,10*ROW('Hygiene Data'!D158)))</f>
        <v/>
      </c>
      <c r="DQ164" s="374" t="str">
        <f ca="1">+IF(OFFSET('Hygiene Data'!$D$13,0,10*ROW('Hygiene Data'!D158))="","",OFFSET('Hygiene Data'!$D$13,0,10*ROW('Hygiene Data'!D158)))</f>
        <v/>
      </c>
      <c r="DR164" s="374" t="str">
        <f ca="1">+IF(OFFSET('Hygiene Data'!$E$11,0,10*ROW('Hygiene Data'!E158))="","",OFFSET('Hygiene Data'!$E$11,0,10*ROW('Hygiene Data'!E158)))</f>
        <v/>
      </c>
      <c r="DS164" s="374" t="str">
        <f ca="1">+IF(OFFSET('Hygiene Data'!$E$12,0,10*ROW('Hygiene Data'!E158))="","",OFFSET('Hygiene Data'!$E$12,0,10*ROW('Hygiene Data'!E158)))</f>
        <v/>
      </c>
      <c r="DT164" s="374" t="str">
        <f ca="1">+IF(OFFSET('Hygiene Data'!$E$13,0,10*ROW('Hygiene Data'!E158))="","",OFFSET('Hygiene Data'!$E$13,0,10*ROW('Hygiene Data'!E158)))</f>
        <v/>
      </c>
      <c r="DU164" s="374" t="str">
        <f ca="1">+IF(OFFSET('Hygiene Data'!$F$11,0,10*ROW('Hygiene Data'!F158))="","",OFFSET('Hygiene Data'!$F$11,0,10*ROW('Hygiene Data'!F158)))</f>
        <v/>
      </c>
      <c r="DV164" s="374" t="str">
        <f ca="1">+IF(OFFSET('Hygiene Data'!$F$12,0,10*ROW('Hygiene Data'!F158))="","",OFFSET('Hygiene Data'!$F$12,0,10*ROW('Hygiene Data'!F158)))</f>
        <v/>
      </c>
      <c r="DW164" s="374" t="str">
        <f ca="1">+IF(OFFSET('Hygiene Data'!$F$13,0,10*ROW('Hygiene Data'!F158))="","",OFFSET('Hygiene Data'!$F$13,0,10*ROW('Hygiene Data'!F158)))</f>
        <v/>
      </c>
      <c r="DX164" s="374" t="str">
        <f ca="1">+IF(OFFSET('Hygiene Data'!$G$11,0,10*ROW('Hygiene Data'!G158))="","",OFFSET('Hygiene Data'!$G$11,0,10*ROW('Hygiene Data'!G158)))</f>
        <v/>
      </c>
      <c r="DY164" s="374" t="str">
        <f ca="1">+IF(OFFSET('Hygiene Data'!$G$12,0,10*ROW('Hygiene Data'!G158))="","",OFFSET('Hygiene Data'!$G$12,0,10*ROW('Hygiene Data'!G158)))</f>
        <v/>
      </c>
      <c r="DZ164" s="374" t="str">
        <f ca="1">+IF(OFFSET('Hygiene Data'!$G$13,0,10*ROW('Hygiene Data'!G158))="","",OFFSET('Hygiene Data'!$G$13,0,10*ROW('Hygiene Data'!G158)))</f>
        <v/>
      </c>
      <c r="EA164" s="374" t="str">
        <f ca="1">+IF(OFFSET('Hygiene Data'!$H$11,0,10*ROW('Hygiene Data'!H158))="","",OFFSET('Hygiene Data'!$H$11,0,10*ROW('Hygiene Data'!H158)))</f>
        <v/>
      </c>
      <c r="EB164" s="374" t="str">
        <f ca="1">+IF(OFFSET('Hygiene Data'!$H$12,0,10*ROW('Hygiene Data'!H158))="","",OFFSET('Hygiene Data'!$H$12,0,10*ROW('Hygiene Data'!H158)))</f>
        <v/>
      </c>
      <c r="EC164" s="374" t="str">
        <f ca="1">+IF(OFFSET('Hygiene Data'!$H$13,0,10*ROW('Hygiene Data'!H158))="","",OFFSET('Hygiene Data'!$H$13,0,10*ROW('Hygiene Data'!H158)))</f>
        <v/>
      </c>
      <c r="ED164" s="374" t="str">
        <f ca="1">+IF(OFFSET('Hygiene Data'!$I$11,0,10*ROW('Hygiene Data'!I158))="","",OFFSET('Hygiene Data'!$I$11,0,10*ROW('Hygiene Data'!I158)))</f>
        <v/>
      </c>
      <c r="EE164" s="374" t="str">
        <f ca="1">+IF(OFFSET('Hygiene Data'!$I$12,0,10*ROW('Hygiene Data'!I158))="","",OFFSET('Hygiene Data'!$I$12,0,10*ROW('Hygiene Data'!I158)))</f>
        <v/>
      </c>
      <c r="EF164" s="374" t="str">
        <f ca="1">+IF(OFFSET('Hygiene Data'!$I$13,0,10*ROW('Hygiene Data'!I158))="","",OFFSET('Hygiene Data'!$I$13,0,10*ROW('Hygiene Data'!I158)))</f>
        <v/>
      </c>
    </row>
    <row r="165" spans="1:136" x14ac:dyDescent="0.25">
      <c r="A165" s="483" t="str">
        <f ca="1">+IF(OFFSET('Water Data'!$B$2,0,10*ROW('Water Data'!E159))="","",OFFSET('Water Data'!$B$2,0,10*ROW('Water Data'!E159)))</f>
        <v/>
      </c>
      <c r="B165" s="48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0" t="str">
        <f t="shared" ca="1" si="2"/>
        <v/>
      </c>
      <c r="D165" s="51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4" t="str">
        <f ca="1">+IF(OFFSET('Water Data'!$D$27,0,10*ROW('Water Data'!D159))="","",OFFSET('Water Data'!$D$27,0,10*ROW('Water Data'!D159)))</f>
        <v/>
      </c>
      <c r="BT165" s="374" t="str">
        <f ca="1">+IF(OFFSET('Water Data'!$D$28,0,10*ROW('Water Data'!D159))="","",OFFSET('Water Data'!$D$28,0,10*ROW('Water Data'!D159)))</f>
        <v/>
      </c>
      <c r="BU165" s="374" t="str">
        <f ca="1">+IF(OFFSET('Water Data'!$D$29,0,10*ROW('Water Data'!D159))="","",OFFSET('Water Data'!$D$29,0,10*ROW('Water Data'!D159)))</f>
        <v/>
      </c>
      <c r="BV165" s="374" t="str">
        <f ca="1">+IF(OFFSET('Water Data'!$E$27,0,10*ROW('Water Data'!E159))="","",OFFSET('Water Data'!$E$27,0,10*ROW('Water Data'!E159)))</f>
        <v/>
      </c>
      <c r="BW165" s="374" t="str">
        <f ca="1">+IF(OFFSET('Water Data'!$E$28,0,10*ROW('Water Data'!E159))="","",OFFSET('Water Data'!$E$28,0,10*ROW('Water Data'!E159)))</f>
        <v/>
      </c>
      <c r="BX165" s="374" t="str">
        <f ca="1">+IF(OFFSET('Water Data'!$E$29,0,10*ROW('Water Data'!E159))="","",OFFSET('Water Data'!$E$29,0,10*ROW('Water Data'!E159)))</f>
        <v/>
      </c>
      <c r="BY165" s="374" t="str">
        <f ca="1">+IF(OFFSET('Water Data'!$F$27,0,10*ROW('Water Data'!F159))="","",OFFSET('Water Data'!$F$27,0,10*ROW('Water Data'!F159)))</f>
        <v/>
      </c>
      <c r="BZ165" s="374" t="str">
        <f ca="1">+IF(OFFSET('Water Data'!$F$28,0,10*ROW('Water Data'!F159))="","",OFFSET('Water Data'!$F$28,0,10*ROW('Water Data'!F159)))</f>
        <v/>
      </c>
      <c r="CA165" s="374" t="str">
        <f ca="1">+IF(OFFSET('Water Data'!$F$29,0,10*ROW('Water Data'!F159))="","",OFFSET('Water Data'!$F$29,0,10*ROW('Water Data'!F159)))</f>
        <v/>
      </c>
      <c r="CB165" s="374" t="str">
        <f ca="1">+IF(OFFSET('Water Data'!$G$27,0,10*ROW('Water Data'!G159))="","",OFFSET('Water Data'!$G$27,0,10*ROW('Water Data'!G159)))</f>
        <v/>
      </c>
      <c r="CC165" s="374" t="str">
        <f ca="1">+IF(OFFSET('Water Data'!$G$28,0,10*ROW('Water Data'!G159))="","",OFFSET('Water Data'!$G$28,0,10*ROW('Water Data'!G159)))</f>
        <v/>
      </c>
      <c r="CD165" s="374" t="str">
        <f ca="1">+IF(OFFSET('Water Data'!$G$29,0,10*ROW('Water Data'!G159))="","",OFFSET('Water Data'!$G$29,0,10*ROW('Water Data'!G159)))</f>
        <v/>
      </c>
      <c r="CE165" s="374" t="str">
        <f ca="1">+IF(OFFSET('Water Data'!$H$27,0,10*ROW('Water Data'!H159))="","",OFFSET('Water Data'!$H$27,0,10*ROW('Water Data'!H159)))</f>
        <v/>
      </c>
      <c r="CF165" s="374" t="str">
        <f ca="1">+IF(OFFSET('Water Data'!$H$28,0,10*ROW('Water Data'!H159))="","",OFFSET('Water Data'!$H$28,0,10*ROW('Water Data'!H159)))</f>
        <v/>
      </c>
      <c r="CG165" s="374" t="str">
        <f ca="1">+IF(OFFSET('Water Data'!$H$29,0,10*ROW('Water Data'!H159))="","",OFFSET('Water Data'!$H$29,0,10*ROW('Water Data'!H159)))</f>
        <v/>
      </c>
      <c r="CH165" s="374" t="str">
        <f ca="1">+IF(OFFSET('Water Data'!$I$27,0,10*ROW('Water Data'!I159))="","",OFFSET('Water Data'!$I$27,0,10*ROW('Water Data'!I159)))</f>
        <v/>
      </c>
      <c r="CI165" s="374" t="str">
        <f ca="1">+IF(OFFSET('Water Data'!$I$28,0,10*ROW('Water Data'!I159))="","",OFFSET('Water Data'!$I$28,0,10*ROW('Water Data'!I159)))</f>
        <v/>
      </c>
      <c r="CJ165" s="374" t="str">
        <f ca="1">+IF(OFFSET('Water Data'!$I$29,0,10*ROW('Water Data'!I159))="","",OFFSET('Water Data'!$I$29,0,10*ROW('Water Data'!I159)))</f>
        <v/>
      </c>
      <c r="CK165" s="374" t="str">
        <f ca="1">+IF(OFFSET('Sanitation Data'!$D$28,0,10*ROW('Sanitation Data'!D159))="","",OFFSET('Sanitation Data'!$D$28,0,10*ROW('Sanitation Data'!D159)))</f>
        <v/>
      </c>
      <c r="CL165" s="374" t="str">
        <f ca="1">+IF(OFFSET('Sanitation Data'!$D$29,0,10*ROW('Sanitation Data'!D159))="","",OFFSET('Sanitation Data'!$D$29,0,10*ROW('Sanitation Data'!D159)))</f>
        <v/>
      </c>
      <c r="CM165" s="374" t="str">
        <f ca="1">+IF(OFFSET('Sanitation Data'!$D$30,0,10*ROW('Sanitation Data'!D159))="","",OFFSET('Sanitation Data'!$D$30,0,10*ROW('Sanitation Data'!D159)))</f>
        <v/>
      </c>
      <c r="CN165" s="374" t="str">
        <f ca="1">+IF(OFFSET('Sanitation Data'!$D$31,0,10*ROW('Sanitation Data'!D159))="","",OFFSET('Sanitation Data'!$D$31,0,10*ROW('Sanitation Data'!D159)))</f>
        <v/>
      </c>
      <c r="CO165" s="374" t="str">
        <f ca="1">+IF(OFFSET('Sanitation Data'!$D$32,0,10*ROW('Sanitation Data'!D159))="","",OFFSET('Sanitation Data'!$D$32,0,10*ROW('Sanitation Data'!D159)))</f>
        <v/>
      </c>
      <c r="CP165" s="374" t="str">
        <f ca="1">+IF(OFFSET('Sanitation Data'!$E$28,0,10*ROW('Sanitation Data'!E159))="","",OFFSET('Sanitation Data'!$E$28,0,10*ROW('Sanitation Data'!E159)))</f>
        <v/>
      </c>
      <c r="CQ165" s="374" t="str">
        <f ca="1">+IF(OFFSET('Sanitation Data'!$E$29,0,10*ROW('Sanitation Data'!E159))="","",OFFSET('Sanitation Data'!$E$29,0,10*ROW('Sanitation Data'!E159)))</f>
        <v/>
      </c>
      <c r="CR165" s="374" t="str">
        <f ca="1">+IF(OFFSET('Sanitation Data'!$E$30,0,10*ROW('Sanitation Data'!E159))="","",OFFSET('Sanitation Data'!$E$30,0,10*ROW('Sanitation Data'!E159)))</f>
        <v/>
      </c>
      <c r="CS165" s="374" t="str">
        <f ca="1">+IF(OFFSET('Sanitation Data'!$E$31,0,10*ROW('Sanitation Data'!E159))="","",OFFSET('Sanitation Data'!$E$31,0,10*ROW('Sanitation Data'!E159)))</f>
        <v/>
      </c>
      <c r="CT165" s="374" t="str">
        <f ca="1">+IF(OFFSET('Sanitation Data'!$E$32,0,10*ROW('Sanitation Data'!E159))="","",OFFSET('Sanitation Data'!$E$32,0,10*ROW('Sanitation Data'!E159)))</f>
        <v/>
      </c>
      <c r="CU165" s="374" t="str">
        <f ca="1">+IF(OFFSET('Sanitation Data'!$F$28,0,10*ROW('Sanitation Data'!F159))="","",OFFSET('Sanitation Data'!$F$28,0,10*ROW('Sanitation Data'!F159)))</f>
        <v/>
      </c>
      <c r="CV165" s="374" t="str">
        <f ca="1">+IF(OFFSET('Sanitation Data'!$F$29,0,10*ROW('Sanitation Data'!F159))="","",OFFSET('Sanitation Data'!$F$29,0,10*ROW('Sanitation Data'!F159)))</f>
        <v/>
      </c>
      <c r="CW165" s="374" t="str">
        <f ca="1">+IF(OFFSET('Sanitation Data'!$F$30,0,10*ROW('Sanitation Data'!F159))="","",OFFSET('Sanitation Data'!$F$30,0,10*ROW('Sanitation Data'!F159)))</f>
        <v/>
      </c>
      <c r="CX165" s="374" t="str">
        <f ca="1">+IF(OFFSET('Sanitation Data'!$F$31,0,10*ROW('Sanitation Data'!F159))="","",OFFSET('Sanitation Data'!$F$31,0,10*ROW('Sanitation Data'!F159)))</f>
        <v/>
      </c>
      <c r="CY165" s="374" t="str">
        <f ca="1">+IF(OFFSET('Sanitation Data'!$F$32,0,10*ROW('Sanitation Data'!F159))="","",OFFSET('Sanitation Data'!$F$32,0,10*ROW('Sanitation Data'!F159)))</f>
        <v/>
      </c>
      <c r="CZ165" s="374" t="str">
        <f ca="1">+IF(OFFSET('Sanitation Data'!$G$28,0,10*ROW('Sanitation Data'!G159))="","",OFFSET('Sanitation Data'!$G$28,0,10*ROW('Sanitation Data'!G159)))</f>
        <v/>
      </c>
      <c r="DA165" s="374" t="str">
        <f ca="1">+IF(OFFSET('Sanitation Data'!$G$29,0,10*ROW('Sanitation Data'!G159))="","",OFFSET('Sanitation Data'!$G$29,0,10*ROW('Sanitation Data'!G159)))</f>
        <v/>
      </c>
      <c r="DB165" s="374" t="str">
        <f ca="1">+IF(OFFSET('Sanitation Data'!$G$30,0,10*ROW('Sanitation Data'!G159))="","",OFFSET('Sanitation Data'!$G$30,0,10*ROW('Sanitation Data'!G159)))</f>
        <v/>
      </c>
      <c r="DC165" s="374" t="str">
        <f ca="1">+IF(OFFSET('Sanitation Data'!$G$31,0,10*ROW('Sanitation Data'!G159))="","",OFFSET('Sanitation Data'!$G$31,0,10*ROW('Sanitation Data'!G159)))</f>
        <v/>
      </c>
      <c r="DD165" s="374" t="str">
        <f ca="1">+IF(OFFSET('Sanitation Data'!$G$32,0,10*ROW('Sanitation Data'!G159))="","",OFFSET('Sanitation Data'!$G$32,0,10*ROW('Sanitation Data'!G159)))</f>
        <v/>
      </c>
      <c r="DE165" s="374" t="str">
        <f ca="1">+IF(OFFSET('Sanitation Data'!$H$28,0,10*ROW('Sanitation Data'!H159))="","",OFFSET('Sanitation Data'!$H$28,0,10*ROW('Sanitation Data'!H159)))</f>
        <v/>
      </c>
      <c r="DF165" s="374" t="str">
        <f ca="1">+IF(OFFSET('Sanitation Data'!$H$29,0,10*ROW('Sanitation Data'!H159))="","",OFFSET('Sanitation Data'!$H$29,0,10*ROW('Sanitation Data'!H159)))</f>
        <v/>
      </c>
      <c r="DG165" s="374" t="str">
        <f ca="1">+IF(OFFSET('Sanitation Data'!$H$30,0,10*ROW('Sanitation Data'!H159))="","",OFFSET('Sanitation Data'!$H$30,0,10*ROW('Sanitation Data'!H159)))</f>
        <v/>
      </c>
      <c r="DH165" s="374" t="str">
        <f ca="1">+IF(OFFSET('Sanitation Data'!$H$31,0,10*ROW('Sanitation Data'!H159))="","",OFFSET('Sanitation Data'!$H$31,0,10*ROW('Sanitation Data'!H159)))</f>
        <v/>
      </c>
      <c r="DI165" s="374" t="str">
        <f ca="1">+IF(OFFSET('Sanitation Data'!$H$32,0,10*ROW('Sanitation Data'!H159))="","",OFFSET('Sanitation Data'!$H$32,0,10*ROW('Sanitation Data'!H159)))</f>
        <v/>
      </c>
      <c r="DJ165" s="374" t="str">
        <f ca="1">+IF(OFFSET('Sanitation Data'!$I$28,0,10*ROW('Sanitation Data'!I159))="","",OFFSET('Sanitation Data'!$I$28,0,10*ROW('Sanitation Data'!I159)))</f>
        <v/>
      </c>
      <c r="DK165" s="374" t="str">
        <f ca="1">+IF(OFFSET('Sanitation Data'!$I$29,0,10*ROW('Sanitation Data'!I159))="","",OFFSET('Sanitation Data'!$I$29,0,10*ROW('Sanitation Data'!I159)))</f>
        <v/>
      </c>
      <c r="DL165" s="374" t="str">
        <f ca="1">+IF(OFFSET('Sanitation Data'!$I$30,0,10*ROW('Sanitation Data'!I159))="","",OFFSET('Sanitation Data'!$I$30,0,10*ROW('Sanitation Data'!I159)))</f>
        <v/>
      </c>
      <c r="DM165" s="374" t="str">
        <f ca="1">+IF(OFFSET('Sanitation Data'!$I$31,0,10*ROW('Sanitation Data'!I159))="","",OFFSET('Sanitation Data'!$I$31,0,10*ROW('Sanitation Data'!I159)))</f>
        <v/>
      </c>
      <c r="DN165" s="374" t="str">
        <f ca="1">+IF(OFFSET('Sanitation Data'!$I$32,0,10*ROW('Sanitation Data'!I159))="","",OFFSET('Sanitation Data'!$I$32,0,10*ROW('Sanitation Data'!I159)))</f>
        <v/>
      </c>
      <c r="DO165" s="374" t="str">
        <f ca="1">+IF(OFFSET('Hygiene Data'!$D$11,0,10*ROW('Hygiene Data'!D159))="","",OFFSET('Hygiene Data'!$D$11,0,10*ROW('Hygiene Data'!D159)))</f>
        <v/>
      </c>
      <c r="DP165" s="374" t="str">
        <f ca="1">+IF(OFFSET('Hygiene Data'!$D$12,0,10*ROW('Hygiene Data'!D159))="","",OFFSET('Hygiene Data'!$D$12,0,10*ROW('Hygiene Data'!D159)))</f>
        <v/>
      </c>
      <c r="DQ165" s="374" t="str">
        <f ca="1">+IF(OFFSET('Hygiene Data'!$D$13,0,10*ROW('Hygiene Data'!D159))="","",OFFSET('Hygiene Data'!$D$13,0,10*ROW('Hygiene Data'!D159)))</f>
        <v/>
      </c>
      <c r="DR165" s="374" t="str">
        <f ca="1">+IF(OFFSET('Hygiene Data'!$E$11,0,10*ROW('Hygiene Data'!E159))="","",OFFSET('Hygiene Data'!$E$11,0,10*ROW('Hygiene Data'!E159)))</f>
        <v/>
      </c>
      <c r="DS165" s="374" t="str">
        <f ca="1">+IF(OFFSET('Hygiene Data'!$E$12,0,10*ROW('Hygiene Data'!E159))="","",OFFSET('Hygiene Data'!$E$12,0,10*ROW('Hygiene Data'!E159)))</f>
        <v/>
      </c>
      <c r="DT165" s="374" t="str">
        <f ca="1">+IF(OFFSET('Hygiene Data'!$E$13,0,10*ROW('Hygiene Data'!E159))="","",OFFSET('Hygiene Data'!$E$13,0,10*ROW('Hygiene Data'!E159)))</f>
        <v/>
      </c>
      <c r="DU165" s="374" t="str">
        <f ca="1">+IF(OFFSET('Hygiene Data'!$F$11,0,10*ROW('Hygiene Data'!F159))="","",OFFSET('Hygiene Data'!$F$11,0,10*ROW('Hygiene Data'!F159)))</f>
        <v/>
      </c>
      <c r="DV165" s="374" t="str">
        <f ca="1">+IF(OFFSET('Hygiene Data'!$F$12,0,10*ROW('Hygiene Data'!F159))="","",OFFSET('Hygiene Data'!$F$12,0,10*ROW('Hygiene Data'!F159)))</f>
        <v/>
      </c>
      <c r="DW165" s="374" t="str">
        <f ca="1">+IF(OFFSET('Hygiene Data'!$F$13,0,10*ROW('Hygiene Data'!F159))="","",OFFSET('Hygiene Data'!$F$13,0,10*ROW('Hygiene Data'!F159)))</f>
        <v/>
      </c>
      <c r="DX165" s="374" t="str">
        <f ca="1">+IF(OFFSET('Hygiene Data'!$G$11,0,10*ROW('Hygiene Data'!G159))="","",OFFSET('Hygiene Data'!$G$11,0,10*ROW('Hygiene Data'!G159)))</f>
        <v/>
      </c>
      <c r="DY165" s="374" t="str">
        <f ca="1">+IF(OFFSET('Hygiene Data'!$G$12,0,10*ROW('Hygiene Data'!G159))="","",OFFSET('Hygiene Data'!$G$12,0,10*ROW('Hygiene Data'!G159)))</f>
        <v/>
      </c>
      <c r="DZ165" s="374" t="str">
        <f ca="1">+IF(OFFSET('Hygiene Data'!$G$13,0,10*ROW('Hygiene Data'!G159))="","",OFFSET('Hygiene Data'!$G$13,0,10*ROW('Hygiene Data'!G159)))</f>
        <v/>
      </c>
      <c r="EA165" s="374" t="str">
        <f ca="1">+IF(OFFSET('Hygiene Data'!$H$11,0,10*ROW('Hygiene Data'!H159))="","",OFFSET('Hygiene Data'!$H$11,0,10*ROW('Hygiene Data'!H159)))</f>
        <v/>
      </c>
      <c r="EB165" s="374" t="str">
        <f ca="1">+IF(OFFSET('Hygiene Data'!$H$12,0,10*ROW('Hygiene Data'!H159))="","",OFFSET('Hygiene Data'!$H$12,0,10*ROW('Hygiene Data'!H159)))</f>
        <v/>
      </c>
      <c r="EC165" s="374" t="str">
        <f ca="1">+IF(OFFSET('Hygiene Data'!$H$13,0,10*ROW('Hygiene Data'!H159))="","",OFFSET('Hygiene Data'!$H$13,0,10*ROW('Hygiene Data'!H159)))</f>
        <v/>
      </c>
      <c r="ED165" s="374" t="str">
        <f ca="1">+IF(OFFSET('Hygiene Data'!$I$11,0,10*ROW('Hygiene Data'!I159))="","",OFFSET('Hygiene Data'!$I$11,0,10*ROW('Hygiene Data'!I159)))</f>
        <v/>
      </c>
      <c r="EE165" s="374" t="str">
        <f ca="1">+IF(OFFSET('Hygiene Data'!$I$12,0,10*ROW('Hygiene Data'!I159))="","",OFFSET('Hygiene Data'!$I$12,0,10*ROW('Hygiene Data'!I159)))</f>
        <v/>
      </c>
      <c r="EF165" s="374" t="str">
        <f ca="1">+IF(OFFSET('Hygiene Data'!$I$13,0,10*ROW('Hygiene Data'!I159))="","",OFFSET('Hygiene Data'!$I$13,0,10*ROW('Hygiene Data'!I159)))</f>
        <v/>
      </c>
    </row>
    <row r="166" spans="1:136" x14ac:dyDescent="0.25">
      <c r="A166" s="483" t="str">
        <f ca="1">+IF(OFFSET('Water Data'!$B$2,0,10*ROW('Water Data'!E160))="","",OFFSET('Water Data'!$B$2,0,10*ROW('Water Data'!E160)))</f>
        <v/>
      </c>
      <c r="B166" s="48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0" t="str">
        <f t="shared" ca="1" si="2"/>
        <v/>
      </c>
      <c r="D166" s="51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4" t="str">
        <f ca="1">+IF(OFFSET('Water Data'!$D$27,0,10*ROW('Water Data'!D160))="","",OFFSET('Water Data'!$D$27,0,10*ROW('Water Data'!D160)))</f>
        <v/>
      </c>
      <c r="BT166" s="374" t="str">
        <f ca="1">+IF(OFFSET('Water Data'!$D$28,0,10*ROW('Water Data'!D160))="","",OFFSET('Water Data'!$D$28,0,10*ROW('Water Data'!D160)))</f>
        <v/>
      </c>
      <c r="BU166" s="374" t="str">
        <f ca="1">+IF(OFFSET('Water Data'!$D$29,0,10*ROW('Water Data'!D160))="","",OFFSET('Water Data'!$D$29,0,10*ROW('Water Data'!D160)))</f>
        <v/>
      </c>
      <c r="BV166" s="374" t="str">
        <f ca="1">+IF(OFFSET('Water Data'!$E$27,0,10*ROW('Water Data'!E160))="","",OFFSET('Water Data'!$E$27,0,10*ROW('Water Data'!E160)))</f>
        <v/>
      </c>
      <c r="BW166" s="374" t="str">
        <f ca="1">+IF(OFFSET('Water Data'!$E$28,0,10*ROW('Water Data'!E160))="","",OFFSET('Water Data'!$E$28,0,10*ROW('Water Data'!E160)))</f>
        <v/>
      </c>
      <c r="BX166" s="374" t="str">
        <f ca="1">+IF(OFFSET('Water Data'!$E$29,0,10*ROW('Water Data'!E160))="","",OFFSET('Water Data'!$E$29,0,10*ROW('Water Data'!E160)))</f>
        <v/>
      </c>
      <c r="BY166" s="374" t="str">
        <f ca="1">+IF(OFFSET('Water Data'!$F$27,0,10*ROW('Water Data'!F160))="","",OFFSET('Water Data'!$F$27,0,10*ROW('Water Data'!F160)))</f>
        <v/>
      </c>
      <c r="BZ166" s="374" t="str">
        <f ca="1">+IF(OFFSET('Water Data'!$F$28,0,10*ROW('Water Data'!F160))="","",OFFSET('Water Data'!$F$28,0,10*ROW('Water Data'!F160)))</f>
        <v/>
      </c>
      <c r="CA166" s="374" t="str">
        <f ca="1">+IF(OFFSET('Water Data'!$F$29,0,10*ROW('Water Data'!F160))="","",OFFSET('Water Data'!$F$29,0,10*ROW('Water Data'!F160)))</f>
        <v/>
      </c>
      <c r="CB166" s="374" t="str">
        <f ca="1">+IF(OFFSET('Water Data'!$G$27,0,10*ROW('Water Data'!G160))="","",OFFSET('Water Data'!$G$27,0,10*ROW('Water Data'!G160)))</f>
        <v/>
      </c>
      <c r="CC166" s="374" t="str">
        <f ca="1">+IF(OFFSET('Water Data'!$G$28,0,10*ROW('Water Data'!G160))="","",OFFSET('Water Data'!$G$28,0,10*ROW('Water Data'!G160)))</f>
        <v/>
      </c>
      <c r="CD166" s="374" t="str">
        <f ca="1">+IF(OFFSET('Water Data'!$G$29,0,10*ROW('Water Data'!G160))="","",OFFSET('Water Data'!$G$29,0,10*ROW('Water Data'!G160)))</f>
        <v/>
      </c>
      <c r="CE166" s="374" t="str">
        <f ca="1">+IF(OFFSET('Water Data'!$H$27,0,10*ROW('Water Data'!H160))="","",OFFSET('Water Data'!$H$27,0,10*ROW('Water Data'!H160)))</f>
        <v/>
      </c>
      <c r="CF166" s="374" t="str">
        <f ca="1">+IF(OFFSET('Water Data'!$H$28,0,10*ROW('Water Data'!H160))="","",OFFSET('Water Data'!$H$28,0,10*ROW('Water Data'!H160)))</f>
        <v/>
      </c>
      <c r="CG166" s="374" t="str">
        <f ca="1">+IF(OFFSET('Water Data'!$H$29,0,10*ROW('Water Data'!H160))="","",OFFSET('Water Data'!$H$29,0,10*ROW('Water Data'!H160)))</f>
        <v/>
      </c>
      <c r="CH166" s="374" t="str">
        <f ca="1">+IF(OFFSET('Water Data'!$I$27,0,10*ROW('Water Data'!I160))="","",OFFSET('Water Data'!$I$27,0,10*ROW('Water Data'!I160)))</f>
        <v/>
      </c>
      <c r="CI166" s="374" t="str">
        <f ca="1">+IF(OFFSET('Water Data'!$I$28,0,10*ROW('Water Data'!I160))="","",OFFSET('Water Data'!$I$28,0,10*ROW('Water Data'!I160)))</f>
        <v/>
      </c>
      <c r="CJ166" s="374" t="str">
        <f ca="1">+IF(OFFSET('Water Data'!$I$29,0,10*ROW('Water Data'!I160))="","",OFFSET('Water Data'!$I$29,0,10*ROW('Water Data'!I160)))</f>
        <v/>
      </c>
      <c r="CK166" s="374" t="str">
        <f ca="1">+IF(OFFSET('Sanitation Data'!$D$28,0,10*ROW('Sanitation Data'!D160))="","",OFFSET('Sanitation Data'!$D$28,0,10*ROW('Sanitation Data'!D160)))</f>
        <v/>
      </c>
      <c r="CL166" s="374" t="str">
        <f ca="1">+IF(OFFSET('Sanitation Data'!$D$29,0,10*ROW('Sanitation Data'!D160))="","",OFFSET('Sanitation Data'!$D$29,0,10*ROW('Sanitation Data'!D160)))</f>
        <v/>
      </c>
      <c r="CM166" s="374" t="str">
        <f ca="1">+IF(OFFSET('Sanitation Data'!$D$30,0,10*ROW('Sanitation Data'!D160))="","",OFFSET('Sanitation Data'!$D$30,0,10*ROW('Sanitation Data'!D160)))</f>
        <v/>
      </c>
      <c r="CN166" s="374" t="str">
        <f ca="1">+IF(OFFSET('Sanitation Data'!$D$31,0,10*ROW('Sanitation Data'!D160))="","",OFFSET('Sanitation Data'!$D$31,0,10*ROW('Sanitation Data'!D160)))</f>
        <v/>
      </c>
      <c r="CO166" s="374" t="str">
        <f ca="1">+IF(OFFSET('Sanitation Data'!$D$32,0,10*ROW('Sanitation Data'!D160))="","",OFFSET('Sanitation Data'!$D$32,0,10*ROW('Sanitation Data'!D160)))</f>
        <v/>
      </c>
      <c r="CP166" s="374" t="str">
        <f ca="1">+IF(OFFSET('Sanitation Data'!$E$28,0,10*ROW('Sanitation Data'!E160))="","",OFFSET('Sanitation Data'!$E$28,0,10*ROW('Sanitation Data'!E160)))</f>
        <v/>
      </c>
      <c r="CQ166" s="374" t="str">
        <f ca="1">+IF(OFFSET('Sanitation Data'!$E$29,0,10*ROW('Sanitation Data'!E160))="","",OFFSET('Sanitation Data'!$E$29,0,10*ROW('Sanitation Data'!E160)))</f>
        <v/>
      </c>
      <c r="CR166" s="374" t="str">
        <f ca="1">+IF(OFFSET('Sanitation Data'!$E$30,0,10*ROW('Sanitation Data'!E160))="","",OFFSET('Sanitation Data'!$E$30,0,10*ROW('Sanitation Data'!E160)))</f>
        <v/>
      </c>
      <c r="CS166" s="374" t="str">
        <f ca="1">+IF(OFFSET('Sanitation Data'!$E$31,0,10*ROW('Sanitation Data'!E160))="","",OFFSET('Sanitation Data'!$E$31,0,10*ROW('Sanitation Data'!E160)))</f>
        <v/>
      </c>
      <c r="CT166" s="374" t="str">
        <f ca="1">+IF(OFFSET('Sanitation Data'!$E$32,0,10*ROW('Sanitation Data'!E160))="","",OFFSET('Sanitation Data'!$E$32,0,10*ROW('Sanitation Data'!E160)))</f>
        <v/>
      </c>
      <c r="CU166" s="374" t="str">
        <f ca="1">+IF(OFFSET('Sanitation Data'!$F$28,0,10*ROW('Sanitation Data'!F160))="","",OFFSET('Sanitation Data'!$F$28,0,10*ROW('Sanitation Data'!F160)))</f>
        <v/>
      </c>
      <c r="CV166" s="374" t="str">
        <f ca="1">+IF(OFFSET('Sanitation Data'!$F$29,0,10*ROW('Sanitation Data'!F160))="","",OFFSET('Sanitation Data'!$F$29,0,10*ROW('Sanitation Data'!F160)))</f>
        <v/>
      </c>
      <c r="CW166" s="374" t="str">
        <f ca="1">+IF(OFFSET('Sanitation Data'!$F$30,0,10*ROW('Sanitation Data'!F160))="","",OFFSET('Sanitation Data'!$F$30,0,10*ROW('Sanitation Data'!F160)))</f>
        <v/>
      </c>
      <c r="CX166" s="374" t="str">
        <f ca="1">+IF(OFFSET('Sanitation Data'!$F$31,0,10*ROW('Sanitation Data'!F160))="","",OFFSET('Sanitation Data'!$F$31,0,10*ROW('Sanitation Data'!F160)))</f>
        <v/>
      </c>
      <c r="CY166" s="374" t="str">
        <f ca="1">+IF(OFFSET('Sanitation Data'!$F$32,0,10*ROW('Sanitation Data'!F160))="","",OFFSET('Sanitation Data'!$F$32,0,10*ROW('Sanitation Data'!F160)))</f>
        <v/>
      </c>
      <c r="CZ166" s="374" t="str">
        <f ca="1">+IF(OFFSET('Sanitation Data'!$G$28,0,10*ROW('Sanitation Data'!G160))="","",OFFSET('Sanitation Data'!$G$28,0,10*ROW('Sanitation Data'!G160)))</f>
        <v/>
      </c>
      <c r="DA166" s="374" t="str">
        <f ca="1">+IF(OFFSET('Sanitation Data'!$G$29,0,10*ROW('Sanitation Data'!G160))="","",OFFSET('Sanitation Data'!$G$29,0,10*ROW('Sanitation Data'!G160)))</f>
        <v/>
      </c>
      <c r="DB166" s="374" t="str">
        <f ca="1">+IF(OFFSET('Sanitation Data'!$G$30,0,10*ROW('Sanitation Data'!G160))="","",OFFSET('Sanitation Data'!$G$30,0,10*ROW('Sanitation Data'!G160)))</f>
        <v/>
      </c>
      <c r="DC166" s="374" t="str">
        <f ca="1">+IF(OFFSET('Sanitation Data'!$G$31,0,10*ROW('Sanitation Data'!G160))="","",OFFSET('Sanitation Data'!$G$31,0,10*ROW('Sanitation Data'!G160)))</f>
        <v/>
      </c>
      <c r="DD166" s="374" t="str">
        <f ca="1">+IF(OFFSET('Sanitation Data'!$G$32,0,10*ROW('Sanitation Data'!G160))="","",OFFSET('Sanitation Data'!$G$32,0,10*ROW('Sanitation Data'!G160)))</f>
        <v/>
      </c>
      <c r="DE166" s="374" t="str">
        <f ca="1">+IF(OFFSET('Sanitation Data'!$H$28,0,10*ROW('Sanitation Data'!H160))="","",OFFSET('Sanitation Data'!$H$28,0,10*ROW('Sanitation Data'!H160)))</f>
        <v/>
      </c>
      <c r="DF166" s="374" t="str">
        <f ca="1">+IF(OFFSET('Sanitation Data'!$H$29,0,10*ROW('Sanitation Data'!H160))="","",OFFSET('Sanitation Data'!$H$29,0,10*ROW('Sanitation Data'!H160)))</f>
        <v/>
      </c>
      <c r="DG166" s="374" t="str">
        <f ca="1">+IF(OFFSET('Sanitation Data'!$H$30,0,10*ROW('Sanitation Data'!H160))="","",OFFSET('Sanitation Data'!$H$30,0,10*ROW('Sanitation Data'!H160)))</f>
        <v/>
      </c>
      <c r="DH166" s="374" t="str">
        <f ca="1">+IF(OFFSET('Sanitation Data'!$H$31,0,10*ROW('Sanitation Data'!H160))="","",OFFSET('Sanitation Data'!$H$31,0,10*ROW('Sanitation Data'!H160)))</f>
        <v/>
      </c>
      <c r="DI166" s="374" t="str">
        <f ca="1">+IF(OFFSET('Sanitation Data'!$H$32,0,10*ROW('Sanitation Data'!H160))="","",OFFSET('Sanitation Data'!$H$32,0,10*ROW('Sanitation Data'!H160)))</f>
        <v/>
      </c>
      <c r="DJ166" s="374" t="str">
        <f ca="1">+IF(OFFSET('Sanitation Data'!$I$28,0,10*ROW('Sanitation Data'!I160))="","",OFFSET('Sanitation Data'!$I$28,0,10*ROW('Sanitation Data'!I160)))</f>
        <v/>
      </c>
      <c r="DK166" s="374" t="str">
        <f ca="1">+IF(OFFSET('Sanitation Data'!$I$29,0,10*ROW('Sanitation Data'!I160))="","",OFFSET('Sanitation Data'!$I$29,0,10*ROW('Sanitation Data'!I160)))</f>
        <v/>
      </c>
      <c r="DL166" s="374" t="str">
        <f ca="1">+IF(OFFSET('Sanitation Data'!$I$30,0,10*ROW('Sanitation Data'!I160))="","",OFFSET('Sanitation Data'!$I$30,0,10*ROW('Sanitation Data'!I160)))</f>
        <v/>
      </c>
      <c r="DM166" s="374" t="str">
        <f ca="1">+IF(OFFSET('Sanitation Data'!$I$31,0,10*ROW('Sanitation Data'!I160))="","",OFFSET('Sanitation Data'!$I$31,0,10*ROW('Sanitation Data'!I160)))</f>
        <v/>
      </c>
      <c r="DN166" s="374" t="str">
        <f ca="1">+IF(OFFSET('Sanitation Data'!$I$32,0,10*ROW('Sanitation Data'!I160))="","",OFFSET('Sanitation Data'!$I$32,0,10*ROW('Sanitation Data'!I160)))</f>
        <v/>
      </c>
      <c r="DO166" s="374" t="str">
        <f ca="1">+IF(OFFSET('Hygiene Data'!$D$11,0,10*ROW('Hygiene Data'!D160))="","",OFFSET('Hygiene Data'!$D$11,0,10*ROW('Hygiene Data'!D160)))</f>
        <v/>
      </c>
      <c r="DP166" s="374" t="str">
        <f ca="1">+IF(OFFSET('Hygiene Data'!$D$12,0,10*ROW('Hygiene Data'!D160))="","",OFFSET('Hygiene Data'!$D$12,0,10*ROW('Hygiene Data'!D160)))</f>
        <v/>
      </c>
      <c r="DQ166" s="374" t="str">
        <f ca="1">+IF(OFFSET('Hygiene Data'!$D$13,0,10*ROW('Hygiene Data'!D160))="","",OFFSET('Hygiene Data'!$D$13,0,10*ROW('Hygiene Data'!D160)))</f>
        <v/>
      </c>
      <c r="DR166" s="374" t="str">
        <f ca="1">+IF(OFFSET('Hygiene Data'!$E$11,0,10*ROW('Hygiene Data'!E160))="","",OFFSET('Hygiene Data'!$E$11,0,10*ROW('Hygiene Data'!E160)))</f>
        <v/>
      </c>
      <c r="DS166" s="374" t="str">
        <f ca="1">+IF(OFFSET('Hygiene Data'!$E$12,0,10*ROW('Hygiene Data'!E160))="","",OFFSET('Hygiene Data'!$E$12,0,10*ROW('Hygiene Data'!E160)))</f>
        <v/>
      </c>
      <c r="DT166" s="374" t="str">
        <f ca="1">+IF(OFFSET('Hygiene Data'!$E$13,0,10*ROW('Hygiene Data'!E160))="","",OFFSET('Hygiene Data'!$E$13,0,10*ROW('Hygiene Data'!E160)))</f>
        <v/>
      </c>
      <c r="DU166" s="374" t="str">
        <f ca="1">+IF(OFFSET('Hygiene Data'!$F$11,0,10*ROW('Hygiene Data'!F160))="","",OFFSET('Hygiene Data'!$F$11,0,10*ROW('Hygiene Data'!F160)))</f>
        <v/>
      </c>
      <c r="DV166" s="374" t="str">
        <f ca="1">+IF(OFFSET('Hygiene Data'!$F$12,0,10*ROW('Hygiene Data'!F160))="","",OFFSET('Hygiene Data'!$F$12,0,10*ROW('Hygiene Data'!F160)))</f>
        <v/>
      </c>
      <c r="DW166" s="374" t="str">
        <f ca="1">+IF(OFFSET('Hygiene Data'!$F$13,0,10*ROW('Hygiene Data'!F160))="","",OFFSET('Hygiene Data'!$F$13,0,10*ROW('Hygiene Data'!F160)))</f>
        <v/>
      </c>
      <c r="DX166" s="374" t="str">
        <f ca="1">+IF(OFFSET('Hygiene Data'!$G$11,0,10*ROW('Hygiene Data'!G160))="","",OFFSET('Hygiene Data'!$G$11,0,10*ROW('Hygiene Data'!G160)))</f>
        <v/>
      </c>
      <c r="DY166" s="374" t="str">
        <f ca="1">+IF(OFFSET('Hygiene Data'!$G$12,0,10*ROW('Hygiene Data'!G160))="","",OFFSET('Hygiene Data'!$G$12,0,10*ROW('Hygiene Data'!G160)))</f>
        <v/>
      </c>
      <c r="DZ166" s="374" t="str">
        <f ca="1">+IF(OFFSET('Hygiene Data'!$G$13,0,10*ROW('Hygiene Data'!G160))="","",OFFSET('Hygiene Data'!$G$13,0,10*ROW('Hygiene Data'!G160)))</f>
        <v/>
      </c>
      <c r="EA166" s="374" t="str">
        <f ca="1">+IF(OFFSET('Hygiene Data'!$H$11,0,10*ROW('Hygiene Data'!H160))="","",OFFSET('Hygiene Data'!$H$11,0,10*ROW('Hygiene Data'!H160)))</f>
        <v/>
      </c>
      <c r="EB166" s="374" t="str">
        <f ca="1">+IF(OFFSET('Hygiene Data'!$H$12,0,10*ROW('Hygiene Data'!H160))="","",OFFSET('Hygiene Data'!$H$12,0,10*ROW('Hygiene Data'!H160)))</f>
        <v/>
      </c>
      <c r="EC166" s="374" t="str">
        <f ca="1">+IF(OFFSET('Hygiene Data'!$H$13,0,10*ROW('Hygiene Data'!H160))="","",OFFSET('Hygiene Data'!$H$13,0,10*ROW('Hygiene Data'!H160)))</f>
        <v/>
      </c>
      <c r="ED166" s="374" t="str">
        <f ca="1">+IF(OFFSET('Hygiene Data'!$I$11,0,10*ROW('Hygiene Data'!I160))="","",OFFSET('Hygiene Data'!$I$11,0,10*ROW('Hygiene Data'!I160)))</f>
        <v/>
      </c>
      <c r="EE166" s="374" t="str">
        <f ca="1">+IF(OFFSET('Hygiene Data'!$I$12,0,10*ROW('Hygiene Data'!I160))="","",OFFSET('Hygiene Data'!$I$12,0,10*ROW('Hygiene Data'!I160)))</f>
        <v/>
      </c>
      <c r="EF166" s="374" t="str">
        <f ca="1">+IF(OFFSET('Hygiene Data'!$I$13,0,10*ROW('Hygiene Data'!I160))="","",OFFSET('Hygiene Data'!$I$13,0,10*ROW('Hygiene Data'!I160)))</f>
        <v/>
      </c>
    </row>
    <row r="167" spans="1:136" x14ac:dyDescent="0.25">
      <c r="A167" s="483" t="str">
        <f ca="1">+IF(OFFSET('Water Data'!$B$2,0,10*ROW('Water Data'!E161))="","",OFFSET('Water Data'!$B$2,0,10*ROW('Water Data'!E161)))</f>
        <v/>
      </c>
      <c r="B167" s="48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0" t="str">
        <f t="shared" ca="1" si="2"/>
        <v/>
      </c>
      <c r="D167" s="51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4" t="str">
        <f ca="1">+IF(OFFSET('Water Data'!$D$27,0,10*ROW('Water Data'!D161))="","",OFFSET('Water Data'!$D$27,0,10*ROW('Water Data'!D161)))</f>
        <v/>
      </c>
      <c r="BT167" s="374" t="str">
        <f ca="1">+IF(OFFSET('Water Data'!$D$28,0,10*ROW('Water Data'!D161))="","",OFFSET('Water Data'!$D$28,0,10*ROW('Water Data'!D161)))</f>
        <v/>
      </c>
      <c r="BU167" s="374" t="str">
        <f ca="1">+IF(OFFSET('Water Data'!$D$29,0,10*ROW('Water Data'!D161))="","",OFFSET('Water Data'!$D$29,0,10*ROW('Water Data'!D161)))</f>
        <v/>
      </c>
      <c r="BV167" s="374" t="str">
        <f ca="1">+IF(OFFSET('Water Data'!$E$27,0,10*ROW('Water Data'!E161))="","",OFFSET('Water Data'!$E$27,0,10*ROW('Water Data'!E161)))</f>
        <v/>
      </c>
      <c r="BW167" s="374" t="str">
        <f ca="1">+IF(OFFSET('Water Data'!$E$28,0,10*ROW('Water Data'!E161))="","",OFFSET('Water Data'!$E$28,0,10*ROW('Water Data'!E161)))</f>
        <v/>
      </c>
      <c r="BX167" s="374" t="str">
        <f ca="1">+IF(OFFSET('Water Data'!$E$29,0,10*ROW('Water Data'!E161))="","",OFFSET('Water Data'!$E$29,0,10*ROW('Water Data'!E161)))</f>
        <v/>
      </c>
      <c r="BY167" s="374" t="str">
        <f ca="1">+IF(OFFSET('Water Data'!$F$27,0,10*ROW('Water Data'!F161))="","",OFFSET('Water Data'!$F$27,0,10*ROW('Water Data'!F161)))</f>
        <v/>
      </c>
      <c r="BZ167" s="374" t="str">
        <f ca="1">+IF(OFFSET('Water Data'!$F$28,0,10*ROW('Water Data'!F161))="","",OFFSET('Water Data'!$F$28,0,10*ROW('Water Data'!F161)))</f>
        <v/>
      </c>
      <c r="CA167" s="374" t="str">
        <f ca="1">+IF(OFFSET('Water Data'!$F$29,0,10*ROW('Water Data'!F161))="","",OFFSET('Water Data'!$F$29,0,10*ROW('Water Data'!F161)))</f>
        <v/>
      </c>
      <c r="CB167" s="374" t="str">
        <f ca="1">+IF(OFFSET('Water Data'!$G$27,0,10*ROW('Water Data'!G161))="","",OFFSET('Water Data'!$G$27,0,10*ROW('Water Data'!G161)))</f>
        <v/>
      </c>
      <c r="CC167" s="374" t="str">
        <f ca="1">+IF(OFFSET('Water Data'!$G$28,0,10*ROW('Water Data'!G161))="","",OFFSET('Water Data'!$G$28,0,10*ROW('Water Data'!G161)))</f>
        <v/>
      </c>
      <c r="CD167" s="374" t="str">
        <f ca="1">+IF(OFFSET('Water Data'!$G$29,0,10*ROW('Water Data'!G161))="","",OFFSET('Water Data'!$G$29,0,10*ROW('Water Data'!G161)))</f>
        <v/>
      </c>
      <c r="CE167" s="374" t="str">
        <f ca="1">+IF(OFFSET('Water Data'!$H$27,0,10*ROW('Water Data'!H161))="","",OFFSET('Water Data'!$H$27,0,10*ROW('Water Data'!H161)))</f>
        <v/>
      </c>
      <c r="CF167" s="374" t="str">
        <f ca="1">+IF(OFFSET('Water Data'!$H$28,0,10*ROW('Water Data'!H161))="","",OFFSET('Water Data'!$H$28,0,10*ROW('Water Data'!H161)))</f>
        <v/>
      </c>
      <c r="CG167" s="374" t="str">
        <f ca="1">+IF(OFFSET('Water Data'!$H$29,0,10*ROW('Water Data'!H161))="","",OFFSET('Water Data'!$H$29,0,10*ROW('Water Data'!H161)))</f>
        <v/>
      </c>
      <c r="CH167" s="374" t="str">
        <f ca="1">+IF(OFFSET('Water Data'!$I$27,0,10*ROW('Water Data'!I161))="","",OFFSET('Water Data'!$I$27,0,10*ROW('Water Data'!I161)))</f>
        <v/>
      </c>
      <c r="CI167" s="374" t="str">
        <f ca="1">+IF(OFFSET('Water Data'!$I$28,0,10*ROW('Water Data'!I161))="","",OFFSET('Water Data'!$I$28,0,10*ROW('Water Data'!I161)))</f>
        <v/>
      </c>
      <c r="CJ167" s="374" t="str">
        <f ca="1">+IF(OFFSET('Water Data'!$I$29,0,10*ROW('Water Data'!I161))="","",OFFSET('Water Data'!$I$29,0,10*ROW('Water Data'!I161)))</f>
        <v/>
      </c>
      <c r="CK167" s="374" t="str">
        <f ca="1">+IF(OFFSET('Sanitation Data'!$D$28,0,10*ROW('Sanitation Data'!D161))="","",OFFSET('Sanitation Data'!$D$28,0,10*ROW('Sanitation Data'!D161)))</f>
        <v/>
      </c>
      <c r="CL167" s="374" t="str">
        <f ca="1">+IF(OFFSET('Sanitation Data'!$D$29,0,10*ROW('Sanitation Data'!D161))="","",OFFSET('Sanitation Data'!$D$29,0,10*ROW('Sanitation Data'!D161)))</f>
        <v/>
      </c>
      <c r="CM167" s="374" t="str">
        <f ca="1">+IF(OFFSET('Sanitation Data'!$D$30,0,10*ROW('Sanitation Data'!D161))="","",OFFSET('Sanitation Data'!$D$30,0,10*ROW('Sanitation Data'!D161)))</f>
        <v/>
      </c>
      <c r="CN167" s="374" t="str">
        <f ca="1">+IF(OFFSET('Sanitation Data'!$D$31,0,10*ROW('Sanitation Data'!D161))="","",OFFSET('Sanitation Data'!$D$31,0,10*ROW('Sanitation Data'!D161)))</f>
        <v/>
      </c>
      <c r="CO167" s="374" t="str">
        <f ca="1">+IF(OFFSET('Sanitation Data'!$D$32,0,10*ROW('Sanitation Data'!D161))="","",OFFSET('Sanitation Data'!$D$32,0,10*ROW('Sanitation Data'!D161)))</f>
        <v/>
      </c>
      <c r="CP167" s="374" t="str">
        <f ca="1">+IF(OFFSET('Sanitation Data'!$E$28,0,10*ROW('Sanitation Data'!E161))="","",OFFSET('Sanitation Data'!$E$28,0,10*ROW('Sanitation Data'!E161)))</f>
        <v/>
      </c>
      <c r="CQ167" s="374" t="str">
        <f ca="1">+IF(OFFSET('Sanitation Data'!$E$29,0,10*ROW('Sanitation Data'!E161))="","",OFFSET('Sanitation Data'!$E$29,0,10*ROW('Sanitation Data'!E161)))</f>
        <v/>
      </c>
      <c r="CR167" s="374" t="str">
        <f ca="1">+IF(OFFSET('Sanitation Data'!$E$30,0,10*ROW('Sanitation Data'!E161))="","",OFFSET('Sanitation Data'!$E$30,0,10*ROW('Sanitation Data'!E161)))</f>
        <v/>
      </c>
      <c r="CS167" s="374" t="str">
        <f ca="1">+IF(OFFSET('Sanitation Data'!$E$31,0,10*ROW('Sanitation Data'!E161))="","",OFFSET('Sanitation Data'!$E$31,0,10*ROW('Sanitation Data'!E161)))</f>
        <v/>
      </c>
      <c r="CT167" s="374" t="str">
        <f ca="1">+IF(OFFSET('Sanitation Data'!$E$32,0,10*ROW('Sanitation Data'!E161))="","",OFFSET('Sanitation Data'!$E$32,0,10*ROW('Sanitation Data'!E161)))</f>
        <v/>
      </c>
      <c r="CU167" s="374" t="str">
        <f ca="1">+IF(OFFSET('Sanitation Data'!$F$28,0,10*ROW('Sanitation Data'!F161))="","",OFFSET('Sanitation Data'!$F$28,0,10*ROW('Sanitation Data'!F161)))</f>
        <v/>
      </c>
      <c r="CV167" s="374" t="str">
        <f ca="1">+IF(OFFSET('Sanitation Data'!$F$29,0,10*ROW('Sanitation Data'!F161))="","",OFFSET('Sanitation Data'!$F$29,0,10*ROW('Sanitation Data'!F161)))</f>
        <v/>
      </c>
      <c r="CW167" s="374" t="str">
        <f ca="1">+IF(OFFSET('Sanitation Data'!$F$30,0,10*ROW('Sanitation Data'!F161))="","",OFFSET('Sanitation Data'!$F$30,0,10*ROW('Sanitation Data'!F161)))</f>
        <v/>
      </c>
      <c r="CX167" s="374" t="str">
        <f ca="1">+IF(OFFSET('Sanitation Data'!$F$31,0,10*ROW('Sanitation Data'!F161))="","",OFFSET('Sanitation Data'!$F$31,0,10*ROW('Sanitation Data'!F161)))</f>
        <v/>
      </c>
      <c r="CY167" s="374" t="str">
        <f ca="1">+IF(OFFSET('Sanitation Data'!$F$32,0,10*ROW('Sanitation Data'!F161))="","",OFFSET('Sanitation Data'!$F$32,0,10*ROW('Sanitation Data'!F161)))</f>
        <v/>
      </c>
      <c r="CZ167" s="374" t="str">
        <f ca="1">+IF(OFFSET('Sanitation Data'!$G$28,0,10*ROW('Sanitation Data'!G161))="","",OFFSET('Sanitation Data'!$G$28,0,10*ROW('Sanitation Data'!G161)))</f>
        <v/>
      </c>
      <c r="DA167" s="374" t="str">
        <f ca="1">+IF(OFFSET('Sanitation Data'!$G$29,0,10*ROW('Sanitation Data'!G161))="","",OFFSET('Sanitation Data'!$G$29,0,10*ROW('Sanitation Data'!G161)))</f>
        <v/>
      </c>
      <c r="DB167" s="374" t="str">
        <f ca="1">+IF(OFFSET('Sanitation Data'!$G$30,0,10*ROW('Sanitation Data'!G161))="","",OFFSET('Sanitation Data'!$G$30,0,10*ROW('Sanitation Data'!G161)))</f>
        <v/>
      </c>
      <c r="DC167" s="374" t="str">
        <f ca="1">+IF(OFFSET('Sanitation Data'!$G$31,0,10*ROW('Sanitation Data'!G161))="","",OFFSET('Sanitation Data'!$G$31,0,10*ROW('Sanitation Data'!G161)))</f>
        <v/>
      </c>
      <c r="DD167" s="374" t="str">
        <f ca="1">+IF(OFFSET('Sanitation Data'!$G$32,0,10*ROW('Sanitation Data'!G161))="","",OFFSET('Sanitation Data'!$G$32,0,10*ROW('Sanitation Data'!G161)))</f>
        <v/>
      </c>
      <c r="DE167" s="374" t="str">
        <f ca="1">+IF(OFFSET('Sanitation Data'!$H$28,0,10*ROW('Sanitation Data'!H161))="","",OFFSET('Sanitation Data'!$H$28,0,10*ROW('Sanitation Data'!H161)))</f>
        <v/>
      </c>
      <c r="DF167" s="374" t="str">
        <f ca="1">+IF(OFFSET('Sanitation Data'!$H$29,0,10*ROW('Sanitation Data'!H161))="","",OFFSET('Sanitation Data'!$H$29,0,10*ROW('Sanitation Data'!H161)))</f>
        <v/>
      </c>
      <c r="DG167" s="374" t="str">
        <f ca="1">+IF(OFFSET('Sanitation Data'!$H$30,0,10*ROW('Sanitation Data'!H161))="","",OFFSET('Sanitation Data'!$H$30,0,10*ROW('Sanitation Data'!H161)))</f>
        <v/>
      </c>
      <c r="DH167" s="374" t="str">
        <f ca="1">+IF(OFFSET('Sanitation Data'!$H$31,0,10*ROW('Sanitation Data'!H161))="","",OFFSET('Sanitation Data'!$H$31,0,10*ROW('Sanitation Data'!H161)))</f>
        <v/>
      </c>
      <c r="DI167" s="374" t="str">
        <f ca="1">+IF(OFFSET('Sanitation Data'!$H$32,0,10*ROW('Sanitation Data'!H161))="","",OFFSET('Sanitation Data'!$H$32,0,10*ROW('Sanitation Data'!H161)))</f>
        <v/>
      </c>
      <c r="DJ167" s="374" t="str">
        <f ca="1">+IF(OFFSET('Sanitation Data'!$I$28,0,10*ROW('Sanitation Data'!I161))="","",OFFSET('Sanitation Data'!$I$28,0,10*ROW('Sanitation Data'!I161)))</f>
        <v/>
      </c>
      <c r="DK167" s="374" t="str">
        <f ca="1">+IF(OFFSET('Sanitation Data'!$I$29,0,10*ROW('Sanitation Data'!I161))="","",OFFSET('Sanitation Data'!$I$29,0,10*ROW('Sanitation Data'!I161)))</f>
        <v/>
      </c>
      <c r="DL167" s="374" t="str">
        <f ca="1">+IF(OFFSET('Sanitation Data'!$I$30,0,10*ROW('Sanitation Data'!I161))="","",OFFSET('Sanitation Data'!$I$30,0,10*ROW('Sanitation Data'!I161)))</f>
        <v/>
      </c>
      <c r="DM167" s="374" t="str">
        <f ca="1">+IF(OFFSET('Sanitation Data'!$I$31,0,10*ROW('Sanitation Data'!I161))="","",OFFSET('Sanitation Data'!$I$31,0,10*ROW('Sanitation Data'!I161)))</f>
        <v/>
      </c>
      <c r="DN167" s="374" t="str">
        <f ca="1">+IF(OFFSET('Sanitation Data'!$I$32,0,10*ROW('Sanitation Data'!I161))="","",OFFSET('Sanitation Data'!$I$32,0,10*ROW('Sanitation Data'!I161)))</f>
        <v/>
      </c>
      <c r="DO167" s="374" t="str">
        <f ca="1">+IF(OFFSET('Hygiene Data'!$D$11,0,10*ROW('Hygiene Data'!D161))="","",OFFSET('Hygiene Data'!$D$11,0,10*ROW('Hygiene Data'!D161)))</f>
        <v/>
      </c>
      <c r="DP167" s="374" t="str">
        <f ca="1">+IF(OFFSET('Hygiene Data'!$D$12,0,10*ROW('Hygiene Data'!D161))="","",OFFSET('Hygiene Data'!$D$12,0,10*ROW('Hygiene Data'!D161)))</f>
        <v/>
      </c>
      <c r="DQ167" s="374" t="str">
        <f ca="1">+IF(OFFSET('Hygiene Data'!$D$13,0,10*ROW('Hygiene Data'!D161))="","",OFFSET('Hygiene Data'!$D$13,0,10*ROW('Hygiene Data'!D161)))</f>
        <v/>
      </c>
      <c r="DR167" s="374" t="str">
        <f ca="1">+IF(OFFSET('Hygiene Data'!$E$11,0,10*ROW('Hygiene Data'!E161))="","",OFFSET('Hygiene Data'!$E$11,0,10*ROW('Hygiene Data'!E161)))</f>
        <v/>
      </c>
      <c r="DS167" s="374" t="str">
        <f ca="1">+IF(OFFSET('Hygiene Data'!$E$12,0,10*ROW('Hygiene Data'!E161))="","",OFFSET('Hygiene Data'!$E$12,0,10*ROW('Hygiene Data'!E161)))</f>
        <v/>
      </c>
      <c r="DT167" s="374" t="str">
        <f ca="1">+IF(OFFSET('Hygiene Data'!$E$13,0,10*ROW('Hygiene Data'!E161))="","",OFFSET('Hygiene Data'!$E$13,0,10*ROW('Hygiene Data'!E161)))</f>
        <v/>
      </c>
      <c r="DU167" s="374" t="str">
        <f ca="1">+IF(OFFSET('Hygiene Data'!$F$11,0,10*ROW('Hygiene Data'!F161))="","",OFFSET('Hygiene Data'!$F$11,0,10*ROW('Hygiene Data'!F161)))</f>
        <v/>
      </c>
      <c r="DV167" s="374" t="str">
        <f ca="1">+IF(OFFSET('Hygiene Data'!$F$12,0,10*ROW('Hygiene Data'!F161))="","",OFFSET('Hygiene Data'!$F$12,0,10*ROW('Hygiene Data'!F161)))</f>
        <v/>
      </c>
      <c r="DW167" s="374" t="str">
        <f ca="1">+IF(OFFSET('Hygiene Data'!$F$13,0,10*ROW('Hygiene Data'!F161))="","",OFFSET('Hygiene Data'!$F$13,0,10*ROW('Hygiene Data'!F161)))</f>
        <v/>
      </c>
      <c r="DX167" s="374" t="str">
        <f ca="1">+IF(OFFSET('Hygiene Data'!$G$11,0,10*ROW('Hygiene Data'!G161))="","",OFFSET('Hygiene Data'!$G$11,0,10*ROW('Hygiene Data'!G161)))</f>
        <v/>
      </c>
      <c r="DY167" s="374" t="str">
        <f ca="1">+IF(OFFSET('Hygiene Data'!$G$12,0,10*ROW('Hygiene Data'!G161))="","",OFFSET('Hygiene Data'!$G$12,0,10*ROW('Hygiene Data'!G161)))</f>
        <v/>
      </c>
      <c r="DZ167" s="374" t="str">
        <f ca="1">+IF(OFFSET('Hygiene Data'!$G$13,0,10*ROW('Hygiene Data'!G161))="","",OFFSET('Hygiene Data'!$G$13,0,10*ROW('Hygiene Data'!G161)))</f>
        <v/>
      </c>
      <c r="EA167" s="374" t="str">
        <f ca="1">+IF(OFFSET('Hygiene Data'!$H$11,0,10*ROW('Hygiene Data'!H161))="","",OFFSET('Hygiene Data'!$H$11,0,10*ROW('Hygiene Data'!H161)))</f>
        <v/>
      </c>
      <c r="EB167" s="374" t="str">
        <f ca="1">+IF(OFFSET('Hygiene Data'!$H$12,0,10*ROW('Hygiene Data'!H161))="","",OFFSET('Hygiene Data'!$H$12,0,10*ROW('Hygiene Data'!H161)))</f>
        <v/>
      </c>
      <c r="EC167" s="374" t="str">
        <f ca="1">+IF(OFFSET('Hygiene Data'!$H$13,0,10*ROW('Hygiene Data'!H161))="","",OFFSET('Hygiene Data'!$H$13,0,10*ROW('Hygiene Data'!H161)))</f>
        <v/>
      </c>
      <c r="ED167" s="374" t="str">
        <f ca="1">+IF(OFFSET('Hygiene Data'!$I$11,0,10*ROW('Hygiene Data'!I161))="","",OFFSET('Hygiene Data'!$I$11,0,10*ROW('Hygiene Data'!I161)))</f>
        <v/>
      </c>
      <c r="EE167" s="374" t="str">
        <f ca="1">+IF(OFFSET('Hygiene Data'!$I$12,0,10*ROW('Hygiene Data'!I161))="","",OFFSET('Hygiene Data'!$I$12,0,10*ROW('Hygiene Data'!I161)))</f>
        <v/>
      </c>
      <c r="EF167" s="374" t="str">
        <f ca="1">+IF(OFFSET('Hygiene Data'!$I$13,0,10*ROW('Hygiene Data'!I161))="","",OFFSET('Hygiene Data'!$I$13,0,10*ROW('Hygiene Data'!I161)))</f>
        <v/>
      </c>
    </row>
    <row r="168" spans="1:136" x14ac:dyDescent="0.25">
      <c r="A168" s="483" t="str">
        <f ca="1">+IF(OFFSET('Water Data'!$B$2,0,10*ROW('Water Data'!E162))="","",OFFSET('Water Data'!$B$2,0,10*ROW('Water Data'!E162)))</f>
        <v/>
      </c>
      <c r="B168" s="48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0" t="str">
        <f t="shared" ca="1" si="2"/>
        <v/>
      </c>
      <c r="D168" s="51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4" t="str">
        <f ca="1">+IF(OFFSET('Water Data'!$D$27,0,10*ROW('Water Data'!D162))="","",OFFSET('Water Data'!$D$27,0,10*ROW('Water Data'!D162)))</f>
        <v/>
      </c>
      <c r="BT168" s="374" t="str">
        <f ca="1">+IF(OFFSET('Water Data'!$D$28,0,10*ROW('Water Data'!D162))="","",OFFSET('Water Data'!$D$28,0,10*ROW('Water Data'!D162)))</f>
        <v/>
      </c>
      <c r="BU168" s="374" t="str">
        <f ca="1">+IF(OFFSET('Water Data'!$D$29,0,10*ROW('Water Data'!D162))="","",OFFSET('Water Data'!$D$29,0,10*ROW('Water Data'!D162)))</f>
        <v/>
      </c>
      <c r="BV168" s="374" t="str">
        <f ca="1">+IF(OFFSET('Water Data'!$E$27,0,10*ROW('Water Data'!E162))="","",OFFSET('Water Data'!$E$27,0,10*ROW('Water Data'!E162)))</f>
        <v/>
      </c>
      <c r="BW168" s="374" t="str">
        <f ca="1">+IF(OFFSET('Water Data'!$E$28,0,10*ROW('Water Data'!E162))="","",OFFSET('Water Data'!$E$28,0,10*ROW('Water Data'!E162)))</f>
        <v/>
      </c>
      <c r="BX168" s="374" t="str">
        <f ca="1">+IF(OFFSET('Water Data'!$E$29,0,10*ROW('Water Data'!E162))="","",OFFSET('Water Data'!$E$29,0,10*ROW('Water Data'!E162)))</f>
        <v/>
      </c>
      <c r="BY168" s="374" t="str">
        <f ca="1">+IF(OFFSET('Water Data'!$F$27,0,10*ROW('Water Data'!F162))="","",OFFSET('Water Data'!$F$27,0,10*ROW('Water Data'!F162)))</f>
        <v/>
      </c>
      <c r="BZ168" s="374" t="str">
        <f ca="1">+IF(OFFSET('Water Data'!$F$28,0,10*ROW('Water Data'!F162))="","",OFFSET('Water Data'!$F$28,0,10*ROW('Water Data'!F162)))</f>
        <v/>
      </c>
      <c r="CA168" s="374" t="str">
        <f ca="1">+IF(OFFSET('Water Data'!$F$29,0,10*ROW('Water Data'!F162))="","",OFFSET('Water Data'!$F$29,0,10*ROW('Water Data'!F162)))</f>
        <v/>
      </c>
      <c r="CB168" s="374" t="str">
        <f ca="1">+IF(OFFSET('Water Data'!$G$27,0,10*ROW('Water Data'!G162))="","",OFFSET('Water Data'!$G$27,0,10*ROW('Water Data'!G162)))</f>
        <v/>
      </c>
      <c r="CC168" s="374" t="str">
        <f ca="1">+IF(OFFSET('Water Data'!$G$28,0,10*ROW('Water Data'!G162))="","",OFFSET('Water Data'!$G$28,0,10*ROW('Water Data'!G162)))</f>
        <v/>
      </c>
      <c r="CD168" s="374" t="str">
        <f ca="1">+IF(OFFSET('Water Data'!$G$29,0,10*ROW('Water Data'!G162))="","",OFFSET('Water Data'!$G$29,0,10*ROW('Water Data'!G162)))</f>
        <v/>
      </c>
      <c r="CE168" s="374" t="str">
        <f ca="1">+IF(OFFSET('Water Data'!$H$27,0,10*ROW('Water Data'!H162))="","",OFFSET('Water Data'!$H$27,0,10*ROW('Water Data'!H162)))</f>
        <v/>
      </c>
      <c r="CF168" s="374" t="str">
        <f ca="1">+IF(OFFSET('Water Data'!$H$28,0,10*ROW('Water Data'!H162))="","",OFFSET('Water Data'!$H$28,0,10*ROW('Water Data'!H162)))</f>
        <v/>
      </c>
      <c r="CG168" s="374" t="str">
        <f ca="1">+IF(OFFSET('Water Data'!$H$29,0,10*ROW('Water Data'!H162))="","",OFFSET('Water Data'!$H$29,0,10*ROW('Water Data'!H162)))</f>
        <v/>
      </c>
      <c r="CH168" s="374" t="str">
        <f ca="1">+IF(OFFSET('Water Data'!$I$27,0,10*ROW('Water Data'!I162))="","",OFFSET('Water Data'!$I$27,0,10*ROW('Water Data'!I162)))</f>
        <v/>
      </c>
      <c r="CI168" s="374" t="str">
        <f ca="1">+IF(OFFSET('Water Data'!$I$28,0,10*ROW('Water Data'!I162))="","",OFFSET('Water Data'!$I$28,0,10*ROW('Water Data'!I162)))</f>
        <v/>
      </c>
      <c r="CJ168" s="374" t="str">
        <f ca="1">+IF(OFFSET('Water Data'!$I$29,0,10*ROW('Water Data'!I162))="","",OFFSET('Water Data'!$I$29,0,10*ROW('Water Data'!I162)))</f>
        <v/>
      </c>
      <c r="CK168" s="374" t="str">
        <f ca="1">+IF(OFFSET('Sanitation Data'!$D$28,0,10*ROW('Sanitation Data'!D162))="","",OFFSET('Sanitation Data'!$D$28,0,10*ROW('Sanitation Data'!D162)))</f>
        <v/>
      </c>
      <c r="CL168" s="374" t="str">
        <f ca="1">+IF(OFFSET('Sanitation Data'!$D$29,0,10*ROW('Sanitation Data'!D162))="","",OFFSET('Sanitation Data'!$D$29,0,10*ROW('Sanitation Data'!D162)))</f>
        <v/>
      </c>
      <c r="CM168" s="374" t="str">
        <f ca="1">+IF(OFFSET('Sanitation Data'!$D$30,0,10*ROW('Sanitation Data'!D162))="","",OFFSET('Sanitation Data'!$D$30,0,10*ROW('Sanitation Data'!D162)))</f>
        <v/>
      </c>
      <c r="CN168" s="374" t="str">
        <f ca="1">+IF(OFFSET('Sanitation Data'!$D$31,0,10*ROW('Sanitation Data'!D162))="","",OFFSET('Sanitation Data'!$D$31,0,10*ROW('Sanitation Data'!D162)))</f>
        <v/>
      </c>
      <c r="CO168" s="374" t="str">
        <f ca="1">+IF(OFFSET('Sanitation Data'!$D$32,0,10*ROW('Sanitation Data'!D162))="","",OFFSET('Sanitation Data'!$D$32,0,10*ROW('Sanitation Data'!D162)))</f>
        <v/>
      </c>
      <c r="CP168" s="374" t="str">
        <f ca="1">+IF(OFFSET('Sanitation Data'!$E$28,0,10*ROW('Sanitation Data'!E162))="","",OFFSET('Sanitation Data'!$E$28,0,10*ROW('Sanitation Data'!E162)))</f>
        <v/>
      </c>
      <c r="CQ168" s="374" t="str">
        <f ca="1">+IF(OFFSET('Sanitation Data'!$E$29,0,10*ROW('Sanitation Data'!E162))="","",OFFSET('Sanitation Data'!$E$29,0,10*ROW('Sanitation Data'!E162)))</f>
        <v/>
      </c>
      <c r="CR168" s="374" t="str">
        <f ca="1">+IF(OFFSET('Sanitation Data'!$E$30,0,10*ROW('Sanitation Data'!E162))="","",OFFSET('Sanitation Data'!$E$30,0,10*ROW('Sanitation Data'!E162)))</f>
        <v/>
      </c>
      <c r="CS168" s="374" t="str">
        <f ca="1">+IF(OFFSET('Sanitation Data'!$E$31,0,10*ROW('Sanitation Data'!E162))="","",OFFSET('Sanitation Data'!$E$31,0,10*ROW('Sanitation Data'!E162)))</f>
        <v/>
      </c>
      <c r="CT168" s="374" t="str">
        <f ca="1">+IF(OFFSET('Sanitation Data'!$E$32,0,10*ROW('Sanitation Data'!E162))="","",OFFSET('Sanitation Data'!$E$32,0,10*ROW('Sanitation Data'!E162)))</f>
        <v/>
      </c>
      <c r="CU168" s="374" t="str">
        <f ca="1">+IF(OFFSET('Sanitation Data'!$F$28,0,10*ROW('Sanitation Data'!F162))="","",OFFSET('Sanitation Data'!$F$28,0,10*ROW('Sanitation Data'!F162)))</f>
        <v/>
      </c>
      <c r="CV168" s="374" t="str">
        <f ca="1">+IF(OFFSET('Sanitation Data'!$F$29,0,10*ROW('Sanitation Data'!F162))="","",OFFSET('Sanitation Data'!$F$29,0,10*ROW('Sanitation Data'!F162)))</f>
        <v/>
      </c>
      <c r="CW168" s="374" t="str">
        <f ca="1">+IF(OFFSET('Sanitation Data'!$F$30,0,10*ROW('Sanitation Data'!F162))="","",OFFSET('Sanitation Data'!$F$30,0,10*ROW('Sanitation Data'!F162)))</f>
        <v/>
      </c>
      <c r="CX168" s="374" t="str">
        <f ca="1">+IF(OFFSET('Sanitation Data'!$F$31,0,10*ROW('Sanitation Data'!F162))="","",OFFSET('Sanitation Data'!$F$31,0,10*ROW('Sanitation Data'!F162)))</f>
        <v/>
      </c>
      <c r="CY168" s="374" t="str">
        <f ca="1">+IF(OFFSET('Sanitation Data'!$F$32,0,10*ROW('Sanitation Data'!F162))="","",OFFSET('Sanitation Data'!$F$32,0,10*ROW('Sanitation Data'!F162)))</f>
        <v/>
      </c>
      <c r="CZ168" s="374" t="str">
        <f ca="1">+IF(OFFSET('Sanitation Data'!$G$28,0,10*ROW('Sanitation Data'!G162))="","",OFFSET('Sanitation Data'!$G$28,0,10*ROW('Sanitation Data'!G162)))</f>
        <v/>
      </c>
      <c r="DA168" s="374" t="str">
        <f ca="1">+IF(OFFSET('Sanitation Data'!$G$29,0,10*ROW('Sanitation Data'!G162))="","",OFFSET('Sanitation Data'!$G$29,0,10*ROW('Sanitation Data'!G162)))</f>
        <v/>
      </c>
      <c r="DB168" s="374" t="str">
        <f ca="1">+IF(OFFSET('Sanitation Data'!$G$30,0,10*ROW('Sanitation Data'!G162))="","",OFFSET('Sanitation Data'!$G$30,0,10*ROW('Sanitation Data'!G162)))</f>
        <v/>
      </c>
      <c r="DC168" s="374" t="str">
        <f ca="1">+IF(OFFSET('Sanitation Data'!$G$31,0,10*ROW('Sanitation Data'!G162))="","",OFFSET('Sanitation Data'!$G$31,0,10*ROW('Sanitation Data'!G162)))</f>
        <v/>
      </c>
      <c r="DD168" s="374" t="str">
        <f ca="1">+IF(OFFSET('Sanitation Data'!$G$32,0,10*ROW('Sanitation Data'!G162))="","",OFFSET('Sanitation Data'!$G$32,0,10*ROW('Sanitation Data'!G162)))</f>
        <v/>
      </c>
      <c r="DE168" s="374" t="str">
        <f ca="1">+IF(OFFSET('Sanitation Data'!$H$28,0,10*ROW('Sanitation Data'!H162))="","",OFFSET('Sanitation Data'!$H$28,0,10*ROW('Sanitation Data'!H162)))</f>
        <v/>
      </c>
      <c r="DF168" s="374" t="str">
        <f ca="1">+IF(OFFSET('Sanitation Data'!$H$29,0,10*ROW('Sanitation Data'!H162))="","",OFFSET('Sanitation Data'!$H$29,0,10*ROW('Sanitation Data'!H162)))</f>
        <v/>
      </c>
      <c r="DG168" s="374" t="str">
        <f ca="1">+IF(OFFSET('Sanitation Data'!$H$30,0,10*ROW('Sanitation Data'!H162))="","",OFFSET('Sanitation Data'!$H$30,0,10*ROW('Sanitation Data'!H162)))</f>
        <v/>
      </c>
      <c r="DH168" s="374" t="str">
        <f ca="1">+IF(OFFSET('Sanitation Data'!$H$31,0,10*ROW('Sanitation Data'!H162))="","",OFFSET('Sanitation Data'!$H$31,0,10*ROW('Sanitation Data'!H162)))</f>
        <v/>
      </c>
      <c r="DI168" s="374" t="str">
        <f ca="1">+IF(OFFSET('Sanitation Data'!$H$32,0,10*ROW('Sanitation Data'!H162))="","",OFFSET('Sanitation Data'!$H$32,0,10*ROW('Sanitation Data'!H162)))</f>
        <v/>
      </c>
      <c r="DJ168" s="374" t="str">
        <f ca="1">+IF(OFFSET('Sanitation Data'!$I$28,0,10*ROW('Sanitation Data'!I162))="","",OFFSET('Sanitation Data'!$I$28,0,10*ROW('Sanitation Data'!I162)))</f>
        <v/>
      </c>
      <c r="DK168" s="374" t="str">
        <f ca="1">+IF(OFFSET('Sanitation Data'!$I$29,0,10*ROW('Sanitation Data'!I162))="","",OFFSET('Sanitation Data'!$I$29,0,10*ROW('Sanitation Data'!I162)))</f>
        <v/>
      </c>
      <c r="DL168" s="374" t="str">
        <f ca="1">+IF(OFFSET('Sanitation Data'!$I$30,0,10*ROW('Sanitation Data'!I162))="","",OFFSET('Sanitation Data'!$I$30,0,10*ROW('Sanitation Data'!I162)))</f>
        <v/>
      </c>
      <c r="DM168" s="374" t="str">
        <f ca="1">+IF(OFFSET('Sanitation Data'!$I$31,0,10*ROW('Sanitation Data'!I162))="","",OFFSET('Sanitation Data'!$I$31,0,10*ROW('Sanitation Data'!I162)))</f>
        <v/>
      </c>
      <c r="DN168" s="374" t="str">
        <f ca="1">+IF(OFFSET('Sanitation Data'!$I$32,0,10*ROW('Sanitation Data'!I162))="","",OFFSET('Sanitation Data'!$I$32,0,10*ROW('Sanitation Data'!I162)))</f>
        <v/>
      </c>
      <c r="DO168" s="374" t="str">
        <f ca="1">+IF(OFFSET('Hygiene Data'!$D$11,0,10*ROW('Hygiene Data'!D162))="","",OFFSET('Hygiene Data'!$D$11,0,10*ROW('Hygiene Data'!D162)))</f>
        <v/>
      </c>
      <c r="DP168" s="374" t="str">
        <f ca="1">+IF(OFFSET('Hygiene Data'!$D$12,0,10*ROW('Hygiene Data'!D162))="","",OFFSET('Hygiene Data'!$D$12,0,10*ROW('Hygiene Data'!D162)))</f>
        <v/>
      </c>
      <c r="DQ168" s="374" t="str">
        <f ca="1">+IF(OFFSET('Hygiene Data'!$D$13,0,10*ROW('Hygiene Data'!D162))="","",OFFSET('Hygiene Data'!$D$13,0,10*ROW('Hygiene Data'!D162)))</f>
        <v/>
      </c>
      <c r="DR168" s="374" t="str">
        <f ca="1">+IF(OFFSET('Hygiene Data'!$E$11,0,10*ROW('Hygiene Data'!E162))="","",OFFSET('Hygiene Data'!$E$11,0,10*ROW('Hygiene Data'!E162)))</f>
        <v/>
      </c>
      <c r="DS168" s="374" t="str">
        <f ca="1">+IF(OFFSET('Hygiene Data'!$E$12,0,10*ROW('Hygiene Data'!E162))="","",OFFSET('Hygiene Data'!$E$12,0,10*ROW('Hygiene Data'!E162)))</f>
        <v/>
      </c>
      <c r="DT168" s="374" t="str">
        <f ca="1">+IF(OFFSET('Hygiene Data'!$E$13,0,10*ROW('Hygiene Data'!E162))="","",OFFSET('Hygiene Data'!$E$13,0,10*ROW('Hygiene Data'!E162)))</f>
        <v/>
      </c>
      <c r="DU168" s="374" t="str">
        <f ca="1">+IF(OFFSET('Hygiene Data'!$F$11,0,10*ROW('Hygiene Data'!F162))="","",OFFSET('Hygiene Data'!$F$11,0,10*ROW('Hygiene Data'!F162)))</f>
        <v/>
      </c>
      <c r="DV168" s="374" t="str">
        <f ca="1">+IF(OFFSET('Hygiene Data'!$F$12,0,10*ROW('Hygiene Data'!F162))="","",OFFSET('Hygiene Data'!$F$12,0,10*ROW('Hygiene Data'!F162)))</f>
        <v/>
      </c>
      <c r="DW168" s="374" t="str">
        <f ca="1">+IF(OFFSET('Hygiene Data'!$F$13,0,10*ROW('Hygiene Data'!F162))="","",OFFSET('Hygiene Data'!$F$13,0,10*ROW('Hygiene Data'!F162)))</f>
        <v/>
      </c>
      <c r="DX168" s="374" t="str">
        <f ca="1">+IF(OFFSET('Hygiene Data'!$G$11,0,10*ROW('Hygiene Data'!G162))="","",OFFSET('Hygiene Data'!$G$11,0,10*ROW('Hygiene Data'!G162)))</f>
        <v/>
      </c>
      <c r="DY168" s="374" t="str">
        <f ca="1">+IF(OFFSET('Hygiene Data'!$G$12,0,10*ROW('Hygiene Data'!G162))="","",OFFSET('Hygiene Data'!$G$12,0,10*ROW('Hygiene Data'!G162)))</f>
        <v/>
      </c>
      <c r="DZ168" s="374" t="str">
        <f ca="1">+IF(OFFSET('Hygiene Data'!$G$13,0,10*ROW('Hygiene Data'!G162))="","",OFFSET('Hygiene Data'!$G$13,0,10*ROW('Hygiene Data'!G162)))</f>
        <v/>
      </c>
      <c r="EA168" s="374" t="str">
        <f ca="1">+IF(OFFSET('Hygiene Data'!$H$11,0,10*ROW('Hygiene Data'!H162))="","",OFFSET('Hygiene Data'!$H$11,0,10*ROW('Hygiene Data'!H162)))</f>
        <v/>
      </c>
      <c r="EB168" s="374" t="str">
        <f ca="1">+IF(OFFSET('Hygiene Data'!$H$12,0,10*ROW('Hygiene Data'!H162))="","",OFFSET('Hygiene Data'!$H$12,0,10*ROW('Hygiene Data'!H162)))</f>
        <v/>
      </c>
      <c r="EC168" s="374" t="str">
        <f ca="1">+IF(OFFSET('Hygiene Data'!$H$13,0,10*ROW('Hygiene Data'!H162))="","",OFFSET('Hygiene Data'!$H$13,0,10*ROW('Hygiene Data'!H162)))</f>
        <v/>
      </c>
      <c r="ED168" s="374" t="str">
        <f ca="1">+IF(OFFSET('Hygiene Data'!$I$11,0,10*ROW('Hygiene Data'!I162))="","",OFFSET('Hygiene Data'!$I$11,0,10*ROW('Hygiene Data'!I162)))</f>
        <v/>
      </c>
      <c r="EE168" s="374" t="str">
        <f ca="1">+IF(OFFSET('Hygiene Data'!$I$12,0,10*ROW('Hygiene Data'!I162))="","",OFFSET('Hygiene Data'!$I$12,0,10*ROW('Hygiene Data'!I162)))</f>
        <v/>
      </c>
      <c r="EF168" s="374" t="str">
        <f ca="1">+IF(OFFSET('Hygiene Data'!$I$13,0,10*ROW('Hygiene Data'!I162))="","",OFFSET('Hygiene Data'!$I$13,0,10*ROW('Hygiene Data'!I162)))</f>
        <v/>
      </c>
    </row>
    <row r="169" spans="1:136" x14ac:dyDescent="0.25">
      <c r="A169" s="483" t="str">
        <f ca="1">+IF(OFFSET('Water Data'!$B$2,0,10*ROW('Water Data'!E163))="","",OFFSET('Water Data'!$B$2,0,10*ROW('Water Data'!E163)))</f>
        <v/>
      </c>
      <c r="B169" s="48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0" t="str">
        <f t="shared" ca="1" si="2"/>
        <v/>
      </c>
      <c r="D169" s="51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4" t="str">
        <f ca="1">+IF(OFFSET('Water Data'!$D$27,0,10*ROW('Water Data'!D163))="","",OFFSET('Water Data'!$D$27,0,10*ROW('Water Data'!D163)))</f>
        <v/>
      </c>
      <c r="BT169" s="374" t="str">
        <f ca="1">+IF(OFFSET('Water Data'!$D$28,0,10*ROW('Water Data'!D163))="","",OFFSET('Water Data'!$D$28,0,10*ROW('Water Data'!D163)))</f>
        <v/>
      </c>
      <c r="BU169" s="374" t="str">
        <f ca="1">+IF(OFFSET('Water Data'!$D$29,0,10*ROW('Water Data'!D163))="","",OFFSET('Water Data'!$D$29,0,10*ROW('Water Data'!D163)))</f>
        <v/>
      </c>
      <c r="BV169" s="374" t="str">
        <f ca="1">+IF(OFFSET('Water Data'!$E$27,0,10*ROW('Water Data'!E163))="","",OFFSET('Water Data'!$E$27,0,10*ROW('Water Data'!E163)))</f>
        <v/>
      </c>
      <c r="BW169" s="374" t="str">
        <f ca="1">+IF(OFFSET('Water Data'!$E$28,0,10*ROW('Water Data'!E163))="","",OFFSET('Water Data'!$E$28,0,10*ROW('Water Data'!E163)))</f>
        <v/>
      </c>
      <c r="BX169" s="374" t="str">
        <f ca="1">+IF(OFFSET('Water Data'!$E$29,0,10*ROW('Water Data'!E163))="","",OFFSET('Water Data'!$E$29,0,10*ROW('Water Data'!E163)))</f>
        <v/>
      </c>
      <c r="BY169" s="374" t="str">
        <f ca="1">+IF(OFFSET('Water Data'!$F$27,0,10*ROW('Water Data'!F163))="","",OFFSET('Water Data'!$F$27,0,10*ROW('Water Data'!F163)))</f>
        <v/>
      </c>
      <c r="BZ169" s="374" t="str">
        <f ca="1">+IF(OFFSET('Water Data'!$F$28,0,10*ROW('Water Data'!F163))="","",OFFSET('Water Data'!$F$28,0,10*ROW('Water Data'!F163)))</f>
        <v/>
      </c>
      <c r="CA169" s="374" t="str">
        <f ca="1">+IF(OFFSET('Water Data'!$F$29,0,10*ROW('Water Data'!F163))="","",OFFSET('Water Data'!$F$29,0,10*ROW('Water Data'!F163)))</f>
        <v/>
      </c>
      <c r="CB169" s="374" t="str">
        <f ca="1">+IF(OFFSET('Water Data'!$G$27,0,10*ROW('Water Data'!G163))="","",OFFSET('Water Data'!$G$27,0,10*ROW('Water Data'!G163)))</f>
        <v/>
      </c>
      <c r="CC169" s="374" t="str">
        <f ca="1">+IF(OFFSET('Water Data'!$G$28,0,10*ROW('Water Data'!G163))="","",OFFSET('Water Data'!$G$28,0,10*ROW('Water Data'!G163)))</f>
        <v/>
      </c>
      <c r="CD169" s="374" t="str">
        <f ca="1">+IF(OFFSET('Water Data'!$G$29,0,10*ROW('Water Data'!G163))="","",OFFSET('Water Data'!$G$29,0,10*ROW('Water Data'!G163)))</f>
        <v/>
      </c>
      <c r="CE169" s="374" t="str">
        <f ca="1">+IF(OFFSET('Water Data'!$H$27,0,10*ROW('Water Data'!H163))="","",OFFSET('Water Data'!$H$27,0,10*ROW('Water Data'!H163)))</f>
        <v/>
      </c>
      <c r="CF169" s="374" t="str">
        <f ca="1">+IF(OFFSET('Water Data'!$H$28,0,10*ROW('Water Data'!H163))="","",OFFSET('Water Data'!$H$28,0,10*ROW('Water Data'!H163)))</f>
        <v/>
      </c>
      <c r="CG169" s="374" t="str">
        <f ca="1">+IF(OFFSET('Water Data'!$H$29,0,10*ROW('Water Data'!H163))="","",OFFSET('Water Data'!$H$29,0,10*ROW('Water Data'!H163)))</f>
        <v/>
      </c>
      <c r="CH169" s="374" t="str">
        <f ca="1">+IF(OFFSET('Water Data'!$I$27,0,10*ROW('Water Data'!I163))="","",OFFSET('Water Data'!$I$27,0,10*ROW('Water Data'!I163)))</f>
        <v/>
      </c>
      <c r="CI169" s="374" t="str">
        <f ca="1">+IF(OFFSET('Water Data'!$I$28,0,10*ROW('Water Data'!I163))="","",OFFSET('Water Data'!$I$28,0,10*ROW('Water Data'!I163)))</f>
        <v/>
      </c>
      <c r="CJ169" s="374" t="str">
        <f ca="1">+IF(OFFSET('Water Data'!$I$29,0,10*ROW('Water Data'!I163))="","",OFFSET('Water Data'!$I$29,0,10*ROW('Water Data'!I163)))</f>
        <v/>
      </c>
      <c r="CK169" s="374" t="str">
        <f ca="1">+IF(OFFSET('Sanitation Data'!$D$28,0,10*ROW('Sanitation Data'!D163))="","",OFFSET('Sanitation Data'!$D$28,0,10*ROW('Sanitation Data'!D163)))</f>
        <v/>
      </c>
      <c r="CL169" s="374" t="str">
        <f ca="1">+IF(OFFSET('Sanitation Data'!$D$29,0,10*ROW('Sanitation Data'!D163))="","",OFFSET('Sanitation Data'!$D$29,0,10*ROW('Sanitation Data'!D163)))</f>
        <v/>
      </c>
      <c r="CM169" s="374" t="str">
        <f ca="1">+IF(OFFSET('Sanitation Data'!$D$30,0,10*ROW('Sanitation Data'!D163))="","",OFFSET('Sanitation Data'!$D$30,0,10*ROW('Sanitation Data'!D163)))</f>
        <v/>
      </c>
      <c r="CN169" s="374" t="str">
        <f ca="1">+IF(OFFSET('Sanitation Data'!$D$31,0,10*ROW('Sanitation Data'!D163))="","",OFFSET('Sanitation Data'!$D$31,0,10*ROW('Sanitation Data'!D163)))</f>
        <v/>
      </c>
      <c r="CO169" s="374" t="str">
        <f ca="1">+IF(OFFSET('Sanitation Data'!$D$32,0,10*ROW('Sanitation Data'!D163))="","",OFFSET('Sanitation Data'!$D$32,0,10*ROW('Sanitation Data'!D163)))</f>
        <v/>
      </c>
      <c r="CP169" s="374" t="str">
        <f ca="1">+IF(OFFSET('Sanitation Data'!$E$28,0,10*ROW('Sanitation Data'!E163))="","",OFFSET('Sanitation Data'!$E$28,0,10*ROW('Sanitation Data'!E163)))</f>
        <v/>
      </c>
      <c r="CQ169" s="374" t="str">
        <f ca="1">+IF(OFFSET('Sanitation Data'!$E$29,0,10*ROW('Sanitation Data'!E163))="","",OFFSET('Sanitation Data'!$E$29,0,10*ROW('Sanitation Data'!E163)))</f>
        <v/>
      </c>
      <c r="CR169" s="374" t="str">
        <f ca="1">+IF(OFFSET('Sanitation Data'!$E$30,0,10*ROW('Sanitation Data'!E163))="","",OFFSET('Sanitation Data'!$E$30,0,10*ROW('Sanitation Data'!E163)))</f>
        <v/>
      </c>
      <c r="CS169" s="374" t="str">
        <f ca="1">+IF(OFFSET('Sanitation Data'!$E$31,0,10*ROW('Sanitation Data'!E163))="","",OFFSET('Sanitation Data'!$E$31,0,10*ROW('Sanitation Data'!E163)))</f>
        <v/>
      </c>
      <c r="CT169" s="374" t="str">
        <f ca="1">+IF(OFFSET('Sanitation Data'!$E$32,0,10*ROW('Sanitation Data'!E163))="","",OFFSET('Sanitation Data'!$E$32,0,10*ROW('Sanitation Data'!E163)))</f>
        <v/>
      </c>
      <c r="CU169" s="374" t="str">
        <f ca="1">+IF(OFFSET('Sanitation Data'!$F$28,0,10*ROW('Sanitation Data'!F163))="","",OFFSET('Sanitation Data'!$F$28,0,10*ROW('Sanitation Data'!F163)))</f>
        <v/>
      </c>
      <c r="CV169" s="374" t="str">
        <f ca="1">+IF(OFFSET('Sanitation Data'!$F$29,0,10*ROW('Sanitation Data'!F163))="","",OFFSET('Sanitation Data'!$F$29,0,10*ROW('Sanitation Data'!F163)))</f>
        <v/>
      </c>
      <c r="CW169" s="374" t="str">
        <f ca="1">+IF(OFFSET('Sanitation Data'!$F$30,0,10*ROW('Sanitation Data'!F163))="","",OFFSET('Sanitation Data'!$F$30,0,10*ROW('Sanitation Data'!F163)))</f>
        <v/>
      </c>
      <c r="CX169" s="374" t="str">
        <f ca="1">+IF(OFFSET('Sanitation Data'!$F$31,0,10*ROW('Sanitation Data'!F163))="","",OFFSET('Sanitation Data'!$F$31,0,10*ROW('Sanitation Data'!F163)))</f>
        <v/>
      </c>
      <c r="CY169" s="374" t="str">
        <f ca="1">+IF(OFFSET('Sanitation Data'!$F$32,0,10*ROW('Sanitation Data'!F163))="","",OFFSET('Sanitation Data'!$F$32,0,10*ROW('Sanitation Data'!F163)))</f>
        <v/>
      </c>
      <c r="CZ169" s="374" t="str">
        <f ca="1">+IF(OFFSET('Sanitation Data'!$G$28,0,10*ROW('Sanitation Data'!G163))="","",OFFSET('Sanitation Data'!$G$28,0,10*ROW('Sanitation Data'!G163)))</f>
        <v/>
      </c>
      <c r="DA169" s="374" t="str">
        <f ca="1">+IF(OFFSET('Sanitation Data'!$G$29,0,10*ROW('Sanitation Data'!G163))="","",OFFSET('Sanitation Data'!$G$29,0,10*ROW('Sanitation Data'!G163)))</f>
        <v/>
      </c>
      <c r="DB169" s="374" t="str">
        <f ca="1">+IF(OFFSET('Sanitation Data'!$G$30,0,10*ROW('Sanitation Data'!G163))="","",OFFSET('Sanitation Data'!$G$30,0,10*ROW('Sanitation Data'!G163)))</f>
        <v/>
      </c>
      <c r="DC169" s="374" t="str">
        <f ca="1">+IF(OFFSET('Sanitation Data'!$G$31,0,10*ROW('Sanitation Data'!G163))="","",OFFSET('Sanitation Data'!$G$31,0,10*ROW('Sanitation Data'!G163)))</f>
        <v/>
      </c>
      <c r="DD169" s="374" t="str">
        <f ca="1">+IF(OFFSET('Sanitation Data'!$G$32,0,10*ROW('Sanitation Data'!G163))="","",OFFSET('Sanitation Data'!$G$32,0,10*ROW('Sanitation Data'!G163)))</f>
        <v/>
      </c>
      <c r="DE169" s="374" t="str">
        <f ca="1">+IF(OFFSET('Sanitation Data'!$H$28,0,10*ROW('Sanitation Data'!H163))="","",OFFSET('Sanitation Data'!$H$28,0,10*ROW('Sanitation Data'!H163)))</f>
        <v/>
      </c>
      <c r="DF169" s="374" t="str">
        <f ca="1">+IF(OFFSET('Sanitation Data'!$H$29,0,10*ROW('Sanitation Data'!H163))="","",OFFSET('Sanitation Data'!$H$29,0,10*ROW('Sanitation Data'!H163)))</f>
        <v/>
      </c>
      <c r="DG169" s="374" t="str">
        <f ca="1">+IF(OFFSET('Sanitation Data'!$H$30,0,10*ROW('Sanitation Data'!H163))="","",OFFSET('Sanitation Data'!$H$30,0,10*ROW('Sanitation Data'!H163)))</f>
        <v/>
      </c>
      <c r="DH169" s="374" t="str">
        <f ca="1">+IF(OFFSET('Sanitation Data'!$H$31,0,10*ROW('Sanitation Data'!H163))="","",OFFSET('Sanitation Data'!$H$31,0,10*ROW('Sanitation Data'!H163)))</f>
        <v/>
      </c>
      <c r="DI169" s="374" t="str">
        <f ca="1">+IF(OFFSET('Sanitation Data'!$H$32,0,10*ROW('Sanitation Data'!H163))="","",OFFSET('Sanitation Data'!$H$32,0,10*ROW('Sanitation Data'!H163)))</f>
        <v/>
      </c>
      <c r="DJ169" s="374" t="str">
        <f ca="1">+IF(OFFSET('Sanitation Data'!$I$28,0,10*ROW('Sanitation Data'!I163))="","",OFFSET('Sanitation Data'!$I$28,0,10*ROW('Sanitation Data'!I163)))</f>
        <v/>
      </c>
      <c r="DK169" s="374" t="str">
        <f ca="1">+IF(OFFSET('Sanitation Data'!$I$29,0,10*ROW('Sanitation Data'!I163))="","",OFFSET('Sanitation Data'!$I$29,0,10*ROW('Sanitation Data'!I163)))</f>
        <v/>
      </c>
      <c r="DL169" s="374" t="str">
        <f ca="1">+IF(OFFSET('Sanitation Data'!$I$30,0,10*ROW('Sanitation Data'!I163))="","",OFFSET('Sanitation Data'!$I$30,0,10*ROW('Sanitation Data'!I163)))</f>
        <v/>
      </c>
      <c r="DM169" s="374" t="str">
        <f ca="1">+IF(OFFSET('Sanitation Data'!$I$31,0,10*ROW('Sanitation Data'!I163))="","",OFFSET('Sanitation Data'!$I$31,0,10*ROW('Sanitation Data'!I163)))</f>
        <v/>
      </c>
      <c r="DN169" s="374" t="str">
        <f ca="1">+IF(OFFSET('Sanitation Data'!$I$32,0,10*ROW('Sanitation Data'!I163))="","",OFFSET('Sanitation Data'!$I$32,0,10*ROW('Sanitation Data'!I163)))</f>
        <v/>
      </c>
      <c r="DO169" s="374" t="str">
        <f ca="1">+IF(OFFSET('Hygiene Data'!$D$11,0,10*ROW('Hygiene Data'!D163))="","",OFFSET('Hygiene Data'!$D$11,0,10*ROW('Hygiene Data'!D163)))</f>
        <v/>
      </c>
      <c r="DP169" s="374" t="str">
        <f ca="1">+IF(OFFSET('Hygiene Data'!$D$12,0,10*ROW('Hygiene Data'!D163))="","",OFFSET('Hygiene Data'!$D$12,0,10*ROW('Hygiene Data'!D163)))</f>
        <v/>
      </c>
      <c r="DQ169" s="374" t="str">
        <f ca="1">+IF(OFFSET('Hygiene Data'!$D$13,0,10*ROW('Hygiene Data'!D163))="","",OFFSET('Hygiene Data'!$D$13,0,10*ROW('Hygiene Data'!D163)))</f>
        <v/>
      </c>
      <c r="DR169" s="374" t="str">
        <f ca="1">+IF(OFFSET('Hygiene Data'!$E$11,0,10*ROW('Hygiene Data'!E163))="","",OFFSET('Hygiene Data'!$E$11,0,10*ROW('Hygiene Data'!E163)))</f>
        <v/>
      </c>
      <c r="DS169" s="374" t="str">
        <f ca="1">+IF(OFFSET('Hygiene Data'!$E$12,0,10*ROW('Hygiene Data'!E163))="","",OFFSET('Hygiene Data'!$E$12,0,10*ROW('Hygiene Data'!E163)))</f>
        <v/>
      </c>
      <c r="DT169" s="374" t="str">
        <f ca="1">+IF(OFFSET('Hygiene Data'!$E$13,0,10*ROW('Hygiene Data'!E163))="","",OFFSET('Hygiene Data'!$E$13,0,10*ROW('Hygiene Data'!E163)))</f>
        <v/>
      </c>
      <c r="DU169" s="374" t="str">
        <f ca="1">+IF(OFFSET('Hygiene Data'!$F$11,0,10*ROW('Hygiene Data'!F163))="","",OFFSET('Hygiene Data'!$F$11,0,10*ROW('Hygiene Data'!F163)))</f>
        <v/>
      </c>
      <c r="DV169" s="374" t="str">
        <f ca="1">+IF(OFFSET('Hygiene Data'!$F$12,0,10*ROW('Hygiene Data'!F163))="","",OFFSET('Hygiene Data'!$F$12,0,10*ROW('Hygiene Data'!F163)))</f>
        <v/>
      </c>
      <c r="DW169" s="374" t="str">
        <f ca="1">+IF(OFFSET('Hygiene Data'!$F$13,0,10*ROW('Hygiene Data'!F163))="","",OFFSET('Hygiene Data'!$F$13,0,10*ROW('Hygiene Data'!F163)))</f>
        <v/>
      </c>
      <c r="DX169" s="374" t="str">
        <f ca="1">+IF(OFFSET('Hygiene Data'!$G$11,0,10*ROW('Hygiene Data'!G163))="","",OFFSET('Hygiene Data'!$G$11,0,10*ROW('Hygiene Data'!G163)))</f>
        <v/>
      </c>
      <c r="DY169" s="374" t="str">
        <f ca="1">+IF(OFFSET('Hygiene Data'!$G$12,0,10*ROW('Hygiene Data'!G163))="","",OFFSET('Hygiene Data'!$G$12,0,10*ROW('Hygiene Data'!G163)))</f>
        <v/>
      </c>
      <c r="DZ169" s="374" t="str">
        <f ca="1">+IF(OFFSET('Hygiene Data'!$G$13,0,10*ROW('Hygiene Data'!G163))="","",OFFSET('Hygiene Data'!$G$13,0,10*ROW('Hygiene Data'!G163)))</f>
        <v/>
      </c>
      <c r="EA169" s="374" t="str">
        <f ca="1">+IF(OFFSET('Hygiene Data'!$H$11,0,10*ROW('Hygiene Data'!H163))="","",OFFSET('Hygiene Data'!$H$11,0,10*ROW('Hygiene Data'!H163)))</f>
        <v/>
      </c>
      <c r="EB169" s="374" t="str">
        <f ca="1">+IF(OFFSET('Hygiene Data'!$H$12,0,10*ROW('Hygiene Data'!H163))="","",OFFSET('Hygiene Data'!$H$12,0,10*ROW('Hygiene Data'!H163)))</f>
        <v/>
      </c>
      <c r="EC169" s="374" t="str">
        <f ca="1">+IF(OFFSET('Hygiene Data'!$H$13,0,10*ROW('Hygiene Data'!H163))="","",OFFSET('Hygiene Data'!$H$13,0,10*ROW('Hygiene Data'!H163)))</f>
        <v/>
      </c>
      <c r="ED169" s="374" t="str">
        <f ca="1">+IF(OFFSET('Hygiene Data'!$I$11,0,10*ROW('Hygiene Data'!I163))="","",OFFSET('Hygiene Data'!$I$11,0,10*ROW('Hygiene Data'!I163)))</f>
        <v/>
      </c>
      <c r="EE169" s="374" t="str">
        <f ca="1">+IF(OFFSET('Hygiene Data'!$I$12,0,10*ROW('Hygiene Data'!I163))="","",OFFSET('Hygiene Data'!$I$12,0,10*ROW('Hygiene Data'!I163)))</f>
        <v/>
      </c>
      <c r="EF169" s="374" t="str">
        <f ca="1">+IF(OFFSET('Hygiene Data'!$I$13,0,10*ROW('Hygiene Data'!I163))="","",OFFSET('Hygiene Data'!$I$13,0,10*ROW('Hygiene Data'!I163)))</f>
        <v/>
      </c>
    </row>
    <row r="170" spans="1:136" x14ac:dyDescent="0.25">
      <c r="A170" s="483" t="str">
        <f ca="1">+IF(OFFSET('Water Data'!$B$2,0,10*ROW('Water Data'!E164))="","",OFFSET('Water Data'!$B$2,0,10*ROW('Water Data'!E164)))</f>
        <v/>
      </c>
      <c r="B170" s="48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0" t="str">
        <f t="shared" ca="1" si="2"/>
        <v/>
      </c>
      <c r="D170" s="51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4" t="str">
        <f ca="1">+IF(OFFSET('Water Data'!$D$27,0,10*ROW('Water Data'!D164))="","",OFFSET('Water Data'!$D$27,0,10*ROW('Water Data'!D164)))</f>
        <v/>
      </c>
      <c r="BT170" s="374" t="str">
        <f ca="1">+IF(OFFSET('Water Data'!$D$28,0,10*ROW('Water Data'!D164))="","",OFFSET('Water Data'!$D$28,0,10*ROW('Water Data'!D164)))</f>
        <v/>
      </c>
      <c r="BU170" s="374" t="str">
        <f ca="1">+IF(OFFSET('Water Data'!$D$29,0,10*ROW('Water Data'!D164))="","",OFFSET('Water Data'!$D$29,0,10*ROW('Water Data'!D164)))</f>
        <v/>
      </c>
      <c r="BV170" s="374" t="str">
        <f ca="1">+IF(OFFSET('Water Data'!$E$27,0,10*ROW('Water Data'!E164))="","",OFFSET('Water Data'!$E$27,0,10*ROW('Water Data'!E164)))</f>
        <v/>
      </c>
      <c r="BW170" s="374" t="str">
        <f ca="1">+IF(OFFSET('Water Data'!$E$28,0,10*ROW('Water Data'!E164))="","",OFFSET('Water Data'!$E$28,0,10*ROW('Water Data'!E164)))</f>
        <v/>
      </c>
      <c r="BX170" s="374" t="str">
        <f ca="1">+IF(OFFSET('Water Data'!$E$29,0,10*ROW('Water Data'!E164))="","",OFFSET('Water Data'!$E$29,0,10*ROW('Water Data'!E164)))</f>
        <v/>
      </c>
      <c r="BY170" s="374" t="str">
        <f ca="1">+IF(OFFSET('Water Data'!$F$27,0,10*ROW('Water Data'!F164))="","",OFFSET('Water Data'!$F$27,0,10*ROW('Water Data'!F164)))</f>
        <v/>
      </c>
      <c r="BZ170" s="374" t="str">
        <f ca="1">+IF(OFFSET('Water Data'!$F$28,0,10*ROW('Water Data'!F164))="","",OFFSET('Water Data'!$F$28,0,10*ROW('Water Data'!F164)))</f>
        <v/>
      </c>
      <c r="CA170" s="374" t="str">
        <f ca="1">+IF(OFFSET('Water Data'!$F$29,0,10*ROW('Water Data'!F164))="","",OFFSET('Water Data'!$F$29,0,10*ROW('Water Data'!F164)))</f>
        <v/>
      </c>
      <c r="CB170" s="374" t="str">
        <f ca="1">+IF(OFFSET('Water Data'!$G$27,0,10*ROW('Water Data'!G164))="","",OFFSET('Water Data'!$G$27,0,10*ROW('Water Data'!G164)))</f>
        <v/>
      </c>
      <c r="CC170" s="374" t="str">
        <f ca="1">+IF(OFFSET('Water Data'!$G$28,0,10*ROW('Water Data'!G164))="","",OFFSET('Water Data'!$G$28,0,10*ROW('Water Data'!G164)))</f>
        <v/>
      </c>
      <c r="CD170" s="374" t="str">
        <f ca="1">+IF(OFFSET('Water Data'!$G$29,0,10*ROW('Water Data'!G164))="","",OFFSET('Water Data'!$G$29,0,10*ROW('Water Data'!G164)))</f>
        <v/>
      </c>
      <c r="CE170" s="374" t="str">
        <f ca="1">+IF(OFFSET('Water Data'!$H$27,0,10*ROW('Water Data'!H164))="","",OFFSET('Water Data'!$H$27,0,10*ROW('Water Data'!H164)))</f>
        <v/>
      </c>
      <c r="CF170" s="374" t="str">
        <f ca="1">+IF(OFFSET('Water Data'!$H$28,0,10*ROW('Water Data'!H164))="","",OFFSET('Water Data'!$H$28,0,10*ROW('Water Data'!H164)))</f>
        <v/>
      </c>
      <c r="CG170" s="374" t="str">
        <f ca="1">+IF(OFFSET('Water Data'!$H$29,0,10*ROW('Water Data'!H164))="","",OFFSET('Water Data'!$H$29,0,10*ROW('Water Data'!H164)))</f>
        <v/>
      </c>
      <c r="CH170" s="374" t="str">
        <f ca="1">+IF(OFFSET('Water Data'!$I$27,0,10*ROW('Water Data'!I164))="","",OFFSET('Water Data'!$I$27,0,10*ROW('Water Data'!I164)))</f>
        <v/>
      </c>
      <c r="CI170" s="374" t="str">
        <f ca="1">+IF(OFFSET('Water Data'!$I$28,0,10*ROW('Water Data'!I164))="","",OFFSET('Water Data'!$I$28,0,10*ROW('Water Data'!I164)))</f>
        <v/>
      </c>
      <c r="CJ170" s="374" t="str">
        <f ca="1">+IF(OFFSET('Water Data'!$I$29,0,10*ROW('Water Data'!I164))="","",OFFSET('Water Data'!$I$29,0,10*ROW('Water Data'!I164)))</f>
        <v/>
      </c>
      <c r="CK170" s="374" t="str">
        <f ca="1">+IF(OFFSET('Sanitation Data'!$D$28,0,10*ROW('Sanitation Data'!D164))="","",OFFSET('Sanitation Data'!$D$28,0,10*ROW('Sanitation Data'!D164)))</f>
        <v/>
      </c>
      <c r="CL170" s="374" t="str">
        <f ca="1">+IF(OFFSET('Sanitation Data'!$D$29,0,10*ROW('Sanitation Data'!D164))="","",OFFSET('Sanitation Data'!$D$29,0,10*ROW('Sanitation Data'!D164)))</f>
        <v/>
      </c>
      <c r="CM170" s="374" t="str">
        <f ca="1">+IF(OFFSET('Sanitation Data'!$D$30,0,10*ROW('Sanitation Data'!D164))="","",OFFSET('Sanitation Data'!$D$30,0,10*ROW('Sanitation Data'!D164)))</f>
        <v/>
      </c>
      <c r="CN170" s="374" t="str">
        <f ca="1">+IF(OFFSET('Sanitation Data'!$D$31,0,10*ROW('Sanitation Data'!D164))="","",OFFSET('Sanitation Data'!$D$31,0,10*ROW('Sanitation Data'!D164)))</f>
        <v/>
      </c>
      <c r="CO170" s="374" t="str">
        <f ca="1">+IF(OFFSET('Sanitation Data'!$D$32,0,10*ROW('Sanitation Data'!D164))="","",OFFSET('Sanitation Data'!$D$32,0,10*ROW('Sanitation Data'!D164)))</f>
        <v/>
      </c>
      <c r="CP170" s="374" t="str">
        <f ca="1">+IF(OFFSET('Sanitation Data'!$E$28,0,10*ROW('Sanitation Data'!E164))="","",OFFSET('Sanitation Data'!$E$28,0,10*ROW('Sanitation Data'!E164)))</f>
        <v/>
      </c>
      <c r="CQ170" s="374" t="str">
        <f ca="1">+IF(OFFSET('Sanitation Data'!$E$29,0,10*ROW('Sanitation Data'!E164))="","",OFFSET('Sanitation Data'!$E$29,0,10*ROW('Sanitation Data'!E164)))</f>
        <v/>
      </c>
      <c r="CR170" s="374" t="str">
        <f ca="1">+IF(OFFSET('Sanitation Data'!$E$30,0,10*ROW('Sanitation Data'!E164))="","",OFFSET('Sanitation Data'!$E$30,0,10*ROW('Sanitation Data'!E164)))</f>
        <v/>
      </c>
      <c r="CS170" s="374" t="str">
        <f ca="1">+IF(OFFSET('Sanitation Data'!$E$31,0,10*ROW('Sanitation Data'!E164))="","",OFFSET('Sanitation Data'!$E$31,0,10*ROW('Sanitation Data'!E164)))</f>
        <v/>
      </c>
      <c r="CT170" s="374" t="str">
        <f ca="1">+IF(OFFSET('Sanitation Data'!$E$32,0,10*ROW('Sanitation Data'!E164))="","",OFFSET('Sanitation Data'!$E$32,0,10*ROW('Sanitation Data'!E164)))</f>
        <v/>
      </c>
      <c r="CU170" s="374" t="str">
        <f ca="1">+IF(OFFSET('Sanitation Data'!$F$28,0,10*ROW('Sanitation Data'!F164))="","",OFFSET('Sanitation Data'!$F$28,0,10*ROW('Sanitation Data'!F164)))</f>
        <v/>
      </c>
      <c r="CV170" s="374" t="str">
        <f ca="1">+IF(OFFSET('Sanitation Data'!$F$29,0,10*ROW('Sanitation Data'!F164))="","",OFFSET('Sanitation Data'!$F$29,0,10*ROW('Sanitation Data'!F164)))</f>
        <v/>
      </c>
      <c r="CW170" s="374" t="str">
        <f ca="1">+IF(OFFSET('Sanitation Data'!$F$30,0,10*ROW('Sanitation Data'!F164))="","",OFFSET('Sanitation Data'!$F$30,0,10*ROW('Sanitation Data'!F164)))</f>
        <v/>
      </c>
      <c r="CX170" s="374" t="str">
        <f ca="1">+IF(OFFSET('Sanitation Data'!$F$31,0,10*ROW('Sanitation Data'!F164))="","",OFFSET('Sanitation Data'!$F$31,0,10*ROW('Sanitation Data'!F164)))</f>
        <v/>
      </c>
      <c r="CY170" s="374" t="str">
        <f ca="1">+IF(OFFSET('Sanitation Data'!$F$32,0,10*ROW('Sanitation Data'!F164))="","",OFFSET('Sanitation Data'!$F$32,0,10*ROW('Sanitation Data'!F164)))</f>
        <v/>
      </c>
      <c r="CZ170" s="374" t="str">
        <f ca="1">+IF(OFFSET('Sanitation Data'!$G$28,0,10*ROW('Sanitation Data'!G164))="","",OFFSET('Sanitation Data'!$G$28,0,10*ROW('Sanitation Data'!G164)))</f>
        <v/>
      </c>
      <c r="DA170" s="374" t="str">
        <f ca="1">+IF(OFFSET('Sanitation Data'!$G$29,0,10*ROW('Sanitation Data'!G164))="","",OFFSET('Sanitation Data'!$G$29,0,10*ROW('Sanitation Data'!G164)))</f>
        <v/>
      </c>
      <c r="DB170" s="374" t="str">
        <f ca="1">+IF(OFFSET('Sanitation Data'!$G$30,0,10*ROW('Sanitation Data'!G164))="","",OFFSET('Sanitation Data'!$G$30,0,10*ROW('Sanitation Data'!G164)))</f>
        <v/>
      </c>
      <c r="DC170" s="374" t="str">
        <f ca="1">+IF(OFFSET('Sanitation Data'!$G$31,0,10*ROW('Sanitation Data'!G164))="","",OFFSET('Sanitation Data'!$G$31,0,10*ROW('Sanitation Data'!G164)))</f>
        <v/>
      </c>
      <c r="DD170" s="374" t="str">
        <f ca="1">+IF(OFFSET('Sanitation Data'!$G$32,0,10*ROW('Sanitation Data'!G164))="","",OFFSET('Sanitation Data'!$G$32,0,10*ROW('Sanitation Data'!G164)))</f>
        <v/>
      </c>
      <c r="DE170" s="374" t="str">
        <f ca="1">+IF(OFFSET('Sanitation Data'!$H$28,0,10*ROW('Sanitation Data'!H164))="","",OFFSET('Sanitation Data'!$H$28,0,10*ROW('Sanitation Data'!H164)))</f>
        <v/>
      </c>
      <c r="DF170" s="374" t="str">
        <f ca="1">+IF(OFFSET('Sanitation Data'!$H$29,0,10*ROW('Sanitation Data'!H164))="","",OFFSET('Sanitation Data'!$H$29,0,10*ROW('Sanitation Data'!H164)))</f>
        <v/>
      </c>
      <c r="DG170" s="374" t="str">
        <f ca="1">+IF(OFFSET('Sanitation Data'!$H$30,0,10*ROW('Sanitation Data'!H164))="","",OFFSET('Sanitation Data'!$H$30,0,10*ROW('Sanitation Data'!H164)))</f>
        <v/>
      </c>
      <c r="DH170" s="374" t="str">
        <f ca="1">+IF(OFFSET('Sanitation Data'!$H$31,0,10*ROW('Sanitation Data'!H164))="","",OFFSET('Sanitation Data'!$H$31,0,10*ROW('Sanitation Data'!H164)))</f>
        <v/>
      </c>
      <c r="DI170" s="374" t="str">
        <f ca="1">+IF(OFFSET('Sanitation Data'!$H$32,0,10*ROW('Sanitation Data'!H164))="","",OFFSET('Sanitation Data'!$H$32,0,10*ROW('Sanitation Data'!H164)))</f>
        <v/>
      </c>
      <c r="DJ170" s="374" t="str">
        <f ca="1">+IF(OFFSET('Sanitation Data'!$I$28,0,10*ROW('Sanitation Data'!I164))="","",OFFSET('Sanitation Data'!$I$28,0,10*ROW('Sanitation Data'!I164)))</f>
        <v/>
      </c>
      <c r="DK170" s="374" t="str">
        <f ca="1">+IF(OFFSET('Sanitation Data'!$I$29,0,10*ROW('Sanitation Data'!I164))="","",OFFSET('Sanitation Data'!$I$29,0,10*ROW('Sanitation Data'!I164)))</f>
        <v/>
      </c>
      <c r="DL170" s="374" t="str">
        <f ca="1">+IF(OFFSET('Sanitation Data'!$I$30,0,10*ROW('Sanitation Data'!I164))="","",OFFSET('Sanitation Data'!$I$30,0,10*ROW('Sanitation Data'!I164)))</f>
        <v/>
      </c>
      <c r="DM170" s="374" t="str">
        <f ca="1">+IF(OFFSET('Sanitation Data'!$I$31,0,10*ROW('Sanitation Data'!I164))="","",OFFSET('Sanitation Data'!$I$31,0,10*ROW('Sanitation Data'!I164)))</f>
        <v/>
      </c>
      <c r="DN170" s="374" t="str">
        <f ca="1">+IF(OFFSET('Sanitation Data'!$I$32,0,10*ROW('Sanitation Data'!I164))="","",OFFSET('Sanitation Data'!$I$32,0,10*ROW('Sanitation Data'!I164)))</f>
        <v/>
      </c>
      <c r="DO170" s="374" t="str">
        <f ca="1">+IF(OFFSET('Hygiene Data'!$D$11,0,10*ROW('Hygiene Data'!D164))="","",OFFSET('Hygiene Data'!$D$11,0,10*ROW('Hygiene Data'!D164)))</f>
        <v/>
      </c>
      <c r="DP170" s="374" t="str">
        <f ca="1">+IF(OFFSET('Hygiene Data'!$D$12,0,10*ROW('Hygiene Data'!D164))="","",OFFSET('Hygiene Data'!$D$12,0,10*ROW('Hygiene Data'!D164)))</f>
        <v/>
      </c>
      <c r="DQ170" s="374" t="str">
        <f ca="1">+IF(OFFSET('Hygiene Data'!$D$13,0,10*ROW('Hygiene Data'!D164))="","",OFFSET('Hygiene Data'!$D$13,0,10*ROW('Hygiene Data'!D164)))</f>
        <v/>
      </c>
      <c r="DR170" s="374" t="str">
        <f ca="1">+IF(OFFSET('Hygiene Data'!$E$11,0,10*ROW('Hygiene Data'!E164))="","",OFFSET('Hygiene Data'!$E$11,0,10*ROW('Hygiene Data'!E164)))</f>
        <v/>
      </c>
      <c r="DS170" s="374" t="str">
        <f ca="1">+IF(OFFSET('Hygiene Data'!$E$12,0,10*ROW('Hygiene Data'!E164))="","",OFFSET('Hygiene Data'!$E$12,0,10*ROW('Hygiene Data'!E164)))</f>
        <v/>
      </c>
      <c r="DT170" s="374" t="str">
        <f ca="1">+IF(OFFSET('Hygiene Data'!$E$13,0,10*ROW('Hygiene Data'!E164))="","",OFFSET('Hygiene Data'!$E$13,0,10*ROW('Hygiene Data'!E164)))</f>
        <v/>
      </c>
      <c r="DU170" s="374" t="str">
        <f ca="1">+IF(OFFSET('Hygiene Data'!$F$11,0,10*ROW('Hygiene Data'!F164))="","",OFFSET('Hygiene Data'!$F$11,0,10*ROW('Hygiene Data'!F164)))</f>
        <v/>
      </c>
      <c r="DV170" s="374" t="str">
        <f ca="1">+IF(OFFSET('Hygiene Data'!$F$12,0,10*ROW('Hygiene Data'!F164))="","",OFFSET('Hygiene Data'!$F$12,0,10*ROW('Hygiene Data'!F164)))</f>
        <v/>
      </c>
      <c r="DW170" s="374" t="str">
        <f ca="1">+IF(OFFSET('Hygiene Data'!$F$13,0,10*ROW('Hygiene Data'!F164))="","",OFFSET('Hygiene Data'!$F$13,0,10*ROW('Hygiene Data'!F164)))</f>
        <v/>
      </c>
      <c r="DX170" s="374" t="str">
        <f ca="1">+IF(OFFSET('Hygiene Data'!$G$11,0,10*ROW('Hygiene Data'!G164))="","",OFFSET('Hygiene Data'!$G$11,0,10*ROW('Hygiene Data'!G164)))</f>
        <v/>
      </c>
      <c r="DY170" s="374" t="str">
        <f ca="1">+IF(OFFSET('Hygiene Data'!$G$12,0,10*ROW('Hygiene Data'!G164))="","",OFFSET('Hygiene Data'!$G$12,0,10*ROW('Hygiene Data'!G164)))</f>
        <v/>
      </c>
      <c r="DZ170" s="374" t="str">
        <f ca="1">+IF(OFFSET('Hygiene Data'!$G$13,0,10*ROW('Hygiene Data'!G164))="","",OFFSET('Hygiene Data'!$G$13,0,10*ROW('Hygiene Data'!G164)))</f>
        <v/>
      </c>
      <c r="EA170" s="374" t="str">
        <f ca="1">+IF(OFFSET('Hygiene Data'!$H$11,0,10*ROW('Hygiene Data'!H164))="","",OFFSET('Hygiene Data'!$H$11,0,10*ROW('Hygiene Data'!H164)))</f>
        <v/>
      </c>
      <c r="EB170" s="374" t="str">
        <f ca="1">+IF(OFFSET('Hygiene Data'!$H$12,0,10*ROW('Hygiene Data'!H164))="","",OFFSET('Hygiene Data'!$H$12,0,10*ROW('Hygiene Data'!H164)))</f>
        <v/>
      </c>
      <c r="EC170" s="374" t="str">
        <f ca="1">+IF(OFFSET('Hygiene Data'!$H$13,0,10*ROW('Hygiene Data'!H164))="","",OFFSET('Hygiene Data'!$H$13,0,10*ROW('Hygiene Data'!H164)))</f>
        <v/>
      </c>
      <c r="ED170" s="374" t="str">
        <f ca="1">+IF(OFFSET('Hygiene Data'!$I$11,0,10*ROW('Hygiene Data'!I164))="","",OFFSET('Hygiene Data'!$I$11,0,10*ROW('Hygiene Data'!I164)))</f>
        <v/>
      </c>
      <c r="EE170" s="374" t="str">
        <f ca="1">+IF(OFFSET('Hygiene Data'!$I$12,0,10*ROW('Hygiene Data'!I164))="","",OFFSET('Hygiene Data'!$I$12,0,10*ROW('Hygiene Data'!I164)))</f>
        <v/>
      </c>
      <c r="EF170" s="374" t="str">
        <f ca="1">+IF(OFFSET('Hygiene Data'!$I$13,0,10*ROW('Hygiene Data'!I164))="","",OFFSET('Hygiene Data'!$I$13,0,10*ROW('Hygiene Data'!I164)))</f>
        <v/>
      </c>
    </row>
    <row r="171" spans="1:136" x14ac:dyDescent="0.25">
      <c r="A171" s="483" t="str">
        <f ca="1">+IF(OFFSET('Water Data'!$B$2,0,10*ROW('Water Data'!E165))="","",OFFSET('Water Data'!$B$2,0,10*ROW('Water Data'!E165)))</f>
        <v/>
      </c>
      <c r="B171" s="48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0" t="str">
        <f t="shared" ca="1" si="2"/>
        <v/>
      </c>
      <c r="D171" s="51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4" t="str">
        <f ca="1">+IF(OFFSET('Water Data'!$D$27,0,10*ROW('Water Data'!D165))="","",OFFSET('Water Data'!$D$27,0,10*ROW('Water Data'!D165)))</f>
        <v/>
      </c>
      <c r="BT171" s="374" t="str">
        <f ca="1">+IF(OFFSET('Water Data'!$D$28,0,10*ROW('Water Data'!D165))="","",OFFSET('Water Data'!$D$28,0,10*ROW('Water Data'!D165)))</f>
        <v/>
      </c>
      <c r="BU171" s="374" t="str">
        <f ca="1">+IF(OFFSET('Water Data'!$D$29,0,10*ROW('Water Data'!D165))="","",OFFSET('Water Data'!$D$29,0,10*ROW('Water Data'!D165)))</f>
        <v/>
      </c>
      <c r="BV171" s="374" t="str">
        <f ca="1">+IF(OFFSET('Water Data'!$E$27,0,10*ROW('Water Data'!E165))="","",OFFSET('Water Data'!$E$27,0,10*ROW('Water Data'!E165)))</f>
        <v/>
      </c>
      <c r="BW171" s="374" t="str">
        <f ca="1">+IF(OFFSET('Water Data'!$E$28,0,10*ROW('Water Data'!E165))="","",OFFSET('Water Data'!$E$28,0,10*ROW('Water Data'!E165)))</f>
        <v/>
      </c>
      <c r="BX171" s="374" t="str">
        <f ca="1">+IF(OFFSET('Water Data'!$E$29,0,10*ROW('Water Data'!E165))="","",OFFSET('Water Data'!$E$29,0,10*ROW('Water Data'!E165)))</f>
        <v/>
      </c>
      <c r="BY171" s="374" t="str">
        <f ca="1">+IF(OFFSET('Water Data'!$F$27,0,10*ROW('Water Data'!F165))="","",OFFSET('Water Data'!$F$27,0,10*ROW('Water Data'!F165)))</f>
        <v/>
      </c>
      <c r="BZ171" s="374" t="str">
        <f ca="1">+IF(OFFSET('Water Data'!$F$28,0,10*ROW('Water Data'!F165))="","",OFFSET('Water Data'!$F$28,0,10*ROW('Water Data'!F165)))</f>
        <v/>
      </c>
      <c r="CA171" s="374" t="str">
        <f ca="1">+IF(OFFSET('Water Data'!$F$29,0,10*ROW('Water Data'!F165))="","",OFFSET('Water Data'!$F$29,0,10*ROW('Water Data'!F165)))</f>
        <v/>
      </c>
      <c r="CB171" s="374" t="str">
        <f ca="1">+IF(OFFSET('Water Data'!$G$27,0,10*ROW('Water Data'!G165))="","",OFFSET('Water Data'!$G$27,0,10*ROW('Water Data'!G165)))</f>
        <v/>
      </c>
      <c r="CC171" s="374" t="str">
        <f ca="1">+IF(OFFSET('Water Data'!$G$28,0,10*ROW('Water Data'!G165))="","",OFFSET('Water Data'!$G$28,0,10*ROW('Water Data'!G165)))</f>
        <v/>
      </c>
      <c r="CD171" s="374" t="str">
        <f ca="1">+IF(OFFSET('Water Data'!$G$29,0,10*ROW('Water Data'!G165))="","",OFFSET('Water Data'!$G$29,0,10*ROW('Water Data'!G165)))</f>
        <v/>
      </c>
      <c r="CE171" s="374" t="str">
        <f ca="1">+IF(OFFSET('Water Data'!$H$27,0,10*ROW('Water Data'!H165))="","",OFFSET('Water Data'!$H$27,0,10*ROW('Water Data'!H165)))</f>
        <v/>
      </c>
      <c r="CF171" s="374" t="str">
        <f ca="1">+IF(OFFSET('Water Data'!$H$28,0,10*ROW('Water Data'!H165))="","",OFFSET('Water Data'!$H$28,0,10*ROW('Water Data'!H165)))</f>
        <v/>
      </c>
      <c r="CG171" s="374" t="str">
        <f ca="1">+IF(OFFSET('Water Data'!$H$29,0,10*ROW('Water Data'!H165))="","",OFFSET('Water Data'!$H$29,0,10*ROW('Water Data'!H165)))</f>
        <v/>
      </c>
      <c r="CH171" s="374" t="str">
        <f ca="1">+IF(OFFSET('Water Data'!$I$27,0,10*ROW('Water Data'!I165))="","",OFFSET('Water Data'!$I$27,0,10*ROW('Water Data'!I165)))</f>
        <v/>
      </c>
      <c r="CI171" s="374" t="str">
        <f ca="1">+IF(OFFSET('Water Data'!$I$28,0,10*ROW('Water Data'!I165))="","",OFFSET('Water Data'!$I$28,0,10*ROW('Water Data'!I165)))</f>
        <v/>
      </c>
      <c r="CJ171" s="374" t="str">
        <f ca="1">+IF(OFFSET('Water Data'!$I$29,0,10*ROW('Water Data'!I165))="","",OFFSET('Water Data'!$I$29,0,10*ROW('Water Data'!I165)))</f>
        <v/>
      </c>
      <c r="CK171" s="374" t="str">
        <f ca="1">+IF(OFFSET('Sanitation Data'!$D$28,0,10*ROW('Sanitation Data'!D165))="","",OFFSET('Sanitation Data'!$D$28,0,10*ROW('Sanitation Data'!D165)))</f>
        <v/>
      </c>
      <c r="CL171" s="374" t="str">
        <f ca="1">+IF(OFFSET('Sanitation Data'!$D$29,0,10*ROW('Sanitation Data'!D165))="","",OFFSET('Sanitation Data'!$D$29,0,10*ROW('Sanitation Data'!D165)))</f>
        <v/>
      </c>
      <c r="CM171" s="374" t="str">
        <f ca="1">+IF(OFFSET('Sanitation Data'!$D$30,0,10*ROW('Sanitation Data'!D165))="","",OFFSET('Sanitation Data'!$D$30,0,10*ROW('Sanitation Data'!D165)))</f>
        <v/>
      </c>
      <c r="CN171" s="374" t="str">
        <f ca="1">+IF(OFFSET('Sanitation Data'!$D$31,0,10*ROW('Sanitation Data'!D165))="","",OFFSET('Sanitation Data'!$D$31,0,10*ROW('Sanitation Data'!D165)))</f>
        <v/>
      </c>
      <c r="CO171" s="374" t="str">
        <f ca="1">+IF(OFFSET('Sanitation Data'!$D$32,0,10*ROW('Sanitation Data'!D165))="","",OFFSET('Sanitation Data'!$D$32,0,10*ROW('Sanitation Data'!D165)))</f>
        <v/>
      </c>
      <c r="CP171" s="374" t="str">
        <f ca="1">+IF(OFFSET('Sanitation Data'!$E$28,0,10*ROW('Sanitation Data'!E165))="","",OFFSET('Sanitation Data'!$E$28,0,10*ROW('Sanitation Data'!E165)))</f>
        <v/>
      </c>
      <c r="CQ171" s="374" t="str">
        <f ca="1">+IF(OFFSET('Sanitation Data'!$E$29,0,10*ROW('Sanitation Data'!E165))="","",OFFSET('Sanitation Data'!$E$29,0,10*ROW('Sanitation Data'!E165)))</f>
        <v/>
      </c>
      <c r="CR171" s="374" t="str">
        <f ca="1">+IF(OFFSET('Sanitation Data'!$E$30,0,10*ROW('Sanitation Data'!E165))="","",OFFSET('Sanitation Data'!$E$30,0,10*ROW('Sanitation Data'!E165)))</f>
        <v/>
      </c>
      <c r="CS171" s="374" t="str">
        <f ca="1">+IF(OFFSET('Sanitation Data'!$E$31,0,10*ROW('Sanitation Data'!E165))="","",OFFSET('Sanitation Data'!$E$31,0,10*ROW('Sanitation Data'!E165)))</f>
        <v/>
      </c>
      <c r="CT171" s="374" t="str">
        <f ca="1">+IF(OFFSET('Sanitation Data'!$E$32,0,10*ROW('Sanitation Data'!E165))="","",OFFSET('Sanitation Data'!$E$32,0,10*ROW('Sanitation Data'!E165)))</f>
        <v/>
      </c>
      <c r="CU171" s="374" t="str">
        <f ca="1">+IF(OFFSET('Sanitation Data'!$F$28,0,10*ROW('Sanitation Data'!F165))="","",OFFSET('Sanitation Data'!$F$28,0,10*ROW('Sanitation Data'!F165)))</f>
        <v/>
      </c>
      <c r="CV171" s="374" t="str">
        <f ca="1">+IF(OFFSET('Sanitation Data'!$F$29,0,10*ROW('Sanitation Data'!F165))="","",OFFSET('Sanitation Data'!$F$29,0,10*ROW('Sanitation Data'!F165)))</f>
        <v/>
      </c>
      <c r="CW171" s="374" t="str">
        <f ca="1">+IF(OFFSET('Sanitation Data'!$F$30,0,10*ROW('Sanitation Data'!F165))="","",OFFSET('Sanitation Data'!$F$30,0,10*ROW('Sanitation Data'!F165)))</f>
        <v/>
      </c>
      <c r="CX171" s="374" t="str">
        <f ca="1">+IF(OFFSET('Sanitation Data'!$F$31,0,10*ROW('Sanitation Data'!F165))="","",OFFSET('Sanitation Data'!$F$31,0,10*ROW('Sanitation Data'!F165)))</f>
        <v/>
      </c>
      <c r="CY171" s="374" t="str">
        <f ca="1">+IF(OFFSET('Sanitation Data'!$F$32,0,10*ROW('Sanitation Data'!F165))="","",OFFSET('Sanitation Data'!$F$32,0,10*ROW('Sanitation Data'!F165)))</f>
        <v/>
      </c>
      <c r="CZ171" s="374" t="str">
        <f ca="1">+IF(OFFSET('Sanitation Data'!$G$28,0,10*ROW('Sanitation Data'!G165))="","",OFFSET('Sanitation Data'!$G$28,0,10*ROW('Sanitation Data'!G165)))</f>
        <v/>
      </c>
      <c r="DA171" s="374" t="str">
        <f ca="1">+IF(OFFSET('Sanitation Data'!$G$29,0,10*ROW('Sanitation Data'!G165))="","",OFFSET('Sanitation Data'!$G$29,0,10*ROW('Sanitation Data'!G165)))</f>
        <v/>
      </c>
      <c r="DB171" s="374" t="str">
        <f ca="1">+IF(OFFSET('Sanitation Data'!$G$30,0,10*ROW('Sanitation Data'!G165))="","",OFFSET('Sanitation Data'!$G$30,0,10*ROW('Sanitation Data'!G165)))</f>
        <v/>
      </c>
      <c r="DC171" s="374" t="str">
        <f ca="1">+IF(OFFSET('Sanitation Data'!$G$31,0,10*ROW('Sanitation Data'!G165))="","",OFFSET('Sanitation Data'!$G$31,0,10*ROW('Sanitation Data'!G165)))</f>
        <v/>
      </c>
      <c r="DD171" s="374" t="str">
        <f ca="1">+IF(OFFSET('Sanitation Data'!$G$32,0,10*ROW('Sanitation Data'!G165))="","",OFFSET('Sanitation Data'!$G$32,0,10*ROW('Sanitation Data'!G165)))</f>
        <v/>
      </c>
      <c r="DE171" s="374" t="str">
        <f ca="1">+IF(OFFSET('Sanitation Data'!$H$28,0,10*ROW('Sanitation Data'!H165))="","",OFFSET('Sanitation Data'!$H$28,0,10*ROW('Sanitation Data'!H165)))</f>
        <v/>
      </c>
      <c r="DF171" s="374" t="str">
        <f ca="1">+IF(OFFSET('Sanitation Data'!$H$29,0,10*ROW('Sanitation Data'!H165))="","",OFFSET('Sanitation Data'!$H$29,0,10*ROW('Sanitation Data'!H165)))</f>
        <v/>
      </c>
      <c r="DG171" s="374" t="str">
        <f ca="1">+IF(OFFSET('Sanitation Data'!$H$30,0,10*ROW('Sanitation Data'!H165))="","",OFFSET('Sanitation Data'!$H$30,0,10*ROW('Sanitation Data'!H165)))</f>
        <v/>
      </c>
      <c r="DH171" s="374" t="str">
        <f ca="1">+IF(OFFSET('Sanitation Data'!$H$31,0,10*ROW('Sanitation Data'!H165))="","",OFFSET('Sanitation Data'!$H$31,0,10*ROW('Sanitation Data'!H165)))</f>
        <v/>
      </c>
      <c r="DI171" s="374" t="str">
        <f ca="1">+IF(OFFSET('Sanitation Data'!$H$32,0,10*ROW('Sanitation Data'!H165))="","",OFFSET('Sanitation Data'!$H$32,0,10*ROW('Sanitation Data'!H165)))</f>
        <v/>
      </c>
      <c r="DJ171" s="374" t="str">
        <f ca="1">+IF(OFFSET('Sanitation Data'!$I$28,0,10*ROW('Sanitation Data'!I165))="","",OFFSET('Sanitation Data'!$I$28,0,10*ROW('Sanitation Data'!I165)))</f>
        <v/>
      </c>
      <c r="DK171" s="374" t="str">
        <f ca="1">+IF(OFFSET('Sanitation Data'!$I$29,0,10*ROW('Sanitation Data'!I165))="","",OFFSET('Sanitation Data'!$I$29,0,10*ROW('Sanitation Data'!I165)))</f>
        <v/>
      </c>
      <c r="DL171" s="374" t="str">
        <f ca="1">+IF(OFFSET('Sanitation Data'!$I$30,0,10*ROW('Sanitation Data'!I165))="","",OFFSET('Sanitation Data'!$I$30,0,10*ROW('Sanitation Data'!I165)))</f>
        <v/>
      </c>
      <c r="DM171" s="374" t="str">
        <f ca="1">+IF(OFFSET('Sanitation Data'!$I$31,0,10*ROW('Sanitation Data'!I165))="","",OFFSET('Sanitation Data'!$I$31,0,10*ROW('Sanitation Data'!I165)))</f>
        <v/>
      </c>
      <c r="DN171" s="374" t="str">
        <f ca="1">+IF(OFFSET('Sanitation Data'!$I$32,0,10*ROW('Sanitation Data'!I165))="","",OFFSET('Sanitation Data'!$I$32,0,10*ROW('Sanitation Data'!I165)))</f>
        <v/>
      </c>
      <c r="DO171" s="374" t="str">
        <f ca="1">+IF(OFFSET('Hygiene Data'!$D$11,0,10*ROW('Hygiene Data'!D165))="","",OFFSET('Hygiene Data'!$D$11,0,10*ROW('Hygiene Data'!D165)))</f>
        <v/>
      </c>
      <c r="DP171" s="374" t="str">
        <f ca="1">+IF(OFFSET('Hygiene Data'!$D$12,0,10*ROW('Hygiene Data'!D165))="","",OFFSET('Hygiene Data'!$D$12,0,10*ROW('Hygiene Data'!D165)))</f>
        <v/>
      </c>
      <c r="DQ171" s="374" t="str">
        <f ca="1">+IF(OFFSET('Hygiene Data'!$D$13,0,10*ROW('Hygiene Data'!D165))="","",OFFSET('Hygiene Data'!$D$13,0,10*ROW('Hygiene Data'!D165)))</f>
        <v/>
      </c>
      <c r="DR171" s="374" t="str">
        <f ca="1">+IF(OFFSET('Hygiene Data'!$E$11,0,10*ROW('Hygiene Data'!E165))="","",OFFSET('Hygiene Data'!$E$11,0,10*ROW('Hygiene Data'!E165)))</f>
        <v/>
      </c>
      <c r="DS171" s="374" t="str">
        <f ca="1">+IF(OFFSET('Hygiene Data'!$E$12,0,10*ROW('Hygiene Data'!E165))="","",OFFSET('Hygiene Data'!$E$12,0,10*ROW('Hygiene Data'!E165)))</f>
        <v/>
      </c>
      <c r="DT171" s="374" t="str">
        <f ca="1">+IF(OFFSET('Hygiene Data'!$E$13,0,10*ROW('Hygiene Data'!E165))="","",OFFSET('Hygiene Data'!$E$13,0,10*ROW('Hygiene Data'!E165)))</f>
        <v/>
      </c>
      <c r="DU171" s="374" t="str">
        <f ca="1">+IF(OFFSET('Hygiene Data'!$F$11,0,10*ROW('Hygiene Data'!F165))="","",OFFSET('Hygiene Data'!$F$11,0,10*ROW('Hygiene Data'!F165)))</f>
        <v/>
      </c>
      <c r="DV171" s="374" t="str">
        <f ca="1">+IF(OFFSET('Hygiene Data'!$F$12,0,10*ROW('Hygiene Data'!F165))="","",OFFSET('Hygiene Data'!$F$12,0,10*ROW('Hygiene Data'!F165)))</f>
        <v/>
      </c>
      <c r="DW171" s="374" t="str">
        <f ca="1">+IF(OFFSET('Hygiene Data'!$F$13,0,10*ROW('Hygiene Data'!F165))="","",OFFSET('Hygiene Data'!$F$13,0,10*ROW('Hygiene Data'!F165)))</f>
        <v/>
      </c>
      <c r="DX171" s="374" t="str">
        <f ca="1">+IF(OFFSET('Hygiene Data'!$G$11,0,10*ROW('Hygiene Data'!G165))="","",OFFSET('Hygiene Data'!$G$11,0,10*ROW('Hygiene Data'!G165)))</f>
        <v/>
      </c>
      <c r="DY171" s="374" t="str">
        <f ca="1">+IF(OFFSET('Hygiene Data'!$G$12,0,10*ROW('Hygiene Data'!G165))="","",OFFSET('Hygiene Data'!$G$12,0,10*ROW('Hygiene Data'!G165)))</f>
        <v/>
      </c>
      <c r="DZ171" s="374" t="str">
        <f ca="1">+IF(OFFSET('Hygiene Data'!$G$13,0,10*ROW('Hygiene Data'!G165))="","",OFFSET('Hygiene Data'!$G$13,0,10*ROW('Hygiene Data'!G165)))</f>
        <v/>
      </c>
      <c r="EA171" s="374" t="str">
        <f ca="1">+IF(OFFSET('Hygiene Data'!$H$11,0,10*ROW('Hygiene Data'!H165))="","",OFFSET('Hygiene Data'!$H$11,0,10*ROW('Hygiene Data'!H165)))</f>
        <v/>
      </c>
      <c r="EB171" s="374" t="str">
        <f ca="1">+IF(OFFSET('Hygiene Data'!$H$12,0,10*ROW('Hygiene Data'!H165))="","",OFFSET('Hygiene Data'!$H$12,0,10*ROW('Hygiene Data'!H165)))</f>
        <v/>
      </c>
      <c r="EC171" s="374" t="str">
        <f ca="1">+IF(OFFSET('Hygiene Data'!$H$13,0,10*ROW('Hygiene Data'!H165))="","",OFFSET('Hygiene Data'!$H$13,0,10*ROW('Hygiene Data'!H165)))</f>
        <v/>
      </c>
      <c r="ED171" s="374" t="str">
        <f ca="1">+IF(OFFSET('Hygiene Data'!$I$11,0,10*ROW('Hygiene Data'!I165))="","",OFFSET('Hygiene Data'!$I$11,0,10*ROW('Hygiene Data'!I165)))</f>
        <v/>
      </c>
      <c r="EE171" s="374" t="str">
        <f ca="1">+IF(OFFSET('Hygiene Data'!$I$12,0,10*ROW('Hygiene Data'!I165))="","",OFFSET('Hygiene Data'!$I$12,0,10*ROW('Hygiene Data'!I165)))</f>
        <v/>
      </c>
      <c r="EF171" s="374" t="str">
        <f ca="1">+IF(OFFSET('Hygiene Data'!$I$13,0,10*ROW('Hygiene Data'!I165))="","",OFFSET('Hygiene Data'!$I$13,0,10*ROW('Hygiene Data'!I165)))</f>
        <v/>
      </c>
    </row>
    <row r="172" spans="1:136" x14ac:dyDescent="0.25">
      <c r="A172" s="483" t="str">
        <f ca="1">+IF(OFFSET('Water Data'!$B$2,0,10*ROW('Water Data'!E166))="","",OFFSET('Water Data'!$B$2,0,10*ROW('Water Data'!E166)))</f>
        <v/>
      </c>
      <c r="B172" s="48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0" t="str">
        <f t="shared" ca="1" si="2"/>
        <v/>
      </c>
      <c r="D172" s="51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4" t="str">
        <f ca="1">+IF(OFFSET('Water Data'!$D$27,0,10*ROW('Water Data'!D166))="","",OFFSET('Water Data'!$D$27,0,10*ROW('Water Data'!D166)))</f>
        <v/>
      </c>
      <c r="BT172" s="374" t="str">
        <f ca="1">+IF(OFFSET('Water Data'!$D$28,0,10*ROW('Water Data'!D166))="","",OFFSET('Water Data'!$D$28,0,10*ROW('Water Data'!D166)))</f>
        <v/>
      </c>
      <c r="BU172" s="374" t="str">
        <f ca="1">+IF(OFFSET('Water Data'!$D$29,0,10*ROW('Water Data'!D166))="","",OFFSET('Water Data'!$D$29,0,10*ROW('Water Data'!D166)))</f>
        <v/>
      </c>
      <c r="BV172" s="374" t="str">
        <f ca="1">+IF(OFFSET('Water Data'!$E$27,0,10*ROW('Water Data'!E166))="","",OFFSET('Water Data'!$E$27,0,10*ROW('Water Data'!E166)))</f>
        <v/>
      </c>
      <c r="BW172" s="374" t="str">
        <f ca="1">+IF(OFFSET('Water Data'!$E$28,0,10*ROW('Water Data'!E166))="","",OFFSET('Water Data'!$E$28,0,10*ROW('Water Data'!E166)))</f>
        <v/>
      </c>
      <c r="BX172" s="374" t="str">
        <f ca="1">+IF(OFFSET('Water Data'!$E$29,0,10*ROW('Water Data'!E166))="","",OFFSET('Water Data'!$E$29,0,10*ROW('Water Data'!E166)))</f>
        <v/>
      </c>
      <c r="BY172" s="374" t="str">
        <f ca="1">+IF(OFFSET('Water Data'!$F$27,0,10*ROW('Water Data'!F166))="","",OFFSET('Water Data'!$F$27,0,10*ROW('Water Data'!F166)))</f>
        <v/>
      </c>
      <c r="BZ172" s="374" t="str">
        <f ca="1">+IF(OFFSET('Water Data'!$F$28,0,10*ROW('Water Data'!F166))="","",OFFSET('Water Data'!$F$28,0,10*ROW('Water Data'!F166)))</f>
        <v/>
      </c>
      <c r="CA172" s="374" t="str">
        <f ca="1">+IF(OFFSET('Water Data'!$F$29,0,10*ROW('Water Data'!F166))="","",OFFSET('Water Data'!$F$29,0,10*ROW('Water Data'!F166)))</f>
        <v/>
      </c>
      <c r="CB172" s="374" t="str">
        <f ca="1">+IF(OFFSET('Water Data'!$G$27,0,10*ROW('Water Data'!G166))="","",OFFSET('Water Data'!$G$27,0,10*ROW('Water Data'!G166)))</f>
        <v/>
      </c>
      <c r="CC172" s="374" t="str">
        <f ca="1">+IF(OFFSET('Water Data'!$G$28,0,10*ROW('Water Data'!G166))="","",OFFSET('Water Data'!$G$28,0,10*ROW('Water Data'!G166)))</f>
        <v/>
      </c>
      <c r="CD172" s="374" t="str">
        <f ca="1">+IF(OFFSET('Water Data'!$G$29,0,10*ROW('Water Data'!G166))="","",OFFSET('Water Data'!$G$29,0,10*ROW('Water Data'!G166)))</f>
        <v/>
      </c>
      <c r="CE172" s="374" t="str">
        <f ca="1">+IF(OFFSET('Water Data'!$H$27,0,10*ROW('Water Data'!H166))="","",OFFSET('Water Data'!$H$27,0,10*ROW('Water Data'!H166)))</f>
        <v/>
      </c>
      <c r="CF172" s="374" t="str">
        <f ca="1">+IF(OFFSET('Water Data'!$H$28,0,10*ROW('Water Data'!H166))="","",OFFSET('Water Data'!$H$28,0,10*ROW('Water Data'!H166)))</f>
        <v/>
      </c>
      <c r="CG172" s="374" t="str">
        <f ca="1">+IF(OFFSET('Water Data'!$H$29,0,10*ROW('Water Data'!H166))="","",OFFSET('Water Data'!$H$29,0,10*ROW('Water Data'!H166)))</f>
        <v/>
      </c>
      <c r="CH172" s="374" t="str">
        <f ca="1">+IF(OFFSET('Water Data'!$I$27,0,10*ROW('Water Data'!I166))="","",OFFSET('Water Data'!$I$27,0,10*ROW('Water Data'!I166)))</f>
        <v/>
      </c>
      <c r="CI172" s="374" t="str">
        <f ca="1">+IF(OFFSET('Water Data'!$I$28,0,10*ROW('Water Data'!I166))="","",OFFSET('Water Data'!$I$28,0,10*ROW('Water Data'!I166)))</f>
        <v/>
      </c>
      <c r="CJ172" s="374" t="str">
        <f ca="1">+IF(OFFSET('Water Data'!$I$29,0,10*ROW('Water Data'!I166))="","",OFFSET('Water Data'!$I$29,0,10*ROW('Water Data'!I166)))</f>
        <v/>
      </c>
      <c r="CK172" s="374" t="str">
        <f ca="1">+IF(OFFSET('Sanitation Data'!$D$28,0,10*ROW('Sanitation Data'!D166))="","",OFFSET('Sanitation Data'!$D$28,0,10*ROW('Sanitation Data'!D166)))</f>
        <v/>
      </c>
      <c r="CL172" s="374" t="str">
        <f ca="1">+IF(OFFSET('Sanitation Data'!$D$29,0,10*ROW('Sanitation Data'!D166))="","",OFFSET('Sanitation Data'!$D$29,0,10*ROW('Sanitation Data'!D166)))</f>
        <v/>
      </c>
      <c r="CM172" s="374" t="str">
        <f ca="1">+IF(OFFSET('Sanitation Data'!$D$30,0,10*ROW('Sanitation Data'!D166))="","",OFFSET('Sanitation Data'!$D$30,0,10*ROW('Sanitation Data'!D166)))</f>
        <v/>
      </c>
      <c r="CN172" s="374" t="str">
        <f ca="1">+IF(OFFSET('Sanitation Data'!$D$31,0,10*ROW('Sanitation Data'!D166))="","",OFFSET('Sanitation Data'!$D$31,0,10*ROW('Sanitation Data'!D166)))</f>
        <v/>
      </c>
      <c r="CO172" s="374" t="str">
        <f ca="1">+IF(OFFSET('Sanitation Data'!$D$32,0,10*ROW('Sanitation Data'!D166))="","",OFFSET('Sanitation Data'!$D$32,0,10*ROW('Sanitation Data'!D166)))</f>
        <v/>
      </c>
      <c r="CP172" s="374" t="str">
        <f ca="1">+IF(OFFSET('Sanitation Data'!$E$28,0,10*ROW('Sanitation Data'!E166))="","",OFFSET('Sanitation Data'!$E$28,0,10*ROW('Sanitation Data'!E166)))</f>
        <v/>
      </c>
      <c r="CQ172" s="374" t="str">
        <f ca="1">+IF(OFFSET('Sanitation Data'!$E$29,0,10*ROW('Sanitation Data'!E166))="","",OFFSET('Sanitation Data'!$E$29,0,10*ROW('Sanitation Data'!E166)))</f>
        <v/>
      </c>
      <c r="CR172" s="374" t="str">
        <f ca="1">+IF(OFFSET('Sanitation Data'!$E$30,0,10*ROW('Sanitation Data'!E166))="","",OFFSET('Sanitation Data'!$E$30,0,10*ROW('Sanitation Data'!E166)))</f>
        <v/>
      </c>
      <c r="CS172" s="374" t="str">
        <f ca="1">+IF(OFFSET('Sanitation Data'!$E$31,0,10*ROW('Sanitation Data'!E166))="","",OFFSET('Sanitation Data'!$E$31,0,10*ROW('Sanitation Data'!E166)))</f>
        <v/>
      </c>
      <c r="CT172" s="374" t="str">
        <f ca="1">+IF(OFFSET('Sanitation Data'!$E$32,0,10*ROW('Sanitation Data'!E166))="","",OFFSET('Sanitation Data'!$E$32,0,10*ROW('Sanitation Data'!E166)))</f>
        <v/>
      </c>
      <c r="CU172" s="374" t="str">
        <f ca="1">+IF(OFFSET('Sanitation Data'!$F$28,0,10*ROW('Sanitation Data'!F166))="","",OFFSET('Sanitation Data'!$F$28,0,10*ROW('Sanitation Data'!F166)))</f>
        <v/>
      </c>
      <c r="CV172" s="374" t="str">
        <f ca="1">+IF(OFFSET('Sanitation Data'!$F$29,0,10*ROW('Sanitation Data'!F166))="","",OFFSET('Sanitation Data'!$F$29,0,10*ROW('Sanitation Data'!F166)))</f>
        <v/>
      </c>
      <c r="CW172" s="374" t="str">
        <f ca="1">+IF(OFFSET('Sanitation Data'!$F$30,0,10*ROW('Sanitation Data'!F166))="","",OFFSET('Sanitation Data'!$F$30,0,10*ROW('Sanitation Data'!F166)))</f>
        <v/>
      </c>
      <c r="CX172" s="374" t="str">
        <f ca="1">+IF(OFFSET('Sanitation Data'!$F$31,0,10*ROW('Sanitation Data'!F166))="","",OFFSET('Sanitation Data'!$F$31,0,10*ROW('Sanitation Data'!F166)))</f>
        <v/>
      </c>
      <c r="CY172" s="374" t="str">
        <f ca="1">+IF(OFFSET('Sanitation Data'!$F$32,0,10*ROW('Sanitation Data'!F166))="","",OFFSET('Sanitation Data'!$F$32,0,10*ROW('Sanitation Data'!F166)))</f>
        <v/>
      </c>
      <c r="CZ172" s="374" t="str">
        <f ca="1">+IF(OFFSET('Sanitation Data'!$G$28,0,10*ROW('Sanitation Data'!G166))="","",OFFSET('Sanitation Data'!$G$28,0,10*ROW('Sanitation Data'!G166)))</f>
        <v/>
      </c>
      <c r="DA172" s="374" t="str">
        <f ca="1">+IF(OFFSET('Sanitation Data'!$G$29,0,10*ROW('Sanitation Data'!G166))="","",OFFSET('Sanitation Data'!$G$29,0,10*ROW('Sanitation Data'!G166)))</f>
        <v/>
      </c>
      <c r="DB172" s="374" t="str">
        <f ca="1">+IF(OFFSET('Sanitation Data'!$G$30,0,10*ROW('Sanitation Data'!G166))="","",OFFSET('Sanitation Data'!$G$30,0,10*ROW('Sanitation Data'!G166)))</f>
        <v/>
      </c>
      <c r="DC172" s="374" t="str">
        <f ca="1">+IF(OFFSET('Sanitation Data'!$G$31,0,10*ROW('Sanitation Data'!G166))="","",OFFSET('Sanitation Data'!$G$31,0,10*ROW('Sanitation Data'!G166)))</f>
        <v/>
      </c>
      <c r="DD172" s="374" t="str">
        <f ca="1">+IF(OFFSET('Sanitation Data'!$G$32,0,10*ROW('Sanitation Data'!G166))="","",OFFSET('Sanitation Data'!$G$32,0,10*ROW('Sanitation Data'!G166)))</f>
        <v/>
      </c>
      <c r="DE172" s="374" t="str">
        <f ca="1">+IF(OFFSET('Sanitation Data'!$H$28,0,10*ROW('Sanitation Data'!H166))="","",OFFSET('Sanitation Data'!$H$28,0,10*ROW('Sanitation Data'!H166)))</f>
        <v/>
      </c>
      <c r="DF172" s="374" t="str">
        <f ca="1">+IF(OFFSET('Sanitation Data'!$H$29,0,10*ROW('Sanitation Data'!H166))="","",OFFSET('Sanitation Data'!$H$29,0,10*ROW('Sanitation Data'!H166)))</f>
        <v/>
      </c>
      <c r="DG172" s="374" t="str">
        <f ca="1">+IF(OFFSET('Sanitation Data'!$H$30,0,10*ROW('Sanitation Data'!H166))="","",OFFSET('Sanitation Data'!$H$30,0,10*ROW('Sanitation Data'!H166)))</f>
        <v/>
      </c>
      <c r="DH172" s="374" t="str">
        <f ca="1">+IF(OFFSET('Sanitation Data'!$H$31,0,10*ROW('Sanitation Data'!H166))="","",OFFSET('Sanitation Data'!$H$31,0,10*ROW('Sanitation Data'!H166)))</f>
        <v/>
      </c>
      <c r="DI172" s="374" t="str">
        <f ca="1">+IF(OFFSET('Sanitation Data'!$H$32,0,10*ROW('Sanitation Data'!H166))="","",OFFSET('Sanitation Data'!$H$32,0,10*ROW('Sanitation Data'!H166)))</f>
        <v/>
      </c>
      <c r="DJ172" s="374" t="str">
        <f ca="1">+IF(OFFSET('Sanitation Data'!$I$28,0,10*ROW('Sanitation Data'!I166))="","",OFFSET('Sanitation Data'!$I$28,0,10*ROW('Sanitation Data'!I166)))</f>
        <v/>
      </c>
      <c r="DK172" s="374" t="str">
        <f ca="1">+IF(OFFSET('Sanitation Data'!$I$29,0,10*ROW('Sanitation Data'!I166))="","",OFFSET('Sanitation Data'!$I$29,0,10*ROW('Sanitation Data'!I166)))</f>
        <v/>
      </c>
      <c r="DL172" s="374" t="str">
        <f ca="1">+IF(OFFSET('Sanitation Data'!$I$30,0,10*ROW('Sanitation Data'!I166))="","",OFFSET('Sanitation Data'!$I$30,0,10*ROW('Sanitation Data'!I166)))</f>
        <v/>
      </c>
      <c r="DM172" s="374" t="str">
        <f ca="1">+IF(OFFSET('Sanitation Data'!$I$31,0,10*ROW('Sanitation Data'!I166))="","",OFFSET('Sanitation Data'!$I$31,0,10*ROW('Sanitation Data'!I166)))</f>
        <v/>
      </c>
      <c r="DN172" s="374" t="str">
        <f ca="1">+IF(OFFSET('Sanitation Data'!$I$32,0,10*ROW('Sanitation Data'!I166))="","",OFFSET('Sanitation Data'!$I$32,0,10*ROW('Sanitation Data'!I166)))</f>
        <v/>
      </c>
      <c r="DO172" s="374" t="str">
        <f ca="1">+IF(OFFSET('Hygiene Data'!$D$11,0,10*ROW('Hygiene Data'!D166))="","",OFFSET('Hygiene Data'!$D$11,0,10*ROW('Hygiene Data'!D166)))</f>
        <v/>
      </c>
      <c r="DP172" s="374" t="str">
        <f ca="1">+IF(OFFSET('Hygiene Data'!$D$12,0,10*ROW('Hygiene Data'!D166))="","",OFFSET('Hygiene Data'!$D$12,0,10*ROW('Hygiene Data'!D166)))</f>
        <v/>
      </c>
      <c r="DQ172" s="374" t="str">
        <f ca="1">+IF(OFFSET('Hygiene Data'!$D$13,0,10*ROW('Hygiene Data'!D166))="","",OFFSET('Hygiene Data'!$D$13,0,10*ROW('Hygiene Data'!D166)))</f>
        <v/>
      </c>
      <c r="DR172" s="374" t="str">
        <f ca="1">+IF(OFFSET('Hygiene Data'!$E$11,0,10*ROW('Hygiene Data'!E166))="","",OFFSET('Hygiene Data'!$E$11,0,10*ROW('Hygiene Data'!E166)))</f>
        <v/>
      </c>
      <c r="DS172" s="374" t="str">
        <f ca="1">+IF(OFFSET('Hygiene Data'!$E$12,0,10*ROW('Hygiene Data'!E166))="","",OFFSET('Hygiene Data'!$E$12,0,10*ROW('Hygiene Data'!E166)))</f>
        <v/>
      </c>
      <c r="DT172" s="374" t="str">
        <f ca="1">+IF(OFFSET('Hygiene Data'!$E$13,0,10*ROW('Hygiene Data'!E166))="","",OFFSET('Hygiene Data'!$E$13,0,10*ROW('Hygiene Data'!E166)))</f>
        <v/>
      </c>
      <c r="DU172" s="374" t="str">
        <f ca="1">+IF(OFFSET('Hygiene Data'!$F$11,0,10*ROW('Hygiene Data'!F166))="","",OFFSET('Hygiene Data'!$F$11,0,10*ROW('Hygiene Data'!F166)))</f>
        <v/>
      </c>
      <c r="DV172" s="374" t="str">
        <f ca="1">+IF(OFFSET('Hygiene Data'!$F$12,0,10*ROW('Hygiene Data'!F166))="","",OFFSET('Hygiene Data'!$F$12,0,10*ROW('Hygiene Data'!F166)))</f>
        <v/>
      </c>
      <c r="DW172" s="374" t="str">
        <f ca="1">+IF(OFFSET('Hygiene Data'!$F$13,0,10*ROW('Hygiene Data'!F166))="","",OFFSET('Hygiene Data'!$F$13,0,10*ROW('Hygiene Data'!F166)))</f>
        <v/>
      </c>
      <c r="DX172" s="374" t="str">
        <f ca="1">+IF(OFFSET('Hygiene Data'!$G$11,0,10*ROW('Hygiene Data'!G166))="","",OFFSET('Hygiene Data'!$G$11,0,10*ROW('Hygiene Data'!G166)))</f>
        <v/>
      </c>
      <c r="DY172" s="374" t="str">
        <f ca="1">+IF(OFFSET('Hygiene Data'!$G$12,0,10*ROW('Hygiene Data'!G166))="","",OFFSET('Hygiene Data'!$G$12,0,10*ROW('Hygiene Data'!G166)))</f>
        <v/>
      </c>
      <c r="DZ172" s="374" t="str">
        <f ca="1">+IF(OFFSET('Hygiene Data'!$G$13,0,10*ROW('Hygiene Data'!G166))="","",OFFSET('Hygiene Data'!$G$13,0,10*ROW('Hygiene Data'!G166)))</f>
        <v/>
      </c>
      <c r="EA172" s="374" t="str">
        <f ca="1">+IF(OFFSET('Hygiene Data'!$H$11,0,10*ROW('Hygiene Data'!H166))="","",OFFSET('Hygiene Data'!$H$11,0,10*ROW('Hygiene Data'!H166)))</f>
        <v/>
      </c>
      <c r="EB172" s="374" t="str">
        <f ca="1">+IF(OFFSET('Hygiene Data'!$H$12,0,10*ROW('Hygiene Data'!H166))="","",OFFSET('Hygiene Data'!$H$12,0,10*ROW('Hygiene Data'!H166)))</f>
        <v/>
      </c>
      <c r="EC172" s="374" t="str">
        <f ca="1">+IF(OFFSET('Hygiene Data'!$H$13,0,10*ROW('Hygiene Data'!H166))="","",OFFSET('Hygiene Data'!$H$13,0,10*ROW('Hygiene Data'!H166)))</f>
        <v/>
      </c>
      <c r="ED172" s="374" t="str">
        <f ca="1">+IF(OFFSET('Hygiene Data'!$I$11,0,10*ROW('Hygiene Data'!I166))="","",OFFSET('Hygiene Data'!$I$11,0,10*ROW('Hygiene Data'!I166)))</f>
        <v/>
      </c>
      <c r="EE172" s="374" t="str">
        <f ca="1">+IF(OFFSET('Hygiene Data'!$I$12,0,10*ROW('Hygiene Data'!I166))="","",OFFSET('Hygiene Data'!$I$12,0,10*ROW('Hygiene Data'!I166)))</f>
        <v/>
      </c>
      <c r="EF172" s="374" t="str">
        <f ca="1">+IF(OFFSET('Hygiene Data'!$I$13,0,10*ROW('Hygiene Data'!I166))="","",OFFSET('Hygiene Data'!$I$13,0,10*ROW('Hygiene Data'!I166)))</f>
        <v/>
      </c>
    </row>
    <row r="173" spans="1:136" x14ac:dyDescent="0.25">
      <c r="A173" s="483" t="str">
        <f ca="1">+IF(OFFSET('Water Data'!$B$2,0,10*ROW('Water Data'!E167))="","",OFFSET('Water Data'!$B$2,0,10*ROW('Water Data'!E167)))</f>
        <v/>
      </c>
      <c r="B173" s="48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0" t="str">
        <f t="shared" ca="1" si="2"/>
        <v/>
      </c>
      <c r="D173" s="51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4" t="str">
        <f ca="1">+IF(OFFSET('Water Data'!$D$27,0,10*ROW('Water Data'!D167))="","",OFFSET('Water Data'!$D$27,0,10*ROW('Water Data'!D167)))</f>
        <v/>
      </c>
      <c r="BT173" s="374" t="str">
        <f ca="1">+IF(OFFSET('Water Data'!$D$28,0,10*ROW('Water Data'!D167))="","",OFFSET('Water Data'!$D$28,0,10*ROW('Water Data'!D167)))</f>
        <v/>
      </c>
      <c r="BU173" s="374" t="str">
        <f ca="1">+IF(OFFSET('Water Data'!$D$29,0,10*ROW('Water Data'!D167))="","",OFFSET('Water Data'!$D$29,0,10*ROW('Water Data'!D167)))</f>
        <v/>
      </c>
      <c r="BV173" s="374" t="str">
        <f ca="1">+IF(OFFSET('Water Data'!$E$27,0,10*ROW('Water Data'!E167))="","",OFFSET('Water Data'!$E$27,0,10*ROW('Water Data'!E167)))</f>
        <v/>
      </c>
      <c r="BW173" s="374" t="str">
        <f ca="1">+IF(OFFSET('Water Data'!$E$28,0,10*ROW('Water Data'!E167))="","",OFFSET('Water Data'!$E$28,0,10*ROW('Water Data'!E167)))</f>
        <v/>
      </c>
      <c r="BX173" s="374" t="str">
        <f ca="1">+IF(OFFSET('Water Data'!$E$29,0,10*ROW('Water Data'!E167))="","",OFFSET('Water Data'!$E$29,0,10*ROW('Water Data'!E167)))</f>
        <v/>
      </c>
      <c r="BY173" s="374" t="str">
        <f ca="1">+IF(OFFSET('Water Data'!$F$27,0,10*ROW('Water Data'!F167))="","",OFFSET('Water Data'!$F$27,0,10*ROW('Water Data'!F167)))</f>
        <v/>
      </c>
      <c r="BZ173" s="374" t="str">
        <f ca="1">+IF(OFFSET('Water Data'!$F$28,0,10*ROW('Water Data'!F167))="","",OFFSET('Water Data'!$F$28,0,10*ROW('Water Data'!F167)))</f>
        <v/>
      </c>
      <c r="CA173" s="374" t="str">
        <f ca="1">+IF(OFFSET('Water Data'!$F$29,0,10*ROW('Water Data'!F167))="","",OFFSET('Water Data'!$F$29,0,10*ROW('Water Data'!F167)))</f>
        <v/>
      </c>
      <c r="CB173" s="374" t="str">
        <f ca="1">+IF(OFFSET('Water Data'!$G$27,0,10*ROW('Water Data'!G167))="","",OFFSET('Water Data'!$G$27,0,10*ROW('Water Data'!G167)))</f>
        <v/>
      </c>
      <c r="CC173" s="374" t="str">
        <f ca="1">+IF(OFFSET('Water Data'!$G$28,0,10*ROW('Water Data'!G167))="","",OFFSET('Water Data'!$G$28,0,10*ROW('Water Data'!G167)))</f>
        <v/>
      </c>
      <c r="CD173" s="374" t="str">
        <f ca="1">+IF(OFFSET('Water Data'!$G$29,0,10*ROW('Water Data'!G167))="","",OFFSET('Water Data'!$G$29,0,10*ROW('Water Data'!G167)))</f>
        <v/>
      </c>
      <c r="CE173" s="374" t="str">
        <f ca="1">+IF(OFFSET('Water Data'!$H$27,0,10*ROW('Water Data'!H167))="","",OFFSET('Water Data'!$H$27,0,10*ROW('Water Data'!H167)))</f>
        <v/>
      </c>
      <c r="CF173" s="374" t="str">
        <f ca="1">+IF(OFFSET('Water Data'!$H$28,0,10*ROW('Water Data'!H167))="","",OFFSET('Water Data'!$H$28,0,10*ROW('Water Data'!H167)))</f>
        <v/>
      </c>
      <c r="CG173" s="374" t="str">
        <f ca="1">+IF(OFFSET('Water Data'!$H$29,0,10*ROW('Water Data'!H167))="","",OFFSET('Water Data'!$H$29,0,10*ROW('Water Data'!H167)))</f>
        <v/>
      </c>
      <c r="CH173" s="374" t="str">
        <f ca="1">+IF(OFFSET('Water Data'!$I$27,0,10*ROW('Water Data'!I167))="","",OFFSET('Water Data'!$I$27,0,10*ROW('Water Data'!I167)))</f>
        <v/>
      </c>
      <c r="CI173" s="374" t="str">
        <f ca="1">+IF(OFFSET('Water Data'!$I$28,0,10*ROW('Water Data'!I167))="","",OFFSET('Water Data'!$I$28,0,10*ROW('Water Data'!I167)))</f>
        <v/>
      </c>
      <c r="CJ173" s="374" t="str">
        <f ca="1">+IF(OFFSET('Water Data'!$I$29,0,10*ROW('Water Data'!I167))="","",OFFSET('Water Data'!$I$29,0,10*ROW('Water Data'!I167)))</f>
        <v/>
      </c>
      <c r="CK173" s="374" t="str">
        <f ca="1">+IF(OFFSET('Sanitation Data'!$D$28,0,10*ROW('Sanitation Data'!D167))="","",OFFSET('Sanitation Data'!$D$28,0,10*ROW('Sanitation Data'!D167)))</f>
        <v/>
      </c>
      <c r="CL173" s="374" t="str">
        <f ca="1">+IF(OFFSET('Sanitation Data'!$D$29,0,10*ROW('Sanitation Data'!D167))="","",OFFSET('Sanitation Data'!$D$29,0,10*ROW('Sanitation Data'!D167)))</f>
        <v/>
      </c>
      <c r="CM173" s="374" t="str">
        <f ca="1">+IF(OFFSET('Sanitation Data'!$D$30,0,10*ROW('Sanitation Data'!D167))="","",OFFSET('Sanitation Data'!$D$30,0,10*ROW('Sanitation Data'!D167)))</f>
        <v/>
      </c>
      <c r="CN173" s="374" t="str">
        <f ca="1">+IF(OFFSET('Sanitation Data'!$D$31,0,10*ROW('Sanitation Data'!D167))="","",OFFSET('Sanitation Data'!$D$31,0,10*ROW('Sanitation Data'!D167)))</f>
        <v/>
      </c>
      <c r="CO173" s="374" t="str">
        <f ca="1">+IF(OFFSET('Sanitation Data'!$D$32,0,10*ROW('Sanitation Data'!D167))="","",OFFSET('Sanitation Data'!$D$32,0,10*ROW('Sanitation Data'!D167)))</f>
        <v/>
      </c>
      <c r="CP173" s="374" t="str">
        <f ca="1">+IF(OFFSET('Sanitation Data'!$E$28,0,10*ROW('Sanitation Data'!E167))="","",OFFSET('Sanitation Data'!$E$28,0,10*ROW('Sanitation Data'!E167)))</f>
        <v/>
      </c>
      <c r="CQ173" s="374" t="str">
        <f ca="1">+IF(OFFSET('Sanitation Data'!$E$29,0,10*ROW('Sanitation Data'!E167))="","",OFFSET('Sanitation Data'!$E$29,0,10*ROW('Sanitation Data'!E167)))</f>
        <v/>
      </c>
      <c r="CR173" s="374" t="str">
        <f ca="1">+IF(OFFSET('Sanitation Data'!$E$30,0,10*ROW('Sanitation Data'!E167))="","",OFFSET('Sanitation Data'!$E$30,0,10*ROW('Sanitation Data'!E167)))</f>
        <v/>
      </c>
      <c r="CS173" s="374" t="str">
        <f ca="1">+IF(OFFSET('Sanitation Data'!$E$31,0,10*ROW('Sanitation Data'!E167))="","",OFFSET('Sanitation Data'!$E$31,0,10*ROW('Sanitation Data'!E167)))</f>
        <v/>
      </c>
      <c r="CT173" s="374" t="str">
        <f ca="1">+IF(OFFSET('Sanitation Data'!$E$32,0,10*ROW('Sanitation Data'!E167))="","",OFFSET('Sanitation Data'!$E$32,0,10*ROW('Sanitation Data'!E167)))</f>
        <v/>
      </c>
      <c r="CU173" s="374" t="str">
        <f ca="1">+IF(OFFSET('Sanitation Data'!$F$28,0,10*ROW('Sanitation Data'!F167))="","",OFFSET('Sanitation Data'!$F$28,0,10*ROW('Sanitation Data'!F167)))</f>
        <v/>
      </c>
      <c r="CV173" s="374" t="str">
        <f ca="1">+IF(OFFSET('Sanitation Data'!$F$29,0,10*ROW('Sanitation Data'!F167))="","",OFFSET('Sanitation Data'!$F$29,0,10*ROW('Sanitation Data'!F167)))</f>
        <v/>
      </c>
      <c r="CW173" s="374" t="str">
        <f ca="1">+IF(OFFSET('Sanitation Data'!$F$30,0,10*ROW('Sanitation Data'!F167))="","",OFFSET('Sanitation Data'!$F$30,0,10*ROW('Sanitation Data'!F167)))</f>
        <v/>
      </c>
      <c r="CX173" s="374" t="str">
        <f ca="1">+IF(OFFSET('Sanitation Data'!$F$31,0,10*ROW('Sanitation Data'!F167))="","",OFFSET('Sanitation Data'!$F$31,0,10*ROW('Sanitation Data'!F167)))</f>
        <v/>
      </c>
      <c r="CY173" s="374" t="str">
        <f ca="1">+IF(OFFSET('Sanitation Data'!$F$32,0,10*ROW('Sanitation Data'!F167))="","",OFFSET('Sanitation Data'!$F$32,0,10*ROW('Sanitation Data'!F167)))</f>
        <v/>
      </c>
      <c r="CZ173" s="374" t="str">
        <f ca="1">+IF(OFFSET('Sanitation Data'!$G$28,0,10*ROW('Sanitation Data'!G167))="","",OFFSET('Sanitation Data'!$G$28,0,10*ROW('Sanitation Data'!G167)))</f>
        <v/>
      </c>
      <c r="DA173" s="374" t="str">
        <f ca="1">+IF(OFFSET('Sanitation Data'!$G$29,0,10*ROW('Sanitation Data'!G167))="","",OFFSET('Sanitation Data'!$G$29,0,10*ROW('Sanitation Data'!G167)))</f>
        <v/>
      </c>
      <c r="DB173" s="374" t="str">
        <f ca="1">+IF(OFFSET('Sanitation Data'!$G$30,0,10*ROW('Sanitation Data'!G167))="","",OFFSET('Sanitation Data'!$G$30,0,10*ROW('Sanitation Data'!G167)))</f>
        <v/>
      </c>
      <c r="DC173" s="374" t="str">
        <f ca="1">+IF(OFFSET('Sanitation Data'!$G$31,0,10*ROW('Sanitation Data'!G167))="","",OFFSET('Sanitation Data'!$G$31,0,10*ROW('Sanitation Data'!G167)))</f>
        <v/>
      </c>
      <c r="DD173" s="374" t="str">
        <f ca="1">+IF(OFFSET('Sanitation Data'!$G$32,0,10*ROW('Sanitation Data'!G167))="","",OFFSET('Sanitation Data'!$G$32,0,10*ROW('Sanitation Data'!G167)))</f>
        <v/>
      </c>
      <c r="DE173" s="374" t="str">
        <f ca="1">+IF(OFFSET('Sanitation Data'!$H$28,0,10*ROW('Sanitation Data'!H167))="","",OFFSET('Sanitation Data'!$H$28,0,10*ROW('Sanitation Data'!H167)))</f>
        <v/>
      </c>
      <c r="DF173" s="374" t="str">
        <f ca="1">+IF(OFFSET('Sanitation Data'!$H$29,0,10*ROW('Sanitation Data'!H167))="","",OFFSET('Sanitation Data'!$H$29,0,10*ROW('Sanitation Data'!H167)))</f>
        <v/>
      </c>
      <c r="DG173" s="374" t="str">
        <f ca="1">+IF(OFFSET('Sanitation Data'!$H$30,0,10*ROW('Sanitation Data'!H167))="","",OFFSET('Sanitation Data'!$H$30,0,10*ROW('Sanitation Data'!H167)))</f>
        <v/>
      </c>
      <c r="DH173" s="374" t="str">
        <f ca="1">+IF(OFFSET('Sanitation Data'!$H$31,0,10*ROW('Sanitation Data'!H167))="","",OFFSET('Sanitation Data'!$H$31,0,10*ROW('Sanitation Data'!H167)))</f>
        <v/>
      </c>
      <c r="DI173" s="374" t="str">
        <f ca="1">+IF(OFFSET('Sanitation Data'!$H$32,0,10*ROW('Sanitation Data'!H167))="","",OFFSET('Sanitation Data'!$H$32,0,10*ROW('Sanitation Data'!H167)))</f>
        <v/>
      </c>
      <c r="DJ173" s="374" t="str">
        <f ca="1">+IF(OFFSET('Sanitation Data'!$I$28,0,10*ROW('Sanitation Data'!I167))="","",OFFSET('Sanitation Data'!$I$28,0,10*ROW('Sanitation Data'!I167)))</f>
        <v/>
      </c>
      <c r="DK173" s="374" t="str">
        <f ca="1">+IF(OFFSET('Sanitation Data'!$I$29,0,10*ROW('Sanitation Data'!I167))="","",OFFSET('Sanitation Data'!$I$29,0,10*ROW('Sanitation Data'!I167)))</f>
        <v/>
      </c>
      <c r="DL173" s="374" t="str">
        <f ca="1">+IF(OFFSET('Sanitation Data'!$I$30,0,10*ROW('Sanitation Data'!I167))="","",OFFSET('Sanitation Data'!$I$30,0,10*ROW('Sanitation Data'!I167)))</f>
        <v/>
      </c>
      <c r="DM173" s="374" t="str">
        <f ca="1">+IF(OFFSET('Sanitation Data'!$I$31,0,10*ROW('Sanitation Data'!I167))="","",OFFSET('Sanitation Data'!$I$31,0,10*ROW('Sanitation Data'!I167)))</f>
        <v/>
      </c>
      <c r="DN173" s="374" t="str">
        <f ca="1">+IF(OFFSET('Sanitation Data'!$I$32,0,10*ROW('Sanitation Data'!I167))="","",OFFSET('Sanitation Data'!$I$32,0,10*ROW('Sanitation Data'!I167)))</f>
        <v/>
      </c>
      <c r="DO173" s="374" t="str">
        <f ca="1">+IF(OFFSET('Hygiene Data'!$D$11,0,10*ROW('Hygiene Data'!D167))="","",OFFSET('Hygiene Data'!$D$11,0,10*ROW('Hygiene Data'!D167)))</f>
        <v/>
      </c>
      <c r="DP173" s="374" t="str">
        <f ca="1">+IF(OFFSET('Hygiene Data'!$D$12,0,10*ROW('Hygiene Data'!D167))="","",OFFSET('Hygiene Data'!$D$12,0,10*ROW('Hygiene Data'!D167)))</f>
        <v/>
      </c>
      <c r="DQ173" s="374" t="str">
        <f ca="1">+IF(OFFSET('Hygiene Data'!$D$13,0,10*ROW('Hygiene Data'!D167))="","",OFFSET('Hygiene Data'!$D$13,0,10*ROW('Hygiene Data'!D167)))</f>
        <v/>
      </c>
      <c r="DR173" s="374" t="str">
        <f ca="1">+IF(OFFSET('Hygiene Data'!$E$11,0,10*ROW('Hygiene Data'!E167))="","",OFFSET('Hygiene Data'!$E$11,0,10*ROW('Hygiene Data'!E167)))</f>
        <v/>
      </c>
      <c r="DS173" s="374" t="str">
        <f ca="1">+IF(OFFSET('Hygiene Data'!$E$12,0,10*ROW('Hygiene Data'!E167))="","",OFFSET('Hygiene Data'!$E$12,0,10*ROW('Hygiene Data'!E167)))</f>
        <v/>
      </c>
      <c r="DT173" s="374" t="str">
        <f ca="1">+IF(OFFSET('Hygiene Data'!$E$13,0,10*ROW('Hygiene Data'!E167))="","",OFFSET('Hygiene Data'!$E$13,0,10*ROW('Hygiene Data'!E167)))</f>
        <v/>
      </c>
      <c r="DU173" s="374" t="str">
        <f ca="1">+IF(OFFSET('Hygiene Data'!$F$11,0,10*ROW('Hygiene Data'!F167))="","",OFFSET('Hygiene Data'!$F$11,0,10*ROW('Hygiene Data'!F167)))</f>
        <v/>
      </c>
      <c r="DV173" s="374" t="str">
        <f ca="1">+IF(OFFSET('Hygiene Data'!$F$12,0,10*ROW('Hygiene Data'!F167))="","",OFFSET('Hygiene Data'!$F$12,0,10*ROW('Hygiene Data'!F167)))</f>
        <v/>
      </c>
      <c r="DW173" s="374" t="str">
        <f ca="1">+IF(OFFSET('Hygiene Data'!$F$13,0,10*ROW('Hygiene Data'!F167))="","",OFFSET('Hygiene Data'!$F$13,0,10*ROW('Hygiene Data'!F167)))</f>
        <v/>
      </c>
      <c r="DX173" s="374" t="str">
        <f ca="1">+IF(OFFSET('Hygiene Data'!$G$11,0,10*ROW('Hygiene Data'!G167))="","",OFFSET('Hygiene Data'!$G$11,0,10*ROW('Hygiene Data'!G167)))</f>
        <v/>
      </c>
      <c r="DY173" s="374" t="str">
        <f ca="1">+IF(OFFSET('Hygiene Data'!$G$12,0,10*ROW('Hygiene Data'!G167))="","",OFFSET('Hygiene Data'!$G$12,0,10*ROW('Hygiene Data'!G167)))</f>
        <v/>
      </c>
      <c r="DZ173" s="374" t="str">
        <f ca="1">+IF(OFFSET('Hygiene Data'!$G$13,0,10*ROW('Hygiene Data'!G167))="","",OFFSET('Hygiene Data'!$G$13,0,10*ROW('Hygiene Data'!G167)))</f>
        <v/>
      </c>
      <c r="EA173" s="374" t="str">
        <f ca="1">+IF(OFFSET('Hygiene Data'!$H$11,0,10*ROW('Hygiene Data'!H167))="","",OFFSET('Hygiene Data'!$H$11,0,10*ROW('Hygiene Data'!H167)))</f>
        <v/>
      </c>
      <c r="EB173" s="374" t="str">
        <f ca="1">+IF(OFFSET('Hygiene Data'!$H$12,0,10*ROW('Hygiene Data'!H167))="","",OFFSET('Hygiene Data'!$H$12,0,10*ROW('Hygiene Data'!H167)))</f>
        <v/>
      </c>
      <c r="EC173" s="374" t="str">
        <f ca="1">+IF(OFFSET('Hygiene Data'!$H$13,0,10*ROW('Hygiene Data'!H167))="","",OFFSET('Hygiene Data'!$H$13,0,10*ROW('Hygiene Data'!H167)))</f>
        <v/>
      </c>
      <c r="ED173" s="374" t="str">
        <f ca="1">+IF(OFFSET('Hygiene Data'!$I$11,0,10*ROW('Hygiene Data'!I167))="","",OFFSET('Hygiene Data'!$I$11,0,10*ROW('Hygiene Data'!I167)))</f>
        <v/>
      </c>
      <c r="EE173" s="374" t="str">
        <f ca="1">+IF(OFFSET('Hygiene Data'!$I$12,0,10*ROW('Hygiene Data'!I167))="","",OFFSET('Hygiene Data'!$I$12,0,10*ROW('Hygiene Data'!I167)))</f>
        <v/>
      </c>
      <c r="EF173" s="374" t="str">
        <f ca="1">+IF(OFFSET('Hygiene Data'!$I$13,0,10*ROW('Hygiene Data'!I167))="","",OFFSET('Hygiene Data'!$I$13,0,10*ROW('Hygiene Data'!I167)))</f>
        <v/>
      </c>
    </row>
    <row r="174" spans="1:136" x14ac:dyDescent="0.25">
      <c r="A174" s="483" t="str">
        <f ca="1">+IF(OFFSET('Water Data'!$B$2,0,10*ROW('Water Data'!E168))="","",OFFSET('Water Data'!$B$2,0,10*ROW('Water Data'!E168)))</f>
        <v/>
      </c>
      <c r="B174" s="48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0" t="str">
        <f t="shared" ca="1" si="2"/>
        <v/>
      </c>
      <c r="D174" s="51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4" t="str">
        <f ca="1">+IF(OFFSET('Water Data'!$D$27,0,10*ROW('Water Data'!D168))="","",OFFSET('Water Data'!$D$27,0,10*ROW('Water Data'!D168)))</f>
        <v/>
      </c>
      <c r="BT174" s="374" t="str">
        <f ca="1">+IF(OFFSET('Water Data'!$D$28,0,10*ROW('Water Data'!D168))="","",OFFSET('Water Data'!$D$28,0,10*ROW('Water Data'!D168)))</f>
        <v/>
      </c>
      <c r="BU174" s="374" t="str">
        <f ca="1">+IF(OFFSET('Water Data'!$D$29,0,10*ROW('Water Data'!D168))="","",OFFSET('Water Data'!$D$29,0,10*ROW('Water Data'!D168)))</f>
        <v/>
      </c>
      <c r="BV174" s="374" t="str">
        <f ca="1">+IF(OFFSET('Water Data'!$E$27,0,10*ROW('Water Data'!E168))="","",OFFSET('Water Data'!$E$27,0,10*ROW('Water Data'!E168)))</f>
        <v/>
      </c>
      <c r="BW174" s="374" t="str">
        <f ca="1">+IF(OFFSET('Water Data'!$E$28,0,10*ROW('Water Data'!E168))="","",OFFSET('Water Data'!$E$28,0,10*ROW('Water Data'!E168)))</f>
        <v/>
      </c>
      <c r="BX174" s="374" t="str">
        <f ca="1">+IF(OFFSET('Water Data'!$E$29,0,10*ROW('Water Data'!E168))="","",OFFSET('Water Data'!$E$29,0,10*ROW('Water Data'!E168)))</f>
        <v/>
      </c>
      <c r="BY174" s="374" t="str">
        <f ca="1">+IF(OFFSET('Water Data'!$F$27,0,10*ROW('Water Data'!F168))="","",OFFSET('Water Data'!$F$27,0,10*ROW('Water Data'!F168)))</f>
        <v/>
      </c>
      <c r="BZ174" s="374" t="str">
        <f ca="1">+IF(OFFSET('Water Data'!$F$28,0,10*ROW('Water Data'!F168))="","",OFFSET('Water Data'!$F$28,0,10*ROW('Water Data'!F168)))</f>
        <v/>
      </c>
      <c r="CA174" s="374" t="str">
        <f ca="1">+IF(OFFSET('Water Data'!$F$29,0,10*ROW('Water Data'!F168))="","",OFFSET('Water Data'!$F$29,0,10*ROW('Water Data'!F168)))</f>
        <v/>
      </c>
      <c r="CB174" s="374" t="str">
        <f ca="1">+IF(OFFSET('Water Data'!$G$27,0,10*ROW('Water Data'!G168))="","",OFFSET('Water Data'!$G$27,0,10*ROW('Water Data'!G168)))</f>
        <v/>
      </c>
      <c r="CC174" s="374" t="str">
        <f ca="1">+IF(OFFSET('Water Data'!$G$28,0,10*ROW('Water Data'!G168))="","",OFFSET('Water Data'!$G$28,0,10*ROW('Water Data'!G168)))</f>
        <v/>
      </c>
      <c r="CD174" s="374" t="str">
        <f ca="1">+IF(OFFSET('Water Data'!$G$29,0,10*ROW('Water Data'!G168))="","",OFFSET('Water Data'!$G$29,0,10*ROW('Water Data'!G168)))</f>
        <v/>
      </c>
      <c r="CE174" s="374" t="str">
        <f ca="1">+IF(OFFSET('Water Data'!$H$27,0,10*ROW('Water Data'!H168))="","",OFFSET('Water Data'!$H$27,0,10*ROW('Water Data'!H168)))</f>
        <v/>
      </c>
      <c r="CF174" s="374" t="str">
        <f ca="1">+IF(OFFSET('Water Data'!$H$28,0,10*ROW('Water Data'!H168))="","",OFFSET('Water Data'!$H$28,0,10*ROW('Water Data'!H168)))</f>
        <v/>
      </c>
      <c r="CG174" s="374" t="str">
        <f ca="1">+IF(OFFSET('Water Data'!$H$29,0,10*ROW('Water Data'!H168))="","",OFFSET('Water Data'!$H$29,0,10*ROW('Water Data'!H168)))</f>
        <v/>
      </c>
      <c r="CH174" s="374" t="str">
        <f ca="1">+IF(OFFSET('Water Data'!$I$27,0,10*ROW('Water Data'!I168))="","",OFFSET('Water Data'!$I$27,0,10*ROW('Water Data'!I168)))</f>
        <v/>
      </c>
      <c r="CI174" s="374" t="str">
        <f ca="1">+IF(OFFSET('Water Data'!$I$28,0,10*ROW('Water Data'!I168))="","",OFFSET('Water Data'!$I$28,0,10*ROW('Water Data'!I168)))</f>
        <v/>
      </c>
      <c r="CJ174" s="374" t="str">
        <f ca="1">+IF(OFFSET('Water Data'!$I$29,0,10*ROW('Water Data'!I168))="","",OFFSET('Water Data'!$I$29,0,10*ROW('Water Data'!I168)))</f>
        <v/>
      </c>
      <c r="CK174" s="374" t="str">
        <f ca="1">+IF(OFFSET('Sanitation Data'!$D$28,0,10*ROW('Sanitation Data'!D168))="","",OFFSET('Sanitation Data'!$D$28,0,10*ROW('Sanitation Data'!D168)))</f>
        <v/>
      </c>
      <c r="CL174" s="374" t="str">
        <f ca="1">+IF(OFFSET('Sanitation Data'!$D$29,0,10*ROW('Sanitation Data'!D168))="","",OFFSET('Sanitation Data'!$D$29,0,10*ROW('Sanitation Data'!D168)))</f>
        <v/>
      </c>
      <c r="CM174" s="374" t="str">
        <f ca="1">+IF(OFFSET('Sanitation Data'!$D$30,0,10*ROW('Sanitation Data'!D168))="","",OFFSET('Sanitation Data'!$D$30,0,10*ROW('Sanitation Data'!D168)))</f>
        <v/>
      </c>
      <c r="CN174" s="374" t="str">
        <f ca="1">+IF(OFFSET('Sanitation Data'!$D$31,0,10*ROW('Sanitation Data'!D168))="","",OFFSET('Sanitation Data'!$D$31,0,10*ROW('Sanitation Data'!D168)))</f>
        <v/>
      </c>
      <c r="CO174" s="374" t="str">
        <f ca="1">+IF(OFFSET('Sanitation Data'!$D$32,0,10*ROW('Sanitation Data'!D168))="","",OFFSET('Sanitation Data'!$D$32,0,10*ROW('Sanitation Data'!D168)))</f>
        <v/>
      </c>
      <c r="CP174" s="374" t="str">
        <f ca="1">+IF(OFFSET('Sanitation Data'!$E$28,0,10*ROW('Sanitation Data'!E168))="","",OFFSET('Sanitation Data'!$E$28,0,10*ROW('Sanitation Data'!E168)))</f>
        <v/>
      </c>
      <c r="CQ174" s="374" t="str">
        <f ca="1">+IF(OFFSET('Sanitation Data'!$E$29,0,10*ROW('Sanitation Data'!E168))="","",OFFSET('Sanitation Data'!$E$29,0,10*ROW('Sanitation Data'!E168)))</f>
        <v/>
      </c>
      <c r="CR174" s="374" t="str">
        <f ca="1">+IF(OFFSET('Sanitation Data'!$E$30,0,10*ROW('Sanitation Data'!E168))="","",OFFSET('Sanitation Data'!$E$30,0,10*ROW('Sanitation Data'!E168)))</f>
        <v/>
      </c>
      <c r="CS174" s="374" t="str">
        <f ca="1">+IF(OFFSET('Sanitation Data'!$E$31,0,10*ROW('Sanitation Data'!E168))="","",OFFSET('Sanitation Data'!$E$31,0,10*ROW('Sanitation Data'!E168)))</f>
        <v/>
      </c>
      <c r="CT174" s="374" t="str">
        <f ca="1">+IF(OFFSET('Sanitation Data'!$E$32,0,10*ROW('Sanitation Data'!E168))="","",OFFSET('Sanitation Data'!$E$32,0,10*ROW('Sanitation Data'!E168)))</f>
        <v/>
      </c>
      <c r="CU174" s="374" t="str">
        <f ca="1">+IF(OFFSET('Sanitation Data'!$F$28,0,10*ROW('Sanitation Data'!F168))="","",OFFSET('Sanitation Data'!$F$28,0,10*ROW('Sanitation Data'!F168)))</f>
        <v/>
      </c>
      <c r="CV174" s="374" t="str">
        <f ca="1">+IF(OFFSET('Sanitation Data'!$F$29,0,10*ROW('Sanitation Data'!F168))="","",OFFSET('Sanitation Data'!$F$29,0,10*ROW('Sanitation Data'!F168)))</f>
        <v/>
      </c>
      <c r="CW174" s="374" t="str">
        <f ca="1">+IF(OFFSET('Sanitation Data'!$F$30,0,10*ROW('Sanitation Data'!F168))="","",OFFSET('Sanitation Data'!$F$30,0,10*ROW('Sanitation Data'!F168)))</f>
        <v/>
      </c>
      <c r="CX174" s="374" t="str">
        <f ca="1">+IF(OFFSET('Sanitation Data'!$F$31,0,10*ROW('Sanitation Data'!F168))="","",OFFSET('Sanitation Data'!$F$31,0,10*ROW('Sanitation Data'!F168)))</f>
        <v/>
      </c>
      <c r="CY174" s="374" t="str">
        <f ca="1">+IF(OFFSET('Sanitation Data'!$F$32,0,10*ROW('Sanitation Data'!F168))="","",OFFSET('Sanitation Data'!$F$32,0,10*ROW('Sanitation Data'!F168)))</f>
        <v/>
      </c>
      <c r="CZ174" s="374" t="str">
        <f ca="1">+IF(OFFSET('Sanitation Data'!$G$28,0,10*ROW('Sanitation Data'!G168))="","",OFFSET('Sanitation Data'!$G$28,0,10*ROW('Sanitation Data'!G168)))</f>
        <v/>
      </c>
      <c r="DA174" s="374" t="str">
        <f ca="1">+IF(OFFSET('Sanitation Data'!$G$29,0,10*ROW('Sanitation Data'!G168))="","",OFFSET('Sanitation Data'!$G$29,0,10*ROW('Sanitation Data'!G168)))</f>
        <v/>
      </c>
      <c r="DB174" s="374" t="str">
        <f ca="1">+IF(OFFSET('Sanitation Data'!$G$30,0,10*ROW('Sanitation Data'!G168))="","",OFFSET('Sanitation Data'!$G$30,0,10*ROW('Sanitation Data'!G168)))</f>
        <v/>
      </c>
      <c r="DC174" s="374" t="str">
        <f ca="1">+IF(OFFSET('Sanitation Data'!$G$31,0,10*ROW('Sanitation Data'!G168))="","",OFFSET('Sanitation Data'!$G$31,0,10*ROW('Sanitation Data'!G168)))</f>
        <v/>
      </c>
      <c r="DD174" s="374" t="str">
        <f ca="1">+IF(OFFSET('Sanitation Data'!$G$32,0,10*ROW('Sanitation Data'!G168))="","",OFFSET('Sanitation Data'!$G$32,0,10*ROW('Sanitation Data'!G168)))</f>
        <v/>
      </c>
      <c r="DE174" s="374" t="str">
        <f ca="1">+IF(OFFSET('Sanitation Data'!$H$28,0,10*ROW('Sanitation Data'!H168))="","",OFFSET('Sanitation Data'!$H$28,0,10*ROW('Sanitation Data'!H168)))</f>
        <v/>
      </c>
      <c r="DF174" s="374" t="str">
        <f ca="1">+IF(OFFSET('Sanitation Data'!$H$29,0,10*ROW('Sanitation Data'!H168))="","",OFFSET('Sanitation Data'!$H$29,0,10*ROW('Sanitation Data'!H168)))</f>
        <v/>
      </c>
      <c r="DG174" s="374" t="str">
        <f ca="1">+IF(OFFSET('Sanitation Data'!$H$30,0,10*ROW('Sanitation Data'!H168))="","",OFFSET('Sanitation Data'!$H$30,0,10*ROW('Sanitation Data'!H168)))</f>
        <v/>
      </c>
      <c r="DH174" s="374" t="str">
        <f ca="1">+IF(OFFSET('Sanitation Data'!$H$31,0,10*ROW('Sanitation Data'!H168))="","",OFFSET('Sanitation Data'!$H$31,0,10*ROW('Sanitation Data'!H168)))</f>
        <v/>
      </c>
      <c r="DI174" s="374" t="str">
        <f ca="1">+IF(OFFSET('Sanitation Data'!$H$32,0,10*ROW('Sanitation Data'!H168))="","",OFFSET('Sanitation Data'!$H$32,0,10*ROW('Sanitation Data'!H168)))</f>
        <v/>
      </c>
      <c r="DJ174" s="374" t="str">
        <f ca="1">+IF(OFFSET('Sanitation Data'!$I$28,0,10*ROW('Sanitation Data'!I168))="","",OFFSET('Sanitation Data'!$I$28,0,10*ROW('Sanitation Data'!I168)))</f>
        <v/>
      </c>
      <c r="DK174" s="374" t="str">
        <f ca="1">+IF(OFFSET('Sanitation Data'!$I$29,0,10*ROW('Sanitation Data'!I168))="","",OFFSET('Sanitation Data'!$I$29,0,10*ROW('Sanitation Data'!I168)))</f>
        <v/>
      </c>
      <c r="DL174" s="374" t="str">
        <f ca="1">+IF(OFFSET('Sanitation Data'!$I$30,0,10*ROW('Sanitation Data'!I168))="","",OFFSET('Sanitation Data'!$I$30,0,10*ROW('Sanitation Data'!I168)))</f>
        <v/>
      </c>
      <c r="DM174" s="374" t="str">
        <f ca="1">+IF(OFFSET('Sanitation Data'!$I$31,0,10*ROW('Sanitation Data'!I168))="","",OFFSET('Sanitation Data'!$I$31,0,10*ROW('Sanitation Data'!I168)))</f>
        <v/>
      </c>
      <c r="DN174" s="374" t="str">
        <f ca="1">+IF(OFFSET('Sanitation Data'!$I$32,0,10*ROW('Sanitation Data'!I168))="","",OFFSET('Sanitation Data'!$I$32,0,10*ROW('Sanitation Data'!I168)))</f>
        <v/>
      </c>
      <c r="DO174" s="374" t="str">
        <f ca="1">+IF(OFFSET('Hygiene Data'!$D$11,0,10*ROW('Hygiene Data'!D168))="","",OFFSET('Hygiene Data'!$D$11,0,10*ROW('Hygiene Data'!D168)))</f>
        <v/>
      </c>
      <c r="DP174" s="374" t="str">
        <f ca="1">+IF(OFFSET('Hygiene Data'!$D$12,0,10*ROW('Hygiene Data'!D168))="","",OFFSET('Hygiene Data'!$D$12,0,10*ROW('Hygiene Data'!D168)))</f>
        <v/>
      </c>
      <c r="DQ174" s="374" t="str">
        <f ca="1">+IF(OFFSET('Hygiene Data'!$D$13,0,10*ROW('Hygiene Data'!D168))="","",OFFSET('Hygiene Data'!$D$13,0,10*ROW('Hygiene Data'!D168)))</f>
        <v/>
      </c>
      <c r="DR174" s="374" t="str">
        <f ca="1">+IF(OFFSET('Hygiene Data'!$E$11,0,10*ROW('Hygiene Data'!E168))="","",OFFSET('Hygiene Data'!$E$11,0,10*ROW('Hygiene Data'!E168)))</f>
        <v/>
      </c>
      <c r="DS174" s="374" t="str">
        <f ca="1">+IF(OFFSET('Hygiene Data'!$E$12,0,10*ROW('Hygiene Data'!E168))="","",OFFSET('Hygiene Data'!$E$12,0,10*ROW('Hygiene Data'!E168)))</f>
        <v/>
      </c>
      <c r="DT174" s="374" t="str">
        <f ca="1">+IF(OFFSET('Hygiene Data'!$E$13,0,10*ROW('Hygiene Data'!E168))="","",OFFSET('Hygiene Data'!$E$13,0,10*ROW('Hygiene Data'!E168)))</f>
        <v/>
      </c>
      <c r="DU174" s="374" t="str">
        <f ca="1">+IF(OFFSET('Hygiene Data'!$F$11,0,10*ROW('Hygiene Data'!F168))="","",OFFSET('Hygiene Data'!$F$11,0,10*ROW('Hygiene Data'!F168)))</f>
        <v/>
      </c>
      <c r="DV174" s="374" t="str">
        <f ca="1">+IF(OFFSET('Hygiene Data'!$F$12,0,10*ROW('Hygiene Data'!F168))="","",OFFSET('Hygiene Data'!$F$12,0,10*ROW('Hygiene Data'!F168)))</f>
        <v/>
      </c>
      <c r="DW174" s="374" t="str">
        <f ca="1">+IF(OFFSET('Hygiene Data'!$F$13,0,10*ROW('Hygiene Data'!F168))="","",OFFSET('Hygiene Data'!$F$13,0,10*ROW('Hygiene Data'!F168)))</f>
        <v/>
      </c>
      <c r="DX174" s="374" t="str">
        <f ca="1">+IF(OFFSET('Hygiene Data'!$G$11,0,10*ROW('Hygiene Data'!G168))="","",OFFSET('Hygiene Data'!$G$11,0,10*ROW('Hygiene Data'!G168)))</f>
        <v/>
      </c>
      <c r="DY174" s="374" t="str">
        <f ca="1">+IF(OFFSET('Hygiene Data'!$G$12,0,10*ROW('Hygiene Data'!G168))="","",OFFSET('Hygiene Data'!$G$12,0,10*ROW('Hygiene Data'!G168)))</f>
        <v/>
      </c>
      <c r="DZ174" s="374" t="str">
        <f ca="1">+IF(OFFSET('Hygiene Data'!$G$13,0,10*ROW('Hygiene Data'!G168))="","",OFFSET('Hygiene Data'!$G$13,0,10*ROW('Hygiene Data'!G168)))</f>
        <v/>
      </c>
      <c r="EA174" s="374" t="str">
        <f ca="1">+IF(OFFSET('Hygiene Data'!$H$11,0,10*ROW('Hygiene Data'!H168))="","",OFFSET('Hygiene Data'!$H$11,0,10*ROW('Hygiene Data'!H168)))</f>
        <v/>
      </c>
      <c r="EB174" s="374" t="str">
        <f ca="1">+IF(OFFSET('Hygiene Data'!$H$12,0,10*ROW('Hygiene Data'!H168))="","",OFFSET('Hygiene Data'!$H$12,0,10*ROW('Hygiene Data'!H168)))</f>
        <v/>
      </c>
      <c r="EC174" s="374" t="str">
        <f ca="1">+IF(OFFSET('Hygiene Data'!$H$13,0,10*ROW('Hygiene Data'!H168))="","",OFFSET('Hygiene Data'!$H$13,0,10*ROW('Hygiene Data'!H168)))</f>
        <v/>
      </c>
      <c r="ED174" s="374" t="str">
        <f ca="1">+IF(OFFSET('Hygiene Data'!$I$11,0,10*ROW('Hygiene Data'!I168))="","",OFFSET('Hygiene Data'!$I$11,0,10*ROW('Hygiene Data'!I168)))</f>
        <v/>
      </c>
      <c r="EE174" s="374" t="str">
        <f ca="1">+IF(OFFSET('Hygiene Data'!$I$12,0,10*ROW('Hygiene Data'!I168))="","",OFFSET('Hygiene Data'!$I$12,0,10*ROW('Hygiene Data'!I168)))</f>
        <v/>
      </c>
      <c r="EF174" s="374" t="str">
        <f ca="1">+IF(OFFSET('Hygiene Data'!$I$13,0,10*ROW('Hygiene Data'!I168))="","",OFFSET('Hygiene Data'!$I$13,0,10*ROW('Hygiene Data'!I168)))</f>
        <v/>
      </c>
    </row>
    <row r="175" spans="1:136" x14ac:dyDescent="0.25">
      <c r="A175" s="483" t="str">
        <f ca="1">+IF(OFFSET('Water Data'!$B$2,0,10*ROW('Water Data'!E169))="","",OFFSET('Water Data'!$B$2,0,10*ROW('Water Data'!E169)))</f>
        <v/>
      </c>
      <c r="B175" s="48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0" t="str">
        <f t="shared" ca="1" si="2"/>
        <v/>
      </c>
      <c r="D175" s="51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4" t="str">
        <f ca="1">+IF(OFFSET('Water Data'!$D$27,0,10*ROW('Water Data'!D169))="","",OFFSET('Water Data'!$D$27,0,10*ROW('Water Data'!D169)))</f>
        <v/>
      </c>
      <c r="BT175" s="374" t="str">
        <f ca="1">+IF(OFFSET('Water Data'!$D$28,0,10*ROW('Water Data'!D169))="","",OFFSET('Water Data'!$D$28,0,10*ROW('Water Data'!D169)))</f>
        <v/>
      </c>
      <c r="BU175" s="374" t="str">
        <f ca="1">+IF(OFFSET('Water Data'!$D$29,0,10*ROW('Water Data'!D169))="","",OFFSET('Water Data'!$D$29,0,10*ROW('Water Data'!D169)))</f>
        <v/>
      </c>
      <c r="BV175" s="374" t="str">
        <f ca="1">+IF(OFFSET('Water Data'!$E$27,0,10*ROW('Water Data'!E169))="","",OFFSET('Water Data'!$E$27,0,10*ROW('Water Data'!E169)))</f>
        <v/>
      </c>
      <c r="BW175" s="374" t="str">
        <f ca="1">+IF(OFFSET('Water Data'!$E$28,0,10*ROW('Water Data'!E169))="","",OFFSET('Water Data'!$E$28,0,10*ROW('Water Data'!E169)))</f>
        <v/>
      </c>
      <c r="BX175" s="374" t="str">
        <f ca="1">+IF(OFFSET('Water Data'!$E$29,0,10*ROW('Water Data'!E169))="","",OFFSET('Water Data'!$E$29,0,10*ROW('Water Data'!E169)))</f>
        <v/>
      </c>
      <c r="BY175" s="374" t="str">
        <f ca="1">+IF(OFFSET('Water Data'!$F$27,0,10*ROW('Water Data'!F169))="","",OFFSET('Water Data'!$F$27,0,10*ROW('Water Data'!F169)))</f>
        <v/>
      </c>
      <c r="BZ175" s="374" t="str">
        <f ca="1">+IF(OFFSET('Water Data'!$F$28,0,10*ROW('Water Data'!F169))="","",OFFSET('Water Data'!$F$28,0,10*ROW('Water Data'!F169)))</f>
        <v/>
      </c>
      <c r="CA175" s="374" t="str">
        <f ca="1">+IF(OFFSET('Water Data'!$F$29,0,10*ROW('Water Data'!F169))="","",OFFSET('Water Data'!$F$29,0,10*ROW('Water Data'!F169)))</f>
        <v/>
      </c>
      <c r="CB175" s="374" t="str">
        <f ca="1">+IF(OFFSET('Water Data'!$G$27,0,10*ROW('Water Data'!G169))="","",OFFSET('Water Data'!$G$27,0,10*ROW('Water Data'!G169)))</f>
        <v/>
      </c>
      <c r="CC175" s="374" t="str">
        <f ca="1">+IF(OFFSET('Water Data'!$G$28,0,10*ROW('Water Data'!G169))="","",OFFSET('Water Data'!$G$28,0,10*ROW('Water Data'!G169)))</f>
        <v/>
      </c>
      <c r="CD175" s="374" t="str">
        <f ca="1">+IF(OFFSET('Water Data'!$G$29,0,10*ROW('Water Data'!G169))="","",OFFSET('Water Data'!$G$29,0,10*ROW('Water Data'!G169)))</f>
        <v/>
      </c>
      <c r="CE175" s="374" t="str">
        <f ca="1">+IF(OFFSET('Water Data'!$H$27,0,10*ROW('Water Data'!H169))="","",OFFSET('Water Data'!$H$27,0,10*ROW('Water Data'!H169)))</f>
        <v/>
      </c>
      <c r="CF175" s="374" t="str">
        <f ca="1">+IF(OFFSET('Water Data'!$H$28,0,10*ROW('Water Data'!H169))="","",OFFSET('Water Data'!$H$28,0,10*ROW('Water Data'!H169)))</f>
        <v/>
      </c>
      <c r="CG175" s="374" t="str">
        <f ca="1">+IF(OFFSET('Water Data'!$H$29,0,10*ROW('Water Data'!H169))="","",OFFSET('Water Data'!$H$29,0,10*ROW('Water Data'!H169)))</f>
        <v/>
      </c>
      <c r="CH175" s="374" t="str">
        <f ca="1">+IF(OFFSET('Water Data'!$I$27,0,10*ROW('Water Data'!I169))="","",OFFSET('Water Data'!$I$27,0,10*ROW('Water Data'!I169)))</f>
        <v/>
      </c>
      <c r="CI175" s="374" t="str">
        <f ca="1">+IF(OFFSET('Water Data'!$I$28,0,10*ROW('Water Data'!I169))="","",OFFSET('Water Data'!$I$28,0,10*ROW('Water Data'!I169)))</f>
        <v/>
      </c>
      <c r="CJ175" s="374" t="str">
        <f ca="1">+IF(OFFSET('Water Data'!$I$29,0,10*ROW('Water Data'!I169))="","",OFFSET('Water Data'!$I$29,0,10*ROW('Water Data'!I169)))</f>
        <v/>
      </c>
      <c r="CK175" s="374" t="str">
        <f ca="1">+IF(OFFSET('Sanitation Data'!$D$28,0,10*ROW('Sanitation Data'!D169))="","",OFFSET('Sanitation Data'!$D$28,0,10*ROW('Sanitation Data'!D169)))</f>
        <v/>
      </c>
      <c r="CL175" s="374" t="str">
        <f ca="1">+IF(OFFSET('Sanitation Data'!$D$29,0,10*ROW('Sanitation Data'!D169))="","",OFFSET('Sanitation Data'!$D$29,0,10*ROW('Sanitation Data'!D169)))</f>
        <v/>
      </c>
      <c r="CM175" s="374" t="str">
        <f ca="1">+IF(OFFSET('Sanitation Data'!$D$30,0,10*ROW('Sanitation Data'!D169))="","",OFFSET('Sanitation Data'!$D$30,0,10*ROW('Sanitation Data'!D169)))</f>
        <v/>
      </c>
      <c r="CN175" s="374" t="str">
        <f ca="1">+IF(OFFSET('Sanitation Data'!$D$31,0,10*ROW('Sanitation Data'!D169))="","",OFFSET('Sanitation Data'!$D$31,0,10*ROW('Sanitation Data'!D169)))</f>
        <v/>
      </c>
      <c r="CO175" s="374" t="str">
        <f ca="1">+IF(OFFSET('Sanitation Data'!$D$32,0,10*ROW('Sanitation Data'!D169))="","",OFFSET('Sanitation Data'!$D$32,0,10*ROW('Sanitation Data'!D169)))</f>
        <v/>
      </c>
      <c r="CP175" s="374" t="str">
        <f ca="1">+IF(OFFSET('Sanitation Data'!$E$28,0,10*ROW('Sanitation Data'!E169))="","",OFFSET('Sanitation Data'!$E$28,0,10*ROW('Sanitation Data'!E169)))</f>
        <v/>
      </c>
      <c r="CQ175" s="374" t="str">
        <f ca="1">+IF(OFFSET('Sanitation Data'!$E$29,0,10*ROW('Sanitation Data'!E169))="","",OFFSET('Sanitation Data'!$E$29,0,10*ROW('Sanitation Data'!E169)))</f>
        <v/>
      </c>
      <c r="CR175" s="374" t="str">
        <f ca="1">+IF(OFFSET('Sanitation Data'!$E$30,0,10*ROW('Sanitation Data'!E169))="","",OFFSET('Sanitation Data'!$E$30,0,10*ROW('Sanitation Data'!E169)))</f>
        <v/>
      </c>
      <c r="CS175" s="374" t="str">
        <f ca="1">+IF(OFFSET('Sanitation Data'!$E$31,0,10*ROW('Sanitation Data'!E169))="","",OFFSET('Sanitation Data'!$E$31,0,10*ROW('Sanitation Data'!E169)))</f>
        <v/>
      </c>
      <c r="CT175" s="374" t="str">
        <f ca="1">+IF(OFFSET('Sanitation Data'!$E$32,0,10*ROW('Sanitation Data'!E169))="","",OFFSET('Sanitation Data'!$E$32,0,10*ROW('Sanitation Data'!E169)))</f>
        <v/>
      </c>
      <c r="CU175" s="374" t="str">
        <f ca="1">+IF(OFFSET('Sanitation Data'!$F$28,0,10*ROW('Sanitation Data'!F169))="","",OFFSET('Sanitation Data'!$F$28,0,10*ROW('Sanitation Data'!F169)))</f>
        <v/>
      </c>
      <c r="CV175" s="374" t="str">
        <f ca="1">+IF(OFFSET('Sanitation Data'!$F$29,0,10*ROW('Sanitation Data'!F169))="","",OFFSET('Sanitation Data'!$F$29,0,10*ROW('Sanitation Data'!F169)))</f>
        <v/>
      </c>
      <c r="CW175" s="374" t="str">
        <f ca="1">+IF(OFFSET('Sanitation Data'!$F$30,0,10*ROW('Sanitation Data'!F169))="","",OFFSET('Sanitation Data'!$F$30,0,10*ROW('Sanitation Data'!F169)))</f>
        <v/>
      </c>
      <c r="CX175" s="374" t="str">
        <f ca="1">+IF(OFFSET('Sanitation Data'!$F$31,0,10*ROW('Sanitation Data'!F169))="","",OFFSET('Sanitation Data'!$F$31,0,10*ROW('Sanitation Data'!F169)))</f>
        <v/>
      </c>
      <c r="CY175" s="374" t="str">
        <f ca="1">+IF(OFFSET('Sanitation Data'!$F$32,0,10*ROW('Sanitation Data'!F169))="","",OFFSET('Sanitation Data'!$F$32,0,10*ROW('Sanitation Data'!F169)))</f>
        <v/>
      </c>
      <c r="CZ175" s="374" t="str">
        <f ca="1">+IF(OFFSET('Sanitation Data'!$G$28,0,10*ROW('Sanitation Data'!G169))="","",OFFSET('Sanitation Data'!$G$28,0,10*ROW('Sanitation Data'!G169)))</f>
        <v/>
      </c>
      <c r="DA175" s="374" t="str">
        <f ca="1">+IF(OFFSET('Sanitation Data'!$G$29,0,10*ROW('Sanitation Data'!G169))="","",OFFSET('Sanitation Data'!$G$29,0,10*ROW('Sanitation Data'!G169)))</f>
        <v/>
      </c>
      <c r="DB175" s="374" t="str">
        <f ca="1">+IF(OFFSET('Sanitation Data'!$G$30,0,10*ROW('Sanitation Data'!G169))="","",OFFSET('Sanitation Data'!$G$30,0,10*ROW('Sanitation Data'!G169)))</f>
        <v/>
      </c>
      <c r="DC175" s="374" t="str">
        <f ca="1">+IF(OFFSET('Sanitation Data'!$G$31,0,10*ROW('Sanitation Data'!G169))="","",OFFSET('Sanitation Data'!$G$31,0,10*ROW('Sanitation Data'!G169)))</f>
        <v/>
      </c>
      <c r="DD175" s="374" t="str">
        <f ca="1">+IF(OFFSET('Sanitation Data'!$G$32,0,10*ROW('Sanitation Data'!G169))="","",OFFSET('Sanitation Data'!$G$32,0,10*ROW('Sanitation Data'!G169)))</f>
        <v/>
      </c>
      <c r="DE175" s="374" t="str">
        <f ca="1">+IF(OFFSET('Sanitation Data'!$H$28,0,10*ROW('Sanitation Data'!H169))="","",OFFSET('Sanitation Data'!$H$28,0,10*ROW('Sanitation Data'!H169)))</f>
        <v/>
      </c>
      <c r="DF175" s="374" t="str">
        <f ca="1">+IF(OFFSET('Sanitation Data'!$H$29,0,10*ROW('Sanitation Data'!H169))="","",OFFSET('Sanitation Data'!$H$29,0,10*ROW('Sanitation Data'!H169)))</f>
        <v/>
      </c>
      <c r="DG175" s="374" t="str">
        <f ca="1">+IF(OFFSET('Sanitation Data'!$H$30,0,10*ROW('Sanitation Data'!H169))="","",OFFSET('Sanitation Data'!$H$30,0,10*ROW('Sanitation Data'!H169)))</f>
        <v/>
      </c>
      <c r="DH175" s="374" t="str">
        <f ca="1">+IF(OFFSET('Sanitation Data'!$H$31,0,10*ROW('Sanitation Data'!H169))="","",OFFSET('Sanitation Data'!$H$31,0,10*ROW('Sanitation Data'!H169)))</f>
        <v/>
      </c>
      <c r="DI175" s="374" t="str">
        <f ca="1">+IF(OFFSET('Sanitation Data'!$H$32,0,10*ROW('Sanitation Data'!H169))="","",OFFSET('Sanitation Data'!$H$32,0,10*ROW('Sanitation Data'!H169)))</f>
        <v/>
      </c>
      <c r="DJ175" s="374" t="str">
        <f ca="1">+IF(OFFSET('Sanitation Data'!$I$28,0,10*ROW('Sanitation Data'!I169))="","",OFFSET('Sanitation Data'!$I$28,0,10*ROW('Sanitation Data'!I169)))</f>
        <v/>
      </c>
      <c r="DK175" s="374" t="str">
        <f ca="1">+IF(OFFSET('Sanitation Data'!$I$29,0,10*ROW('Sanitation Data'!I169))="","",OFFSET('Sanitation Data'!$I$29,0,10*ROW('Sanitation Data'!I169)))</f>
        <v/>
      </c>
      <c r="DL175" s="374" t="str">
        <f ca="1">+IF(OFFSET('Sanitation Data'!$I$30,0,10*ROW('Sanitation Data'!I169))="","",OFFSET('Sanitation Data'!$I$30,0,10*ROW('Sanitation Data'!I169)))</f>
        <v/>
      </c>
      <c r="DM175" s="374" t="str">
        <f ca="1">+IF(OFFSET('Sanitation Data'!$I$31,0,10*ROW('Sanitation Data'!I169))="","",OFFSET('Sanitation Data'!$I$31,0,10*ROW('Sanitation Data'!I169)))</f>
        <v/>
      </c>
      <c r="DN175" s="374" t="str">
        <f ca="1">+IF(OFFSET('Sanitation Data'!$I$32,0,10*ROW('Sanitation Data'!I169))="","",OFFSET('Sanitation Data'!$I$32,0,10*ROW('Sanitation Data'!I169)))</f>
        <v/>
      </c>
      <c r="DO175" s="374" t="str">
        <f ca="1">+IF(OFFSET('Hygiene Data'!$D$11,0,10*ROW('Hygiene Data'!D169))="","",OFFSET('Hygiene Data'!$D$11,0,10*ROW('Hygiene Data'!D169)))</f>
        <v/>
      </c>
      <c r="DP175" s="374" t="str">
        <f ca="1">+IF(OFFSET('Hygiene Data'!$D$12,0,10*ROW('Hygiene Data'!D169))="","",OFFSET('Hygiene Data'!$D$12,0,10*ROW('Hygiene Data'!D169)))</f>
        <v/>
      </c>
      <c r="DQ175" s="374" t="str">
        <f ca="1">+IF(OFFSET('Hygiene Data'!$D$13,0,10*ROW('Hygiene Data'!D169))="","",OFFSET('Hygiene Data'!$D$13,0,10*ROW('Hygiene Data'!D169)))</f>
        <v/>
      </c>
      <c r="DR175" s="374" t="str">
        <f ca="1">+IF(OFFSET('Hygiene Data'!$E$11,0,10*ROW('Hygiene Data'!E169))="","",OFFSET('Hygiene Data'!$E$11,0,10*ROW('Hygiene Data'!E169)))</f>
        <v/>
      </c>
      <c r="DS175" s="374" t="str">
        <f ca="1">+IF(OFFSET('Hygiene Data'!$E$12,0,10*ROW('Hygiene Data'!E169))="","",OFFSET('Hygiene Data'!$E$12,0,10*ROW('Hygiene Data'!E169)))</f>
        <v/>
      </c>
      <c r="DT175" s="374" t="str">
        <f ca="1">+IF(OFFSET('Hygiene Data'!$E$13,0,10*ROW('Hygiene Data'!E169))="","",OFFSET('Hygiene Data'!$E$13,0,10*ROW('Hygiene Data'!E169)))</f>
        <v/>
      </c>
      <c r="DU175" s="374" t="str">
        <f ca="1">+IF(OFFSET('Hygiene Data'!$F$11,0,10*ROW('Hygiene Data'!F169))="","",OFFSET('Hygiene Data'!$F$11,0,10*ROW('Hygiene Data'!F169)))</f>
        <v/>
      </c>
      <c r="DV175" s="374" t="str">
        <f ca="1">+IF(OFFSET('Hygiene Data'!$F$12,0,10*ROW('Hygiene Data'!F169))="","",OFFSET('Hygiene Data'!$F$12,0,10*ROW('Hygiene Data'!F169)))</f>
        <v/>
      </c>
      <c r="DW175" s="374" t="str">
        <f ca="1">+IF(OFFSET('Hygiene Data'!$F$13,0,10*ROW('Hygiene Data'!F169))="","",OFFSET('Hygiene Data'!$F$13,0,10*ROW('Hygiene Data'!F169)))</f>
        <v/>
      </c>
      <c r="DX175" s="374" t="str">
        <f ca="1">+IF(OFFSET('Hygiene Data'!$G$11,0,10*ROW('Hygiene Data'!G169))="","",OFFSET('Hygiene Data'!$G$11,0,10*ROW('Hygiene Data'!G169)))</f>
        <v/>
      </c>
      <c r="DY175" s="374" t="str">
        <f ca="1">+IF(OFFSET('Hygiene Data'!$G$12,0,10*ROW('Hygiene Data'!G169))="","",OFFSET('Hygiene Data'!$G$12,0,10*ROW('Hygiene Data'!G169)))</f>
        <v/>
      </c>
      <c r="DZ175" s="374" t="str">
        <f ca="1">+IF(OFFSET('Hygiene Data'!$G$13,0,10*ROW('Hygiene Data'!G169))="","",OFFSET('Hygiene Data'!$G$13,0,10*ROW('Hygiene Data'!G169)))</f>
        <v/>
      </c>
      <c r="EA175" s="374" t="str">
        <f ca="1">+IF(OFFSET('Hygiene Data'!$H$11,0,10*ROW('Hygiene Data'!H169))="","",OFFSET('Hygiene Data'!$H$11,0,10*ROW('Hygiene Data'!H169)))</f>
        <v/>
      </c>
      <c r="EB175" s="374" t="str">
        <f ca="1">+IF(OFFSET('Hygiene Data'!$H$12,0,10*ROW('Hygiene Data'!H169))="","",OFFSET('Hygiene Data'!$H$12,0,10*ROW('Hygiene Data'!H169)))</f>
        <v/>
      </c>
      <c r="EC175" s="374" t="str">
        <f ca="1">+IF(OFFSET('Hygiene Data'!$H$13,0,10*ROW('Hygiene Data'!H169))="","",OFFSET('Hygiene Data'!$H$13,0,10*ROW('Hygiene Data'!H169)))</f>
        <v/>
      </c>
      <c r="ED175" s="374" t="str">
        <f ca="1">+IF(OFFSET('Hygiene Data'!$I$11,0,10*ROW('Hygiene Data'!I169))="","",OFFSET('Hygiene Data'!$I$11,0,10*ROW('Hygiene Data'!I169)))</f>
        <v/>
      </c>
      <c r="EE175" s="374" t="str">
        <f ca="1">+IF(OFFSET('Hygiene Data'!$I$12,0,10*ROW('Hygiene Data'!I169))="","",OFFSET('Hygiene Data'!$I$12,0,10*ROW('Hygiene Data'!I169)))</f>
        <v/>
      </c>
      <c r="EF175" s="374" t="str">
        <f ca="1">+IF(OFFSET('Hygiene Data'!$I$13,0,10*ROW('Hygiene Data'!I169))="","",OFFSET('Hygiene Data'!$I$13,0,10*ROW('Hygiene Data'!I169)))</f>
        <v/>
      </c>
    </row>
    <row r="176" spans="1:136" x14ac:dyDescent="0.25">
      <c r="A176" s="483" t="str">
        <f ca="1">+IF(OFFSET('Water Data'!$B$2,0,10*ROW('Water Data'!E170))="","",OFFSET('Water Data'!$B$2,0,10*ROW('Water Data'!E170)))</f>
        <v/>
      </c>
      <c r="B176" s="48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0" t="str">
        <f t="shared" ca="1" si="2"/>
        <v/>
      </c>
      <c r="D176" s="51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4" t="str">
        <f ca="1">+IF(OFFSET('Water Data'!$D$27,0,10*ROW('Water Data'!D170))="","",OFFSET('Water Data'!$D$27,0,10*ROW('Water Data'!D170)))</f>
        <v/>
      </c>
      <c r="BT176" s="374" t="str">
        <f ca="1">+IF(OFFSET('Water Data'!$D$28,0,10*ROW('Water Data'!D170))="","",OFFSET('Water Data'!$D$28,0,10*ROW('Water Data'!D170)))</f>
        <v/>
      </c>
      <c r="BU176" s="374" t="str">
        <f ca="1">+IF(OFFSET('Water Data'!$D$29,0,10*ROW('Water Data'!D170))="","",OFFSET('Water Data'!$D$29,0,10*ROW('Water Data'!D170)))</f>
        <v/>
      </c>
      <c r="BV176" s="374" t="str">
        <f ca="1">+IF(OFFSET('Water Data'!$E$27,0,10*ROW('Water Data'!E170))="","",OFFSET('Water Data'!$E$27,0,10*ROW('Water Data'!E170)))</f>
        <v/>
      </c>
      <c r="BW176" s="374" t="str">
        <f ca="1">+IF(OFFSET('Water Data'!$E$28,0,10*ROW('Water Data'!E170))="","",OFFSET('Water Data'!$E$28,0,10*ROW('Water Data'!E170)))</f>
        <v/>
      </c>
      <c r="BX176" s="374" t="str">
        <f ca="1">+IF(OFFSET('Water Data'!$E$29,0,10*ROW('Water Data'!E170))="","",OFFSET('Water Data'!$E$29,0,10*ROW('Water Data'!E170)))</f>
        <v/>
      </c>
      <c r="BY176" s="374" t="str">
        <f ca="1">+IF(OFFSET('Water Data'!$F$27,0,10*ROW('Water Data'!F170))="","",OFFSET('Water Data'!$F$27,0,10*ROW('Water Data'!F170)))</f>
        <v/>
      </c>
      <c r="BZ176" s="374" t="str">
        <f ca="1">+IF(OFFSET('Water Data'!$F$28,0,10*ROW('Water Data'!F170))="","",OFFSET('Water Data'!$F$28,0,10*ROW('Water Data'!F170)))</f>
        <v/>
      </c>
      <c r="CA176" s="374" t="str">
        <f ca="1">+IF(OFFSET('Water Data'!$F$29,0,10*ROW('Water Data'!F170))="","",OFFSET('Water Data'!$F$29,0,10*ROW('Water Data'!F170)))</f>
        <v/>
      </c>
      <c r="CB176" s="374" t="str">
        <f ca="1">+IF(OFFSET('Water Data'!$G$27,0,10*ROW('Water Data'!G170))="","",OFFSET('Water Data'!$G$27,0,10*ROW('Water Data'!G170)))</f>
        <v/>
      </c>
      <c r="CC176" s="374" t="str">
        <f ca="1">+IF(OFFSET('Water Data'!$G$28,0,10*ROW('Water Data'!G170))="","",OFFSET('Water Data'!$G$28,0,10*ROW('Water Data'!G170)))</f>
        <v/>
      </c>
      <c r="CD176" s="374" t="str">
        <f ca="1">+IF(OFFSET('Water Data'!$G$29,0,10*ROW('Water Data'!G170))="","",OFFSET('Water Data'!$G$29,0,10*ROW('Water Data'!G170)))</f>
        <v/>
      </c>
      <c r="CE176" s="374" t="str">
        <f ca="1">+IF(OFFSET('Water Data'!$H$27,0,10*ROW('Water Data'!H170))="","",OFFSET('Water Data'!$H$27,0,10*ROW('Water Data'!H170)))</f>
        <v/>
      </c>
      <c r="CF176" s="374" t="str">
        <f ca="1">+IF(OFFSET('Water Data'!$H$28,0,10*ROW('Water Data'!H170))="","",OFFSET('Water Data'!$H$28,0,10*ROW('Water Data'!H170)))</f>
        <v/>
      </c>
      <c r="CG176" s="374" t="str">
        <f ca="1">+IF(OFFSET('Water Data'!$H$29,0,10*ROW('Water Data'!H170))="","",OFFSET('Water Data'!$H$29,0,10*ROW('Water Data'!H170)))</f>
        <v/>
      </c>
      <c r="CH176" s="374" t="str">
        <f ca="1">+IF(OFFSET('Water Data'!$I$27,0,10*ROW('Water Data'!I170))="","",OFFSET('Water Data'!$I$27,0,10*ROW('Water Data'!I170)))</f>
        <v/>
      </c>
      <c r="CI176" s="374" t="str">
        <f ca="1">+IF(OFFSET('Water Data'!$I$28,0,10*ROW('Water Data'!I170))="","",OFFSET('Water Data'!$I$28,0,10*ROW('Water Data'!I170)))</f>
        <v/>
      </c>
      <c r="CJ176" s="374" t="str">
        <f ca="1">+IF(OFFSET('Water Data'!$I$29,0,10*ROW('Water Data'!I170))="","",OFFSET('Water Data'!$I$29,0,10*ROW('Water Data'!I170)))</f>
        <v/>
      </c>
      <c r="CK176" s="374" t="str">
        <f ca="1">+IF(OFFSET('Sanitation Data'!$D$28,0,10*ROW('Sanitation Data'!D170))="","",OFFSET('Sanitation Data'!$D$28,0,10*ROW('Sanitation Data'!D170)))</f>
        <v/>
      </c>
      <c r="CL176" s="374" t="str">
        <f ca="1">+IF(OFFSET('Sanitation Data'!$D$29,0,10*ROW('Sanitation Data'!D170))="","",OFFSET('Sanitation Data'!$D$29,0,10*ROW('Sanitation Data'!D170)))</f>
        <v/>
      </c>
      <c r="CM176" s="374" t="str">
        <f ca="1">+IF(OFFSET('Sanitation Data'!$D$30,0,10*ROW('Sanitation Data'!D170))="","",OFFSET('Sanitation Data'!$D$30,0,10*ROW('Sanitation Data'!D170)))</f>
        <v/>
      </c>
      <c r="CN176" s="374" t="str">
        <f ca="1">+IF(OFFSET('Sanitation Data'!$D$31,0,10*ROW('Sanitation Data'!D170))="","",OFFSET('Sanitation Data'!$D$31,0,10*ROW('Sanitation Data'!D170)))</f>
        <v/>
      </c>
      <c r="CO176" s="374" t="str">
        <f ca="1">+IF(OFFSET('Sanitation Data'!$D$32,0,10*ROW('Sanitation Data'!D170))="","",OFFSET('Sanitation Data'!$D$32,0,10*ROW('Sanitation Data'!D170)))</f>
        <v/>
      </c>
      <c r="CP176" s="374" t="str">
        <f ca="1">+IF(OFFSET('Sanitation Data'!$E$28,0,10*ROW('Sanitation Data'!E170))="","",OFFSET('Sanitation Data'!$E$28,0,10*ROW('Sanitation Data'!E170)))</f>
        <v/>
      </c>
      <c r="CQ176" s="374" t="str">
        <f ca="1">+IF(OFFSET('Sanitation Data'!$E$29,0,10*ROW('Sanitation Data'!E170))="","",OFFSET('Sanitation Data'!$E$29,0,10*ROW('Sanitation Data'!E170)))</f>
        <v/>
      </c>
      <c r="CR176" s="374" t="str">
        <f ca="1">+IF(OFFSET('Sanitation Data'!$E$30,0,10*ROW('Sanitation Data'!E170))="","",OFFSET('Sanitation Data'!$E$30,0,10*ROW('Sanitation Data'!E170)))</f>
        <v/>
      </c>
      <c r="CS176" s="374" t="str">
        <f ca="1">+IF(OFFSET('Sanitation Data'!$E$31,0,10*ROW('Sanitation Data'!E170))="","",OFFSET('Sanitation Data'!$E$31,0,10*ROW('Sanitation Data'!E170)))</f>
        <v/>
      </c>
      <c r="CT176" s="374" t="str">
        <f ca="1">+IF(OFFSET('Sanitation Data'!$E$32,0,10*ROW('Sanitation Data'!E170))="","",OFFSET('Sanitation Data'!$E$32,0,10*ROW('Sanitation Data'!E170)))</f>
        <v/>
      </c>
      <c r="CU176" s="374" t="str">
        <f ca="1">+IF(OFFSET('Sanitation Data'!$F$28,0,10*ROW('Sanitation Data'!F170))="","",OFFSET('Sanitation Data'!$F$28,0,10*ROW('Sanitation Data'!F170)))</f>
        <v/>
      </c>
      <c r="CV176" s="374" t="str">
        <f ca="1">+IF(OFFSET('Sanitation Data'!$F$29,0,10*ROW('Sanitation Data'!F170))="","",OFFSET('Sanitation Data'!$F$29,0,10*ROW('Sanitation Data'!F170)))</f>
        <v/>
      </c>
      <c r="CW176" s="374" t="str">
        <f ca="1">+IF(OFFSET('Sanitation Data'!$F$30,0,10*ROW('Sanitation Data'!F170))="","",OFFSET('Sanitation Data'!$F$30,0,10*ROW('Sanitation Data'!F170)))</f>
        <v/>
      </c>
      <c r="CX176" s="374" t="str">
        <f ca="1">+IF(OFFSET('Sanitation Data'!$F$31,0,10*ROW('Sanitation Data'!F170))="","",OFFSET('Sanitation Data'!$F$31,0,10*ROW('Sanitation Data'!F170)))</f>
        <v/>
      </c>
      <c r="CY176" s="374" t="str">
        <f ca="1">+IF(OFFSET('Sanitation Data'!$F$32,0,10*ROW('Sanitation Data'!F170))="","",OFFSET('Sanitation Data'!$F$32,0,10*ROW('Sanitation Data'!F170)))</f>
        <v/>
      </c>
      <c r="CZ176" s="374" t="str">
        <f ca="1">+IF(OFFSET('Sanitation Data'!$G$28,0,10*ROW('Sanitation Data'!G170))="","",OFFSET('Sanitation Data'!$G$28,0,10*ROW('Sanitation Data'!G170)))</f>
        <v/>
      </c>
      <c r="DA176" s="374" t="str">
        <f ca="1">+IF(OFFSET('Sanitation Data'!$G$29,0,10*ROW('Sanitation Data'!G170))="","",OFFSET('Sanitation Data'!$G$29,0,10*ROW('Sanitation Data'!G170)))</f>
        <v/>
      </c>
      <c r="DB176" s="374" t="str">
        <f ca="1">+IF(OFFSET('Sanitation Data'!$G$30,0,10*ROW('Sanitation Data'!G170))="","",OFFSET('Sanitation Data'!$G$30,0,10*ROW('Sanitation Data'!G170)))</f>
        <v/>
      </c>
      <c r="DC176" s="374" t="str">
        <f ca="1">+IF(OFFSET('Sanitation Data'!$G$31,0,10*ROW('Sanitation Data'!G170))="","",OFFSET('Sanitation Data'!$G$31,0,10*ROW('Sanitation Data'!G170)))</f>
        <v/>
      </c>
      <c r="DD176" s="374" t="str">
        <f ca="1">+IF(OFFSET('Sanitation Data'!$G$32,0,10*ROW('Sanitation Data'!G170))="","",OFFSET('Sanitation Data'!$G$32,0,10*ROW('Sanitation Data'!G170)))</f>
        <v/>
      </c>
      <c r="DE176" s="374" t="str">
        <f ca="1">+IF(OFFSET('Sanitation Data'!$H$28,0,10*ROW('Sanitation Data'!H170))="","",OFFSET('Sanitation Data'!$H$28,0,10*ROW('Sanitation Data'!H170)))</f>
        <v/>
      </c>
      <c r="DF176" s="374" t="str">
        <f ca="1">+IF(OFFSET('Sanitation Data'!$H$29,0,10*ROW('Sanitation Data'!H170))="","",OFFSET('Sanitation Data'!$H$29,0,10*ROW('Sanitation Data'!H170)))</f>
        <v/>
      </c>
      <c r="DG176" s="374" t="str">
        <f ca="1">+IF(OFFSET('Sanitation Data'!$H$30,0,10*ROW('Sanitation Data'!H170))="","",OFFSET('Sanitation Data'!$H$30,0,10*ROW('Sanitation Data'!H170)))</f>
        <v/>
      </c>
      <c r="DH176" s="374" t="str">
        <f ca="1">+IF(OFFSET('Sanitation Data'!$H$31,0,10*ROW('Sanitation Data'!H170))="","",OFFSET('Sanitation Data'!$H$31,0,10*ROW('Sanitation Data'!H170)))</f>
        <v/>
      </c>
      <c r="DI176" s="374" t="str">
        <f ca="1">+IF(OFFSET('Sanitation Data'!$H$32,0,10*ROW('Sanitation Data'!H170))="","",OFFSET('Sanitation Data'!$H$32,0,10*ROW('Sanitation Data'!H170)))</f>
        <v/>
      </c>
      <c r="DJ176" s="374" t="str">
        <f ca="1">+IF(OFFSET('Sanitation Data'!$I$28,0,10*ROW('Sanitation Data'!I170))="","",OFFSET('Sanitation Data'!$I$28,0,10*ROW('Sanitation Data'!I170)))</f>
        <v/>
      </c>
      <c r="DK176" s="374" t="str">
        <f ca="1">+IF(OFFSET('Sanitation Data'!$I$29,0,10*ROW('Sanitation Data'!I170))="","",OFFSET('Sanitation Data'!$I$29,0,10*ROW('Sanitation Data'!I170)))</f>
        <v/>
      </c>
      <c r="DL176" s="374" t="str">
        <f ca="1">+IF(OFFSET('Sanitation Data'!$I$30,0,10*ROW('Sanitation Data'!I170))="","",OFFSET('Sanitation Data'!$I$30,0,10*ROW('Sanitation Data'!I170)))</f>
        <v/>
      </c>
      <c r="DM176" s="374" t="str">
        <f ca="1">+IF(OFFSET('Sanitation Data'!$I$31,0,10*ROW('Sanitation Data'!I170))="","",OFFSET('Sanitation Data'!$I$31,0,10*ROW('Sanitation Data'!I170)))</f>
        <v/>
      </c>
      <c r="DN176" s="374" t="str">
        <f ca="1">+IF(OFFSET('Sanitation Data'!$I$32,0,10*ROW('Sanitation Data'!I170))="","",OFFSET('Sanitation Data'!$I$32,0,10*ROW('Sanitation Data'!I170)))</f>
        <v/>
      </c>
      <c r="DO176" s="374" t="str">
        <f ca="1">+IF(OFFSET('Hygiene Data'!$D$11,0,10*ROW('Hygiene Data'!D170))="","",OFFSET('Hygiene Data'!$D$11,0,10*ROW('Hygiene Data'!D170)))</f>
        <v/>
      </c>
      <c r="DP176" s="374" t="str">
        <f ca="1">+IF(OFFSET('Hygiene Data'!$D$12,0,10*ROW('Hygiene Data'!D170))="","",OFFSET('Hygiene Data'!$D$12,0,10*ROW('Hygiene Data'!D170)))</f>
        <v/>
      </c>
      <c r="DQ176" s="374" t="str">
        <f ca="1">+IF(OFFSET('Hygiene Data'!$D$13,0,10*ROW('Hygiene Data'!D170))="","",OFFSET('Hygiene Data'!$D$13,0,10*ROW('Hygiene Data'!D170)))</f>
        <v/>
      </c>
      <c r="DR176" s="374" t="str">
        <f ca="1">+IF(OFFSET('Hygiene Data'!$E$11,0,10*ROW('Hygiene Data'!E170))="","",OFFSET('Hygiene Data'!$E$11,0,10*ROW('Hygiene Data'!E170)))</f>
        <v/>
      </c>
      <c r="DS176" s="374" t="str">
        <f ca="1">+IF(OFFSET('Hygiene Data'!$E$12,0,10*ROW('Hygiene Data'!E170))="","",OFFSET('Hygiene Data'!$E$12,0,10*ROW('Hygiene Data'!E170)))</f>
        <v/>
      </c>
      <c r="DT176" s="374" t="str">
        <f ca="1">+IF(OFFSET('Hygiene Data'!$E$13,0,10*ROW('Hygiene Data'!E170))="","",OFFSET('Hygiene Data'!$E$13,0,10*ROW('Hygiene Data'!E170)))</f>
        <v/>
      </c>
      <c r="DU176" s="374" t="str">
        <f ca="1">+IF(OFFSET('Hygiene Data'!$F$11,0,10*ROW('Hygiene Data'!F170))="","",OFFSET('Hygiene Data'!$F$11,0,10*ROW('Hygiene Data'!F170)))</f>
        <v/>
      </c>
      <c r="DV176" s="374" t="str">
        <f ca="1">+IF(OFFSET('Hygiene Data'!$F$12,0,10*ROW('Hygiene Data'!F170))="","",OFFSET('Hygiene Data'!$F$12,0,10*ROW('Hygiene Data'!F170)))</f>
        <v/>
      </c>
      <c r="DW176" s="374" t="str">
        <f ca="1">+IF(OFFSET('Hygiene Data'!$F$13,0,10*ROW('Hygiene Data'!F170))="","",OFFSET('Hygiene Data'!$F$13,0,10*ROW('Hygiene Data'!F170)))</f>
        <v/>
      </c>
      <c r="DX176" s="374" t="str">
        <f ca="1">+IF(OFFSET('Hygiene Data'!$G$11,0,10*ROW('Hygiene Data'!G170))="","",OFFSET('Hygiene Data'!$G$11,0,10*ROW('Hygiene Data'!G170)))</f>
        <v/>
      </c>
      <c r="DY176" s="374" t="str">
        <f ca="1">+IF(OFFSET('Hygiene Data'!$G$12,0,10*ROW('Hygiene Data'!G170))="","",OFFSET('Hygiene Data'!$G$12,0,10*ROW('Hygiene Data'!G170)))</f>
        <v/>
      </c>
      <c r="DZ176" s="374" t="str">
        <f ca="1">+IF(OFFSET('Hygiene Data'!$G$13,0,10*ROW('Hygiene Data'!G170))="","",OFFSET('Hygiene Data'!$G$13,0,10*ROW('Hygiene Data'!G170)))</f>
        <v/>
      </c>
      <c r="EA176" s="374" t="str">
        <f ca="1">+IF(OFFSET('Hygiene Data'!$H$11,0,10*ROW('Hygiene Data'!H170))="","",OFFSET('Hygiene Data'!$H$11,0,10*ROW('Hygiene Data'!H170)))</f>
        <v/>
      </c>
      <c r="EB176" s="374" t="str">
        <f ca="1">+IF(OFFSET('Hygiene Data'!$H$12,0,10*ROW('Hygiene Data'!H170))="","",OFFSET('Hygiene Data'!$H$12,0,10*ROW('Hygiene Data'!H170)))</f>
        <v/>
      </c>
      <c r="EC176" s="374" t="str">
        <f ca="1">+IF(OFFSET('Hygiene Data'!$H$13,0,10*ROW('Hygiene Data'!H170))="","",OFFSET('Hygiene Data'!$H$13,0,10*ROW('Hygiene Data'!H170)))</f>
        <v/>
      </c>
      <c r="ED176" s="374" t="str">
        <f ca="1">+IF(OFFSET('Hygiene Data'!$I$11,0,10*ROW('Hygiene Data'!I170))="","",OFFSET('Hygiene Data'!$I$11,0,10*ROW('Hygiene Data'!I170)))</f>
        <v/>
      </c>
      <c r="EE176" s="374" t="str">
        <f ca="1">+IF(OFFSET('Hygiene Data'!$I$12,0,10*ROW('Hygiene Data'!I170))="","",OFFSET('Hygiene Data'!$I$12,0,10*ROW('Hygiene Data'!I170)))</f>
        <v/>
      </c>
      <c r="EF176" s="374" t="str">
        <f ca="1">+IF(OFFSET('Hygiene Data'!$I$13,0,10*ROW('Hygiene Data'!I170))="","",OFFSET('Hygiene Data'!$I$13,0,10*ROW('Hygiene Data'!I170)))</f>
        <v/>
      </c>
    </row>
    <row r="177" spans="1:136" x14ac:dyDescent="0.25">
      <c r="A177" s="483" t="str">
        <f ca="1">+IF(OFFSET('Water Data'!$B$2,0,10*ROW('Water Data'!E171))="","",OFFSET('Water Data'!$B$2,0,10*ROW('Water Data'!E171)))</f>
        <v/>
      </c>
      <c r="B177" s="48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0" t="str">
        <f t="shared" ca="1" si="2"/>
        <v/>
      </c>
      <c r="D177" s="51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4" t="str">
        <f ca="1">+IF(OFFSET('Water Data'!$D$27,0,10*ROW('Water Data'!D171))="","",OFFSET('Water Data'!$D$27,0,10*ROW('Water Data'!D171)))</f>
        <v/>
      </c>
      <c r="BT177" s="374" t="str">
        <f ca="1">+IF(OFFSET('Water Data'!$D$28,0,10*ROW('Water Data'!D171))="","",OFFSET('Water Data'!$D$28,0,10*ROW('Water Data'!D171)))</f>
        <v/>
      </c>
      <c r="BU177" s="374" t="str">
        <f ca="1">+IF(OFFSET('Water Data'!$D$29,0,10*ROW('Water Data'!D171))="","",OFFSET('Water Data'!$D$29,0,10*ROW('Water Data'!D171)))</f>
        <v/>
      </c>
      <c r="BV177" s="374" t="str">
        <f ca="1">+IF(OFFSET('Water Data'!$E$27,0,10*ROW('Water Data'!E171))="","",OFFSET('Water Data'!$E$27,0,10*ROW('Water Data'!E171)))</f>
        <v/>
      </c>
      <c r="BW177" s="374" t="str">
        <f ca="1">+IF(OFFSET('Water Data'!$E$28,0,10*ROW('Water Data'!E171))="","",OFFSET('Water Data'!$E$28,0,10*ROW('Water Data'!E171)))</f>
        <v/>
      </c>
      <c r="BX177" s="374" t="str">
        <f ca="1">+IF(OFFSET('Water Data'!$E$29,0,10*ROW('Water Data'!E171))="","",OFFSET('Water Data'!$E$29,0,10*ROW('Water Data'!E171)))</f>
        <v/>
      </c>
      <c r="BY177" s="374" t="str">
        <f ca="1">+IF(OFFSET('Water Data'!$F$27,0,10*ROW('Water Data'!F171))="","",OFFSET('Water Data'!$F$27,0,10*ROW('Water Data'!F171)))</f>
        <v/>
      </c>
      <c r="BZ177" s="374" t="str">
        <f ca="1">+IF(OFFSET('Water Data'!$F$28,0,10*ROW('Water Data'!F171))="","",OFFSET('Water Data'!$F$28,0,10*ROW('Water Data'!F171)))</f>
        <v/>
      </c>
      <c r="CA177" s="374" t="str">
        <f ca="1">+IF(OFFSET('Water Data'!$F$29,0,10*ROW('Water Data'!F171))="","",OFFSET('Water Data'!$F$29,0,10*ROW('Water Data'!F171)))</f>
        <v/>
      </c>
      <c r="CB177" s="374" t="str">
        <f ca="1">+IF(OFFSET('Water Data'!$G$27,0,10*ROW('Water Data'!G171))="","",OFFSET('Water Data'!$G$27,0,10*ROW('Water Data'!G171)))</f>
        <v/>
      </c>
      <c r="CC177" s="374" t="str">
        <f ca="1">+IF(OFFSET('Water Data'!$G$28,0,10*ROW('Water Data'!G171))="","",OFFSET('Water Data'!$G$28,0,10*ROW('Water Data'!G171)))</f>
        <v/>
      </c>
      <c r="CD177" s="374" t="str">
        <f ca="1">+IF(OFFSET('Water Data'!$G$29,0,10*ROW('Water Data'!G171))="","",OFFSET('Water Data'!$G$29,0,10*ROW('Water Data'!G171)))</f>
        <v/>
      </c>
      <c r="CE177" s="374" t="str">
        <f ca="1">+IF(OFFSET('Water Data'!$H$27,0,10*ROW('Water Data'!H171))="","",OFFSET('Water Data'!$H$27,0,10*ROW('Water Data'!H171)))</f>
        <v/>
      </c>
      <c r="CF177" s="374" t="str">
        <f ca="1">+IF(OFFSET('Water Data'!$H$28,0,10*ROW('Water Data'!H171))="","",OFFSET('Water Data'!$H$28,0,10*ROW('Water Data'!H171)))</f>
        <v/>
      </c>
      <c r="CG177" s="374" t="str">
        <f ca="1">+IF(OFFSET('Water Data'!$H$29,0,10*ROW('Water Data'!H171))="","",OFFSET('Water Data'!$H$29,0,10*ROW('Water Data'!H171)))</f>
        <v/>
      </c>
      <c r="CH177" s="374" t="str">
        <f ca="1">+IF(OFFSET('Water Data'!$I$27,0,10*ROW('Water Data'!I171))="","",OFFSET('Water Data'!$I$27,0,10*ROW('Water Data'!I171)))</f>
        <v/>
      </c>
      <c r="CI177" s="374" t="str">
        <f ca="1">+IF(OFFSET('Water Data'!$I$28,0,10*ROW('Water Data'!I171))="","",OFFSET('Water Data'!$I$28,0,10*ROW('Water Data'!I171)))</f>
        <v/>
      </c>
      <c r="CJ177" s="374" t="str">
        <f ca="1">+IF(OFFSET('Water Data'!$I$29,0,10*ROW('Water Data'!I171))="","",OFFSET('Water Data'!$I$29,0,10*ROW('Water Data'!I171)))</f>
        <v/>
      </c>
      <c r="CK177" s="374" t="str">
        <f ca="1">+IF(OFFSET('Sanitation Data'!$D$28,0,10*ROW('Sanitation Data'!D171))="","",OFFSET('Sanitation Data'!$D$28,0,10*ROW('Sanitation Data'!D171)))</f>
        <v/>
      </c>
      <c r="CL177" s="374" t="str">
        <f ca="1">+IF(OFFSET('Sanitation Data'!$D$29,0,10*ROW('Sanitation Data'!D171))="","",OFFSET('Sanitation Data'!$D$29,0,10*ROW('Sanitation Data'!D171)))</f>
        <v/>
      </c>
      <c r="CM177" s="374" t="str">
        <f ca="1">+IF(OFFSET('Sanitation Data'!$D$30,0,10*ROW('Sanitation Data'!D171))="","",OFFSET('Sanitation Data'!$D$30,0,10*ROW('Sanitation Data'!D171)))</f>
        <v/>
      </c>
      <c r="CN177" s="374" t="str">
        <f ca="1">+IF(OFFSET('Sanitation Data'!$D$31,0,10*ROW('Sanitation Data'!D171))="","",OFFSET('Sanitation Data'!$D$31,0,10*ROW('Sanitation Data'!D171)))</f>
        <v/>
      </c>
      <c r="CO177" s="374" t="str">
        <f ca="1">+IF(OFFSET('Sanitation Data'!$D$32,0,10*ROW('Sanitation Data'!D171))="","",OFFSET('Sanitation Data'!$D$32,0,10*ROW('Sanitation Data'!D171)))</f>
        <v/>
      </c>
      <c r="CP177" s="374" t="str">
        <f ca="1">+IF(OFFSET('Sanitation Data'!$E$28,0,10*ROW('Sanitation Data'!E171))="","",OFFSET('Sanitation Data'!$E$28,0,10*ROW('Sanitation Data'!E171)))</f>
        <v/>
      </c>
      <c r="CQ177" s="374" t="str">
        <f ca="1">+IF(OFFSET('Sanitation Data'!$E$29,0,10*ROW('Sanitation Data'!E171))="","",OFFSET('Sanitation Data'!$E$29,0,10*ROW('Sanitation Data'!E171)))</f>
        <v/>
      </c>
      <c r="CR177" s="374" t="str">
        <f ca="1">+IF(OFFSET('Sanitation Data'!$E$30,0,10*ROW('Sanitation Data'!E171))="","",OFFSET('Sanitation Data'!$E$30,0,10*ROW('Sanitation Data'!E171)))</f>
        <v/>
      </c>
      <c r="CS177" s="374" t="str">
        <f ca="1">+IF(OFFSET('Sanitation Data'!$E$31,0,10*ROW('Sanitation Data'!E171))="","",OFFSET('Sanitation Data'!$E$31,0,10*ROW('Sanitation Data'!E171)))</f>
        <v/>
      </c>
      <c r="CT177" s="374" t="str">
        <f ca="1">+IF(OFFSET('Sanitation Data'!$E$32,0,10*ROW('Sanitation Data'!E171))="","",OFFSET('Sanitation Data'!$E$32,0,10*ROW('Sanitation Data'!E171)))</f>
        <v/>
      </c>
      <c r="CU177" s="374" t="str">
        <f ca="1">+IF(OFFSET('Sanitation Data'!$F$28,0,10*ROW('Sanitation Data'!F171))="","",OFFSET('Sanitation Data'!$F$28,0,10*ROW('Sanitation Data'!F171)))</f>
        <v/>
      </c>
      <c r="CV177" s="374" t="str">
        <f ca="1">+IF(OFFSET('Sanitation Data'!$F$29,0,10*ROW('Sanitation Data'!F171))="","",OFFSET('Sanitation Data'!$F$29,0,10*ROW('Sanitation Data'!F171)))</f>
        <v/>
      </c>
      <c r="CW177" s="374" t="str">
        <f ca="1">+IF(OFFSET('Sanitation Data'!$F$30,0,10*ROW('Sanitation Data'!F171))="","",OFFSET('Sanitation Data'!$F$30,0,10*ROW('Sanitation Data'!F171)))</f>
        <v/>
      </c>
      <c r="CX177" s="374" t="str">
        <f ca="1">+IF(OFFSET('Sanitation Data'!$F$31,0,10*ROW('Sanitation Data'!F171))="","",OFFSET('Sanitation Data'!$F$31,0,10*ROW('Sanitation Data'!F171)))</f>
        <v/>
      </c>
      <c r="CY177" s="374" t="str">
        <f ca="1">+IF(OFFSET('Sanitation Data'!$F$32,0,10*ROW('Sanitation Data'!F171))="","",OFFSET('Sanitation Data'!$F$32,0,10*ROW('Sanitation Data'!F171)))</f>
        <v/>
      </c>
      <c r="CZ177" s="374" t="str">
        <f ca="1">+IF(OFFSET('Sanitation Data'!$G$28,0,10*ROW('Sanitation Data'!G171))="","",OFFSET('Sanitation Data'!$G$28,0,10*ROW('Sanitation Data'!G171)))</f>
        <v/>
      </c>
      <c r="DA177" s="374" t="str">
        <f ca="1">+IF(OFFSET('Sanitation Data'!$G$29,0,10*ROW('Sanitation Data'!G171))="","",OFFSET('Sanitation Data'!$G$29,0,10*ROW('Sanitation Data'!G171)))</f>
        <v/>
      </c>
      <c r="DB177" s="374" t="str">
        <f ca="1">+IF(OFFSET('Sanitation Data'!$G$30,0,10*ROW('Sanitation Data'!G171))="","",OFFSET('Sanitation Data'!$G$30,0,10*ROW('Sanitation Data'!G171)))</f>
        <v/>
      </c>
      <c r="DC177" s="374" t="str">
        <f ca="1">+IF(OFFSET('Sanitation Data'!$G$31,0,10*ROW('Sanitation Data'!G171))="","",OFFSET('Sanitation Data'!$G$31,0,10*ROW('Sanitation Data'!G171)))</f>
        <v/>
      </c>
      <c r="DD177" s="374" t="str">
        <f ca="1">+IF(OFFSET('Sanitation Data'!$G$32,0,10*ROW('Sanitation Data'!G171))="","",OFFSET('Sanitation Data'!$G$32,0,10*ROW('Sanitation Data'!G171)))</f>
        <v/>
      </c>
      <c r="DE177" s="374" t="str">
        <f ca="1">+IF(OFFSET('Sanitation Data'!$H$28,0,10*ROW('Sanitation Data'!H171))="","",OFFSET('Sanitation Data'!$H$28,0,10*ROW('Sanitation Data'!H171)))</f>
        <v/>
      </c>
      <c r="DF177" s="374" t="str">
        <f ca="1">+IF(OFFSET('Sanitation Data'!$H$29,0,10*ROW('Sanitation Data'!H171))="","",OFFSET('Sanitation Data'!$H$29,0,10*ROW('Sanitation Data'!H171)))</f>
        <v/>
      </c>
      <c r="DG177" s="374" t="str">
        <f ca="1">+IF(OFFSET('Sanitation Data'!$H$30,0,10*ROW('Sanitation Data'!H171))="","",OFFSET('Sanitation Data'!$H$30,0,10*ROW('Sanitation Data'!H171)))</f>
        <v/>
      </c>
      <c r="DH177" s="374" t="str">
        <f ca="1">+IF(OFFSET('Sanitation Data'!$H$31,0,10*ROW('Sanitation Data'!H171))="","",OFFSET('Sanitation Data'!$H$31,0,10*ROW('Sanitation Data'!H171)))</f>
        <v/>
      </c>
      <c r="DI177" s="374" t="str">
        <f ca="1">+IF(OFFSET('Sanitation Data'!$H$32,0,10*ROW('Sanitation Data'!H171))="","",OFFSET('Sanitation Data'!$H$32,0,10*ROW('Sanitation Data'!H171)))</f>
        <v/>
      </c>
      <c r="DJ177" s="374" t="str">
        <f ca="1">+IF(OFFSET('Sanitation Data'!$I$28,0,10*ROW('Sanitation Data'!I171))="","",OFFSET('Sanitation Data'!$I$28,0,10*ROW('Sanitation Data'!I171)))</f>
        <v/>
      </c>
      <c r="DK177" s="374" t="str">
        <f ca="1">+IF(OFFSET('Sanitation Data'!$I$29,0,10*ROW('Sanitation Data'!I171))="","",OFFSET('Sanitation Data'!$I$29,0,10*ROW('Sanitation Data'!I171)))</f>
        <v/>
      </c>
      <c r="DL177" s="374" t="str">
        <f ca="1">+IF(OFFSET('Sanitation Data'!$I$30,0,10*ROW('Sanitation Data'!I171))="","",OFFSET('Sanitation Data'!$I$30,0,10*ROW('Sanitation Data'!I171)))</f>
        <v/>
      </c>
      <c r="DM177" s="374" t="str">
        <f ca="1">+IF(OFFSET('Sanitation Data'!$I$31,0,10*ROW('Sanitation Data'!I171))="","",OFFSET('Sanitation Data'!$I$31,0,10*ROW('Sanitation Data'!I171)))</f>
        <v/>
      </c>
      <c r="DN177" s="374" t="str">
        <f ca="1">+IF(OFFSET('Sanitation Data'!$I$32,0,10*ROW('Sanitation Data'!I171))="","",OFFSET('Sanitation Data'!$I$32,0,10*ROW('Sanitation Data'!I171)))</f>
        <v/>
      </c>
      <c r="DO177" s="374" t="str">
        <f ca="1">+IF(OFFSET('Hygiene Data'!$D$11,0,10*ROW('Hygiene Data'!D171))="","",OFFSET('Hygiene Data'!$D$11,0,10*ROW('Hygiene Data'!D171)))</f>
        <v/>
      </c>
      <c r="DP177" s="374" t="str">
        <f ca="1">+IF(OFFSET('Hygiene Data'!$D$12,0,10*ROW('Hygiene Data'!D171))="","",OFFSET('Hygiene Data'!$D$12,0,10*ROW('Hygiene Data'!D171)))</f>
        <v/>
      </c>
      <c r="DQ177" s="374" t="str">
        <f ca="1">+IF(OFFSET('Hygiene Data'!$D$13,0,10*ROW('Hygiene Data'!D171))="","",OFFSET('Hygiene Data'!$D$13,0,10*ROW('Hygiene Data'!D171)))</f>
        <v/>
      </c>
      <c r="DR177" s="374" t="str">
        <f ca="1">+IF(OFFSET('Hygiene Data'!$E$11,0,10*ROW('Hygiene Data'!E171))="","",OFFSET('Hygiene Data'!$E$11,0,10*ROW('Hygiene Data'!E171)))</f>
        <v/>
      </c>
      <c r="DS177" s="374" t="str">
        <f ca="1">+IF(OFFSET('Hygiene Data'!$E$12,0,10*ROW('Hygiene Data'!E171))="","",OFFSET('Hygiene Data'!$E$12,0,10*ROW('Hygiene Data'!E171)))</f>
        <v/>
      </c>
      <c r="DT177" s="374" t="str">
        <f ca="1">+IF(OFFSET('Hygiene Data'!$E$13,0,10*ROW('Hygiene Data'!E171))="","",OFFSET('Hygiene Data'!$E$13,0,10*ROW('Hygiene Data'!E171)))</f>
        <v/>
      </c>
      <c r="DU177" s="374" t="str">
        <f ca="1">+IF(OFFSET('Hygiene Data'!$F$11,0,10*ROW('Hygiene Data'!F171))="","",OFFSET('Hygiene Data'!$F$11,0,10*ROW('Hygiene Data'!F171)))</f>
        <v/>
      </c>
      <c r="DV177" s="374" t="str">
        <f ca="1">+IF(OFFSET('Hygiene Data'!$F$12,0,10*ROW('Hygiene Data'!F171))="","",OFFSET('Hygiene Data'!$F$12,0,10*ROW('Hygiene Data'!F171)))</f>
        <v/>
      </c>
      <c r="DW177" s="374" t="str">
        <f ca="1">+IF(OFFSET('Hygiene Data'!$F$13,0,10*ROW('Hygiene Data'!F171))="","",OFFSET('Hygiene Data'!$F$13,0,10*ROW('Hygiene Data'!F171)))</f>
        <v/>
      </c>
      <c r="DX177" s="374" t="str">
        <f ca="1">+IF(OFFSET('Hygiene Data'!$G$11,0,10*ROW('Hygiene Data'!G171))="","",OFFSET('Hygiene Data'!$G$11,0,10*ROW('Hygiene Data'!G171)))</f>
        <v/>
      </c>
      <c r="DY177" s="374" t="str">
        <f ca="1">+IF(OFFSET('Hygiene Data'!$G$12,0,10*ROW('Hygiene Data'!G171))="","",OFFSET('Hygiene Data'!$G$12,0,10*ROW('Hygiene Data'!G171)))</f>
        <v/>
      </c>
      <c r="DZ177" s="374" t="str">
        <f ca="1">+IF(OFFSET('Hygiene Data'!$G$13,0,10*ROW('Hygiene Data'!G171))="","",OFFSET('Hygiene Data'!$G$13,0,10*ROW('Hygiene Data'!G171)))</f>
        <v/>
      </c>
      <c r="EA177" s="374" t="str">
        <f ca="1">+IF(OFFSET('Hygiene Data'!$H$11,0,10*ROW('Hygiene Data'!H171))="","",OFFSET('Hygiene Data'!$H$11,0,10*ROW('Hygiene Data'!H171)))</f>
        <v/>
      </c>
      <c r="EB177" s="374" t="str">
        <f ca="1">+IF(OFFSET('Hygiene Data'!$H$12,0,10*ROW('Hygiene Data'!H171))="","",OFFSET('Hygiene Data'!$H$12,0,10*ROW('Hygiene Data'!H171)))</f>
        <v/>
      </c>
      <c r="EC177" s="374" t="str">
        <f ca="1">+IF(OFFSET('Hygiene Data'!$H$13,0,10*ROW('Hygiene Data'!H171))="","",OFFSET('Hygiene Data'!$H$13,0,10*ROW('Hygiene Data'!H171)))</f>
        <v/>
      </c>
      <c r="ED177" s="374" t="str">
        <f ca="1">+IF(OFFSET('Hygiene Data'!$I$11,0,10*ROW('Hygiene Data'!I171))="","",OFFSET('Hygiene Data'!$I$11,0,10*ROW('Hygiene Data'!I171)))</f>
        <v/>
      </c>
      <c r="EE177" s="374" t="str">
        <f ca="1">+IF(OFFSET('Hygiene Data'!$I$12,0,10*ROW('Hygiene Data'!I171))="","",OFFSET('Hygiene Data'!$I$12,0,10*ROW('Hygiene Data'!I171)))</f>
        <v/>
      </c>
      <c r="EF177" s="374" t="str">
        <f ca="1">+IF(OFFSET('Hygiene Data'!$I$13,0,10*ROW('Hygiene Data'!I171))="","",OFFSET('Hygiene Data'!$I$13,0,10*ROW('Hygiene Data'!I171)))</f>
        <v/>
      </c>
    </row>
    <row r="178" spans="1:136" x14ac:dyDescent="0.25">
      <c r="A178" s="483" t="str">
        <f ca="1">+IF(OFFSET('Water Data'!$B$2,0,10*ROW('Water Data'!E172))="","",OFFSET('Water Data'!$B$2,0,10*ROW('Water Data'!E172)))</f>
        <v/>
      </c>
      <c r="B178" s="48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0" t="str">
        <f t="shared" ca="1" si="2"/>
        <v/>
      </c>
      <c r="D178" s="51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4" t="str">
        <f ca="1">+IF(OFFSET('Water Data'!$D$27,0,10*ROW('Water Data'!D172))="","",OFFSET('Water Data'!$D$27,0,10*ROW('Water Data'!D172)))</f>
        <v/>
      </c>
      <c r="BT178" s="374" t="str">
        <f ca="1">+IF(OFFSET('Water Data'!$D$28,0,10*ROW('Water Data'!D172))="","",OFFSET('Water Data'!$D$28,0,10*ROW('Water Data'!D172)))</f>
        <v/>
      </c>
      <c r="BU178" s="374" t="str">
        <f ca="1">+IF(OFFSET('Water Data'!$D$29,0,10*ROW('Water Data'!D172))="","",OFFSET('Water Data'!$D$29,0,10*ROW('Water Data'!D172)))</f>
        <v/>
      </c>
      <c r="BV178" s="374" t="str">
        <f ca="1">+IF(OFFSET('Water Data'!$E$27,0,10*ROW('Water Data'!E172))="","",OFFSET('Water Data'!$E$27,0,10*ROW('Water Data'!E172)))</f>
        <v/>
      </c>
      <c r="BW178" s="374" t="str">
        <f ca="1">+IF(OFFSET('Water Data'!$E$28,0,10*ROW('Water Data'!E172))="","",OFFSET('Water Data'!$E$28,0,10*ROW('Water Data'!E172)))</f>
        <v/>
      </c>
      <c r="BX178" s="374" t="str">
        <f ca="1">+IF(OFFSET('Water Data'!$E$29,0,10*ROW('Water Data'!E172))="","",OFFSET('Water Data'!$E$29,0,10*ROW('Water Data'!E172)))</f>
        <v/>
      </c>
      <c r="BY178" s="374" t="str">
        <f ca="1">+IF(OFFSET('Water Data'!$F$27,0,10*ROW('Water Data'!F172))="","",OFFSET('Water Data'!$F$27,0,10*ROW('Water Data'!F172)))</f>
        <v/>
      </c>
      <c r="BZ178" s="374" t="str">
        <f ca="1">+IF(OFFSET('Water Data'!$F$28,0,10*ROW('Water Data'!F172))="","",OFFSET('Water Data'!$F$28,0,10*ROW('Water Data'!F172)))</f>
        <v/>
      </c>
      <c r="CA178" s="374" t="str">
        <f ca="1">+IF(OFFSET('Water Data'!$F$29,0,10*ROW('Water Data'!F172))="","",OFFSET('Water Data'!$F$29,0,10*ROW('Water Data'!F172)))</f>
        <v/>
      </c>
      <c r="CB178" s="374" t="str">
        <f ca="1">+IF(OFFSET('Water Data'!$G$27,0,10*ROW('Water Data'!G172))="","",OFFSET('Water Data'!$G$27,0,10*ROW('Water Data'!G172)))</f>
        <v/>
      </c>
      <c r="CC178" s="374" t="str">
        <f ca="1">+IF(OFFSET('Water Data'!$G$28,0,10*ROW('Water Data'!G172))="","",OFFSET('Water Data'!$G$28,0,10*ROW('Water Data'!G172)))</f>
        <v/>
      </c>
      <c r="CD178" s="374" t="str">
        <f ca="1">+IF(OFFSET('Water Data'!$G$29,0,10*ROW('Water Data'!G172))="","",OFFSET('Water Data'!$G$29,0,10*ROW('Water Data'!G172)))</f>
        <v/>
      </c>
      <c r="CE178" s="374" t="str">
        <f ca="1">+IF(OFFSET('Water Data'!$H$27,0,10*ROW('Water Data'!H172))="","",OFFSET('Water Data'!$H$27,0,10*ROW('Water Data'!H172)))</f>
        <v/>
      </c>
      <c r="CF178" s="374" t="str">
        <f ca="1">+IF(OFFSET('Water Data'!$H$28,0,10*ROW('Water Data'!H172))="","",OFFSET('Water Data'!$H$28,0,10*ROW('Water Data'!H172)))</f>
        <v/>
      </c>
      <c r="CG178" s="374" t="str">
        <f ca="1">+IF(OFFSET('Water Data'!$H$29,0,10*ROW('Water Data'!H172))="","",OFFSET('Water Data'!$H$29,0,10*ROW('Water Data'!H172)))</f>
        <v/>
      </c>
      <c r="CH178" s="374" t="str">
        <f ca="1">+IF(OFFSET('Water Data'!$I$27,0,10*ROW('Water Data'!I172))="","",OFFSET('Water Data'!$I$27,0,10*ROW('Water Data'!I172)))</f>
        <v/>
      </c>
      <c r="CI178" s="374" t="str">
        <f ca="1">+IF(OFFSET('Water Data'!$I$28,0,10*ROW('Water Data'!I172))="","",OFFSET('Water Data'!$I$28,0,10*ROW('Water Data'!I172)))</f>
        <v/>
      </c>
      <c r="CJ178" s="374" t="str">
        <f ca="1">+IF(OFFSET('Water Data'!$I$29,0,10*ROW('Water Data'!I172))="","",OFFSET('Water Data'!$I$29,0,10*ROW('Water Data'!I172)))</f>
        <v/>
      </c>
      <c r="CK178" s="374" t="str">
        <f ca="1">+IF(OFFSET('Sanitation Data'!$D$28,0,10*ROW('Sanitation Data'!D172))="","",OFFSET('Sanitation Data'!$D$28,0,10*ROW('Sanitation Data'!D172)))</f>
        <v/>
      </c>
      <c r="CL178" s="374" t="str">
        <f ca="1">+IF(OFFSET('Sanitation Data'!$D$29,0,10*ROW('Sanitation Data'!D172))="","",OFFSET('Sanitation Data'!$D$29,0,10*ROW('Sanitation Data'!D172)))</f>
        <v/>
      </c>
      <c r="CM178" s="374" t="str">
        <f ca="1">+IF(OFFSET('Sanitation Data'!$D$30,0,10*ROW('Sanitation Data'!D172))="","",OFFSET('Sanitation Data'!$D$30,0,10*ROW('Sanitation Data'!D172)))</f>
        <v/>
      </c>
      <c r="CN178" s="374" t="str">
        <f ca="1">+IF(OFFSET('Sanitation Data'!$D$31,0,10*ROW('Sanitation Data'!D172))="","",OFFSET('Sanitation Data'!$D$31,0,10*ROW('Sanitation Data'!D172)))</f>
        <v/>
      </c>
      <c r="CO178" s="374" t="str">
        <f ca="1">+IF(OFFSET('Sanitation Data'!$D$32,0,10*ROW('Sanitation Data'!D172))="","",OFFSET('Sanitation Data'!$D$32,0,10*ROW('Sanitation Data'!D172)))</f>
        <v/>
      </c>
      <c r="CP178" s="374" t="str">
        <f ca="1">+IF(OFFSET('Sanitation Data'!$E$28,0,10*ROW('Sanitation Data'!E172))="","",OFFSET('Sanitation Data'!$E$28,0,10*ROW('Sanitation Data'!E172)))</f>
        <v/>
      </c>
      <c r="CQ178" s="374" t="str">
        <f ca="1">+IF(OFFSET('Sanitation Data'!$E$29,0,10*ROW('Sanitation Data'!E172))="","",OFFSET('Sanitation Data'!$E$29,0,10*ROW('Sanitation Data'!E172)))</f>
        <v/>
      </c>
      <c r="CR178" s="374" t="str">
        <f ca="1">+IF(OFFSET('Sanitation Data'!$E$30,0,10*ROW('Sanitation Data'!E172))="","",OFFSET('Sanitation Data'!$E$30,0,10*ROW('Sanitation Data'!E172)))</f>
        <v/>
      </c>
      <c r="CS178" s="374" t="str">
        <f ca="1">+IF(OFFSET('Sanitation Data'!$E$31,0,10*ROW('Sanitation Data'!E172))="","",OFFSET('Sanitation Data'!$E$31,0,10*ROW('Sanitation Data'!E172)))</f>
        <v/>
      </c>
      <c r="CT178" s="374" t="str">
        <f ca="1">+IF(OFFSET('Sanitation Data'!$E$32,0,10*ROW('Sanitation Data'!E172))="","",OFFSET('Sanitation Data'!$E$32,0,10*ROW('Sanitation Data'!E172)))</f>
        <v/>
      </c>
      <c r="CU178" s="374" t="str">
        <f ca="1">+IF(OFFSET('Sanitation Data'!$F$28,0,10*ROW('Sanitation Data'!F172))="","",OFFSET('Sanitation Data'!$F$28,0,10*ROW('Sanitation Data'!F172)))</f>
        <v/>
      </c>
      <c r="CV178" s="374" t="str">
        <f ca="1">+IF(OFFSET('Sanitation Data'!$F$29,0,10*ROW('Sanitation Data'!F172))="","",OFFSET('Sanitation Data'!$F$29,0,10*ROW('Sanitation Data'!F172)))</f>
        <v/>
      </c>
      <c r="CW178" s="374" t="str">
        <f ca="1">+IF(OFFSET('Sanitation Data'!$F$30,0,10*ROW('Sanitation Data'!F172))="","",OFFSET('Sanitation Data'!$F$30,0,10*ROW('Sanitation Data'!F172)))</f>
        <v/>
      </c>
      <c r="CX178" s="374" t="str">
        <f ca="1">+IF(OFFSET('Sanitation Data'!$F$31,0,10*ROW('Sanitation Data'!F172))="","",OFFSET('Sanitation Data'!$F$31,0,10*ROW('Sanitation Data'!F172)))</f>
        <v/>
      </c>
      <c r="CY178" s="374" t="str">
        <f ca="1">+IF(OFFSET('Sanitation Data'!$F$32,0,10*ROW('Sanitation Data'!F172))="","",OFFSET('Sanitation Data'!$F$32,0,10*ROW('Sanitation Data'!F172)))</f>
        <v/>
      </c>
      <c r="CZ178" s="374" t="str">
        <f ca="1">+IF(OFFSET('Sanitation Data'!$G$28,0,10*ROW('Sanitation Data'!G172))="","",OFFSET('Sanitation Data'!$G$28,0,10*ROW('Sanitation Data'!G172)))</f>
        <v/>
      </c>
      <c r="DA178" s="374" t="str">
        <f ca="1">+IF(OFFSET('Sanitation Data'!$G$29,0,10*ROW('Sanitation Data'!G172))="","",OFFSET('Sanitation Data'!$G$29,0,10*ROW('Sanitation Data'!G172)))</f>
        <v/>
      </c>
      <c r="DB178" s="374" t="str">
        <f ca="1">+IF(OFFSET('Sanitation Data'!$G$30,0,10*ROW('Sanitation Data'!G172))="","",OFFSET('Sanitation Data'!$G$30,0,10*ROW('Sanitation Data'!G172)))</f>
        <v/>
      </c>
      <c r="DC178" s="374" t="str">
        <f ca="1">+IF(OFFSET('Sanitation Data'!$G$31,0,10*ROW('Sanitation Data'!G172))="","",OFFSET('Sanitation Data'!$G$31,0,10*ROW('Sanitation Data'!G172)))</f>
        <v/>
      </c>
      <c r="DD178" s="374" t="str">
        <f ca="1">+IF(OFFSET('Sanitation Data'!$G$32,0,10*ROW('Sanitation Data'!G172))="","",OFFSET('Sanitation Data'!$G$32,0,10*ROW('Sanitation Data'!G172)))</f>
        <v/>
      </c>
      <c r="DE178" s="374" t="str">
        <f ca="1">+IF(OFFSET('Sanitation Data'!$H$28,0,10*ROW('Sanitation Data'!H172))="","",OFFSET('Sanitation Data'!$H$28,0,10*ROW('Sanitation Data'!H172)))</f>
        <v/>
      </c>
      <c r="DF178" s="374" t="str">
        <f ca="1">+IF(OFFSET('Sanitation Data'!$H$29,0,10*ROW('Sanitation Data'!H172))="","",OFFSET('Sanitation Data'!$H$29,0,10*ROW('Sanitation Data'!H172)))</f>
        <v/>
      </c>
      <c r="DG178" s="374" t="str">
        <f ca="1">+IF(OFFSET('Sanitation Data'!$H$30,0,10*ROW('Sanitation Data'!H172))="","",OFFSET('Sanitation Data'!$H$30,0,10*ROW('Sanitation Data'!H172)))</f>
        <v/>
      </c>
      <c r="DH178" s="374" t="str">
        <f ca="1">+IF(OFFSET('Sanitation Data'!$H$31,0,10*ROW('Sanitation Data'!H172))="","",OFFSET('Sanitation Data'!$H$31,0,10*ROW('Sanitation Data'!H172)))</f>
        <v/>
      </c>
      <c r="DI178" s="374" t="str">
        <f ca="1">+IF(OFFSET('Sanitation Data'!$H$32,0,10*ROW('Sanitation Data'!H172))="","",OFFSET('Sanitation Data'!$H$32,0,10*ROW('Sanitation Data'!H172)))</f>
        <v/>
      </c>
      <c r="DJ178" s="374" t="str">
        <f ca="1">+IF(OFFSET('Sanitation Data'!$I$28,0,10*ROW('Sanitation Data'!I172))="","",OFFSET('Sanitation Data'!$I$28,0,10*ROW('Sanitation Data'!I172)))</f>
        <v/>
      </c>
      <c r="DK178" s="374" t="str">
        <f ca="1">+IF(OFFSET('Sanitation Data'!$I$29,0,10*ROW('Sanitation Data'!I172))="","",OFFSET('Sanitation Data'!$I$29,0,10*ROW('Sanitation Data'!I172)))</f>
        <v/>
      </c>
      <c r="DL178" s="374" t="str">
        <f ca="1">+IF(OFFSET('Sanitation Data'!$I$30,0,10*ROW('Sanitation Data'!I172))="","",OFFSET('Sanitation Data'!$I$30,0,10*ROW('Sanitation Data'!I172)))</f>
        <v/>
      </c>
      <c r="DM178" s="374" t="str">
        <f ca="1">+IF(OFFSET('Sanitation Data'!$I$31,0,10*ROW('Sanitation Data'!I172))="","",OFFSET('Sanitation Data'!$I$31,0,10*ROW('Sanitation Data'!I172)))</f>
        <v/>
      </c>
      <c r="DN178" s="374" t="str">
        <f ca="1">+IF(OFFSET('Sanitation Data'!$I$32,0,10*ROW('Sanitation Data'!I172))="","",OFFSET('Sanitation Data'!$I$32,0,10*ROW('Sanitation Data'!I172)))</f>
        <v/>
      </c>
      <c r="DO178" s="374" t="str">
        <f ca="1">+IF(OFFSET('Hygiene Data'!$D$11,0,10*ROW('Hygiene Data'!D172))="","",OFFSET('Hygiene Data'!$D$11,0,10*ROW('Hygiene Data'!D172)))</f>
        <v/>
      </c>
      <c r="DP178" s="374" t="str">
        <f ca="1">+IF(OFFSET('Hygiene Data'!$D$12,0,10*ROW('Hygiene Data'!D172))="","",OFFSET('Hygiene Data'!$D$12,0,10*ROW('Hygiene Data'!D172)))</f>
        <v/>
      </c>
      <c r="DQ178" s="374" t="str">
        <f ca="1">+IF(OFFSET('Hygiene Data'!$D$13,0,10*ROW('Hygiene Data'!D172))="","",OFFSET('Hygiene Data'!$D$13,0,10*ROW('Hygiene Data'!D172)))</f>
        <v/>
      </c>
      <c r="DR178" s="374" t="str">
        <f ca="1">+IF(OFFSET('Hygiene Data'!$E$11,0,10*ROW('Hygiene Data'!E172))="","",OFFSET('Hygiene Data'!$E$11,0,10*ROW('Hygiene Data'!E172)))</f>
        <v/>
      </c>
      <c r="DS178" s="374" t="str">
        <f ca="1">+IF(OFFSET('Hygiene Data'!$E$12,0,10*ROW('Hygiene Data'!E172))="","",OFFSET('Hygiene Data'!$E$12,0,10*ROW('Hygiene Data'!E172)))</f>
        <v/>
      </c>
      <c r="DT178" s="374" t="str">
        <f ca="1">+IF(OFFSET('Hygiene Data'!$E$13,0,10*ROW('Hygiene Data'!E172))="","",OFFSET('Hygiene Data'!$E$13,0,10*ROW('Hygiene Data'!E172)))</f>
        <v/>
      </c>
      <c r="DU178" s="374" t="str">
        <f ca="1">+IF(OFFSET('Hygiene Data'!$F$11,0,10*ROW('Hygiene Data'!F172))="","",OFFSET('Hygiene Data'!$F$11,0,10*ROW('Hygiene Data'!F172)))</f>
        <v/>
      </c>
      <c r="DV178" s="374" t="str">
        <f ca="1">+IF(OFFSET('Hygiene Data'!$F$12,0,10*ROW('Hygiene Data'!F172))="","",OFFSET('Hygiene Data'!$F$12,0,10*ROW('Hygiene Data'!F172)))</f>
        <v/>
      </c>
      <c r="DW178" s="374" t="str">
        <f ca="1">+IF(OFFSET('Hygiene Data'!$F$13,0,10*ROW('Hygiene Data'!F172))="","",OFFSET('Hygiene Data'!$F$13,0,10*ROW('Hygiene Data'!F172)))</f>
        <v/>
      </c>
      <c r="DX178" s="374" t="str">
        <f ca="1">+IF(OFFSET('Hygiene Data'!$G$11,0,10*ROW('Hygiene Data'!G172))="","",OFFSET('Hygiene Data'!$G$11,0,10*ROW('Hygiene Data'!G172)))</f>
        <v/>
      </c>
      <c r="DY178" s="374" t="str">
        <f ca="1">+IF(OFFSET('Hygiene Data'!$G$12,0,10*ROW('Hygiene Data'!G172))="","",OFFSET('Hygiene Data'!$G$12,0,10*ROW('Hygiene Data'!G172)))</f>
        <v/>
      </c>
      <c r="DZ178" s="374" t="str">
        <f ca="1">+IF(OFFSET('Hygiene Data'!$G$13,0,10*ROW('Hygiene Data'!G172))="","",OFFSET('Hygiene Data'!$G$13,0,10*ROW('Hygiene Data'!G172)))</f>
        <v/>
      </c>
      <c r="EA178" s="374" t="str">
        <f ca="1">+IF(OFFSET('Hygiene Data'!$H$11,0,10*ROW('Hygiene Data'!H172))="","",OFFSET('Hygiene Data'!$H$11,0,10*ROW('Hygiene Data'!H172)))</f>
        <v/>
      </c>
      <c r="EB178" s="374" t="str">
        <f ca="1">+IF(OFFSET('Hygiene Data'!$H$12,0,10*ROW('Hygiene Data'!H172))="","",OFFSET('Hygiene Data'!$H$12,0,10*ROW('Hygiene Data'!H172)))</f>
        <v/>
      </c>
      <c r="EC178" s="374" t="str">
        <f ca="1">+IF(OFFSET('Hygiene Data'!$H$13,0,10*ROW('Hygiene Data'!H172))="","",OFFSET('Hygiene Data'!$H$13,0,10*ROW('Hygiene Data'!H172)))</f>
        <v/>
      </c>
      <c r="ED178" s="374" t="str">
        <f ca="1">+IF(OFFSET('Hygiene Data'!$I$11,0,10*ROW('Hygiene Data'!I172))="","",OFFSET('Hygiene Data'!$I$11,0,10*ROW('Hygiene Data'!I172)))</f>
        <v/>
      </c>
      <c r="EE178" s="374" t="str">
        <f ca="1">+IF(OFFSET('Hygiene Data'!$I$12,0,10*ROW('Hygiene Data'!I172))="","",OFFSET('Hygiene Data'!$I$12,0,10*ROW('Hygiene Data'!I172)))</f>
        <v/>
      </c>
      <c r="EF178" s="374" t="str">
        <f ca="1">+IF(OFFSET('Hygiene Data'!$I$13,0,10*ROW('Hygiene Data'!I172))="","",OFFSET('Hygiene Data'!$I$13,0,10*ROW('Hygiene Data'!I172)))</f>
        <v/>
      </c>
    </row>
    <row r="179" spans="1:136" x14ac:dyDescent="0.25">
      <c r="A179" s="483" t="str">
        <f ca="1">+IF(OFFSET('Water Data'!$B$2,0,10*ROW('Water Data'!E173))="","",OFFSET('Water Data'!$B$2,0,10*ROW('Water Data'!E173)))</f>
        <v/>
      </c>
      <c r="B179" s="48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0" t="str">
        <f t="shared" ca="1" si="2"/>
        <v/>
      </c>
      <c r="D179" s="51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4" t="str">
        <f ca="1">+IF(OFFSET('Water Data'!$D$27,0,10*ROW('Water Data'!D173))="","",OFFSET('Water Data'!$D$27,0,10*ROW('Water Data'!D173)))</f>
        <v/>
      </c>
      <c r="BT179" s="374" t="str">
        <f ca="1">+IF(OFFSET('Water Data'!$D$28,0,10*ROW('Water Data'!D173))="","",OFFSET('Water Data'!$D$28,0,10*ROW('Water Data'!D173)))</f>
        <v/>
      </c>
      <c r="BU179" s="374" t="str">
        <f ca="1">+IF(OFFSET('Water Data'!$D$29,0,10*ROW('Water Data'!D173))="","",OFFSET('Water Data'!$D$29,0,10*ROW('Water Data'!D173)))</f>
        <v/>
      </c>
      <c r="BV179" s="374" t="str">
        <f ca="1">+IF(OFFSET('Water Data'!$E$27,0,10*ROW('Water Data'!E173))="","",OFFSET('Water Data'!$E$27,0,10*ROW('Water Data'!E173)))</f>
        <v/>
      </c>
      <c r="BW179" s="374" t="str">
        <f ca="1">+IF(OFFSET('Water Data'!$E$28,0,10*ROW('Water Data'!E173))="","",OFFSET('Water Data'!$E$28,0,10*ROW('Water Data'!E173)))</f>
        <v/>
      </c>
      <c r="BX179" s="374" t="str">
        <f ca="1">+IF(OFFSET('Water Data'!$E$29,0,10*ROW('Water Data'!E173))="","",OFFSET('Water Data'!$E$29,0,10*ROW('Water Data'!E173)))</f>
        <v/>
      </c>
      <c r="BY179" s="374" t="str">
        <f ca="1">+IF(OFFSET('Water Data'!$F$27,0,10*ROW('Water Data'!F173))="","",OFFSET('Water Data'!$F$27,0,10*ROW('Water Data'!F173)))</f>
        <v/>
      </c>
      <c r="BZ179" s="374" t="str">
        <f ca="1">+IF(OFFSET('Water Data'!$F$28,0,10*ROW('Water Data'!F173))="","",OFFSET('Water Data'!$F$28,0,10*ROW('Water Data'!F173)))</f>
        <v/>
      </c>
      <c r="CA179" s="374" t="str">
        <f ca="1">+IF(OFFSET('Water Data'!$F$29,0,10*ROW('Water Data'!F173))="","",OFFSET('Water Data'!$F$29,0,10*ROW('Water Data'!F173)))</f>
        <v/>
      </c>
      <c r="CB179" s="374" t="str">
        <f ca="1">+IF(OFFSET('Water Data'!$G$27,0,10*ROW('Water Data'!G173))="","",OFFSET('Water Data'!$G$27,0,10*ROW('Water Data'!G173)))</f>
        <v/>
      </c>
      <c r="CC179" s="374" t="str">
        <f ca="1">+IF(OFFSET('Water Data'!$G$28,0,10*ROW('Water Data'!G173))="","",OFFSET('Water Data'!$G$28,0,10*ROW('Water Data'!G173)))</f>
        <v/>
      </c>
      <c r="CD179" s="374" t="str">
        <f ca="1">+IF(OFFSET('Water Data'!$G$29,0,10*ROW('Water Data'!G173))="","",OFFSET('Water Data'!$G$29,0,10*ROW('Water Data'!G173)))</f>
        <v/>
      </c>
      <c r="CE179" s="374" t="str">
        <f ca="1">+IF(OFFSET('Water Data'!$H$27,0,10*ROW('Water Data'!H173))="","",OFFSET('Water Data'!$H$27,0,10*ROW('Water Data'!H173)))</f>
        <v/>
      </c>
      <c r="CF179" s="374" t="str">
        <f ca="1">+IF(OFFSET('Water Data'!$H$28,0,10*ROW('Water Data'!H173))="","",OFFSET('Water Data'!$H$28,0,10*ROW('Water Data'!H173)))</f>
        <v/>
      </c>
      <c r="CG179" s="374" t="str">
        <f ca="1">+IF(OFFSET('Water Data'!$H$29,0,10*ROW('Water Data'!H173))="","",OFFSET('Water Data'!$H$29,0,10*ROW('Water Data'!H173)))</f>
        <v/>
      </c>
      <c r="CH179" s="374" t="str">
        <f ca="1">+IF(OFFSET('Water Data'!$I$27,0,10*ROW('Water Data'!I173))="","",OFFSET('Water Data'!$I$27,0,10*ROW('Water Data'!I173)))</f>
        <v/>
      </c>
      <c r="CI179" s="374" t="str">
        <f ca="1">+IF(OFFSET('Water Data'!$I$28,0,10*ROW('Water Data'!I173))="","",OFFSET('Water Data'!$I$28,0,10*ROW('Water Data'!I173)))</f>
        <v/>
      </c>
      <c r="CJ179" s="374" t="str">
        <f ca="1">+IF(OFFSET('Water Data'!$I$29,0,10*ROW('Water Data'!I173))="","",OFFSET('Water Data'!$I$29,0,10*ROW('Water Data'!I173)))</f>
        <v/>
      </c>
      <c r="CK179" s="374" t="str">
        <f ca="1">+IF(OFFSET('Sanitation Data'!$D$28,0,10*ROW('Sanitation Data'!D173))="","",OFFSET('Sanitation Data'!$D$28,0,10*ROW('Sanitation Data'!D173)))</f>
        <v/>
      </c>
      <c r="CL179" s="374" t="str">
        <f ca="1">+IF(OFFSET('Sanitation Data'!$D$29,0,10*ROW('Sanitation Data'!D173))="","",OFFSET('Sanitation Data'!$D$29,0,10*ROW('Sanitation Data'!D173)))</f>
        <v/>
      </c>
      <c r="CM179" s="374" t="str">
        <f ca="1">+IF(OFFSET('Sanitation Data'!$D$30,0,10*ROW('Sanitation Data'!D173))="","",OFFSET('Sanitation Data'!$D$30,0,10*ROW('Sanitation Data'!D173)))</f>
        <v/>
      </c>
      <c r="CN179" s="374" t="str">
        <f ca="1">+IF(OFFSET('Sanitation Data'!$D$31,0,10*ROW('Sanitation Data'!D173))="","",OFFSET('Sanitation Data'!$D$31,0,10*ROW('Sanitation Data'!D173)))</f>
        <v/>
      </c>
      <c r="CO179" s="374" t="str">
        <f ca="1">+IF(OFFSET('Sanitation Data'!$D$32,0,10*ROW('Sanitation Data'!D173))="","",OFFSET('Sanitation Data'!$D$32,0,10*ROW('Sanitation Data'!D173)))</f>
        <v/>
      </c>
      <c r="CP179" s="374" t="str">
        <f ca="1">+IF(OFFSET('Sanitation Data'!$E$28,0,10*ROW('Sanitation Data'!E173))="","",OFFSET('Sanitation Data'!$E$28,0,10*ROW('Sanitation Data'!E173)))</f>
        <v/>
      </c>
      <c r="CQ179" s="374" t="str">
        <f ca="1">+IF(OFFSET('Sanitation Data'!$E$29,0,10*ROW('Sanitation Data'!E173))="","",OFFSET('Sanitation Data'!$E$29,0,10*ROW('Sanitation Data'!E173)))</f>
        <v/>
      </c>
      <c r="CR179" s="374" t="str">
        <f ca="1">+IF(OFFSET('Sanitation Data'!$E$30,0,10*ROW('Sanitation Data'!E173))="","",OFFSET('Sanitation Data'!$E$30,0,10*ROW('Sanitation Data'!E173)))</f>
        <v/>
      </c>
      <c r="CS179" s="374" t="str">
        <f ca="1">+IF(OFFSET('Sanitation Data'!$E$31,0,10*ROW('Sanitation Data'!E173))="","",OFFSET('Sanitation Data'!$E$31,0,10*ROW('Sanitation Data'!E173)))</f>
        <v/>
      </c>
      <c r="CT179" s="374" t="str">
        <f ca="1">+IF(OFFSET('Sanitation Data'!$E$32,0,10*ROW('Sanitation Data'!E173))="","",OFFSET('Sanitation Data'!$E$32,0,10*ROW('Sanitation Data'!E173)))</f>
        <v/>
      </c>
      <c r="CU179" s="374" t="str">
        <f ca="1">+IF(OFFSET('Sanitation Data'!$F$28,0,10*ROW('Sanitation Data'!F173))="","",OFFSET('Sanitation Data'!$F$28,0,10*ROW('Sanitation Data'!F173)))</f>
        <v/>
      </c>
      <c r="CV179" s="374" t="str">
        <f ca="1">+IF(OFFSET('Sanitation Data'!$F$29,0,10*ROW('Sanitation Data'!F173))="","",OFFSET('Sanitation Data'!$F$29,0,10*ROW('Sanitation Data'!F173)))</f>
        <v/>
      </c>
      <c r="CW179" s="374" t="str">
        <f ca="1">+IF(OFFSET('Sanitation Data'!$F$30,0,10*ROW('Sanitation Data'!F173))="","",OFFSET('Sanitation Data'!$F$30,0,10*ROW('Sanitation Data'!F173)))</f>
        <v/>
      </c>
      <c r="CX179" s="374" t="str">
        <f ca="1">+IF(OFFSET('Sanitation Data'!$F$31,0,10*ROW('Sanitation Data'!F173))="","",OFFSET('Sanitation Data'!$F$31,0,10*ROW('Sanitation Data'!F173)))</f>
        <v/>
      </c>
      <c r="CY179" s="374" t="str">
        <f ca="1">+IF(OFFSET('Sanitation Data'!$F$32,0,10*ROW('Sanitation Data'!F173))="","",OFFSET('Sanitation Data'!$F$32,0,10*ROW('Sanitation Data'!F173)))</f>
        <v/>
      </c>
      <c r="CZ179" s="374" t="str">
        <f ca="1">+IF(OFFSET('Sanitation Data'!$G$28,0,10*ROW('Sanitation Data'!G173))="","",OFFSET('Sanitation Data'!$G$28,0,10*ROW('Sanitation Data'!G173)))</f>
        <v/>
      </c>
      <c r="DA179" s="374" t="str">
        <f ca="1">+IF(OFFSET('Sanitation Data'!$G$29,0,10*ROW('Sanitation Data'!G173))="","",OFFSET('Sanitation Data'!$G$29,0,10*ROW('Sanitation Data'!G173)))</f>
        <v/>
      </c>
      <c r="DB179" s="374" t="str">
        <f ca="1">+IF(OFFSET('Sanitation Data'!$G$30,0,10*ROW('Sanitation Data'!G173))="","",OFFSET('Sanitation Data'!$G$30,0,10*ROW('Sanitation Data'!G173)))</f>
        <v/>
      </c>
      <c r="DC179" s="374" t="str">
        <f ca="1">+IF(OFFSET('Sanitation Data'!$G$31,0,10*ROW('Sanitation Data'!G173))="","",OFFSET('Sanitation Data'!$G$31,0,10*ROW('Sanitation Data'!G173)))</f>
        <v/>
      </c>
      <c r="DD179" s="374" t="str">
        <f ca="1">+IF(OFFSET('Sanitation Data'!$G$32,0,10*ROW('Sanitation Data'!G173))="","",OFFSET('Sanitation Data'!$G$32,0,10*ROW('Sanitation Data'!G173)))</f>
        <v/>
      </c>
      <c r="DE179" s="374" t="str">
        <f ca="1">+IF(OFFSET('Sanitation Data'!$H$28,0,10*ROW('Sanitation Data'!H173))="","",OFFSET('Sanitation Data'!$H$28,0,10*ROW('Sanitation Data'!H173)))</f>
        <v/>
      </c>
      <c r="DF179" s="374" t="str">
        <f ca="1">+IF(OFFSET('Sanitation Data'!$H$29,0,10*ROW('Sanitation Data'!H173))="","",OFFSET('Sanitation Data'!$H$29,0,10*ROW('Sanitation Data'!H173)))</f>
        <v/>
      </c>
      <c r="DG179" s="374" t="str">
        <f ca="1">+IF(OFFSET('Sanitation Data'!$H$30,0,10*ROW('Sanitation Data'!H173))="","",OFFSET('Sanitation Data'!$H$30,0,10*ROW('Sanitation Data'!H173)))</f>
        <v/>
      </c>
      <c r="DH179" s="374" t="str">
        <f ca="1">+IF(OFFSET('Sanitation Data'!$H$31,0,10*ROW('Sanitation Data'!H173))="","",OFFSET('Sanitation Data'!$H$31,0,10*ROW('Sanitation Data'!H173)))</f>
        <v/>
      </c>
      <c r="DI179" s="374" t="str">
        <f ca="1">+IF(OFFSET('Sanitation Data'!$H$32,0,10*ROW('Sanitation Data'!H173))="","",OFFSET('Sanitation Data'!$H$32,0,10*ROW('Sanitation Data'!H173)))</f>
        <v/>
      </c>
      <c r="DJ179" s="374" t="str">
        <f ca="1">+IF(OFFSET('Sanitation Data'!$I$28,0,10*ROW('Sanitation Data'!I173))="","",OFFSET('Sanitation Data'!$I$28,0,10*ROW('Sanitation Data'!I173)))</f>
        <v/>
      </c>
      <c r="DK179" s="374" t="str">
        <f ca="1">+IF(OFFSET('Sanitation Data'!$I$29,0,10*ROW('Sanitation Data'!I173))="","",OFFSET('Sanitation Data'!$I$29,0,10*ROW('Sanitation Data'!I173)))</f>
        <v/>
      </c>
      <c r="DL179" s="374" t="str">
        <f ca="1">+IF(OFFSET('Sanitation Data'!$I$30,0,10*ROW('Sanitation Data'!I173))="","",OFFSET('Sanitation Data'!$I$30,0,10*ROW('Sanitation Data'!I173)))</f>
        <v/>
      </c>
      <c r="DM179" s="374" t="str">
        <f ca="1">+IF(OFFSET('Sanitation Data'!$I$31,0,10*ROW('Sanitation Data'!I173))="","",OFFSET('Sanitation Data'!$I$31,0,10*ROW('Sanitation Data'!I173)))</f>
        <v/>
      </c>
      <c r="DN179" s="374" t="str">
        <f ca="1">+IF(OFFSET('Sanitation Data'!$I$32,0,10*ROW('Sanitation Data'!I173))="","",OFFSET('Sanitation Data'!$I$32,0,10*ROW('Sanitation Data'!I173)))</f>
        <v/>
      </c>
      <c r="DO179" s="374" t="str">
        <f ca="1">+IF(OFFSET('Hygiene Data'!$D$11,0,10*ROW('Hygiene Data'!D173))="","",OFFSET('Hygiene Data'!$D$11,0,10*ROW('Hygiene Data'!D173)))</f>
        <v/>
      </c>
      <c r="DP179" s="374" t="str">
        <f ca="1">+IF(OFFSET('Hygiene Data'!$D$12,0,10*ROW('Hygiene Data'!D173))="","",OFFSET('Hygiene Data'!$D$12,0,10*ROW('Hygiene Data'!D173)))</f>
        <v/>
      </c>
      <c r="DQ179" s="374" t="str">
        <f ca="1">+IF(OFFSET('Hygiene Data'!$D$13,0,10*ROW('Hygiene Data'!D173))="","",OFFSET('Hygiene Data'!$D$13,0,10*ROW('Hygiene Data'!D173)))</f>
        <v/>
      </c>
      <c r="DR179" s="374" t="str">
        <f ca="1">+IF(OFFSET('Hygiene Data'!$E$11,0,10*ROW('Hygiene Data'!E173))="","",OFFSET('Hygiene Data'!$E$11,0,10*ROW('Hygiene Data'!E173)))</f>
        <v/>
      </c>
      <c r="DS179" s="374" t="str">
        <f ca="1">+IF(OFFSET('Hygiene Data'!$E$12,0,10*ROW('Hygiene Data'!E173))="","",OFFSET('Hygiene Data'!$E$12,0,10*ROW('Hygiene Data'!E173)))</f>
        <v/>
      </c>
      <c r="DT179" s="374" t="str">
        <f ca="1">+IF(OFFSET('Hygiene Data'!$E$13,0,10*ROW('Hygiene Data'!E173))="","",OFFSET('Hygiene Data'!$E$13,0,10*ROW('Hygiene Data'!E173)))</f>
        <v/>
      </c>
      <c r="DU179" s="374" t="str">
        <f ca="1">+IF(OFFSET('Hygiene Data'!$F$11,0,10*ROW('Hygiene Data'!F173))="","",OFFSET('Hygiene Data'!$F$11,0,10*ROW('Hygiene Data'!F173)))</f>
        <v/>
      </c>
      <c r="DV179" s="374" t="str">
        <f ca="1">+IF(OFFSET('Hygiene Data'!$F$12,0,10*ROW('Hygiene Data'!F173))="","",OFFSET('Hygiene Data'!$F$12,0,10*ROW('Hygiene Data'!F173)))</f>
        <v/>
      </c>
      <c r="DW179" s="374" t="str">
        <f ca="1">+IF(OFFSET('Hygiene Data'!$F$13,0,10*ROW('Hygiene Data'!F173))="","",OFFSET('Hygiene Data'!$F$13,0,10*ROW('Hygiene Data'!F173)))</f>
        <v/>
      </c>
      <c r="DX179" s="374" t="str">
        <f ca="1">+IF(OFFSET('Hygiene Data'!$G$11,0,10*ROW('Hygiene Data'!G173))="","",OFFSET('Hygiene Data'!$G$11,0,10*ROW('Hygiene Data'!G173)))</f>
        <v/>
      </c>
      <c r="DY179" s="374" t="str">
        <f ca="1">+IF(OFFSET('Hygiene Data'!$G$12,0,10*ROW('Hygiene Data'!G173))="","",OFFSET('Hygiene Data'!$G$12,0,10*ROW('Hygiene Data'!G173)))</f>
        <v/>
      </c>
      <c r="DZ179" s="374" t="str">
        <f ca="1">+IF(OFFSET('Hygiene Data'!$G$13,0,10*ROW('Hygiene Data'!G173))="","",OFFSET('Hygiene Data'!$G$13,0,10*ROW('Hygiene Data'!G173)))</f>
        <v/>
      </c>
      <c r="EA179" s="374" t="str">
        <f ca="1">+IF(OFFSET('Hygiene Data'!$H$11,0,10*ROW('Hygiene Data'!H173))="","",OFFSET('Hygiene Data'!$H$11,0,10*ROW('Hygiene Data'!H173)))</f>
        <v/>
      </c>
      <c r="EB179" s="374" t="str">
        <f ca="1">+IF(OFFSET('Hygiene Data'!$H$12,0,10*ROW('Hygiene Data'!H173))="","",OFFSET('Hygiene Data'!$H$12,0,10*ROW('Hygiene Data'!H173)))</f>
        <v/>
      </c>
      <c r="EC179" s="374" t="str">
        <f ca="1">+IF(OFFSET('Hygiene Data'!$H$13,0,10*ROW('Hygiene Data'!H173))="","",OFFSET('Hygiene Data'!$H$13,0,10*ROW('Hygiene Data'!H173)))</f>
        <v/>
      </c>
      <c r="ED179" s="374" t="str">
        <f ca="1">+IF(OFFSET('Hygiene Data'!$I$11,0,10*ROW('Hygiene Data'!I173))="","",OFFSET('Hygiene Data'!$I$11,0,10*ROW('Hygiene Data'!I173)))</f>
        <v/>
      </c>
      <c r="EE179" s="374" t="str">
        <f ca="1">+IF(OFFSET('Hygiene Data'!$I$12,0,10*ROW('Hygiene Data'!I173))="","",OFFSET('Hygiene Data'!$I$12,0,10*ROW('Hygiene Data'!I173)))</f>
        <v/>
      </c>
      <c r="EF179" s="374" t="str">
        <f ca="1">+IF(OFFSET('Hygiene Data'!$I$13,0,10*ROW('Hygiene Data'!I173))="","",OFFSET('Hygiene Data'!$I$13,0,10*ROW('Hygiene Data'!I173)))</f>
        <v/>
      </c>
    </row>
    <row r="180" spans="1:136" x14ac:dyDescent="0.25">
      <c r="A180" s="483" t="str">
        <f ca="1">+IF(OFFSET('Water Data'!$B$2,0,10*ROW('Water Data'!E174))="","",OFFSET('Water Data'!$B$2,0,10*ROW('Water Data'!E174)))</f>
        <v/>
      </c>
      <c r="B180" s="48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0" t="str">
        <f t="shared" ca="1" si="2"/>
        <v/>
      </c>
      <c r="D180" s="51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4" t="str">
        <f ca="1">+IF(OFFSET('Water Data'!$D$27,0,10*ROW('Water Data'!D174))="","",OFFSET('Water Data'!$D$27,0,10*ROW('Water Data'!D174)))</f>
        <v/>
      </c>
      <c r="BT180" s="374" t="str">
        <f ca="1">+IF(OFFSET('Water Data'!$D$28,0,10*ROW('Water Data'!D174))="","",OFFSET('Water Data'!$D$28,0,10*ROW('Water Data'!D174)))</f>
        <v/>
      </c>
      <c r="BU180" s="374" t="str">
        <f ca="1">+IF(OFFSET('Water Data'!$D$29,0,10*ROW('Water Data'!D174))="","",OFFSET('Water Data'!$D$29,0,10*ROW('Water Data'!D174)))</f>
        <v/>
      </c>
      <c r="BV180" s="374" t="str">
        <f ca="1">+IF(OFFSET('Water Data'!$E$27,0,10*ROW('Water Data'!E174))="","",OFFSET('Water Data'!$E$27,0,10*ROW('Water Data'!E174)))</f>
        <v/>
      </c>
      <c r="BW180" s="374" t="str">
        <f ca="1">+IF(OFFSET('Water Data'!$E$28,0,10*ROW('Water Data'!E174))="","",OFFSET('Water Data'!$E$28,0,10*ROW('Water Data'!E174)))</f>
        <v/>
      </c>
      <c r="BX180" s="374" t="str">
        <f ca="1">+IF(OFFSET('Water Data'!$E$29,0,10*ROW('Water Data'!E174))="","",OFFSET('Water Data'!$E$29,0,10*ROW('Water Data'!E174)))</f>
        <v/>
      </c>
      <c r="BY180" s="374" t="str">
        <f ca="1">+IF(OFFSET('Water Data'!$F$27,0,10*ROW('Water Data'!F174))="","",OFFSET('Water Data'!$F$27,0,10*ROW('Water Data'!F174)))</f>
        <v/>
      </c>
      <c r="BZ180" s="374" t="str">
        <f ca="1">+IF(OFFSET('Water Data'!$F$28,0,10*ROW('Water Data'!F174))="","",OFFSET('Water Data'!$F$28,0,10*ROW('Water Data'!F174)))</f>
        <v/>
      </c>
      <c r="CA180" s="374" t="str">
        <f ca="1">+IF(OFFSET('Water Data'!$F$29,0,10*ROW('Water Data'!F174))="","",OFFSET('Water Data'!$F$29,0,10*ROW('Water Data'!F174)))</f>
        <v/>
      </c>
      <c r="CB180" s="374" t="str">
        <f ca="1">+IF(OFFSET('Water Data'!$G$27,0,10*ROW('Water Data'!G174))="","",OFFSET('Water Data'!$G$27,0,10*ROW('Water Data'!G174)))</f>
        <v/>
      </c>
      <c r="CC180" s="374" t="str">
        <f ca="1">+IF(OFFSET('Water Data'!$G$28,0,10*ROW('Water Data'!G174))="","",OFFSET('Water Data'!$G$28,0,10*ROW('Water Data'!G174)))</f>
        <v/>
      </c>
      <c r="CD180" s="374" t="str">
        <f ca="1">+IF(OFFSET('Water Data'!$G$29,0,10*ROW('Water Data'!G174))="","",OFFSET('Water Data'!$G$29,0,10*ROW('Water Data'!G174)))</f>
        <v/>
      </c>
      <c r="CE180" s="374" t="str">
        <f ca="1">+IF(OFFSET('Water Data'!$H$27,0,10*ROW('Water Data'!H174))="","",OFFSET('Water Data'!$H$27,0,10*ROW('Water Data'!H174)))</f>
        <v/>
      </c>
      <c r="CF180" s="374" t="str">
        <f ca="1">+IF(OFFSET('Water Data'!$H$28,0,10*ROW('Water Data'!H174))="","",OFFSET('Water Data'!$H$28,0,10*ROW('Water Data'!H174)))</f>
        <v/>
      </c>
      <c r="CG180" s="374" t="str">
        <f ca="1">+IF(OFFSET('Water Data'!$H$29,0,10*ROW('Water Data'!H174))="","",OFFSET('Water Data'!$H$29,0,10*ROW('Water Data'!H174)))</f>
        <v/>
      </c>
      <c r="CH180" s="374" t="str">
        <f ca="1">+IF(OFFSET('Water Data'!$I$27,0,10*ROW('Water Data'!I174))="","",OFFSET('Water Data'!$I$27,0,10*ROW('Water Data'!I174)))</f>
        <v/>
      </c>
      <c r="CI180" s="374" t="str">
        <f ca="1">+IF(OFFSET('Water Data'!$I$28,0,10*ROW('Water Data'!I174))="","",OFFSET('Water Data'!$I$28,0,10*ROW('Water Data'!I174)))</f>
        <v/>
      </c>
      <c r="CJ180" s="374" t="str">
        <f ca="1">+IF(OFFSET('Water Data'!$I$29,0,10*ROW('Water Data'!I174))="","",OFFSET('Water Data'!$I$29,0,10*ROW('Water Data'!I174)))</f>
        <v/>
      </c>
      <c r="CK180" s="374" t="str">
        <f ca="1">+IF(OFFSET('Sanitation Data'!$D$28,0,10*ROW('Sanitation Data'!D174))="","",OFFSET('Sanitation Data'!$D$28,0,10*ROW('Sanitation Data'!D174)))</f>
        <v/>
      </c>
      <c r="CL180" s="374" t="str">
        <f ca="1">+IF(OFFSET('Sanitation Data'!$D$29,0,10*ROW('Sanitation Data'!D174))="","",OFFSET('Sanitation Data'!$D$29,0,10*ROW('Sanitation Data'!D174)))</f>
        <v/>
      </c>
      <c r="CM180" s="374" t="str">
        <f ca="1">+IF(OFFSET('Sanitation Data'!$D$30,0,10*ROW('Sanitation Data'!D174))="","",OFFSET('Sanitation Data'!$D$30,0,10*ROW('Sanitation Data'!D174)))</f>
        <v/>
      </c>
      <c r="CN180" s="374" t="str">
        <f ca="1">+IF(OFFSET('Sanitation Data'!$D$31,0,10*ROW('Sanitation Data'!D174))="","",OFFSET('Sanitation Data'!$D$31,0,10*ROW('Sanitation Data'!D174)))</f>
        <v/>
      </c>
      <c r="CO180" s="374" t="str">
        <f ca="1">+IF(OFFSET('Sanitation Data'!$D$32,0,10*ROW('Sanitation Data'!D174))="","",OFFSET('Sanitation Data'!$D$32,0,10*ROW('Sanitation Data'!D174)))</f>
        <v/>
      </c>
      <c r="CP180" s="374" t="str">
        <f ca="1">+IF(OFFSET('Sanitation Data'!$E$28,0,10*ROW('Sanitation Data'!E174))="","",OFFSET('Sanitation Data'!$E$28,0,10*ROW('Sanitation Data'!E174)))</f>
        <v/>
      </c>
      <c r="CQ180" s="374" t="str">
        <f ca="1">+IF(OFFSET('Sanitation Data'!$E$29,0,10*ROW('Sanitation Data'!E174))="","",OFFSET('Sanitation Data'!$E$29,0,10*ROW('Sanitation Data'!E174)))</f>
        <v/>
      </c>
      <c r="CR180" s="374" t="str">
        <f ca="1">+IF(OFFSET('Sanitation Data'!$E$30,0,10*ROW('Sanitation Data'!E174))="","",OFFSET('Sanitation Data'!$E$30,0,10*ROW('Sanitation Data'!E174)))</f>
        <v/>
      </c>
      <c r="CS180" s="374" t="str">
        <f ca="1">+IF(OFFSET('Sanitation Data'!$E$31,0,10*ROW('Sanitation Data'!E174))="","",OFFSET('Sanitation Data'!$E$31,0,10*ROW('Sanitation Data'!E174)))</f>
        <v/>
      </c>
      <c r="CT180" s="374" t="str">
        <f ca="1">+IF(OFFSET('Sanitation Data'!$E$32,0,10*ROW('Sanitation Data'!E174))="","",OFFSET('Sanitation Data'!$E$32,0,10*ROW('Sanitation Data'!E174)))</f>
        <v/>
      </c>
      <c r="CU180" s="374" t="str">
        <f ca="1">+IF(OFFSET('Sanitation Data'!$F$28,0,10*ROW('Sanitation Data'!F174))="","",OFFSET('Sanitation Data'!$F$28,0,10*ROW('Sanitation Data'!F174)))</f>
        <v/>
      </c>
      <c r="CV180" s="374" t="str">
        <f ca="1">+IF(OFFSET('Sanitation Data'!$F$29,0,10*ROW('Sanitation Data'!F174))="","",OFFSET('Sanitation Data'!$F$29,0,10*ROW('Sanitation Data'!F174)))</f>
        <v/>
      </c>
      <c r="CW180" s="374" t="str">
        <f ca="1">+IF(OFFSET('Sanitation Data'!$F$30,0,10*ROW('Sanitation Data'!F174))="","",OFFSET('Sanitation Data'!$F$30,0,10*ROW('Sanitation Data'!F174)))</f>
        <v/>
      </c>
      <c r="CX180" s="374" t="str">
        <f ca="1">+IF(OFFSET('Sanitation Data'!$F$31,0,10*ROW('Sanitation Data'!F174))="","",OFFSET('Sanitation Data'!$F$31,0,10*ROW('Sanitation Data'!F174)))</f>
        <v/>
      </c>
      <c r="CY180" s="374" t="str">
        <f ca="1">+IF(OFFSET('Sanitation Data'!$F$32,0,10*ROW('Sanitation Data'!F174))="","",OFFSET('Sanitation Data'!$F$32,0,10*ROW('Sanitation Data'!F174)))</f>
        <v/>
      </c>
      <c r="CZ180" s="374" t="str">
        <f ca="1">+IF(OFFSET('Sanitation Data'!$G$28,0,10*ROW('Sanitation Data'!G174))="","",OFFSET('Sanitation Data'!$G$28,0,10*ROW('Sanitation Data'!G174)))</f>
        <v/>
      </c>
      <c r="DA180" s="374" t="str">
        <f ca="1">+IF(OFFSET('Sanitation Data'!$G$29,0,10*ROW('Sanitation Data'!G174))="","",OFFSET('Sanitation Data'!$G$29,0,10*ROW('Sanitation Data'!G174)))</f>
        <v/>
      </c>
      <c r="DB180" s="374" t="str">
        <f ca="1">+IF(OFFSET('Sanitation Data'!$G$30,0,10*ROW('Sanitation Data'!G174))="","",OFFSET('Sanitation Data'!$G$30,0,10*ROW('Sanitation Data'!G174)))</f>
        <v/>
      </c>
      <c r="DC180" s="374" t="str">
        <f ca="1">+IF(OFFSET('Sanitation Data'!$G$31,0,10*ROW('Sanitation Data'!G174))="","",OFFSET('Sanitation Data'!$G$31,0,10*ROW('Sanitation Data'!G174)))</f>
        <v/>
      </c>
      <c r="DD180" s="374" t="str">
        <f ca="1">+IF(OFFSET('Sanitation Data'!$G$32,0,10*ROW('Sanitation Data'!G174))="","",OFFSET('Sanitation Data'!$G$32,0,10*ROW('Sanitation Data'!G174)))</f>
        <v/>
      </c>
      <c r="DE180" s="374" t="str">
        <f ca="1">+IF(OFFSET('Sanitation Data'!$H$28,0,10*ROW('Sanitation Data'!H174))="","",OFFSET('Sanitation Data'!$H$28,0,10*ROW('Sanitation Data'!H174)))</f>
        <v/>
      </c>
      <c r="DF180" s="374" t="str">
        <f ca="1">+IF(OFFSET('Sanitation Data'!$H$29,0,10*ROW('Sanitation Data'!H174))="","",OFFSET('Sanitation Data'!$H$29,0,10*ROW('Sanitation Data'!H174)))</f>
        <v/>
      </c>
      <c r="DG180" s="374" t="str">
        <f ca="1">+IF(OFFSET('Sanitation Data'!$H$30,0,10*ROW('Sanitation Data'!H174))="","",OFFSET('Sanitation Data'!$H$30,0,10*ROW('Sanitation Data'!H174)))</f>
        <v/>
      </c>
      <c r="DH180" s="374" t="str">
        <f ca="1">+IF(OFFSET('Sanitation Data'!$H$31,0,10*ROW('Sanitation Data'!H174))="","",OFFSET('Sanitation Data'!$H$31,0,10*ROW('Sanitation Data'!H174)))</f>
        <v/>
      </c>
      <c r="DI180" s="374" t="str">
        <f ca="1">+IF(OFFSET('Sanitation Data'!$H$32,0,10*ROW('Sanitation Data'!H174))="","",OFFSET('Sanitation Data'!$H$32,0,10*ROW('Sanitation Data'!H174)))</f>
        <v/>
      </c>
      <c r="DJ180" s="374" t="str">
        <f ca="1">+IF(OFFSET('Sanitation Data'!$I$28,0,10*ROW('Sanitation Data'!I174))="","",OFFSET('Sanitation Data'!$I$28,0,10*ROW('Sanitation Data'!I174)))</f>
        <v/>
      </c>
      <c r="DK180" s="374" t="str">
        <f ca="1">+IF(OFFSET('Sanitation Data'!$I$29,0,10*ROW('Sanitation Data'!I174))="","",OFFSET('Sanitation Data'!$I$29,0,10*ROW('Sanitation Data'!I174)))</f>
        <v/>
      </c>
      <c r="DL180" s="374" t="str">
        <f ca="1">+IF(OFFSET('Sanitation Data'!$I$30,0,10*ROW('Sanitation Data'!I174))="","",OFFSET('Sanitation Data'!$I$30,0,10*ROW('Sanitation Data'!I174)))</f>
        <v/>
      </c>
      <c r="DM180" s="374" t="str">
        <f ca="1">+IF(OFFSET('Sanitation Data'!$I$31,0,10*ROW('Sanitation Data'!I174))="","",OFFSET('Sanitation Data'!$I$31,0,10*ROW('Sanitation Data'!I174)))</f>
        <v/>
      </c>
      <c r="DN180" s="374" t="str">
        <f ca="1">+IF(OFFSET('Sanitation Data'!$I$32,0,10*ROW('Sanitation Data'!I174))="","",OFFSET('Sanitation Data'!$I$32,0,10*ROW('Sanitation Data'!I174)))</f>
        <v/>
      </c>
      <c r="DO180" s="374" t="str">
        <f ca="1">+IF(OFFSET('Hygiene Data'!$D$11,0,10*ROW('Hygiene Data'!D174))="","",OFFSET('Hygiene Data'!$D$11,0,10*ROW('Hygiene Data'!D174)))</f>
        <v/>
      </c>
      <c r="DP180" s="374" t="str">
        <f ca="1">+IF(OFFSET('Hygiene Data'!$D$12,0,10*ROW('Hygiene Data'!D174))="","",OFFSET('Hygiene Data'!$D$12,0,10*ROW('Hygiene Data'!D174)))</f>
        <v/>
      </c>
      <c r="DQ180" s="374" t="str">
        <f ca="1">+IF(OFFSET('Hygiene Data'!$D$13,0,10*ROW('Hygiene Data'!D174))="","",OFFSET('Hygiene Data'!$D$13,0,10*ROW('Hygiene Data'!D174)))</f>
        <v/>
      </c>
      <c r="DR180" s="374" t="str">
        <f ca="1">+IF(OFFSET('Hygiene Data'!$E$11,0,10*ROW('Hygiene Data'!E174))="","",OFFSET('Hygiene Data'!$E$11,0,10*ROW('Hygiene Data'!E174)))</f>
        <v/>
      </c>
      <c r="DS180" s="374" t="str">
        <f ca="1">+IF(OFFSET('Hygiene Data'!$E$12,0,10*ROW('Hygiene Data'!E174))="","",OFFSET('Hygiene Data'!$E$12,0,10*ROW('Hygiene Data'!E174)))</f>
        <v/>
      </c>
      <c r="DT180" s="374" t="str">
        <f ca="1">+IF(OFFSET('Hygiene Data'!$E$13,0,10*ROW('Hygiene Data'!E174))="","",OFFSET('Hygiene Data'!$E$13,0,10*ROW('Hygiene Data'!E174)))</f>
        <v/>
      </c>
      <c r="DU180" s="374" t="str">
        <f ca="1">+IF(OFFSET('Hygiene Data'!$F$11,0,10*ROW('Hygiene Data'!F174))="","",OFFSET('Hygiene Data'!$F$11,0,10*ROW('Hygiene Data'!F174)))</f>
        <v/>
      </c>
      <c r="DV180" s="374" t="str">
        <f ca="1">+IF(OFFSET('Hygiene Data'!$F$12,0,10*ROW('Hygiene Data'!F174))="","",OFFSET('Hygiene Data'!$F$12,0,10*ROW('Hygiene Data'!F174)))</f>
        <v/>
      </c>
      <c r="DW180" s="374" t="str">
        <f ca="1">+IF(OFFSET('Hygiene Data'!$F$13,0,10*ROW('Hygiene Data'!F174))="","",OFFSET('Hygiene Data'!$F$13,0,10*ROW('Hygiene Data'!F174)))</f>
        <v/>
      </c>
      <c r="DX180" s="374" t="str">
        <f ca="1">+IF(OFFSET('Hygiene Data'!$G$11,0,10*ROW('Hygiene Data'!G174))="","",OFFSET('Hygiene Data'!$G$11,0,10*ROW('Hygiene Data'!G174)))</f>
        <v/>
      </c>
      <c r="DY180" s="374" t="str">
        <f ca="1">+IF(OFFSET('Hygiene Data'!$G$12,0,10*ROW('Hygiene Data'!G174))="","",OFFSET('Hygiene Data'!$G$12,0,10*ROW('Hygiene Data'!G174)))</f>
        <v/>
      </c>
      <c r="DZ180" s="374" t="str">
        <f ca="1">+IF(OFFSET('Hygiene Data'!$G$13,0,10*ROW('Hygiene Data'!G174))="","",OFFSET('Hygiene Data'!$G$13,0,10*ROW('Hygiene Data'!G174)))</f>
        <v/>
      </c>
      <c r="EA180" s="374" t="str">
        <f ca="1">+IF(OFFSET('Hygiene Data'!$H$11,0,10*ROW('Hygiene Data'!H174))="","",OFFSET('Hygiene Data'!$H$11,0,10*ROW('Hygiene Data'!H174)))</f>
        <v/>
      </c>
      <c r="EB180" s="374" t="str">
        <f ca="1">+IF(OFFSET('Hygiene Data'!$H$12,0,10*ROW('Hygiene Data'!H174))="","",OFFSET('Hygiene Data'!$H$12,0,10*ROW('Hygiene Data'!H174)))</f>
        <v/>
      </c>
      <c r="EC180" s="374" t="str">
        <f ca="1">+IF(OFFSET('Hygiene Data'!$H$13,0,10*ROW('Hygiene Data'!H174))="","",OFFSET('Hygiene Data'!$H$13,0,10*ROW('Hygiene Data'!H174)))</f>
        <v/>
      </c>
      <c r="ED180" s="374" t="str">
        <f ca="1">+IF(OFFSET('Hygiene Data'!$I$11,0,10*ROW('Hygiene Data'!I174))="","",OFFSET('Hygiene Data'!$I$11,0,10*ROW('Hygiene Data'!I174)))</f>
        <v/>
      </c>
      <c r="EE180" s="374" t="str">
        <f ca="1">+IF(OFFSET('Hygiene Data'!$I$12,0,10*ROW('Hygiene Data'!I174))="","",OFFSET('Hygiene Data'!$I$12,0,10*ROW('Hygiene Data'!I174)))</f>
        <v/>
      </c>
      <c r="EF180" s="374" t="str">
        <f ca="1">+IF(OFFSET('Hygiene Data'!$I$13,0,10*ROW('Hygiene Data'!I174))="","",OFFSET('Hygiene Data'!$I$13,0,10*ROW('Hygiene Data'!I174)))</f>
        <v/>
      </c>
    </row>
    <row r="181" spans="1:136" x14ac:dyDescent="0.25">
      <c r="A181" s="483" t="str">
        <f ca="1">+IF(OFFSET('Water Data'!$B$2,0,10*ROW('Water Data'!E175))="","",OFFSET('Water Data'!$B$2,0,10*ROW('Water Data'!E175)))</f>
        <v/>
      </c>
      <c r="B181" s="48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0" t="str">
        <f t="shared" ca="1" si="2"/>
        <v/>
      </c>
      <c r="D181" s="51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4" t="str">
        <f ca="1">+IF(OFFSET('Water Data'!$D$27,0,10*ROW('Water Data'!D175))="","",OFFSET('Water Data'!$D$27,0,10*ROW('Water Data'!D175)))</f>
        <v/>
      </c>
      <c r="BT181" s="374" t="str">
        <f ca="1">+IF(OFFSET('Water Data'!$D$28,0,10*ROW('Water Data'!D175))="","",OFFSET('Water Data'!$D$28,0,10*ROW('Water Data'!D175)))</f>
        <v/>
      </c>
      <c r="BU181" s="374" t="str">
        <f ca="1">+IF(OFFSET('Water Data'!$D$29,0,10*ROW('Water Data'!D175))="","",OFFSET('Water Data'!$D$29,0,10*ROW('Water Data'!D175)))</f>
        <v/>
      </c>
      <c r="BV181" s="374" t="str">
        <f ca="1">+IF(OFFSET('Water Data'!$E$27,0,10*ROW('Water Data'!E175))="","",OFFSET('Water Data'!$E$27,0,10*ROW('Water Data'!E175)))</f>
        <v/>
      </c>
      <c r="BW181" s="374" t="str">
        <f ca="1">+IF(OFFSET('Water Data'!$E$28,0,10*ROW('Water Data'!E175))="","",OFFSET('Water Data'!$E$28,0,10*ROW('Water Data'!E175)))</f>
        <v/>
      </c>
      <c r="BX181" s="374" t="str">
        <f ca="1">+IF(OFFSET('Water Data'!$E$29,0,10*ROW('Water Data'!E175))="","",OFFSET('Water Data'!$E$29,0,10*ROW('Water Data'!E175)))</f>
        <v/>
      </c>
      <c r="BY181" s="374" t="str">
        <f ca="1">+IF(OFFSET('Water Data'!$F$27,0,10*ROW('Water Data'!F175))="","",OFFSET('Water Data'!$F$27,0,10*ROW('Water Data'!F175)))</f>
        <v/>
      </c>
      <c r="BZ181" s="374" t="str">
        <f ca="1">+IF(OFFSET('Water Data'!$F$28,0,10*ROW('Water Data'!F175))="","",OFFSET('Water Data'!$F$28,0,10*ROW('Water Data'!F175)))</f>
        <v/>
      </c>
      <c r="CA181" s="374" t="str">
        <f ca="1">+IF(OFFSET('Water Data'!$F$29,0,10*ROW('Water Data'!F175))="","",OFFSET('Water Data'!$F$29,0,10*ROW('Water Data'!F175)))</f>
        <v/>
      </c>
      <c r="CB181" s="374" t="str">
        <f ca="1">+IF(OFFSET('Water Data'!$G$27,0,10*ROW('Water Data'!G175))="","",OFFSET('Water Data'!$G$27,0,10*ROW('Water Data'!G175)))</f>
        <v/>
      </c>
      <c r="CC181" s="374" t="str">
        <f ca="1">+IF(OFFSET('Water Data'!$G$28,0,10*ROW('Water Data'!G175))="","",OFFSET('Water Data'!$G$28,0,10*ROW('Water Data'!G175)))</f>
        <v/>
      </c>
      <c r="CD181" s="374" t="str">
        <f ca="1">+IF(OFFSET('Water Data'!$G$29,0,10*ROW('Water Data'!G175))="","",OFFSET('Water Data'!$G$29,0,10*ROW('Water Data'!G175)))</f>
        <v/>
      </c>
      <c r="CE181" s="374" t="str">
        <f ca="1">+IF(OFFSET('Water Data'!$H$27,0,10*ROW('Water Data'!H175))="","",OFFSET('Water Data'!$H$27,0,10*ROW('Water Data'!H175)))</f>
        <v/>
      </c>
      <c r="CF181" s="374" t="str">
        <f ca="1">+IF(OFFSET('Water Data'!$H$28,0,10*ROW('Water Data'!H175))="","",OFFSET('Water Data'!$H$28,0,10*ROW('Water Data'!H175)))</f>
        <v/>
      </c>
      <c r="CG181" s="374" t="str">
        <f ca="1">+IF(OFFSET('Water Data'!$H$29,0,10*ROW('Water Data'!H175))="","",OFFSET('Water Data'!$H$29,0,10*ROW('Water Data'!H175)))</f>
        <v/>
      </c>
      <c r="CH181" s="374" t="str">
        <f ca="1">+IF(OFFSET('Water Data'!$I$27,0,10*ROW('Water Data'!I175))="","",OFFSET('Water Data'!$I$27,0,10*ROW('Water Data'!I175)))</f>
        <v/>
      </c>
      <c r="CI181" s="374" t="str">
        <f ca="1">+IF(OFFSET('Water Data'!$I$28,0,10*ROW('Water Data'!I175))="","",OFFSET('Water Data'!$I$28,0,10*ROW('Water Data'!I175)))</f>
        <v/>
      </c>
      <c r="CJ181" s="374" t="str">
        <f ca="1">+IF(OFFSET('Water Data'!$I$29,0,10*ROW('Water Data'!I175))="","",OFFSET('Water Data'!$I$29,0,10*ROW('Water Data'!I175)))</f>
        <v/>
      </c>
      <c r="CK181" s="374" t="str">
        <f ca="1">+IF(OFFSET('Sanitation Data'!$D$28,0,10*ROW('Sanitation Data'!D175))="","",OFFSET('Sanitation Data'!$D$28,0,10*ROW('Sanitation Data'!D175)))</f>
        <v/>
      </c>
      <c r="CL181" s="374" t="str">
        <f ca="1">+IF(OFFSET('Sanitation Data'!$D$29,0,10*ROW('Sanitation Data'!D175))="","",OFFSET('Sanitation Data'!$D$29,0,10*ROW('Sanitation Data'!D175)))</f>
        <v/>
      </c>
      <c r="CM181" s="374" t="str">
        <f ca="1">+IF(OFFSET('Sanitation Data'!$D$30,0,10*ROW('Sanitation Data'!D175))="","",OFFSET('Sanitation Data'!$D$30,0,10*ROW('Sanitation Data'!D175)))</f>
        <v/>
      </c>
      <c r="CN181" s="374" t="str">
        <f ca="1">+IF(OFFSET('Sanitation Data'!$D$31,0,10*ROW('Sanitation Data'!D175))="","",OFFSET('Sanitation Data'!$D$31,0,10*ROW('Sanitation Data'!D175)))</f>
        <v/>
      </c>
      <c r="CO181" s="374" t="str">
        <f ca="1">+IF(OFFSET('Sanitation Data'!$D$32,0,10*ROW('Sanitation Data'!D175))="","",OFFSET('Sanitation Data'!$D$32,0,10*ROW('Sanitation Data'!D175)))</f>
        <v/>
      </c>
      <c r="CP181" s="374" t="str">
        <f ca="1">+IF(OFFSET('Sanitation Data'!$E$28,0,10*ROW('Sanitation Data'!E175))="","",OFFSET('Sanitation Data'!$E$28,0,10*ROW('Sanitation Data'!E175)))</f>
        <v/>
      </c>
      <c r="CQ181" s="374" t="str">
        <f ca="1">+IF(OFFSET('Sanitation Data'!$E$29,0,10*ROW('Sanitation Data'!E175))="","",OFFSET('Sanitation Data'!$E$29,0,10*ROW('Sanitation Data'!E175)))</f>
        <v/>
      </c>
      <c r="CR181" s="374" t="str">
        <f ca="1">+IF(OFFSET('Sanitation Data'!$E$30,0,10*ROW('Sanitation Data'!E175))="","",OFFSET('Sanitation Data'!$E$30,0,10*ROW('Sanitation Data'!E175)))</f>
        <v/>
      </c>
      <c r="CS181" s="374" t="str">
        <f ca="1">+IF(OFFSET('Sanitation Data'!$E$31,0,10*ROW('Sanitation Data'!E175))="","",OFFSET('Sanitation Data'!$E$31,0,10*ROW('Sanitation Data'!E175)))</f>
        <v/>
      </c>
      <c r="CT181" s="374" t="str">
        <f ca="1">+IF(OFFSET('Sanitation Data'!$E$32,0,10*ROW('Sanitation Data'!E175))="","",OFFSET('Sanitation Data'!$E$32,0,10*ROW('Sanitation Data'!E175)))</f>
        <v/>
      </c>
      <c r="CU181" s="374" t="str">
        <f ca="1">+IF(OFFSET('Sanitation Data'!$F$28,0,10*ROW('Sanitation Data'!F175))="","",OFFSET('Sanitation Data'!$F$28,0,10*ROW('Sanitation Data'!F175)))</f>
        <v/>
      </c>
      <c r="CV181" s="374" t="str">
        <f ca="1">+IF(OFFSET('Sanitation Data'!$F$29,0,10*ROW('Sanitation Data'!F175))="","",OFFSET('Sanitation Data'!$F$29,0,10*ROW('Sanitation Data'!F175)))</f>
        <v/>
      </c>
      <c r="CW181" s="374" t="str">
        <f ca="1">+IF(OFFSET('Sanitation Data'!$F$30,0,10*ROW('Sanitation Data'!F175))="","",OFFSET('Sanitation Data'!$F$30,0,10*ROW('Sanitation Data'!F175)))</f>
        <v/>
      </c>
      <c r="CX181" s="374" t="str">
        <f ca="1">+IF(OFFSET('Sanitation Data'!$F$31,0,10*ROW('Sanitation Data'!F175))="","",OFFSET('Sanitation Data'!$F$31,0,10*ROW('Sanitation Data'!F175)))</f>
        <v/>
      </c>
      <c r="CY181" s="374" t="str">
        <f ca="1">+IF(OFFSET('Sanitation Data'!$F$32,0,10*ROW('Sanitation Data'!F175))="","",OFFSET('Sanitation Data'!$F$32,0,10*ROW('Sanitation Data'!F175)))</f>
        <v/>
      </c>
      <c r="CZ181" s="374" t="str">
        <f ca="1">+IF(OFFSET('Sanitation Data'!$G$28,0,10*ROW('Sanitation Data'!G175))="","",OFFSET('Sanitation Data'!$G$28,0,10*ROW('Sanitation Data'!G175)))</f>
        <v/>
      </c>
      <c r="DA181" s="374" t="str">
        <f ca="1">+IF(OFFSET('Sanitation Data'!$G$29,0,10*ROW('Sanitation Data'!G175))="","",OFFSET('Sanitation Data'!$G$29,0,10*ROW('Sanitation Data'!G175)))</f>
        <v/>
      </c>
      <c r="DB181" s="374" t="str">
        <f ca="1">+IF(OFFSET('Sanitation Data'!$G$30,0,10*ROW('Sanitation Data'!G175))="","",OFFSET('Sanitation Data'!$G$30,0,10*ROW('Sanitation Data'!G175)))</f>
        <v/>
      </c>
      <c r="DC181" s="374" t="str">
        <f ca="1">+IF(OFFSET('Sanitation Data'!$G$31,0,10*ROW('Sanitation Data'!G175))="","",OFFSET('Sanitation Data'!$G$31,0,10*ROW('Sanitation Data'!G175)))</f>
        <v/>
      </c>
      <c r="DD181" s="374" t="str">
        <f ca="1">+IF(OFFSET('Sanitation Data'!$G$32,0,10*ROW('Sanitation Data'!G175))="","",OFFSET('Sanitation Data'!$G$32,0,10*ROW('Sanitation Data'!G175)))</f>
        <v/>
      </c>
      <c r="DE181" s="374" t="str">
        <f ca="1">+IF(OFFSET('Sanitation Data'!$H$28,0,10*ROW('Sanitation Data'!H175))="","",OFFSET('Sanitation Data'!$H$28,0,10*ROW('Sanitation Data'!H175)))</f>
        <v/>
      </c>
      <c r="DF181" s="374" t="str">
        <f ca="1">+IF(OFFSET('Sanitation Data'!$H$29,0,10*ROW('Sanitation Data'!H175))="","",OFFSET('Sanitation Data'!$H$29,0,10*ROW('Sanitation Data'!H175)))</f>
        <v/>
      </c>
      <c r="DG181" s="374" t="str">
        <f ca="1">+IF(OFFSET('Sanitation Data'!$H$30,0,10*ROW('Sanitation Data'!H175))="","",OFFSET('Sanitation Data'!$H$30,0,10*ROW('Sanitation Data'!H175)))</f>
        <v/>
      </c>
      <c r="DH181" s="374" t="str">
        <f ca="1">+IF(OFFSET('Sanitation Data'!$H$31,0,10*ROW('Sanitation Data'!H175))="","",OFFSET('Sanitation Data'!$H$31,0,10*ROW('Sanitation Data'!H175)))</f>
        <v/>
      </c>
      <c r="DI181" s="374" t="str">
        <f ca="1">+IF(OFFSET('Sanitation Data'!$H$32,0,10*ROW('Sanitation Data'!H175))="","",OFFSET('Sanitation Data'!$H$32,0,10*ROW('Sanitation Data'!H175)))</f>
        <v/>
      </c>
      <c r="DJ181" s="374" t="str">
        <f ca="1">+IF(OFFSET('Sanitation Data'!$I$28,0,10*ROW('Sanitation Data'!I175))="","",OFFSET('Sanitation Data'!$I$28,0,10*ROW('Sanitation Data'!I175)))</f>
        <v/>
      </c>
      <c r="DK181" s="374" t="str">
        <f ca="1">+IF(OFFSET('Sanitation Data'!$I$29,0,10*ROW('Sanitation Data'!I175))="","",OFFSET('Sanitation Data'!$I$29,0,10*ROW('Sanitation Data'!I175)))</f>
        <v/>
      </c>
      <c r="DL181" s="374" t="str">
        <f ca="1">+IF(OFFSET('Sanitation Data'!$I$30,0,10*ROW('Sanitation Data'!I175))="","",OFFSET('Sanitation Data'!$I$30,0,10*ROW('Sanitation Data'!I175)))</f>
        <v/>
      </c>
      <c r="DM181" s="374" t="str">
        <f ca="1">+IF(OFFSET('Sanitation Data'!$I$31,0,10*ROW('Sanitation Data'!I175))="","",OFFSET('Sanitation Data'!$I$31,0,10*ROW('Sanitation Data'!I175)))</f>
        <v/>
      </c>
      <c r="DN181" s="374" t="str">
        <f ca="1">+IF(OFFSET('Sanitation Data'!$I$32,0,10*ROW('Sanitation Data'!I175))="","",OFFSET('Sanitation Data'!$I$32,0,10*ROW('Sanitation Data'!I175)))</f>
        <v/>
      </c>
      <c r="DO181" s="374" t="str">
        <f ca="1">+IF(OFFSET('Hygiene Data'!$D$11,0,10*ROW('Hygiene Data'!D175))="","",OFFSET('Hygiene Data'!$D$11,0,10*ROW('Hygiene Data'!D175)))</f>
        <v/>
      </c>
      <c r="DP181" s="374" t="str">
        <f ca="1">+IF(OFFSET('Hygiene Data'!$D$12,0,10*ROW('Hygiene Data'!D175))="","",OFFSET('Hygiene Data'!$D$12,0,10*ROW('Hygiene Data'!D175)))</f>
        <v/>
      </c>
      <c r="DQ181" s="374" t="str">
        <f ca="1">+IF(OFFSET('Hygiene Data'!$D$13,0,10*ROW('Hygiene Data'!D175))="","",OFFSET('Hygiene Data'!$D$13,0,10*ROW('Hygiene Data'!D175)))</f>
        <v/>
      </c>
      <c r="DR181" s="374" t="str">
        <f ca="1">+IF(OFFSET('Hygiene Data'!$E$11,0,10*ROW('Hygiene Data'!E175))="","",OFFSET('Hygiene Data'!$E$11,0,10*ROW('Hygiene Data'!E175)))</f>
        <v/>
      </c>
      <c r="DS181" s="374" t="str">
        <f ca="1">+IF(OFFSET('Hygiene Data'!$E$12,0,10*ROW('Hygiene Data'!E175))="","",OFFSET('Hygiene Data'!$E$12,0,10*ROW('Hygiene Data'!E175)))</f>
        <v/>
      </c>
      <c r="DT181" s="374" t="str">
        <f ca="1">+IF(OFFSET('Hygiene Data'!$E$13,0,10*ROW('Hygiene Data'!E175))="","",OFFSET('Hygiene Data'!$E$13,0,10*ROW('Hygiene Data'!E175)))</f>
        <v/>
      </c>
      <c r="DU181" s="374" t="str">
        <f ca="1">+IF(OFFSET('Hygiene Data'!$F$11,0,10*ROW('Hygiene Data'!F175))="","",OFFSET('Hygiene Data'!$F$11,0,10*ROW('Hygiene Data'!F175)))</f>
        <v/>
      </c>
      <c r="DV181" s="374" t="str">
        <f ca="1">+IF(OFFSET('Hygiene Data'!$F$12,0,10*ROW('Hygiene Data'!F175))="","",OFFSET('Hygiene Data'!$F$12,0,10*ROW('Hygiene Data'!F175)))</f>
        <v/>
      </c>
      <c r="DW181" s="374" t="str">
        <f ca="1">+IF(OFFSET('Hygiene Data'!$F$13,0,10*ROW('Hygiene Data'!F175))="","",OFFSET('Hygiene Data'!$F$13,0,10*ROW('Hygiene Data'!F175)))</f>
        <v/>
      </c>
      <c r="DX181" s="374" t="str">
        <f ca="1">+IF(OFFSET('Hygiene Data'!$G$11,0,10*ROW('Hygiene Data'!G175))="","",OFFSET('Hygiene Data'!$G$11,0,10*ROW('Hygiene Data'!G175)))</f>
        <v/>
      </c>
      <c r="DY181" s="374" t="str">
        <f ca="1">+IF(OFFSET('Hygiene Data'!$G$12,0,10*ROW('Hygiene Data'!G175))="","",OFFSET('Hygiene Data'!$G$12,0,10*ROW('Hygiene Data'!G175)))</f>
        <v/>
      </c>
      <c r="DZ181" s="374" t="str">
        <f ca="1">+IF(OFFSET('Hygiene Data'!$G$13,0,10*ROW('Hygiene Data'!G175))="","",OFFSET('Hygiene Data'!$G$13,0,10*ROW('Hygiene Data'!G175)))</f>
        <v/>
      </c>
      <c r="EA181" s="374" t="str">
        <f ca="1">+IF(OFFSET('Hygiene Data'!$H$11,0,10*ROW('Hygiene Data'!H175))="","",OFFSET('Hygiene Data'!$H$11,0,10*ROW('Hygiene Data'!H175)))</f>
        <v/>
      </c>
      <c r="EB181" s="374" t="str">
        <f ca="1">+IF(OFFSET('Hygiene Data'!$H$12,0,10*ROW('Hygiene Data'!H175))="","",OFFSET('Hygiene Data'!$H$12,0,10*ROW('Hygiene Data'!H175)))</f>
        <v/>
      </c>
      <c r="EC181" s="374" t="str">
        <f ca="1">+IF(OFFSET('Hygiene Data'!$H$13,0,10*ROW('Hygiene Data'!H175))="","",OFFSET('Hygiene Data'!$H$13,0,10*ROW('Hygiene Data'!H175)))</f>
        <v/>
      </c>
      <c r="ED181" s="374" t="str">
        <f ca="1">+IF(OFFSET('Hygiene Data'!$I$11,0,10*ROW('Hygiene Data'!I175))="","",OFFSET('Hygiene Data'!$I$11,0,10*ROW('Hygiene Data'!I175)))</f>
        <v/>
      </c>
      <c r="EE181" s="374" t="str">
        <f ca="1">+IF(OFFSET('Hygiene Data'!$I$12,0,10*ROW('Hygiene Data'!I175))="","",OFFSET('Hygiene Data'!$I$12,0,10*ROW('Hygiene Data'!I175)))</f>
        <v/>
      </c>
      <c r="EF181" s="374" t="str">
        <f ca="1">+IF(OFFSET('Hygiene Data'!$I$13,0,10*ROW('Hygiene Data'!I175))="","",OFFSET('Hygiene Data'!$I$13,0,10*ROW('Hygiene Data'!I175)))</f>
        <v/>
      </c>
    </row>
    <row r="182" spans="1:136" x14ac:dyDescent="0.25">
      <c r="A182" s="483" t="str">
        <f ca="1">+IF(OFFSET('Water Data'!$B$2,0,10*ROW('Water Data'!E176))="","",OFFSET('Water Data'!$B$2,0,10*ROW('Water Data'!E176)))</f>
        <v/>
      </c>
      <c r="B182" s="48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0" t="str">
        <f t="shared" ca="1" si="2"/>
        <v/>
      </c>
      <c r="D182" s="51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4" t="str">
        <f ca="1">+IF(OFFSET('Water Data'!$D$27,0,10*ROW('Water Data'!D176))="","",OFFSET('Water Data'!$D$27,0,10*ROW('Water Data'!D176)))</f>
        <v/>
      </c>
      <c r="BT182" s="374" t="str">
        <f ca="1">+IF(OFFSET('Water Data'!$D$28,0,10*ROW('Water Data'!D176))="","",OFFSET('Water Data'!$D$28,0,10*ROW('Water Data'!D176)))</f>
        <v/>
      </c>
      <c r="BU182" s="374" t="str">
        <f ca="1">+IF(OFFSET('Water Data'!$D$29,0,10*ROW('Water Data'!D176))="","",OFFSET('Water Data'!$D$29,0,10*ROW('Water Data'!D176)))</f>
        <v/>
      </c>
      <c r="BV182" s="374" t="str">
        <f ca="1">+IF(OFFSET('Water Data'!$E$27,0,10*ROW('Water Data'!E176))="","",OFFSET('Water Data'!$E$27,0,10*ROW('Water Data'!E176)))</f>
        <v/>
      </c>
      <c r="BW182" s="374" t="str">
        <f ca="1">+IF(OFFSET('Water Data'!$E$28,0,10*ROW('Water Data'!E176))="","",OFFSET('Water Data'!$E$28,0,10*ROW('Water Data'!E176)))</f>
        <v/>
      </c>
      <c r="BX182" s="374" t="str">
        <f ca="1">+IF(OFFSET('Water Data'!$E$29,0,10*ROW('Water Data'!E176))="","",OFFSET('Water Data'!$E$29,0,10*ROW('Water Data'!E176)))</f>
        <v/>
      </c>
      <c r="BY182" s="374" t="str">
        <f ca="1">+IF(OFFSET('Water Data'!$F$27,0,10*ROW('Water Data'!F176))="","",OFFSET('Water Data'!$F$27,0,10*ROW('Water Data'!F176)))</f>
        <v/>
      </c>
      <c r="BZ182" s="374" t="str">
        <f ca="1">+IF(OFFSET('Water Data'!$F$28,0,10*ROW('Water Data'!F176))="","",OFFSET('Water Data'!$F$28,0,10*ROW('Water Data'!F176)))</f>
        <v/>
      </c>
      <c r="CA182" s="374" t="str">
        <f ca="1">+IF(OFFSET('Water Data'!$F$29,0,10*ROW('Water Data'!F176))="","",OFFSET('Water Data'!$F$29,0,10*ROW('Water Data'!F176)))</f>
        <v/>
      </c>
      <c r="CB182" s="374" t="str">
        <f ca="1">+IF(OFFSET('Water Data'!$G$27,0,10*ROW('Water Data'!G176))="","",OFFSET('Water Data'!$G$27,0,10*ROW('Water Data'!G176)))</f>
        <v/>
      </c>
      <c r="CC182" s="374" t="str">
        <f ca="1">+IF(OFFSET('Water Data'!$G$28,0,10*ROW('Water Data'!G176))="","",OFFSET('Water Data'!$G$28,0,10*ROW('Water Data'!G176)))</f>
        <v/>
      </c>
      <c r="CD182" s="374" t="str">
        <f ca="1">+IF(OFFSET('Water Data'!$G$29,0,10*ROW('Water Data'!G176))="","",OFFSET('Water Data'!$G$29,0,10*ROW('Water Data'!G176)))</f>
        <v/>
      </c>
      <c r="CE182" s="374" t="str">
        <f ca="1">+IF(OFFSET('Water Data'!$H$27,0,10*ROW('Water Data'!H176))="","",OFFSET('Water Data'!$H$27,0,10*ROW('Water Data'!H176)))</f>
        <v/>
      </c>
      <c r="CF182" s="374" t="str">
        <f ca="1">+IF(OFFSET('Water Data'!$H$28,0,10*ROW('Water Data'!H176))="","",OFFSET('Water Data'!$H$28,0,10*ROW('Water Data'!H176)))</f>
        <v/>
      </c>
      <c r="CG182" s="374" t="str">
        <f ca="1">+IF(OFFSET('Water Data'!$H$29,0,10*ROW('Water Data'!H176))="","",OFFSET('Water Data'!$H$29,0,10*ROW('Water Data'!H176)))</f>
        <v/>
      </c>
      <c r="CH182" s="374" t="str">
        <f ca="1">+IF(OFFSET('Water Data'!$I$27,0,10*ROW('Water Data'!I176))="","",OFFSET('Water Data'!$I$27,0,10*ROW('Water Data'!I176)))</f>
        <v/>
      </c>
      <c r="CI182" s="374" t="str">
        <f ca="1">+IF(OFFSET('Water Data'!$I$28,0,10*ROW('Water Data'!I176))="","",OFFSET('Water Data'!$I$28,0,10*ROW('Water Data'!I176)))</f>
        <v/>
      </c>
      <c r="CJ182" s="374" t="str">
        <f ca="1">+IF(OFFSET('Water Data'!$I$29,0,10*ROW('Water Data'!I176))="","",OFFSET('Water Data'!$I$29,0,10*ROW('Water Data'!I176)))</f>
        <v/>
      </c>
      <c r="CK182" s="374" t="str">
        <f ca="1">+IF(OFFSET('Sanitation Data'!$D$28,0,10*ROW('Sanitation Data'!D176))="","",OFFSET('Sanitation Data'!$D$28,0,10*ROW('Sanitation Data'!D176)))</f>
        <v/>
      </c>
      <c r="CL182" s="374" t="str">
        <f ca="1">+IF(OFFSET('Sanitation Data'!$D$29,0,10*ROW('Sanitation Data'!D176))="","",OFFSET('Sanitation Data'!$D$29,0,10*ROW('Sanitation Data'!D176)))</f>
        <v/>
      </c>
      <c r="CM182" s="374" t="str">
        <f ca="1">+IF(OFFSET('Sanitation Data'!$D$30,0,10*ROW('Sanitation Data'!D176))="","",OFFSET('Sanitation Data'!$D$30,0,10*ROW('Sanitation Data'!D176)))</f>
        <v/>
      </c>
      <c r="CN182" s="374" t="str">
        <f ca="1">+IF(OFFSET('Sanitation Data'!$D$31,0,10*ROW('Sanitation Data'!D176))="","",OFFSET('Sanitation Data'!$D$31,0,10*ROW('Sanitation Data'!D176)))</f>
        <v/>
      </c>
      <c r="CO182" s="374" t="str">
        <f ca="1">+IF(OFFSET('Sanitation Data'!$D$32,0,10*ROW('Sanitation Data'!D176))="","",OFFSET('Sanitation Data'!$D$32,0,10*ROW('Sanitation Data'!D176)))</f>
        <v/>
      </c>
      <c r="CP182" s="374" t="str">
        <f ca="1">+IF(OFFSET('Sanitation Data'!$E$28,0,10*ROW('Sanitation Data'!E176))="","",OFFSET('Sanitation Data'!$E$28,0,10*ROW('Sanitation Data'!E176)))</f>
        <v/>
      </c>
      <c r="CQ182" s="374" t="str">
        <f ca="1">+IF(OFFSET('Sanitation Data'!$E$29,0,10*ROW('Sanitation Data'!E176))="","",OFFSET('Sanitation Data'!$E$29,0,10*ROW('Sanitation Data'!E176)))</f>
        <v/>
      </c>
      <c r="CR182" s="374" t="str">
        <f ca="1">+IF(OFFSET('Sanitation Data'!$E$30,0,10*ROW('Sanitation Data'!E176))="","",OFFSET('Sanitation Data'!$E$30,0,10*ROW('Sanitation Data'!E176)))</f>
        <v/>
      </c>
      <c r="CS182" s="374" t="str">
        <f ca="1">+IF(OFFSET('Sanitation Data'!$E$31,0,10*ROW('Sanitation Data'!E176))="","",OFFSET('Sanitation Data'!$E$31,0,10*ROW('Sanitation Data'!E176)))</f>
        <v/>
      </c>
      <c r="CT182" s="374" t="str">
        <f ca="1">+IF(OFFSET('Sanitation Data'!$E$32,0,10*ROW('Sanitation Data'!E176))="","",OFFSET('Sanitation Data'!$E$32,0,10*ROW('Sanitation Data'!E176)))</f>
        <v/>
      </c>
      <c r="CU182" s="374" t="str">
        <f ca="1">+IF(OFFSET('Sanitation Data'!$F$28,0,10*ROW('Sanitation Data'!F176))="","",OFFSET('Sanitation Data'!$F$28,0,10*ROW('Sanitation Data'!F176)))</f>
        <v/>
      </c>
      <c r="CV182" s="374" t="str">
        <f ca="1">+IF(OFFSET('Sanitation Data'!$F$29,0,10*ROW('Sanitation Data'!F176))="","",OFFSET('Sanitation Data'!$F$29,0,10*ROW('Sanitation Data'!F176)))</f>
        <v/>
      </c>
      <c r="CW182" s="374" t="str">
        <f ca="1">+IF(OFFSET('Sanitation Data'!$F$30,0,10*ROW('Sanitation Data'!F176))="","",OFFSET('Sanitation Data'!$F$30,0,10*ROW('Sanitation Data'!F176)))</f>
        <v/>
      </c>
      <c r="CX182" s="374" t="str">
        <f ca="1">+IF(OFFSET('Sanitation Data'!$F$31,0,10*ROW('Sanitation Data'!F176))="","",OFFSET('Sanitation Data'!$F$31,0,10*ROW('Sanitation Data'!F176)))</f>
        <v/>
      </c>
      <c r="CY182" s="374" t="str">
        <f ca="1">+IF(OFFSET('Sanitation Data'!$F$32,0,10*ROW('Sanitation Data'!F176))="","",OFFSET('Sanitation Data'!$F$32,0,10*ROW('Sanitation Data'!F176)))</f>
        <v/>
      </c>
      <c r="CZ182" s="374" t="str">
        <f ca="1">+IF(OFFSET('Sanitation Data'!$G$28,0,10*ROW('Sanitation Data'!G176))="","",OFFSET('Sanitation Data'!$G$28,0,10*ROW('Sanitation Data'!G176)))</f>
        <v/>
      </c>
      <c r="DA182" s="374" t="str">
        <f ca="1">+IF(OFFSET('Sanitation Data'!$G$29,0,10*ROW('Sanitation Data'!G176))="","",OFFSET('Sanitation Data'!$G$29,0,10*ROW('Sanitation Data'!G176)))</f>
        <v/>
      </c>
      <c r="DB182" s="374" t="str">
        <f ca="1">+IF(OFFSET('Sanitation Data'!$G$30,0,10*ROW('Sanitation Data'!G176))="","",OFFSET('Sanitation Data'!$G$30,0,10*ROW('Sanitation Data'!G176)))</f>
        <v/>
      </c>
      <c r="DC182" s="374" t="str">
        <f ca="1">+IF(OFFSET('Sanitation Data'!$G$31,0,10*ROW('Sanitation Data'!G176))="","",OFFSET('Sanitation Data'!$G$31,0,10*ROW('Sanitation Data'!G176)))</f>
        <v/>
      </c>
      <c r="DD182" s="374" t="str">
        <f ca="1">+IF(OFFSET('Sanitation Data'!$G$32,0,10*ROW('Sanitation Data'!G176))="","",OFFSET('Sanitation Data'!$G$32,0,10*ROW('Sanitation Data'!G176)))</f>
        <v/>
      </c>
      <c r="DE182" s="374" t="str">
        <f ca="1">+IF(OFFSET('Sanitation Data'!$H$28,0,10*ROW('Sanitation Data'!H176))="","",OFFSET('Sanitation Data'!$H$28,0,10*ROW('Sanitation Data'!H176)))</f>
        <v/>
      </c>
      <c r="DF182" s="374" t="str">
        <f ca="1">+IF(OFFSET('Sanitation Data'!$H$29,0,10*ROW('Sanitation Data'!H176))="","",OFFSET('Sanitation Data'!$H$29,0,10*ROW('Sanitation Data'!H176)))</f>
        <v/>
      </c>
      <c r="DG182" s="374" t="str">
        <f ca="1">+IF(OFFSET('Sanitation Data'!$H$30,0,10*ROW('Sanitation Data'!H176))="","",OFFSET('Sanitation Data'!$H$30,0,10*ROW('Sanitation Data'!H176)))</f>
        <v/>
      </c>
      <c r="DH182" s="374" t="str">
        <f ca="1">+IF(OFFSET('Sanitation Data'!$H$31,0,10*ROW('Sanitation Data'!H176))="","",OFFSET('Sanitation Data'!$H$31,0,10*ROW('Sanitation Data'!H176)))</f>
        <v/>
      </c>
      <c r="DI182" s="374" t="str">
        <f ca="1">+IF(OFFSET('Sanitation Data'!$H$32,0,10*ROW('Sanitation Data'!H176))="","",OFFSET('Sanitation Data'!$H$32,0,10*ROW('Sanitation Data'!H176)))</f>
        <v/>
      </c>
      <c r="DJ182" s="374" t="str">
        <f ca="1">+IF(OFFSET('Sanitation Data'!$I$28,0,10*ROW('Sanitation Data'!I176))="","",OFFSET('Sanitation Data'!$I$28,0,10*ROW('Sanitation Data'!I176)))</f>
        <v/>
      </c>
      <c r="DK182" s="374" t="str">
        <f ca="1">+IF(OFFSET('Sanitation Data'!$I$29,0,10*ROW('Sanitation Data'!I176))="","",OFFSET('Sanitation Data'!$I$29,0,10*ROW('Sanitation Data'!I176)))</f>
        <v/>
      </c>
      <c r="DL182" s="374" t="str">
        <f ca="1">+IF(OFFSET('Sanitation Data'!$I$30,0,10*ROW('Sanitation Data'!I176))="","",OFFSET('Sanitation Data'!$I$30,0,10*ROW('Sanitation Data'!I176)))</f>
        <v/>
      </c>
      <c r="DM182" s="374" t="str">
        <f ca="1">+IF(OFFSET('Sanitation Data'!$I$31,0,10*ROW('Sanitation Data'!I176))="","",OFFSET('Sanitation Data'!$I$31,0,10*ROW('Sanitation Data'!I176)))</f>
        <v/>
      </c>
      <c r="DN182" s="374" t="str">
        <f ca="1">+IF(OFFSET('Sanitation Data'!$I$32,0,10*ROW('Sanitation Data'!I176))="","",OFFSET('Sanitation Data'!$I$32,0,10*ROW('Sanitation Data'!I176)))</f>
        <v/>
      </c>
      <c r="DO182" s="374" t="str">
        <f ca="1">+IF(OFFSET('Hygiene Data'!$D$11,0,10*ROW('Hygiene Data'!D176))="","",OFFSET('Hygiene Data'!$D$11,0,10*ROW('Hygiene Data'!D176)))</f>
        <v/>
      </c>
      <c r="DP182" s="374" t="str">
        <f ca="1">+IF(OFFSET('Hygiene Data'!$D$12,0,10*ROW('Hygiene Data'!D176))="","",OFFSET('Hygiene Data'!$D$12,0,10*ROW('Hygiene Data'!D176)))</f>
        <v/>
      </c>
      <c r="DQ182" s="374" t="str">
        <f ca="1">+IF(OFFSET('Hygiene Data'!$D$13,0,10*ROW('Hygiene Data'!D176))="","",OFFSET('Hygiene Data'!$D$13,0,10*ROW('Hygiene Data'!D176)))</f>
        <v/>
      </c>
      <c r="DR182" s="374" t="str">
        <f ca="1">+IF(OFFSET('Hygiene Data'!$E$11,0,10*ROW('Hygiene Data'!E176))="","",OFFSET('Hygiene Data'!$E$11,0,10*ROW('Hygiene Data'!E176)))</f>
        <v/>
      </c>
      <c r="DS182" s="374" t="str">
        <f ca="1">+IF(OFFSET('Hygiene Data'!$E$12,0,10*ROW('Hygiene Data'!E176))="","",OFFSET('Hygiene Data'!$E$12,0,10*ROW('Hygiene Data'!E176)))</f>
        <v/>
      </c>
      <c r="DT182" s="374" t="str">
        <f ca="1">+IF(OFFSET('Hygiene Data'!$E$13,0,10*ROW('Hygiene Data'!E176))="","",OFFSET('Hygiene Data'!$E$13,0,10*ROW('Hygiene Data'!E176)))</f>
        <v/>
      </c>
      <c r="DU182" s="374" t="str">
        <f ca="1">+IF(OFFSET('Hygiene Data'!$F$11,0,10*ROW('Hygiene Data'!F176))="","",OFFSET('Hygiene Data'!$F$11,0,10*ROW('Hygiene Data'!F176)))</f>
        <v/>
      </c>
      <c r="DV182" s="374" t="str">
        <f ca="1">+IF(OFFSET('Hygiene Data'!$F$12,0,10*ROW('Hygiene Data'!F176))="","",OFFSET('Hygiene Data'!$F$12,0,10*ROW('Hygiene Data'!F176)))</f>
        <v/>
      </c>
      <c r="DW182" s="374" t="str">
        <f ca="1">+IF(OFFSET('Hygiene Data'!$F$13,0,10*ROW('Hygiene Data'!F176))="","",OFFSET('Hygiene Data'!$F$13,0,10*ROW('Hygiene Data'!F176)))</f>
        <v/>
      </c>
      <c r="DX182" s="374" t="str">
        <f ca="1">+IF(OFFSET('Hygiene Data'!$G$11,0,10*ROW('Hygiene Data'!G176))="","",OFFSET('Hygiene Data'!$G$11,0,10*ROW('Hygiene Data'!G176)))</f>
        <v/>
      </c>
      <c r="DY182" s="374" t="str">
        <f ca="1">+IF(OFFSET('Hygiene Data'!$G$12,0,10*ROW('Hygiene Data'!G176))="","",OFFSET('Hygiene Data'!$G$12,0,10*ROW('Hygiene Data'!G176)))</f>
        <v/>
      </c>
      <c r="DZ182" s="374" t="str">
        <f ca="1">+IF(OFFSET('Hygiene Data'!$G$13,0,10*ROW('Hygiene Data'!G176))="","",OFFSET('Hygiene Data'!$G$13,0,10*ROW('Hygiene Data'!G176)))</f>
        <v/>
      </c>
      <c r="EA182" s="374" t="str">
        <f ca="1">+IF(OFFSET('Hygiene Data'!$H$11,0,10*ROW('Hygiene Data'!H176))="","",OFFSET('Hygiene Data'!$H$11,0,10*ROW('Hygiene Data'!H176)))</f>
        <v/>
      </c>
      <c r="EB182" s="374" t="str">
        <f ca="1">+IF(OFFSET('Hygiene Data'!$H$12,0,10*ROW('Hygiene Data'!H176))="","",OFFSET('Hygiene Data'!$H$12,0,10*ROW('Hygiene Data'!H176)))</f>
        <v/>
      </c>
      <c r="EC182" s="374" t="str">
        <f ca="1">+IF(OFFSET('Hygiene Data'!$H$13,0,10*ROW('Hygiene Data'!H176))="","",OFFSET('Hygiene Data'!$H$13,0,10*ROW('Hygiene Data'!H176)))</f>
        <v/>
      </c>
      <c r="ED182" s="374" t="str">
        <f ca="1">+IF(OFFSET('Hygiene Data'!$I$11,0,10*ROW('Hygiene Data'!I176))="","",OFFSET('Hygiene Data'!$I$11,0,10*ROW('Hygiene Data'!I176)))</f>
        <v/>
      </c>
      <c r="EE182" s="374" t="str">
        <f ca="1">+IF(OFFSET('Hygiene Data'!$I$12,0,10*ROW('Hygiene Data'!I176))="","",OFFSET('Hygiene Data'!$I$12,0,10*ROW('Hygiene Data'!I176)))</f>
        <v/>
      </c>
      <c r="EF182" s="374" t="str">
        <f ca="1">+IF(OFFSET('Hygiene Data'!$I$13,0,10*ROW('Hygiene Data'!I176))="","",OFFSET('Hygiene Data'!$I$13,0,10*ROW('Hygiene Data'!I176)))</f>
        <v/>
      </c>
    </row>
    <row r="183" spans="1:136" x14ac:dyDescent="0.25">
      <c r="A183" s="483" t="str">
        <f ca="1">+IF(OFFSET('Water Data'!$B$2,0,10*ROW('Water Data'!E177))="","",OFFSET('Water Data'!$B$2,0,10*ROW('Water Data'!E177)))</f>
        <v/>
      </c>
      <c r="B183" s="48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0" t="str">
        <f t="shared" ca="1" si="2"/>
        <v/>
      </c>
      <c r="D183" s="51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4" t="str">
        <f ca="1">+IF(OFFSET('Water Data'!$D$27,0,10*ROW('Water Data'!D177))="","",OFFSET('Water Data'!$D$27,0,10*ROW('Water Data'!D177)))</f>
        <v/>
      </c>
      <c r="BT183" s="374" t="str">
        <f ca="1">+IF(OFFSET('Water Data'!$D$28,0,10*ROW('Water Data'!D177))="","",OFFSET('Water Data'!$D$28,0,10*ROW('Water Data'!D177)))</f>
        <v/>
      </c>
      <c r="BU183" s="374" t="str">
        <f ca="1">+IF(OFFSET('Water Data'!$D$29,0,10*ROW('Water Data'!D177))="","",OFFSET('Water Data'!$D$29,0,10*ROW('Water Data'!D177)))</f>
        <v/>
      </c>
      <c r="BV183" s="374" t="str">
        <f ca="1">+IF(OFFSET('Water Data'!$E$27,0,10*ROW('Water Data'!E177))="","",OFFSET('Water Data'!$E$27,0,10*ROW('Water Data'!E177)))</f>
        <v/>
      </c>
      <c r="BW183" s="374" t="str">
        <f ca="1">+IF(OFFSET('Water Data'!$E$28,0,10*ROW('Water Data'!E177))="","",OFFSET('Water Data'!$E$28,0,10*ROW('Water Data'!E177)))</f>
        <v/>
      </c>
      <c r="BX183" s="374" t="str">
        <f ca="1">+IF(OFFSET('Water Data'!$E$29,0,10*ROW('Water Data'!E177))="","",OFFSET('Water Data'!$E$29,0,10*ROW('Water Data'!E177)))</f>
        <v/>
      </c>
      <c r="BY183" s="374" t="str">
        <f ca="1">+IF(OFFSET('Water Data'!$F$27,0,10*ROW('Water Data'!F177))="","",OFFSET('Water Data'!$F$27,0,10*ROW('Water Data'!F177)))</f>
        <v/>
      </c>
      <c r="BZ183" s="374" t="str">
        <f ca="1">+IF(OFFSET('Water Data'!$F$28,0,10*ROW('Water Data'!F177))="","",OFFSET('Water Data'!$F$28,0,10*ROW('Water Data'!F177)))</f>
        <v/>
      </c>
      <c r="CA183" s="374" t="str">
        <f ca="1">+IF(OFFSET('Water Data'!$F$29,0,10*ROW('Water Data'!F177))="","",OFFSET('Water Data'!$F$29,0,10*ROW('Water Data'!F177)))</f>
        <v/>
      </c>
      <c r="CB183" s="374" t="str">
        <f ca="1">+IF(OFFSET('Water Data'!$G$27,0,10*ROW('Water Data'!G177))="","",OFFSET('Water Data'!$G$27,0,10*ROW('Water Data'!G177)))</f>
        <v/>
      </c>
      <c r="CC183" s="374" t="str">
        <f ca="1">+IF(OFFSET('Water Data'!$G$28,0,10*ROW('Water Data'!G177))="","",OFFSET('Water Data'!$G$28,0,10*ROW('Water Data'!G177)))</f>
        <v/>
      </c>
      <c r="CD183" s="374" t="str">
        <f ca="1">+IF(OFFSET('Water Data'!$G$29,0,10*ROW('Water Data'!G177))="","",OFFSET('Water Data'!$G$29,0,10*ROW('Water Data'!G177)))</f>
        <v/>
      </c>
      <c r="CE183" s="374" t="str">
        <f ca="1">+IF(OFFSET('Water Data'!$H$27,0,10*ROW('Water Data'!H177))="","",OFFSET('Water Data'!$H$27,0,10*ROW('Water Data'!H177)))</f>
        <v/>
      </c>
      <c r="CF183" s="374" t="str">
        <f ca="1">+IF(OFFSET('Water Data'!$H$28,0,10*ROW('Water Data'!H177))="","",OFFSET('Water Data'!$H$28,0,10*ROW('Water Data'!H177)))</f>
        <v/>
      </c>
      <c r="CG183" s="374" t="str">
        <f ca="1">+IF(OFFSET('Water Data'!$H$29,0,10*ROW('Water Data'!H177))="","",OFFSET('Water Data'!$H$29,0,10*ROW('Water Data'!H177)))</f>
        <v/>
      </c>
      <c r="CH183" s="374" t="str">
        <f ca="1">+IF(OFFSET('Water Data'!$I$27,0,10*ROW('Water Data'!I177))="","",OFFSET('Water Data'!$I$27,0,10*ROW('Water Data'!I177)))</f>
        <v/>
      </c>
      <c r="CI183" s="374" t="str">
        <f ca="1">+IF(OFFSET('Water Data'!$I$28,0,10*ROW('Water Data'!I177))="","",OFFSET('Water Data'!$I$28,0,10*ROW('Water Data'!I177)))</f>
        <v/>
      </c>
      <c r="CJ183" s="374" t="str">
        <f ca="1">+IF(OFFSET('Water Data'!$I$29,0,10*ROW('Water Data'!I177))="","",OFFSET('Water Data'!$I$29,0,10*ROW('Water Data'!I177)))</f>
        <v/>
      </c>
      <c r="CK183" s="374" t="str">
        <f ca="1">+IF(OFFSET('Sanitation Data'!$D$28,0,10*ROW('Sanitation Data'!D177))="","",OFFSET('Sanitation Data'!$D$28,0,10*ROW('Sanitation Data'!D177)))</f>
        <v/>
      </c>
      <c r="CL183" s="374" t="str">
        <f ca="1">+IF(OFFSET('Sanitation Data'!$D$29,0,10*ROW('Sanitation Data'!D177))="","",OFFSET('Sanitation Data'!$D$29,0,10*ROW('Sanitation Data'!D177)))</f>
        <v/>
      </c>
      <c r="CM183" s="374" t="str">
        <f ca="1">+IF(OFFSET('Sanitation Data'!$D$30,0,10*ROW('Sanitation Data'!D177))="","",OFFSET('Sanitation Data'!$D$30,0,10*ROW('Sanitation Data'!D177)))</f>
        <v/>
      </c>
      <c r="CN183" s="374" t="str">
        <f ca="1">+IF(OFFSET('Sanitation Data'!$D$31,0,10*ROW('Sanitation Data'!D177))="","",OFFSET('Sanitation Data'!$D$31,0,10*ROW('Sanitation Data'!D177)))</f>
        <v/>
      </c>
      <c r="CO183" s="374" t="str">
        <f ca="1">+IF(OFFSET('Sanitation Data'!$D$32,0,10*ROW('Sanitation Data'!D177))="","",OFFSET('Sanitation Data'!$D$32,0,10*ROW('Sanitation Data'!D177)))</f>
        <v/>
      </c>
      <c r="CP183" s="374" t="str">
        <f ca="1">+IF(OFFSET('Sanitation Data'!$E$28,0,10*ROW('Sanitation Data'!E177))="","",OFFSET('Sanitation Data'!$E$28,0,10*ROW('Sanitation Data'!E177)))</f>
        <v/>
      </c>
      <c r="CQ183" s="374" t="str">
        <f ca="1">+IF(OFFSET('Sanitation Data'!$E$29,0,10*ROW('Sanitation Data'!E177))="","",OFFSET('Sanitation Data'!$E$29,0,10*ROW('Sanitation Data'!E177)))</f>
        <v/>
      </c>
      <c r="CR183" s="374" t="str">
        <f ca="1">+IF(OFFSET('Sanitation Data'!$E$30,0,10*ROW('Sanitation Data'!E177))="","",OFFSET('Sanitation Data'!$E$30,0,10*ROW('Sanitation Data'!E177)))</f>
        <v/>
      </c>
      <c r="CS183" s="374" t="str">
        <f ca="1">+IF(OFFSET('Sanitation Data'!$E$31,0,10*ROW('Sanitation Data'!E177))="","",OFFSET('Sanitation Data'!$E$31,0,10*ROW('Sanitation Data'!E177)))</f>
        <v/>
      </c>
      <c r="CT183" s="374" t="str">
        <f ca="1">+IF(OFFSET('Sanitation Data'!$E$32,0,10*ROW('Sanitation Data'!E177))="","",OFFSET('Sanitation Data'!$E$32,0,10*ROW('Sanitation Data'!E177)))</f>
        <v/>
      </c>
      <c r="CU183" s="374" t="str">
        <f ca="1">+IF(OFFSET('Sanitation Data'!$F$28,0,10*ROW('Sanitation Data'!F177))="","",OFFSET('Sanitation Data'!$F$28,0,10*ROW('Sanitation Data'!F177)))</f>
        <v/>
      </c>
      <c r="CV183" s="374" t="str">
        <f ca="1">+IF(OFFSET('Sanitation Data'!$F$29,0,10*ROW('Sanitation Data'!F177))="","",OFFSET('Sanitation Data'!$F$29,0,10*ROW('Sanitation Data'!F177)))</f>
        <v/>
      </c>
      <c r="CW183" s="374" t="str">
        <f ca="1">+IF(OFFSET('Sanitation Data'!$F$30,0,10*ROW('Sanitation Data'!F177))="","",OFFSET('Sanitation Data'!$F$30,0,10*ROW('Sanitation Data'!F177)))</f>
        <v/>
      </c>
      <c r="CX183" s="374" t="str">
        <f ca="1">+IF(OFFSET('Sanitation Data'!$F$31,0,10*ROW('Sanitation Data'!F177))="","",OFFSET('Sanitation Data'!$F$31,0,10*ROW('Sanitation Data'!F177)))</f>
        <v/>
      </c>
      <c r="CY183" s="374" t="str">
        <f ca="1">+IF(OFFSET('Sanitation Data'!$F$32,0,10*ROW('Sanitation Data'!F177))="","",OFFSET('Sanitation Data'!$F$32,0,10*ROW('Sanitation Data'!F177)))</f>
        <v/>
      </c>
      <c r="CZ183" s="374" t="str">
        <f ca="1">+IF(OFFSET('Sanitation Data'!$G$28,0,10*ROW('Sanitation Data'!G177))="","",OFFSET('Sanitation Data'!$G$28,0,10*ROW('Sanitation Data'!G177)))</f>
        <v/>
      </c>
      <c r="DA183" s="374" t="str">
        <f ca="1">+IF(OFFSET('Sanitation Data'!$G$29,0,10*ROW('Sanitation Data'!G177))="","",OFFSET('Sanitation Data'!$G$29,0,10*ROW('Sanitation Data'!G177)))</f>
        <v/>
      </c>
      <c r="DB183" s="374" t="str">
        <f ca="1">+IF(OFFSET('Sanitation Data'!$G$30,0,10*ROW('Sanitation Data'!G177))="","",OFFSET('Sanitation Data'!$G$30,0,10*ROW('Sanitation Data'!G177)))</f>
        <v/>
      </c>
      <c r="DC183" s="374" t="str">
        <f ca="1">+IF(OFFSET('Sanitation Data'!$G$31,0,10*ROW('Sanitation Data'!G177))="","",OFFSET('Sanitation Data'!$G$31,0,10*ROW('Sanitation Data'!G177)))</f>
        <v/>
      </c>
      <c r="DD183" s="374" t="str">
        <f ca="1">+IF(OFFSET('Sanitation Data'!$G$32,0,10*ROW('Sanitation Data'!G177))="","",OFFSET('Sanitation Data'!$G$32,0,10*ROW('Sanitation Data'!G177)))</f>
        <v/>
      </c>
      <c r="DE183" s="374" t="str">
        <f ca="1">+IF(OFFSET('Sanitation Data'!$H$28,0,10*ROW('Sanitation Data'!H177))="","",OFFSET('Sanitation Data'!$H$28,0,10*ROW('Sanitation Data'!H177)))</f>
        <v/>
      </c>
      <c r="DF183" s="374" t="str">
        <f ca="1">+IF(OFFSET('Sanitation Data'!$H$29,0,10*ROW('Sanitation Data'!H177))="","",OFFSET('Sanitation Data'!$H$29,0,10*ROW('Sanitation Data'!H177)))</f>
        <v/>
      </c>
      <c r="DG183" s="374" t="str">
        <f ca="1">+IF(OFFSET('Sanitation Data'!$H$30,0,10*ROW('Sanitation Data'!H177))="","",OFFSET('Sanitation Data'!$H$30,0,10*ROW('Sanitation Data'!H177)))</f>
        <v/>
      </c>
      <c r="DH183" s="374" t="str">
        <f ca="1">+IF(OFFSET('Sanitation Data'!$H$31,0,10*ROW('Sanitation Data'!H177))="","",OFFSET('Sanitation Data'!$H$31,0,10*ROW('Sanitation Data'!H177)))</f>
        <v/>
      </c>
      <c r="DI183" s="374" t="str">
        <f ca="1">+IF(OFFSET('Sanitation Data'!$H$32,0,10*ROW('Sanitation Data'!H177))="","",OFFSET('Sanitation Data'!$H$32,0,10*ROW('Sanitation Data'!H177)))</f>
        <v/>
      </c>
      <c r="DJ183" s="374" t="str">
        <f ca="1">+IF(OFFSET('Sanitation Data'!$I$28,0,10*ROW('Sanitation Data'!I177))="","",OFFSET('Sanitation Data'!$I$28,0,10*ROW('Sanitation Data'!I177)))</f>
        <v/>
      </c>
      <c r="DK183" s="374" t="str">
        <f ca="1">+IF(OFFSET('Sanitation Data'!$I$29,0,10*ROW('Sanitation Data'!I177))="","",OFFSET('Sanitation Data'!$I$29,0,10*ROW('Sanitation Data'!I177)))</f>
        <v/>
      </c>
      <c r="DL183" s="374" t="str">
        <f ca="1">+IF(OFFSET('Sanitation Data'!$I$30,0,10*ROW('Sanitation Data'!I177))="","",OFFSET('Sanitation Data'!$I$30,0,10*ROW('Sanitation Data'!I177)))</f>
        <v/>
      </c>
      <c r="DM183" s="374" t="str">
        <f ca="1">+IF(OFFSET('Sanitation Data'!$I$31,0,10*ROW('Sanitation Data'!I177))="","",OFFSET('Sanitation Data'!$I$31,0,10*ROW('Sanitation Data'!I177)))</f>
        <v/>
      </c>
      <c r="DN183" s="374" t="str">
        <f ca="1">+IF(OFFSET('Sanitation Data'!$I$32,0,10*ROW('Sanitation Data'!I177))="","",OFFSET('Sanitation Data'!$I$32,0,10*ROW('Sanitation Data'!I177)))</f>
        <v/>
      </c>
      <c r="DO183" s="374" t="str">
        <f ca="1">+IF(OFFSET('Hygiene Data'!$D$11,0,10*ROW('Hygiene Data'!D177))="","",OFFSET('Hygiene Data'!$D$11,0,10*ROW('Hygiene Data'!D177)))</f>
        <v/>
      </c>
      <c r="DP183" s="374" t="str">
        <f ca="1">+IF(OFFSET('Hygiene Data'!$D$12,0,10*ROW('Hygiene Data'!D177))="","",OFFSET('Hygiene Data'!$D$12,0,10*ROW('Hygiene Data'!D177)))</f>
        <v/>
      </c>
      <c r="DQ183" s="374" t="str">
        <f ca="1">+IF(OFFSET('Hygiene Data'!$D$13,0,10*ROW('Hygiene Data'!D177))="","",OFFSET('Hygiene Data'!$D$13,0,10*ROW('Hygiene Data'!D177)))</f>
        <v/>
      </c>
      <c r="DR183" s="374" t="str">
        <f ca="1">+IF(OFFSET('Hygiene Data'!$E$11,0,10*ROW('Hygiene Data'!E177))="","",OFFSET('Hygiene Data'!$E$11,0,10*ROW('Hygiene Data'!E177)))</f>
        <v/>
      </c>
      <c r="DS183" s="374" t="str">
        <f ca="1">+IF(OFFSET('Hygiene Data'!$E$12,0,10*ROW('Hygiene Data'!E177))="","",OFFSET('Hygiene Data'!$E$12,0,10*ROW('Hygiene Data'!E177)))</f>
        <v/>
      </c>
      <c r="DT183" s="374" t="str">
        <f ca="1">+IF(OFFSET('Hygiene Data'!$E$13,0,10*ROW('Hygiene Data'!E177))="","",OFFSET('Hygiene Data'!$E$13,0,10*ROW('Hygiene Data'!E177)))</f>
        <v/>
      </c>
      <c r="DU183" s="374" t="str">
        <f ca="1">+IF(OFFSET('Hygiene Data'!$F$11,0,10*ROW('Hygiene Data'!F177))="","",OFFSET('Hygiene Data'!$F$11,0,10*ROW('Hygiene Data'!F177)))</f>
        <v/>
      </c>
      <c r="DV183" s="374" t="str">
        <f ca="1">+IF(OFFSET('Hygiene Data'!$F$12,0,10*ROW('Hygiene Data'!F177))="","",OFFSET('Hygiene Data'!$F$12,0,10*ROW('Hygiene Data'!F177)))</f>
        <v/>
      </c>
      <c r="DW183" s="374" t="str">
        <f ca="1">+IF(OFFSET('Hygiene Data'!$F$13,0,10*ROW('Hygiene Data'!F177))="","",OFFSET('Hygiene Data'!$F$13,0,10*ROW('Hygiene Data'!F177)))</f>
        <v/>
      </c>
      <c r="DX183" s="374" t="str">
        <f ca="1">+IF(OFFSET('Hygiene Data'!$G$11,0,10*ROW('Hygiene Data'!G177))="","",OFFSET('Hygiene Data'!$G$11,0,10*ROW('Hygiene Data'!G177)))</f>
        <v/>
      </c>
      <c r="DY183" s="374" t="str">
        <f ca="1">+IF(OFFSET('Hygiene Data'!$G$12,0,10*ROW('Hygiene Data'!G177))="","",OFFSET('Hygiene Data'!$G$12,0,10*ROW('Hygiene Data'!G177)))</f>
        <v/>
      </c>
      <c r="DZ183" s="374" t="str">
        <f ca="1">+IF(OFFSET('Hygiene Data'!$G$13,0,10*ROW('Hygiene Data'!G177))="","",OFFSET('Hygiene Data'!$G$13,0,10*ROW('Hygiene Data'!G177)))</f>
        <v/>
      </c>
      <c r="EA183" s="374" t="str">
        <f ca="1">+IF(OFFSET('Hygiene Data'!$H$11,0,10*ROW('Hygiene Data'!H177))="","",OFFSET('Hygiene Data'!$H$11,0,10*ROW('Hygiene Data'!H177)))</f>
        <v/>
      </c>
      <c r="EB183" s="374" t="str">
        <f ca="1">+IF(OFFSET('Hygiene Data'!$H$12,0,10*ROW('Hygiene Data'!H177))="","",OFFSET('Hygiene Data'!$H$12,0,10*ROW('Hygiene Data'!H177)))</f>
        <v/>
      </c>
      <c r="EC183" s="374" t="str">
        <f ca="1">+IF(OFFSET('Hygiene Data'!$H$13,0,10*ROW('Hygiene Data'!H177))="","",OFFSET('Hygiene Data'!$H$13,0,10*ROW('Hygiene Data'!H177)))</f>
        <v/>
      </c>
      <c r="ED183" s="374" t="str">
        <f ca="1">+IF(OFFSET('Hygiene Data'!$I$11,0,10*ROW('Hygiene Data'!I177))="","",OFFSET('Hygiene Data'!$I$11,0,10*ROW('Hygiene Data'!I177)))</f>
        <v/>
      </c>
      <c r="EE183" s="374" t="str">
        <f ca="1">+IF(OFFSET('Hygiene Data'!$I$12,0,10*ROW('Hygiene Data'!I177))="","",OFFSET('Hygiene Data'!$I$12,0,10*ROW('Hygiene Data'!I177)))</f>
        <v/>
      </c>
      <c r="EF183" s="374" t="str">
        <f ca="1">+IF(OFFSET('Hygiene Data'!$I$13,0,10*ROW('Hygiene Data'!I177))="","",OFFSET('Hygiene Data'!$I$13,0,10*ROW('Hygiene Data'!I177)))</f>
        <v/>
      </c>
    </row>
    <row r="184" spans="1:136" x14ac:dyDescent="0.25">
      <c r="A184" s="483" t="str">
        <f ca="1">+IF(OFFSET('Water Data'!$B$2,0,10*ROW('Water Data'!E178))="","",OFFSET('Water Data'!$B$2,0,10*ROW('Water Data'!E178)))</f>
        <v/>
      </c>
      <c r="B184" s="48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0" t="str">
        <f t="shared" ca="1" si="2"/>
        <v/>
      </c>
      <c r="D184" s="51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4" t="str">
        <f ca="1">+IF(OFFSET('Water Data'!$D$27,0,10*ROW('Water Data'!D178))="","",OFFSET('Water Data'!$D$27,0,10*ROW('Water Data'!D178)))</f>
        <v/>
      </c>
      <c r="BT184" s="374" t="str">
        <f ca="1">+IF(OFFSET('Water Data'!$D$28,0,10*ROW('Water Data'!D178))="","",OFFSET('Water Data'!$D$28,0,10*ROW('Water Data'!D178)))</f>
        <v/>
      </c>
      <c r="BU184" s="374" t="str">
        <f ca="1">+IF(OFFSET('Water Data'!$D$29,0,10*ROW('Water Data'!D178))="","",OFFSET('Water Data'!$D$29,0,10*ROW('Water Data'!D178)))</f>
        <v/>
      </c>
      <c r="BV184" s="374" t="str">
        <f ca="1">+IF(OFFSET('Water Data'!$E$27,0,10*ROW('Water Data'!E178))="","",OFFSET('Water Data'!$E$27,0,10*ROW('Water Data'!E178)))</f>
        <v/>
      </c>
      <c r="BW184" s="374" t="str">
        <f ca="1">+IF(OFFSET('Water Data'!$E$28,0,10*ROW('Water Data'!E178))="","",OFFSET('Water Data'!$E$28,0,10*ROW('Water Data'!E178)))</f>
        <v/>
      </c>
      <c r="BX184" s="374" t="str">
        <f ca="1">+IF(OFFSET('Water Data'!$E$29,0,10*ROW('Water Data'!E178))="","",OFFSET('Water Data'!$E$29,0,10*ROW('Water Data'!E178)))</f>
        <v/>
      </c>
      <c r="BY184" s="374" t="str">
        <f ca="1">+IF(OFFSET('Water Data'!$F$27,0,10*ROW('Water Data'!F178))="","",OFFSET('Water Data'!$F$27,0,10*ROW('Water Data'!F178)))</f>
        <v/>
      </c>
      <c r="BZ184" s="374" t="str">
        <f ca="1">+IF(OFFSET('Water Data'!$F$28,0,10*ROW('Water Data'!F178))="","",OFFSET('Water Data'!$F$28,0,10*ROW('Water Data'!F178)))</f>
        <v/>
      </c>
      <c r="CA184" s="374" t="str">
        <f ca="1">+IF(OFFSET('Water Data'!$F$29,0,10*ROW('Water Data'!F178))="","",OFFSET('Water Data'!$F$29,0,10*ROW('Water Data'!F178)))</f>
        <v/>
      </c>
      <c r="CB184" s="374" t="str">
        <f ca="1">+IF(OFFSET('Water Data'!$G$27,0,10*ROW('Water Data'!G178))="","",OFFSET('Water Data'!$G$27,0,10*ROW('Water Data'!G178)))</f>
        <v/>
      </c>
      <c r="CC184" s="374" t="str">
        <f ca="1">+IF(OFFSET('Water Data'!$G$28,0,10*ROW('Water Data'!G178))="","",OFFSET('Water Data'!$G$28,0,10*ROW('Water Data'!G178)))</f>
        <v/>
      </c>
      <c r="CD184" s="374" t="str">
        <f ca="1">+IF(OFFSET('Water Data'!$G$29,0,10*ROW('Water Data'!G178))="","",OFFSET('Water Data'!$G$29,0,10*ROW('Water Data'!G178)))</f>
        <v/>
      </c>
      <c r="CE184" s="374" t="str">
        <f ca="1">+IF(OFFSET('Water Data'!$H$27,0,10*ROW('Water Data'!H178))="","",OFFSET('Water Data'!$H$27,0,10*ROW('Water Data'!H178)))</f>
        <v/>
      </c>
      <c r="CF184" s="374" t="str">
        <f ca="1">+IF(OFFSET('Water Data'!$H$28,0,10*ROW('Water Data'!H178))="","",OFFSET('Water Data'!$H$28,0,10*ROW('Water Data'!H178)))</f>
        <v/>
      </c>
      <c r="CG184" s="374" t="str">
        <f ca="1">+IF(OFFSET('Water Data'!$H$29,0,10*ROW('Water Data'!H178))="","",OFFSET('Water Data'!$H$29,0,10*ROW('Water Data'!H178)))</f>
        <v/>
      </c>
      <c r="CH184" s="374" t="str">
        <f ca="1">+IF(OFFSET('Water Data'!$I$27,0,10*ROW('Water Data'!I178))="","",OFFSET('Water Data'!$I$27,0,10*ROW('Water Data'!I178)))</f>
        <v/>
      </c>
      <c r="CI184" s="374" t="str">
        <f ca="1">+IF(OFFSET('Water Data'!$I$28,0,10*ROW('Water Data'!I178))="","",OFFSET('Water Data'!$I$28,0,10*ROW('Water Data'!I178)))</f>
        <v/>
      </c>
      <c r="CJ184" s="374" t="str">
        <f ca="1">+IF(OFFSET('Water Data'!$I$29,0,10*ROW('Water Data'!I178))="","",OFFSET('Water Data'!$I$29,0,10*ROW('Water Data'!I178)))</f>
        <v/>
      </c>
      <c r="CK184" s="374" t="str">
        <f ca="1">+IF(OFFSET('Sanitation Data'!$D$28,0,10*ROW('Sanitation Data'!D178))="","",OFFSET('Sanitation Data'!$D$28,0,10*ROW('Sanitation Data'!D178)))</f>
        <v/>
      </c>
      <c r="CL184" s="374" t="str">
        <f ca="1">+IF(OFFSET('Sanitation Data'!$D$29,0,10*ROW('Sanitation Data'!D178))="","",OFFSET('Sanitation Data'!$D$29,0,10*ROW('Sanitation Data'!D178)))</f>
        <v/>
      </c>
      <c r="CM184" s="374" t="str">
        <f ca="1">+IF(OFFSET('Sanitation Data'!$D$30,0,10*ROW('Sanitation Data'!D178))="","",OFFSET('Sanitation Data'!$D$30,0,10*ROW('Sanitation Data'!D178)))</f>
        <v/>
      </c>
      <c r="CN184" s="374" t="str">
        <f ca="1">+IF(OFFSET('Sanitation Data'!$D$31,0,10*ROW('Sanitation Data'!D178))="","",OFFSET('Sanitation Data'!$D$31,0,10*ROW('Sanitation Data'!D178)))</f>
        <v/>
      </c>
      <c r="CO184" s="374" t="str">
        <f ca="1">+IF(OFFSET('Sanitation Data'!$D$32,0,10*ROW('Sanitation Data'!D178))="","",OFFSET('Sanitation Data'!$D$32,0,10*ROW('Sanitation Data'!D178)))</f>
        <v/>
      </c>
      <c r="CP184" s="374" t="str">
        <f ca="1">+IF(OFFSET('Sanitation Data'!$E$28,0,10*ROW('Sanitation Data'!E178))="","",OFFSET('Sanitation Data'!$E$28,0,10*ROW('Sanitation Data'!E178)))</f>
        <v/>
      </c>
      <c r="CQ184" s="374" t="str">
        <f ca="1">+IF(OFFSET('Sanitation Data'!$E$29,0,10*ROW('Sanitation Data'!E178))="","",OFFSET('Sanitation Data'!$E$29,0,10*ROW('Sanitation Data'!E178)))</f>
        <v/>
      </c>
      <c r="CR184" s="374" t="str">
        <f ca="1">+IF(OFFSET('Sanitation Data'!$E$30,0,10*ROW('Sanitation Data'!E178))="","",OFFSET('Sanitation Data'!$E$30,0,10*ROW('Sanitation Data'!E178)))</f>
        <v/>
      </c>
      <c r="CS184" s="374" t="str">
        <f ca="1">+IF(OFFSET('Sanitation Data'!$E$31,0,10*ROW('Sanitation Data'!E178))="","",OFFSET('Sanitation Data'!$E$31,0,10*ROW('Sanitation Data'!E178)))</f>
        <v/>
      </c>
      <c r="CT184" s="374" t="str">
        <f ca="1">+IF(OFFSET('Sanitation Data'!$E$32,0,10*ROW('Sanitation Data'!E178))="","",OFFSET('Sanitation Data'!$E$32,0,10*ROW('Sanitation Data'!E178)))</f>
        <v/>
      </c>
      <c r="CU184" s="374" t="str">
        <f ca="1">+IF(OFFSET('Sanitation Data'!$F$28,0,10*ROW('Sanitation Data'!F178))="","",OFFSET('Sanitation Data'!$F$28,0,10*ROW('Sanitation Data'!F178)))</f>
        <v/>
      </c>
      <c r="CV184" s="374" t="str">
        <f ca="1">+IF(OFFSET('Sanitation Data'!$F$29,0,10*ROW('Sanitation Data'!F178))="","",OFFSET('Sanitation Data'!$F$29,0,10*ROW('Sanitation Data'!F178)))</f>
        <v/>
      </c>
      <c r="CW184" s="374" t="str">
        <f ca="1">+IF(OFFSET('Sanitation Data'!$F$30,0,10*ROW('Sanitation Data'!F178))="","",OFFSET('Sanitation Data'!$F$30,0,10*ROW('Sanitation Data'!F178)))</f>
        <v/>
      </c>
      <c r="CX184" s="374" t="str">
        <f ca="1">+IF(OFFSET('Sanitation Data'!$F$31,0,10*ROW('Sanitation Data'!F178))="","",OFFSET('Sanitation Data'!$F$31,0,10*ROW('Sanitation Data'!F178)))</f>
        <v/>
      </c>
      <c r="CY184" s="374" t="str">
        <f ca="1">+IF(OFFSET('Sanitation Data'!$F$32,0,10*ROW('Sanitation Data'!F178))="","",OFFSET('Sanitation Data'!$F$32,0,10*ROW('Sanitation Data'!F178)))</f>
        <v/>
      </c>
      <c r="CZ184" s="374" t="str">
        <f ca="1">+IF(OFFSET('Sanitation Data'!$G$28,0,10*ROW('Sanitation Data'!G178))="","",OFFSET('Sanitation Data'!$G$28,0,10*ROW('Sanitation Data'!G178)))</f>
        <v/>
      </c>
      <c r="DA184" s="374" t="str">
        <f ca="1">+IF(OFFSET('Sanitation Data'!$G$29,0,10*ROW('Sanitation Data'!G178))="","",OFFSET('Sanitation Data'!$G$29,0,10*ROW('Sanitation Data'!G178)))</f>
        <v/>
      </c>
      <c r="DB184" s="374" t="str">
        <f ca="1">+IF(OFFSET('Sanitation Data'!$G$30,0,10*ROW('Sanitation Data'!G178))="","",OFFSET('Sanitation Data'!$G$30,0,10*ROW('Sanitation Data'!G178)))</f>
        <v/>
      </c>
      <c r="DC184" s="374" t="str">
        <f ca="1">+IF(OFFSET('Sanitation Data'!$G$31,0,10*ROW('Sanitation Data'!G178))="","",OFFSET('Sanitation Data'!$G$31,0,10*ROW('Sanitation Data'!G178)))</f>
        <v/>
      </c>
      <c r="DD184" s="374" t="str">
        <f ca="1">+IF(OFFSET('Sanitation Data'!$G$32,0,10*ROW('Sanitation Data'!G178))="","",OFFSET('Sanitation Data'!$G$32,0,10*ROW('Sanitation Data'!G178)))</f>
        <v/>
      </c>
      <c r="DE184" s="374" t="str">
        <f ca="1">+IF(OFFSET('Sanitation Data'!$H$28,0,10*ROW('Sanitation Data'!H178))="","",OFFSET('Sanitation Data'!$H$28,0,10*ROW('Sanitation Data'!H178)))</f>
        <v/>
      </c>
      <c r="DF184" s="374" t="str">
        <f ca="1">+IF(OFFSET('Sanitation Data'!$H$29,0,10*ROW('Sanitation Data'!H178))="","",OFFSET('Sanitation Data'!$H$29,0,10*ROW('Sanitation Data'!H178)))</f>
        <v/>
      </c>
      <c r="DG184" s="374" t="str">
        <f ca="1">+IF(OFFSET('Sanitation Data'!$H$30,0,10*ROW('Sanitation Data'!H178))="","",OFFSET('Sanitation Data'!$H$30,0,10*ROW('Sanitation Data'!H178)))</f>
        <v/>
      </c>
      <c r="DH184" s="374" t="str">
        <f ca="1">+IF(OFFSET('Sanitation Data'!$H$31,0,10*ROW('Sanitation Data'!H178))="","",OFFSET('Sanitation Data'!$H$31,0,10*ROW('Sanitation Data'!H178)))</f>
        <v/>
      </c>
      <c r="DI184" s="374" t="str">
        <f ca="1">+IF(OFFSET('Sanitation Data'!$H$32,0,10*ROW('Sanitation Data'!H178))="","",OFFSET('Sanitation Data'!$H$32,0,10*ROW('Sanitation Data'!H178)))</f>
        <v/>
      </c>
      <c r="DJ184" s="374" t="str">
        <f ca="1">+IF(OFFSET('Sanitation Data'!$I$28,0,10*ROW('Sanitation Data'!I178))="","",OFFSET('Sanitation Data'!$I$28,0,10*ROW('Sanitation Data'!I178)))</f>
        <v/>
      </c>
      <c r="DK184" s="374" t="str">
        <f ca="1">+IF(OFFSET('Sanitation Data'!$I$29,0,10*ROW('Sanitation Data'!I178))="","",OFFSET('Sanitation Data'!$I$29,0,10*ROW('Sanitation Data'!I178)))</f>
        <v/>
      </c>
      <c r="DL184" s="374" t="str">
        <f ca="1">+IF(OFFSET('Sanitation Data'!$I$30,0,10*ROW('Sanitation Data'!I178))="","",OFFSET('Sanitation Data'!$I$30,0,10*ROW('Sanitation Data'!I178)))</f>
        <v/>
      </c>
      <c r="DM184" s="374" t="str">
        <f ca="1">+IF(OFFSET('Sanitation Data'!$I$31,0,10*ROW('Sanitation Data'!I178))="","",OFFSET('Sanitation Data'!$I$31,0,10*ROW('Sanitation Data'!I178)))</f>
        <v/>
      </c>
      <c r="DN184" s="374" t="str">
        <f ca="1">+IF(OFFSET('Sanitation Data'!$I$32,0,10*ROW('Sanitation Data'!I178))="","",OFFSET('Sanitation Data'!$I$32,0,10*ROW('Sanitation Data'!I178)))</f>
        <v/>
      </c>
      <c r="DO184" s="374" t="str">
        <f ca="1">+IF(OFFSET('Hygiene Data'!$D$11,0,10*ROW('Hygiene Data'!D178))="","",OFFSET('Hygiene Data'!$D$11,0,10*ROW('Hygiene Data'!D178)))</f>
        <v/>
      </c>
      <c r="DP184" s="374" t="str">
        <f ca="1">+IF(OFFSET('Hygiene Data'!$D$12,0,10*ROW('Hygiene Data'!D178))="","",OFFSET('Hygiene Data'!$D$12,0,10*ROW('Hygiene Data'!D178)))</f>
        <v/>
      </c>
      <c r="DQ184" s="374" t="str">
        <f ca="1">+IF(OFFSET('Hygiene Data'!$D$13,0,10*ROW('Hygiene Data'!D178))="","",OFFSET('Hygiene Data'!$D$13,0,10*ROW('Hygiene Data'!D178)))</f>
        <v/>
      </c>
      <c r="DR184" s="374" t="str">
        <f ca="1">+IF(OFFSET('Hygiene Data'!$E$11,0,10*ROW('Hygiene Data'!E178))="","",OFFSET('Hygiene Data'!$E$11,0,10*ROW('Hygiene Data'!E178)))</f>
        <v/>
      </c>
      <c r="DS184" s="374" t="str">
        <f ca="1">+IF(OFFSET('Hygiene Data'!$E$12,0,10*ROW('Hygiene Data'!E178))="","",OFFSET('Hygiene Data'!$E$12,0,10*ROW('Hygiene Data'!E178)))</f>
        <v/>
      </c>
      <c r="DT184" s="374" t="str">
        <f ca="1">+IF(OFFSET('Hygiene Data'!$E$13,0,10*ROW('Hygiene Data'!E178))="","",OFFSET('Hygiene Data'!$E$13,0,10*ROW('Hygiene Data'!E178)))</f>
        <v/>
      </c>
      <c r="DU184" s="374" t="str">
        <f ca="1">+IF(OFFSET('Hygiene Data'!$F$11,0,10*ROW('Hygiene Data'!F178))="","",OFFSET('Hygiene Data'!$F$11,0,10*ROW('Hygiene Data'!F178)))</f>
        <v/>
      </c>
      <c r="DV184" s="374" t="str">
        <f ca="1">+IF(OFFSET('Hygiene Data'!$F$12,0,10*ROW('Hygiene Data'!F178))="","",OFFSET('Hygiene Data'!$F$12,0,10*ROW('Hygiene Data'!F178)))</f>
        <v/>
      </c>
      <c r="DW184" s="374" t="str">
        <f ca="1">+IF(OFFSET('Hygiene Data'!$F$13,0,10*ROW('Hygiene Data'!F178))="","",OFFSET('Hygiene Data'!$F$13,0,10*ROW('Hygiene Data'!F178)))</f>
        <v/>
      </c>
      <c r="DX184" s="374" t="str">
        <f ca="1">+IF(OFFSET('Hygiene Data'!$G$11,0,10*ROW('Hygiene Data'!G178))="","",OFFSET('Hygiene Data'!$G$11,0,10*ROW('Hygiene Data'!G178)))</f>
        <v/>
      </c>
      <c r="DY184" s="374" t="str">
        <f ca="1">+IF(OFFSET('Hygiene Data'!$G$12,0,10*ROW('Hygiene Data'!G178))="","",OFFSET('Hygiene Data'!$G$12,0,10*ROW('Hygiene Data'!G178)))</f>
        <v/>
      </c>
      <c r="DZ184" s="374" t="str">
        <f ca="1">+IF(OFFSET('Hygiene Data'!$G$13,0,10*ROW('Hygiene Data'!G178))="","",OFFSET('Hygiene Data'!$G$13,0,10*ROW('Hygiene Data'!G178)))</f>
        <v/>
      </c>
      <c r="EA184" s="374" t="str">
        <f ca="1">+IF(OFFSET('Hygiene Data'!$H$11,0,10*ROW('Hygiene Data'!H178))="","",OFFSET('Hygiene Data'!$H$11,0,10*ROW('Hygiene Data'!H178)))</f>
        <v/>
      </c>
      <c r="EB184" s="374" t="str">
        <f ca="1">+IF(OFFSET('Hygiene Data'!$H$12,0,10*ROW('Hygiene Data'!H178))="","",OFFSET('Hygiene Data'!$H$12,0,10*ROW('Hygiene Data'!H178)))</f>
        <v/>
      </c>
      <c r="EC184" s="374" t="str">
        <f ca="1">+IF(OFFSET('Hygiene Data'!$H$13,0,10*ROW('Hygiene Data'!H178))="","",OFFSET('Hygiene Data'!$H$13,0,10*ROW('Hygiene Data'!H178)))</f>
        <v/>
      </c>
      <c r="ED184" s="374" t="str">
        <f ca="1">+IF(OFFSET('Hygiene Data'!$I$11,0,10*ROW('Hygiene Data'!I178))="","",OFFSET('Hygiene Data'!$I$11,0,10*ROW('Hygiene Data'!I178)))</f>
        <v/>
      </c>
      <c r="EE184" s="374" t="str">
        <f ca="1">+IF(OFFSET('Hygiene Data'!$I$12,0,10*ROW('Hygiene Data'!I178))="","",OFFSET('Hygiene Data'!$I$12,0,10*ROW('Hygiene Data'!I178)))</f>
        <v/>
      </c>
      <c r="EF184" s="374" t="str">
        <f ca="1">+IF(OFFSET('Hygiene Data'!$I$13,0,10*ROW('Hygiene Data'!I178))="","",OFFSET('Hygiene Data'!$I$13,0,10*ROW('Hygiene Data'!I178)))</f>
        <v/>
      </c>
    </row>
    <row r="185" spans="1:136" x14ac:dyDescent="0.25">
      <c r="A185" s="483" t="str">
        <f ca="1">+IF(OFFSET('Water Data'!$B$2,0,10*ROW('Water Data'!E179))="","",OFFSET('Water Data'!$B$2,0,10*ROW('Water Data'!E179)))</f>
        <v/>
      </c>
      <c r="B185" s="48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0" t="str">
        <f t="shared" ca="1" si="2"/>
        <v/>
      </c>
      <c r="D185" s="51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4" t="str">
        <f ca="1">+IF(OFFSET('Water Data'!$D$27,0,10*ROW('Water Data'!D179))="","",OFFSET('Water Data'!$D$27,0,10*ROW('Water Data'!D179)))</f>
        <v/>
      </c>
      <c r="BT185" s="374" t="str">
        <f ca="1">+IF(OFFSET('Water Data'!$D$28,0,10*ROW('Water Data'!D179))="","",OFFSET('Water Data'!$D$28,0,10*ROW('Water Data'!D179)))</f>
        <v/>
      </c>
      <c r="BU185" s="374" t="str">
        <f ca="1">+IF(OFFSET('Water Data'!$D$29,0,10*ROW('Water Data'!D179))="","",OFFSET('Water Data'!$D$29,0,10*ROW('Water Data'!D179)))</f>
        <v/>
      </c>
      <c r="BV185" s="374" t="str">
        <f ca="1">+IF(OFFSET('Water Data'!$E$27,0,10*ROW('Water Data'!E179))="","",OFFSET('Water Data'!$E$27,0,10*ROW('Water Data'!E179)))</f>
        <v/>
      </c>
      <c r="BW185" s="374" t="str">
        <f ca="1">+IF(OFFSET('Water Data'!$E$28,0,10*ROW('Water Data'!E179))="","",OFFSET('Water Data'!$E$28,0,10*ROW('Water Data'!E179)))</f>
        <v/>
      </c>
      <c r="BX185" s="374" t="str">
        <f ca="1">+IF(OFFSET('Water Data'!$E$29,0,10*ROW('Water Data'!E179))="","",OFFSET('Water Data'!$E$29,0,10*ROW('Water Data'!E179)))</f>
        <v/>
      </c>
      <c r="BY185" s="374" t="str">
        <f ca="1">+IF(OFFSET('Water Data'!$F$27,0,10*ROW('Water Data'!F179))="","",OFFSET('Water Data'!$F$27,0,10*ROW('Water Data'!F179)))</f>
        <v/>
      </c>
      <c r="BZ185" s="374" t="str">
        <f ca="1">+IF(OFFSET('Water Data'!$F$28,0,10*ROW('Water Data'!F179))="","",OFFSET('Water Data'!$F$28,0,10*ROW('Water Data'!F179)))</f>
        <v/>
      </c>
      <c r="CA185" s="374" t="str">
        <f ca="1">+IF(OFFSET('Water Data'!$F$29,0,10*ROW('Water Data'!F179))="","",OFFSET('Water Data'!$F$29,0,10*ROW('Water Data'!F179)))</f>
        <v/>
      </c>
      <c r="CB185" s="374" t="str">
        <f ca="1">+IF(OFFSET('Water Data'!$G$27,0,10*ROW('Water Data'!G179))="","",OFFSET('Water Data'!$G$27,0,10*ROW('Water Data'!G179)))</f>
        <v/>
      </c>
      <c r="CC185" s="374" t="str">
        <f ca="1">+IF(OFFSET('Water Data'!$G$28,0,10*ROW('Water Data'!G179))="","",OFFSET('Water Data'!$G$28,0,10*ROW('Water Data'!G179)))</f>
        <v/>
      </c>
      <c r="CD185" s="374" t="str">
        <f ca="1">+IF(OFFSET('Water Data'!$G$29,0,10*ROW('Water Data'!G179))="","",OFFSET('Water Data'!$G$29,0,10*ROW('Water Data'!G179)))</f>
        <v/>
      </c>
      <c r="CE185" s="374" t="str">
        <f ca="1">+IF(OFFSET('Water Data'!$H$27,0,10*ROW('Water Data'!H179))="","",OFFSET('Water Data'!$H$27,0,10*ROW('Water Data'!H179)))</f>
        <v/>
      </c>
      <c r="CF185" s="374" t="str">
        <f ca="1">+IF(OFFSET('Water Data'!$H$28,0,10*ROW('Water Data'!H179))="","",OFFSET('Water Data'!$H$28,0,10*ROW('Water Data'!H179)))</f>
        <v/>
      </c>
      <c r="CG185" s="374" t="str">
        <f ca="1">+IF(OFFSET('Water Data'!$H$29,0,10*ROW('Water Data'!H179))="","",OFFSET('Water Data'!$H$29,0,10*ROW('Water Data'!H179)))</f>
        <v/>
      </c>
      <c r="CH185" s="374" t="str">
        <f ca="1">+IF(OFFSET('Water Data'!$I$27,0,10*ROW('Water Data'!I179))="","",OFFSET('Water Data'!$I$27,0,10*ROW('Water Data'!I179)))</f>
        <v/>
      </c>
      <c r="CI185" s="374" t="str">
        <f ca="1">+IF(OFFSET('Water Data'!$I$28,0,10*ROW('Water Data'!I179))="","",OFFSET('Water Data'!$I$28,0,10*ROW('Water Data'!I179)))</f>
        <v/>
      </c>
      <c r="CJ185" s="374" t="str">
        <f ca="1">+IF(OFFSET('Water Data'!$I$29,0,10*ROW('Water Data'!I179))="","",OFFSET('Water Data'!$I$29,0,10*ROW('Water Data'!I179)))</f>
        <v/>
      </c>
      <c r="CK185" s="374" t="str">
        <f ca="1">+IF(OFFSET('Sanitation Data'!$D$28,0,10*ROW('Sanitation Data'!D179))="","",OFFSET('Sanitation Data'!$D$28,0,10*ROW('Sanitation Data'!D179)))</f>
        <v/>
      </c>
      <c r="CL185" s="374" t="str">
        <f ca="1">+IF(OFFSET('Sanitation Data'!$D$29,0,10*ROW('Sanitation Data'!D179))="","",OFFSET('Sanitation Data'!$D$29,0,10*ROW('Sanitation Data'!D179)))</f>
        <v/>
      </c>
      <c r="CM185" s="374" t="str">
        <f ca="1">+IF(OFFSET('Sanitation Data'!$D$30,0,10*ROW('Sanitation Data'!D179))="","",OFFSET('Sanitation Data'!$D$30,0,10*ROW('Sanitation Data'!D179)))</f>
        <v/>
      </c>
      <c r="CN185" s="374" t="str">
        <f ca="1">+IF(OFFSET('Sanitation Data'!$D$31,0,10*ROW('Sanitation Data'!D179))="","",OFFSET('Sanitation Data'!$D$31,0,10*ROW('Sanitation Data'!D179)))</f>
        <v/>
      </c>
      <c r="CO185" s="374" t="str">
        <f ca="1">+IF(OFFSET('Sanitation Data'!$D$32,0,10*ROW('Sanitation Data'!D179))="","",OFFSET('Sanitation Data'!$D$32,0,10*ROW('Sanitation Data'!D179)))</f>
        <v/>
      </c>
      <c r="CP185" s="374" t="str">
        <f ca="1">+IF(OFFSET('Sanitation Data'!$E$28,0,10*ROW('Sanitation Data'!E179))="","",OFFSET('Sanitation Data'!$E$28,0,10*ROW('Sanitation Data'!E179)))</f>
        <v/>
      </c>
      <c r="CQ185" s="374" t="str">
        <f ca="1">+IF(OFFSET('Sanitation Data'!$E$29,0,10*ROW('Sanitation Data'!E179))="","",OFFSET('Sanitation Data'!$E$29,0,10*ROW('Sanitation Data'!E179)))</f>
        <v/>
      </c>
      <c r="CR185" s="374" t="str">
        <f ca="1">+IF(OFFSET('Sanitation Data'!$E$30,0,10*ROW('Sanitation Data'!E179))="","",OFFSET('Sanitation Data'!$E$30,0,10*ROW('Sanitation Data'!E179)))</f>
        <v/>
      </c>
      <c r="CS185" s="374" t="str">
        <f ca="1">+IF(OFFSET('Sanitation Data'!$E$31,0,10*ROW('Sanitation Data'!E179))="","",OFFSET('Sanitation Data'!$E$31,0,10*ROW('Sanitation Data'!E179)))</f>
        <v/>
      </c>
      <c r="CT185" s="374" t="str">
        <f ca="1">+IF(OFFSET('Sanitation Data'!$E$32,0,10*ROW('Sanitation Data'!E179))="","",OFFSET('Sanitation Data'!$E$32,0,10*ROW('Sanitation Data'!E179)))</f>
        <v/>
      </c>
      <c r="CU185" s="374" t="str">
        <f ca="1">+IF(OFFSET('Sanitation Data'!$F$28,0,10*ROW('Sanitation Data'!F179))="","",OFFSET('Sanitation Data'!$F$28,0,10*ROW('Sanitation Data'!F179)))</f>
        <v/>
      </c>
      <c r="CV185" s="374" t="str">
        <f ca="1">+IF(OFFSET('Sanitation Data'!$F$29,0,10*ROW('Sanitation Data'!F179))="","",OFFSET('Sanitation Data'!$F$29,0,10*ROW('Sanitation Data'!F179)))</f>
        <v/>
      </c>
      <c r="CW185" s="374" t="str">
        <f ca="1">+IF(OFFSET('Sanitation Data'!$F$30,0,10*ROW('Sanitation Data'!F179))="","",OFFSET('Sanitation Data'!$F$30,0,10*ROW('Sanitation Data'!F179)))</f>
        <v/>
      </c>
      <c r="CX185" s="374" t="str">
        <f ca="1">+IF(OFFSET('Sanitation Data'!$F$31,0,10*ROW('Sanitation Data'!F179))="","",OFFSET('Sanitation Data'!$F$31,0,10*ROW('Sanitation Data'!F179)))</f>
        <v/>
      </c>
      <c r="CY185" s="374" t="str">
        <f ca="1">+IF(OFFSET('Sanitation Data'!$F$32,0,10*ROW('Sanitation Data'!F179))="","",OFFSET('Sanitation Data'!$F$32,0,10*ROW('Sanitation Data'!F179)))</f>
        <v/>
      </c>
      <c r="CZ185" s="374" t="str">
        <f ca="1">+IF(OFFSET('Sanitation Data'!$G$28,0,10*ROW('Sanitation Data'!G179))="","",OFFSET('Sanitation Data'!$G$28,0,10*ROW('Sanitation Data'!G179)))</f>
        <v/>
      </c>
      <c r="DA185" s="374" t="str">
        <f ca="1">+IF(OFFSET('Sanitation Data'!$G$29,0,10*ROW('Sanitation Data'!G179))="","",OFFSET('Sanitation Data'!$G$29,0,10*ROW('Sanitation Data'!G179)))</f>
        <v/>
      </c>
      <c r="DB185" s="374" t="str">
        <f ca="1">+IF(OFFSET('Sanitation Data'!$G$30,0,10*ROW('Sanitation Data'!G179))="","",OFFSET('Sanitation Data'!$G$30,0,10*ROW('Sanitation Data'!G179)))</f>
        <v/>
      </c>
      <c r="DC185" s="374" t="str">
        <f ca="1">+IF(OFFSET('Sanitation Data'!$G$31,0,10*ROW('Sanitation Data'!G179))="","",OFFSET('Sanitation Data'!$G$31,0,10*ROW('Sanitation Data'!G179)))</f>
        <v/>
      </c>
      <c r="DD185" s="374" t="str">
        <f ca="1">+IF(OFFSET('Sanitation Data'!$G$32,0,10*ROW('Sanitation Data'!G179))="","",OFFSET('Sanitation Data'!$G$32,0,10*ROW('Sanitation Data'!G179)))</f>
        <v/>
      </c>
      <c r="DE185" s="374" t="str">
        <f ca="1">+IF(OFFSET('Sanitation Data'!$H$28,0,10*ROW('Sanitation Data'!H179))="","",OFFSET('Sanitation Data'!$H$28,0,10*ROW('Sanitation Data'!H179)))</f>
        <v/>
      </c>
      <c r="DF185" s="374" t="str">
        <f ca="1">+IF(OFFSET('Sanitation Data'!$H$29,0,10*ROW('Sanitation Data'!H179))="","",OFFSET('Sanitation Data'!$H$29,0,10*ROW('Sanitation Data'!H179)))</f>
        <v/>
      </c>
      <c r="DG185" s="374" t="str">
        <f ca="1">+IF(OFFSET('Sanitation Data'!$H$30,0,10*ROW('Sanitation Data'!H179))="","",OFFSET('Sanitation Data'!$H$30,0,10*ROW('Sanitation Data'!H179)))</f>
        <v/>
      </c>
      <c r="DH185" s="374" t="str">
        <f ca="1">+IF(OFFSET('Sanitation Data'!$H$31,0,10*ROW('Sanitation Data'!H179))="","",OFFSET('Sanitation Data'!$H$31,0,10*ROW('Sanitation Data'!H179)))</f>
        <v/>
      </c>
      <c r="DI185" s="374" t="str">
        <f ca="1">+IF(OFFSET('Sanitation Data'!$H$32,0,10*ROW('Sanitation Data'!H179))="","",OFFSET('Sanitation Data'!$H$32,0,10*ROW('Sanitation Data'!H179)))</f>
        <v/>
      </c>
      <c r="DJ185" s="374" t="str">
        <f ca="1">+IF(OFFSET('Sanitation Data'!$I$28,0,10*ROW('Sanitation Data'!I179))="","",OFFSET('Sanitation Data'!$I$28,0,10*ROW('Sanitation Data'!I179)))</f>
        <v/>
      </c>
      <c r="DK185" s="374" t="str">
        <f ca="1">+IF(OFFSET('Sanitation Data'!$I$29,0,10*ROW('Sanitation Data'!I179))="","",OFFSET('Sanitation Data'!$I$29,0,10*ROW('Sanitation Data'!I179)))</f>
        <v/>
      </c>
      <c r="DL185" s="374" t="str">
        <f ca="1">+IF(OFFSET('Sanitation Data'!$I$30,0,10*ROW('Sanitation Data'!I179))="","",OFFSET('Sanitation Data'!$I$30,0,10*ROW('Sanitation Data'!I179)))</f>
        <v/>
      </c>
      <c r="DM185" s="374" t="str">
        <f ca="1">+IF(OFFSET('Sanitation Data'!$I$31,0,10*ROW('Sanitation Data'!I179))="","",OFFSET('Sanitation Data'!$I$31,0,10*ROW('Sanitation Data'!I179)))</f>
        <v/>
      </c>
      <c r="DN185" s="374" t="str">
        <f ca="1">+IF(OFFSET('Sanitation Data'!$I$32,0,10*ROW('Sanitation Data'!I179))="","",OFFSET('Sanitation Data'!$I$32,0,10*ROW('Sanitation Data'!I179)))</f>
        <v/>
      </c>
      <c r="DO185" s="374" t="str">
        <f ca="1">+IF(OFFSET('Hygiene Data'!$D$11,0,10*ROW('Hygiene Data'!D179))="","",OFFSET('Hygiene Data'!$D$11,0,10*ROW('Hygiene Data'!D179)))</f>
        <v/>
      </c>
      <c r="DP185" s="374" t="str">
        <f ca="1">+IF(OFFSET('Hygiene Data'!$D$12,0,10*ROW('Hygiene Data'!D179))="","",OFFSET('Hygiene Data'!$D$12,0,10*ROW('Hygiene Data'!D179)))</f>
        <v/>
      </c>
      <c r="DQ185" s="374" t="str">
        <f ca="1">+IF(OFFSET('Hygiene Data'!$D$13,0,10*ROW('Hygiene Data'!D179))="","",OFFSET('Hygiene Data'!$D$13,0,10*ROW('Hygiene Data'!D179)))</f>
        <v/>
      </c>
      <c r="DR185" s="374" t="str">
        <f ca="1">+IF(OFFSET('Hygiene Data'!$E$11,0,10*ROW('Hygiene Data'!E179))="","",OFFSET('Hygiene Data'!$E$11,0,10*ROW('Hygiene Data'!E179)))</f>
        <v/>
      </c>
      <c r="DS185" s="374" t="str">
        <f ca="1">+IF(OFFSET('Hygiene Data'!$E$12,0,10*ROW('Hygiene Data'!E179))="","",OFFSET('Hygiene Data'!$E$12,0,10*ROW('Hygiene Data'!E179)))</f>
        <v/>
      </c>
      <c r="DT185" s="374" t="str">
        <f ca="1">+IF(OFFSET('Hygiene Data'!$E$13,0,10*ROW('Hygiene Data'!E179))="","",OFFSET('Hygiene Data'!$E$13,0,10*ROW('Hygiene Data'!E179)))</f>
        <v/>
      </c>
      <c r="DU185" s="374" t="str">
        <f ca="1">+IF(OFFSET('Hygiene Data'!$F$11,0,10*ROW('Hygiene Data'!F179))="","",OFFSET('Hygiene Data'!$F$11,0,10*ROW('Hygiene Data'!F179)))</f>
        <v/>
      </c>
      <c r="DV185" s="374" t="str">
        <f ca="1">+IF(OFFSET('Hygiene Data'!$F$12,0,10*ROW('Hygiene Data'!F179))="","",OFFSET('Hygiene Data'!$F$12,0,10*ROW('Hygiene Data'!F179)))</f>
        <v/>
      </c>
      <c r="DW185" s="374" t="str">
        <f ca="1">+IF(OFFSET('Hygiene Data'!$F$13,0,10*ROW('Hygiene Data'!F179))="","",OFFSET('Hygiene Data'!$F$13,0,10*ROW('Hygiene Data'!F179)))</f>
        <v/>
      </c>
      <c r="DX185" s="374" t="str">
        <f ca="1">+IF(OFFSET('Hygiene Data'!$G$11,0,10*ROW('Hygiene Data'!G179))="","",OFFSET('Hygiene Data'!$G$11,0,10*ROW('Hygiene Data'!G179)))</f>
        <v/>
      </c>
      <c r="DY185" s="374" t="str">
        <f ca="1">+IF(OFFSET('Hygiene Data'!$G$12,0,10*ROW('Hygiene Data'!G179))="","",OFFSET('Hygiene Data'!$G$12,0,10*ROW('Hygiene Data'!G179)))</f>
        <v/>
      </c>
      <c r="DZ185" s="374" t="str">
        <f ca="1">+IF(OFFSET('Hygiene Data'!$G$13,0,10*ROW('Hygiene Data'!G179))="","",OFFSET('Hygiene Data'!$G$13,0,10*ROW('Hygiene Data'!G179)))</f>
        <v/>
      </c>
      <c r="EA185" s="374" t="str">
        <f ca="1">+IF(OFFSET('Hygiene Data'!$H$11,0,10*ROW('Hygiene Data'!H179))="","",OFFSET('Hygiene Data'!$H$11,0,10*ROW('Hygiene Data'!H179)))</f>
        <v/>
      </c>
      <c r="EB185" s="374" t="str">
        <f ca="1">+IF(OFFSET('Hygiene Data'!$H$12,0,10*ROW('Hygiene Data'!H179))="","",OFFSET('Hygiene Data'!$H$12,0,10*ROW('Hygiene Data'!H179)))</f>
        <v/>
      </c>
      <c r="EC185" s="374" t="str">
        <f ca="1">+IF(OFFSET('Hygiene Data'!$H$13,0,10*ROW('Hygiene Data'!H179))="","",OFFSET('Hygiene Data'!$H$13,0,10*ROW('Hygiene Data'!H179)))</f>
        <v/>
      </c>
      <c r="ED185" s="374" t="str">
        <f ca="1">+IF(OFFSET('Hygiene Data'!$I$11,0,10*ROW('Hygiene Data'!I179))="","",OFFSET('Hygiene Data'!$I$11,0,10*ROW('Hygiene Data'!I179)))</f>
        <v/>
      </c>
      <c r="EE185" s="374" t="str">
        <f ca="1">+IF(OFFSET('Hygiene Data'!$I$12,0,10*ROW('Hygiene Data'!I179))="","",OFFSET('Hygiene Data'!$I$12,0,10*ROW('Hygiene Data'!I179)))</f>
        <v/>
      </c>
      <c r="EF185" s="374" t="str">
        <f ca="1">+IF(OFFSET('Hygiene Data'!$I$13,0,10*ROW('Hygiene Data'!I179))="","",OFFSET('Hygiene Data'!$I$13,0,10*ROW('Hygiene Data'!I179)))</f>
        <v/>
      </c>
    </row>
    <row r="186" spans="1:136" x14ac:dyDescent="0.25">
      <c r="A186" s="483" t="str">
        <f ca="1">+IF(OFFSET('Water Data'!$B$2,0,10*ROW('Water Data'!E180))="","",OFFSET('Water Data'!$B$2,0,10*ROW('Water Data'!E180)))</f>
        <v/>
      </c>
      <c r="B186" s="48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0" t="str">
        <f t="shared" ca="1" si="2"/>
        <v/>
      </c>
      <c r="D186" s="51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4" t="str">
        <f ca="1">+IF(OFFSET('Water Data'!$D$27,0,10*ROW('Water Data'!D180))="","",OFFSET('Water Data'!$D$27,0,10*ROW('Water Data'!D180)))</f>
        <v/>
      </c>
      <c r="BT186" s="374" t="str">
        <f ca="1">+IF(OFFSET('Water Data'!$D$28,0,10*ROW('Water Data'!D180))="","",OFFSET('Water Data'!$D$28,0,10*ROW('Water Data'!D180)))</f>
        <v/>
      </c>
      <c r="BU186" s="374" t="str">
        <f ca="1">+IF(OFFSET('Water Data'!$D$29,0,10*ROW('Water Data'!D180))="","",OFFSET('Water Data'!$D$29,0,10*ROW('Water Data'!D180)))</f>
        <v/>
      </c>
      <c r="BV186" s="374" t="str">
        <f ca="1">+IF(OFFSET('Water Data'!$E$27,0,10*ROW('Water Data'!E180))="","",OFFSET('Water Data'!$E$27,0,10*ROW('Water Data'!E180)))</f>
        <v/>
      </c>
      <c r="BW186" s="374" t="str">
        <f ca="1">+IF(OFFSET('Water Data'!$E$28,0,10*ROW('Water Data'!E180))="","",OFFSET('Water Data'!$E$28,0,10*ROW('Water Data'!E180)))</f>
        <v/>
      </c>
      <c r="BX186" s="374" t="str">
        <f ca="1">+IF(OFFSET('Water Data'!$E$29,0,10*ROW('Water Data'!E180))="","",OFFSET('Water Data'!$E$29,0,10*ROW('Water Data'!E180)))</f>
        <v/>
      </c>
      <c r="BY186" s="374" t="str">
        <f ca="1">+IF(OFFSET('Water Data'!$F$27,0,10*ROW('Water Data'!F180))="","",OFFSET('Water Data'!$F$27,0,10*ROW('Water Data'!F180)))</f>
        <v/>
      </c>
      <c r="BZ186" s="374" t="str">
        <f ca="1">+IF(OFFSET('Water Data'!$F$28,0,10*ROW('Water Data'!F180))="","",OFFSET('Water Data'!$F$28,0,10*ROW('Water Data'!F180)))</f>
        <v/>
      </c>
      <c r="CA186" s="374" t="str">
        <f ca="1">+IF(OFFSET('Water Data'!$F$29,0,10*ROW('Water Data'!F180))="","",OFFSET('Water Data'!$F$29,0,10*ROW('Water Data'!F180)))</f>
        <v/>
      </c>
      <c r="CB186" s="374" t="str">
        <f ca="1">+IF(OFFSET('Water Data'!$G$27,0,10*ROW('Water Data'!G180))="","",OFFSET('Water Data'!$G$27,0,10*ROW('Water Data'!G180)))</f>
        <v/>
      </c>
      <c r="CC186" s="374" t="str">
        <f ca="1">+IF(OFFSET('Water Data'!$G$28,0,10*ROW('Water Data'!G180))="","",OFFSET('Water Data'!$G$28,0,10*ROW('Water Data'!G180)))</f>
        <v/>
      </c>
      <c r="CD186" s="374" t="str">
        <f ca="1">+IF(OFFSET('Water Data'!$G$29,0,10*ROW('Water Data'!G180))="","",OFFSET('Water Data'!$G$29,0,10*ROW('Water Data'!G180)))</f>
        <v/>
      </c>
      <c r="CE186" s="374" t="str">
        <f ca="1">+IF(OFFSET('Water Data'!$H$27,0,10*ROW('Water Data'!H180))="","",OFFSET('Water Data'!$H$27,0,10*ROW('Water Data'!H180)))</f>
        <v/>
      </c>
      <c r="CF186" s="374" t="str">
        <f ca="1">+IF(OFFSET('Water Data'!$H$28,0,10*ROW('Water Data'!H180))="","",OFFSET('Water Data'!$H$28,0,10*ROW('Water Data'!H180)))</f>
        <v/>
      </c>
      <c r="CG186" s="374" t="str">
        <f ca="1">+IF(OFFSET('Water Data'!$H$29,0,10*ROW('Water Data'!H180))="","",OFFSET('Water Data'!$H$29,0,10*ROW('Water Data'!H180)))</f>
        <v/>
      </c>
      <c r="CH186" s="374" t="str">
        <f ca="1">+IF(OFFSET('Water Data'!$I$27,0,10*ROW('Water Data'!I180))="","",OFFSET('Water Data'!$I$27,0,10*ROW('Water Data'!I180)))</f>
        <v/>
      </c>
      <c r="CI186" s="374" t="str">
        <f ca="1">+IF(OFFSET('Water Data'!$I$28,0,10*ROW('Water Data'!I180))="","",OFFSET('Water Data'!$I$28,0,10*ROW('Water Data'!I180)))</f>
        <v/>
      </c>
      <c r="CJ186" s="374" t="str">
        <f ca="1">+IF(OFFSET('Water Data'!$I$29,0,10*ROW('Water Data'!I180))="","",OFFSET('Water Data'!$I$29,0,10*ROW('Water Data'!I180)))</f>
        <v/>
      </c>
      <c r="CK186" s="374" t="str">
        <f ca="1">+IF(OFFSET('Sanitation Data'!$D$28,0,10*ROW('Sanitation Data'!D180))="","",OFFSET('Sanitation Data'!$D$28,0,10*ROW('Sanitation Data'!D180)))</f>
        <v/>
      </c>
      <c r="CL186" s="374" t="str">
        <f ca="1">+IF(OFFSET('Sanitation Data'!$D$29,0,10*ROW('Sanitation Data'!D180))="","",OFFSET('Sanitation Data'!$D$29,0,10*ROW('Sanitation Data'!D180)))</f>
        <v/>
      </c>
      <c r="CM186" s="374" t="str">
        <f ca="1">+IF(OFFSET('Sanitation Data'!$D$30,0,10*ROW('Sanitation Data'!D180))="","",OFFSET('Sanitation Data'!$D$30,0,10*ROW('Sanitation Data'!D180)))</f>
        <v/>
      </c>
      <c r="CN186" s="374" t="str">
        <f ca="1">+IF(OFFSET('Sanitation Data'!$D$31,0,10*ROW('Sanitation Data'!D180))="","",OFFSET('Sanitation Data'!$D$31,0,10*ROW('Sanitation Data'!D180)))</f>
        <v/>
      </c>
      <c r="CO186" s="374" t="str">
        <f ca="1">+IF(OFFSET('Sanitation Data'!$D$32,0,10*ROW('Sanitation Data'!D180))="","",OFFSET('Sanitation Data'!$D$32,0,10*ROW('Sanitation Data'!D180)))</f>
        <v/>
      </c>
      <c r="CP186" s="374" t="str">
        <f ca="1">+IF(OFFSET('Sanitation Data'!$E$28,0,10*ROW('Sanitation Data'!E180))="","",OFFSET('Sanitation Data'!$E$28,0,10*ROW('Sanitation Data'!E180)))</f>
        <v/>
      </c>
      <c r="CQ186" s="374" t="str">
        <f ca="1">+IF(OFFSET('Sanitation Data'!$E$29,0,10*ROW('Sanitation Data'!E180))="","",OFFSET('Sanitation Data'!$E$29,0,10*ROW('Sanitation Data'!E180)))</f>
        <v/>
      </c>
      <c r="CR186" s="374" t="str">
        <f ca="1">+IF(OFFSET('Sanitation Data'!$E$30,0,10*ROW('Sanitation Data'!E180))="","",OFFSET('Sanitation Data'!$E$30,0,10*ROW('Sanitation Data'!E180)))</f>
        <v/>
      </c>
      <c r="CS186" s="374" t="str">
        <f ca="1">+IF(OFFSET('Sanitation Data'!$E$31,0,10*ROW('Sanitation Data'!E180))="","",OFFSET('Sanitation Data'!$E$31,0,10*ROW('Sanitation Data'!E180)))</f>
        <v/>
      </c>
      <c r="CT186" s="374" t="str">
        <f ca="1">+IF(OFFSET('Sanitation Data'!$E$32,0,10*ROW('Sanitation Data'!E180))="","",OFFSET('Sanitation Data'!$E$32,0,10*ROW('Sanitation Data'!E180)))</f>
        <v/>
      </c>
      <c r="CU186" s="374" t="str">
        <f ca="1">+IF(OFFSET('Sanitation Data'!$F$28,0,10*ROW('Sanitation Data'!F180))="","",OFFSET('Sanitation Data'!$F$28,0,10*ROW('Sanitation Data'!F180)))</f>
        <v/>
      </c>
      <c r="CV186" s="374" t="str">
        <f ca="1">+IF(OFFSET('Sanitation Data'!$F$29,0,10*ROW('Sanitation Data'!F180))="","",OFFSET('Sanitation Data'!$F$29,0,10*ROW('Sanitation Data'!F180)))</f>
        <v/>
      </c>
      <c r="CW186" s="374" t="str">
        <f ca="1">+IF(OFFSET('Sanitation Data'!$F$30,0,10*ROW('Sanitation Data'!F180))="","",OFFSET('Sanitation Data'!$F$30,0,10*ROW('Sanitation Data'!F180)))</f>
        <v/>
      </c>
      <c r="CX186" s="374" t="str">
        <f ca="1">+IF(OFFSET('Sanitation Data'!$F$31,0,10*ROW('Sanitation Data'!F180))="","",OFFSET('Sanitation Data'!$F$31,0,10*ROW('Sanitation Data'!F180)))</f>
        <v/>
      </c>
      <c r="CY186" s="374" t="str">
        <f ca="1">+IF(OFFSET('Sanitation Data'!$F$32,0,10*ROW('Sanitation Data'!F180))="","",OFFSET('Sanitation Data'!$F$32,0,10*ROW('Sanitation Data'!F180)))</f>
        <v/>
      </c>
      <c r="CZ186" s="374" t="str">
        <f ca="1">+IF(OFFSET('Sanitation Data'!$G$28,0,10*ROW('Sanitation Data'!G180))="","",OFFSET('Sanitation Data'!$G$28,0,10*ROW('Sanitation Data'!G180)))</f>
        <v/>
      </c>
      <c r="DA186" s="374" t="str">
        <f ca="1">+IF(OFFSET('Sanitation Data'!$G$29,0,10*ROW('Sanitation Data'!G180))="","",OFFSET('Sanitation Data'!$G$29,0,10*ROW('Sanitation Data'!G180)))</f>
        <v/>
      </c>
      <c r="DB186" s="374" t="str">
        <f ca="1">+IF(OFFSET('Sanitation Data'!$G$30,0,10*ROW('Sanitation Data'!G180))="","",OFFSET('Sanitation Data'!$G$30,0,10*ROW('Sanitation Data'!G180)))</f>
        <v/>
      </c>
      <c r="DC186" s="374" t="str">
        <f ca="1">+IF(OFFSET('Sanitation Data'!$G$31,0,10*ROW('Sanitation Data'!G180))="","",OFFSET('Sanitation Data'!$G$31,0,10*ROW('Sanitation Data'!G180)))</f>
        <v/>
      </c>
      <c r="DD186" s="374" t="str">
        <f ca="1">+IF(OFFSET('Sanitation Data'!$G$32,0,10*ROW('Sanitation Data'!G180))="","",OFFSET('Sanitation Data'!$G$32,0,10*ROW('Sanitation Data'!G180)))</f>
        <v/>
      </c>
      <c r="DE186" s="374" t="str">
        <f ca="1">+IF(OFFSET('Sanitation Data'!$H$28,0,10*ROW('Sanitation Data'!H180))="","",OFFSET('Sanitation Data'!$H$28,0,10*ROW('Sanitation Data'!H180)))</f>
        <v/>
      </c>
      <c r="DF186" s="374" t="str">
        <f ca="1">+IF(OFFSET('Sanitation Data'!$H$29,0,10*ROW('Sanitation Data'!H180))="","",OFFSET('Sanitation Data'!$H$29,0,10*ROW('Sanitation Data'!H180)))</f>
        <v/>
      </c>
      <c r="DG186" s="374" t="str">
        <f ca="1">+IF(OFFSET('Sanitation Data'!$H$30,0,10*ROW('Sanitation Data'!H180))="","",OFFSET('Sanitation Data'!$H$30,0,10*ROW('Sanitation Data'!H180)))</f>
        <v/>
      </c>
      <c r="DH186" s="374" t="str">
        <f ca="1">+IF(OFFSET('Sanitation Data'!$H$31,0,10*ROW('Sanitation Data'!H180))="","",OFFSET('Sanitation Data'!$H$31,0,10*ROW('Sanitation Data'!H180)))</f>
        <v/>
      </c>
      <c r="DI186" s="374" t="str">
        <f ca="1">+IF(OFFSET('Sanitation Data'!$H$32,0,10*ROW('Sanitation Data'!H180))="","",OFFSET('Sanitation Data'!$H$32,0,10*ROW('Sanitation Data'!H180)))</f>
        <v/>
      </c>
      <c r="DJ186" s="374" t="str">
        <f ca="1">+IF(OFFSET('Sanitation Data'!$I$28,0,10*ROW('Sanitation Data'!I180))="","",OFFSET('Sanitation Data'!$I$28,0,10*ROW('Sanitation Data'!I180)))</f>
        <v/>
      </c>
      <c r="DK186" s="374" t="str">
        <f ca="1">+IF(OFFSET('Sanitation Data'!$I$29,0,10*ROW('Sanitation Data'!I180))="","",OFFSET('Sanitation Data'!$I$29,0,10*ROW('Sanitation Data'!I180)))</f>
        <v/>
      </c>
      <c r="DL186" s="374" t="str">
        <f ca="1">+IF(OFFSET('Sanitation Data'!$I$30,0,10*ROW('Sanitation Data'!I180))="","",OFFSET('Sanitation Data'!$I$30,0,10*ROW('Sanitation Data'!I180)))</f>
        <v/>
      </c>
      <c r="DM186" s="374" t="str">
        <f ca="1">+IF(OFFSET('Sanitation Data'!$I$31,0,10*ROW('Sanitation Data'!I180))="","",OFFSET('Sanitation Data'!$I$31,0,10*ROW('Sanitation Data'!I180)))</f>
        <v/>
      </c>
      <c r="DN186" s="374" t="str">
        <f ca="1">+IF(OFFSET('Sanitation Data'!$I$32,0,10*ROW('Sanitation Data'!I180))="","",OFFSET('Sanitation Data'!$I$32,0,10*ROW('Sanitation Data'!I180)))</f>
        <v/>
      </c>
      <c r="DO186" s="374" t="str">
        <f ca="1">+IF(OFFSET('Hygiene Data'!$D$11,0,10*ROW('Hygiene Data'!D180))="","",OFFSET('Hygiene Data'!$D$11,0,10*ROW('Hygiene Data'!D180)))</f>
        <v/>
      </c>
      <c r="DP186" s="374" t="str">
        <f ca="1">+IF(OFFSET('Hygiene Data'!$D$12,0,10*ROW('Hygiene Data'!D180))="","",OFFSET('Hygiene Data'!$D$12,0,10*ROW('Hygiene Data'!D180)))</f>
        <v/>
      </c>
      <c r="DQ186" s="374" t="str">
        <f ca="1">+IF(OFFSET('Hygiene Data'!$D$13,0,10*ROW('Hygiene Data'!D180))="","",OFFSET('Hygiene Data'!$D$13,0,10*ROW('Hygiene Data'!D180)))</f>
        <v/>
      </c>
      <c r="DR186" s="374" t="str">
        <f ca="1">+IF(OFFSET('Hygiene Data'!$E$11,0,10*ROW('Hygiene Data'!E180))="","",OFFSET('Hygiene Data'!$E$11,0,10*ROW('Hygiene Data'!E180)))</f>
        <v/>
      </c>
      <c r="DS186" s="374" t="str">
        <f ca="1">+IF(OFFSET('Hygiene Data'!$E$12,0,10*ROW('Hygiene Data'!E180))="","",OFFSET('Hygiene Data'!$E$12,0,10*ROW('Hygiene Data'!E180)))</f>
        <v/>
      </c>
      <c r="DT186" s="374" t="str">
        <f ca="1">+IF(OFFSET('Hygiene Data'!$E$13,0,10*ROW('Hygiene Data'!E180))="","",OFFSET('Hygiene Data'!$E$13,0,10*ROW('Hygiene Data'!E180)))</f>
        <v/>
      </c>
      <c r="DU186" s="374" t="str">
        <f ca="1">+IF(OFFSET('Hygiene Data'!$F$11,0,10*ROW('Hygiene Data'!F180))="","",OFFSET('Hygiene Data'!$F$11,0,10*ROW('Hygiene Data'!F180)))</f>
        <v/>
      </c>
      <c r="DV186" s="374" t="str">
        <f ca="1">+IF(OFFSET('Hygiene Data'!$F$12,0,10*ROW('Hygiene Data'!F180))="","",OFFSET('Hygiene Data'!$F$12,0,10*ROW('Hygiene Data'!F180)))</f>
        <v/>
      </c>
      <c r="DW186" s="374" t="str">
        <f ca="1">+IF(OFFSET('Hygiene Data'!$F$13,0,10*ROW('Hygiene Data'!F180))="","",OFFSET('Hygiene Data'!$F$13,0,10*ROW('Hygiene Data'!F180)))</f>
        <v/>
      </c>
      <c r="DX186" s="374" t="str">
        <f ca="1">+IF(OFFSET('Hygiene Data'!$G$11,0,10*ROW('Hygiene Data'!G180))="","",OFFSET('Hygiene Data'!$G$11,0,10*ROW('Hygiene Data'!G180)))</f>
        <v/>
      </c>
      <c r="DY186" s="374" t="str">
        <f ca="1">+IF(OFFSET('Hygiene Data'!$G$12,0,10*ROW('Hygiene Data'!G180))="","",OFFSET('Hygiene Data'!$G$12,0,10*ROW('Hygiene Data'!G180)))</f>
        <v/>
      </c>
      <c r="DZ186" s="374" t="str">
        <f ca="1">+IF(OFFSET('Hygiene Data'!$G$13,0,10*ROW('Hygiene Data'!G180))="","",OFFSET('Hygiene Data'!$G$13,0,10*ROW('Hygiene Data'!G180)))</f>
        <v/>
      </c>
      <c r="EA186" s="374" t="str">
        <f ca="1">+IF(OFFSET('Hygiene Data'!$H$11,0,10*ROW('Hygiene Data'!H180))="","",OFFSET('Hygiene Data'!$H$11,0,10*ROW('Hygiene Data'!H180)))</f>
        <v/>
      </c>
      <c r="EB186" s="374" t="str">
        <f ca="1">+IF(OFFSET('Hygiene Data'!$H$12,0,10*ROW('Hygiene Data'!H180))="","",OFFSET('Hygiene Data'!$H$12,0,10*ROW('Hygiene Data'!H180)))</f>
        <v/>
      </c>
      <c r="EC186" s="374" t="str">
        <f ca="1">+IF(OFFSET('Hygiene Data'!$H$13,0,10*ROW('Hygiene Data'!H180))="","",OFFSET('Hygiene Data'!$H$13,0,10*ROW('Hygiene Data'!H180)))</f>
        <v/>
      </c>
      <c r="ED186" s="374" t="str">
        <f ca="1">+IF(OFFSET('Hygiene Data'!$I$11,0,10*ROW('Hygiene Data'!I180))="","",OFFSET('Hygiene Data'!$I$11,0,10*ROW('Hygiene Data'!I180)))</f>
        <v/>
      </c>
      <c r="EE186" s="374" t="str">
        <f ca="1">+IF(OFFSET('Hygiene Data'!$I$12,0,10*ROW('Hygiene Data'!I180))="","",OFFSET('Hygiene Data'!$I$12,0,10*ROW('Hygiene Data'!I180)))</f>
        <v/>
      </c>
      <c r="EF186" s="374" t="str">
        <f ca="1">+IF(OFFSET('Hygiene Data'!$I$13,0,10*ROW('Hygiene Data'!I180))="","",OFFSET('Hygiene Data'!$I$13,0,10*ROW('Hygiene Data'!I180)))</f>
        <v/>
      </c>
    </row>
    <row r="187" spans="1:136" x14ac:dyDescent="0.25">
      <c r="A187" s="483" t="str">
        <f ca="1">+IF(OFFSET('Water Data'!$B$2,0,10*ROW('Water Data'!E181))="","",OFFSET('Water Data'!$B$2,0,10*ROW('Water Data'!E181)))</f>
        <v/>
      </c>
      <c r="B187" s="48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0" t="str">
        <f t="shared" ca="1" si="2"/>
        <v/>
      </c>
      <c r="D187" s="51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4" t="str">
        <f ca="1">+IF(OFFSET('Water Data'!$D$27,0,10*ROW('Water Data'!D181))="","",OFFSET('Water Data'!$D$27,0,10*ROW('Water Data'!D181)))</f>
        <v/>
      </c>
      <c r="BT187" s="374" t="str">
        <f ca="1">+IF(OFFSET('Water Data'!$D$28,0,10*ROW('Water Data'!D181))="","",OFFSET('Water Data'!$D$28,0,10*ROW('Water Data'!D181)))</f>
        <v/>
      </c>
      <c r="BU187" s="374" t="str">
        <f ca="1">+IF(OFFSET('Water Data'!$D$29,0,10*ROW('Water Data'!D181))="","",OFFSET('Water Data'!$D$29,0,10*ROW('Water Data'!D181)))</f>
        <v/>
      </c>
      <c r="BV187" s="374" t="str">
        <f ca="1">+IF(OFFSET('Water Data'!$E$27,0,10*ROW('Water Data'!E181))="","",OFFSET('Water Data'!$E$27,0,10*ROW('Water Data'!E181)))</f>
        <v/>
      </c>
      <c r="BW187" s="374" t="str">
        <f ca="1">+IF(OFFSET('Water Data'!$E$28,0,10*ROW('Water Data'!E181))="","",OFFSET('Water Data'!$E$28,0,10*ROW('Water Data'!E181)))</f>
        <v/>
      </c>
      <c r="BX187" s="374" t="str">
        <f ca="1">+IF(OFFSET('Water Data'!$E$29,0,10*ROW('Water Data'!E181))="","",OFFSET('Water Data'!$E$29,0,10*ROW('Water Data'!E181)))</f>
        <v/>
      </c>
      <c r="BY187" s="374" t="str">
        <f ca="1">+IF(OFFSET('Water Data'!$F$27,0,10*ROW('Water Data'!F181))="","",OFFSET('Water Data'!$F$27,0,10*ROW('Water Data'!F181)))</f>
        <v/>
      </c>
      <c r="BZ187" s="374" t="str">
        <f ca="1">+IF(OFFSET('Water Data'!$F$28,0,10*ROW('Water Data'!F181))="","",OFFSET('Water Data'!$F$28,0,10*ROW('Water Data'!F181)))</f>
        <v/>
      </c>
      <c r="CA187" s="374" t="str">
        <f ca="1">+IF(OFFSET('Water Data'!$F$29,0,10*ROW('Water Data'!F181))="","",OFFSET('Water Data'!$F$29,0,10*ROW('Water Data'!F181)))</f>
        <v/>
      </c>
      <c r="CB187" s="374" t="str">
        <f ca="1">+IF(OFFSET('Water Data'!$G$27,0,10*ROW('Water Data'!G181))="","",OFFSET('Water Data'!$G$27,0,10*ROW('Water Data'!G181)))</f>
        <v/>
      </c>
      <c r="CC187" s="374" t="str">
        <f ca="1">+IF(OFFSET('Water Data'!$G$28,0,10*ROW('Water Data'!G181))="","",OFFSET('Water Data'!$G$28,0,10*ROW('Water Data'!G181)))</f>
        <v/>
      </c>
      <c r="CD187" s="374" t="str">
        <f ca="1">+IF(OFFSET('Water Data'!$G$29,0,10*ROW('Water Data'!G181))="","",OFFSET('Water Data'!$G$29,0,10*ROW('Water Data'!G181)))</f>
        <v/>
      </c>
      <c r="CE187" s="374" t="str">
        <f ca="1">+IF(OFFSET('Water Data'!$H$27,0,10*ROW('Water Data'!H181))="","",OFFSET('Water Data'!$H$27,0,10*ROW('Water Data'!H181)))</f>
        <v/>
      </c>
      <c r="CF187" s="374" t="str">
        <f ca="1">+IF(OFFSET('Water Data'!$H$28,0,10*ROW('Water Data'!H181))="","",OFFSET('Water Data'!$H$28,0,10*ROW('Water Data'!H181)))</f>
        <v/>
      </c>
      <c r="CG187" s="374" t="str">
        <f ca="1">+IF(OFFSET('Water Data'!$H$29,0,10*ROW('Water Data'!H181))="","",OFFSET('Water Data'!$H$29,0,10*ROW('Water Data'!H181)))</f>
        <v/>
      </c>
      <c r="CH187" s="374" t="str">
        <f ca="1">+IF(OFFSET('Water Data'!$I$27,0,10*ROW('Water Data'!I181))="","",OFFSET('Water Data'!$I$27,0,10*ROW('Water Data'!I181)))</f>
        <v/>
      </c>
      <c r="CI187" s="374" t="str">
        <f ca="1">+IF(OFFSET('Water Data'!$I$28,0,10*ROW('Water Data'!I181))="","",OFFSET('Water Data'!$I$28,0,10*ROW('Water Data'!I181)))</f>
        <v/>
      </c>
      <c r="CJ187" s="374" t="str">
        <f ca="1">+IF(OFFSET('Water Data'!$I$29,0,10*ROW('Water Data'!I181))="","",OFFSET('Water Data'!$I$29,0,10*ROW('Water Data'!I181)))</f>
        <v/>
      </c>
      <c r="CK187" s="374" t="str">
        <f ca="1">+IF(OFFSET('Sanitation Data'!$D$28,0,10*ROW('Sanitation Data'!D181))="","",OFFSET('Sanitation Data'!$D$28,0,10*ROW('Sanitation Data'!D181)))</f>
        <v/>
      </c>
      <c r="CL187" s="374" t="str">
        <f ca="1">+IF(OFFSET('Sanitation Data'!$D$29,0,10*ROW('Sanitation Data'!D181))="","",OFFSET('Sanitation Data'!$D$29,0,10*ROW('Sanitation Data'!D181)))</f>
        <v/>
      </c>
      <c r="CM187" s="374" t="str">
        <f ca="1">+IF(OFFSET('Sanitation Data'!$D$30,0,10*ROW('Sanitation Data'!D181))="","",OFFSET('Sanitation Data'!$D$30,0,10*ROW('Sanitation Data'!D181)))</f>
        <v/>
      </c>
      <c r="CN187" s="374" t="str">
        <f ca="1">+IF(OFFSET('Sanitation Data'!$D$31,0,10*ROW('Sanitation Data'!D181))="","",OFFSET('Sanitation Data'!$D$31,0,10*ROW('Sanitation Data'!D181)))</f>
        <v/>
      </c>
      <c r="CO187" s="374" t="str">
        <f ca="1">+IF(OFFSET('Sanitation Data'!$D$32,0,10*ROW('Sanitation Data'!D181))="","",OFFSET('Sanitation Data'!$D$32,0,10*ROW('Sanitation Data'!D181)))</f>
        <v/>
      </c>
      <c r="CP187" s="374" t="str">
        <f ca="1">+IF(OFFSET('Sanitation Data'!$E$28,0,10*ROW('Sanitation Data'!E181))="","",OFFSET('Sanitation Data'!$E$28,0,10*ROW('Sanitation Data'!E181)))</f>
        <v/>
      </c>
      <c r="CQ187" s="374" t="str">
        <f ca="1">+IF(OFFSET('Sanitation Data'!$E$29,0,10*ROW('Sanitation Data'!E181))="","",OFFSET('Sanitation Data'!$E$29,0,10*ROW('Sanitation Data'!E181)))</f>
        <v/>
      </c>
      <c r="CR187" s="374" t="str">
        <f ca="1">+IF(OFFSET('Sanitation Data'!$E$30,0,10*ROW('Sanitation Data'!E181))="","",OFFSET('Sanitation Data'!$E$30,0,10*ROW('Sanitation Data'!E181)))</f>
        <v/>
      </c>
      <c r="CS187" s="374" t="str">
        <f ca="1">+IF(OFFSET('Sanitation Data'!$E$31,0,10*ROW('Sanitation Data'!E181))="","",OFFSET('Sanitation Data'!$E$31,0,10*ROW('Sanitation Data'!E181)))</f>
        <v/>
      </c>
      <c r="CT187" s="374" t="str">
        <f ca="1">+IF(OFFSET('Sanitation Data'!$E$32,0,10*ROW('Sanitation Data'!E181))="","",OFFSET('Sanitation Data'!$E$32,0,10*ROW('Sanitation Data'!E181)))</f>
        <v/>
      </c>
      <c r="CU187" s="374" t="str">
        <f ca="1">+IF(OFFSET('Sanitation Data'!$F$28,0,10*ROW('Sanitation Data'!F181))="","",OFFSET('Sanitation Data'!$F$28,0,10*ROW('Sanitation Data'!F181)))</f>
        <v/>
      </c>
      <c r="CV187" s="374" t="str">
        <f ca="1">+IF(OFFSET('Sanitation Data'!$F$29,0,10*ROW('Sanitation Data'!F181))="","",OFFSET('Sanitation Data'!$F$29,0,10*ROW('Sanitation Data'!F181)))</f>
        <v/>
      </c>
      <c r="CW187" s="374" t="str">
        <f ca="1">+IF(OFFSET('Sanitation Data'!$F$30,0,10*ROW('Sanitation Data'!F181))="","",OFFSET('Sanitation Data'!$F$30,0,10*ROW('Sanitation Data'!F181)))</f>
        <v/>
      </c>
      <c r="CX187" s="374" t="str">
        <f ca="1">+IF(OFFSET('Sanitation Data'!$F$31,0,10*ROW('Sanitation Data'!F181))="","",OFFSET('Sanitation Data'!$F$31,0,10*ROW('Sanitation Data'!F181)))</f>
        <v/>
      </c>
      <c r="CY187" s="374" t="str">
        <f ca="1">+IF(OFFSET('Sanitation Data'!$F$32,0,10*ROW('Sanitation Data'!F181))="","",OFFSET('Sanitation Data'!$F$32,0,10*ROW('Sanitation Data'!F181)))</f>
        <v/>
      </c>
      <c r="CZ187" s="374" t="str">
        <f ca="1">+IF(OFFSET('Sanitation Data'!$G$28,0,10*ROW('Sanitation Data'!G181))="","",OFFSET('Sanitation Data'!$G$28,0,10*ROW('Sanitation Data'!G181)))</f>
        <v/>
      </c>
      <c r="DA187" s="374" t="str">
        <f ca="1">+IF(OFFSET('Sanitation Data'!$G$29,0,10*ROW('Sanitation Data'!G181))="","",OFFSET('Sanitation Data'!$G$29,0,10*ROW('Sanitation Data'!G181)))</f>
        <v/>
      </c>
      <c r="DB187" s="374" t="str">
        <f ca="1">+IF(OFFSET('Sanitation Data'!$G$30,0,10*ROW('Sanitation Data'!G181))="","",OFFSET('Sanitation Data'!$G$30,0,10*ROW('Sanitation Data'!G181)))</f>
        <v/>
      </c>
      <c r="DC187" s="374" t="str">
        <f ca="1">+IF(OFFSET('Sanitation Data'!$G$31,0,10*ROW('Sanitation Data'!G181))="","",OFFSET('Sanitation Data'!$G$31,0,10*ROW('Sanitation Data'!G181)))</f>
        <v/>
      </c>
      <c r="DD187" s="374" t="str">
        <f ca="1">+IF(OFFSET('Sanitation Data'!$G$32,0,10*ROW('Sanitation Data'!G181))="","",OFFSET('Sanitation Data'!$G$32,0,10*ROW('Sanitation Data'!G181)))</f>
        <v/>
      </c>
      <c r="DE187" s="374" t="str">
        <f ca="1">+IF(OFFSET('Sanitation Data'!$H$28,0,10*ROW('Sanitation Data'!H181))="","",OFFSET('Sanitation Data'!$H$28,0,10*ROW('Sanitation Data'!H181)))</f>
        <v/>
      </c>
      <c r="DF187" s="374" t="str">
        <f ca="1">+IF(OFFSET('Sanitation Data'!$H$29,0,10*ROW('Sanitation Data'!H181))="","",OFFSET('Sanitation Data'!$H$29,0,10*ROW('Sanitation Data'!H181)))</f>
        <v/>
      </c>
      <c r="DG187" s="374" t="str">
        <f ca="1">+IF(OFFSET('Sanitation Data'!$H$30,0,10*ROW('Sanitation Data'!H181))="","",OFFSET('Sanitation Data'!$H$30,0,10*ROW('Sanitation Data'!H181)))</f>
        <v/>
      </c>
      <c r="DH187" s="374" t="str">
        <f ca="1">+IF(OFFSET('Sanitation Data'!$H$31,0,10*ROW('Sanitation Data'!H181))="","",OFFSET('Sanitation Data'!$H$31,0,10*ROW('Sanitation Data'!H181)))</f>
        <v/>
      </c>
      <c r="DI187" s="374" t="str">
        <f ca="1">+IF(OFFSET('Sanitation Data'!$H$32,0,10*ROW('Sanitation Data'!H181))="","",OFFSET('Sanitation Data'!$H$32,0,10*ROW('Sanitation Data'!H181)))</f>
        <v/>
      </c>
      <c r="DJ187" s="374" t="str">
        <f ca="1">+IF(OFFSET('Sanitation Data'!$I$28,0,10*ROW('Sanitation Data'!I181))="","",OFFSET('Sanitation Data'!$I$28,0,10*ROW('Sanitation Data'!I181)))</f>
        <v/>
      </c>
      <c r="DK187" s="374" t="str">
        <f ca="1">+IF(OFFSET('Sanitation Data'!$I$29,0,10*ROW('Sanitation Data'!I181))="","",OFFSET('Sanitation Data'!$I$29,0,10*ROW('Sanitation Data'!I181)))</f>
        <v/>
      </c>
      <c r="DL187" s="374" t="str">
        <f ca="1">+IF(OFFSET('Sanitation Data'!$I$30,0,10*ROW('Sanitation Data'!I181))="","",OFFSET('Sanitation Data'!$I$30,0,10*ROW('Sanitation Data'!I181)))</f>
        <v/>
      </c>
      <c r="DM187" s="374" t="str">
        <f ca="1">+IF(OFFSET('Sanitation Data'!$I$31,0,10*ROW('Sanitation Data'!I181))="","",OFFSET('Sanitation Data'!$I$31,0,10*ROW('Sanitation Data'!I181)))</f>
        <v/>
      </c>
      <c r="DN187" s="374" t="str">
        <f ca="1">+IF(OFFSET('Sanitation Data'!$I$32,0,10*ROW('Sanitation Data'!I181))="","",OFFSET('Sanitation Data'!$I$32,0,10*ROW('Sanitation Data'!I181)))</f>
        <v/>
      </c>
      <c r="DO187" s="374" t="str">
        <f ca="1">+IF(OFFSET('Hygiene Data'!$D$11,0,10*ROW('Hygiene Data'!D181))="","",OFFSET('Hygiene Data'!$D$11,0,10*ROW('Hygiene Data'!D181)))</f>
        <v/>
      </c>
      <c r="DP187" s="374" t="str">
        <f ca="1">+IF(OFFSET('Hygiene Data'!$D$12,0,10*ROW('Hygiene Data'!D181))="","",OFFSET('Hygiene Data'!$D$12,0,10*ROW('Hygiene Data'!D181)))</f>
        <v/>
      </c>
      <c r="DQ187" s="374" t="str">
        <f ca="1">+IF(OFFSET('Hygiene Data'!$D$13,0,10*ROW('Hygiene Data'!D181))="","",OFFSET('Hygiene Data'!$D$13,0,10*ROW('Hygiene Data'!D181)))</f>
        <v/>
      </c>
      <c r="DR187" s="374" t="str">
        <f ca="1">+IF(OFFSET('Hygiene Data'!$E$11,0,10*ROW('Hygiene Data'!E181))="","",OFFSET('Hygiene Data'!$E$11,0,10*ROW('Hygiene Data'!E181)))</f>
        <v/>
      </c>
      <c r="DS187" s="374" t="str">
        <f ca="1">+IF(OFFSET('Hygiene Data'!$E$12,0,10*ROW('Hygiene Data'!E181))="","",OFFSET('Hygiene Data'!$E$12,0,10*ROW('Hygiene Data'!E181)))</f>
        <v/>
      </c>
      <c r="DT187" s="374" t="str">
        <f ca="1">+IF(OFFSET('Hygiene Data'!$E$13,0,10*ROW('Hygiene Data'!E181))="","",OFFSET('Hygiene Data'!$E$13,0,10*ROW('Hygiene Data'!E181)))</f>
        <v/>
      </c>
      <c r="DU187" s="374" t="str">
        <f ca="1">+IF(OFFSET('Hygiene Data'!$F$11,0,10*ROW('Hygiene Data'!F181))="","",OFFSET('Hygiene Data'!$F$11,0,10*ROW('Hygiene Data'!F181)))</f>
        <v/>
      </c>
      <c r="DV187" s="374" t="str">
        <f ca="1">+IF(OFFSET('Hygiene Data'!$F$12,0,10*ROW('Hygiene Data'!F181))="","",OFFSET('Hygiene Data'!$F$12,0,10*ROW('Hygiene Data'!F181)))</f>
        <v/>
      </c>
      <c r="DW187" s="374" t="str">
        <f ca="1">+IF(OFFSET('Hygiene Data'!$F$13,0,10*ROW('Hygiene Data'!F181))="","",OFFSET('Hygiene Data'!$F$13,0,10*ROW('Hygiene Data'!F181)))</f>
        <v/>
      </c>
      <c r="DX187" s="374" t="str">
        <f ca="1">+IF(OFFSET('Hygiene Data'!$G$11,0,10*ROW('Hygiene Data'!G181))="","",OFFSET('Hygiene Data'!$G$11,0,10*ROW('Hygiene Data'!G181)))</f>
        <v/>
      </c>
      <c r="DY187" s="374" t="str">
        <f ca="1">+IF(OFFSET('Hygiene Data'!$G$12,0,10*ROW('Hygiene Data'!G181))="","",OFFSET('Hygiene Data'!$G$12,0,10*ROW('Hygiene Data'!G181)))</f>
        <v/>
      </c>
      <c r="DZ187" s="374" t="str">
        <f ca="1">+IF(OFFSET('Hygiene Data'!$G$13,0,10*ROW('Hygiene Data'!G181))="","",OFFSET('Hygiene Data'!$G$13,0,10*ROW('Hygiene Data'!G181)))</f>
        <v/>
      </c>
      <c r="EA187" s="374" t="str">
        <f ca="1">+IF(OFFSET('Hygiene Data'!$H$11,0,10*ROW('Hygiene Data'!H181))="","",OFFSET('Hygiene Data'!$H$11,0,10*ROW('Hygiene Data'!H181)))</f>
        <v/>
      </c>
      <c r="EB187" s="374" t="str">
        <f ca="1">+IF(OFFSET('Hygiene Data'!$H$12,0,10*ROW('Hygiene Data'!H181))="","",OFFSET('Hygiene Data'!$H$12,0,10*ROW('Hygiene Data'!H181)))</f>
        <v/>
      </c>
      <c r="EC187" s="374" t="str">
        <f ca="1">+IF(OFFSET('Hygiene Data'!$H$13,0,10*ROW('Hygiene Data'!H181))="","",OFFSET('Hygiene Data'!$H$13,0,10*ROW('Hygiene Data'!H181)))</f>
        <v/>
      </c>
      <c r="ED187" s="374" t="str">
        <f ca="1">+IF(OFFSET('Hygiene Data'!$I$11,0,10*ROW('Hygiene Data'!I181))="","",OFFSET('Hygiene Data'!$I$11,0,10*ROW('Hygiene Data'!I181)))</f>
        <v/>
      </c>
      <c r="EE187" s="374" t="str">
        <f ca="1">+IF(OFFSET('Hygiene Data'!$I$12,0,10*ROW('Hygiene Data'!I181))="","",OFFSET('Hygiene Data'!$I$12,0,10*ROW('Hygiene Data'!I181)))</f>
        <v/>
      </c>
      <c r="EF187" s="374" t="str">
        <f ca="1">+IF(OFFSET('Hygiene Data'!$I$13,0,10*ROW('Hygiene Data'!I181))="","",OFFSET('Hygiene Data'!$I$13,0,10*ROW('Hygiene Data'!I181)))</f>
        <v/>
      </c>
    </row>
    <row r="188" spans="1:136" x14ac:dyDescent="0.25">
      <c r="A188" s="483" t="str">
        <f ca="1">+IF(OFFSET('Water Data'!$B$2,0,10*ROW('Water Data'!E182))="","",OFFSET('Water Data'!$B$2,0,10*ROW('Water Data'!E182)))</f>
        <v/>
      </c>
      <c r="B188" s="48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0" t="str">
        <f t="shared" ca="1" si="2"/>
        <v/>
      </c>
      <c r="D188" s="51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4" t="str">
        <f ca="1">+IF(OFFSET('Water Data'!$D$27,0,10*ROW('Water Data'!D182))="","",OFFSET('Water Data'!$D$27,0,10*ROW('Water Data'!D182)))</f>
        <v/>
      </c>
      <c r="BT188" s="374" t="str">
        <f ca="1">+IF(OFFSET('Water Data'!$D$28,0,10*ROW('Water Data'!D182))="","",OFFSET('Water Data'!$D$28,0,10*ROW('Water Data'!D182)))</f>
        <v/>
      </c>
      <c r="BU188" s="374" t="str">
        <f ca="1">+IF(OFFSET('Water Data'!$D$29,0,10*ROW('Water Data'!D182))="","",OFFSET('Water Data'!$D$29,0,10*ROW('Water Data'!D182)))</f>
        <v/>
      </c>
      <c r="BV188" s="374" t="str">
        <f ca="1">+IF(OFFSET('Water Data'!$E$27,0,10*ROW('Water Data'!E182))="","",OFFSET('Water Data'!$E$27,0,10*ROW('Water Data'!E182)))</f>
        <v/>
      </c>
      <c r="BW188" s="374" t="str">
        <f ca="1">+IF(OFFSET('Water Data'!$E$28,0,10*ROW('Water Data'!E182))="","",OFFSET('Water Data'!$E$28,0,10*ROW('Water Data'!E182)))</f>
        <v/>
      </c>
      <c r="BX188" s="374" t="str">
        <f ca="1">+IF(OFFSET('Water Data'!$E$29,0,10*ROW('Water Data'!E182))="","",OFFSET('Water Data'!$E$29,0,10*ROW('Water Data'!E182)))</f>
        <v/>
      </c>
      <c r="BY188" s="374" t="str">
        <f ca="1">+IF(OFFSET('Water Data'!$F$27,0,10*ROW('Water Data'!F182))="","",OFFSET('Water Data'!$F$27,0,10*ROW('Water Data'!F182)))</f>
        <v/>
      </c>
      <c r="BZ188" s="374" t="str">
        <f ca="1">+IF(OFFSET('Water Data'!$F$28,0,10*ROW('Water Data'!F182))="","",OFFSET('Water Data'!$F$28,0,10*ROW('Water Data'!F182)))</f>
        <v/>
      </c>
      <c r="CA188" s="374" t="str">
        <f ca="1">+IF(OFFSET('Water Data'!$F$29,0,10*ROW('Water Data'!F182))="","",OFFSET('Water Data'!$F$29,0,10*ROW('Water Data'!F182)))</f>
        <v/>
      </c>
      <c r="CB188" s="374" t="str">
        <f ca="1">+IF(OFFSET('Water Data'!$G$27,0,10*ROW('Water Data'!G182))="","",OFFSET('Water Data'!$G$27,0,10*ROW('Water Data'!G182)))</f>
        <v/>
      </c>
      <c r="CC188" s="374" t="str">
        <f ca="1">+IF(OFFSET('Water Data'!$G$28,0,10*ROW('Water Data'!G182))="","",OFFSET('Water Data'!$G$28,0,10*ROW('Water Data'!G182)))</f>
        <v/>
      </c>
      <c r="CD188" s="374" t="str">
        <f ca="1">+IF(OFFSET('Water Data'!$G$29,0,10*ROW('Water Data'!G182))="","",OFFSET('Water Data'!$G$29,0,10*ROW('Water Data'!G182)))</f>
        <v/>
      </c>
      <c r="CE188" s="374" t="str">
        <f ca="1">+IF(OFFSET('Water Data'!$H$27,0,10*ROW('Water Data'!H182))="","",OFFSET('Water Data'!$H$27,0,10*ROW('Water Data'!H182)))</f>
        <v/>
      </c>
      <c r="CF188" s="374" t="str">
        <f ca="1">+IF(OFFSET('Water Data'!$H$28,0,10*ROW('Water Data'!H182))="","",OFFSET('Water Data'!$H$28,0,10*ROW('Water Data'!H182)))</f>
        <v/>
      </c>
      <c r="CG188" s="374" t="str">
        <f ca="1">+IF(OFFSET('Water Data'!$H$29,0,10*ROW('Water Data'!H182))="","",OFFSET('Water Data'!$H$29,0,10*ROW('Water Data'!H182)))</f>
        <v/>
      </c>
      <c r="CH188" s="374" t="str">
        <f ca="1">+IF(OFFSET('Water Data'!$I$27,0,10*ROW('Water Data'!I182))="","",OFFSET('Water Data'!$I$27,0,10*ROW('Water Data'!I182)))</f>
        <v/>
      </c>
      <c r="CI188" s="374" t="str">
        <f ca="1">+IF(OFFSET('Water Data'!$I$28,0,10*ROW('Water Data'!I182))="","",OFFSET('Water Data'!$I$28,0,10*ROW('Water Data'!I182)))</f>
        <v/>
      </c>
      <c r="CJ188" s="374" t="str">
        <f ca="1">+IF(OFFSET('Water Data'!$I$29,0,10*ROW('Water Data'!I182))="","",OFFSET('Water Data'!$I$29,0,10*ROW('Water Data'!I182)))</f>
        <v/>
      </c>
      <c r="CK188" s="374" t="str">
        <f ca="1">+IF(OFFSET('Sanitation Data'!$D$28,0,10*ROW('Sanitation Data'!D182))="","",OFFSET('Sanitation Data'!$D$28,0,10*ROW('Sanitation Data'!D182)))</f>
        <v/>
      </c>
      <c r="CL188" s="374" t="str">
        <f ca="1">+IF(OFFSET('Sanitation Data'!$D$29,0,10*ROW('Sanitation Data'!D182))="","",OFFSET('Sanitation Data'!$D$29,0,10*ROW('Sanitation Data'!D182)))</f>
        <v/>
      </c>
      <c r="CM188" s="374" t="str">
        <f ca="1">+IF(OFFSET('Sanitation Data'!$D$30,0,10*ROW('Sanitation Data'!D182))="","",OFFSET('Sanitation Data'!$D$30,0,10*ROW('Sanitation Data'!D182)))</f>
        <v/>
      </c>
      <c r="CN188" s="374" t="str">
        <f ca="1">+IF(OFFSET('Sanitation Data'!$D$31,0,10*ROW('Sanitation Data'!D182))="","",OFFSET('Sanitation Data'!$D$31,0,10*ROW('Sanitation Data'!D182)))</f>
        <v/>
      </c>
      <c r="CO188" s="374" t="str">
        <f ca="1">+IF(OFFSET('Sanitation Data'!$D$32,0,10*ROW('Sanitation Data'!D182))="","",OFFSET('Sanitation Data'!$D$32,0,10*ROW('Sanitation Data'!D182)))</f>
        <v/>
      </c>
      <c r="CP188" s="374" t="str">
        <f ca="1">+IF(OFFSET('Sanitation Data'!$E$28,0,10*ROW('Sanitation Data'!E182))="","",OFFSET('Sanitation Data'!$E$28,0,10*ROW('Sanitation Data'!E182)))</f>
        <v/>
      </c>
      <c r="CQ188" s="374" t="str">
        <f ca="1">+IF(OFFSET('Sanitation Data'!$E$29,0,10*ROW('Sanitation Data'!E182))="","",OFFSET('Sanitation Data'!$E$29,0,10*ROW('Sanitation Data'!E182)))</f>
        <v/>
      </c>
      <c r="CR188" s="374" t="str">
        <f ca="1">+IF(OFFSET('Sanitation Data'!$E$30,0,10*ROW('Sanitation Data'!E182))="","",OFFSET('Sanitation Data'!$E$30,0,10*ROW('Sanitation Data'!E182)))</f>
        <v/>
      </c>
      <c r="CS188" s="374" t="str">
        <f ca="1">+IF(OFFSET('Sanitation Data'!$E$31,0,10*ROW('Sanitation Data'!E182))="","",OFFSET('Sanitation Data'!$E$31,0,10*ROW('Sanitation Data'!E182)))</f>
        <v/>
      </c>
      <c r="CT188" s="374" t="str">
        <f ca="1">+IF(OFFSET('Sanitation Data'!$E$32,0,10*ROW('Sanitation Data'!E182))="","",OFFSET('Sanitation Data'!$E$32,0,10*ROW('Sanitation Data'!E182)))</f>
        <v/>
      </c>
      <c r="CU188" s="374" t="str">
        <f ca="1">+IF(OFFSET('Sanitation Data'!$F$28,0,10*ROW('Sanitation Data'!F182))="","",OFFSET('Sanitation Data'!$F$28,0,10*ROW('Sanitation Data'!F182)))</f>
        <v/>
      </c>
      <c r="CV188" s="374" t="str">
        <f ca="1">+IF(OFFSET('Sanitation Data'!$F$29,0,10*ROW('Sanitation Data'!F182))="","",OFFSET('Sanitation Data'!$F$29,0,10*ROW('Sanitation Data'!F182)))</f>
        <v/>
      </c>
      <c r="CW188" s="374" t="str">
        <f ca="1">+IF(OFFSET('Sanitation Data'!$F$30,0,10*ROW('Sanitation Data'!F182))="","",OFFSET('Sanitation Data'!$F$30,0,10*ROW('Sanitation Data'!F182)))</f>
        <v/>
      </c>
      <c r="CX188" s="374" t="str">
        <f ca="1">+IF(OFFSET('Sanitation Data'!$F$31,0,10*ROW('Sanitation Data'!F182))="","",OFFSET('Sanitation Data'!$F$31,0,10*ROW('Sanitation Data'!F182)))</f>
        <v/>
      </c>
      <c r="CY188" s="374" t="str">
        <f ca="1">+IF(OFFSET('Sanitation Data'!$F$32,0,10*ROW('Sanitation Data'!F182))="","",OFFSET('Sanitation Data'!$F$32,0,10*ROW('Sanitation Data'!F182)))</f>
        <v/>
      </c>
      <c r="CZ188" s="374" t="str">
        <f ca="1">+IF(OFFSET('Sanitation Data'!$G$28,0,10*ROW('Sanitation Data'!G182))="","",OFFSET('Sanitation Data'!$G$28,0,10*ROW('Sanitation Data'!G182)))</f>
        <v/>
      </c>
      <c r="DA188" s="374" t="str">
        <f ca="1">+IF(OFFSET('Sanitation Data'!$G$29,0,10*ROW('Sanitation Data'!G182))="","",OFFSET('Sanitation Data'!$G$29,0,10*ROW('Sanitation Data'!G182)))</f>
        <v/>
      </c>
      <c r="DB188" s="374" t="str">
        <f ca="1">+IF(OFFSET('Sanitation Data'!$G$30,0,10*ROW('Sanitation Data'!G182))="","",OFFSET('Sanitation Data'!$G$30,0,10*ROW('Sanitation Data'!G182)))</f>
        <v/>
      </c>
      <c r="DC188" s="374" t="str">
        <f ca="1">+IF(OFFSET('Sanitation Data'!$G$31,0,10*ROW('Sanitation Data'!G182))="","",OFFSET('Sanitation Data'!$G$31,0,10*ROW('Sanitation Data'!G182)))</f>
        <v/>
      </c>
      <c r="DD188" s="374" t="str">
        <f ca="1">+IF(OFFSET('Sanitation Data'!$G$32,0,10*ROW('Sanitation Data'!G182))="","",OFFSET('Sanitation Data'!$G$32,0,10*ROW('Sanitation Data'!G182)))</f>
        <v/>
      </c>
      <c r="DE188" s="374" t="str">
        <f ca="1">+IF(OFFSET('Sanitation Data'!$H$28,0,10*ROW('Sanitation Data'!H182))="","",OFFSET('Sanitation Data'!$H$28,0,10*ROW('Sanitation Data'!H182)))</f>
        <v/>
      </c>
      <c r="DF188" s="374" t="str">
        <f ca="1">+IF(OFFSET('Sanitation Data'!$H$29,0,10*ROW('Sanitation Data'!H182))="","",OFFSET('Sanitation Data'!$H$29,0,10*ROW('Sanitation Data'!H182)))</f>
        <v/>
      </c>
      <c r="DG188" s="374" t="str">
        <f ca="1">+IF(OFFSET('Sanitation Data'!$H$30,0,10*ROW('Sanitation Data'!H182))="","",OFFSET('Sanitation Data'!$H$30,0,10*ROW('Sanitation Data'!H182)))</f>
        <v/>
      </c>
      <c r="DH188" s="374" t="str">
        <f ca="1">+IF(OFFSET('Sanitation Data'!$H$31,0,10*ROW('Sanitation Data'!H182))="","",OFFSET('Sanitation Data'!$H$31,0,10*ROW('Sanitation Data'!H182)))</f>
        <v/>
      </c>
      <c r="DI188" s="374" t="str">
        <f ca="1">+IF(OFFSET('Sanitation Data'!$H$32,0,10*ROW('Sanitation Data'!H182))="","",OFFSET('Sanitation Data'!$H$32,0,10*ROW('Sanitation Data'!H182)))</f>
        <v/>
      </c>
      <c r="DJ188" s="374" t="str">
        <f ca="1">+IF(OFFSET('Sanitation Data'!$I$28,0,10*ROW('Sanitation Data'!I182))="","",OFFSET('Sanitation Data'!$I$28,0,10*ROW('Sanitation Data'!I182)))</f>
        <v/>
      </c>
      <c r="DK188" s="374" t="str">
        <f ca="1">+IF(OFFSET('Sanitation Data'!$I$29,0,10*ROW('Sanitation Data'!I182))="","",OFFSET('Sanitation Data'!$I$29,0,10*ROW('Sanitation Data'!I182)))</f>
        <v/>
      </c>
      <c r="DL188" s="374" t="str">
        <f ca="1">+IF(OFFSET('Sanitation Data'!$I$30,0,10*ROW('Sanitation Data'!I182))="","",OFFSET('Sanitation Data'!$I$30,0,10*ROW('Sanitation Data'!I182)))</f>
        <v/>
      </c>
      <c r="DM188" s="374" t="str">
        <f ca="1">+IF(OFFSET('Sanitation Data'!$I$31,0,10*ROW('Sanitation Data'!I182))="","",OFFSET('Sanitation Data'!$I$31,0,10*ROW('Sanitation Data'!I182)))</f>
        <v/>
      </c>
      <c r="DN188" s="374" t="str">
        <f ca="1">+IF(OFFSET('Sanitation Data'!$I$32,0,10*ROW('Sanitation Data'!I182))="","",OFFSET('Sanitation Data'!$I$32,0,10*ROW('Sanitation Data'!I182)))</f>
        <v/>
      </c>
      <c r="DO188" s="374" t="str">
        <f ca="1">+IF(OFFSET('Hygiene Data'!$D$11,0,10*ROW('Hygiene Data'!D182))="","",OFFSET('Hygiene Data'!$D$11,0,10*ROW('Hygiene Data'!D182)))</f>
        <v/>
      </c>
      <c r="DP188" s="374" t="str">
        <f ca="1">+IF(OFFSET('Hygiene Data'!$D$12,0,10*ROW('Hygiene Data'!D182))="","",OFFSET('Hygiene Data'!$D$12,0,10*ROW('Hygiene Data'!D182)))</f>
        <v/>
      </c>
      <c r="DQ188" s="374" t="str">
        <f ca="1">+IF(OFFSET('Hygiene Data'!$D$13,0,10*ROW('Hygiene Data'!D182))="","",OFFSET('Hygiene Data'!$D$13,0,10*ROW('Hygiene Data'!D182)))</f>
        <v/>
      </c>
      <c r="DR188" s="374" t="str">
        <f ca="1">+IF(OFFSET('Hygiene Data'!$E$11,0,10*ROW('Hygiene Data'!E182))="","",OFFSET('Hygiene Data'!$E$11,0,10*ROW('Hygiene Data'!E182)))</f>
        <v/>
      </c>
      <c r="DS188" s="374" t="str">
        <f ca="1">+IF(OFFSET('Hygiene Data'!$E$12,0,10*ROW('Hygiene Data'!E182))="","",OFFSET('Hygiene Data'!$E$12,0,10*ROW('Hygiene Data'!E182)))</f>
        <v/>
      </c>
      <c r="DT188" s="374" t="str">
        <f ca="1">+IF(OFFSET('Hygiene Data'!$E$13,0,10*ROW('Hygiene Data'!E182))="","",OFFSET('Hygiene Data'!$E$13,0,10*ROW('Hygiene Data'!E182)))</f>
        <v/>
      </c>
      <c r="DU188" s="374" t="str">
        <f ca="1">+IF(OFFSET('Hygiene Data'!$F$11,0,10*ROW('Hygiene Data'!F182))="","",OFFSET('Hygiene Data'!$F$11,0,10*ROW('Hygiene Data'!F182)))</f>
        <v/>
      </c>
      <c r="DV188" s="374" t="str">
        <f ca="1">+IF(OFFSET('Hygiene Data'!$F$12,0,10*ROW('Hygiene Data'!F182))="","",OFFSET('Hygiene Data'!$F$12,0,10*ROW('Hygiene Data'!F182)))</f>
        <v/>
      </c>
      <c r="DW188" s="374" t="str">
        <f ca="1">+IF(OFFSET('Hygiene Data'!$F$13,0,10*ROW('Hygiene Data'!F182))="","",OFFSET('Hygiene Data'!$F$13,0,10*ROW('Hygiene Data'!F182)))</f>
        <v/>
      </c>
      <c r="DX188" s="374" t="str">
        <f ca="1">+IF(OFFSET('Hygiene Data'!$G$11,0,10*ROW('Hygiene Data'!G182))="","",OFFSET('Hygiene Data'!$G$11,0,10*ROW('Hygiene Data'!G182)))</f>
        <v/>
      </c>
      <c r="DY188" s="374" t="str">
        <f ca="1">+IF(OFFSET('Hygiene Data'!$G$12,0,10*ROW('Hygiene Data'!G182))="","",OFFSET('Hygiene Data'!$G$12,0,10*ROW('Hygiene Data'!G182)))</f>
        <v/>
      </c>
      <c r="DZ188" s="374" t="str">
        <f ca="1">+IF(OFFSET('Hygiene Data'!$G$13,0,10*ROW('Hygiene Data'!G182))="","",OFFSET('Hygiene Data'!$G$13,0,10*ROW('Hygiene Data'!G182)))</f>
        <v/>
      </c>
      <c r="EA188" s="374" t="str">
        <f ca="1">+IF(OFFSET('Hygiene Data'!$H$11,0,10*ROW('Hygiene Data'!H182))="","",OFFSET('Hygiene Data'!$H$11,0,10*ROW('Hygiene Data'!H182)))</f>
        <v/>
      </c>
      <c r="EB188" s="374" t="str">
        <f ca="1">+IF(OFFSET('Hygiene Data'!$H$12,0,10*ROW('Hygiene Data'!H182))="","",OFFSET('Hygiene Data'!$H$12,0,10*ROW('Hygiene Data'!H182)))</f>
        <v/>
      </c>
      <c r="EC188" s="374" t="str">
        <f ca="1">+IF(OFFSET('Hygiene Data'!$H$13,0,10*ROW('Hygiene Data'!H182))="","",OFFSET('Hygiene Data'!$H$13,0,10*ROW('Hygiene Data'!H182)))</f>
        <v/>
      </c>
      <c r="ED188" s="374" t="str">
        <f ca="1">+IF(OFFSET('Hygiene Data'!$I$11,0,10*ROW('Hygiene Data'!I182))="","",OFFSET('Hygiene Data'!$I$11,0,10*ROW('Hygiene Data'!I182)))</f>
        <v/>
      </c>
      <c r="EE188" s="374" t="str">
        <f ca="1">+IF(OFFSET('Hygiene Data'!$I$12,0,10*ROW('Hygiene Data'!I182))="","",OFFSET('Hygiene Data'!$I$12,0,10*ROW('Hygiene Data'!I182)))</f>
        <v/>
      </c>
      <c r="EF188" s="374" t="str">
        <f ca="1">+IF(OFFSET('Hygiene Data'!$I$13,0,10*ROW('Hygiene Data'!I182))="","",OFFSET('Hygiene Data'!$I$13,0,10*ROW('Hygiene Data'!I182)))</f>
        <v/>
      </c>
    </row>
    <row r="189" spans="1:136" x14ac:dyDescent="0.25">
      <c r="A189" s="483" t="str">
        <f ca="1">+IF(OFFSET('Water Data'!$B$2,0,10*ROW('Water Data'!E183))="","",OFFSET('Water Data'!$B$2,0,10*ROW('Water Data'!E183)))</f>
        <v/>
      </c>
      <c r="B189" s="48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0" t="str">
        <f t="shared" ca="1" si="2"/>
        <v/>
      </c>
      <c r="D189" s="51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4" t="str">
        <f ca="1">+IF(OFFSET('Water Data'!$D$27,0,10*ROW('Water Data'!D183))="","",OFFSET('Water Data'!$D$27,0,10*ROW('Water Data'!D183)))</f>
        <v/>
      </c>
      <c r="BT189" s="374" t="str">
        <f ca="1">+IF(OFFSET('Water Data'!$D$28,0,10*ROW('Water Data'!D183))="","",OFFSET('Water Data'!$D$28,0,10*ROW('Water Data'!D183)))</f>
        <v/>
      </c>
      <c r="BU189" s="374" t="str">
        <f ca="1">+IF(OFFSET('Water Data'!$D$29,0,10*ROW('Water Data'!D183))="","",OFFSET('Water Data'!$D$29,0,10*ROW('Water Data'!D183)))</f>
        <v/>
      </c>
      <c r="BV189" s="374" t="str">
        <f ca="1">+IF(OFFSET('Water Data'!$E$27,0,10*ROW('Water Data'!E183))="","",OFFSET('Water Data'!$E$27,0,10*ROW('Water Data'!E183)))</f>
        <v/>
      </c>
      <c r="BW189" s="374" t="str">
        <f ca="1">+IF(OFFSET('Water Data'!$E$28,0,10*ROW('Water Data'!E183))="","",OFFSET('Water Data'!$E$28,0,10*ROW('Water Data'!E183)))</f>
        <v/>
      </c>
      <c r="BX189" s="374" t="str">
        <f ca="1">+IF(OFFSET('Water Data'!$E$29,0,10*ROW('Water Data'!E183))="","",OFFSET('Water Data'!$E$29,0,10*ROW('Water Data'!E183)))</f>
        <v/>
      </c>
      <c r="BY189" s="374" t="str">
        <f ca="1">+IF(OFFSET('Water Data'!$F$27,0,10*ROW('Water Data'!F183))="","",OFFSET('Water Data'!$F$27,0,10*ROW('Water Data'!F183)))</f>
        <v/>
      </c>
      <c r="BZ189" s="374" t="str">
        <f ca="1">+IF(OFFSET('Water Data'!$F$28,0,10*ROW('Water Data'!F183))="","",OFFSET('Water Data'!$F$28,0,10*ROW('Water Data'!F183)))</f>
        <v/>
      </c>
      <c r="CA189" s="374" t="str">
        <f ca="1">+IF(OFFSET('Water Data'!$F$29,0,10*ROW('Water Data'!F183))="","",OFFSET('Water Data'!$F$29,0,10*ROW('Water Data'!F183)))</f>
        <v/>
      </c>
      <c r="CB189" s="374" t="str">
        <f ca="1">+IF(OFFSET('Water Data'!$G$27,0,10*ROW('Water Data'!G183))="","",OFFSET('Water Data'!$G$27,0,10*ROW('Water Data'!G183)))</f>
        <v/>
      </c>
      <c r="CC189" s="374" t="str">
        <f ca="1">+IF(OFFSET('Water Data'!$G$28,0,10*ROW('Water Data'!G183))="","",OFFSET('Water Data'!$G$28,0,10*ROW('Water Data'!G183)))</f>
        <v/>
      </c>
      <c r="CD189" s="374" t="str">
        <f ca="1">+IF(OFFSET('Water Data'!$G$29,0,10*ROW('Water Data'!G183))="","",OFFSET('Water Data'!$G$29,0,10*ROW('Water Data'!G183)))</f>
        <v/>
      </c>
      <c r="CE189" s="374" t="str">
        <f ca="1">+IF(OFFSET('Water Data'!$H$27,0,10*ROW('Water Data'!H183))="","",OFFSET('Water Data'!$H$27,0,10*ROW('Water Data'!H183)))</f>
        <v/>
      </c>
      <c r="CF189" s="374" t="str">
        <f ca="1">+IF(OFFSET('Water Data'!$H$28,0,10*ROW('Water Data'!H183))="","",OFFSET('Water Data'!$H$28,0,10*ROW('Water Data'!H183)))</f>
        <v/>
      </c>
      <c r="CG189" s="374" t="str">
        <f ca="1">+IF(OFFSET('Water Data'!$H$29,0,10*ROW('Water Data'!H183))="","",OFFSET('Water Data'!$H$29,0,10*ROW('Water Data'!H183)))</f>
        <v/>
      </c>
      <c r="CH189" s="374" t="str">
        <f ca="1">+IF(OFFSET('Water Data'!$I$27,0,10*ROW('Water Data'!I183))="","",OFFSET('Water Data'!$I$27,0,10*ROW('Water Data'!I183)))</f>
        <v/>
      </c>
      <c r="CI189" s="374" t="str">
        <f ca="1">+IF(OFFSET('Water Data'!$I$28,0,10*ROW('Water Data'!I183))="","",OFFSET('Water Data'!$I$28,0,10*ROW('Water Data'!I183)))</f>
        <v/>
      </c>
      <c r="CJ189" s="374" t="str">
        <f ca="1">+IF(OFFSET('Water Data'!$I$29,0,10*ROW('Water Data'!I183))="","",OFFSET('Water Data'!$I$29,0,10*ROW('Water Data'!I183)))</f>
        <v/>
      </c>
      <c r="CK189" s="374" t="str">
        <f ca="1">+IF(OFFSET('Sanitation Data'!$D$28,0,10*ROW('Sanitation Data'!D183))="","",OFFSET('Sanitation Data'!$D$28,0,10*ROW('Sanitation Data'!D183)))</f>
        <v/>
      </c>
      <c r="CL189" s="374" t="str">
        <f ca="1">+IF(OFFSET('Sanitation Data'!$D$29,0,10*ROW('Sanitation Data'!D183))="","",OFFSET('Sanitation Data'!$D$29,0,10*ROW('Sanitation Data'!D183)))</f>
        <v/>
      </c>
      <c r="CM189" s="374" t="str">
        <f ca="1">+IF(OFFSET('Sanitation Data'!$D$30,0,10*ROW('Sanitation Data'!D183))="","",OFFSET('Sanitation Data'!$D$30,0,10*ROW('Sanitation Data'!D183)))</f>
        <v/>
      </c>
      <c r="CN189" s="374" t="str">
        <f ca="1">+IF(OFFSET('Sanitation Data'!$D$31,0,10*ROW('Sanitation Data'!D183))="","",OFFSET('Sanitation Data'!$D$31,0,10*ROW('Sanitation Data'!D183)))</f>
        <v/>
      </c>
      <c r="CO189" s="374" t="str">
        <f ca="1">+IF(OFFSET('Sanitation Data'!$D$32,0,10*ROW('Sanitation Data'!D183))="","",OFFSET('Sanitation Data'!$D$32,0,10*ROW('Sanitation Data'!D183)))</f>
        <v/>
      </c>
      <c r="CP189" s="374" t="str">
        <f ca="1">+IF(OFFSET('Sanitation Data'!$E$28,0,10*ROW('Sanitation Data'!E183))="","",OFFSET('Sanitation Data'!$E$28,0,10*ROW('Sanitation Data'!E183)))</f>
        <v/>
      </c>
      <c r="CQ189" s="374" t="str">
        <f ca="1">+IF(OFFSET('Sanitation Data'!$E$29,0,10*ROW('Sanitation Data'!E183))="","",OFFSET('Sanitation Data'!$E$29,0,10*ROW('Sanitation Data'!E183)))</f>
        <v/>
      </c>
      <c r="CR189" s="374" t="str">
        <f ca="1">+IF(OFFSET('Sanitation Data'!$E$30,0,10*ROW('Sanitation Data'!E183))="","",OFFSET('Sanitation Data'!$E$30,0,10*ROW('Sanitation Data'!E183)))</f>
        <v/>
      </c>
      <c r="CS189" s="374" t="str">
        <f ca="1">+IF(OFFSET('Sanitation Data'!$E$31,0,10*ROW('Sanitation Data'!E183))="","",OFFSET('Sanitation Data'!$E$31,0,10*ROW('Sanitation Data'!E183)))</f>
        <v/>
      </c>
      <c r="CT189" s="374" t="str">
        <f ca="1">+IF(OFFSET('Sanitation Data'!$E$32,0,10*ROW('Sanitation Data'!E183))="","",OFFSET('Sanitation Data'!$E$32,0,10*ROW('Sanitation Data'!E183)))</f>
        <v/>
      </c>
      <c r="CU189" s="374" t="str">
        <f ca="1">+IF(OFFSET('Sanitation Data'!$F$28,0,10*ROW('Sanitation Data'!F183))="","",OFFSET('Sanitation Data'!$F$28,0,10*ROW('Sanitation Data'!F183)))</f>
        <v/>
      </c>
      <c r="CV189" s="374" t="str">
        <f ca="1">+IF(OFFSET('Sanitation Data'!$F$29,0,10*ROW('Sanitation Data'!F183))="","",OFFSET('Sanitation Data'!$F$29,0,10*ROW('Sanitation Data'!F183)))</f>
        <v/>
      </c>
      <c r="CW189" s="374" t="str">
        <f ca="1">+IF(OFFSET('Sanitation Data'!$F$30,0,10*ROW('Sanitation Data'!F183))="","",OFFSET('Sanitation Data'!$F$30,0,10*ROW('Sanitation Data'!F183)))</f>
        <v/>
      </c>
      <c r="CX189" s="374" t="str">
        <f ca="1">+IF(OFFSET('Sanitation Data'!$F$31,0,10*ROW('Sanitation Data'!F183))="","",OFFSET('Sanitation Data'!$F$31,0,10*ROW('Sanitation Data'!F183)))</f>
        <v/>
      </c>
      <c r="CY189" s="374" t="str">
        <f ca="1">+IF(OFFSET('Sanitation Data'!$F$32,0,10*ROW('Sanitation Data'!F183))="","",OFFSET('Sanitation Data'!$F$32,0,10*ROW('Sanitation Data'!F183)))</f>
        <v/>
      </c>
      <c r="CZ189" s="374" t="str">
        <f ca="1">+IF(OFFSET('Sanitation Data'!$G$28,0,10*ROW('Sanitation Data'!G183))="","",OFFSET('Sanitation Data'!$G$28,0,10*ROW('Sanitation Data'!G183)))</f>
        <v/>
      </c>
      <c r="DA189" s="374" t="str">
        <f ca="1">+IF(OFFSET('Sanitation Data'!$G$29,0,10*ROW('Sanitation Data'!G183))="","",OFFSET('Sanitation Data'!$G$29,0,10*ROW('Sanitation Data'!G183)))</f>
        <v/>
      </c>
      <c r="DB189" s="374" t="str">
        <f ca="1">+IF(OFFSET('Sanitation Data'!$G$30,0,10*ROW('Sanitation Data'!G183))="","",OFFSET('Sanitation Data'!$G$30,0,10*ROW('Sanitation Data'!G183)))</f>
        <v/>
      </c>
      <c r="DC189" s="374" t="str">
        <f ca="1">+IF(OFFSET('Sanitation Data'!$G$31,0,10*ROW('Sanitation Data'!G183))="","",OFFSET('Sanitation Data'!$G$31,0,10*ROW('Sanitation Data'!G183)))</f>
        <v/>
      </c>
      <c r="DD189" s="374" t="str">
        <f ca="1">+IF(OFFSET('Sanitation Data'!$G$32,0,10*ROW('Sanitation Data'!G183))="","",OFFSET('Sanitation Data'!$G$32,0,10*ROW('Sanitation Data'!G183)))</f>
        <v/>
      </c>
      <c r="DE189" s="374" t="str">
        <f ca="1">+IF(OFFSET('Sanitation Data'!$H$28,0,10*ROW('Sanitation Data'!H183))="","",OFFSET('Sanitation Data'!$H$28,0,10*ROW('Sanitation Data'!H183)))</f>
        <v/>
      </c>
      <c r="DF189" s="374" t="str">
        <f ca="1">+IF(OFFSET('Sanitation Data'!$H$29,0,10*ROW('Sanitation Data'!H183))="","",OFFSET('Sanitation Data'!$H$29,0,10*ROW('Sanitation Data'!H183)))</f>
        <v/>
      </c>
      <c r="DG189" s="374" t="str">
        <f ca="1">+IF(OFFSET('Sanitation Data'!$H$30,0,10*ROW('Sanitation Data'!H183))="","",OFFSET('Sanitation Data'!$H$30,0,10*ROW('Sanitation Data'!H183)))</f>
        <v/>
      </c>
      <c r="DH189" s="374" t="str">
        <f ca="1">+IF(OFFSET('Sanitation Data'!$H$31,0,10*ROW('Sanitation Data'!H183))="","",OFFSET('Sanitation Data'!$H$31,0,10*ROW('Sanitation Data'!H183)))</f>
        <v/>
      </c>
      <c r="DI189" s="374" t="str">
        <f ca="1">+IF(OFFSET('Sanitation Data'!$H$32,0,10*ROW('Sanitation Data'!H183))="","",OFFSET('Sanitation Data'!$H$32,0,10*ROW('Sanitation Data'!H183)))</f>
        <v/>
      </c>
      <c r="DJ189" s="374" t="str">
        <f ca="1">+IF(OFFSET('Sanitation Data'!$I$28,0,10*ROW('Sanitation Data'!I183))="","",OFFSET('Sanitation Data'!$I$28,0,10*ROW('Sanitation Data'!I183)))</f>
        <v/>
      </c>
      <c r="DK189" s="374" t="str">
        <f ca="1">+IF(OFFSET('Sanitation Data'!$I$29,0,10*ROW('Sanitation Data'!I183))="","",OFFSET('Sanitation Data'!$I$29,0,10*ROW('Sanitation Data'!I183)))</f>
        <v/>
      </c>
      <c r="DL189" s="374" t="str">
        <f ca="1">+IF(OFFSET('Sanitation Data'!$I$30,0,10*ROW('Sanitation Data'!I183))="","",OFFSET('Sanitation Data'!$I$30,0,10*ROW('Sanitation Data'!I183)))</f>
        <v/>
      </c>
      <c r="DM189" s="374" t="str">
        <f ca="1">+IF(OFFSET('Sanitation Data'!$I$31,0,10*ROW('Sanitation Data'!I183))="","",OFFSET('Sanitation Data'!$I$31,0,10*ROW('Sanitation Data'!I183)))</f>
        <v/>
      </c>
      <c r="DN189" s="374" t="str">
        <f ca="1">+IF(OFFSET('Sanitation Data'!$I$32,0,10*ROW('Sanitation Data'!I183))="","",OFFSET('Sanitation Data'!$I$32,0,10*ROW('Sanitation Data'!I183)))</f>
        <v/>
      </c>
      <c r="DO189" s="374" t="str">
        <f ca="1">+IF(OFFSET('Hygiene Data'!$D$11,0,10*ROW('Hygiene Data'!D183))="","",OFFSET('Hygiene Data'!$D$11,0,10*ROW('Hygiene Data'!D183)))</f>
        <v/>
      </c>
      <c r="DP189" s="374" t="str">
        <f ca="1">+IF(OFFSET('Hygiene Data'!$D$12,0,10*ROW('Hygiene Data'!D183))="","",OFFSET('Hygiene Data'!$D$12,0,10*ROW('Hygiene Data'!D183)))</f>
        <v/>
      </c>
      <c r="DQ189" s="374" t="str">
        <f ca="1">+IF(OFFSET('Hygiene Data'!$D$13,0,10*ROW('Hygiene Data'!D183))="","",OFFSET('Hygiene Data'!$D$13,0,10*ROW('Hygiene Data'!D183)))</f>
        <v/>
      </c>
      <c r="DR189" s="374" t="str">
        <f ca="1">+IF(OFFSET('Hygiene Data'!$E$11,0,10*ROW('Hygiene Data'!E183))="","",OFFSET('Hygiene Data'!$E$11,0,10*ROW('Hygiene Data'!E183)))</f>
        <v/>
      </c>
      <c r="DS189" s="374" t="str">
        <f ca="1">+IF(OFFSET('Hygiene Data'!$E$12,0,10*ROW('Hygiene Data'!E183))="","",OFFSET('Hygiene Data'!$E$12,0,10*ROW('Hygiene Data'!E183)))</f>
        <v/>
      </c>
      <c r="DT189" s="374" t="str">
        <f ca="1">+IF(OFFSET('Hygiene Data'!$E$13,0,10*ROW('Hygiene Data'!E183))="","",OFFSET('Hygiene Data'!$E$13,0,10*ROW('Hygiene Data'!E183)))</f>
        <v/>
      </c>
      <c r="DU189" s="374" t="str">
        <f ca="1">+IF(OFFSET('Hygiene Data'!$F$11,0,10*ROW('Hygiene Data'!F183))="","",OFFSET('Hygiene Data'!$F$11,0,10*ROW('Hygiene Data'!F183)))</f>
        <v/>
      </c>
      <c r="DV189" s="374" t="str">
        <f ca="1">+IF(OFFSET('Hygiene Data'!$F$12,0,10*ROW('Hygiene Data'!F183))="","",OFFSET('Hygiene Data'!$F$12,0,10*ROW('Hygiene Data'!F183)))</f>
        <v/>
      </c>
      <c r="DW189" s="374" t="str">
        <f ca="1">+IF(OFFSET('Hygiene Data'!$F$13,0,10*ROW('Hygiene Data'!F183))="","",OFFSET('Hygiene Data'!$F$13,0,10*ROW('Hygiene Data'!F183)))</f>
        <v/>
      </c>
      <c r="DX189" s="374" t="str">
        <f ca="1">+IF(OFFSET('Hygiene Data'!$G$11,0,10*ROW('Hygiene Data'!G183))="","",OFFSET('Hygiene Data'!$G$11,0,10*ROW('Hygiene Data'!G183)))</f>
        <v/>
      </c>
      <c r="DY189" s="374" t="str">
        <f ca="1">+IF(OFFSET('Hygiene Data'!$G$12,0,10*ROW('Hygiene Data'!G183))="","",OFFSET('Hygiene Data'!$G$12,0,10*ROW('Hygiene Data'!G183)))</f>
        <v/>
      </c>
      <c r="DZ189" s="374" t="str">
        <f ca="1">+IF(OFFSET('Hygiene Data'!$G$13,0,10*ROW('Hygiene Data'!G183))="","",OFFSET('Hygiene Data'!$G$13,0,10*ROW('Hygiene Data'!G183)))</f>
        <v/>
      </c>
      <c r="EA189" s="374" t="str">
        <f ca="1">+IF(OFFSET('Hygiene Data'!$H$11,0,10*ROW('Hygiene Data'!H183))="","",OFFSET('Hygiene Data'!$H$11,0,10*ROW('Hygiene Data'!H183)))</f>
        <v/>
      </c>
      <c r="EB189" s="374" t="str">
        <f ca="1">+IF(OFFSET('Hygiene Data'!$H$12,0,10*ROW('Hygiene Data'!H183))="","",OFFSET('Hygiene Data'!$H$12,0,10*ROW('Hygiene Data'!H183)))</f>
        <v/>
      </c>
      <c r="EC189" s="374" t="str">
        <f ca="1">+IF(OFFSET('Hygiene Data'!$H$13,0,10*ROW('Hygiene Data'!H183))="","",OFFSET('Hygiene Data'!$H$13,0,10*ROW('Hygiene Data'!H183)))</f>
        <v/>
      </c>
      <c r="ED189" s="374" t="str">
        <f ca="1">+IF(OFFSET('Hygiene Data'!$I$11,0,10*ROW('Hygiene Data'!I183))="","",OFFSET('Hygiene Data'!$I$11,0,10*ROW('Hygiene Data'!I183)))</f>
        <v/>
      </c>
      <c r="EE189" s="374" t="str">
        <f ca="1">+IF(OFFSET('Hygiene Data'!$I$12,0,10*ROW('Hygiene Data'!I183))="","",OFFSET('Hygiene Data'!$I$12,0,10*ROW('Hygiene Data'!I183)))</f>
        <v/>
      </c>
      <c r="EF189" s="374" t="str">
        <f ca="1">+IF(OFFSET('Hygiene Data'!$I$13,0,10*ROW('Hygiene Data'!I183))="","",OFFSET('Hygiene Data'!$I$13,0,10*ROW('Hygiene Data'!I183)))</f>
        <v/>
      </c>
    </row>
    <row r="190" spans="1:136" x14ac:dyDescent="0.25">
      <c r="A190" s="483" t="str">
        <f ca="1">+IF(OFFSET('Water Data'!$B$2,0,10*ROW('Water Data'!E184))="","",OFFSET('Water Data'!$B$2,0,10*ROW('Water Data'!E184)))</f>
        <v/>
      </c>
      <c r="B190" s="48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0" t="str">
        <f t="shared" ca="1" si="2"/>
        <v/>
      </c>
      <c r="D190" s="51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4" t="str">
        <f ca="1">+IF(OFFSET('Water Data'!$D$27,0,10*ROW('Water Data'!D184))="","",OFFSET('Water Data'!$D$27,0,10*ROW('Water Data'!D184)))</f>
        <v/>
      </c>
      <c r="BT190" s="374" t="str">
        <f ca="1">+IF(OFFSET('Water Data'!$D$28,0,10*ROW('Water Data'!D184))="","",OFFSET('Water Data'!$D$28,0,10*ROW('Water Data'!D184)))</f>
        <v/>
      </c>
      <c r="BU190" s="374" t="str">
        <f ca="1">+IF(OFFSET('Water Data'!$D$29,0,10*ROW('Water Data'!D184))="","",OFFSET('Water Data'!$D$29,0,10*ROW('Water Data'!D184)))</f>
        <v/>
      </c>
      <c r="BV190" s="374" t="str">
        <f ca="1">+IF(OFFSET('Water Data'!$E$27,0,10*ROW('Water Data'!E184))="","",OFFSET('Water Data'!$E$27,0,10*ROW('Water Data'!E184)))</f>
        <v/>
      </c>
      <c r="BW190" s="374" t="str">
        <f ca="1">+IF(OFFSET('Water Data'!$E$28,0,10*ROW('Water Data'!E184))="","",OFFSET('Water Data'!$E$28,0,10*ROW('Water Data'!E184)))</f>
        <v/>
      </c>
      <c r="BX190" s="374" t="str">
        <f ca="1">+IF(OFFSET('Water Data'!$E$29,0,10*ROW('Water Data'!E184))="","",OFFSET('Water Data'!$E$29,0,10*ROW('Water Data'!E184)))</f>
        <v/>
      </c>
      <c r="BY190" s="374" t="str">
        <f ca="1">+IF(OFFSET('Water Data'!$F$27,0,10*ROW('Water Data'!F184))="","",OFFSET('Water Data'!$F$27,0,10*ROW('Water Data'!F184)))</f>
        <v/>
      </c>
      <c r="BZ190" s="374" t="str">
        <f ca="1">+IF(OFFSET('Water Data'!$F$28,0,10*ROW('Water Data'!F184))="","",OFFSET('Water Data'!$F$28,0,10*ROW('Water Data'!F184)))</f>
        <v/>
      </c>
      <c r="CA190" s="374" t="str">
        <f ca="1">+IF(OFFSET('Water Data'!$F$29,0,10*ROW('Water Data'!F184))="","",OFFSET('Water Data'!$F$29,0,10*ROW('Water Data'!F184)))</f>
        <v/>
      </c>
      <c r="CB190" s="374" t="str">
        <f ca="1">+IF(OFFSET('Water Data'!$G$27,0,10*ROW('Water Data'!G184))="","",OFFSET('Water Data'!$G$27,0,10*ROW('Water Data'!G184)))</f>
        <v/>
      </c>
      <c r="CC190" s="374" t="str">
        <f ca="1">+IF(OFFSET('Water Data'!$G$28,0,10*ROW('Water Data'!G184))="","",OFFSET('Water Data'!$G$28,0,10*ROW('Water Data'!G184)))</f>
        <v/>
      </c>
      <c r="CD190" s="374" t="str">
        <f ca="1">+IF(OFFSET('Water Data'!$G$29,0,10*ROW('Water Data'!G184))="","",OFFSET('Water Data'!$G$29,0,10*ROW('Water Data'!G184)))</f>
        <v/>
      </c>
      <c r="CE190" s="374" t="str">
        <f ca="1">+IF(OFFSET('Water Data'!$H$27,0,10*ROW('Water Data'!H184))="","",OFFSET('Water Data'!$H$27,0,10*ROW('Water Data'!H184)))</f>
        <v/>
      </c>
      <c r="CF190" s="374" t="str">
        <f ca="1">+IF(OFFSET('Water Data'!$H$28,0,10*ROW('Water Data'!H184))="","",OFFSET('Water Data'!$H$28,0,10*ROW('Water Data'!H184)))</f>
        <v/>
      </c>
      <c r="CG190" s="374" t="str">
        <f ca="1">+IF(OFFSET('Water Data'!$H$29,0,10*ROW('Water Data'!H184))="","",OFFSET('Water Data'!$H$29,0,10*ROW('Water Data'!H184)))</f>
        <v/>
      </c>
      <c r="CH190" s="374" t="str">
        <f ca="1">+IF(OFFSET('Water Data'!$I$27,0,10*ROW('Water Data'!I184))="","",OFFSET('Water Data'!$I$27,0,10*ROW('Water Data'!I184)))</f>
        <v/>
      </c>
      <c r="CI190" s="374" t="str">
        <f ca="1">+IF(OFFSET('Water Data'!$I$28,0,10*ROW('Water Data'!I184))="","",OFFSET('Water Data'!$I$28,0,10*ROW('Water Data'!I184)))</f>
        <v/>
      </c>
      <c r="CJ190" s="374" t="str">
        <f ca="1">+IF(OFFSET('Water Data'!$I$29,0,10*ROW('Water Data'!I184))="","",OFFSET('Water Data'!$I$29,0,10*ROW('Water Data'!I184)))</f>
        <v/>
      </c>
      <c r="CK190" s="374" t="str">
        <f ca="1">+IF(OFFSET('Sanitation Data'!$D$28,0,10*ROW('Sanitation Data'!D184))="","",OFFSET('Sanitation Data'!$D$28,0,10*ROW('Sanitation Data'!D184)))</f>
        <v/>
      </c>
      <c r="CL190" s="374" t="str">
        <f ca="1">+IF(OFFSET('Sanitation Data'!$D$29,0,10*ROW('Sanitation Data'!D184))="","",OFFSET('Sanitation Data'!$D$29,0,10*ROW('Sanitation Data'!D184)))</f>
        <v/>
      </c>
      <c r="CM190" s="374" t="str">
        <f ca="1">+IF(OFFSET('Sanitation Data'!$D$30,0,10*ROW('Sanitation Data'!D184))="","",OFFSET('Sanitation Data'!$D$30,0,10*ROW('Sanitation Data'!D184)))</f>
        <v/>
      </c>
      <c r="CN190" s="374" t="str">
        <f ca="1">+IF(OFFSET('Sanitation Data'!$D$31,0,10*ROW('Sanitation Data'!D184))="","",OFFSET('Sanitation Data'!$D$31,0,10*ROW('Sanitation Data'!D184)))</f>
        <v/>
      </c>
      <c r="CO190" s="374" t="str">
        <f ca="1">+IF(OFFSET('Sanitation Data'!$D$32,0,10*ROW('Sanitation Data'!D184))="","",OFFSET('Sanitation Data'!$D$32,0,10*ROW('Sanitation Data'!D184)))</f>
        <v/>
      </c>
      <c r="CP190" s="374" t="str">
        <f ca="1">+IF(OFFSET('Sanitation Data'!$E$28,0,10*ROW('Sanitation Data'!E184))="","",OFFSET('Sanitation Data'!$E$28,0,10*ROW('Sanitation Data'!E184)))</f>
        <v/>
      </c>
      <c r="CQ190" s="374" t="str">
        <f ca="1">+IF(OFFSET('Sanitation Data'!$E$29,0,10*ROW('Sanitation Data'!E184))="","",OFFSET('Sanitation Data'!$E$29,0,10*ROW('Sanitation Data'!E184)))</f>
        <v/>
      </c>
      <c r="CR190" s="374" t="str">
        <f ca="1">+IF(OFFSET('Sanitation Data'!$E$30,0,10*ROW('Sanitation Data'!E184))="","",OFFSET('Sanitation Data'!$E$30,0,10*ROW('Sanitation Data'!E184)))</f>
        <v/>
      </c>
      <c r="CS190" s="374" t="str">
        <f ca="1">+IF(OFFSET('Sanitation Data'!$E$31,0,10*ROW('Sanitation Data'!E184))="","",OFFSET('Sanitation Data'!$E$31,0,10*ROW('Sanitation Data'!E184)))</f>
        <v/>
      </c>
      <c r="CT190" s="374" t="str">
        <f ca="1">+IF(OFFSET('Sanitation Data'!$E$32,0,10*ROW('Sanitation Data'!E184))="","",OFFSET('Sanitation Data'!$E$32,0,10*ROW('Sanitation Data'!E184)))</f>
        <v/>
      </c>
      <c r="CU190" s="374" t="str">
        <f ca="1">+IF(OFFSET('Sanitation Data'!$F$28,0,10*ROW('Sanitation Data'!F184))="","",OFFSET('Sanitation Data'!$F$28,0,10*ROW('Sanitation Data'!F184)))</f>
        <v/>
      </c>
      <c r="CV190" s="374" t="str">
        <f ca="1">+IF(OFFSET('Sanitation Data'!$F$29,0,10*ROW('Sanitation Data'!F184))="","",OFFSET('Sanitation Data'!$F$29,0,10*ROW('Sanitation Data'!F184)))</f>
        <v/>
      </c>
      <c r="CW190" s="374" t="str">
        <f ca="1">+IF(OFFSET('Sanitation Data'!$F$30,0,10*ROW('Sanitation Data'!F184))="","",OFFSET('Sanitation Data'!$F$30,0,10*ROW('Sanitation Data'!F184)))</f>
        <v/>
      </c>
      <c r="CX190" s="374" t="str">
        <f ca="1">+IF(OFFSET('Sanitation Data'!$F$31,0,10*ROW('Sanitation Data'!F184))="","",OFFSET('Sanitation Data'!$F$31,0,10*ROW('Sanitation Data'!F184)))</f>
        <v/>
      </c>
      <c r="CY190" s="374" t="str">
        <f ca="1">+IF(OFFSET('Sanitation Data'!$F$32,0,10*ROW('Sanitation Data'!F184))="","",OFFSET('Sanitation Data'!$F$32,0,10*ROW('Sanitation Data'!F184)))</f>
        <v/>
      </c>
      <c r="CZ190" s="374" t="str">
        <f ca="1">+IF(OFFSET('Sanitation Data'!$G$28,0,10*ROW('Sanitation Data'!G184))="","",OFFSET('Sanitation Data'!$G$28,0,10*ROW('Sanitation Data'!G184)))</f>
        <v/>
      </c>
      <c r="DA190" s="374" t="str">
        <f ca="1">+IF(OFFSET('Sanitation Data'!$G$29,0,10*ROW('Sanitation Data'!G184))="","",OFFSET('Sanitation Data'!$G$29,0,10*ROW('Sanitation Data'!G184)))</f>
        <v/>
      </c>
      <c r="DB190" s="374" t="str">
        <f ca="1">+IF(OFFSET('Sanitation Data'!$G$30,0,10*ROW('Sanitation Data'!G184))="","",OFFSET('Sanitation Data'!$G$30,0,10*ROW('Sanitation Data'!G184)))</f>
        <v/>
      </c>
      <c r="DC190" s="374" t="str">
        <f ca="1">+IF(OFFSET('Sanitation Data'!$G$31,0,10*ROW('Sanitation Data'!G184))="","",OFFSET('Sanitation Data'!$G$31,0,10*ROW('Sanitation Data'!G184)))</f>
        <v/>
      </c>
      <c r="DD190" s="374" t="str">
        <f ca="1">+IF(OFFSET('Sanitation Data'!$G$32,0,10*ROW('Sanitation Data'!G184))="","",OFFSET('Sanitation Data'!$G$32,0,10*ROW('Sanitation Data'!G184)))</f>
        <v/>
      </c>
      <c r="DE190" s="374" t="str">
        <f ca="1">+IF(OFFSET('Sanitation Data'!$H$28,0,10*ROW('Sanitation Data'!H184))="","",OFFSET('Sanitation Data'!$H$28,0,10*ROW('Sanitation Data'!H184)))</f>
        <v/>
      </c>
      <c r="DF190" s="374" t="str">
        <f ca="1">+IF(OFFSET('Sanitation Data'!$H$29,0,10*ROW('Sanitation Data'!H184))="","",OFFSET('Sanitation Data'!$H$29,0,10*ROW('Sanitation Data'!H184)))</f>
        <v/>
      </c>
      <c r="DG190" s="374" t="str">
        <f ca="1">+IF(OFFSET('Sanitation Data'!$H$30,0,10*ROW('Sanitation Data'!H184))="","",OFFSET('Sanitation Data'!$H$30,0,10*ROW('Sanitation Data'!H184)))</f>
        <v/>
      </c>
      <c r="DH190" s="374" t="str">
        <f ca="1">+IF(OFFSET('Sanitation Data'!$H$31,0,10*ROW('Sanitation Data'!H184))="","",OFFSET('Sanitation Data'!$H$31,0,10*ROW('Sanitation Data'!H184)))</f>
        <v/>
      </c>
      <c r="DI190" s="374" t="str">
        <f ca="1">+IF(OFFSET('Sanitation Data'!$H$32,0,10*ROW('Sanitation Data'!H184))="","",OFFSET('Sanitation Data'!$H$32,0,10*ROW('Sanitation Data'!H184)))</f>
        <v/>
      </c>
      <c r="DJ190" s="374" t="str">
        <f ca="1">+IF(OFFSET('Sanitation Data'!$I$28,0,10*ROW('Sanitation Data'!I184))="","",OFFSET('Sanitation Data'!$I$28,0,10*ROW('Sanitation Data'!I184)))</f>
        <v/>
      </c>
      <c r="DK190" s="374" t="str">
        <f ca="1">+IF(OFFSET('Sanitation Data'!$I$29,0,10*ROW('Sanitation Data'!I184))="","",OFFSET('Sanitation Data'!$I$29,0,10*ROW('Sanitation Data'!I184)))</f>
        <v/>
      </c>
      <c r="DL190" s="374" t="str">
        <f ca="1">+IF(OFFSET('Sanitation Data'!$I$30,0,10*ROW('Sanitation Data'!I184))="","",OFFSET('Sanitation Data'!$I$30,0,10*ROW('Sanitation Data'!I184)))</f>
        <v/>
      </c>
      <c r="DM190" s="374" t="str">
        <f ca="1">+IF(OFFSET('Sanitation Data'!$I$31,0,10*ROW('Sanitation Data'!I184))="","",OFFSET('Sanitation Data'!$I$31,0,10*ROW('Sanitation Data'!I184)))</f>
        <v/>
      </c>
      <c r="DN190" s="374" t="str">
        <f ca="1">+IF(OFFSET('Sanitation Data'!$I$32,0,10*ROW('Sanitation Data'!I184))="","",OFFSET('Sanitation Data'!$I$32,0,10*ROW('Sanitation Data'!I184)))</f>
        <v/>
      </c>
      <c r="DO190" s="374" t="str">
        <f ca="1">+IF(OFFSET('Hygiene Data'!$D$11,0,10*ROW('Hygiene Data'!D184))="","",OFFSET('Hygiene Data'!$D$11,0,10*ROW('Hygiene Data'!D184)))</f>
        <v/>
      </c>
      <c r="DP190" s="374" t="str">
        <f ca="1">+IF(OFFSET('Hygiene Data'!$D$12,0,10*ROW('Hygiene Data'!D184))="","",OFFSET('Hygiene Data'!$D$12,0,10*ROW('Hygiene Data'!D184)))</f>
        <v/>
      </c>
      <c r="DQ190" s="374" t="str">
        <f ca="1">+IF(OFFSET('Hygiene Data'!$D$13,0,10*ROW('Hygiene Data'!D184))="","",OFFSET('Hygiene Data'!$D$13,0,10*ROW('Hygiene Data'!D184)))</f>
        <v/>
      </c>
      <c r="DR190" s="374" t="str">
        <f ca="1">+IF(OFFSET('Hygiene Data'!$E$11,0,10*ROW('Hygiene Data'!E184))="","",OFFSET('Hygiene Data'!$E$11,0,10*ROW('Hygiene Data'!E184)))</f>
        <v/>
      </c>
      <c r="DS190" s="374" t="str">
        <f ca="1">+IF(OFFSET('Hygiene Data'!$E$12,0,10*ROW('Hygiene Data'!E184))="","",OFFSET('Hygiene Data'!$E$12,0,10*ROW('Hygiene Data'!E184)))</f>
        <v/>
      </c>
      <c r="DT190" s="374" t="str">
        <f ca="1">+IF(OFFSET('Hygiene Data'!$E$13,0,10*ROW('Hygiene Data'!E184))="","",OFFSET('Hygiene Data'!$E$13,0,10*ROW('Hygiene Data'!E184)))</f>
        <v/>
      </c>
      <c r="DU190" s="374" t="str">
        <f ca="1">+IF(OFFSET('Hygiene Data'!$F$11,0,10*ROW('Hygiene Data'!F184))="","",OFFSET('Hygiene Data'!$F$11,0,10*ROW('Hygiene Data'!F184)))</f>
        <v/>
      </c>
      <c r="DV190" s="374" t="str">
        <f ca="1">+IF(OFFSET('Hygiene Data'!$F$12,0,10*ROW('Hygiene Data'!F184))="","",OFFSET('Hygiene Data'!$F$12,0,10*ROW('Hygiene Data'!F184)))</f>
        <v/>
      </c>
      <c r="DW190" s="374" t="str">
        <f ca="1">+IF(OFFSET('Hygiene Data'!$F$13,0,10*ROW('Hygiene Data'!F184))="","",OFFSET('Hygiene Data'!$F$13,0,10*ROW('Hygiene Data'!F184)))</f>
        <v/>
      </c>
      <c r="DX190" s="374" t="str">
        <f ca="1">+IF(OFFSET('Hygiene Data'!$G$11,0,10*ROW('Hygiene Data'!G184))="","",OFFSET('Hygiene Data'!$G$11,0,10*ROW('Hygiene Data'!G184)))</f>
        <v/>
      </c>
      <c r="DY190" s="374" t="str">
        <f ca="1">+IF(OFFSET('Hygiene Data'!$G$12,0,10*ROW('Hygiene Data'!G184))="","",OFFSET('Hygiene Data'!$G$12,0,10*ROW('Hygiene Data'!G184)))</f>
        <v/>
      </c>
      <c r="DZ190" s="374" t="str">
        <f ca="1">+IF(OFFSET('Hygiene Data'!$G$13,0,10*ROW('Hygiene Data'!G184))="","",OFFSET('Hygiene Data'!$G$13,0,10*ROW('Hygiene Data'!G184)))</f>
        <v/>
      </c>
      <c r="EA190" s="374" t="str">
        <f ca="1">+IF(OFFSET('Hygiene Data'!$H$11,0,10*ROW('Hygiene Data'!H184))="","",OFFSET('Hygiene Data'!$H$11,0,10*ROW('Hygiene Data'!H184)))</f>
        <v/>
      </c>
      <c r="EB190" s="374" t="str">
        <f ca="1">+IF(OFFSET('Hygiene Data'!$H$12,0,10*ROW('Hygiene Data'!H184))="","",OFFSET('Hygiene Data'!$H$12,0,10*ROW('Hygiene Data'!H184)))</f>
        <v/>
      </c>
      <c r="EC190" s="374" t="str">
        <f ca="1">+IF(OFFSET('Hygiene Data'!$H$13,0,10*ROW('Hygiene Data'!H184))="","",OFFSET('Hygiene Data'!$H$13,0,10*ROW('Hygiene Data'!H184)))</f>
        <v/>
      </c>
      <c r="ED190" s="374" t="str">
        <f ca="1">+IF(OFFSET('Hygiene Data'!$I$11,0,10*ROW('Hygiene Data'!I184))="","",OFFSET('Hygiene Data'!$I$11,0,10*ROW('Hygiene Data'!I184)))</f>
        <v/>
      </c>
      <c r="EE190" s="374" t="str">
        <f ca="1">+IF(OFFSET('Hygiene Data'!$I$12,0,10*ROW('Hygiene Data'!I184))="","",OFFSET('Hygiene Data'!$I$12,0,10*ROW('Hygiene Data'!I184)))</f>
        <v/>
      </c>
      <c r="EF190" s="374" t="str">
        <f ca="1">+IF(OFFSET('Hygiene Data'!$I$13,0,10*ROW('Hygiene Data'!I184))="","",OFFSET('Hygiene Data'!$I$13,0,10*ROW('Hygiene Data'!I184)))</f>
        <v/>
      </c>
    </row>
    <row r="191" spans="1:136" x14ac:dyDescent="0.25">
      <c r="A191" s="483" t="str">
        <f ca="1">+IF(OFFSET('Water Data'!$B$2,0,10*ROW('Water Data'!E185))="","",OFFSET('Water Data'!$B$2,0,10*ROW('Water Data'!E185)))</f>
        <v/>
      </c>
      <c r="B191" s="48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0" t="str">
        <f t="shared" ca="1" si="2"/>
        <v/>
      </c>
      <c r="D191" s="51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4" t="str">
        <f ca="1">+IF(OFFSET('Water Data'!$D$27,0,10*ROW('Water Data'!D185))="","",OFFSET('Water Data'!$D$27,0,10*ROW('Water Data'!D185)))</f>
        <v/>
      </c>
      <c r="BT191" s="374" t="str">
        <f ca="1">+IF(OFFSET('Water Data'!$D$28,0,10*ROW('Water Data'!D185))="","",OFFSET('Water Data'!$D$28,0,10*ROW('Water Data'!D185)))</f>
        <v/>
      </c>
      <c r="BU191" s="374" t="str">
        <f ca="1">+IF(OFFSET('Water Data'!$D$29,0,10*ROW('Water Data'!D185))="","",OFFSET('Water Data'!$D$29,0,10*ROW('Water Data'!D185)))</f>
        <v/>
      </c>
      <c r="BV191" s="374" t="str">
        <f ca="1">+IF(OFFSET('Water Data'!$E$27,0,10*ROW('Water Data'!E185))="","",OFFSET('Water Data'!$E$27,0,10*ROW('Water Data'!E185)))</f>
        <v/>
      </c>
      <c r="BW191" s="374" t="str">
        <f ca="1">+IF(OFFSET('Water Data'!$E$28,0,10*ROW('Water Data'!E185))="","",OFFSET('Water Data'!$E$28,0,10*ROW('Water Data'!E185)))</f>
        <v/>
      </c>
      <c r="BX191" s="374" t="str">
        <f ca="1">+IF(OFFSET('Water Data'!$E$29,0,10*ROW('Water Data'!E185))="","",OFFSET('Water Data'!$E$29,0,10*ROW('Water Data'!E185)))</f>
        <v/>
      </c>
      <c r="BY191" s="374" t="str">
        <f ca="1">+IF(OFFSET('Water Data'!$F$27,0,10*ROW('Water Data'!F185))="","",OFFSET('Water Data'!$F$27,0,10*ROW('Water Data'!F185)))</f>
        <v/>
      </c>
      <c r="BZ191" s="374" t="str">
        <f ca="1">+IF(OFFSET('Water Data'!$F$28,0,10*ROW('Water Data'!F185))="","",OFFSET('Water Data'!$F$28,0,10*ROW('Water Data'!F185)))</f>
        <v/>
      </c>
      <c r="CA191" s="374" t="str">
        <f ca="1">+IF(OFFSET('Water Data'!$F$29,0,10*ROW('Water Data'!F185))="","",OFFSET('Water Data'!$F$29,0,10*ROW('Water Data'!F185)))</f>
        <v/>
      </c>
      <c r="CB191" s="374" t="str">
        <f ca="1">+IF(OFFSET('Water Data'!$G$27,0,10*ROW('Water Data'!G185))="","",OFFSET('Water Data'!$G$27,0,10*ROW('Water Data'!G185)))</f>
        <v/>
      </c>
      <c r="CC191" s="374" t="str">
        <f ca="1">+IF(OFFSET('Water Data'!$G$28,0,10*ROW('Water Data'!G185))="","",OFFSET('Water Data'!$G$28,0,10*ROW('Water Data'!G185)))</f>
        <v/>
      </c>
      <c r="CD191" s="374" t="str">
        <f ca="1">+IF(OFFSET('Water Data'!$G$29,0,10*ROW('Water Data'!G185))="","",OFFSET('Water Data'!$G$29,0,10*ROW('Water Data'!G185)))</f>
        <v/>
      </c>
      <c r="CE191" s="374" t="str">
        <f ca="1">+IF(OFFSET('Water Data'!$H$27,0,10*ROW('Water Data'!H185))="","",OFFSET('Water Data'!$H$27,0,10*ROW('Water Data'!H185)))</f>
        <v/>
      </c>
      <c r="CF191" s="374" t="str">
        <f ca="1">+IF(OFFSET('Water Data'!$H$28,0,10*ROW('Water Data'!H185))="","",OFFSET('Water Data'!$H$28,0,10*ROW('Water Data'!H185)))</f>
        <v/>
      </c>
      <c r="CG191" s="374" t="str">
        <f ca="1">+IF(OFFSET('Water Data'!$H$29,0,10*ROW('Water Data'!H185))="","",OFFSET('Water Data'!$H$29,0,10*ROW('Water Data'!H185)))</f>
        <v/>
      </c>
      <c r="CH191" s="374" t="str">
        <f ca="1">+IF(OFFSET('Water Data'!$I$27,0,10*ROW('Water Data'!I185))="","",OFFSET('Water Data'!$I$27,0,10*ROW('Water Data'!I185)))</f>
        <v/>
      </c>
      <c r="CI191" s="374" t="str">
        <f ca="1">+IF(OFFSET('Water Data'!$I$28,0,10*ROW('Water Data'!I185))="","",OFFSET('Water Data'!$I$28,0,10*ROW('Water Data'!I185)))</f>
        <v/>
      </c>
      <c r="CJ191" s="374" t="str">
        <f ca="1">+IF(OFFSET('Water Data'!$I$29,0,10*ROW('Water Data'!I185))="","",OFFSET('Water Data'!$I$29,0,10*ROW('Water Data'!I185)))</f>
        <v/>
      </c>
      <c r="CK191" s="374" t="str">
        <f ca="1">+IF(OFFSET('Sanitation Data'!$D$28,0,10*ROW('Sanitation Data'!D185))="","",OFFSET('Sanitation Data'!$D$28,0,10*ROW('Sanitation Data'!D185)))</f>
        <v/>
      </c>
      <c r="CL191" s="374" t="str">
        <f ca="1">+IF(OFFSET('Sanitation Data'!$D$29,0,10*ROW('Sanitation Data'!D185))="","",OFFSET('Sanitation Data'!$D$29,0,10*ROW('Sanitation Data'!D185)))</f>
        <v/>
      </c>
      <c r="CM191" s="374" t="str">
        <f ca="1">+IF(OFFSET('Sanitation Data'!$D$30,0,10*ROW('Sanitation Data'!D185))="","",OFFSET('Sanitation Data'!$D$30,0,10*ROW('Sanitation Data'!D185)))</f>
        <v/>
      </c>
      <c r="CN191" s="374" t="str">
        <f ca="1">+IF(OFFSET('Sanitation Data'!$D$31,0,10*ROW('Sanitation Data'!D185))="","",OFFSET('Sanitation Data'!$D$31,0,10*ROW('Sanitation Data'!D185)))</f>
        <v/>
      </c>
      <c r="CO191" s="374" t="str">
        <f ca="1">+IF(OFFSET('Sanitation Data'!$D$32,0,10*ROW('Sanitation Data'!D185))="","",OFFSET('Sanitation Data'!$D$32,0,10*ROW('Sanitation Data'!D185)))</f>
        <v/>
      </c>
      <c r="CP191" s="374" t="str">
        <f ca="1">+IF(OFFSET('Sanitation Data'!$E$28,0,10*ROW('Sanitation Data'!E185))="","",OFFSET('Sanitation Data'!$E$28,0,10*ROW('Sanitation Data'!E185)))</f>
        <v/>
      </c>
      <c r="CQ191" s="374" t="str">
        <f ca="1">+IF(OFFSET('Sanitation Data'!$E$29,0,10*ROW('Sanitation Data'!E185))="","",OFFSET('Sanitation Data'!$E$29,0,10*ROW('Sanitation Data'!E185)))</f>
        <v/>
      </c>
      <c r="CR191" s="374" t="str">
        <f ca="1">+IF(OFFSET('Sanitation Data'!$E$30,0,10*ROW('Sanitation Data'!E185))="","",OFFSET('Sanitation Data'!$E$30,0,10*ROW('Sanitation Data'!E185)))</f>
        <v/>
      </c>
      <c r="CS191" s="374" t="str">
        <f ca="1">+IF(OFFSET('Sanitation Data'!$E$31,0,10*ROW('Sanitation Data'!E185))="","",OFFSET('Sanitation Data'!$E$31,0,10*ROW('Sanitation Data'!E185)))</f>
        <v/>
      </c>
      <c r="CT191" s="374" t="str">
        <f ca="1">+IF(OFFSET('Sanitation Data'!$E$32,0,10*ROW('Sanitation Data'!E185))="","",OFFSET('Sanitation Data'!$E$32,0,10*ROW('Sanitation Data'!E185)))</f>
        <v/>
      </c>
      <c r="CU191" s="374" t="str">
        <f ca="1">+IF(OFFSET('Sanitation Data'!$F$28,0,10*ROW('Sanitation Data'!F185))="","",OFFSET('Sanitation Data'!$F$28,0,10*ROW('Sanitation Data'!F185)))</f>
        <v/>
      </c>
      <c r="CV191" s="374" t="str">
        <f ca="1">+IF(OFFSET('Sanitation Data'!$F$29,0,10*ROW('Sanitation Data'!F185))="","",OFFSET('Sanitation Data'!$F$29,0,10*ROW('Sanitation Data'!F185)))</f>
        <v/>
      </c>
      <c r="CW191" s="374" t="str">
        <f ca="1">+IF(OFFSET('Sanitation Data'!$F$30,0,10*ROW('Sanitation Data'!F185))="","",OFFSET('Sanitation Data'!$F$30,0,10*ROW('Sanitation Data'!F185)))</f>
        <v/>
      </c>
      <c r="CX191" s="374" t="str">
        <f ca="1">+IF(OFFSET('Sanitation Data'!$F$31,0,10*ROW('Sanitation Data'!F185))="","",OFFSET('Sanitation Data'!$F$31,0,10*ROW('Sanitation Data'!F185)))</f>
        <v/>
      </c>
      <c r="CY191" s="374" t="str">
        <f ca="1">+IF(OFFSET('Sanitation Data'!$F$32,0,10*ROW('Sanitation Data'!F185))="","",OFFSET('Sanitation Data'!$F$32,0,10*ROW('Sanitation Data'!F185)))</f>
        <v/>
      </c>
      <c r="CZ191" s="374" t="str">
        <f ca="1">+IF(OFFSET('Sanitation Data'!$G$28,0,10*ROW('Sanitation Data'!G185))="","",OFFSET('Sanitation Data'!$G$28,0,10*ROW('Sanitation Data'!G185)))</f>
        <v/>
      </c>
      <c r="DA191" s="374" t="str">
        <f ca="1">+IF(OFFSET('Sanitation Data'!$G$29,0,10*ROW('Sanitation Data'!G185))="","",OFFSET('Sanitation Data'!$G$29,0,10*ROW('Sanitation Data'!G185)))</f>
        <v/>
      </c>
      <c r="DB191" s="374" t="str">
        <f ca="1">+IF(OFFSET('Sanitation Data'!$G$30,0,10*ROW('Sanitation Data'!G185))="","",OFFSET('Sanitation Data'!$G$30,0,10*ROW('Sanitation Data'!G185)))</f>
        <v/>
      </c>
      <c r="DC191" s="374" t="str">
        <f ca="1">+IF(OFFSET('Sanitation Data'!$G$31,0,10*ROW('Sanitation Data'!G185))="","",OFFSET('Sanitation Data'!$G$31,0,10*ROW('Sanitation Data'!G185)))</f>
        <v/>
      </c>
      <c r="DD191" s="374" t="str">
        <f ca="1">+IF(OFFSET('Sanitation Data'!$G$32,0,10*ROW('Sanitation Data'!G185))="","",OFFSET('Sanitation Data'!$G$32,0,10*ROW('Sanitation Data'!G185)))</f>
        <v/>
      </c>
      <c r="DE191" s="374" t="str">
        <f ca="1">+IF(OFFSET('Sanitation Data'!$H$28,0,10*ROW('Sanitation Data'!H185))="","",OFFSET('Sanitation Data'!$H$28,0,10*ROW('Sanitation Data'!H185)))</f>
        <v/>
      </c>
      <c r="DF191" s="374" t="str">
        <f ca="1">+IF(OFFSET('Sanitation Data'!$H$29,0,10*ROW('Sanitation Data'!H185))="","",OFFSET('Sanitation Data'!$H$29,0,10*ROW('Sanitation Data'!H185)))</f>
        <v/>
      </c>
      <c r="DG191" s="374" t="str">
        <f ca="1">+IF(OFFSET('Sanitation Data'!$H$30,0,10*ROW('Sanitation Data'!H185))="","",OFFSET('Sanitation Data'!$H$30,0,10*ROW('Sanitation Data'!H185)))</f>
        <v/>
      </c>
      <c r="DH191" s="374" t="str">
        <f ca="1">+IF(OFFSET('Sanitation Data'!$H$31,0,10*ROW('Sanitation Data'!H185))="","",OFFSET('Sanitation Data'!$H$31,0,10*ROW('Sanitation Data'!H185)))</f>
        <v/>
      </c>
      <c r="DI191" s="374" t="str">
        <f ca="1">+IF(OFFSET('Sanitation Data'!$H$32,0,10*ROW('Sanitation Data'!H185))="","",OFFSET('Sanitation Data'!$H$32,0,10*ROW('Sanitation Data'!H185)))</f>
        <v/>
      </c>
      <c r="DJ191" s="374" t="str">
        <f ca="1">+IF(OFFSET('Sanitation Data'!$I$28,0,10*ROW('Sanitation Data'!I185))="","",OFFSET('Sanitation Data'!$I$28,0,10*ROW('Sanitation Data'!I185)))</f>
        <v/>
      </c>
      <c r="DK191" s="374" t="str">
        <f ca="1">+IF(OFFSET('Sanitation Data'!$I$29,0,10*ROW('Sanitation Data'!I185))="","",OFFSET('Sanitation Data'!$I$29,0,10*ROW('Sanitation Data'!I185)))</f>
        <v/>
      </c>
      <c r="DL191" s="374" t="str">
        <f ca="1">+IF(OFFSET('Sanitation Data'!$I$30,0,10*ROW('Sanitation Data'!I185))="","",OFFSET('Sanitation Data'!$I$30,0,10*ROW('Sanitation Data'!I185)))</f>
        <v/>
      </c>
      <c r="DM191" s="374" t="str">
        <f ca="1">+IF(OFFSET('Sanitation Data'!$I$31,0,10*ROW('Sanitation Data'!I185))="","",OFFSET('Sanitation Data'!$I$31,0,10*ROW('Sanitation Data'!I185)))</f>
        <v/>
      </c>
      <c r="DN191" s="374" t="str">
        <f ca="1">+IF(OFFSET('Sanitation Data'!$I$32,0,10*ROW('Sanitation Data'!I185))="","",OFFSET('Sanitation Data'!$I$32,0,10*ROW('Sanitation Data'!I185)))</f>
        <v/>
      </c>
      <c r="DO191" s="374" t="str">
        <f ca="1">+IF(OFFSET('Hygiene Data'!$D$11,0,10*ROW('Hygiene Data'!D185))="","",OFFSET('Hygiene Data'!$D$11,0,10*ROW('Hygiene Data'!D185)))</f>
        <v/>
      </c>
      <c r="DP191" s="374" t="str">
        <f ca="1">+IF(OFFSET('Hygiene Data'!$D$12,0,10*ROW('Hygiene Data'!D185))="","",OFFSET('Hygiene Data'!$D$12,0,10*ROW('Hygiene Data'!D185)))</f>
        <v/>
      </c>
      <c r="DQ191" s="374" t="str">
        <f ca="1">+IF(OFFSET('Hygiene Data'!$D$13,0,10*ROW('Hygiene Data'!D185))="","",OFFSET('Hygiene Data'!$D$13,0,10*ROW('Hygiene Data'!D185)))</f>
        <v/>
      </c>
      <c r="DR191" s="374" t="str">
        <f ca="1">+IF(OFFSET('Hygiene Data'!$E$11,0,10*ROW('Hygiene Data'!E185))="","",OFFSET('Hygiene Data'!$E$11,0,10*ROW('Hygiene Data'!E185)))</f>
        <v/>
      </c>
      <c r="DS191" s="374" t="str">
        <f ca="1">+IF(OFFSET('Hygiene Data'!$E$12,0,10*ROW('Hygiene Data'!E185))="","",OFFSET('Hygiene Data'!$E$12,0,10*ROW('Hygiene Data'!E185)))</f>
        <v/>
      </c>
      <c r="DT191" s="374" t="str">
        <f ca="1">+IF(OFFSET('Hygiene Data'!$E$13,0,10*ROW('Hygiene Data'!E185))="","",OFFSET('Hygiene Data'!$E$13,0,10*ROW('Hygiene Data'!E185)))</f>
        <v/>
      </c>
      <c r="DU191" s="374" t="str">
        <f ca="1">+IF(OFFSET('Hygiene Data'!$F$11,0,10*ROW('Hygiene Data'!F185))="","",OFFSET('Hygiene Data'!$F$11,0,10*ROW('Hygiene Data'!F185)))</f>
        <v/>
      </c>
      <c r="DV191" s="374" t="str">
        <f ca="1">+IF(OFFSET('Hygiene Data'!$F$12,0,10*ROW('Hygiene Data'!F185))="","",OFFSET('Hygiene Data'!$F$12,0,10*ROW('Hygiene Data'!F185)))</f>
        <v/>
      </c>
      <c r="DW191" s="374" t="str">
        <f ca="1">+IF(OFFSET('Hygiene Data'!$F$13,0,10*ROW('Hygiene Data'!F185))="","",OFFSET('Hygiene Data'!$F$13,0,10*ROW('Hygiene Data'!F185)))</f>
        <v/>
      </c>
      <c r="DX191" s="374" t="str">
        <f ca="1">+IF(OFFSET('Hygiene Data'!$G$11,0,10*ROW('Hygiene Data'!G185))="","",OFFSET('Hygiene Data'!$G$11,0,10*ROW('Hygiene Data'!G185)))</f>
        <v/>
      </c>
      <c r="DY191" s="374" t="str">
        <f ca="1">+IF(OFFSET('Hygiene Data'!$G$12,0,10*ROW('Hygiene Data'!G185))="","",OFFSET('Hygiene Data'!$G$12,0,10*ROW('Hygiene Data'!G185)))</f>
        <v/>
      </c>
      <c r="DZ191" s="374" t="str">
        <f ca="1">+IF(OFFSET('Hygiene Data'!$G$13,0,10*ROW('Hygiene Data'!G185))="","",OFFSET('Hygiene Data'!$G$13,0,10*ROW('Hygiene Data'!G185)))</f>
        <v/>
      </c>
      <c r="EA191" s="374" t="str">
        <f ca="1">+IF(OFFSET('Hygiene Data'!$H$11,0,10*ROW('Hygiene Data'!H185))="","",OFFSET('Hygiene Data'!$H$11,0,10*ROW('Hygiene Data'!H185)))</f>
        <v/>
      </c>
      <c r="EB191" s="374" t="str">
        <f ca="1">+IF(OFFSET('Hygiene Data'!$H$12,0,10*ROW('Hygiene Data'!H185))="","",OFFSET('Hygiene Data'!$H$12,0,10*ROW('Hygiene Data'!H185)))</f>
        <v/>
      </c>
      <c r="EC191" s="374" t="str">
        <f ca="1">+IF(OFFSET('Hygiene Data'!$H$13,0,10*ROW('Hygiene Data'!H185))="","",OFFSET('Hygiene Data'!$H$13,0,10*ROW('Hygiene Data'!H185)))</f>
        <v/>
      </c>
      <c r="ED191" s="374" t="str">
        <f ca="1">+IF(OFFSET('Hygiene Data'!$I$11,0,10*ROW('Hygiene Data'!I185))="","",OFFSET('Hygiene Data'!$I$11,0,10*ROW('Hygiene Data'!I185)))</f>
        <v/>
      </c>
      <c r="EE191" s="374" t="str">
        <f ca="1">+IF(OFFSET('Hygiene Data'!$I$12,0,10*ROW('Hygiene Data'!I185))="","",OFFSET('Hygiene Data'!$I$12,0,10*ROW('Hygiene Data'!I185)))</f>
        <v/>
      </c>
      <c r="EF191" s="374" t="str">
        <f ca="1">+IF(OFFSET('Hygiene Data'!$I$13,0,10*ROW('Hygiene Data'!I185))="","",OFFSET('Hygiene Data'!$I$13,0,10*ROW('Hygiene Data'!I185)))</f>
        <v/>
      </c>
    </row>
    <row r="192" spans="1:136" x14ac:dyDescent="0.25">
      <c r="A192" s="483" t="str">
        <f ca="1">+IF(OFFSET('Water Data'!$B$2,0,10*ROW('Water Data'!E186))="","",OFFSET('Water Data'!$B$2,0,10*ROW('Water Data'!E186)))</f>
        <v/>
      </c>
      <c r="B192" s="48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0" t="str">
        <f t="shared" ca="1" si="2"/>
        <v/>
      </c>
      <c r="D192" s="51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4" t="str">
        <f ca="1">+IF(OFFSET('Water Data'!$D$27,0,10*ROW('Water Data'!D186))="","",OFFSET('Water Data'!$D$27,0,10*ROW('Water Data'!D186)))</f>
        <v/>
      </c>
      <c r="BT192" s="374" t="str">
        <f ca="1">+IF(OFFSET('Water Data'!$D$28,0,10*ROW('Water Data'!D186))="","",OFFSET('Water Data'!$D$28,0,10*ROW('Water Data'!D186)))</f>
        <v/>
      </c>
      <c r="BU192" s="374" t="str">
        <f ca="1">+IF(OFFSET('Water Data'!$D$29,0,10*ROW('Water Data'!D186))="","",OFFSET('Water Data'!$D$29,0,10*ROW('Water Data'!D186)))</f>
        <v/>
      </c>
      <c r="BV192" s="374" t="str">
        <f ca="1">+IF(OFFSET('Water Data'!$E$27,0,10*ROW('Water Data'!E186))="","",OFFSET('Water Data'!$E$27,0,10*ROW('Water Data'!E186)))</f>
        <v/>
      </c>
      <c r="BW192" s="374" t="str">
        <f ca="1">+IF(OFFSET('Water Data'!$E$28,0,10*ROW('Water Data'!E186))="","",OFFSET('Water Data'!$E$28,0,10*ROW('Water Data'!E186)))</f>
        <v/>
      </c>
      <c r="BX192" s="374" t="str">
        <f ca="1">+IF(OFFSET('Water Data'!$E$29,0,10*ROW('Water Data'!E186))="","",OFFSET('Water Data'!$E$29,0,10*ROW('Water Data'!E186)))</f>
        <v/>
      </c>
      <c r="BY192" s="374" t="str">
        <f ca="1">+IF(OFFSET('Water Data'!$F$27,0,10*ROW('Water Data'!F186))="","",OFFSET('Water Data'!$F$27,0,10*ROW('Water Data'!F186)))</f>
        <v/>
      </c>
      <c r="BZ192" s="374" t="str">
        <f ca="1">+IF(OFFSET('Water Data'!$F$28,0,10*ROW('Water Data'!F186))="","",OFFSET('Water Data'!$F$28,0,10*ROW('Water Data'!F186)))</f>
        <v/>
      </c>
      <c r="CA192" s="374" t="str">
        <f ca="1">+IF(OFFSET('Water Data'!$F$29,0,10*ROW('Water Data'!F186))="","",OFFSET('Water Data'!$F$29,0,10*ROW('Water Data'!F186)))</f>
        <v/>
      </c>
      <c r="CB192" s="374" t="str">
        <f ca="1">+IF(OFFSET('Water Data'!$G$27,0,10*ROW('Water Data'!G186))="","",OFFSET('Water Data'!$G$27,0,10*ROW('Water Data'!G186)))</f>
        <v/>
      </c>
      <c r="CC192" s="374" t="str">
        <f ca="1">+IF(OFFSET('Water Data'!$G$28,0,10*ROW('Water Data'!G186))="","",OFFSET('Water Data'!$G$28,0,10*ROW('Water Data'!G186)))</f>
        <v/>
      </c>
      <c r="CD192" s="374" t="str">
        <f ca="1">+IF(OFFSET('Water Data'!$G$29,0,10*ROW('Water Data'!G186))="","",OFFSET('Water Data'!$G$29,0,10*ROW('Water Data'!G186)))</f>
        <v/>
      </c>
      <c r="CE192" s="374" t="str">
        <f ca="1">+IF(OFFSET('Water Data'!$H$27,0,10*ROW('Water Data'!H186))="","",OFFSET('Water Data'!$H$27,0,10*ROW('Water Data'!H186)))</f>
        <v/>
      </c>
      <c r="CF192" s="374" t="str">
        <f ca="1">+IF(OFFSET('Water Data'!$H$28,0,10*ROW('Water Data'!H186))="","",OFFSET('Water Data'!$H$28,0,10*ROW('Water Data'!H186)))</f>
        <v/>
      </c>
      <c r="CG192" s="374" t="str">
        <f ca="1">+IF(OFFSET('Water Data'!$H$29,0,10*ROW('Water Data'!H186))="","",OFFSET('Water Data'!$H$29,0,10*ROW('Water Data'!H186)))</f>
        <v/>
      </c>
      <c r="CH192" s="374" t="str">
        <f ca="1">+IF(OFFSET('Water Data'!$I$27,0,10*ROW('Water Data'!I186))="","",OFFSET('Water Data'!$I$27,0,10*ROW('Water Data'!I186)))</f>
        <v/>
      </c>
      <c r="CI192" s="374" t="str">
        <f ca="1">+IF(OFFSET('Water Data'!$I$28,0,10*ROW('Water Data'!I186))="","",OFFSET('Water Data'!$I$28,0,10*ROW('Water Data'!I186)))</f>
        <v/>
      </c>
      <c r="CJ192" s="374" t="str">
        <f ca="1">+IF(OFFSET('Water Data'!$I$29,0,10*ROW('Water Data'!I186))="","",OFFSET('Water Data'!$I$29,0,10*ROW('Water Data'!I186)))</f>
        <v/>
      </c>
      <c r="CK192" s="374" t="str">
        <f ca="1">+IF(OFFSET('Sanitation Data'!$D$28,0,10*ROW('Sanitation Data'!D186))="","",OFFSET('Sanitation Data'!$D$28,0,10*ROW('Sanitation Data'!D186)))</f>
        <v/>
      </c>
      <c r="CL192" s="374" t="str">
        <f ca="1">+IF(OFFSET('Sanitation Data'!$D$29,0,10*ROW('Sanitation Data'!D186))="","",OFFSET('Sanitation Data'!$D$29,0,10*ROW('Sanitation Data'!D186)))</f>
        <v/>
      </c>
      <c r="CM192" s="374" t="str">
        <f ca="1">+IF(OFFSET('Sanitation Data'!$D$30,0,10*ROW('Sanitation Data'!D186))="","",OFFSET('Sanitation Data'!$D$30,0,10*ROW('Sanitation Data'!D186)))</f>
        <v/>
      </c>
      <c r="CN192" s="374" t="str">
        <f ca="1">+IF(OFFSET('Sanitation Data'!$D$31,0,10*ROW('Sanitation Data'!D186))="","",OFFSET('Sanitation Data'!$D$31,0,10*ROW('Sanitation Data'!D186)))</f>
        <v/>
      </c>
      <c r="CO192" s="374" t="str">
        <f ca="1">+IF(OFFSET('Sanitation Data'!$D$32,0,10*ROW('Sanitation Data'!D186))="","",OFFSET('Sanitation Data'!$D$32,0,10*ROW('Sanitation Data'!D186)))</f>
        <v/>
      </c>
      <c r="CP192" s="374" t="str">
        <f ca="1">+IF(OFFSET('Sanitation Data'!$E$28,0,10*ROW('Sanitation Data'!E186))="","",OFFSET('Sanitation Data'!$E$28,0,10*ROW('Sanitation Data'!E186)))</f>
        <v/>
      </c>
      <c r="CQ192" s="374" t="str">
        <f ca="1">+IF(OFFSET('Sanitation Data'!$E$29,0,10*ROW('Sanitation Data'!E186))="","",OFFSET('Sanitation Data'!$E$29,0,10*ROW('Sanitation Data'!E186)))</f>
        <v/>
      </c>
      <c r="CR192" s="374" t="str">
        <f ca="1">+IF(OFFSET('Sanitation Data'!$E$30,0,10*ROW('Sanitation Data'!E186))="","",OFFSET('Sanitation Data'!$E$30,0,10*ROW('Sanitation Data'!E186)))</f>
        <v/>
      </c>
      <c r="CS192" s="374" t="str">
        <f ca="1">+IF(OFFSET('Sanitation Data'!$E$31,0,10*ROW('Sanitation Data'!E186))="","",OFFSET('Sanitation Data'!$E$31,0,10*ROW('Sanitation Data'!E186)))</f>
        <v/>
      </c>
      <c r="CT192" s="374" t="str">
        <f ca="1">+IF(OFFSET('Sanitation Data'!$E$32,0,10*ROW('Sanitation Data'!E186))="","",OFFSET('Sanitation Data'!$E$32,0,10*ROW('Sanitation Data'!E186)))</f>
        <v/>
      </c>
      <c r="CU192" s="374" t="str">
        <f ca="1">+IF(OFFSET('Sanitation Data'!$F$28,0,10*ROW('Sanitation Data'!F186))="","",OFFSET('Sanitation Data'!$F$28,0,10*ROW('Sanitation Data'!F186)))</f>
        <v/>
      </c>
      <c r="CV192" s="374" t="str">
        <f ca="1">+IF(OFFSET('Sanitation Data'!$F$29,0,10*ROW('Sanitation Data'!F186))="","",OFFSET('Sanitation Data'!$F$29,0,10*ROW('Sanitation Data'!F186)))</f>
        <v/>
      </c>
      <c r="CW192" s="374" t="str">
        <f ca="1">+IF(OFFSET('Sanitation Data'!$F$30,0,10*ROW('Sanitation Data'!F186))="","",OFFSET('Sanitation Data'!$F$30,0,10*ROW('Sanitation Data'!F186)))</f>
        <v/>
      </c>
      <c r="CX192" s="374" t="str">
        <f ca="1">+IF(OFFSET('Sanitation Data'!$F$31,0,10*ROW('Sanitation Data'!F186))="","",OFFSET('Sanitation Data'!$F$31,0,10*ROW('Sanitation Data'!F186)))</f>
        <v/>
      </c>
      <c r="CY192" s="374" t="str">
        <f ca="1">+IF(OFFSET('Sanitation Data'!$F$32,0,10*ROW('Sanitation Data'!F186))="","",OFFSET('Sanitation Data'!$F$32,0,10*ROW('Sanitation Data'!F186)))</f>
        <v/>
      </c>
      <c r="CZ192" s="374" t="str">
        <f ca="1">+IF(OFFSET('Sanitation Data'!$G$28,0,10*ROW('Sanitation Data'!G186))="","",OFFSET('Sanitation Data'!$G$28,0,10*ROW('Sanitation Data'!G186)))</f>
        <v/>
      </c>
      <c r="DA192" s="374" t="str">
        <f ca="1">+IF(OFFSET('Sanitation Data'!$G$29,0,10*ROW('Sanitation Data'!G186))="","",OFFSET('Sanitation Data'!$G$29,0,10*ROW('Sanitation Data'!G186)))</f>
        <v/>
      </c>
      <c r="DB192" s="374" t="str">
        <f ca="1">+IF(OFFSET('Sanitation Data'!$G$30,0,10*ROW('Sanitation Data'!G186))="","",OFFSET('Sanitation Data'!$G$30,0,10*ROW('Sanitation Data'!G186)))</f>
        <v/>
      </c>
      <c r="DC192" s="374" t="str">
        <f ca="1">+IF(OFFSET('Sanitation Data'!$G$31,0,10*ROW('Sanitation Data'!G186))="","",OFFSET('Sanitation Data'!$G$31,0,10*ROW('Sanitation Data'!G186)))</f>
        <v/>
      </c>
      <c r="DD192" s="374" t="str">
        <f ca="1">+IF(OFFSET('Sanitation Data'!$G$32,0,10*ROW('Sanitation Data'!G186))="","",OFFSET('Sanitation Data'!$G$32,0,10*ROW('Sanitation Data'!G186)))</f>
        <v/>
      </c>
      <c r="DE192" s="374" t="str">
        <f ca="1">+IF(OFFSET('Sanitation Data'!$H$28,0,10*ROW('Sanitation Data'!H186))="","",OFFSET('Sanitation Data'!$H$28,0,10*ROW('Sanitation Data'!H186)))</f>
        <v/>
      </c>
      <c r="DF192" s="374" t="str">
        <f ca="1">+IF(OFFSET('Sanitation Data'!$H$29,0,10*ROW('Sanitation Data'!H186))="","",OFFSET('Sanitation Data'!$H$29,0,10*ROW('Sanitation Data'!H186)))</f>
        <v/>
      </c>
      <c r="DG192" s="374" t="str">
        <f ca="1">+IF(OFFSET('Sanitation Data'!$H$30,0,10*ROW('Sanitation Data'!H186))="","",OFFSET('Sanitation Data'!$H$30,0,10*ROW('Sanitation Data'!H186)))</f>
        <v/>
      </c>
      <c r="DH192" s="374" t="str">
        <f ca="1">+IF(OFFSET('Sanitation Data'!$H$31,0,10*ROW('Sanitation Data'!H186))="","",OFFSET('Sanitation Data'!$H$31,0,10*ROW('Sanitation Data'!H186)))</f>
        <v/>
      </c>
      <c r="DI192" s="374" t="str">
        <f ca="1">+IF(OFFSET('Sanitation Data'!$H$32,0,10*ROW('Sanitation Data'!H186))="","",OFFSET('Sanitation Data'!$H$32,0,10*ROW('Sanitation Data'!H186)))</f>
        <v/>
      </c>
      <c r="DJ192" s="374" t="str">
        <f ca="1">+IF(OFFSET('Sanitation Data'!$I$28,0,10*ROW('Sanitation Data'!I186))="","",OFFSET('Sanitation Data'!$I$28,0,10*ROW('Sanitation Data'!I186)))</f>
        <v/>
      </c>
      <c r="DK192" s="374" t="str">
        <f ca="1">+IF(OFFSET('Sanitation Data'!$I$29,0,10*ROW('Sanitation Data'!I186))="","",OFFSET('Sanitation Data'!$I$29,0,10*ROW('Sanitation Data'!I186)))</f>
        <v/>
      </c>
      <c r="DL192" s="374" t="str">
        <f ca="1">+IF(OFFSET('Sanitation Data'!$I$30,0,10*ROW('Sanitation Data'!I186))="","",OFFSET('Sanitation Data'!$I$30,0,10*ROW('Sanitation Data'!I186)))</f>
        <v/>
      </c>
      <c r="DM192" s="374" t="str">
        <f ca="1">+IF(OFFSET('Sanitation Data'!$I$31,0,10*ROW('Sanitation Data'!I186))="","",OFFSET('Sanitation Data'!$I$31,0,10*ROW('Sanitation Data'!I186)))</f>
        <v/>
      </c>
      <c r="DN192" s="374" t="str">
        <f ca="1">+IF(OFFSET('Sanitation Data'!$I$32,0,10*ROW('Sanitation Data'!I186))="","",OFFSET('Sanitation Data'!$I$32,0,10*ROW('Sanitation Data'!I186)))</f>
        <v/>
      </c>
      <c r="DO192" s="374" t="str">
        <f ca="1">+IF(OFFSET('Hygiene Data'!$D$11,0,10*ROW('Hygiene Data'!D186))="","",OFFSET('Hygiene Data'!$D$11,0,10*ROW('Hygiene Data'!D186)))</f>
        <v/>
      </c>
      <c r="DP192" s="374" t="str">
        <f ca="1">+IF(OFFSET('Hygiene Data'!$D$12,0,10*ROW('Hygiene Data'!D186))="","",OFFSET('Hygiene Data'!$D$12,0,10*ROW('Hygiene Data'!D186)))</f>
        <v/>
      </c>
      <c r="DQ192" s="374" t="str">
        <f ca="1">+IF(OFFSET('Hygiene Data'!$D$13,0,10*ROW('Hygiene Data'!D186))="","",OFFSET('Hygiene Data'!$D$13,0,10*ROW('Hygiene Data'!D186)))</f>
        <v/>
      </c>
      <c r="DR192" s="374" t="str">
        <f ca="1">+IF(OFFSET('Hygiene Data'!$E$11,0,10*ROW('Hygiene Data'!E186))="","",OFFSET('Hygiene Data'!$E$11,0,10*ROW('Hygiene Data'!E186)))</f>
        <v/>
      </c>
      <c r="DS192" s="374" t="str">
        <f ca="1">+IF(OFFSET('Hygiene Data'!$E$12,0,10*ROW('Hygiene Data'!E186))="","",OFFSET('Hygiene Data'!$E$12,0,10*ROW('Hygiene Data'!E186)))</f>
        <v/>
      </c>
      <c r="DT192" s="374" t="str">
        <f ca="1">+IF(OFFSET('Hygiene Data'!$E$13,0,10*ROW('Hygiene Data'!E186))="","",OFFSET('Hygiene Data'!$E$13,0,10*ROW('Hygiene Data'!E186)))</f>
        <v/>
      </c>
      <c r="DU192" s="374" t="str">
        <f ca="1">+IF(OFFSET('Hygiene Data'!$F$11,0,10*ROW('Hygiene Data'!F186))="","",OFFSET('Hygiene Data'!$F$11,0,10*ROW('Hygiene Data'!F186)))</f>
        <v/>
      </c>
      <c r="DV192" s="374" t="str">
        <f ca="1">+IF(OFFSET('Hygiene Data'!$F$12,0,10*ROW('Hygiene Data'!F186))="","",OFFSET('Hygiene Data'!$F$12,0,10*ROW('Hygiene Data'!F186)))</f>
        <v/>
      </c>
      <c r="DW192" s="374" t="str">
        <f ca="1">+IF(OFFSET('Hygiene Data'!$F$13,0,10*ROW('Hygiene Data'!F186))="","",OFFSET('Hygiene Data'!$F$13,0,10*ROW('Hygiene Data'!F186)))</f>
        <v/>
      </c>
      <c r="DX192" s="374" t="str">
        <f ca="1">+IF(OFFSET('Hygiene Data'!$G$11,0,10*ROW('Hygiene Data'!G186))="","",OFFSET('Hygiene Data'!$G$11,0,10*ROW('Hygiene Data'!G186)))</f>
        <v/>
      </c>
      <c r="DY192" s="374" t="str">
        <f ca="1">+IF(OFFSET('Hygiene Data'!$G$12,0,10*ROW('Hygiene Data'!G186))="","",OFFSET('Hygiene Data'!$G$12,0,10*ROW('Hygiene Data'!G186)))</f>
        <v/>
      </c>
      <c r="DZ192" s="374" t="str">
        <f ca="1">+IF(OFFSET('Hygiene Data'!$G$13,0,10*ROW('Hygiene Data'!G186))="","",OFFSET('Hygiene Data'!$G$13,0,10*ROW('Hygiene Data'!G186)))</f>
        <v/>
      </c>
      <c r="EA192" s="374" t="str">
        <f ca="1">+IF(OFFSET('Hygiene Data'!$H$11,0,10*ROW('Hygiene Data'!H186))="","",OFFSET('Hygiene Data'!$H$11,0,10*ROW('Hygiene Data'!H186)))</f>
        <v/>
      </c>
      <c r="EB192" s="374" t="str">
        <f ca="1">+IF(OFFSET('Hygiene Data'!$H$12,0,10*ROW('Hygiene Data'!H186))="","",OFFSET('Hygiene Data'!$H$12,0,10*ROW('Hygiene Data'!H186)))</f>
        <v/>
      </c>
      <c r="EC192" s="374" t="str">
        <f ca="1">+IF(OFFSET('Hygiene Data'!$H$13,0,10*ROW('Hygiene Data'!H186))="","",OFFSET('Hygiene Data'!$H$13,0,10*ROW('Hygiene Data'!H186)))</f>
        <v/>
      </c>
      <c r="ED192" s="374" t="str">
        <f ca="1">+IF(OFFSET('Hygiene Data'!$I$11,0,10*ROW('Hygiene Data'!I186))="","",OFFSET('Hygiene Data'!$I$11,0,10*ROW('Hygiene Data'!I186)))</f>
        <v/>
      </c>
      <c r="EE192" s="374" t="str">
        <f ca="1">+IF(OFFSET('Hygiene Data'!$I$12,0,10*ROW('Hygiene Data'!I186))="","",OFFSET('Hygiene Data'!$I$12,0,10*ROW('Hygiene Data'!I186)))</f>
        <v/>
      </c>
      <c r="EF192" s="374" t="str">
        <f ca="1">+IF(OFFSET('Hygiene Data'!$I$13,0,10*ROW('Hygiene Data'!I186))="","",OFFSET('Hygiene Data'!$I$13,0,10*ROW('Hygiene Data'!I186)))</f>
        <v/>
      </c>
    </row>
    <row r="193" spans="1:136" x14ac:dyDescent="0.25">
      <c r="A193" s="483" t="str">
        <f ca="1">+IF(OFFSET('Water Data'!$B$2,0,10*ROW('Water Data'!E187))="","",OFFSET('Water Data'!$B$2,0,10*ROW('Water Data'!E187)))</f>
        <v/>
      </c>
      <c r="B193" s="48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0" t="str">
        <f t="shared" ca="1" si="2"/>
        <v/>
      </c>
      <c r="D193" s="51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4" t="str">
        <f ca="1">+IF(OFFSET('Water Data'!$D$27,0,10*ROW('Water Data'!D187))="","",OFFSET('Water Data'!$D$27,0,10*ROW('Water Data'!D187)))</f>
        <v/>
      </c>
      <c r="BT193" s="374" t="str">
        <f ca="1">+IF(OFFSET('Water Data'!$D$28,0,10*ROW('Water Data'!D187))="","",OFFSET('Water Data'!$D$28,0,10*ROW('Water Data'!D187)))</f>
        <v/>
      </c>
      <c r="BU193" s="374" t="str">
        <f ca="1">+IF(OFFSET('Water Data'!$D$29,0,10*ROW('Water Data'!D187))="","",OFFSET('Water Data'!$D$29,0,10*ROW('Water Data'!D187)))</f>
        <v/>
      </c>
      <c r="BV193" s="374" t="str">
        <f ca="1">+IF(OFFSET('Water Data'!$E$27,0,10*ROW('Water Data'!E187))="","",OFFSET('Water Data'!$E$27,0,10*ROW('Water Data'!E187)))</f>
        <v/>
      </c>
      <c r="BW193" s="374" t="str">
        <f ca="1">+IF(OFFSET('Water Data'!$E$28,0,10*ROW('Water Data'!E187))="","",OFFSET('Water Data'!$E$28,0,10*ROW('Water Data'!E187)))</f>
        <v/>
      </c>
      <c r="BX193" s="374" t="str">
        <f ca="1">+IF(OFFSET('Water Data'!$E$29,0,10*ROW('Water Data'!E187))="","",OFFSET('Water Data'!$E$29,0,10*ROW('Water Data'!E187)))</f>
        <v/>
      </c>
      <c r="BY193" s="374" t="str">
        <f ca="1">+IF(OFFSET('Water Data'!$F$27,0,10*ROW('Water Data'!F187))="","",OFFSET('Water Data'!$F$27,0,10*ROW('Water Data'!F187)))</f>
        <v/>
      </c>
      <c r="BZ193" s="374" t="str">
        <f ca="1">+IF(OFFSET('Water Data'!$F$28,0,10*ROW('Water Data'!F187))="","",OFFSET('Water Data'!$F$28,0,10*ROW('Water Data'!F187)))</f>
        <v/>
      </c>
      <c r="CA193" s="374" t="str">
        <f ca="1">+IF(OFFSET('Water Data'!$F$29,0,10*ROW('Water Data'!F187))="","",OFFSET('Water Data'!$F$29,0,10*ROW('Water Data'!F187)))</f>
        <v/>
      </c>
      <c r="CB193" s="374" t="str">
        <f ca="1">+IF(OFFSET('Water Data'!$G$27,0,10*ROW('Water Data'!G187))="","",OFFSET('Water Data'!$G$27,0,10*ROW('Water Data'!G187)))</f>
        <v/>
      </c>
      <c r="CC193" s="374" t="str">
        <f ca="1">+IF(OFFSET('Water Data'!$G$28,0,10*ROW('Water Data'!G187))="","",OFFSET('Water Data'!$G$28,0,10*ROW('Water Data'!G187)))</f>
        <v/>
      </c>
      <c r="CD193" s="374" t="str">
        <f ca="1">+IF(OFFSET('Water Data'!$G$29,0,10*ROW('Water Data'!G187))="","",OFFSET('Water Data'!$G$29,0,10*ROW('Water Data'!G187)))</f>
        <v/>
      </c>
      <c r="CE193" s="374" t="str">
        <f ca="1">+IF(OFFSET('Water Data'!$H$27,0,10*ROW('Water Data'!H187))="","",OFFSET('Water Data'!$H$27,0,10*ROW('Water Data'!H187)))</f>
        <v/>
      </c>
      <c r="CF193" s="374" t="str">
        <f ca="1">+IF(OFFSET('Water Data'!$H$28,0,10*ROW('Water Data'!H187))="","",OFFSET('Water Data'!$H$28,0,10*ROW('Water Data'!H187)))</f>
        <v/>
      </c>
      <c r="CG193" s="374" t="str">
        <f ca="1">+IF(OFFSET('Water Data'!$H$29,0,10*ROW('Water Data'!H187))="","",OFFSET('Water Data'!$H$29,0,10*ROW('Water Data'!H187)))</f>
        <v/>
      </c>
      <c r="CH193" s="374" t="str">
        <f ca="1">+IF(OFFSET('Water Data'!$I$27,0,10*ROW('Water Data'!I187))="","",OFFSET('Water Data'!$I$27,0,10*ROW('Water Data'!I187)))</f>
        <v/>
      </c>
      <c r="CI193" s="374" t="str">
        <f ca="1">+IF(OFFSET('Water Data'!$I$28,0,10*ROW('Water Data'!I187))="","",OFFSET('Water Data'!$I$28,0,10*ROW('Water Data'!I187)))</f>
        <v/>
      </c>
      <c r="CJ193" s="374" t="str">
        <f ca="1">+IF(OFFSET('Water Data'!$I$29,0,10*ROW('Water Data'!I187))="","",OFFSET('Water Data'!$I$29,0,10*ROW('Water Data'!I187)))</f>
        <v/>
      </c>
      <c r="CK193" s="374" t="str">
        <f ca="1">+IF(OFFSET('Sanitation Data'!$D$28,0,10*ROW('Sanitation Data'!D187))="","",OFFSET('Sanitation Data'!$D$28,0,10*ROW('Sanitation Data'!D187)))</f>
        <v/>
      </c>
      <c r="CL193" s="374" t="str">
        <f ca="1">+IF(OFFSET('Sanitation Data'!$D$29,0,10*ROW('Sanitation Data'!D187))="","",OFFSET('Sanitation Data'!$D$29,0,10*ROW('Sanitation Data'!D187)))</f>
        <v/>
      </c>
      <c r="CM193" s="374" t="str">
        <f ca="1">+IF(OFFSET('Sanitation Data'!$D$30,0,10*ROW('Sanitation Data'!D187))="","",OFFSET('Sanitation Data'!$D$30,0,10*ROW('Sanitation Data'!D187)))</f>
        <v/>
      </c>
      <c r="CN193" s="374" t="str">
        <f ca="1">+IF(OFFSET('Sanitation Data'!$D$31,0,10*ROW('Sanitation Data'!D187))="","",OFFSET('Sanitation Data'!$D$31,0,10*ROW('Sanitation Data'!D187)))</f>
        <v/>
      </c>
      <c r="CO193" s="374" t="str">
        <f ca="1">+IF(OFFSET('Sanitation Data'!$D$32,0,10*ROW('Sanitation Data'!D187))="","",OFFSET('Sanitation Data'!$D$32,0,10*ROW('Sanitation Data'!D187)))</f>
        <v/>
      </c>
      <c r="CP193" s="374" t="str">
        <f ca="1">+IF(OFFSET('Sanitation Data'!$E$28,0,10*ROW('Sanitation Data'!E187))="","",OFFSET('Sanitation Data'!$E$28,0,10*ROW('Sanitation Data'!E187)))</f>
        <v/>
      </c>
      <c r="CQ193" s="374" t="str">
        <f ca="1">+IF(OFFSET('Sanitation Data'!$E$29,0,10*ROW('Sanitation Data'!E187))="","",OFFSET('Sanitation Data'!$E$29,0,10*ROW('Sanitation Data'!E187)))</f>
        <v/>
      </c>
      <c r="CR193" s="374" t="str">
        <f ca="1">+IF(OFFSET('Sanitation Data'!$E$30,0,10*ROW('Sanitation Data'!E187))="","",OFFSET('Sanitation Data'!$E$30,0,10*ROW('Sanitation Data'!E187)))</f>
        <v/>
      </c>
      <c r="CS193" s="374" t="str">
        <f ca="1">+IF(OFFSET('Sanitation Data'!$E$31,0,10*ROW('Sanitation Data'!E187))="","",OFFSET('Sanitation Data'!$E$31,0,10*ROW('Sanitation Data'!E187)))</f>
        <v/>
      </c>
      <c r="CT193" s="374" t="str">
        <f ca="1">+IF(OFFSET('Sanitation Data'!$E$32,0,10*ROW('Sanitation Data'!E187))="","",OFFSET('Sanitation Data'!$E$32,0,10*ROW('Sanitation Data'!E187)))</f>
        <v/>
      </c>
      <c r="CU193" s="374" t="str">
        <f ca="1">+IF(OFFSET('Sanitation Data'!$F$28,0,10*ROW('Sanitation Data'!F187))="","",OFFSET('Sanitation Data'!$F$28,0,10*ROW('Sanitation Data'!F187)))</f>
        <v/>
      </c>
      <c r="CV193" s="374" t="str">
        <f ca="1">+IF(OFFSET('Sanitation Data'!$F$29,0,10*ROW('Sanitation Data'!F187))="","",OFFSET('Sanitation Data'!$F$29,0,10*ROW('Sanitation Data'!F187)))</f>
        <v/>
      </c>
      <c r="CW193" s="374" t="str">
        <f ca="1">+IF(OFFSET('Sanitation Data'!$F$30,0,10*ROW('Sanitation Data'!F187))="","",OFFSET('Sanitation Data'!$F$30,0,10*ROW('Sanitation Data'!F187)))</f>
        <v/>
      </c>
      <c r="CX193" s="374" t="str">
        <f ca="1">+IF(OFFSET('Sanitation Data'!$F$31,0,10*ROW('Sanitation Data'!F187))="","",OFFSET('Sanitation Data'!$F$31,0,10*ROW('Sanitation Data'!F187)))</f>
        <v/>
      </c>
      <c r="CY193" s="374" t="str">
        <f ca="1">+IF(OFFSET('Sanitation Data'!$F$32,0,10*ROW('Sanitation Data'!F187))="","",OFFSET('Sanitation Data'!$F$32,0,10*ROW('Sanitation Data'!F187)))</f>
        <v/>
      </c>
      <c r="CZ193" s="374" t="str">
        <f ca="1">+IF(OFFSET('Sanitation Data'!$G$28,0,10*ROW('Sanitation Data'!G187))="","",OFFSET('Sanitation Data'!$G$28,0,10*ROW('Sanitation Data'!G187)))</f>
        <v/>
      </c>
      <c r="DA193" s="374" t="str">
        <f ca="1">+IF(OFFSET('Sanitation Data'!$G$29,0,10*ROW('Sanitation Data'!G187))="","",OFFSET('Sanitation Data'!$G$29,0,10*ROW('Sanitation Data'!G187)))</f>
        <v/>
      </c>
      <c r="DB193" s="374" t="str">
        <f ca="1">+IF(OFFSET('Sanitation Data'!$G$30,0,10*ROW('Sanitation Data'!G187))="","",OFFSET('Sanitation Data'!$G$30,0,10*ROW('Sanitation Data'!G187)))</f>
        <v/>
      </c>
      <c r="DC193" s="374" t="str">
        <f ca="1">+IF(OFFSET('Sanitation Data'!$G$31,0,10*ROW('Sanitation Data'!G187))="","",OFFSET('Sanitation Data'!$G$31,0,10*ROW('Sanitation Data'!G187)))</f>
        <v/>
      </c>
      <c r="DD193" s="374" t="str">
        <f ca="1">+IF(OFFSET('Sanitation Data'!$G$32,0,10*ROW('Sanitation Data'!G187))="","",OFFSET('Sanitation Data'!$G$32,0,10*ROW('Sanitation Data'!G187)))</f>
        <v/>
      </c>
      <c r="DE193" s="374" t="str">
        <f ca="1">+IF(OFFSET('Sanitation Data'!$H$28,0,10*ROW('Sanitation Data'!H187))="","",OFFSET('Sanitation Data'!$H$28,0,10*ROW('Sanitation Data'!H187)))</f>
        <v/>
      </c>
      <c r="DF193" s="374" t="str">
        <f ca="1">+IF(OFFSET('Sanitation Data'!$H$29,0,10*ROW('Sanitation Data'!H187))="","",OFFSET('Sanitation Data'!$H$29,0,10*ROW('Sanitation Data'!H187)))</f>
        <v/>
      </c>
      <c r="DG193" s="374" t="str">
        <f ca="1">+IF(OFFSET('Sanitation Data'!$H$30,0,10*ROW('Sanitation Data'!H187))="","",OFFSET('Sanitation Data'!$H$30,0,10*ROW('Sanitation Data'!H187)))</f>
        <v/>
      </c>
      <c r="DH193" s="374" t="str">
        <f ca="1">+IF(OFFSET('Sanitation Data'!$H$31,0,10*ROW('Sanitation Data'!H187))="","",OFFSET('Sanitation Data'!$H$31,0,10*ROW('Sanitation Data'!H187)))</f>
        <v/>
      </c>
      <c r="DI193" s="374" t="str">
        <f ca="1">+IF(OFFSET('Sanitation Data'!$H$32,0,10*ROW('Sanitation Data'!H187))="","",OFFSET('Sanitation Data'!$H$32,0,10*ROW('Sanitation Data'!H187)))</f>
        <v/>
      </c>
      <c r="DJ193" s="374" t="str">
        <f ca="1">+IF(OFFSET('Sanitation Data'!$I$28,0,10*ROW('Sanitation Data'!I187))="","",OFFSET('Sanitation Data'!$I$28,0,10*ROW('Sanitation Data'!I187)))</f>
        <v/>
      </c>
      <c r="DK193" s="374" t="str">
        <f ca="1">+IF(OFFSET('Sanitation Data'!$I$29,0,10*ROW('Sanitation Data'!I187))="","",OFFSET('Sanitation Data'!$I$29,0,10*ROW('Sanitation Data'!I187)))</f>
        <v/>
      </c>
      <c r="DL193" s="374" t="str">
        <f ca="1">+IF(OFFSET('Sanitation Data'!$I$30,0,10*ROW('Sanitation Data'!I187))="","",OFFSET('Sanitation Data'!$I$30,0,10*ROW('Sanitation Data'!I187)))</f>
        <v/>
      </c>
      <c r="DM193" s="374" t="str">
        <f ca="1">+IF(OFFSET('Sanitation Data'!$I$31,0,10*ROW('Sanitation Data'!I187))="","",OFFSET('Sanitation Data'!$I$31,0,10*ROW('Sanitation Data'!I187)))</f>
        <v/>
      </c>
      <c r="DN193" s="374" t="str">
        <f ca="1">+IF(OFFSET('Sanitation Data'!$I$32,0,10*ROW('Sanitation Data'!I187))="","",OFFSET('Sanitation Data'!$I$32,0,10*ROW('Sanitation Data'!I187)))</f>
        <v/>
      </c>
      <c r="DO193" s="374" t="str">
        <f ca="1">+IF(OFFSET('Hygiene Data'!$D$11,0,10*ROW('Hygiene Data'!D187))="","",OFFSET('Hygiene Data'!$D$11,0,10*ROW('Hygiene Data'!D187)))</f>
        <v/>
      </c>
      <c r="DP193" s="374" t="str">
        <f ca="1">+IF(OFFSET('Hygiene Data'!$D$12,0,10*ROW('Hygiene Data'!D187))="","",OFFSET('Hygiene Data'!$D$12,0,10*ROW('Hygiene Data'!D187)))</f>
        <v/>
      </c>
      <c r="DQ193" s="374" t="str">
        <f ca="1">+IF(OFFSET('Hygiene Data'!$D$13,0,10*ROW('Hygiene Data'!D187))="","",OFFSET('Hygiene Data'!$D$13,0,10*ROW('Hygiene Data'!D187)))</f>
        <v/>
      </c>
      <c r="DR193" s="374" t="str">
        <f ca="1">+IF(OFFSET('Hygiene Data'!$E$11,0,10*ROW('Hygiene Data'!E187))="","",OFFSET('Hygiene Data'!$E$11,0,10*ROW('Hygiene Data'!E187)))</f>
        <v/>
      </c>
      <c r="DS193" s="374" t="str">
        <f ca="1">+IF(OFFSET('Hygiene Data'!$E$12,0,10*ROW('Hygiene Data'!E187))="","",OFFSET('Hygiene Data'!$E$12,0,10*ROW('Hygiene Data'!E187)))</f>
        <v/>
      </c>
      <c r="DT193" s="374" t="str">
        <f ca="1">+IF(OFFSET('Hygiene Data'!$E$13,0,10*ROW('Hygiene Data'!E187))="","",OFFSET('Hygiene Data'!$E$13,0,10*ROW('Hygiene Data'!E187)))</f>
        <v/>
      </c>
      <c r="DU193" s="374" t="str">
        <f ca="1">+IF(OFFSET('Hygiene Data'!$F$11,0,10*ROW('Hygiene Data'!F187))="","",OFFSET('Hygiene Data'!$F$11,0,10*ROW('Hygiene Data'!F187)))</f>
        <v/>
      </c>
      <c r="DV193" s="374" t="str">
        <f ca="1">+IF(OFFSET('Hygiene Data'!$F$12,0,10*ROW('Hygiene Data'!F187))="","",OFFSET('Hygiene Data'!$F$12,0,10*ROW('Hygiene Data'!F187)))</f>
        <v/>
      </c>
      <c r="DW193" s="374" t="str">
        <f ca="1">+IF(OFFSET('Hygiene Data'!$F$13,0,10*ROW('Hygiene Data'!F187))="","",OFFSET('Hygiene Data'!$F$13,0,10*ROW('Hygiene Data'!F187)))</f>
        <v/>
      </c>
      <c r="DX193" s="374" t="str">
        <f ca="1">+IF(OFFSET('Hygiene Data'!$G$11,0,10*ROW('Hygiene Data'!G187))="","",OFFSET('Hygiene Data'!$G$11,0,10*ROW('Hygiene Data'!G187)))</f>
        <v/>
      </c>
      <c r="DY193" s="374" t="str">
        <f ca="1">+IF(OFFSET('Hygiene Data'!$G$12,0,10*ROW('Hygiene Data'!G187))="","",OFFSET('Hygiene Data'!$G$12,0,10*ROW('Hygiene Data'!G187)))</f>
        <v/>
      </c>
      <c r="DZ193" s="374" t="str">
        <f ca="1">+IF(OFFSET('Hygiene Data'!$G$13,0,10*ROW('Hygiene Data'!G187))="","",OFFSET('Hygiene Data'!$G$13,0,10*ROW('Hygiene Data'!G187)))</f>
        <v/>
      </c>
      <c r="EA193" s="374" t="str">
        <f ca="1">+IF(OFFSET('Hygiene Data'!$H$11,0,10*ROW('Hygiene Data'!H187))="","",OFFSET('Hygiene Data'!$H$11,0,10*ROW('Hygiene Data'!H187)))</f>
        <v/>
      </c>
      <c r="EB193" s="374" t="str">
        <f ca="1">+IF(OFFSET('Hygiene Data'!$H$12,0,10*ROW('Hygiene Data'!H187))="","",OFFSET('Hygiene Data'!$H$12,0,10*ROW('Hygiene Data'!H187)))</f>
        <v/>
      </c>
      <c r="EC193" s="374" t="str">
        <f ca="1">+IF(OFFSET('Hygiene Data'!$H$13,0,10*ROW('Hygiene Data'!H187))="","",OFFSET('Hygiene Data'!$H$13,0,10*ROW('Hygiene Data'!H187)))</f>
        <v/>
      </c>
      <c r="ED193" s="374" t="str">
        <f ca="1">+IF(OFFSET('Hygiene Data'!$I$11,0,10*ROW('Hygiene Data'!I187))="","",OFFSET('Hygiene Data'!$I$11,0,10*ROW('Hygiene Data'!I187)))</f>
        <v/>
      </c>
      <c r="EE193" s="374" t="str">
        <f ca="1">+IF(OFFSET('Hygiene Data'!$I$12,0,10*ROW('Hygiene Data'!I187))="","",OFFSET('Hygiene Data'!$I$12,0,10*ROW('Hygiene Data'!I187)))</f>
        <v/>
      </c>
      <c r="EF193" s="374" t="str">
        <f ca="1">+IF(OFFSET('Hygiene Data'!$I$13,0,10*ROW('Hygiene Data'!I187))="","",OFFSET('Hygiene Data'!$I$13,0,10*ROW('Hygiene Data'!I187)))</f>
        <v/>
      </c>
    </row>
    <row r="194" spans="1:136" x14ac:dyDescent="0.25">
      <c r="A194" s="483" t="str">
        <f ca="1">+IF(OFFSET('Water Data'!$B$2,0,10*ROW('Water Data'!E188))="","",OFFSET('Water Data'!$B$2,0,10*ROW('Water Data'!E188)))</f>
        <v/>
      </c>
      <c r="B194" s="48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0" t="str">
        <f t="shared" ca="1" si="2"/>
        <v/>
      </c>
      <c r="D194" s="51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4" t="str">
        <f ca="1">+IF(OFFSET('Water Data'!$D$27,0,10*ROW('Water Data'!D188))="","",OFFSET('Water Data'!$D$27,0,10*ROW('Water Data'!D188)))</f>
        <v/>
      </c>
      <c r="BT194" s="374" t="str">
        <f ca="1">+IF(OFFSET('Water Data'!$D$28,0,10*ROW('Water Data'!D188))="","",OFFSET('Water Data'!$D$28,0,10*ROW('Water Data'!D188)))</f>
        <v/>
      </c>
      <c r="BU194" s="374" t="str">
        <f ca="1">+IF(OFFSET('Water Data'!$D$29,0,10*ROW('Water Data'!D188))="","",OFFSET('Water Data'!$D$29,0,10*ROW('Water Data'!D188)))</f>
        <v/>
      </c>
      <c r="BV194" s="374" t="str">
        <f ca="1">+IF(OFFSET('Water Data'!$E$27,0,10*ROW('Water Data'!E188))="","",OFFSET('Water Data'!$E$27,0,10*ROW('Water Data'!E188)))</f>
        <v/>
      </c>
      <c r="BW194" s="374" t="str">
        <f ca="1">+IF(OFFSET('Water Data'!$E$28,0,10*ROW('Water Data'!E188))="","",OFFSET('Water Data'!$E$28,0,10*ROW('Water Data'!E188)))</f>
        <v/>
      </c>
      <c r="BX194" s="374" t="str">
        <f ca="1">+IF(OFFSET('Water Data'!$E$29,0,10*ROW('Water Data'!E188))="","",OFFSET('Water Data'!$E$29,0,10*ROW('Water Data'!E188)))</f>
        <v/>
      </c>
      <c r="BY194" s="374" t="str">
        <f ca="1">+IF(OFFSET('Water Data'!$F$27,0,10*ROW('Water Data'!F188))="","",OFFSET('Water Data'!$F$27,0,10*ROW('Water Data'!F188)))</f>
        <v/>
      </c>
      <c r="BZ194" s="374" t="str">
        <f ca="1">+IF(OFFSET('Water Data'!$F$28,0,10*ROW('Water Data'!F188))="","",OFFSET('Water Data'!$F$28,0,10*ROW('Water Data'!F188)))</f>
        <v/>
      </c>
      <c r="CA194" s="374" t="str">
        <f ca="1">+IF(OFFSET('Water Data'!$F$29,0,10*ROW('Water Data'!F188))="","",OFFSET('Water Data'!$F$29,0,10*ROW('Water Data'!F188)))</f>
        <v/>
      </c>
      <c r="CB194" s="374" t="str">
        <f ca="1">+IF(OFFSET('Water Data'!$G$27,0,10*ROW('Water Data'!G188))="","",OFFSET('Water Data'!$G$27,0,10*ROW('Water Data'!G188)))</f>
        <v/>
      </c>
      <c r="CC194" s="374" t="str">
        <f ca="1">+IF(OFFSET('Water Data'!$G$28,0,10*ROW('Water Data'!G188))="","",OFFSET('Water Data'!$G$28,0,10*ROW('Water Data'!G188)))</f>
        <v/>
      </c>
      <c r="CD194" s="374" t="str">
        <f ca="1">+IF(OFFSET('Water Data'!$G$29,0,10*ROW('Water Data'!G188))="","",OFFSET('Water Data'!$G$29,0,10*ROW('Water Data'!G188)))</f>
        <v/>
      </c>
      <c r="CE194" s="374" t="str">
        <f ca="1">+IF(OFFSET('Water Data'!$H$27,0,10*ROW('Water Data'!H188))="","",OFFSET('Water Data'!$H$27,0,10*ROW('Water Data'!H188)))</f>
        <v/>
      </c>
      <c r="CF194" s="374" t="str">
        <f ca="1">+IF(OFFSET('Water Data'!$H$28,0,10*ROW('Water Data'!H188))="","",OFFSET('Water Data'!$H$28,0,10*ROW('Water Data'!H188)))</f>
        <v/>
      </c>
      <c r="CG194" s="374" t="str">
        <f ca="1">+IF(OFFSET('Water Data'!$H$29,0,10*ROW('Water Data'!H188))="","",OFFSET('Water Data'!$H$29,0,10*ROW('Water Data'!H188)))</f>
        <v/>
      </c>
      <c r="CH194" s="374" t="str">
        <f ca="1">+IF(OFFSET('Water Data'!$I$27,0,10*ROW('Water Data'!I188))="","",OFFSET('Water Data'!$I$27,0,10*ROW('Water Data'!I188)))</f>
        <v/>
      </c>
      <c r="CI194" s="374" t="str">
        <f ca="1">+IF(OFFSET('Water Data'!$I$28,0,10*ROW('Water Data'!I188))="","",OFFSET('Water Data'!$I$28,0,10*ROW('Water Data'!I188)))</f>
        <v/>
      </c>
      <c r="CJ194" s="374" t="str">
        <f ca="1">+IF(OFFSET('Water Data'!$I$29,0,10*ROW('Water Data'!I188))="","",OFFSET('Water Data'!$I$29,0,10*ROW('Water Data'!I188)))</f>
        <v/>
      </c>
      <c r="CK194" s="374" t="str">
        <f ca="1">+IF(OFFSET('Sanitation Data'!$D$28,0,10*ROW('Sanitation Data'!D188))="","",OFFSET('Sanitation Data'!$D$28,0,10*ROW('Sanitation Data'!D188)))</f>
        <v/>
      </c>
      <c r="CL194" s="374" t="str">
        <f ca="1">+IF(OFFSET('Sanitation Data'!$D$29,0,10*ROW('Sanitation Data'!D188))="","",OFFSET('Sanitation Data'!$D$29,0,10*ROW('Sanitation Data'!D188)))</f>
        <v/>
      </c>
      <c r="CM194" s="374" t="str">
        <f ca="1">+IF(OFFSET('Sanitation Data'!$D$30,0,10*ROW('Sanitation Data'!D188))="","",OFFSET('Sanitation Data'!$D$30,0,10*ROW('Sanitation Data'!D188)))</f>
        <v/>
      </c>
      <c r="CN194" s="374" t="str">
        <f ca="1">+IF(OFFSET('Sanitation Data'!$D$31,0,10*ROW('Sanitation Data'!D188))="","",OFFSET('Sanitation Data'!$D$31,0,10*ROW('Sanitation Data'!D188)))</f>
        <v/>
      </c>
      <c r="CO194" s="374" t="str">
        <f ca="1">+IF(OFFSET('Sanitation Data'!$D$32,0,10*ROW('Sanitation Data'!D188))="","",OFFSET('Sanitation Data'!$D$32,0,10*ROW('Sanitation Data'!D188)))</f>
        <v/>
      </c>
      <c r="CP194" s="374" t="str">
        <f ca="1">+IF(OFFSET('Sanitation Data'!$E$28,0,10*ROW('Sanitation Data'!E188))="","",OFFSET('Sanitation Data'!$E$28,0,10*ROW('Sanitation Data'!E188)))</f>
        <v/>
      </c>
      <c r="CQ194" s="374" t="str">
        <f ca="1">+IF(OFFSET('Sanitation Data'!$E$29,0,10*ROW('Sanitation Data'!E188))="","",OFFSET('Sanitation Data'!$E$29,0,10*ROW('Sanitation Data'!E188)))</f>
        <v/>
      </c>
      <c r="CR194" s="374" t="str">
        <f ca="1">+IF(OFFSET('Sanitation Data'!$E$30,0,10*ROW('Sanitation Data'!E188))="","",OFFSET('Sanitation Data'!$E$30,0,10*ROW('Sanitation Data'!E188)))</f>
        <v/>
      </c>
      <c r="CS194" s="374" t="str">
        <f ca="1">+IF(OFFSET('Sanitation Data'!$E$31,0,10*ROW('Sanitation Data'!E188))="","",OFFSET('Sanitation Data'!$E$31,0,10*ROW('Sanitation Data'!E188)))</f>
        <v/>
      </c>
      <c r="CT194" s="374" t="str">
        <f ca="1">+IF(OFFSET('Sanitation Data'!$E$32,0,10*ROW('Sanitation Data'!E188))="","",OFFSET('Sanitation Data'!$E$32,0,10*ROW('Sanitation Data'!E188)))</f>
        <v/>
      </c>
      <c r="CU194" s="374" t="str">
        <f ca="1">+IF(OFFSET('Sanitation Data'!$F$28,0,10*ROW('Sanitation Data'!F188))="","",OFFSET('Sanitation Data'!$F$28,0,10*ROW('Sanitation Data'!F188)))</f>
        <v/>
      </c>
      <c r="CV194" s="374" t="str">
        <f ca="1">+IF(OFFSET('Sanitation Data'!$F$29,0,10*ROW('Sanitation Data'!F188))="","",OFFSET('Sanitation Data'!$F$29,0,10*ROW('Sanitation Data'!F188)))</f>
        <v/>
      </c>
      <c r="CW194" s="374" t="str">
        <f ca="1">+IF(OFFSET('Sanitation Data'!$F$30,0,10*ROW('Sanitation Data'!F188))="","",OFFSET('Sanitation Data'!$F$30,0,10*ROW('Sanitation Data'!F188)))</f>
        <v/>
      </c>
      <c r="CX194" s="374" t="str">
        <f ca="1">+IF(OFFSET('Sanitation Data'!$F$31,0,10*ROW('Sanitation Data'!F188))="","",OFFSET('Sanitation Data'!$F$31,0,10*ROW('Sanitation Data'!F188)))</f>
        <v/>
      </c>
      <c r="CY194" s="374" t="str">
        <f ca="1">+IF(OFFSET('Sanitation Data'!$F$32,0,10*ROW('Sanitation Data'!F188))="","",OFFSET('Sanitation Data'!$F$32,0,10*ROW('Sanitation Data'!F188)))</f>
        <v/>
      </c>
      <c r="CZ194" s="374" t="str">
        <f ca="1">+IF(OFFSET('Sanitation Data'!$G$28,0,10*ROW('Sanitation Data'!G188))="","",OFFSET('Sanitation Data'!$G$28,0,10*ROW('Sanitation Data'!G188)))</f>
        <v/>
      </c>
      <c r="DA194" s="374" t="str">
        <f ca="1">+IF(OFFSET('Sanitation Data'!$G$29,0,10*ROW('Sanitation Data'!G188))="","",OFFSET('Sanitation Data'!$G$29,0,10*ROW('Sanitation Data'!G188)))</f>
        <v/>
      </c>
      <c r="DB194" s="374" t="str">
        <f ca="1">+IF(OFFSET('Sanitation Data'!$G$30,0,10*ROW('Sanitation Data'!G188))="","",OFFSET('Sanitation Data'!$G$30,0,10*ROW('Sanitation Data'!G188)))</f>
        <v/>
      </c>
      <c r="DC194" s="374" t="str">
        <f ca="1">+IF(OFFSET('Sanitation Data'!$G$31,0,10*ROW('Sanitation Data'!G188))="","",OFFSET('Sanitation Data'!$G$31,0,10*ROW('Sanitation Data'!G188)))</f>
        <v/>
      </c>
      <c r="DD194" s="374" t="str">
        <f ca="1">+IF(OFFSET('Sanitation Data'!$G$32,0,10*ROW('Sanitation Data'!G188))="","",OFFSET('Sanitation Data'!$G$32,0,10*ROW('Sanitation Data'!G188)))</f>
        <v/>
      </c>
      <c r="DE194" s="374" t="str">
        <f ca="1">+IF(OFFSET('Sanitation Data'!$H$28,0,10*ROW('Sanitation Data'!H188))="","",OFFSET('Sanitation Data'!$H$28,0,10*ROW('Sanitation Data'!H188)))</f>
        <v/>
      </c>
      <c r="DF194" s="374" t="str">
        <f ca="1">+IF(OFFSET('Sanitation Data'!$H$29,0,10*ROW('Sanitation Data'!H188))="","",OFFSET('Sanitation Data'!$H$29,0,10*ROW('Sanitation Data'!H188)))</f>
        <v/>
      </c>
      <c r="DG194" s="374" t="str">
        <f ca="1">+IF(OFFSET('Sanitation Data'!$H$30,0,10*ROW('Sanitation Data'!H188))="","",OFFSET('Sanitation Data'!$H$30,0,10*ROW('Sanitation Data'!H188)))</f>
        <v/>
      </c>
      <c r="DH194" s="374" t="str">
        <f ca="1">+IF(OFFSET('Sanitation Data'!$H$31,0,10*ROW('Sanitation Data'!H188))="","",OFFSET('Sanitation Data'!$H$31,0,10*ROW('Sanitation Data'!H188)))</f>
        <v/>
      </c>
      <c r="DI194" s="374" t="str">
        <f ca="1">+IF(OFFSET('Sanitation Data'!$H$32,0,10*ROW('Sanitation Data'!H188))="","",OFFSET('Sanitation Data'!$H$32,0,10*ROW('Sanitation Data'!H188)))</f>
        <v/>
      </c>
      <c r="DJ194" s="374" t="str">
        <f ca="1">+IF(OFFSET('Sanitation Data'!$I$28,0,10*ROW('Sanitation Data'!I188))="","",OFFSET('Sanitation Data'!$I$28,0,10*ROW('Sanitation Data'!I188)))</f>
        <v/>
      </c>
      <c r="DK194" s="374" t="str">
        <f ca="1">+IF(OFFSET('Sanitation Data'!$I$29,0,10*ROW('Sanitation Data'!I188))="","",OFFSET('Sanitation Data'!$I$29,0,10*ROW('Sanitation Data'!I188)))</f>
        <v/>
      </c>
      <c r="DL194" s="374" t="str">
        <f ca="1">+IF(OFFSET('Sanitation Data'!$I$30,0,10*ROW('Sanitation Data'!I188))="","",OFFSET('Sanitation Data'!$I$30,0,10*ROW('Sanitation Data'!I188)))</f>
        <v/>
      </c>
      <c r="DM194" s="374" t="str">
        <f ca="1">+IF(OFFSET('Sanitation Data'!$I$31,0,10*ROW('Sanitation Data'!I188))="","",OFFSET('Sanitation Data'!$I$31,0,10*ROW('Sanitation Data'!I188)))</f>
        <v/>
      </c>
      <c r="DN194" s="374" t="str">
        <f ca="1">+IF(OFFSET('Sanitation Data'!$I$32,0,10*ROW('Sanitation Data'!I188))="","",OFFSET('Sanitation Data'!$I$32,0,10*ROW('Sanitation Data'!I188)))</f>
        <v/>
      </c>
      <c r="DO194" s="374" t="str">
        <f ca="1">+IF(OFFSET('Hygiene Data'!$D$11,0,10*ROW('Hygiene Data'!D188))="","",OFFSET('Hygiene Data'!$D$11,0,10*ROW('Hygiene Data'!D188)))</f>
        <v/>
      </c>
      <c r="DP194" s="374" t="str">
        <f ca="1">+IF(OFFSET('Hygiene Data'!$D$12,0,10*ROW('Hygiene Data'!D188))="","",OFFSET('Hygiene Data'!$D$12,0,10*ROW('Hygiene Data'!D188)))</f>
        <v/>
      </c>
      <c r="DQ194" s="374" t="str">
        <f ca="1">+IF(OFFSET('Hygiene Data'!$D$13,0,10*ROW('Hygiene Data'!D188))="","",OFFSET('Hygiene Data'!$D$13,0,10*ROW('Hygiene Data'!D188)))</f>
        <v/>
      </c>
      <c r="DR194" s="374" t="str">
        <f ca="1">+IF(OFFSET('Hygiene Data'!$E$11,0,10*ROW('Hygiene Data'!E188))="","",OFFSET('Hygiene Data'!$E$11,0,10*ROW('Hygiene Data'!E188)))</f>
        <v/>
      </c>
      <c r="DS194" s="374" t="str">
        <f ca="1">+IF(OFFSET('Hygiene Data'!$E$12,0,10*ROW('Hygiene Data'!E188))="","",OFFSET('Hygiene Data'!$E$12,0,10*ROW('Hygiene Data'!E188)))</f>
        <v/>
      </c>
      <c r="DT194" s="374" t="str">
        <f ca="1">+IF(OFFSET('Hygiene Data'!$E$13,0,10*ROW('Hygiene Data'!E188))="","",OFFSET('Hygiene Data'!$E$13,0,10*ROW('Hygiene Data'!E188)))</f>
        <v/>
      </c>
      <c r="DU194" s="374" t="str">
        <f ca="1">+IF(OFFSET('Hygiene Data'!$F$11,0,10*ROW('Hygiene Data'!F188))="","",OFFSET('Hygiene Data'!$F$11,0,10*ROW('Hygiene Data'!F188)))</f>
        <v/>
      </c>
      <c r="DV194" s="374" t="str">
        <f ca="1">+IF(OFFSET('Hygiene Data'!$F$12,0,10*ROW('Hygiene Data'!F188))="","",OFFSET('Hygiene Data'!$F$12,0,10*ROW('Hygiene Data'!F188)))</f>
        <v/>
      </c>
      <c r="DW194" s="374" t="str">
        <f ca="1">+IF(OFFSET('Hygiene Data'!$F$13,0,10*ROW('Hygiene Data'!F188))="","",OFFSET('Hygiene Data'!$F$13,0,10*ROW('Hygiene Data'!F188)))</f>
        <v/>
      </c>
      <c r="DX194" s="374" t="str">
        <f ca="1">+IF(OFFSET('Hygiene Data'!$G$11,0,10*ROW('Hygiene Data'!G188))="","",OFFSET('Hygiene Data'!$G$11,0,10*ROW('Hygiene Data'!G188)))</f>
        <v/>
      </c>
      <c r="DY194" s="374" t="str">
        <f ca="1">+IF(OFFSET('Hygiene Data'!$G$12,0,10*ROW('Hygiene Data'!G188))="","",OFFSET('Hygiene Data'!$G$12,0,10*ROW('Hygiene Data'!G188)))</f>
        <v/>
      </c>
      <c r="DZ194" s="374" t="str">
        <f ca="1">+IF(OFFSET('Hygiene Data'!$G$13,0,10*ROW('Hygiene Data'!G188))="","",OFFSET('Hygiene Data'!$G$13,0,10*ROW('Hygiene Data'!G188)))</f>
        <v/>
      </c>
      <c r="EA194" s="374" t="str">
        <f ca="1">+IF(OFFSET('Hygiene Data'!$H$11,0,10*ROW('Hygiene Data'!H188))="","",OFFSET('Hygiene Data'!$H$11,0,10*ROW('Hygiene Data'!H188)))</f>
        <v/>
      </c>
      <c r="EB194" s="374" t="str">
        <f ca="1">+IF(OFFSET('Hygiene Data'!$H$12,0,10*ROW('Hygiene Data'!H188))="","",OFFSET('Hygiene Data'!$H$12,0,10*ROW('Hygiene Data'!H188)))</f>
        <v/>
      </c>
      <c r="EC194" s="374" t="str">
        <f ca="1">+IF(OFFSET('Hygiene Data'!$H$13,0,10*ROW('Hygiene Data'!H188))="","",OFFSET('Hygiene Data'!$H$13,0,10*ROW('Hygiene Data'!H188)))</f>
        <v/>
      </c>
      <c r="ED194" s="374" t="str">
        <f ca="1">+IF(OFFSET('Hygiene Data'!$I$11,0,10*ROW('Hygiene Data'!I188))="","",OFFSET('Hygiene Data'!$I$11,0,10*ROW('Hygiene Data'!I188)))</f>
        <v/>
      </c>
      <c r="EE194" s="374" t="str">
        <f ca="1">+IF(OFFSET('Hygiene Data'!$I$12,0,10*ROW('Hygiene Data'!I188))="","",OFFSET('Hygiene Data'!$I$12,0,10*ROW('Hygiene Data'!I188)))</f>
        <v/>
      </c>
      <c r="EF194" s="374" t="str">
        <f ca="1">+IF(OFFSET('Hygiene Data'!$I$13,0,10*ROW('Hygiene Data'!I188))="","",OFFSET('Hygiene Data'!$I$13,0,10*ROW('Hygiene Data'!I188)))</f>
        <v/>
      </c>
    </row>
    <row r="195" spans="1:136" x14ac:dyDescent="0.25">
      <c r="A195" s="483" t="str">
        <f ca="1">+IF(OFFSET('Water Data'!$B$2,0,10*ROW('Water Data'!E189))="","",OFFSET('Water Data'!$B$2,0,10*ROW('Water Data'!E189)))</f>
        <v/>
      </c>
      <c r="B195" s="48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0" t="str">
        <f t="shared" ca="1" si="2"/>
        <v/>
      </c>
      <c r="D195" s="51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4" t="str">
        <f ca="1">+IF(OFFSET('Water Data'!$D$27,0,10*ROW('Water Data'!D189))="","",OFFSET('Water Data'!$D$27,0,10*ROW('Water Data'!D189)))</f>
        <v/>
      </c>
      <c r="BT195" s="374" t="str">
        <f ca="1">+IF(OFFSET('Water Data'!$D$28,0,10*ROW('Water Data'!D189))="","",OFFSET('Water Data'!$D$28,0,10*ROW('Water Data'!D189)))</f>
        <v/>
      </c>
      <c r="BU195" s="374" t="str">
        <f ca="1">+IF(OFFSET('Water Data'!$D$29,0,10*ROW('Water Data'!D189))="","",OFFSET('Water Data'!$D$29,0,10*ROW('Water Data'!D189)))</f>
        <v/>
      </c>
      <c r="BV195" s="374" t="str">
        <f ca="1">+IF(OFFSET('Water Data'!$E$27,0,10*ROW('Water Data'!E189))="","",OFFSET('Water Data'!$E$27,0,10*ROW('Water Data'!E189)))</f>
        <v/>
      </c>
      <c r="BW195" s="374" t="str">
        <f ca="1">+IF(OFFSET('Water Data'!$E$28,0,10*ROW('Water Data'!E189))="","",OFFSET('Water Data'!$E$28,0,10*ROW('Water Data'!E189)))</f>
        <v/>
      </c>
      <c r="BX195" s="374" t="str">
        <f ca="1">+IF(OFFSET('Water Data'!$E$29,0,10*ROW('Water Data'!E189))="","",OFFSET('Water Data'!$E$29,0,10*ROW('Water Data'!E189)))</f>
        <v/>
      </c>
      <c r="BY195" s="374" t="str">
        <f ca="1">+IF(OFFSET('Water Data'!$F$27,0,10*ROW('Water Data'!F189))="","",OFFSET('Water Data'!$F$27,0,10*ROW('Water Data'!F189)))</f>
        <v/>
      </c>
      <c r="BZ195" s="374" t="str">
        <f ca="1">+IF(OFFSET('Water Data'!$F$28,0,10*ROW('Water Data'!F189))="","",OFFSET('Water Data'!$F$28,0,10*ROW('Water Data'!F189)))</f>
        <v/>
      </c>
      <c r="CA195" s="374" t="str">
        <f ca="1">+IF(OFFSET('Water Data'!$F$29,0,10*ROW('Water Data'!F189))="","",OFFSET('Water Data'!$F$29,0,10*ROW('Water Data'!F189)))</f>
        <v/>
      </c>
      <c r="CB195" s="374" t="str">
        <f ca="1">+IF(OFFSET('Water Data'!$G$27,0,10*ROW('Water Data'!G189))="","",OFFSET('Water Data'!$G$27,0,10*ROW('Water Data'!G189)))</f>
        <v/>
      </c>
      <c r="CC195" s="374" t="str">
        <f ca="1">+IF(OFFSET('Water Data'!$G$28,0,10*ROW('Water Data'!G189))="","",OFFSET('Water Data'!$G$28,0,10*ROW('Water Data'!G189)))</f>
        <v/>
      </c>
      <c r="CD195" s="374" t="str">
        <f ca="1">+IF(OFFSET('Water Data'!$G$29,0,10*ROW('Water Data'!G189))="","",OFFSET('Water Data'!$G$29,0,10*ROW('Water Data'!G189)))</f>
        <v/>
      </c>
      <c r="CE195" s="374" t="str">
        <f ca="1">+IF(OFFSET('Water Data'!$H$27,0,10*ROW('Water Data'!H189))="","",OFFSET('Water Data'!$H$27,0,10*ROW('Water Data'!H189)))</f>
        <v/>
      </c>
      <c r="CF195" s="374" t="str">
        <f ca="1">+IF(OFFSET('Water Data'!$H$28,0,10*ROW('Water Data'!H189))="","",OFFSET('Water Data'!$H$28,0,10*ROW('Water Data'!H189)))</f>
        <v/>
      </c>
      <c r="CG195" s="374" t="str">
        <f ca="1">+IF(OFFSET('Water Data'!$H$29,0,10*ROW('Water Data'!H189))="","",OFFSET('Water Data'!$H$29,0,10*ROW('Water Data'!H189)))</f>
        <v/>
      </c>
      <c r="CH195" s="374" t="str">
        <f ca="1">+IF(OFFSET('Water Data'!$I$27,0,10*ROW('Water Data'!I189))="","",OFFSET('Water Data'!$I$27,0,10*ROW('Water Data'!I189)))</f>
        <v/>
      </c>
      <c r="CI195" s="374" t="str">
        <f ca="1">+IF(OFFSET('Water Data'!$I$28,0,10*ROW('Water Data'!I189))="","",OFFSET('Water Data'!$I$28,0,10*ROW('Water Data'!I189)))</f>
        <v/>
      </c>
      <c r="CJ195" s="374" t="str">
        <f ca="1">+IF(OFFSET('Water Data'!$I$29,0,10*ROW('Water Data'!I189))="","",OFFSET('Water Data'!$I$29,0,10*ROW('Water Data'!I189)))</f>
        <v/>
      </c>
      <c r="CK195" s="374" t="str">
        <f ca="1">+IF(OFFSET('Sanitation Data'!$D$28,0,10*ROW('Sanitation Data'!D189))="","",OFFSET('Sanitation Data'!$D$28,0,10*ROW('Sanitation Data'!D189)))</f>
        <v/>
      </c>
      <c r="CL195" s="374" t="str">
        <f ca="1">+IF(OFFSET('Sanitation Data'!$D$29,0,10*ROW('Sanitation Data'!D189))="","",OFFSET('Sanitation Data'!$D$29,0,10*ROW('Sanitation Data'!D189)))</f>
        <v/>
      </c>
      <c r="CM195" s="374" t="str">
        <f ca="1">+IF(OFFSET('Sanitation Data'!$D$30,0,10*ROW('Sanitation Data'!D189))="","",OFFSET('Sanitation Data'!$D$30,0,10*ROW('Sanitation Data'!D189)))</f>
        <v/>
      </c>
      <c r="CN195" s="374" t="str">
        <f ca="1">+IF(OFFSET('Sanitation Data'!$D$31,0,10*ROW('Sanitation Data'!D189))="","",OFFSET('Sanitation Data'!$D$31,0,10*ROW('Sanitation Data'!D189)))</f>
        <v/>
      </c>
      <c r="CO195" s="374" t="str">
        <f ca="1">+IF(OFFSET('Sanitation Data'!$D$32,0,10*ROW('Sanitation Data'!D189))="","",OFFSET('Sanitation Data'!$D$32,0,10*ROW('Sanitation Data'!D189)))</f>
        <v/>
      </c>
      <c r="CP195" s="374" t="str">
        <f ca="1">+IF(OFFSET('Sanitation Data'!$E$28,0,10*ROW('Sanitation Data'!E189))="","",OFFSET('Sanitation Data'!$E$28,0,10*ROW('Sanitation Data'!E189)))</f>
        <v/>
      </c>
      <c r="CQ195" s="374" t="str">
        <f ca="1">+IF(OFFSET('Sanitation Data'!$E$29,0,10*ROW('Sanitation Data'!E189))="","",OFFSET('Sanitation Data'!$E$29,0,10*ROW('Sanitation Data'!E189)))</f>
        <v/>
      </c>
      <c r="CR195" s="374" t="str">
        <f ca="1">+IF(OFFSET('Sanitation Data'!$E$30,0,10*ROW('Sanitation Data'!E189))="","",OFFSET('Sanitation Data'!$E$30,0,10*ROW('Sanitation Data'!E189)))</f>
        <v/>
      </c>
      <c r="CS195" s="374" t="str">
        <f ca="1">+IF(OFFSET('Sanitation Data'!$E$31,0,10*ROW('Sanitation Data'!E189))="","",OFFSET('Sanitation Data'!$E$31,0,10*ROW('Sanitation Data'!E189)))</f>
        <v/>
      </c>
      <c r="CT195" s="374" t="str">
        <f ca="1">+IF(OFFSET('Sanitation Data'!$E$32,0,10*ROW('Sanitation Data'!E189))="","",OFFSET('Sanitation Data'!$E$32,0,10*ROW('Sanitation Data'!E189)))</f>
        <v/>
      </c>
      <c r="CU195" s="374" t="str">
        <f ca="1">+IF(OFFSET('Sanitation Data'!$F$28,0,10*ROW('Sanitation Data'!F189))="","",OFFSET('Sanitation Data'!$F$28,0,10*ROW('Sanitation Data'!F189)))</f>
        <v/>
      </c>
      <c r="CV195" s="374" t="str">
        <f ca="1">+IF(OFFSET('Sanitation Data'!$F$29,0,10*ROW('Sanitation Data'!F189))="","",OFFSET('Sanitation Data'!$F$29,0,10*ROW('Sanitation Data'!F189)))</f>
        <v/>
      </c>
      <c r="CW195" s="374" t="str">
        <f ca="1">+IF(OFFSET('Sanitation Data'!$F$30,0,10*ROW('Sanitation Data'!F189))="","",OFFSET('Sanitation Data'!$F$30,0,10*ROW('Sanitation Data'!F189)))</f>
        <v/>
      </c>
      <c r="CX195" s="374" t="str">
        <f ca="1">+IF(OFFSET('Sanitation Data'!$F$31,0,10*ROW('Sanitation Data'!F189))="","",OFFSET('Sanitation Data'!$F$31,0,10*ROW('Sanitation Data'!F189)))</f>
        <v/>
      </c>
      <c r="CY195" s="374" t="str">
        <f ca="1">+IF(OFFSET('Sanitation Data'!$F$32,0,10*ROW('Sanitation Data'!F189))="","",OFFSET('Sanitation Data'!$F$32,0,10*ROW('Sanitation Data'!F189)))</f>
        <v/>
      </c>
      <c r="CZ195" s="374" t="str">
        <f ca="1">+IF(OFFSET('Sanitation Data'!$G$28,0,10*ROW('Sanitation Data'!G189))="","",OFFSET('Sanitation Data'!$G$28,0,10*ROW('Sanitation Data'!G189)))</f>
        <v/>
      </c>
      <c r="DA195" s="374" t="str">
        <f ca="1">+IF(OFFSET('Sanitation Data'!$G$29,0,10*ROW('Sanitation Data'!G189))="","",OFFSET('Sanitation Data'!$G$29,0,10*ROW('Sanitation Data'!G189)))</f>
        <v/>
      </c>
      <c r="DB195" s="374" t="str">
        <f ca="1">+IF(OFFSET('Sanitation Data'!$G$30,0,10*ROW('Sanitation Data'!G189))="","",OFFSET('Sanitation Data'!$G$30,0,10*ROW('Sanitation Data'!G189)))</f>
        <v/>
      </c>
      <c r="DC195" s="374" t="str">
        <f ca="1">+IF(OFFSET('Sanitation Data'!$G$31,0,10*ROW('Sanitation Data'!G189))="","",OFFSET('Sanitation Data'!$G$31,0,10*ROW('Sanitation Data'!G189)))</f>
        <v/>
      </c>
      <c r="DD195" s="374" t="str">
        <f ca="1">+IF(OFFSET('Sanitation Data'!$G$32,0,10*ROW('Sanitation Data'!G189))="","",OFFSET('Sanitation Data'!$G$32,0,10*ROW('Sanitation Data'!G189)))</f>
        <v/>
      </c>
      <c r="DE195" s="374" t="str">
        <f ca="1">+IF(OFFSET('Sanitation Data'!$H$28,0,10*ROW('Sanitation Data'!H189))="","",OFFSET('Sanitation Data'!$H$28,0,10*ROW('Sanitation Data'!H189)))</f>
        <v/>
      </c>
      <c r="DF195" s="374" t="str">
        <f ca="1">+IF(OFFSET('Sanitation Data'!$H$29,0,10*ROW('Sanitation Data'!H189))="","",OFFSET('Sanitation Data'!$H$29,0,10*ROW('Sanitation Data'!H189)))</f>
        <v/>
      </c>
      <c r="DG195" s="374" t="str">
        <f ca="1">+IF(OFFSET('Sanitation Data'!$H$30,0,10*ROW('Sanitation Data'!H189))="","",OFFSET('Sanitation Data'!$H$30,0,10*ROW('Sanitation Data'!H189)))</f>
        <v/>
      </c>
      <c r="DH195" s="374" t="str">
        <f ca="1">+IF(OFFSET('Sanitation Data'!$H$31,0,10*ROW('Sanitation Data'!H189))="","",OFFSET('Sanitation Data'!$H$31,0,10*ROW('Sanitation Data'!H189)))</f>
        <v/>
      </c>
      <c r="DI195" s="374" t="str">
        <f ca="1">+IF(OFFSET('Sanitation Data'!$H$32,0,10*ROW('Sanitation Data'!H189))="","",OFFSET('Sanitation Data'!$H$32,0,10*ROW('Sanitation Data'!H189)))</f>
        <v/>
      </c>
      <c r="DJ195" s="374" t="str">
        <f ca="1">+IF(OFFSET('Sanitation Data'!$I$28,0,10*ROW('Sanitation Data'!I189))="","",OFFSET('Sanitation Data'!$I$28,0,10*ROW('Sanitation Data'!I189)))</f>
        <v/>
      </c>
      <c r="DK195" s="374" t="str">
        <f ca="1">+IF(OFFSET('Sanitation Data'!$I$29,0,10*ROW('Sanitation Data'!I189))="","",OFFSET('Sanitation Data'!$I$29,0,10*ROW('Sanitation Data'!I189)))</f>
        <v/>
      </c>
      <c r="DL195" s="374" t="str">
        <f ca="1">+IF(OFFSET('Sanitation Data'!$I$30,0,10*ROW('Sanitation Data'!I189))="","",OFFSET('Sanitation Data'!$I$30,0,10*ROW('Sanitation Data'!I189)))</f>
        <v/>
      </c>
      <c r="DM195" s="374" t="str">
        <f ca="1">+IF(OFFSET('Sanitation Data'!$I$31,0,10*ROW('Sanitation Data'!I189))="","",OFFSET('Sanitation Data'!$I$31,0,10*ROW('Sanitation Data'!I189)))</f>
        <v/>
      </c>
      <c r="DN195" s="374" t="str">
        <f ca="1">+IF(OFFSET('Sanitation Data'!$I$32,0,10*ROW('Sanitation Data'!I189))="","",OFFSET('Sanitation Data'!$I$32,0,10*ROW('Sanitation Data'!I189)))</f>
        <v/>
      </c>
      <c r="DO195" s="374" t="str">
        <f ca="1">+IF(OFFSET('Hygiene Data'!$D$11,0,10*ROW('Hygiene Data'!D189))="","",OFFSET('Hygiene Data'!$D$11,0,10*ROW('Hygiene Data'!D189)))</f>
        <v/>
      </c>
      <c r="DP195" s="374" t="str">
        <f ca="1">+IF(OFFSET('Hygiene Data'!$D$12,0,10*ROW('Hygiene Data'!D189))="","",OFFSET('Hygiene Data'!$D$12,0,10*ROW('Hygiene Data'!D189)))</f>
        <v/>
      </c>
      <c r="DQ195" s="374" t="str">
        <f ca="1">+IF(OFFSET('Hygiene Data'!$D$13,0,10*ROW('Hygiene Data'!D189))="","",OFFSET('Hygiene Data'!$D$13,0,10*ROW('Hygiene Data'!D189)))</f>
        <v/>
      </c>
      <c r="DR195" s="374" t="str">
        <f ca="1">+IF(OFFSET('Hygiene Data'!$E$11,0,10*ROW('Hygiene Data'!E189))="","",OFFSET('Hygiene Data'!$E$11,0,10*ROW('Hygiene Data'!E189)))</f>
        <v/>
      </c>
      <c r="DS195" s="374" t="str">
        <f ca="1">+IF(OFFSET('Hygiene Data'!$E$12,0,10*ROW('Hygiene Data'!E189))="","",OFFSET('Hygiene Data'!$E$12,0,10*ROW('Hygiene Data'!E189)))</f>
        <v/>
      </c>
      <c r="DT195" s="374" t="str">
        <f ca="1">+IF(OFFSET('Hygiene Data'!$E$13,0,10*ROW('Hygiene Data'!E189))="","",OFFSET('Hygiene Data'!$E$13,0,10*ROW('Hygiene Data'!E189)))</f>
        <v/>
      </c>
      <c r="DU195" s="374" t="str">
        <f ca="1">+IF(OFFSET('Hygiene Data'!$F$11,0,10*ROW('Hygiene Data'!F189))="","",OFFSET('Hygiene Data'!$F$11,0,10*ROW('Hygiene Data'!F189)))</f>
        <v/>
      </c>
      <c r="DV195" s="374" t="str">
        <f ca="1">+IF(OFFSET('Hygiene Data'!$F$12,0,10*ROW('Hygiene Data'!F189))="","",OFFSET('Hygiene Data'!$F$12,0,10*ROW('Hygiene Data'!F189)))</f>
        <v/>
      </c>
      <c r="DW195" s="374" t="str">
        <f ca="1">+IF(OFFSET('Hygiene Data'!$F$13,0,10*ROW('Hygiene Data'!F189))="","",OFFSET('Hygiene Data'!$F$13,0,10*ROW('Hygiene Data'!F189)))</f>
        <v/>
      </c>
      <c r="DX195" s="374" t="str">
        <f ca="1">+IF(OFFSET('Hygiene Data'!$G$11,0,10*ROW('Hygiene Data'!G189))="","",OFFSET('Hygiene Data'!$G$11,0,10*ROW('Hygiene Data'!G189)))</f>
        <v/>
      </c>
      <c r="DY195" s="374" t="str">
        <f ca="1">+IF(OFFSET('Hygiene Data'!$G$12,0,10*ROW('Hygiene Data'!G189))="","",OFFSET('Hygiene Data'!$G$12,0,10*ROW('Hygiene Data'!G189)))</f>
        <v/>
      </c>
      <c r="DZ195" s="374" t="str">
        <f ca="1">+IF(OFFSET('Hygiene Data'!$G$13,0,10*ROW('Hygiene Data'!G189))="","",OFFSET('Hygiene Data'!$G$13,0,10*ROW('Hygiene Data'!G189)))</f>
        <v/>
      </c>
      <c r="EA195" s="374" t="str">
        <f ca="1">+IF(OFFSET('Hygiene Data'!$H$11,0,10*ROW('Hygiene Data'!H189))="","",OFFSET('Hygiene Data'!$H$11,0,10*ROW('Hygiene Data'!H189)))</f>
        <v/>
      </c>
      <c r="EB195" s="374" t="str">
        <f ca="1">+IF(OFFSET('Hygiene Data'!$H$12,0,10*ROW('Hygiene Data'!H189))="","",OFFSET('Hygiene Data'!$H$12,0,10*ROW('Hygiene Data'!H189)))</f>
        <v/>
      </c>
      <c r="EC195" s="374" t="str">
        <f ca="1">+IF(OFFSET('Hygiene Data'!$H$13,0,10*ROW('Hygiene Data'!H189))="","",OFFSET('Hygiene Data'!$H$13,0,10*ROW('Hygiene Data'!H189)))</f>
        <v/>
      </c>
      <c r="ED195" s="374" t="str">
        <f ca="1">+IF(OFFSET('Hygiene Data'!$I$11,0,10*ROW('Hygiene Data'!I189))="","",OFFSET('Hygiene Data'!$I$11,0,10*ROW('Hygiene Data'!I189)))</f>
        <v/>
      </c>
      <c r="EE195" s="374" t="str">
        <f ca="1">+IF(OFFSET('Hygiene Data'!$I$12,0,10*ROW('Hygiene Data'!I189))="","",OFFSET('Hygiene Data'!$I$12,0,10*ROW('Hygiene Data'!I189)))</f>
        <v/>
      </c>
      <c r="EF195" s="374" t="str">
        <f ca="1">+IF(OFFSET('Hygiene Data'!$I$13,0,10*ROW('Hygiene Data'!I189))="","",OFFSET('Hygiene Data'!$I$13,0,10*ROW('Hygiene Data'!I189)))</f>
        <v/>
      </c>
    </row>
    <row r="196" spans="1:136" x14ac:dyDescent="0.25">
      <c r="A196" s="483" t="str">
        <f ca="1">+IF(OFFSET('Water Data'!$B$2,0,10*ROW('Water Data'!E190))="","",OFFSET('Water Data'!$B$2,0,10*ROW('Water Data'!E190)))</f>
        <v/>
      </c>
      <c r="B196" s="48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0" t="str">
        <f t="shared" ca="1" si="2"/>
        <v/>
      </c>
      <c r="D196" s="51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4" t="str">
        <f ca="1">+IF(OFFSET('Water Data'!$D$27,0,10*ROW('Water Data'!D190))="","",OFFSET('Water Data'!$D$27,0,10*ROW('Water Data'!D190)))</f>
        <v/>
      </c>
      <c r="BT196" s="374" t="str">
        <f ca="1">+IF(OFFSET('Water Data'!$D$28,0,10*ROW('Water Data'!D190))="","",OFFSET('Water Data'!$D$28,0,10*ROW('Water Data'!D190)))</f>
        <v/>
      </c>
      <c r="BU196" s="374" t="str">
        <f ca="1">+IF(OFFSET('Water Data'!$D$29,0,10*ROW('Water Data'!D190))="","",OFFSET('Water Data'!$D$29,0,10*ROW('Water Data'!D190)))</f>
        <v/>
      </c>
      <c r="BV196" s="374" t="str">
        <f ca="1">+IF(OFFSET('Water Data'!$E$27,0,10*ROW('Water Data'!E190))="","",OFFSET('Water Data'!$E$27,0,10*ROW('Water Data'!E190)))</f>
        <v/>
      </c>
      <c r="BW196" s="374" t="str">
        <f ca="1">+IF(OFFSET('Water Data'!$E$28,0,10*ROW('Water Data'!E190))="","",OFFSET('Water Data'!$E$28,0,10*ROW('Water Data'!E190)))</f>
        <v/>
      </c>
      <c r="BX196" s="374" t="str">
        <f ca="1">+IF(OFFSET('Water Data'!$E$29,0,10*ROW('Water Data'!E190))="","",OFFSET('Water Data'!$E$29,0,10*ROW('Water Data'!E190)))</f>
        <v/>
      </c>
      <c r="BY196" s="374" t="str">
        <f ca="1">+IF(OFFSET('Water Data'!$F$27,0,10*ROW('Water Data'!F190))="","",OFFSET('Water Data'!$F$27,0,10*ROW('Water Data'!F190)))</f>
        <v/>
      </c>
      <c r="BZ196" s="374" t="str">
        <f ca="1">+IF(OFFSET('Water Data'!$F$28,0,10*ROW('Water Data'!F190))="","",OFFSET('Water Data'!$F$28,0,10*ROW('Water Data'!F190)))</f>
        <v/>
      </c>
      <c r="CA196" s="374" t="str">
        <f ca="1">+IF(OFFSET('Water Data'!$F$29,0,10*ROW('Water Data'!F190))="","",OFFSET('Water Data'!$F$29,0,10*ROW('Water Data'!F190)))</f>
        <v/>
      </c>
      <c r="CB196" s="374" t="str">
        <f ca="1">+IF(OFFSET('Water Data'!$G$27,0,10*ROW('Water Data'!G190))="","",OFFSET('Water Data'!$G$27,0,10*ROW('Water Data'!G190)))</f>
        <v/>
      </c>
      <c r="CC196" s="374" t="str">
        <f ca="1">+IF(OFFSET('Water Data'!$G$28,0,10*ROW('Water Data'!G190))="","",OFFSET('Water Data'!$G$28,0,10*ROW('Water Data'!G190)))</f>
        <v/>
      </c>
      <c r="CD196" s="374" t="str">
        <f ca="1">+IF(OFFSET('Water Data'!$G$29,0,10*ROW('Water Data'!G190))="","",OFFSET('Water Data'!$G$29,0,10*ROW('Water Data'!G190)))</f>
        <v/>
      </c>
      <c r="CE196" s="374" t="str">
        <f ca="1">+IF(OFFSET('Water Data'!$H$27,0,10*ROW('Water Data'!H190))="","",OFFSET('Water Data'!$H$27,0,10*ROW('Water Data'!H190)))</f>
        <v/>
      </c>
      <c r="CF196" s="374" t="str">
        <f ca="1">+IF(OFFSET('Water Data'!$H$28,0,10*ROW('Water Data'!H190))="","",OFFSET('Water Data'!$H$28,0,10*ROW('Water Data'!H190)))</f>
        <v/>
      </c>
      <c r="CG196" s="374" t="str">
        <f ca="1">+IF(OFFSET('Water Data'!$H$29,0,10*ROW('Water Data'!H190))="","",OFFSET('Water Data'!$H$29,0,10*ROW('Water Data'!H190)))</f>
        <v/>
      </c>
      <c r="CH196" s="374" t="str">
        <f ca="1">+IF(OFFSET('Water Data'!$I$27,0,10*ROW('Water Data'!I190))="","",OFFSET('Water Data'!$I$27,0,10*ROW('Water Data'!I190)))</f>
        <v/>
      </c>
      <c r="CI196" s="374" t="str">
        <f ca="1">+IF(OFFSET('Water Data'!$I$28,0,10*ROW('Water Data'!I190))="","",OFFSET('Water Data'!$I$28,0,10*ROW('Water Data'!I190)))</f>
        <v/>
      </c>
      <c r="CJ196" s="374" t="str">
        <f ca="1">+IF(OFFSET('Water Data'!$I$29,0,10*ROW('Water Data'!I190))="","",OFFSET('Water Data'!$I$29,0,10*ROW('Water Data'!I190)))</f>
        <v/>
      </c>
      <c r="CK196" s="374" t="str">
        <f ca="1">+IF(OFFSET('Sanitation Data'!$D$28,0,10*ROW('Sanitation Data'!D190))="","",OFFSET('Sanitation Data'!$D$28,0,10*ROW('Sanitation Data'!D190)))</f>
        <v/>
      </c>
      <c r="CL196" s="374" t="str">
        <f ca="1">+IF(OFFSET('Sanitation Data'!$D$29,0,10*ROW('Sanitation Data'!D190))="","",OFFSET('Sanitation Data'!$D$29,0,10*ROW('Sanitation Data'!D190)))</f>
        <v/>
      </c>
      <c r="CM196" s="374" t="str">
        <f ca="1">+IF(OFFSET('Sanitation Data'!$D$30,0,10*ROW('Sanitation Data'!D190))="","",OFFSET('Sanitation Data'!$D$30,0,10*ROW('Sanitation Data'!D190)))</f>
        <v/>
      </c>
      <c r="CN196" s="374" t="str">
        <f ca="1">+IF(OFFSET('Sanitation Data'!$D$31,0,10*ROW('Sanitation Data'!D190))="","",OFFSET('Sanitation Data'!$D$31,0,10*ROW('Sanitation Data'!D190)))</f>
        <v/>
      </c>
      <c r="CO196" s="374" t="str">
        <f ca="1">+IF(OFFSET('Sanitation Data'!$D$32,0,10*ROW('Sanitation Data'!D190))="","",OFFSET('Sanitation Data'!$D$32,0,10*ROW('Sanitation Data'!D190)))</f>
        <v/>
      </c>
      <c r="CP196" s="374" t="str">
        <f ca="1">+IF(OFFSET('Sanitation Data'!$E$28,0,10*ROW('Sanitation Data'!E190))="","",OFFSET('Sanitation Data'!$E$28,0,10*ROW('Sanitation Data'!E190)))</f>
        <v/>
      </c>
      <c r="CQ196" s="374" t="str">
        <f ca="1">+IF(OFFSET('Sanitation Data'!$E$29,0,10*ROW('Sanitation Data'!E190))="","",OFFSET('Sanitation Data'!$E$29,0,10*ROW('Sanitation Data'!E190)))</f>
        <v/>
      </c>
      <c r="CR196" s="374" t="str">
        <f ca="1">+IF(OFFSET('Sanitation Data'!$E$30,0,10*ROW('Sanitation Data'!E190))="","",OFFSET('Sanitation Data'!$E$30,0,10*ROW('Sanitation Data'!E190)))</f>
        <v/>
      </c>
      <c r="CS196" s="374" t="str">
        <f ca="1">+IF(OFFSET('Sanitation Data'!$E$31,0,10*ROW('Sanitation Data'!E190))="","",OFFSET('Sanitation Data'!$E$31,0,10*ROW('Sanitation Data'!E190)))</f>
        <v/>
      </c>
      <c r="CT196" s="374" t="str">
        <f ca="1">+IF(OFFSET('Sanitation Data'!$E$32,0,10*ROW('Sanitation Data'!E190))="","",OFFSET('Sanitation Data'!$E$32,0,10*ROW('Sanitation Data'!E190)))</f>
        <v/>
      </c>
      <c r="CU196" s="374" t="str">
        <f ca="1">+IF(OFFSET('Sanitation Data'!$F$28,0,10*ROW('Sanitation Data'!F190))="","",OFFSET('Sanitation Data'!$F$28,0,10*ROW('Sanitation Data'!F190)))</f>
        <v/>
      </c>
      <c r="CV196" s="374" t="str">
        <f ca="1">+IF(OFFSET('Sanitation Data'!$F$29,0,10*ROW('Sanitation Data'!F190))="","",OFFSET('Sanitation Data'!$F$29,0,10*ROW('Sanitation Data'!F190)))</f>
        <v/>
      </c>
      <c r="CW196" s="374" t="str">
        <f ca="1">+IF(OFFSET('Sanitation Data'!$F$30,0,10*ROW('Sanitation Data'!F190))="","",OFFSET('Sanitation Data'!$F$30,0,10*ROW('Sanitation Data'!F190)))</f>
        <v/>
      </c>
      <c r="CX196" s="374" t="str">
        <f ca="1">+IF(OFFSET('Sanitation Data'!$F$31,0,10*ROW('Sanitation Data'!F190))="","",OFFSET('Sanitation Data'!$F$31,0,10*ROW('Sanitation Data'!F190)))</f>
        <v/>
      </c>
      <c r="CY196" s="374" t="str">
        <f ca="1">+IF(OFFSET('Sanitation Data'!$F$32,0,10*ROW('Sanitation Data'!F190))="","",OFFSET('Sanitation Data'!$F$32,0,10*ROW('Sanitation Data'!F190)))</f>
        <v/>
      </c>
      <c r="CZ196" s="374" t="str">
        <f ca="1">+IF(OFFSET('Sanitation Data'!$G$28,0,10*ROW('Sanitation Data'!G190))="","",OFFSET('Sanitation Data'!$G$28,0,10*ROW('Sanitation Data'!G190)))</f>
        <v/>
      </c>
      <c r="DA196" s="374" t="str">
        <f ca="1">+IF(OFFSET('Sanitation Data'!$G$29,0,10*ROW('Sanitation Data'!G190))="","",OFFSET('Sanitation Data'!$G$29,0,10*ROW('Sanitation Data'!G190)))</f>
        <v/>
      </c>
      <c r="DB196" s="374" t="str">
        <f ca="1">+IF(OFFSET('Sanitation Data'!$G$30,0,10*ROW('Sanitation Data'!G190))="","",OFFSET('Sanitation Data'!$G$30,0,10*ROW('Sanitation Data'!G190)))</f>
        <v/>
      </c>
      <c r="DC196" s="374" t="str">
        <f ca="1">+IF(OFFSET('Sanitation Data'!$G$31,0,10*ROW('Sanitation Data'!G190))="","",OFFSET('Sanitation Data'!$G$31,0,10*ROW('Sanitation Data'!G190)))</f>
        <v/>
      </c>
      <c r="DD196" s="374" t="str">
        <f ca="1">+IF(OFFSET('Sanitation Data'!$G$32,0,10*ROW('Sanitation Data'!G190))="","",OFFSET('Sanitation Data'!$G$32,0,10*ROW('Sanitation Data'!G190)))</f>
        <v/>
      </c>
      <c r="DE196" s="374" t="str">
        <f ca="1">+IF(OFFSET('Sanitation Data'!$H$28,0,10*ROW('Sanitation Data'!H190))="","",OFFSET('Sanitation Data'!$H$28,0,10*ROW('Sanitation Data'!H190)))</f>
        <v/>
      </c>
      <c r="DF196" s="374" t="str">
        <f ca="1">+IF(OFFSET('Sanitation Data'!$H$29,0,10*ROW('Sanitation Data'!H190))="","",OFFSET('Sanitation Data'!$H$29,0,10*ROW('Sanitation Data'!H190)))</f>
        <v/>
      </c>
      <c r="DG196" s="374" t="str">
        <f ca="1">+IF(OFFSET('Sanitation Data'!$H$30,0,10*ROW('Sanitation Data'!H190))="","",OFFSET('Sanitation Data'!$H$30,0,10*ROW('Sanitation Data'!H190)))</f>
        <v/>
      </c>
      <c r="DH196" s="374" t="str">
        <f ca="1">+IF(OFFSET('Sanitation Data'!$H$31,0,10*ROW('Sanitation Data'!H190))="","",OFFSET('Sanitation Data'!$H$31,0,10*ROW('Sanitation Data'!H190)))</f>
        <v/>
      </c>
      <c r="DI196" s="374" t="str">
        <f ca="1">+IF(OFFSET('Sanitation Data'!$H$32,0,10*ROW('Sanitation Data'!H190))="","",OFFSET('Sanitation Data'!$H$32,0,10*ROW('Sanitation Data'!H190)))</f>
        <v/>
      </c>
      <c r="DJ196" s="374" t="str">
        <f ca="1">+IF(OFFSET('Sanitation Data'!$I$28,0,10*ROW('Sanitation Data'!I190))="","",OFFSET('Sanitation Data'!$I$28,0,10*ROW('Sanitation Data'!I190)))</f>
        <v/>
      </c>
      <c r="DK196" s="374" t="str">
        <f ca="1">+IF(OFFSET('Sanitation Data'!$I$29,0,10*ROW('Sanitation Data'!I190))="","",OFFSET('Sanitation Data'!$I$29,0,10*ROW('Sanitation Data'!I190)))</f>
        <v/>
      </c>
      <c r="DL196" s="374" t="str">
        <f ca="1">+IF(OFFSET('Sanitation Data'!$I$30,0,10*ROW('Sanitation Data'!I190))="","",OFFSET('Sanitation Data'!$I$30,0,10*ROW('Sanitation Data'!I190)))</f>
        <v/>
      </c>
      <c r="DM196" s="374" t="str">
        <f ca="1">+IF(OFFSET('Sanitation Data'!$I$31,0,10*ROW('Sanitation Data'!I190))="","",OFFSET('Sanitation Data'!$I$31,0,10*ROW('Sanitation Data'!I190)))</f>
        <v/>
      </c>
      <c r="DN196" s="374" t="str">
        <f ca="1">+IF(OFFSET('Sanitation Data'!$I$32,0,10*ROW('Sanitation Data'!I190))="","",OFFSET('Sanitation Data'!$I$32,0,10*ROW('Sanitation Data'!I190)))</f>
        <v/>
      </c>
      <c r="DO196" s="374" t="str">
        <f ca="1">+IF(OFFSET('Hygiene Data'!$D$11,0,10*ROW('Hygiene Data'!D190))="","",OFFSET('Hygiene Data'!$D$11,0,10*ROW('Hygiene Data'!D190)))</f>
        <v/>
      </c>
      <c r="DP196" s="374" t="str">
        <f ca="1">+IF(OFFSET('Hygiene Data'!$D$12,0,10*ROW('Hygiene Data'!D190))="","",OFFSET('Hygiene Data'!$D$12,0,10*ROW('Hygiene Data'!D190)))</f>
        <v/>
      </c>
      <c r="DQ196" s="374" t="str">
        <f ca="1">+IF(OFFSET('Hygiene Data'!$D$13,0,10*ROW('Hygiene Data'!D190))="","",OFFSET('Hygiene Data'!$D$13,0,10*ROW('Hygiene Data'!D190)))</f>
        <v/>
      </c>
      <c r="DR196" s="374" t="str">
        <f ca="1">+IF(OFFSET('Hygiene Data'!$E$11,0,10*ROW('Hygiene Data'!E190))="","",OFFSET('Hygiene Data'!$E$11,0,10*ROW('Hygiene Data'!E190)))</f>
        <v/>
      </c>
      <c r="DS196" s="374" t="str">
        <f ca="1">+IF(OFFSET('Hygiene Data'!$E$12,0,10*ROW('Hygiene Data'!E190))="","",OFFSET('Hygiene Data'!$E$12,0,10*ROW('Hygiene Data'!E190)))</f>
        <v/>
      </c>
      <c r="DT196" s="374" t="str">
        <f ca="1">+IF(OFFSET('Hygiene Data'!$E$13,0,10*ROW('Hygiene Data'!E190))="","",OFFSET('Hygiene Data'!$E$13,0,10*ROW('Hygiene Data'!E190)))</f>
        <v/>
      </c>
      <c r="DU196" s="374" t="str">
        <f ca="1">+IF(OFFSET('Hygiene Data'!$F$11,0,10*ROW('Hygiene Data'!F190))="","",OFFSET('Hygiene Data'!$F$11,0,10*ROW('Hygiene Data'!F190)))</f>
        <v/>
      </c>
      <c r="DV196" s="374" t="str">
        <f ca="1">+IF(OFFSET('Hygiene Data'!$F$12,0,10*ROW('Hygiene Data'!F190))="","",OFFSET('Hygiene Data'!$F$12,0,10*ROW('Hygiene Data'!F190)))</f>
        <v/>
      </c>
      <c r="DW196" s="374" t="str">
        <f ca="1">+IF(OFFSET('Hygiene Data'!$F$13,0,10*ROW('Hygiene Data'!F190))="","",OFFSET('Hygiene Data'!$F$13,0,10*ROW('Hygiene Data'!F190)))</f>
        <v/>
      </c>
      <c r="DX196" s="374" t="str">
        <f ca="1">+IF(OFFSET('Hygiene Data'!$G$11,0,10*ROW('Hygiene Data'!G190))="","",OFFSET('Hygiene Data'!$G$11,0,10*ROW('Hygiene Data'!G190)))</f>
        <v/>
      </c>
      <c r="DY196" s="374" t="str">
        <f ca="1">+IF(OFFSET('Hygiene Data'!$G$12,0,10*ROW('Hygiene Data'!G190))="","",OFFSET('Hygiene Data'!$G$12,0,10*ROW('Hygiene Data'!G190)))</f>
        <v/>
      </c>
      <c r="DZ196" s="374" t="str">
        <f ca="1">+IF(OFFSET('Hygiene Data'!$G$13,0,10*ROW('Hygiene Data'!G190))="","",OFFSET('Hygiene Data'!$G$13,0,10*ROW('Hygiene Data'!G190)))</f>
        <v/>
      </c>
      <c r="EA196" s="374" t="str">
        <f ca="1">+IF(OFFSET('Hygiene Data'!$H$11,0,10*ROW('Hygiene Data'!H190))="","",OFFSET('Hygiene Data'!$H$11,0,10*ROW('Hygiene Data'!H190)))</f>
        <v/>
      </c>
      <c r="EB196" s="374" t="str">
        <f ca="1">+IF(OFFSET('Hygiene Data'!$H$12,0,10*ROW('Hygiene Data'!H190))="","",OFFSET('Hygiene Data'!$H$12,0,10*ROW('Hygiene Data'!H190)))</f>
        <v/>
      </c>
      <c r="EC196" s="374" t="str">
        <f ca="1">+IF(OFFSET('Hygiene Data'!$H$13,0,10*ROW('Hygiene Data'!H190))="","",OFFSET('Hygiene Data'!$H$13,0,10*ROW('Hygiene Data'!H190)))</f>
        <v/>
      </c>
      <c r="ED196" s="374" t="str">
        <f ca="1">+IF(OFFSET('Hygiene Data'!$I$11,0,10*ROW('Hygiene Data'!I190))="","",OFFSET('Hygiene Data'!$I$11,0,10*ROW('Hygiene Data'!I190)))</f>
        <v/>
      </c>
      <c r="EE196" s="374" t="str">
        <f ca="1">+IF(OFFSET('Hygiene Data'!$I$12,0,10*ROW('Hygiene Data'!I190))="","",OFFSET('Hygiene Data'!$I$12,0,10*ROW('Hygiene Data'!I190)))</f>
        <v/>
      </c>
      <c r="EF196" s="374" t="str">
        <f ca="1">+IF(OFFSET('Hygiene Data'!$I$13,0,10*ROW('Hygiene Data'!I190))="","",OFFSET('Hygiene Data'!$I$13,0,10*ROW('Hygiene Data'!I190)))</f>
        <v/>
      </c>
    </row>
    <row r="197" spans="1:136" x14ac:dyDescent="0.25">
      <c r="A197" s="483" t="str">
        <f ca="1">+IF(OFFSET('Water Data'!$B$2,0,10*ROW('Water Data'!E191))="","",OFFSET('Water Data'!$B$2,0,10*ROW('Water Data'!E191)))</f>
        <v/>
      </c>
      <c r="B197" s="48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0" t="str">
        <f t="shared" ca="1" si="2"/>
        <v/>
      </c>
      <c r="D197" s="51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4" t="str">
        <f ca="1">+IF(OFFSET('Water Data'!$D$27,0,10*ROW('Water Data'!D191))="","",OFFSET('Water Data'!$D$27,0,10*ROW('Water Data'!D191)))</f>
        <v/>
      </c>
      <c r="BT197" s="374" t="str">
        <f ca="1">+IF(OFFSET('Water Data'!$D$28,0,10*ROW('Water Data'!D191))="","",OFFSET('Water Data'!$D$28,0,10*ROW('Water Data'!D191)))</f>
        <v/>
      </c>
      <c r="BU197" s="374" t="str">
        <f ca="1">+IF(OFFSET('Water Data'!$D$29,0,10*ROW('Water Data'!D191))="","",OFFSET('Water Data'!$D$29,0,10*ROW('Water Data'!D191)))</f>
        <v/>
      </c>
      <c r="BV197" s="374" t="str">
        <f ca="1">+IF(OFFSET('Water Data'!$E$27,0,10*ROW('Water Data'!E191))="","",OFFSET('Water Data'!$E$27,0,10*ROW('Water Data'!E191)))</f>
        <v/>
      </c>
      <c r="BW197" s="374" t="str">
        <f ca="1">+IF(OFFSET('Water Data'!$E$28,0,10*ROW('Water Data'!E191))="","",OFFSET('Water Data'!$E$28,0,10*ROW('Water Data'!E191)))</f>
        <v/>
      </c>
      <c r="BX197" s="374" t="str">
        <f ca="1">+IF(OFFSET('Water Data'!$E$29,0,10*ROW('Water Data'!E191))="","",OFFSET('Water Data'!$E$29,0,10*ROW('Water Data'!E191)))</f>
        <v/>
      </c>
      <c r="BY197" s="374" t="str">
        <f ca="1">+IF(OFFSET('Water Data'!$F$27,0,10*ROW('Water Data'!F191))="","",OFFSET('Water Data'!$F$27,0,10*ROW('Water Data'!F191)))</f>
        <v/>
      </c>
      <c r="BZ197" s="374" t="str">
        <f ca="1">+IF(OFFSET('Water Data'!$F$28,0,10*ROW('Water Data'!F191))="","",OFFSET('Water Data'!$F$28,0,10*ROW('Water Data'!F191)))</f>
        <v/>
      </c>
      <c r="CA197" s="374" t="str">
        <f ca="1">+IF(OFFSET('Water Data'!$F$29,0,10*ROW('Water Data'!F191))="","",OFFSET('Water Data'!$F$29,0,10*ROW('Water Data'!F191)))</f>
        <v/>
      </c>
      <c r="CB197" s="374" t="str">
        <f ca="1">+IF(OFFSET('Water Data'!$G$27,0,10*ROW('Water Data'!G191))="","",OFFSET('Water Data'!$G$27,0,10*ROW('Water Data'!G191)))</f>
        <v/>
      </c>
      <c r="CC197" s="374" t="str">
        <f ca="1">+IF(OFFSET('Water Data'!$G$28,0,10*ROW('Water Data'!G191))="","",OFFSET('Water Data'!$G$28,0,10*ROW('Water Data'!G191)))</f>
        <v/>
      </c>
      <c r="CD197" s="374" t="str">
        <f ca="1">+IF(OFFSET('Water Data'!$G$29,0,10*ROW('Water Data'!G191))="","",OFFSET('Water Data'!$G$29,0,10*ROW('Water Data'!G191)))</f>
        <v/>
      </c>
      <c r="CE197" s="374" t="str">
        <f ca="1">+IF(OFFSET('Water Data'!$H$27,0,10*ROW('Water Data'!H191))="","",OFFSET('Water Data'!$H$27,0,10*ROW('Water Data'!H191)))</f>
        <v/>
      </c>
      <c r="CF197" s="374" t="str">
        <f ca="1">+IF(OFFSET('Water Data'!$H$28,0,10*ROW('Water Data'!H191))="","",OFFSET('Water Data'!$H$28,0,10*ROW('Water Data'!H191)))</f>
        <v/>
      </c>
      <c r="CG197" s="374" t="str">
        <f ca="1">+IF(OFFSET('Water Data'!$H$29,0,10*ROW('Water Data'!H191))="","",OFFSET('Water Data'!$H$29,0,10*ROW('Water Data'!H191)))</f>
        <v/>
      </c>
      <c r="CH197" s="374" t="str">
        <f ca="1">+IF(OFFSET('Water Data'!$I$27,0,10*ROW('Water Data'!I191))="","",OFFSET('Water Data'!$I$27,0,10*ROW('Water Data'!I191)))</f>
        <v/>
      </c>
      <c r="CI197" s="374" t="str">
        <f ca="1">+IF(OFFSET('Water Data'!$I$28,0,10*ROW('Water Data'!I191))="","",OFFSET('Water Data'!$I$28,0,10*ROW('Water Data'!I191)))</f>
        <v/>
      </c>
      <c r="CJ197" s="374" t="str">
        <f ca="1">+IF(OFFSET('Water Data'!$I$29,0,10*ROW('Water Data'!I191))="","",OFFSET('Water Data'!$I$29,0,10*ROW('Water Data'!I191)))</f>
        <v/>
      </c>
      <c r="CK197" s="374" t="str">
        <f ca="1">+IF(OFFSET('Sanitation Data'!$D$28,0,10*ROW('Sanitation Data'!D191))="","",OFFSET('Sanitation Data'!$D$28,0,10*ROW('Sanitation Data'!D191)))</f>
        <v/>
      </c>
      <c r="CL197" s="374" t="str">
        <f ca="1">+IF(OFFSET('Sanitation Data'!$D$29,0,10*ROW('Sanitation Data'!D191))="","",OFFSET('Sanitation Data'!$D$29,0,10*ROW('Sanitation Data'!D191)))</f>
        <v/>
      </c>
      <c r="CM197" s="374" t="str">
        <f ca="1">+IF(OFFSET('Sanitation Data'!$D$30,0,10*ROW('Sanitation Data'!D191))="","",OFFSET('Sanitation Data'!$D$30,0,10*ROW('Sanitation Data'!D191)))</f>
        <v/>
      </c>
      <c r="CN197" s="374" t="str">
        <f ca="1">+IF(OFFSET('Sanitation Data'!$D$31,0,10*ROW('Sanitation Data'!D191))="","",OFFSET('Sanitation Data'!$D$31,0,10*ROW('Sanitation Data'!D191)))</f>
        <v/>
      </c>
      <c r="CO197" s="374" t="str">
        <f ca="1">+IF(OFFSET('Sanitation Data'!$D$32,0,10*ROW('Sanitation Data'!D191))="","",OFFSET('Sanitation Data'!$D$32,0,10*ROW('Sanitation Data'!D191)))</f>
        <v/>
      </c>
      <c r="CP197" s="374" t="str">
        <f ca="1">+IF(OFFSET('Sanitation Data'!$E$28,0,10*ROW('Sanitation Data'!E191))="","",OFFSET('Sanitation Data'!$E$28,0,10*ROW('Sanitation Data'!E191)))</f>
        <v/>
      </c>
      <c r="CQ197" s="374" t="str">
        <f ca="1">+IF(OFFSET('Sanitation Data'!$E$29,0,10*ROW('Sanitation Data'!E191))="","",OFFSET('Sanitation Data'!$E$29,0,10*ROW('Sanitation Data'!E191)))</f>
        <v/>
      </c>
      <c r="CR197" s="374" t="str">
        <f ca="1">+IF(OFFSET('Sanitation Data'!$E$30,0,10*ROW('Sanitation Data'!E191))="","",OFFSET('Sanitation Data'!$E$30,0,10*ROW('Sanitation Data'!E191)))</f>
        <v/>
      </c>
      <c r="CS197" s="374" t="str">
        <f ca="1">+IF(OFFSET('Sanitation Data'!$E$31,0,10*ROW('Sanitation Data'!E191))="","",OFFSET('Sanitation Data'!$E$31,0,10*ROW('Sanitation Data'!E191)))</f>
        <v/>
      </c>
      <c r="CT197" s="374" t="str">
        <f ca="1">+IF(OFFSET('Sanitation Data'!$E$32,0,10*ROW('Sanitation Data'!E191))="","",OFFSET('Sanitation Data'!$E$32,0,10*ROW('Sanitation Data'!E191)))</f>
        <v/>
      </c>
      <c r="CU197" s="374" t="str">
        <f ca="1">+IF(OFFSET('Sanitation Data'!$F$28,0,10*ROW('Sanitation Data'!F191))="","",OFFSET('Sanitation Data'!$F$28,0,10*ROW('Sanitation Data'!F191)))</f>
        <v/>
      </c>
      <c r="CV197" s="374" t="str">
        <f ca="1">+IF(OFFSET('Sanitation Data'!$F$29,0,10*ROW('Sanitation Data'!F191))="","",OFFSET('Sanitation Data'!$F$29,0,10*ROW('Sanitation Data'!F191)))</f>
        <v/>
      </c>
      <c r="CW197" s="374" t="str">
        <f ca="1">+IF(OFFSET('Sanitation Data'!$F$30,0,10*ROW('Sanitation Data'!F191))="","",OFFSET('Sanitation Data'!$F$30,0,10*ROW('Sanitation Data'!F191)))</f>
        <v/>
      </c>
      <c r="CX197" s="374" t="str">
        <f ca="1">+IF(OFFSET('Sanitation Data'!$F$31,0,10*ROW('Sanitation Data'!F191))="","",OFFSET('Sanitation Data'!$F$31,0,10*ROW('Sanitation Data'!F191)))</f>
        <v/>
      </c>
      <c r="CY197" s="374" t="str">
        <f ca="1">+IF(OFFSET('Sanitation Data'!$F$32,0,10*ROW('Sanitation Data'!F191))="","",OFFSET('Sanitation Data'!$F$32,0,10*ROW('Sanitation Data'!F191)))</f>
        <v/>
      </c>
      <c r="CZ197" s="374" t="str">
        <f ca="1">+IF(OFFSET('Sanitation Data'!$G$28,0,10*ROW('Sanitation Data'!G191))="","",OFFSET('Sanitation Data'!$G$28,0,10*ROW('Sanitation Data'!G191)))</f>
        <v/>
      </c>
      <c r="DA197" s="374" t="str">
        <f ca="1">+IF(OFFSET('Sanitation Data'!$G$29,0,10*ROW('Sanitation Data'!G191))="","",OFFSET('Sanitation Data'!$G$29,0,10*ROW('Sanitation Data'!G191)))</f>
        <v/>
      </c>
      <c r="DB197" s="374" t="str">
        <f ca="1">+IF(OFFSET('Sanitation Data'!$G$30,0,10*ROW('Sanitation Data'!G191))="","",OFFSET('Sanitation Data'!$G$30,0,10*ROW('Sanitation Data'!G191)))</f>
        <v/>
      </c>
      <c r="DC197" s="374" t="str">
        <f ca="1">+IF(OFFSET('Sanitation Data'!$G$31,0,10*ROW('Sanitation Data'!G191))="","",OFFSET('Sanitation Data'!$G$31,0,10*ROW('Sanitation Data'!G191)))</f>
        <v/>
      </c>
      <c r="DD197" s="374" t="str">
        <f ca="1">+IF(OFFSET('Sanitation Data'!$G$32,0,10*ROW('Sanitation Data'!G191))="","",OFFSET('Sanitation Data'!$G$32,0,10*ROW('Sanitation Data'!G191)))</f>
        <v/>
      </c>
      <c r="DE197" s="374" t="str">
        <f ca="1">+IF(OFFSET('Sanitation Data'!$H$28,0,10*ROW('Sanitation Data'!H191))="","",OFFSET('Sanitation Data'!$H$28,0,10*ROW('Sanitation Data'!H191)))</f>
        <v/>
      </c>
      <c r="DF197" s="374" t="str">
        <f ca="1">+IF(OFFSET('Sanitation Data'!$H$29,0,10*ROW('Sanitation Data'!H191))="","",OFFSET('Sanitation Data'!$H$29,0,10*ROW('Sanitation Data'!H191)))</f>
        <v/>
      </c>
      <c r="DG197" s="374" t="str">
        <f ca="1">+IF(OFFSET('Sanitation Data'!$H$30,0,10*ROW('Sanitation Data'!H191))="","",OFFSET('Sanitation Data'!$H$30,0,10*ROW('Sanitation Data'!H191)))</f>
        <v/>
      </c>
      <c r="DH197" s="374" t="str">
        <f ca="1">+IF(OFFSET('Sanitation Data'!$H$31,0,10*ROW('Sanitation Data'!H191))="","",OFFSET('Sanitation Data'!$H$31,0,10*ROW('Sanitation Data'!H191)))</f>
        <v/>
      </c>
      <c r="DI197" s="374" t="str">
        <f ca="1">+IF(OFFSET('Sanitation Data'!$H$32,0,10*ROW('Sanitation Data'!H191))="","",OFFSET('Sanitation Data'!$H$32,0,10*ROW('Sanitation Data'!H191)))</f>
        <v/>
      </c>
      <c r="DJ197" s="374" t="str">
        <f ca="1">+IF(OFFSET('Sanitation Data'!$I$28,0,10*ROW('Sanitation Data'!I191))="","",OFFSET('Sanitation Data'!$I$28,0,10*ROW('Sanitation Data'!I191)))</f>
        <v/>
      </c>
      <c r="DK197" s="374" t="str">
        <f ca="1">+IF(OFFSET('Sanitation Data'!$I$29,0,10*ROW('Sanitation Data'!I191))="","",OFFSET('Sanitation Data'!$I$29,0,10*ROW('Sanitation Data'!I191)))</f>
        <v/>
      </c>
      <c r="DL197" s="374" t="str">
        <f ca="1">+IF(OFFSET('Sanitation Data'!$I$30,0,10*ROW('Sanitation Data'!I191))="","",OFFSET('Sanitation Data'!$I$30,0,10*ROW('Sanitation Data'!I191)))</f>
        <v/>
      </c>
      <c r="DM197" s="374" t="str">
        <f ca="1">+IF(OFFSET('Sanitation Data'!$I$31,0,10*ROW('Sanitation Data'!I191))="","",OFFSET('Sanitation Data'!$I$31,0,10*ROW('Sanitation Data'!I191)))</f>
        <v/>
      </c>
      <c r="DN197" s="374" t="str">
        <f ca="1">+IF(OFFSET('Sanitation Data'!$I$32,0,10*ROW('Sanitation Data'!I191))="","",OFFSET('Sanitation Data'!$I$32,0,10*ROW('Sanitation Data'!I191)))</f>
        <v/>
      </c>
      <c r="DO197" s="374" t="str">
        <f ca="1">+IF(OFFSET('Hygiene Data'!$D$11,0,10*ROW('Hygiene Data'!D191))="","",OFFSET('Hygiene Data'!$D$11,0,10*ROW('Hygiene Data'!D191)))</f>
        <v/>
      </c>
      <c r="DP197" s="374" t="str">
        <f ca="1">+IF(OFFSET('Hygiene Data'!$D$12,0,10*ROW('Hygiene Data'!D191))="","",OFFSET('Hygiene Data'!$D$12,0,10*ROW('Hygiene Data'!D191)))</f>
        <v/>
      </c>
      <c r="DQ197" s="374" t="str">
        <f ca="1">+IF(OFFSET('Hygiene Data'!$D$13,0,10*ROW('Hygiene Data'!D191))="","",OFFSET('Hygiene Data'!$D$13,0,10*ROW('Hygiene Data'!D191)))</f>
        <v/>
      </c>
      <c r="DR197" s="374" t="str">
        <f ca="1">+IF(OFFSET('Hygiene Data'!$E$11,0,10*ROW('Hygiene Data'!E191))="","",OFFSET('Hygiene Data'!$E$11,0,10*ROW('Hygiene Data'!E191)))</f>
        <v/>
      </c>
      <c r="DS197" s="374" t="str">
        <f ca="1">+IF(OFFSET('Hygiene Data'!$E$12,0,10*ROW('Hygiene Data'!E191))="","",OFFSET('Hygiene Data'!$E$12,0,10*ROW('Hygiene Data'!E191)))</f>
        <v/>
      </c>
      <c r="DT197" s="374" t="str">
        <f ca="1">+IF(OFFSET('Hygiene Data'!$E$13,0,10*ROW('Hygiene Data'!E191))="","",OFFSET('Hygiene Data'!$E$13,0,10*ROW('Hygiene Data'!E191)))</f>
        <v/>
      </c>
      <c r="DU197" s="374" t="str">
        <f ca="1">+IF(OFFSET('Hygiene Data'!$F$11,0,10*ROW('Hygiene Data'!F191))="","",OFFSET('Hygiene Data'!$F$11,0,10*ROW('Hygiene Data'!F191)))</f>
        <v/>
      </c>
      <c r="DV197" s="374" t="str">
        <f ca="1">+IF(OFFSET('Hygiene Data'!$F$12,0,10*ROW('Hygiene Data'!F191))="","",OFFSET('Hygiene Data'!$F$12,0,10*ROW('Hygiene Data'!F191)))</f>
        <v/>
      </c>
      <c r="DW197" s="374" t="str">
        <f ca="1">+IF(OFFSET('Hygiene Data'!$F$13,0,10*ROW('Hygiene Data'!F191))="","",OFFSET('Hygiene Data'!$F$13,0,10*ROW('Hygiene Data'!F191)))</f>
        <v/>
      </c>
      <c r="DX197" s="374" t="str">
        <f ca="1">+IF(OFFSET('Hygiene Data'!$G$11,0,10*ROW('Hygiene Data'!G191))="","",OFFSET('Hygiene Data'!$G$11,0,10*ROW('Hygiene Data'!G191)))</f>
        <v/>
      </c>
      <c r="DY197" s="374" t="str">
        <f ca="1">+IF(OFFSET('Hygiene Data'!$G$12,0,10*ROW('Hygiene Data'!G191))="","",OFFSET('Hygiene Data'!$G$12,0,10*ROW('Hygiene Data'!G191)))</f>
        <v/>
      </c>
      <c r="DZ197" s="374" t="str">
        <f ca="1">+IF(OFFSET('Hygiene Data'!$G$13,0,10*ROW('Hygiene Data'!G191))="","",OFFSET('Hygiene Data'!$G$13,0,10*ROW('Hygiene Data'!G191)))</f>
        <v/>
      </c>
      <c r="EA197" s="374" t="str">
        <f ca="1">+IF(OFFSET('Hygiene Data'!$H$11,0,10*ROW('Hygiene Data'!H191))="","",OFFSET('Hygiene Data'!$H$11,0,10*ROW('Hygiene Data'!H191)))</f>
        <v/>
      </c>
      <c r="EB197" s="374" t="str">
        <f ca="1">+IF(OFFSET('Hygiene Data'!$H$12,0,10*ROW('Hygiene Data'!H191))="","",OFFSET('Hygiene Data'!$H$12,0,10*ROW('Hygiene Data'!H191)))</f>
        <v/>
      </c>
      <c r="EC197" s="374" t="str">
        <f ca="1">+IF(OFFSET('Hygiene Data'!$H$13,0,10*ROW('Hygiene Data'!H191))="","",OFFSET('Hygiene Data'!$H$13,0,10*ROW('Hygiene Data'!H191)))</f>
        <v/>
      </c>
      <c r="ED197" s="374" t="str">
        <f ca="1">+IF(OFFSET('Hygiene Data'!$I$11,0,10*ROW('Hygiene Data'!I191))="","",OFFSET('Hygiene Data'!$I$11,0,10*ROW('Hygiene Data'!I191)))</f>
        <v/>
      </c>
      <c r="EE197" s="374" t="str">
        <f ca="1">+IF(OFFSET('Hygiene Data'!$I$12,0,10*ROW('Hygiene Data'!I191))="","",OFFSET('Hygiene Data'!$I$12,0,10*ROW('Hygiene Data'!I191)))</f>
        <v/>
      </c>
      <c r="EF197" s="374" t="str">
        <f ca="1">+IF(OFFSET('Hygiene Data'!$I$13,0,10*ROW('Hygiene Data'!I191))="","",OFFSET('Hygiene Data'!$I$13,0,10*ROW('Hygiene Data'!I191)))</f>
        <v/>
      </c>
    </row>
    <row r="198" spans="1:136" x14ac:dyDescent="0.25">
      <c r="A198" s="483" t="str">
        <f ca="1">+IF(OFFSET('Water Data'!$B$2,0,10*ROW('Water Data'!E192))="","",OFFSET('Water Data'!$B$2,0,10*ROW('Water Data'!E192)))</f>
        <v/>
      </c>
      <c r="B198" s="48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0" t="str">
        <f t="shared" ca="1" si="2"/>
        <v/>
      </c>
      <c r="D198" s="51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4" t="str">
        <f ca="1">+IF(OFFSET('Water Data'!$D$27,0,10*ROW('Water Data'!D192))="","",OFFSET('Water Data'!$D$27,0,10*ROW('Water Data'!D192)))</f>
        <v/>
      </c>
      <c r="BT198" s="374" t="str">
        <f ca="1">+IF(OFFSET('Water Data'!$D$28,0,10*ROW('Water Data'!D192))="","",OFFSET('Water Data'!$D$28,0,10*ROW('Water Data'!D192)))</f>
        <v/>
      </c>
      <c r="BU198" s="374" t="str">
        <f ca="1">+IF(OFFSET('Water Data'!$D$29,0,10*ROW('Water Data'!D192))="","",OFFSET('Water Data'!$D$29,0,10*ROW('Water Data'!D192)))</f>
        <v/>
      </c>
      <c r="BV198" s="374" t="str">
        <f ca="1">+IF(OFFSET('Water Data'!$E$27,0,10*ROW('Water Data'!E192))="","",OFFSET('Water Data'!$E$27,0,10*ROW('Water Data'!E192)))</f>
        <v/>
      </c>
      <c r="BW198" s="374" t="str">
        <f ca="1">+IF(OFFSET('Water Data'!$E$28,0,10*ROW('Water Data'!E192))="","",OFFSET('Water Data'!$E$28,0,10*ROW('Water Data'!E192)))</f>
        <v/>
      </c>
      <c r="BX198" s="374" t="str">
        <f ca="1">+IF(OFFSET('Water Data'!$E$29,0,10*ROW('Water Data'!E192))="","",OFFSET('Water Data'!$E$29,0,10*ROW('Water Data'!E192)))</f>
        <v/>
      </c>
      <c r="BY198" s="374" t="str">
        <f ca="1">+IF(OFFSET('Water Data'!$F$27,0,10*ROW('Water Data'!F192))="","",OFFSET('Water Data'!$F$27,0,10*ROW('Water Data'!F192)))</f>
        <v/>
      </c>
      <c r="BZ198" s="374" t="str">
        <f ca="1">+IF(OFFSET('Water Data'!$F$28,0,10*ROW('Water Data'!F192))="","",OFFSET('Water Data'!$F$28,0,10*ROW('Water Data'!F192)))</f>
        <v/>
      </c>
      <c r="CA198" s="374" t="str">
        <f ca="1">+IF(OFFSET('Water Data'!$F$29,0,10*ROW('Water Data'!F192))="","",OFFSET('Water Data'!$F$29,0,10*ROW('Water Data'!F192)))</f>
        <v/>
      </c>
      <c r="CB198" s="374" t="str">
        <f ca="1">+IF(OFFSET('Water Data'!$G$27,0,10*ROW('Water Data'!G192))="","",OFFSET('Water Data'!$G$27,0,10*ROW('Water Data'!G192)))</f>
        <v/>
      </c>
      <c r="CC198" s="374" t="str">
        <f ca="1">+IF(OFFSET('Water Data'!$G$28,0,10*ROW('Water Data'!G192))="","",OFFSET('Water Data'!$G$28,0,10*ROW('Water Data'!G192)))</f>
        <v/>
      </c>
      <c r="CD198" s="374" t="str">
        <f ca="1">+IF(OFFSET('Water Data'!$G$29,0,10*ROW('Water Data'!G192))="","",OFFSET('Water Data'!$G$29,0,10*ROW('Water Data'!G192)))</f>
        <v/>
      </c>
      <c r="CE198" s="374" t="str">
        <f ca="1">+IF(OFFSET('Water Data'!$H$27,0,10*ROW('Water Data'!H192))="","",OFFSET('Water Data'!$H$27,0,10*ROW('Water Data'!H192)))</f>
        <v/>
      </c>
      <c r="CF198" s="374" t="str">
        <f ca="1">+IF(OFFSET('Water Data'!$H$28,0,10*ROW('Water Data'!H192))="","",OFFSET('Water Data'!$H$28,0,10*ROW('Water Data'!H192)))</f>
        <v/>
      </c>
      <c r="CG198" s="374" t="str">
        <f ca="1">+IF(OFFSET('Water Data'!$H$29,0,10*ROW('Water Data'!H192))="","",OFFSET('Water Data'!$H$29,0,10*ROW('Water Data'!H192)))</f>
        <v/>
      </c>
      <c r="CH198" s="374" t="str">
        <f ca="1">+IF(OFFSET('Water Data'!$I$27,0,10*ROW('Water Data'!I192))="","",OFFSET('Water Data'!$I$27,0,10*ROW('Water Data'!I192)))</f>
        <v/>
      </c>
      <c r="CI198" s="374" t="str">
        <f ca="1">+IF(OFFSET('Water Data'!$I$28,0,10*ROW('Water Data'!I192))="","",OFFSET('Water Data'!$I$28,0,10*ROW('Water Data'!I192)))</f>
        <v/>
      </c>
      <c r="CJ198" s="374" t="str">
        <f ca="1">+IF(OFFSET('Water Data'!$I$29,0,10*ROW('Water Data'!I192))="","",OFFSET('Water Data'!$I$29,0,10*ROW('Water Data'!I192)))</f>
        <v/>
      </c>
      <c r="CK198" s="374" t="str">
        <f ca="1">+IF(OFFSET('Sanitation Data'!$D$28,0,10*ROW('Sanitation Data'!D192))="","",OFFSET('Sanitation Data'!$D$28,0,10*ROW('Sanitation Data'!D192)))</f>
        <v/>
      </c>
      <c r="CL198" s="374" t="str">
        <f ca="1">+IF(OFFSET('Sanitation Data'!$D$29,0,10*ROW('Sanitation Data'!D192))="","",OFFSET('Sanitation Data'!$D$29,0,10*ROW('Sanitation Data'!D192)))</f>
        <v/>
      </c>
      <c r="CM198" s="374" t="str">
        <f ca="1">+IF(OFFSET('Sanitation Data'!$D$30,0,10*ROW('Sanitation Data'!D192))="","",OFFSET('Sanitation Data'!$D$30,0,10*ROW('Sanitation Data'!D192)))</f>
        <v/>
      </c>
      <c r="CN198" s="374" t="str">
        <f ca="1">+IF(OFFSET('Sanitation Data'!$D$31,0,10*ROW('Sanitation Data'!D192))="","",OFFSET('Sanitation Data'!$D$31,0,10*ROW('Sanitation Data'!D192)))</f>
        <v/>
      </c>
      <c r="CO198" s="374" t="str">
        <f ca="1">+IF(OFFSET('Sanitation Data'!$D$32,0,10*ROW('Sanitation Data'!D192))="","",OFFSET('Sanitation Data'!$D$32,0,10*ROW('Sanitation Data'!D192)))</f>
        <v/>
      </c>
      <c r="CP198" s="374" t="str">
        <f ca="1">+IF(OFFSET('Sanitation Data'!$E$28,0,10*ROW('Sanitation Data'!E192))="","",OFFSET('Sanitation Data'!$E$28,0,10*ROW('Sanitation Data'!E192)))</f>
        <v/>
      </c>
      <c r="CQ198" s="374" t="str">
        <f ca="1">+IF(OFFSET('Sanitation Data'!$E$29,0,10*ROW('Sanitation Data'!E192))="","",OFFSET('Sanitation Data'!$E$29,0,10*ROW('Sanitation Data'!E192)))</f>
        <v/>
      </c>
      <c r="CR198" s="374" t="str">
        <f ca="1">+IF(OFFSET('Sanitation Data'!$E$30,0,10*ROW('Sanitation Data'!E192))="","",OFFSET('Sanitation Data'!$E$30,0,10*ROW('Sanitation Data'!E192)))</f>
        <v/>
      </c>
      <c r="CS198" s="374" t="str">
        <f ca="1">+IF(OFFSET('Sanitation Data'!$E$31,0,10*ROW('Sanitation Data'!E192))="","",OFFSET('Sanitation Data'!$E$31,0,10*ROW('Sanitation Data'!E192)))</f>
        <v/>
      </c>
      <c r="CT198" s="374" t="str">
        <f ca="1">+IF(OFFSET('Sanitation Data'!$E$32,0,10*ROW('Sanitation Data'!E192))="","",OFFSET('Sanitation Data'!$E$32,0,10*ROW('Sanitation Data'!E192)))</f>
        <v/>
      </c>
      <c r="CU198" s="374" t="str">
        <f ca="1">+IF(OFFSET('Sanitation Data'!$F$28,0,10*ROW('Sanitation Data'!F192))="","",OFFSET('Sanitation Data'!$F$28,0,10*ROW('Sanitation Data'!F192)))</f>
        <v/>
      </c>
      <c r="CV198" s="374" t="str">
        <f ca="1">+IF(OFFSET('Sanitation Data'!$F$29,0,10*ROW('Sanitation Data'!F192))="","",OFFSET('Sanitation Data'!$F$29,0,10*ROW('Sanitation Data'!F192)))</f>
        <v/>
      </c>
      <c r="CW198" s="374" t="str">
        <f ca="1">+IF(OFFSET('Sanitation Data'!$F$30,0,10*ROW('Sanitation Data'!F192))="","",OFFSET('Sanitation Data'!$F$30,0,10*ROW('Sanitation Data'!F192)))</f>
        <v/>
      </c>
      <c r="CX198" s="374" t="str">
        <f ca="1">+IF(OFFSET('Sanitation Data'!$F$31,0,10*ROW('Sanitation Data'!F192))="","",OFFSET('Sanitation Data'!$F$31,0,10*ROW('Sanitation Data'!F192)))</f>
        <v/>
      </c>
      <c r="CY198" s="374" t="str">
        <f ca="1">+IF(OFFSET('Sanitation Data'!$F$32,0,10*ROW('Sanitation Data'!F192))="","",OFFSET('Sanitation Data'!$F$32,0,10*ROW('Sanitation Data'!F192)))</f>
        <v/>
      </c>
      <c r="CZ198" s="374" t="str">
        <f ca="1">+IF(OFFSET('Sanitation Data'!$G$28,0,10*ROW('Sanitation Data'!G192))="","",OFFSET('Sanitation Data'!$G$28,0,10*ROW('Sanitation Data'!G192)))</f>
        <v/>
      </c>
      <c r="DA198" s="374" t="str">
        <f ca="1">+IF(OFFSET('Sanitation Data'!$G$29,0,10*ROW('Sanitation Data'!G192))="","",OFFSET('Sanitation Data'!$G$29,0,10*ROW('Sanitation Data'!G192)))</f>
        <v/>
      </c>
      <c r="DB198" s="374" t="str">
        <f ca="1">+IF(OFFSET('Sanitation Data'!$G$30,0,10*ROW('Sanitation Data'!G192))="","",OFFSET('Sanitation Data'!$G$30,0,10*ROW('Sanitation Data'!G192)))</f>
        <v/>
      </c>
      <c r="DC198" s="374" t="str">
        <f ca="1">+IF(OFFSET('Sanitation Data'!$G$31,0,10*ROW('Sanitation Data'!G192))="","",OFFSET('Sanitation Data'!$G$31,0,10*ROW('Sanitation Data'!G192)))</f>
        <v/>
      </c>
      <c r="DD198" s="374" t="str">
        <f ca="1">+IF(OFFSET('Sanitation Data'!$G$32,0,10*ROW('Sanitation Data'!G192))="","",OFFSET('Sanitation Data'!$G$32,0,10*ROW('Sanitation Data'!G192)))</f>
        <v/>
      </c>
      <c r="DE198" s="374" t="str">
        <f ca="1">+IF(OFFSET('Sanitation Data'!$H$28,0,10*ROW('Sanitation Data'!H192))="","",OFFSET('Sanitation Data'!$H$28,0,10*ROW('Sanitation Data'!H192)))</f>
        <v/>
      </c>
      <c r="DF198" s="374" t="str">
        <f ca="1">+IF(OFFSET('Sanitation Data'!$H$29,0,10*ROW('Sanitation Data'!H192))="","",OFFSET('Sanitation Data'!$H$29,0,10*ROW('Sanitation Data'!H192)))</f>
        <v/>
      </c>
      <c r="DG198" s="374" t="str">
        <f ca="1">+IF(OFFSET('Sanitation Data'!$H$30,0,10*ROW('Sanitation Data'!H192))="","",OFFSET('Sanitation Data'!$H$30,0,10*ROW('Sanitation Data'!H192)))</f>
        <v/>
      </c>
      <c r="DH198" s="374" t="str">
        <f ca="1">+IF(OFFSET('Sanitation Data'!$H$31,0,10*ROW('Sanitation Data'!H192))="","",OFFSET('Sanitation Data'!$H$31,0,10*ROW('Sanitation Data'!H192)))</f>
        <v/>
      </c>
      <c r="DI198" s="374" t="str">
        <f ca="1">+IF(OFFSET('Sanitation Data'!$H$32,0,10*ROW('Sanitation Data'!H192))="","",OFFSET('Sanitation Data'!$H$32,0,10*ROW('Sanitation Data'!H192)))</f>
        <v/>
      </c>
      <c r="DJ198" s="374" t="str">
        <f ca="1">+IF(OFFSET('Sanitation Data'!$I$28,0,10*ROW('Sanitation Data'!I192))="","",OFFSET('Sanitation Data'!$I$28,0,10*ROW('Sanitation Data'!I192)))</f>
        <v/>
      </c>
      <c r="DK198" s="374" t="str">
        <f ca="1">+IF(OFFSET('Sanitation Data'!$I$29,0,10*ROW('Sanitation Data'!I192))="","",OFFSET('Sanitation Data'!$I$29,0,10*ROW('Sanitation Data'!I192)))</f>
        <v/>
      </c>
      <c r="DL198" s="374" t="str">
        <f ca="1">+IF(OFFSET('Sanitation Data'!$I$30,0,10*ROW('Sanitation Data'!I192))="","",OFFSET('Sanitation Data'!$I$30,0,10*ROW('Sanitation Data'!I192)))</f>
        <v/>
      </c>
      <c r="DM198" s="374" t="str">
        <f ca="1">+IF(OFFSET('Sanitation Data'!$I$31,0,10*ROW('Sanitation Data'!I192))="","",OFFSET('Sanitation Data'!$I$31,0,10*ROW('Sanitation Data'!I192)))</f>
        <v/>
      </c>
      <c r="DN198" s="374" t="str">
        <f ca="1">+IF(OFFSET('Sanitation Data'!$I$32,0,10*ROW('Sanitation Data'!I192))="","",OFFSET('Sanitation Data'!$I$32,0,10*ROW('Sanitation Data'!I192)))</f>
        <v/>
      </c>
      <c r="DO198" s="374" t="str">
        <f ca="1">+IF(OFFSET('Hygiene Data'!$D$11,0,10*ROW('Hygiene Data'!D192))="","",OFFSET('Hygiene Data'!$D$11,0,10*ROW('Hygiene Data'!D192)))</f>
        <v/>
      </c>
      <c r="DP198" s="374" t="str">
        <f ca="1">+IF(OFFSET('Hygiene Data'!$D$12,0,10*ROW('Hygiene Data'!D192))="","",OFFSET('Hygiene Data'!$D$12,0,10*ROW('Hygiene Data'!D192)))</f>
        <v/>
      </c>
      <c r="DQ198" s="374" t="str">
        <f ca="1">+IF(OFFSET('Hygiene Data'!$D$13,0,10*ROW('Hygiene Data'!D192))="","",OFFSET('Hygiene Data'!$D$13,0,10*ROW('Hygiene Data'!D192)))</f>
        <v/>
      </c>
      <c r="DR198" s="374" t="str">
        <f ca="1">+IF(OFFSET('Hygiene Data'!$E$11,0,10*ROW('Hygiene Data'!E192))="","",OFFSET('Hygiene Data'!$E$11,0,10*ROW('Hygiene Data'!E192)))</f>
        <v/>
      </c>
      <c r="DS198" s="374" t="str">
        <f ca="1">+IF(OFFSET('Hygiene Data'!$E$12,0,10*ROW('Hygiene Data'!E192))="","",OFFSET('Hygiene Data'!$E$12,0,10*ROW('Hygiene Data'!E192)))</f>
        <v/>
      </c>
      <c r="DT198" s="374" t="str">
        <f ca="1">+IF(OFFSET('Hygiene Data'!$E$13,0,10*ROW('Hygiene Data'!E192))="","",OFFSET('Hygiene Data'!$E$13,0,10*ROW('Hygiene Data'!E192)))</f>
        <v/>
      </c>
      <c r="DU198" s="374" t="str">
        <f ca="1">+IF(OFFSET('Hygiene Data'!$F$11,0,10*ROW('Hygiene Data'!F192))="","",OFFSET('Hygiene Data'!$F$11,0,10*ROW('Hygiene Data'!F192)))</f>
        <v/>
      </c>
      <c r="DV198" s="374" t="str">
        <f ca="1">+IF(OFFSET('Hygiene Data'!$F$12,0,10*ROW('Hygiene Data'!F192))="","",OFFSET('Hygiene Data'!$F$12,0,10*ROW('Hygiene Data'!F192)))</f>
        <v/>
      </c>
      <c r="DW198" s="374" t="str">
        <f ca="1">+IF(OFFSET('Hygiene Data'!$F$13,0,10*ROW('Hygiene Data'!F192))="","",OFFSET('Hygiene Data'!$F$13,0,10*ROW('Hygiene Data'!F192)))</f>
        <v/>
      </c>
      <c r="DX198" s="374" t="str">
        <f ca="1">+IF(OFFSET('Hygiene Data'!$G$11,0,10*ROW('Hygiene Data'!G192))="","",OFFSET('Hygiene Data'!$G$11,0,10*ROW('Hygiene Data'!G192)))</f>
        <v/>
      </c>
      <c r="DY198" s="374" t="str">
        <f ca="1">+IF(OFFSET('Hygiene Data'!$G$12,0,10*ROW('Hygiene Data'!G192))="","",OFFSET('Hygiene Data'!$G$12,0,10*ROW('Hygiene Data'!G192)))</f>
        <v/>
      </c>
      <c r="DZ198" s="374" t="str">
        <f ca="1">+IF(OFFSET('Hygiene Data'!$G$13,0,10*ROW('Hygiene Data'!G192))="","",OFFSET('Hygiene Data'!$G$13,0,10*ROW('Hygiene Data'!G192)))</f>
        <v/>
      </c>
      <c r="EA198" s="374" t="str">
        <f ca="1">+IF(OFFSET('Hygiene Data'!$H$11,0,10*ROW('Hygiene Data'!H192))="","",OFFSET('Hygiene Data'!$H$11,0,10*ROW('Hygiene Data'!H192)))</f>
        <v/>
      </c>
      <c r="EB198" s="374" t="str">
        <f ca="1">+IF(OFFSET('Hygiene Data'!$H$12,0,10*ROW('Hygiene Data'!H192))="","",OFFSET('Hygiene Data'!$H$12,0,10*ROW('Hygiene Data'!H192)))</f>
        <v/>
      </c>
      <c r="EC198" s="374" t="str">
        <f ca="1">+IF(OFFSET('Hygiene Data'!$H$13,0,10*ROW('Hygiene Data'!H192))="","",OFFSET('Hygiene Data'!$H$13,0,10*ROW('Hygiene Data'!H192)))</f>
        <v/>
      </c>
      <c r="ED198" s="374" t="str">
        <f ca="1">+IF(OFFSET('Hygiene Data'!$I$11,0,10*ROW('Hygiene Data'!I192))="","",OFFSET('Hygiene Data'!$I$11,0,10*ROW('Hygiene Data'!I192)))</f>
        <v/>
      </c>
      <c r="EE198" s="374" t="str">
        <f ca="1">+IF(OFFSET('Hygiene Data'!$I$12,0,10*ROW('Hygiene Data'!I192))="","",OFFSET('Hygiene Data'!$I$12,0,10*ROW('Hygiene Data'!I192)))</f>
        <v/>
      </c>
      <c r="EF198" s="374" t="str">
        <f ca="1">+IF(OFFSET('Hygiene Data'!$I$13,0,10*ROW('Hygiene Data'!I192))="","",OFFSET('Hygiene Data'!$I$13,0,10*ROW('Hygiene Data'!I192)))</f>
        <v/>
      </c>
    </row>
    <row r="199" spans="1:136" x14ac:dyDescent="0.25">
      <c r="A199" s="483" t="str">
        <f ca="1">+IF(OFFSET('Water Data'!$B$2,0,10*ROW('Water Data'!E193))="","",OFFSET('Water Data'!$B$2,0,10*ROW('Water Data'!E193)))</f>
        <v/>
      </c>
      <c r="B199" s="48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0" t="str">
        <f t="shared" ref="C199:C207" ca="1" si="3">+IF(ISNUMBER(VALUE(MID(A199,5,4))), VALUE(MID(A199, 5,4)),"")</f>
        <v/>
      </c>
      <c r="D199" s="51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4" t="str">
        <f ca="1">+IF(OFFSET('Water Data'!$D$27,0,10*ROW('Water Data'!D193))="","",OFFSET('Water Data'!$D$27,0,10*ROW('Water Data'!D193)))</f>
        <v/>
      </c>
      <c r="BT199" s="374" t="str">
        <f ca="1">+IF(OFFSET('Water Data'!$D$28,0,10*ROW('Water Data'!D193))="","",OFFSET('Water Data'!$D$28,0,10*ROW('Water Data'!D193)))</f>
        <v/>
      </c>
      <c r="BU199" s="374" t="str">
        <f ca="1">+IF(OFFSET('Water Data'!$D$29,0,10*ROW('Water Data'!D193))="","",OFFSET('Water Data'!$D$29,0,10*ROW('Water Data'!D193)))</f>
        <v/>
      </c>
      <c r="BV199" s="374" t="str">
        <f ca="1">+IF(OFFSET('Water Data'!$E$27,0,10*ROW('Water Data'!E193))="","",OFFSET('Water Data'!$E$27,0,10*ROW('Water Data'!E193)))</f>
        <v/>
      </c>
      <c r="BW199" s="374" t="str">
        <f ca="1">+IF(OFFSET('Water Data'!$E$28,0,10*ROW('Water Data'!E193))="","",OFFSET('Water Data'!$E$28,0,10*ROW('Water Data'!E193)))</f>
        <v/>
      </c>
      <c r="BX199" s="374" t="str">
        <f ca="1">+IF(OFFSET('Water Data'!$E$29,0,10*ROW('Water Data'!E193))="","",OFFSET('Water Data'!$E$29,0,10*ROW('Water Data'!E193)))</f>
        <v/>
      </c>
      <c r="BY199" s="374" t="str">
        <f ca="1">+IF(OFFSET('Water Data'!$F$27,0,10*ROW('Water Data'!F193))="","",OFFSET('Water Data'!$F$27,0,10*ROW('Water Data'!F193)))</f>
        <v/>
      </c>
      <c r="BZ199" s="374" t="str">
        <f ca="1">+IF(OFFSET('Water Data'!$F$28,0,10*ROW('Water Data'!F193))="","",OFFSET('Water Data'!$F$28,0,10*ROW('Water Data'!F193)))</f>
        <v/>
      </c>
      <c r="CA199" s="374" t="str">
        <f ca="1">+IF(OFFSET('Water Data'!$F$29,0,10*ROW('Water Data'!F193))="","",OFFSET('Water Data'!$F$29,0,10*ROW('Water Data'!F193)))</f>
        <v/>
      </c>
      <c r="CB199" s="374" t="str">
        <f ca="1">+IF(OFFSET('Water Data'!$G$27,0,10*ROW('Water Data'!G193))="","",OFFSET('Water Data'!$G$27,0,10*ROW('Water Data'!G193)))</f>
        <v/>
      </c>
      <c r="CC199" s="374" t="str">
        <f ca="1">+IF(OFFSET('Water Data'!$G$28,0,10*ROW('Water Data'!G193))="","",OFFSET('Water Data'!$G$28,0,10*ROW('Water Data'!G193)))</f>
        <v/>
      </c>
      <c r="CD199" s="374" t="str">
        <f ca="1">+IF(OFFSET('Water Data'!$G$29,0,10*ROW('Water Data'!G193))="","",OFFSET('Water Data'!$G$29,0,10*ROW('Water Data'!G193)))</f>
        <v/>
      </c>
      <c r="CE199" s="374" t="str">
        <f ca="1">+IF(OFFSET('Water Data'!$H$27,0,10*ROW('Water Data'!H193))="","",OFFSET('Water Data'!$H$27,0,10*ROW('Water Data'!H193)))</f>
        <v/>
      </c>
      <c r="CF199" s="374" t="str">
        <f ca="1">+IF(OFFSET('Water Data'!$H$28,0,10*ROW('Water Data'!H193))="","",OFFSET('Water Data'!$H$28,0,10*ROW('Water Data'!H193)))</f>
        <v/>
      </c>
      <c r="CG199" s="374" t="str">
        <f ca="1">+IF(OFFSET('Water Data'!$H$29,0,10*ROW('Water Data'!H193))="","",OFFSET('Water Data'!$H$29,0,10*ROW('Water Data'!H193)))</f>
        <v/>
      </c>
      <c r="CH199" s="374" t="str">
        <f ca="1">+IF(OFFSET('Water Data'!$I$27,0,10*ROW('Water Data'!I193))="","",OFFSET('Water Data'!$I$27,0,10*ROW('Water Data'!I193)))</f>
        <v/>
      </c>
      <c r="CI199" s="374" t="str">
        <f ca="1">+IF(OFFSET('Water Data'!$I$28,0,10*ROW('Water Data'!I193))="","",OFFSET('Water Data'!$I$28,0,10*ROW('Water Data'!I193)))</f>
        <v/>
      </c>
      <c r="CJ199" s="374" t="str">
        <f ca="1">+IF(OFFSET('Water Data'!$I$29,0,10*ROW('Water Data'!I193))="","",OFFSET('Water Data'!$I$29,0,10*ROW('Water Data'!I193)))</f>
        <v/>
      </c>
      <c r="CK199" s="374" t="str">
        <f ca="1">+IF(OFFSET('Sanitation Data'!$D$28,0,10*ROW('Sanitation Data'!D193))="","",OFFSET('Sanitation Data'!$D$28,0,10*ROW('Sanitation Data'!D193)))</f>
        <v/>
      </c>
      <c r="CL199" s="374" t="str">
        <f ca="1">+IF(OFFSET('Sanitation Data'!$D$29,0,10*ROW('Sanitation Data'!D193))="","",OFFSET('Sanitation Data'!$D$29,0,10*ROW('Sanitation Data'!D193)))</f>
        <v/>
      </c>
      <c r="CM199" s="374" t="str">
        <f ca="1">+IF(OFFSET('Sanitation Data'!$D$30,0,10*ROW('Sanitation Data'!D193))="","",OFFSET('Sanitation Data'!$D$30,0,10*ROW('Sanitation Data'!D193)))</f>
        <v/>
      </c>
      <c r="CN199" s="374" t="str">
        <f ca="1">+IF(OFFSET('Sanitation Data'!$D$31,0,10*ROW('Sanitation Data'!D193))="","",OFFSET('Sanitation Data'!$D$31,0,10*ROW('Sanitation Data'!D193)))</f>
        <v/>
      </c>
      <c r="CO199" s="374" t="str">
        <f ca="1">+IF(OFFSET('Sanitation Data'!$D$32,0,10*ROW('Sanitation Data'!D193))="","",OFFSET('Sanitation Data'!$D$32,0,10*ROW('Sanitation Data'!D193)))</f>
        <v/>
      </c>
      <c r="CP199" s="374" t="str">
        <f ca="1">+IF(OFFSET('Sanitation Data'!$E$28,0,10*ROW('Sanitation Data'!E193))="","",OFFSET('Sanitation Data'!$E$28,0,10*ROW('Sanitation Data'!E193)))</f>
        <v/>
      </c>
      <c r="CQ199" s="374" t="str">
        <f ca="1">+IF(OFFSET('Sanitation Data'!$E$29,0,10*ROW('Sanitation Data'!E193))="","",OFFSET('Sanitation Data'!$E$29,0,10*ROW('Sanitation Data'!E193)))</f>
        <v/>
      </c>
      <c r="CR199" s="374" t="str">
        <f ca="1">+IF(OFFSET('Sanitation Data'!$E$30,0,10*ROW('Sanitation Data'!E193))="","",OFFSET('Sanitation Data'!$E$30,0,10*ROW('Sanitation Data'!E193)))</f>
        <v/>
      </c>
      <c r="CS199" s="374" t="str">
        <f ca="1">+IF(OFFSET('Sanitation Data'!$E$31,0,10*ROW('Sanitation Data'!E193))="","",OFFSET('Sanitation Data'!$E$31,0,10*ROW('Sanitation Data'!E193)))</f>
        <v/>
      </c>
      <c r="CT199" s="374" t="str">
        <f ca="1">+IF(OFFSET('Sanitation Data'!$E$32,0,10*ROW('Sanitation Data'!E193))="","",OFFSET('Sanitation Data'!$E$32,0,10*ROW('Sanitation Data'!E193)))</f>
        <v/>
      </c>
      <c r="CU199" s="374" t="str">
        <f ca="1">+IF(OFFSET('Sanitation Data'!$F$28,0,10*ROW('Sanitation Data'!F193))="","",OFFSET('Sanitation Data'!$F$28,0,10*ROW('Sanitation Data'!F193)))</f>
        <v/>
      </c>
      <c r="CV199" s="374" t="str">
        <f ca="1">+IF(OFFSET('Sanitation Data'!$F$29,0,10*ROW('Sanitation Data'!F193))="","",OFFSET('Sanitation Data'!$F$29,0,10*ROW('Sanitation Data'!F193)))</f>
        <v/>
      </c>
      <c r="CW199" s="374" t="str">
        <f ca="1">+IF(OFFSET('Sanitation Data'!$F$30,0,10*ROW('Sanitation Data'!F193))="","",OFFSET('Sanitation Data'!$F$30,0,10*ROW('Sanitation Data'!F193)))</f>
        <v/>
      </c>
      <c r="CX199" s="374" t="str">
        <f ca="1">+IF(OFFSET('Sanitation Data'!$F$31,0,10*ROW('Sanitation Data'!F193))="","",OFFSET('Sanitation Data'!$F$31,0,10*ROW('Sanitation Data'!F193)))</f>
        <v/>
      </c>
      <c r="CY199" s="374" t="str">
        <f ca="1">+IF(OFFSET('Sanitation Data'!$F$32,0,10*ROW('Sanitation Data'!F193))="","",OFFSET('Sanitation Data'!$F$32,0,10*ROW('Sanitation Data'!F193)))</f>
        <v/>
      </c>
      <c r="CZ199" s="374" t="str">
        <f ca="1">+IF(OFFSET('Sanitation Data'!$G$28,0,10*ROW('Sanitation Data'!G193))="","",OFFSET('Sanitation Data'!$G$28,0,10*ROW('Sanitation Data'!G193)))</f>
        <v/>
      </c>
      <c r="DA199" s="374" t="str">
        <f ca="1">+IF(OFFSET('Sanitation Data'!$G$29,0,10*ROW('Sanitation Data'!G193))="","",OFFSET('Sanitation Data'!$G$29,0,10*ROW('Sanitation Data'!G193)))</f>
        <v/>
      </c>
      <c r="DB199" s="374" t="str">
        <f ca="1">+IF(OFFSET('Sanitation Data'!$G$30,0,10*ROW('Sanitation Data'!G193))="","",OFFSET('Sanitation Data'!$G$30,0,10*ROW('Sanitation Data'!G193)))</f>
        <v/>
      </c>
      <c r="DC199" s="374" t="str">
        <f ca="1">+IF(OFFSET('Sanitation Data'!$G$31,0,10*ROW('Sanitation Data'!G193))="","",OFFSET('Sanitation Data'!$G$31,0,10*ROW('Sanitation Data'!G193)))</f>
        <v/>
      </c>
      <c r="DD199" s="374" t="str">
        <f ca="1">+IF(OFFSET('Sanitation Data'!$G$32,0,10*ROW('Sanitation Data'!G193))="","",OFFSET('Sanitation Data'!$G$32,0,10*ROW('Sanitation Data'!G193)))</f>
        <v/>
      </c>
      <c r="DE199" s="374" t="str">
        <f ca="1">+IF(OFFSET('Sanitation Data'!$H$28,0,10*ROW('Sanitation Data'!H193))="","",OFFSET('Sanitation Data'!$H$28,0,10*ROW('Sanitation Data'!H193)))</f>
        <v/>
      </c>
      <c r="DF199" s="374" t="str">
        <f ca="1">+IF(OFFSET('Sanitation Data'!$H$29,0,10*ROW('Sanitation Data'!H193))="","",OFFSET('Sanitation Data'!$H$29,0,10*ROW('Sanitation Data'!H193)))</f>
        <v/>
      </c>
      <c r="DG199" s="374" t="str">
        <f ca="1">+IF(OFFSET('Sanitation Data'!$H$30,0,10*ROW('Sanitation Data'!H193))="","",OFFSET('Sanitation Data'!$H$30,0,10*ROW('Sanitation Data'!H193)))</f>
        <v/>
      </c>
      <c r="DH199" s="374" t="str">
        <f ca="1">+IF(OFFSET('Sanitation Data'!$H$31,0,10*ROW('Sanitation Data'!H193))="","",OFFSET('Sanitation Data'!$H$31,0,10*ROW('Sanitation Data'!H193)))</f>
        <v/>
      </c>
      <c r="DI199" s="374" t="str">
        <f ca="1">+IF(OFFSET('Sanitation Data'!$H$32,0,10*ROW('Sanitation Data'!H193))="","",OFFSET('Sanitation Data'!$H$32,0,10*ROW('Sanitation Data'!H193)))</f>
        <v/>
      </c>
      <c r="DJ199" s="374" t="str">
        <f ca="1">+IF(OFFSET('Sanitation Data'!$I$28,0,10*ROW('Sanitation Data'!I193))="","",OFFSET('Sanitation Data'!$I$28,0,10*ROW('Sanitation Data'!I193)))</f>
        <v/>
      </c>
      <c r="DK199" s="374" t="str">
        <f ca="1">+IF(OFFSET('Sanitation Data'!$I$29,0,10*ROW('Sanitation Data'!I193))="","",OFFSET('Sanitation Data'!$I$29,0,10*ROW('Sanitation Data'!I193)))</f>
        <v/>
      </c>
      <c r="DL199" s="374" t="str">
        <f ca="1">+IF(OFFSET('Sanitation Data'!$I$30,0,10*ROW('Sanitation Data'!I193))="","",OFFSET('Sanitation Data'!$I$30,0,10*ROW('Sanitation Data'!I193)))</f>
        <v/>
      </c>
      <c r="DM199" s="374" t="str">
        <f ca="1">+IF(OFFSET('Sanitation Data'!$I$31,0,10*ROW('Sanitation Data'!I193))="","",OFFSET('Sanitation Data'!$I$31,0,10*ROW('Sanitation Data'!I193)))</f>
        <v/>
      </c>
      <c r="DN199" s="374" t="str">
        <f ca="1">+IF(OFFSET('Sanitation Data'!$I$32,0,10*ROW('Sanitation Data'!I193))="","",OFFSET('Sanitation Data'!$I$32,0,10*ROW('Sanitation Data'!I193)))</f>
        <v/>
      </c>
      <c r="DO199" s="374" t="str">
        <f ca="1">+IF(OFFSET('Hygiene Data'!$D$11,0,10*ROW('Hygiene Data'!D193))="","",OFFSET('Hygiene Data'!$D$11,0,10*ROW('Hygiene Data'!D193)))</f>
        <v/>
      </c>
      <c r="DP199" s="374" t="str">
        <f ca="1">+IF(OFFSET('Hygiene Data'!$D$12,0,10*ROW('Hygiene Data'!D193))="","",OFFSET('Hygiene Data'!$D$12,0,10*ROW('Hygiene Data'!D193)))</f>
        <v/>
      </c>
      <c r="DQ199" s="374" t="str">
        <f ca="1">+IF(OFFSET('Hygiene Data'!$D$13,0,10*ROW('Hygiene Data'!D193))="","",OFFSET('Hygiene Data'!$D$13,0,10*ROW('Hygiene Data'!D193)))</f>
        <v/>
      </c>
      <c r="DR199" s="374" t="str">
        <f ca="1">+IF(OFFSET('Hygiene Data'!$E$11,0,10*ROW('Hygiene Data'!E193))="","",OFFSET('Hygiene Data'!$E$11,0,10*ROW('Hygiene Data'!E193)))</f>
        <v/>
      </c>
      <c r="DS199" s="374" t="str">
        <f ca="1">+IF(OFFSET('Hygiene Data'!$E$12,0,10*ROW('Hygiene Data'!E193))="","",OFFSET('Hygiene Data'!$E$12,0,10*ROW('Hygiene Data'!E193)))</f>
        <v/>
      </c>
      <c r="DT199" s="374" t="str">
        <f ca="1">+IF(OFFSET('Hygiene Data'!$E$13,0,10*ROW('Hygiene Data'!E193))="","",OFFSET('Hygiene Data'!$E$13,0,10*ROW('Hygiene Data'!E193)))</f>
        <v/>
      </c>
      <c r="DU199" s="374" t="str">
        <f ca="1">+IF(OFFSET('Hygiene Data'!$F$11,0,10*ROW('Hygiene Data'!F193))="","",OFFSET('Hygiene Data'!$F$11,0,10*ROW('Hygiene Data'!F193)))</f>
        <v/>
      </c>
      <c r="DV199" s="374" t="str">
        <f ca="1">+IF(OFFSET('Hygiene Data'!$F$12,0,10*ROW('Hygiene Data'!F193))="","",OFFSET('Hygiene Data'!$F$12,0,10*ROW('Hygiene Data'!F193)))</f>
        <v/>
      </c>
      <c r="DW199" s="374" t="str">
        <f ca="1">+IF(OFFSET('Hygiene Data'!$F$13,0,10*ROW('Hygiene Data'!F193))="","",OFFSET('Hygiene Data'!$F$13,0,10*ROW('Hygiene Data'!F193)))</f>
        <v/>
      </c>
      <c r="DX199" s="374" t="str">
        <f ca="1">+IF(OFFSET('Hygiene Data'!$G$11,0,10*ROW('Hygiene Data'!G193))="","",OFFSET('Hygiene Data'!$G$11,0,10*ROW('Hygiene Data'!G193)))</f>
        <v/>
      </c>
      <c r="DY199" s="374" t="str">
        <f ca="1">+IF(OFFSET('Hygiene Data'!$G$12,0,10*ROW('Hygiene Data'!G193))="","",OFFSET('Hygiene Data'!$G$12,0,10*ROW('Hygiene Data'!G193)))</f>
        <v/>
      </c>
      <c r="DZ199" s="374" t="str">
        <f ca="1">+IF(OFFSET('Hygiene Data'!$G$13,0,10*ROW('Hygiene Data'!G193))="","",OFFSET('Hygiene Data'!$G$13,0,10*ROW('Hygiene Data'!G193)))</f>
        <v/>
      </c>
      <c r="EA199" s="374" t="str">
        <f ca="1">+IF(OFFSET('Hygiene Data'!$H$11,0,10*ROW('Hygiene Data'!H193))="","",OFFSET('Hygiene Data'!$H$11,0,10*ROW('Hygiene Data'!H193)))</f>
        <v/>
      </c>
      <c r="EB199" s="374" t="str">
        <f ca="1">+IF(OFFSET('Hygiene Data'!$H$12,0,10*ROW('Hygiene Data'!H193))="","",OFFSET('Hygiene Data'!$H$12,0,10*ROW('Hygiene Data'!H193)))</f>
        <v/>
      </c>
      <c r="EC199" s="374" t="str">
        <f ca="1">+IF(OFFSET('Hygiene Data'!$H$13,0,10*ROW('Hygiene Data'!H193))="","",OFFSET('Hygiene Data'!$H$13,0,10*ROW('Hygiene Data'!H193)))</f>
        <v/>
      </c>
      <c r="ED199" s="374" t="str">
        <f ca="1">+IF(OFFSET('Hygiene Data'!$I$11,0,10*ROW('Hygiene Data'!I193))="","",OFFSET('Hygiene Data'!$I$11,0,10*ROW('Hygiene Data'!I193)))</f>
        <v/>
      </c>
      <c r="EE199" s="374" t="str">
        <f ca="1">+IF(OFFSET('Hygiene Data'!$I$12,0,10*ROW('Hygiene Data'!I193))="","",OFFSET('Hygiene Data'!$I$12,0,10*ROW('Hygiene Data'!I193)))</f>
        <v/>
      </c>
      <c r="EF199" s="374" t="str">
        <f ca="1">+IF(OFFSET('Hygiene Data'!$I$13,0,10*ROW('Hygiene Data'!I193))="","",OFFSET('Hygiene Data'!$I$13,0,10*ROW('Hygiene Data'!I193)))</f>
        <v/>
      </c>
    </row>
    <row r="200" spans="1:136" x14ac:dyDescent="0.25">
      <c r="A200" s="483" t="str">
        <f ca="1">+IF(OFFSET('Water Data'!$B$2,0,10*ROW('Water Data'!E194))="","",OFFSET('Water Data'!$B$2,0,10*ROW('Water Data'!E194)))</f>
        <v/>
      </c>
      <c r="B200" s="48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0" t="str">
        <f t="shared" ca="1" si="3"/>
        <v/>
      </c>
      <c r="D200" s="51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4" t="str">
        <f ca="1">+IF(OFFSET('Water Data'!$D$27,0,10*ROW('Water Data'!D194))="","",OFFSET('Water Data'!$D$27,0,10*ROW('Water Data'!D194)))</f>
        <v/>
      </c>
      <c r="BT200" s="374" t="str">
        <f ca="1">+IF(OFFSET('Water Data'!$D$28,0,10*ROW('Water Data'!D194))="","",OFFSET('Water Data'!$D$28,0,10*ROW('Water Data'!D194)))</f>
        <v/>
      </c>
      <c r="BU200" s="374" t="str">
        <f ca="1">+IF(OFFSET('Water Data'!$D$29,0,10*ROW('Water Data'!D194))="","",OFFSET('Water Data'!$D$29,0,10*ROW('Water Data'!D194)))</f>
        <v/>
      </c>
      <c r="BV200" s="374" t="str">
        <f ca="1">+IF(OFFSET('Water Data'!$E$27,0,10*ROW('Water Data'!E194))="","",OFFSET('Water Data'!$E$27,0,10*ROW('Water Data'!E194)))</f>
        <v/>
      </c>
      <c r="BW200" s="374" t="str">
        <f ca="1">+IF(OFFSET('Water Data'!$E$28,0,10*ROW('Water Data'!E194))="","",OFFSET('Water Data'!$E$28,0,10*ROW('Water Data'!E194)))</f>
        <v/>
      </c>
      <c r="BX200" s="374" t="str">
        <f ca="1">+IF(OFFSET('Water Data'!$E$29,0,10*ROW('Water Data'!E194))="","",OFFSET('Water Data'!$E$29,0,10*ROW('Water Data'!E194)))</f>
        <v/>
      </c>
      <c r="BY200" s="374" t="str">
        <f ca="1">+IF(OFFSET('Water Data'!$F$27,0,10*ROW('Water Data'!F194))="","",OFFSET('Water Data'!$F$27,0,10*ROW('Water Data'!F194)))</f>
        <v/>
      </c>
      <c r="BZ200" s="374" t="str">
        <f ca="1">+IF(OFFSET('Water Data'!$F$28,0,10*ROW('Water Data'!F194))="","",OFFSET('Water Data'!$F$28,0,10*ROW('Water Data'!F194)))</f>
        <v/>
      </c>
      <c r="CA200" s="374" t="str">
        <f ca="1">+IF(OFFSET('Water Data'!$F$29,0,10*ROW('Water Data'!F194))="","",OFFSET('Water Data'!$F$29,0,10*ROW('Water Data'!F194)))</f>
        <v/>
      </c>
      <c r="CB200" s="374" t="str">
        <f ca="1">+IF(OFFSET('Water Data'!$G$27,0,10*ROW('Water Data'!G194))="","",OFFSET('Water Data'!$G$27,0,10*ROW('Water Data'!G194)))</f>
        <v/>
      </c>
      <c r="CC200" s="374" t="str">
        <f ca="1">+IF(OFFSET('Water Data'!$G$28,0,10*ROW('Water Data'!G194))="","",OFFSET('Water Data'!$G$28,0,10*ROW('Water Data'!G194)))</f>
        <v/>
      </c>
      <c r="CD200" s="374" t="str">
        <f ca="1">+IF(OFFSET('Water Data'!$G$29,0,10*ROW('Water Data'!G194))="","",OFFSET('Water Data'!$G$29,0,10*ROW('Water Data'!G194)))</f>
        <v/>
      </c>
      <c r="CE200" s="374" t="str">
        <f ca="1">+IF(OFFSET('Water Data'!$H$27,0,10*ROW('Water Data'!H194))="","",OFFSET('Water Data'!$H$27,0,10*ROW('Water Data'!H194)))</f>
        <v/>
      </c>
      <c r="CF200" s="374" t="str">
        <f ca="1">+IF(OFFSET('Water Data'!$H$28,0,10*ROW('Water Data'!H194))="","",OFFSET('Water Data'!$H$28,0,10*ROW('Water Data'!H194)))</f>
        <v/>
      </c>
      <c r="CG200" s="374" t="str">
        <f ca="1">+IF(OFFSET('Water Data'!$H$29,0,10*ROW('Water Data'!H194))="","",OFFSET('Water Data'!$H$29,0,10*ROW('Water Data'!H194)))</f>
        <v/>
      </c>
      <c r="CH200" s="374" t="str">
        <f ca="1">+IF(OFFSET('Water Data'!$I$27,0,10*ROW('Water Data'!I194))="","",OFFSET('Water Data'!$I$27,0,10*ROW('Water Data'!I194)))</f>
        <v/>
      </c>
      <c r="CI200" s="374" t="str">
        <f ca="1">+IF(OFFSET('Water Data'!$I$28,0,10*ROW('Water Data'!I194))="","",OFFSET('Water Data'!$I$28,0,10*ROW('Water Data'!I194)))</f>
        <v/>
      </c>
      <c r="CJ200" s="374" t="str">
        <f ca="1">+IF(OFFSET('Water Data'!$I$29,0,10*ROW('Water Data'!I194))="","",OFFSET('Water Data'!$I$29,0,10*ROW('Water Data'!I194)))</f>
        <v/>
      </c>
      <c r="CK200" s="374" t="str">
        <f ca="1">+IF(OFFSET('Sanitation Data'!$D$28,0,10*ROW('Sanitation Data'!D194))="","",OFFSET('Sanitation Data'!$D$28,0,10*ROW('Sanitation Data'!D194)))</f>
        <v/>
      </c>
      <c r="CL200" s="374" t="str">
        <f ca="1">+IF(OFFSET('Sanitation Data'!$D$29,0,10*ROW('Sanitation Data'!D194))="","",OFFSET('Sanitation Data'!$D$29,0,10*ROW('Sanitation Data'!D194)))</f>
        <v/>
      </c>
      <c r="CM200" s="374" t="str">
        <f ca="1">+IF(OFFSET('Sanitation Data'!$D$30,0,10*ROW('Sanitation Data'!D194))="","",OFFSET('Sanitation Data'!$D$30,0,10*ROW('Sanitation Data'!D194)))</f>
        <v/>
      </c>
      <c r="CN200" s="374" t="str">
        <f ca="1">+IF(OFFSET('Sanitation Data'!$D$31,0,10*ROW('Sanitation Data'!D194))="","",OFFSET('Sanitation Data'!$D$31,0,10*ROW('Sanitation Data'!D194)))</f>
        <v/>
      </c>
      <c r="CO200" s="374" t="str">
        <f ca="1">+IF(OFFSET('Sanitation Data'!$D$32,0,10*ROW('Sanitation Data'!D194))="","",OFFSET('Sanitation Data'!$D$32,0,10*ROW('Sanitation Data'!D194)))</f>
        <v/>
      </c>
      <c r="CP200" s="374" t="str">
        <f ca="1">+IF(OFFSET('Sanitation Data'!$E$28,0,10*ROW('Sanitation Data'!E194))="","",OFFSET('Sanitation Data'!$E$28,0,10*ROW('Sanitation Data'!E194)))</f>
        <v/>
      </c>
      <c r="CQ200" s="374" t="str">
        <f ca="1">+IF(OFFSET('Sanitation Data'!$E$29,0,10*ROW('Sanitation Data'!E194))="","",OFFSET('Sanitation Data'!$E$29,0,10*ROW('Sanitation Data'!E194)))</f>
        <v/>
      </c>
      <c r="CR200" s="374" t="str">
        <f ca="1">+IF(OFFSET('Sanitation Data'!$E$30,0,10*ROW('Sanitation Data'!E194))="","",OFFSET('Sanitation Data'!$E$30,0,10*ROW('Sanitation Data'!E194)))</f>
        <v/>
      </c>
      <c r="CS200" s="374" t="str">
        <f ca="1">+IF(OFFSET('Sanitation Data'!$E$31,0,10*ROW('Sanitation Data'!E194))="","",OFFSET('Sanitation Data'!$E$31,0,10*ROW('Sanitation Data'!E194)))</f>
        <v/>
      </c>
      <c r="CT200" s="374" t="str">
        <f ca="1">+IF(OFFSET('Sanitation Data'!$E$32,0,10*ROW('Sanitation Data'!E194))="","",OFFSET('Sanitation Data'!$E$32,0,10*ROW('Sanitation Data'!E194)))</f>
        <v/>
      </c>
      <c r="CU200" s="374" t="str">
        <f ca="1">+IF(OFFSET('Sanitation Data'!$F$28,0,10*ROW('Sanitation Data'!F194))="","",OFFSET('Sanitation Data'!$F$28,0,10*ROW('Sanitation Data'!F194)))</f>
        <v/>
      </c>
      <c r="CV200" s="374" t="str">
        <f ca="1">+IF(OFFSET('Sanitation Data'!$F$29,0,10*ROW('Sanitation Data'!F194))="","",OFFSET('Sanitation Data'!$F$29,0,10*ROW('Sanitation Data'!F194)))</f>
        <v/>
      </c>
      <c r="CW200" s="374" t="str">
        <f ca="1">+IF(OFFSET('Sanitation Data'!$F$30,0,10*ROW('Sanitation Data'!F194))="","",OFFSET('Sanitation Data'!$F$30,0,10*ROW('Sanitation Data'!F194)))</f>
        <v/>
      </c>
      <c r="CX200" s="374" t="str">
        <f ca="1">+IF(OFFSET('Sanitation Data'!$F$31,0,10*ROW('Sanitation Data'!F194))="","",OFFSET('Sanitation Data'!$F$31,0,10*ROW('Sanitation Data'!F194)))</f>
        <v/>
      </c>
      <c r="CY200" s="374" t="str">
        <f ca="1">+IF(OFFSET('Sanitation Data'!$F$32,0,10*ROW('Sanitation Data'!F194))="","",OFFSET('Sanitation Data'!$F$32,0,10*ROW('Sanitation Data'!F194)))</f>
        <v/>
      </c>
      <c r="CZ200" s="374" t="str">
        <f ca="1">+IF(OFFSET('Sanitation Data'!$G$28,0,10*ROW('Sanitation Data'!G194))="","",OFFSET('Sanitation Data'!$G$28,0,10*ROW('Sanitation Data'!G194)))</f>
        <v/>
      </c>
      <c r="DA200" s="374" t="str">
        <f ca="1">+IF(OFFSET('Sanitation Data'!$G$29,0,10*ROW('Sanitation Data'!G194))="","",OFFSET('Sanitation Data'!$G$29,0,10*ROW('Sanitation Data'!G194)))</f>
        <v/>
      </c>
      <c r="DB200" s="374" t="str">
        <f ca="1">+IF(OFFSET('Sanitation Data'!$G$30,0,10*ROW('Sanitation Data'!G194))="","",OFFSET('Sanitation Data'!$G$30,0,10*ROW('Sanitation Data'!G194)))</f>
        <v/>
      </c>
      <c r="DC200" s="374" t="str">
        <f ca="1">+IF(OFFSET('Sanitation Data'!$G$31,0,10*ROW('Sanitation Data'!G194))="","",OFFSET('Sanitation Data'!$G$31,0,10*ROW('Sanitation Data'!G194)))</f>
        <v/>
      </c>
      <c r="DD200" s="374" t="str">
        <f ca="1">+IF(OFFSET('Sanitation Data'!$G$32,0,10*ROW('Sanitation Data'!G194))="","",OFFSET('Sanitation Data'!$G$32,0,10*ROW('Sanitation Data'!G194)))</f>
        <v/>
      </c>
      <c r="DE200" s="374" t="str">
        <f ca="1">+IF(OFFSET('Sanitation Data'!$H$28,0,10*ROW('Sanitation Data'!H194))="","",OFFSET('Sanitation Data'!$H$28,0,10*ROW('Sanitation Data'!H194)))</f>
        <v/>
      </c>
      <c r="DF200" s="374" t="str">
        <f ca="1">+IF(OFFSET('Sanitation Data'!$H$29,0,10*ROW('Sanitation Data'!H194))="","",OFFSET('Sanitation Data'!$H$29,0,10*ROW('Sanitation Data'!H194)))</f>
        <v/>
      </c>
      <c r="DG200" s="374" t="str">
        <f ca="1">+IF(OFFSET('Sanitation Data'!$H$30,0,10*ROW('Sanitation Data'!H194))="","",OFFSET('Sanitation Data'!$H$30,0,10*ROW('Sanitation Data'!H194)))</f>
        <v/>
      </c>
      <c r="DH200" s="374" t="str">
        <f ca="1">+IF(OFFSET('Sanitation Data'!$H$31,0,10*ROW('Sanitation Data'!H194))="","",OFFSET('Sanitation Data'!$H$31,0,10*ROW('Sanitation Data'!H194)))</f>
        <v/>
      </c>
      <c r="DI200" s="374" t="str">
        <f ca="1">+IF(OFFSET('Sanitation Data'!$H$32,0,10*ROW('Sanitation Data'!H194))="","",OFFSET('Sanitation Data'!$H$32,0,10*ROW('Sanitation Data'!H194)))</f>
        <v/>
      </c>
      <c r="DJ200" s="374" t="str">
        <f ca="1">+IF(OFFSET('Sanitation Data'!$I$28,0,10*ROW('Sanitation Data'!I194))="","",OFFSET('Sanitation Data'!$I$28,0,10*ROW('Sanitation Data'!I194)))</f>
        <v/>
      </c>
      <c r="DK200" s="374" t="str">
        <f ca="1">+IF(OFFSET('Sanitation Data'!$I$29,0,10*ROW('Sanitation Data'!I194))="","",OFFSET('Sanitation Data'!$I$29,0,10*ROW('Sanitation Data'!I194)))</f>
        <v/>
      </c>
      <c r="DL200" s="374" t="str">
        <f ca="1">+IF(OFFSET('Sanitation Data'!$I$30,0,10*ROW('Sanitation Data'!I194))="","",OFFSET('Sanitation Data'!$I$30,0,10*ROW('Sanitation Data'!I194)))</f>
        <v/>
      </c>
      <c r="DM200" s="374" t="str">
        <f ca="1">+IF(OFFSET('Sanitation Data'!$I$31,0,10*ROW('Sanitation Data'!I194))="","",OFFSET('Sanitation Data'!$I$31,0,10*ROW('Sanitation Data'!I194)))</f>
        <v/>
      </c>
      <c r="DN200" s="374" t="str">
        <f ca="1">+IF(OFFSET('Sanitation Data'!$I$32,0,10*ROW('Sanitation Data'!I194))="","",OFFSET('Sanitation Data'!$I$32,0,10*ROW('Sanitation Data'!I194)))</f>
        <v/>
      </c>
      <c r="DO200" s="374" t="str">
        <f ca="1">+IF(OFFSET('Hygiene Data'!$D$11,0,10*ROW('Hygiene Data'!D194))="","",OFFSET('Hygiene Data'!$D$11,0,10*ROW('Hygiene Data'!D194)))</f>
        <v/>
      </c>
      <c r="DP200" s="374" t="str">
        <f ca="1">+IF(OFFSET('Hygiene Data'!$D$12,0,10*ROW('Hygiene Data'!D194))="","",OFFSET('Hygiene Data'!$D$12,0,10*ROW('Hygiene Data'!D194)))</f>
        <v/>
      </c>
      <c r="DQ200" s="374" t="str">
        <f ca="1">+IF(OFFSET('Hygiene Data'!$D$13,0,10*ROW('Hygiene Data'!D194))="","",OFFSET('Hygiene Data'!$D$13,0,10*ROW('Hygiene Data'!D194)))</f>
        <v/>
      </c>
      <c r="DR200" s="374" t="str">
        <f ca="1">+IF(OFFSET('Hygiene Data'!$E$11,0,10*ROW('Hygiene Data'!E194))="","",OFFSET('Hygiene Data'!$E$11,0,10*ROW('Hygiene Data'!E194)))</f>
        <v/>
      </c>
      <c r="DS200" s="374" t="str">
        <f ca="1">+IF(OFFSET('Hygiene Data'!$E$12,0,10*ROW('Hygiene Data'!E194))="","",OFFSET('Hygiene Data'!$E$12,0,10*ROW('Hygiene Data'!E194)))</f>
        <v/>
      </c>
      <c r="DT200" s="374" t="str">
        <f ca="1">+IF(OFFSET('Hygiene Data'!$E$13,0,10*ROW('Hygiene Data'!E194))="","",OFFSET('Hygiene Data'!$E$13,0,10*ROW('Hygiene Data'!E194)))</f>
        <v/>
      </c>
      <c r="DU200" s="374" t="str">
        <f ca="1">+IF(OFFSET('Hygiene Data'!$F$11,0,10*ROW('Hygiene Data'!F194))="","",OFFSET('Hygiene Data'!$F$11,0,10*ROW('Hygiene Data'!F194)))</f>
        <v/>
      </c>
      <c r="DV200" s="374" t="str">
        <f ca="1">+IF(OFFSET('Hygiene Data'!$F$12,0,10*ROW('Hygiene Data'!F194))="","",OFFSET('Hygiene Data'!$F$12,0,10*ROW('Hygiene Data'!F194)))</f>
        <v/>
      </c>
      <c r="DW200" s="374" t="str">
        <f ca="1">+IF(OFFSET('Hygiene Data'!$F$13,0,10*ROW('Hygiene Data'!F194))="","",OFFSET('Hygiene Data'!$F$13,0,10*ROW('Hygiene Data'!F194)))</f>
        <v/>
      </c>
      <c r="DX200" s="374" t="str">
        <f ca="1">+IF(OFFSET('Hygiene Data'!$G$11,0,10*ROW('Hygiene Data'!G194))="","",OFFSET('Hygiene Data'!$G$11,0,10*ROW('Hygiene Data'!G194)))</f>
        <v/>
      </c>
      <c r="DY200" s="374" t="str">
        <f ca="1">+IF(OFFSET('Hygiene Data'!$G$12,0,10*ROW('Hygiene Data'!G194))="","",OFFSET('Hygiene Data'!$G$12,0,10*ROW('Hygiene Data'!G194)))</f>
        <v/>
      </c>
      <c r="DZ200" s="374" t="str">
        <f ca="1">+IF(OFFSET('Hygiene Data'!$G$13,0,10*ROW('Hygiene Data'!G194))="","",OFFSET('Hygiene Data'!$G$13,0,10*ROW('Hygiene Data'!G194)))</f>
        <v/>
      </c>
      <c r="EA200" s="374" t="str">
        <f ca="1">+IF(OFFSET('Hygiene Data'!$H$11,0,10*ROW('Hygiene Data'!H194))="","",OFFSET('Hygiene Data'!$H$11,0,10*ROW('Hygiene Data'!H194)))</f>
        <v/>
      </c>
      <c r="EB200" s="374" t="str">
        <f ca="1">+IF(OFFSET('Hygiene Data'!$H$12,0,10*ROW('Hygiene Data'!H194))="","",OFFSET('Hygiene Data'!$H$12,0,10*ROW('Hygiene Data'!H194)))</f>
        <v/>
      </c>
      <c r="EC200" s="374" t="str">
        <f ca="1">+IF(OFFSET('Hygiene Data'!$H$13,0,10*ROW('Hygiene Data'!H194))="","",OFFSET('Hygiene Data'!$H$13,0,10*ROW('Hygiene Data'!H194)))</f>
        <v/>
      </c>
      <c r="ED200" s="374" t="str">
        <f ca="1">+IF(OFFSET('Hygiene Data'!$I$11,0,10*ROW('Hygiene Data'!I194))="","",OFFSET('Hygiene Data'!$I$11,0,10*ROW('Hygiene Data'!I194)))</f>
        <v/>
      </c>
      <c r="EE200" s="374" t="str">
        <f ca="1">+IF(OFFSET('Hygiene Data'!$I$12,0,10*ROW('Hygiene Data'!I194))="","",OFFSET('Hygiene Data'!$I$12,0,10*ROW('Hygiene Data'!I194)))</f>
        <v/>
      </c>
      <c r="EF200" s="374" t="str">
        <f ca="1">+IF(OFFSET('Hygiene Data'!$I$13,0,10*ROW('Hygiene Data'!I194))="","",OFFSET('Hygiene Data'!$I$13,0,10*ROW('Hygiene Data'!I194)))</f>
        <v/>
      </c>
    </row>
    <row r="201" spans="1:136" x14ac:dyDescent="0.25">
      <c r="A201" s="483" t="str">
        <f ca="1">+IF(OFFSET('Water Data'!$B$2,0,10*ROW('Water Data'!E195))="","",OFFSET('Water Data'!$B$2,0,10*ROW('Water Data'!E195)))</f>
        <v/>
      </c>
      <c r="B201" s="48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0" t="str">
        <f t="shared" ca="1" si="3"/>
        <v/>
      </c>
      <c r="D201" s="51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4" t="str">
        <f ca="1">+IF(OFFSET('Water Data'!$D$27,0,10*ROW('Water Data'!D195))="","",OFFSET('Water Data'!$D$27,0,10*ROW('Water Data'!D195)))</f>
        <v/>
      </c>
      <c r="BT201" s="374" t="str">
        <f ca="1">+IF(OFFSET('Water Data'!$D$28,0,10*ROW('Water Data'!D195))="","",OFFSET('Water Data'!$D$28,0,10*ROW('Water Data'!D195)))</f>
        <v/>
      </c>
      <c r="BU201" s="374" t="str">
        <f ca="1">+IF(OFFSET('Water Data'!$D$29,0,10*ROW('Water Data'!D195))="","",OFFSET('Water Data'!$D$29,0,10*ROW('Water Data'!D195)))</f>
        <v/>
      </c>
      <c r="BV201" s="374" t="str">
        <f ca="1">+IF(OFFSET('Water Data'!$E$27,0,10*ROW('Water Data'!E195))="","",OFFSET('Water Data'!$E$27,0,10*ROW('Water Data'!E195)))</f>
        <v/>
      </c>
      <c r="BW201" s="374" t="str">
        <f ca="1">+IF(OFFSET('Water Data'!$E$28,0,10*ROW('Water Data'!E195))="","",OFFSET('Water Data'!$E$28,0,10*ROW('Water Data'!E195)))</f>
        <v/>
      </c>
      <c r="BX201" s="374" t="str">
        <f ca="1">+IF(OFFSET('Water Data'!$E$29,0,10*ROW('Water Data'!E195))="","",OFFSET('Water Data'!$E$29,0,10*ROW('Water Data'!E195)))</f>
        <v/>
      </c>
      <c r="BY201" s="374" t="str">
        <f ca="1">+IF(OFFSET('Water Data'!$F$27,0,10*ROW('Water Data'!F195))="","",OFFSET('Water Data'!$F$27,0,10*ROW('Water Data'!F195)))</f>
        <v/>
      </c>
      <c r="BZ201" s="374" t="str">
        <f ca="1">+IF(OFFSET('Water Data'!$F$28,0,10*ROW('Water Data'!F195))="","",OFFSET('Water Data'!$F$28,0,10*ROW('Water Data'!F195)))</f>
        <v/>
      </c>
      <c r="CA201" s="374" t="str">
        <f ca="1">+IF(OFFSET('Water Data'!$F$29,0,10*ROW('Water Data'!F195))="","",OFFSET('Water Data'!$F$29,0,10*ROW('Water Data'!F195)))</f>
        <v/>
      </c>
      <c r="CB201" s="374" t="str">
        <f ca="1">+IF(OFFSET('Water Data'!$G$27,0,10*ROW('Water Data'!G195))="","",OFFSET('Water Data'!$G$27,0,10*ROW('Water Data'!G195)))</f>
        <v/>
      </c>
      <c r="CC201" s="374" t="str">
        <f ca="1">+IF(OFFSET('Water Data'!$G$28,0,10*ROW('Water Data'!G195))="","",OFFSET('Water Data'!$G$28,0,10*ROW('Water Data'!G195)))</f>
        <v/>
      </c>
      <c r="CD201" s="374" t="str">
        <f ca="1">+IF(OFFSET('Water Data'!$G$29,0,10*ROW('Water Data'!G195))="","",OFFSET('Water Data'!$G$29,0,10*ROW('Water Data'!G195)))</f>
        <v/>
      </c>
      <c r="CE201" s="374" t="str">
        <f ca="1">+IF(OFFSET('Water Data'!$H$27,0,10*ROW('Water Data'!H195))="","",OFFSET('Water Data'!$H$27,0,10*ROW('Water Data'!H195)))</f>
        <v/>
      </c>
      <c r="CF201" s="374" t="str">
        <f ca="1">+IF(OFFSET('Water Data'!$H$28,0,10*ROW('Water Data'!H195))="","",OFFSET('Water Data'!$H$28,0,10*ROW('Water Data'!H195)))</f>
        <v/>
      </c>
      <c r="CG201" s="374" t="str">
        <f ca="1">+IF(OFFSET('Water Data'!$H$29,0,10*ROW('Water Data'!H195))="","",OFFSET('Water Data'!$H$29,0,10*ROW('Water Data'!H195)))</f>
        <v/>
      </c>
      <c r="CH201" s="374" t="str">
        <f ca="1">+IF(OFFSET('Water Data'!$I$27,0,10*ROW('Water Data'!I195))="","",OFFSET('Water Data'!$I$27,0,10*ROW('Water Data'!I195)))</f>
        <v/>
      </c>
      <c r="CI201" s="374" t="str">
        <f ca="1">+IF(OFFSET('Water Data'!$I$28,0,10*ROW('Water Data'!I195))="","",OFFSET('Water Data'!$I$28,0,10*ROW('Water Data'!I195)))</f>
        <v/>
      </c>
      <c r="CJ201" s="374" t="str">
        <f ca="1">+IF(OFFSET('Water Data'!$I$29,0,10*ROW('Water Data'!I195))="","",OFFSET('Water Data'!$I$29,0,10*ROW('Water Data'!I195)))</f>
        <v/>
      </c>
      <c r="CK201" s="374" t="str">
        <f ca="1">+IF(OFFSET('Sanitation Data'!$D$28,0,10*ROW('Sanitation Data'!D195))="","",OFFSET('Sanitation Data'!$D$28,0,10*ROW('Sanitation Data'!D195)))</f>
        <v/>
      </c>
      <c r="CL201" s="374" t="str">
        <f ca="1">+IF(OFFSET('Sanitation Data'!$D$29,0,10*ROW('Sanitation Data'!D195))="","",OFFSET('Sanitation Data'!$D$29,0,10*ROW('Sanitation Data'!D195)))</f>
        <v/>
      </c>
      <c r="CM201" s="374" t="str">
        <f ca="1">+IF(OFFSET('Sanitation Data'!$D$30,0,10*ROW('Sanitation Data'!D195))="","",OFFSET('Sanitation Data'!$D$30,0,10*ROW('Sanitation Data'!D195)))</f>
        <v/>
      </c>
      <c r="CN201" s="374" t="str">
        <f ca="1">+IF(OFFSET('Sanitation Data'!$D$31,0,10*ROW('Sanitation Data'!D195))="","",OFFSET('Sanitation Data'!$D$31,0,10*ROW('Sanitation Data'!D195)))</f>
        <v/>
      </c>
      <c r="CO201" s="374" t="str">
        <f ca="1">+IF(OFFSET('Sanitation Data'!$D$32,0,10*ROW('Sanitation Data'!D195))="","",OFFSET('Sanitation Data'!$D$32,0,10*ROW('Sanitation Data'!D195)))</f>
        <v/>
      </c>
      <c r="CP201" s="374" t="str">
        <f ca="1">+IF(OFFSET('Sanitation Data'!$E$28,0,10*ROW('Sanitation Data'!E195))="","",OFFSET('Sanitation Data'!$E$28,0,10*ROW('Sanitation Data'!E195)))</f>
        <v/>
      </c>
      <c r="CQ201" s="374" t="str">
        <f ca="1">+IF(OFFSET('Sanitation Data'!$E$29,0,10*ROW('Sanitation Data'!E195))="","",OFFSET('Sanitation Data'!$E$29,0,10*ROW('Sanitation Data'!E195)))</f>
        <v/>
      </c>
      <c r="CR201" s="374" t="str">
        <f ca="1">+IF(OFFSET('Sanitation Data'!$E$30,0,10*ROW('Sanitation Data'!E195))="","",OFFSET('Sanitation Data'!$E$30,0,10*ROW('Sanitation Data'!E195)))</f>
        <v/>
      </c>
      <c r="CS201" s="374" t="str">
        <f ca="1">+IF(OFFSET('Sanitation Data'!$E$31,0,10*ROW('Sanitation Data'!E195))="","",OFFSET('Sanitation Data'!$E$31,0,10*ROW('Sanitation Data'!E195)))</f>
        <v/>
      </c>
      <c r="CT201" s="374" t="str">
        <f ca="1">+IF(OFFSET('Sanitation Data'!$E$32,0,10*ROW('Sanitation Data'!E195))="","",OFFSET('Sanitation Data'!$E$32,0,10*ROW('Sanitation Data'!E195)))</f>
        <v/>
      </c>
      <c r="CU201" s="374" t="str">
        <f ca="1">+IF(OFFSET('Sanitation Data'!$F$28,0,10*ROW('Sanitation Data'!F195))="","",OFFSET('Sanitation Data'!$F$28,0,10*ROW('Sanitation Data'!F195)))</f>
        <v/>
      </c>
      <c r="CV201" s="374" t="str">
        <f ca="1">+IF(OFFSET('Sanitation Data'!$F$29,0,10*ROW('Sanitation Data'!F195))="","",OFFSET('Sanitation Data'!$F$29,0,10*ROW('Sanitation Data'!F195)))</f>
        <v/>
      </c>
      <c r="CW201" s="374" t="str">
        <f ca="1">+IF(OFFSET('Sanitation Data'!$F$30,0,10*ROW('Sanitation Data'!F195))="","",OFFSET('Sanitation Data'!$F$30,0,10*ROW('Sanitation Data'!F195)))</f>
        <v/>
      </c>
      <c r="CX201" s="374" t="str">
        <f ca="1">+IF(OFFSET('Sanitation Data'!$F$31,0,10*ROW('Sanitation Data'!F195))="","",OFFSET('Sanitation Data'!$F$31,0,10*ROW('Sanitation Data'!F195)))</f>
        <v/>
      </c>
      <c r="CY201" s="374" t="str">
        <f ca="1">+IF(OFFSET('Sanitation Data'!$F$32,0,10*ROW('Sanitation Data'!F195))="","",OFFSET('Sanitation Data'!$F$32,0,10*ROW('Sanitation Data'!F195)))</f>
        <v/>
      </c>
      <c r="CZ201" s="374" t="str">
        <f ca="1">+IF(OFFSET('Sanitation Data'!$G$28,0,10*ROW('Sanitation Data'!G195))="","",OFFSET('Sanitation Data'!$G$28,0,10*ROW('Sanitation Data'!G195)))</f>
        <v/>
      </c>
      <c r="DA201" s="374" t="str">
        <f ca="1">+IF(OFFSET('Sanitation Data'!$G$29,0,10*ROW('Sanitation Data'!G195))="","",OFFSET('Sanitation Data'!$G$29,0,10*ROW('Sanitation Data'!G195)))</f>
        <v/>
      </c>
      <c r="DB201" s="374" t="str">
        <f ca="1">+IF(OFFSET('Sanitation Data'!$G$30,0,10*ROW('Sanitation Data'!G195))="","",OFFSET('Sanitation Data'!$G$30,0,10*ROW('Sanitation Data'!G195)))</f>
        <v/>
      </c>
      <c r="DC201" s="374" t="str">
        <f ca="1">+IF(OFFSET('Sanitation Data'!$G$31,0,10*ROW('Sanitation Data'!G195))="","",OFFSET('Sanitation Data'!$G$31,0,10*ROW('Sanitation Data'!G195)))</f>
        <v/>
      </c>
      <c r="DD201" s="374" t="str">
        <f ca="1">+IF(OFFSET('Sanitation Data'!$G$32,0,10*ROW('Sanitation Data'!G195))="","",OFFSET('Sanitation Data'!$G$32,0,10*ROW('Sanitation Data'!G195)))</f>
        <v/>
      </c>
      <c r="DE201" s="374" t="str">
        <f ca="1">+IF(OFFSET('Sanitation Data'!$H$28,0,10*ROW('Sanitation Data'!H195))="","",OFFSET('Sanitation Data'!$H$28,0,10*ROW('Sanitation Data'!H195)))</f>
        <v/>
      </c>
      <c r="DF201" s="374" t="str">
        <f ca="1">+IF(OFFSET('Sanitation Data'!$H$29,0,10*ROW('Sanitation Data'!H195))="","",OFFSET('Sanitation Data'!$H$29,0,10*ROW('Sanitation Data'!H195)))</f>
        <v/>
      </c>
      <c r="DG201" s="374" t="str">
        <f ca="1">+IF(OFFSET('Sanitation Data'!$H$30,0,10*ROW('Sanitation Data'!H195))="","",OFFSET('Sanitation Data'!$H$30,0,10*ROW('Sanitation Data'!H195)))</f>
        <v/>
      </c>
      <c r="DH201" s="374" t="str">
        <f ca="1">+IF(OFFSET('Sanitation Data'!$H$31,0,10*ROW('Sanitation Data'!H195))="","",OFFSET('Sanitation Data'!$H$31,0,10*ROW('Sanitation Data'!H195)))</f>
        <v/>
      </c>
      <c r="DI201" s="374" t="str">
        <f ca="1">+IF(OFFSET('Sanitation Data'!$H$32,0,10*ROW('Sanitation Data'!H195))="","",OFFSET('Sanitation Data'!$H$32,0,10*ROW('Sanitation Data'!H195)))</f>
        <v/>
      </c>
      <c r="DJ201" s="374" t="str">
        <f ca="1">+IF(OFFSET('Sanitation Data'!$I$28,0,10*ROW('Sanitation Data'!I195))="","",OFFSET('Sanitation Data'!$I$28,0,10*ROW('Sanitation Data'!I195)))</f>
        <v/>
      </c>
      <c r="DK201" s="374" t="str">
        <f ca="1">+IF(OFFSET('Sanitation Data'!$I$29,0,10*ROW('Sanitation Data'!I195))="","",OFFSET('Sanitation Data'!$I$29,0,10*ROW('Sanitation Data'!I195)))</f>
        <v/>
      </c>
      <c r="DL201" s="374" t="str">
        <f ca="1">+IF(OFFSET('Sanitation Data'!$I$30,0,10*ROW('Sanitation Data'!I195))="","",OFFSET('Sanitation Data'!$I$30,0,10*ROW('Sanitation Data'!I195)))</f>
        <v/>
      </c>
      <c r="DM201" s="374" t="str">
        <f ca="1">+IF(OFFSET('Sanitation Data'!$I$31,0,10*ROW('Sanitation Data'!I195))="","",OFFSET('Sanitation Data'!$I$31,0,10*ROW('Sanitation Data'!I195)))</f>
        <v/>
      </c>
      <c r="DN201" s="374" t="str">
        <f ca="1">+IF(OFFSET('Sanitation Data'!$I$32,0,10*ROW('Sanitation Data'!I195))="","",OFFSET('Sanitation Data'!$I$32,0,10*ROW('Sanitation Data'!I195)))</f>
        <v/>
      </c>
      <c r="DO201" s="374" t="str">
        <f ca="1">+IF(OFFSET('Hygiene Data'!$D$11,0,10*ROW('Hygiene Data'!D195))="","",OFFSET('Hygiene Data'!$D$11,0,10*ROW('Hygiene Data'!D195)))</f>
        <v/>
      </c>
      <c r="DP201" s="374" t="str">
        <f ca="1">+IF(OFFSET('Hygiene Data'!$D$12,0,10*ROW('Hygiene Data'!D195))="","",OFFSET('Hygiene Data'!$D$12,0,10*ROW('Hygiene Data'!D195)))</f>
        <v/>
      </c>
      <c r="DQ201" s="374" t="str">
        <f ca="1">+IF(OFFSET('Hygiene Data'!$D$13,0,10*ROW('Hygiene Data'!D195))="","",OFFSET('Hygiene Data'!$D$13,0,10*ROW('Hygiene Data'!D195)))</f>
        <v/>
      </c>
      <c r="DR201" s="374" t="str">
        <f ca="1">+IF(OFFSET('Hygiene Data'!$E$11,0,10*ROW('Hygiene Data'!E195))="","",OFFSET('Hygiene Data'!$E$11,0,10*ROW('Hygiene Data'!E195)))</f>
        <v/>
      </c>
      <c r="DS201" s="374" t="str">
        <f ca="1">+IF(OFFSET('Hygiene Data'!$E$12,0,10*ROW('Hygiene Data'!E195))="","",OFFSET('Hygiene Data'!$E$12,0,10*ROW('Hygiene Data'!E195)))</f>
        <v/>
      </c>
      <c r="DT201" s="374" t="str">
        <f ca="1">+IF(OFFSET('Hygiene Data'!$E$13,0,10*ROW('Hygiene Data'!E195))="","",OFFSET('Hygiene Data'!$E$13,0,10*ROW('Hygiene Data'!E195)))</f>
        <v/>
      </c>
      <c r="DU201" s="374" t="str">
        <f ca="1">+IF(OFFSET('Hygiene Data'!$F$11,0,10*ROW('Hygiene Data'!F195))="","",OFFSET('Hygiene Data'!$F$11,0,10*ROW('Hygiene Data'!F195)))</f>
        <v/>
      </c>
      <c r="DV201" s="374" t="str">
        <f ca="1">+IF(OFFSET('Hygiene Data'!$F$12,0,10*ROW('Hygiene Data'!F195))="","",OFFSET('Hygiene Data'!$F$12,0,10*ROW('Hygiene Data'!F195)))</f>
        <v/>
      </c>
      <c r="DW201" s="374" t="str">
        <f ca="1">+IF(OFFSET('Hygiene Data'!$F$13,0,10*ROW('Hygiene Data'!F195))="","",OFFSET('Hygiene Data'!$F$13,0,10*ROW('Hygiene Data'!F195)))</f>
        <v/>
      </c>
      <c r="DX201" s="374" t="str">
        <f ca="1">+IF(OFFSET('Hygiene Data'!$G$11,0,10*ROW('Hygiene Data'!G195))="","",OFFSET('Hygiene Data'!$G$11,0,10*ROW('Hygiene Data'!G195)))</f>
        <v/>
      </c>
      <c r="DY201" s="374" t="str">
        <f ca="1">+IF(OFFSET('Hygiene Data'!$G$12,0,10*ROW('Hygiene Data'!G195))="","",OFFSET('Hygiene Data'!$G$12,0,10*ROW('Hygiene Data'!G195)))</f>
        <v/>
      </c>
      <c r="DZ201" s="374" t="str">
        <f ca="1">+IF(OFFSET('Hygiene Data'!$G$13,0,10*ROW('Hygiene Data'!G195))="","",OFFSET('Hygiene Data'!$G$13,0,10*ROW('Hygiene Data'!G195)))</f>
        <v/>
      </c>
      <c r="EA201" s="374" t="str">
        <f ca="1">+IF(OFFSET('Hygiene Data'!$H$11,0,10*ROW('Hygiene Data'!H195))="","",OFFSET('Hygiene Data'!$H$11,0,10*ROW('Hygiene Data'!H195)))</f>
        <v/>
      </c>
      <c r="EB201" s="374" t="str">
        <f ca="1">+IF(OFFSET('Hygiene Data'!$H$12,0,10*ROW('Hygiene Data'!H195))="","",OFFSET('Hygiene Data'!$H$12,0,10*ROW('Hygiene Data'!H195)))</f>
        <v/>
      </c>
      <c r="EC201" s="374" t="str">
        <f ca="1">+IF(OFFSET('Hygiene Data'!$H$13,0,10*ROW('Hygiene Data'!H195))="","",OFFSET('Hygiene Data'!$H$13,0,10*ROW('Hygiene Data'!H195)))</f>
        <v/>
      </c>
      <c r="ED201" s="374" t="str">
        <f ca="1">+IF(OFFSET('Hygiene Data'!$I$11,0,10*ROW('Hygiene Data'!I195))="","",OFFSET('Hygiene Data'!$I$11,0,10*ROW('Hygiene Data'!I195)))</f>
        <v/>
      </c>
      <c r="EE201" s="374" t="str">
        <f ca="1">+IF(OFFSET('Hygiene Data'!$I$12,0,10*ROW('Hygiene Data'!I195))="","",OFFSET('Hygiene Data'!$I$12,0,10*ROW('Hygiene Data'!I195)))</f>
        <v/>
      </c>
      <c r="EF201" s="374" t="str">
        <f ca="1">+IF(OFFSET('Hygiene Data'!$I$13,0,10*ROW('Hygiene Data'!I195))="","",OFFSET('Hygiene Data'!$I$13,0,10*ROW('Hygiene Data'!I195)))</f>
        <v/>
      </c>
    </row>
    <row r="202" spans="1:136" x14ac:dyDescent="0.25">
      <c r="A202" s="483" t="str">
        <f ca="1">+IF(OFFSET('Water Data'!$B$2,0,10*ROW('Water Data'!E196))="","",OFFSET('Water Data'!$B$2,0,10*ROW('Water Data'!E196)))</f>
        <v/>
      </c>
      <c r="B202" s="48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0" t="str">
        <f t="shared" ca="1" si="3"/>
        <v/>
      </c>
      <c r="D202" s="51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4" t="str">
        <f ca="1">+IF(OFFSET('Water Data'!$D$27,0,10*ROW('Water Data'!D196))="","",OFFSET('Water Data'!$D$27,0,10*ROW('Water Data'!D196)))</f>
        <v/>
      </c>
      <c r="BT202" s="374" t="str">
        <f ca="1">+IF(OFFSET('Water Data'!$D$28,0,10*ROW('Water Data'!D196))="","",OFFSET('Water Data'!$D$28,0,10*ROW('Water Data'!D196)))</f>
        <v/>
      </c>
      <c r="BU202" s="374" t="str">
        <f ca="1">+IF(OFFSET('Water Data'!$D$29,0,10*ROW('Water Data'!D196))="","",OFFSET('Water Data'!$D$29,0,10*ROW('Water Data'!D196)))</f>
        <v/>
      </c>
      <c r="BV202" s="374" t="str">
        <f ca="1">+IF(OFFSET('Water Data'!$E$27,0,10*ROW('Water Data'!E196))="","",OFFSET('Water Data'!$E$27,0,10*ROW('Water Data'!E196)))</f>
        <v/>
      </c>
      <c r="BW202" s="374" t="str">
        <f ca="1">+IF(OFFSET('Water Data'!$E$28,0,10*ROW('Water Data'!E196))="","",OFFSET('Water Data'!$E$28,0,10*ROW('Water Data'!E196)))</f>
        <v/>
      </c>
      <c r="BX202" s="374" t="str">
        <f ca="1">+IF(OFFSET('Water Data'!$E$29,0,10*ROW('Water Data'!E196))="","",OFFSET('Water Data'!$E$29,0,10*ROW('Water Data'!E196)))</f>
        <v/>
      </c>
      <c r="BY202" s="374" t="str">
        <f ca="1">+IF(OFFSET('Water Data'!$F$27,0,10*ROW('Water Data'!F196))="","",OFFSET('Water Data'!$F$27,0,10*ROW('Water Data'!F196)))</f>
        <v/>
      </c>
      <c r="BZ202" s="374" t="str">
        <f ca="1">+IF(OFFSET('Water Data'!$F$28,0,10*ROW('Water Data'!F196))="","",OFFSET('Water Data'!$F$28,0,10*ROW('Water Data'!F196)))</f>
        <v/>
      </c>
      <c r="CA202" s="374" t="str">
        <f ca="1">+IF(OFFSET('Water Data'!$F$29,0,10*ROW('Water Data'!F196))="","",OFFSET('Water Data'!$F$29,0,10*ROW('Water Data'!F196)))</f>
        <v/>
      </c>
      <c r="CB202" s="374" t="str">
        <f ca="1">+IF(OFFSET('Water Data'!$G$27,0,10*ROW('Water Data'!G196))="","",OFFSET('Water Data'!$G$27,0,10*ROW('Water Data'!G196)))</f>
        <v/>
      </c>
      <c r="CC202" s="374" t="str">
        <f ca="1">+IF(OFFSET('Water Data'!$G$28,0,10*ROW('Water Data'!G196))="","",OFFSET('Water Data'!$G$28,0,10*ROW('Water Data'!G196)))</f>
        <v/>
      </c>
      <c r="CD202" s="374" t="str">
        <f ca="1">+IF(OFFSET('Water Data'!$G$29,0,10*ROW('Water Data'!G196))="","",OFFSET('Water Data'!$G$29,0,10*ROW('Water Data'!G196)))</f>
        <v/>
      </c>
      <c r="CE202" s="374" t="str">
        <f ca="1">+IF(OFFSET('Water Data'!$H$27,0,10*ROW('Water Data'!H196))="","",OFFSET('Water Data'!$H$27,0,10*ROW('Water Data'!H196)))</f>
        <v/>
      </c>
      <c r="CF202" s="374" t="str">
        <f ca="1">+IF(OFFSET('Water Data'!$H$28,0,10*ROW('Water Data'!H196))="","",OFFSET('Water Data'!$H$28,0,10*ROW('Water Data'!H196)))</f>
        <v/>
      </c>
      <c r="CG202" s="374" t="str">
        <f ca="1">+IF(OFFSET('Water Data'!$H$29,0,10*ROW('Water Data'!H196))="","",OFFSET('Water Data'!$H$29,0,10*ROW('Water Data'!H196)))</f>
        <v/>
      </c>
      <c r="CH202" s="374" t="str">
        <f ca="1">+IF(OFFSET('Water Data'!$I$27,0,10*ROW('Water Data'!I196))="","",OFFSET('Water Data'!$I$27,0,10*ROW('Water Data'!I196)))</f>
        <v/>
      </c>
      <c r="CI202" s="374" t="str">
        <f ca="1">+IF(OFFSET('Water Data'!$I$28,0,10*ROW('Water Data'!I196))="","",OFFSET('Water Data'!$I$28,0,10*ROW('Water Data'!I196)))</f>
        <v/>
      </c>
      <c r="CJ202" s="374" t="str">
        <f ca="1">+IF(OFFSET('Water Data'!$I$29,0,10*ROW('Water Data'!I196))="","",OFFSET('Water Data'!$I$29,0,10*ROW('Water Data'!I196)))</f>
        <v/>
      </c>
      <c r="CK202" s="374" t="str">
        <f ca="1">+IF(OFFSET('Sanitation Data'!$D$28,0,10*ROW('Sanitation Data'!D196))="","",OFFSET('Sanitation Data'!$D$28,0,10*ROW('Sanitation Data'!D196)))</f>
        <v/>
      </c>
      <c r="CL202" s="374" t="str">
        <f ca="1">+IF(OFFSET('Sanitation Data'!$D$29,0,10*ROW('Sanitation Data'!D196))="","",OFFSET('Sanitation Data'!$D$29,0,10*ROW('Sanitation Data'!D196)))</f>
        <v/>
      </c>
      <c r="CM202" s="374" t="str">
        <f ca="1">+IF(OFFSET('Sanitation Data'!$D$30,0,10*ROW('Sanitation Data'!D196))="","",OFFSET('Sanitation Data'!$D$30,0,10*ROW('Sanitation Data'!D196)))</f>
        <v/>
      </c>
      <c r="CN202" s="374" t="str">
        <f ca="1">+IF(OFFSET('Sanitation Data'!$D$31,0,10*ROW('Sanitation Data'!D196))="","",OFFSET('Sanitation Data'!$D$31,0,10*ROW('Sanitation Data'!D196)))</f>
        <v/>
      </c>
      <c r="CO202" s="374" t="str">
        <f ca="1">+IF(OFFSET('Sanitation Data'!$D$32,0,10*ROW('Sanitation Data'!D196))="","",OFFSET('Sanitation Data'!$D$32,0,10*ROW('Sanitation Data'!D196)))</f>
        <v/>
      </c>
      <c r="CP202" s="374" t="str">
        <f ca="1">+IF(OFFSET('Sanitation Data'!$E$28,0,10*ROW('Sanitation Data'!E196))="","",OFFSET('Sanitation Data'!$E$28,0,10*ROW('Sanitation Data'!E196)))</f>
        <v/>
      </c>
      <c r="CQ202" s="374" t="str">
        <f ca="1">+IF(OFFSET('Sanitation Data'!$E$29,0,10*ROW('Sanitation Data'!E196))="","",OFFSET('Sanitation Data'!$E$29,0,10*ROW('Sanitation Data'!E196)))</f>
        <v/>
      </c>
      <c r="CR202" s="374" t="str">
        <f ca="1">+IF(OFFSET('Sanitation Data'!$E$30,0,10*ROW('Sanitation Data'!E196))="","",OFFSET('Sanitation Data'!$E$30,0,10*ROW('Sanitation Data'!E196)))</f>
        <v/>
      </c>
      <c r="CS202" s="374" t="str">
        <f ca="1">+IF(OFFSET('Sanitation Data'!$E$31,0,10*ROW('Sanitation Data'!E196))="","",OFFSET('Sanitation Data'!$E$31,0,10*ROW('Sanitation Data'!E196)))</f>
        <v/>
      </c>
      <c r="CT202" s="374" t="str">
        <f ca="1">+IF(OFFSET('Sanitation Data'!$E$32,0,10*ROW('Sanitation Data'!E196))="","",OFFSET('Sanitation Data'!$E$32,0,10*ROW('Sanitation Data'!E196)))</f>
        <v/>
      </c>
      <c r="CU202" s="374" t="str">
        <f ca="1">+IF(OFFSET('Sanitation Data'!$F$28,0,10*ROW('Sanitation Data'!F196))="","",OFFSET('Sanitation Data'!$F$28,0,10*ROW('Sanitation Data'!F196)))</f>
        <v/>
      </c>
      <c r="CV202" s="374" t="str">
        <f ca="1">+IF(OFFSET('Sanitation Data'!$F$29,0,10*ROW('Sanitation Data'!F196))="","",OFFSET('Sanitation Data'!$F$29,0,10*ROW('Sanitation Data'!F196)))</f>
        <v/>
      </c>
      <c r="CW202" s="374" t="str">
        <f ca="1">+IF(OFFSET('Sanitation Data'!$F$30,0,10*ROW('Sanitation Data'!F196))="","",OFFSET('Sanitation Data'!$F$30,0,10*ROW('Sanitation Data'!F196)))</f>
        <v/>
      </c>
      <c r="CX202" s="374" t="str">
        <f ca="1">+IF(OFFSET('Sanitation Data'!$F$31,0,10*ROW('Sanitation Data'!F196))="","",OFFSET('Sanitation Data'!$F$31,0,10*ROW('Sanitation Data'!F196)))</f>
        <v/>
      </c>
      <c r="CY202" s="374" t="str">
        <f ca="1">+IF(OFFSET('Sanitation Data'!$F$32,0,10*ROW('Sanitation Data'!F196))="","",OFFSET('Sanitation Data'!$F$32,0,10*ROW('Sanitation Data'!F196)))</f>
        <v/>
      </c>
      <c r="CZ202" s="374" t="str">
        <f ca="1">+IF(OFFSET('Sanitation Data'!$G$28,0,10*ROW('Sanitation Data'!G196))="","",OFFSET('Sanitation Data'!$G$28,0,10*ROW('Sanitation Data'!G196)))</f>
        <v/>
      </c>
      <c r="DA202" s="374" t="str">
        <f ca="1">+IF(OFFSET('Sanitation Data'!$G$29,0,10*ROW('Sanitation Data'!G196))="","",OFFSET('Sanitation Data'!$G$29,0,10*ROW('Sanitation Data'!G196)))</f>
        <v/>
      </c>
      <c r="DB202" s="374" t="str">
        <f ca="1">+IF(OFFSET('Sanitation Data'!$G$30,0,10*ROW('Sanitation Data'!G196))="","",OFFSET('Sanitation Data'!$G$30,0,10*ROW('Sanitation Data'!G196)))</f>
        <v/>
      </c>
      <c r="DC202" s="374" t="str">
        <f ca="1">+IF(OFFSET('Sanitation Data'!$G$31,0,10*ROW('Sanitation Data'!G196))="","",OFFSET('Sanitation Data'!$G$31,0,10*ROW('Sanitation Data'!G196)))</f>
        <v/>
      </c>
      <c r="DD202" s="374" t="str">
        <f ca="1">+IF(OFFSET('Sanitation Data'!$G$32,0,10*ROW('Sanitation Data'!G196))="","",OFFSET('Sanitation Data'!$G$32,0,10*ROW('Sanitation Data'!G196)))</f>
        <v/>
      </c>
      <c r="DE202" s="374" t="str">
        <f ca="1">+IF(OFFSET('Sanitation Data'!$H$28,0,10*ROW('Sanitation Data'!H196))="","",OFFSET('Sanitation Data'!$H$28,0,10*ROW('Sanitation Data'!H196)))</f>
        <v/>
      </c>
      <c r="DF202" s="374" t="str">
        <f ca="1">+IF(OFFSET('Sanitation Data'!$H$29,0,10*ROW('Sanitation Data'!H196))="","",OFFSET('Sanitation Data'!$H$29,0,10*ROW('Sanitation Data'!H196)))</f>
        <v/>
      </c>
      <c r="DG202" s="374" t="str">
        <f ca="1">+IF(OFFSET('Sanitation Data'!$H$30,0,10*ROW('Sanitation Data'!H196))="","",OFFSET('Sanitation Data'!$H$30,0,10*ROW('Sanitation Data'!H196)))</f>
        <v/>
      </c>
      <c r="DH202" s="374" t="str">
        <f ca="1">+IF(OFFSET('Sanitation Data'!$H$31,0,10*ROW('Sanitation Data'!H196))="","",OFFSET('Sanitation Data'!$H$31,0,10*ROW('Sanitation Data'!H196)))</f>
        <v/>
      </c>
      <c r="DI202" s="374" t="str">
        <f ca="1">+IF(OFFSET('Sanitation Data'!$H$32,0,10*ROW('Sanitation Data'!H196))="","",OFFSET('Sanitation Data'!$H$32,0,10*ROW('Sanitation Data'!H196)))</f>
        <v/>
      </c>
      <c r="DJ202" s="374" t="str">
        <f ca="1">+IF(OFFSET('Sanitation Data'!$I$28,0,10*ROW('Sanitation Data'!I196))="","",OFFSET('Sanitation Data'!$I$28,0,10*ROW('Sanitation Data'!I196)))</f>
        <v/>
      </c>
      <c r="DK202" s="374" t="str">
        <f ca="1">+IF(OFFSET('Sanitation Data'!$I$29,0,10*ROW('Sanitation Data'!I196))="","",OFFSET('Sanitation Data'!$I$29,0,10*ROW('Sanitation Data'!I196)))</f>
        <v/>
      </c>
      <c r="DL202" s="374" t="str">
        <f ca="1">+IF(OFFSET('Sanitation Data'!$I$30,0,10*ROW('Sanitation Data'!I196))="","",OFFSET('Sanitation Data'!$I$30,0,10*ROW('Sanitation Data'!I196)))</f>
        <v/>
      </c>
      <c r="DM202" s="374" t="str">
        <f ca="1">+IF(OFFSET('Sanitation Data'!$I$31,0,10*ROW('Sanitation Data'!I196))="","",OFFSET('Sanitation Data'!$I$31,0,10*ROW('Sanitation Data'!I196)))</f>
        <v/>
      </c>
      <c r="DN202" s="374" t="str">
        <f ca="1">+IF(OFFSET('Sanitation Data'!$I$32,0,10*ROW('Sanitation Data'!I196))="","",OFFSET('Sanitation Data'!$I$32,0,10*ROW('Sanitation Data'!I196)))</f>
        <v/>
      </c>
      <c r="DO202" s="374" t="str">
        <f ca="1">+IF(OFFSET('Hygiene Data'!$D$11,0,10*ROW('Hygiene Data'!D196))="","",OFFSET('Hygiene Data'!$D$11,0,10*ROW('Hygiene Data'!D196)))</f>
        <v/>
      </c>
      <c r="DP202" s="374" t="str">
        <f ca="1">+IF(OFFSET('Hygiene Data'!$D$12,0,10*ROW('Hygiene Data'!D196))="","",OFFSET('Hygiene Data'!$D$12,0,10*ROW('Hygiene Data'!D196)))</f>
        <v/>
      </c>
      <c r="DQ202" s="374" t="str">
        <f ca="1">+IF(OFFSET('Hygiene Data'!$D$13,0,10*ROW('Hygiene Data'!D196))="","",OFFSET('Hygiene Data'!$D$13,0,10*ROW('Hygiene Data'!D196)))</f>
        <v/>
      </c>
      <c r="DR202" s="374" t="str">
        <f ca="1">+IF(OFFSET('Hygiene Data'!$E$11,0,10*ROW('Hygiene Data'!E196))="","",OFFSET('Hygiene Data'!$E$11,0,10*ROW('Hygiene Data'!E196)))</f>
        <v/>
      </c>
      <c r="DS202" s="374" t="str">
        <f ca="1">+IF(OFFSET('Hygiene Data'!$E$12,0,10*ROW('Hygiene Data'!E196))="","",OFFSET('Hygiene Data'!$E$12,0,10*ROW('Hygiene Data'!E196)))</f>
        <v/>
      </c>
      <c r="DT202" s="374" t="str">
        <f ca="1">+IF(OFFSET('Hygiene Data'!$E$13,0,10*ROW('Hygiene Data'!E196))="","",OFFSET('Hygiene Data'!$E$13,0,10*ROW('Hygiene Data'!E196)))</f>
        <v/>
      </c>
      <c r="DU202" s="374" t="str">
        <f ca="1">+IF(OFFSET('Hygiene Data'!$F$11,0,10*ROW('Hygiene Data'!F196))="","",OFFSET('Hygiene Data'!$F$11,0,10*ROW('Hygiene Data'!F196)))</f>
        <v/>
      </c>
      <c r="DV202" s="374" t="str">
        <f ca="1">+IF(OFFSET('Hygiene Data'!$F$12,0,10*ROW('Hygiene Data'!F196))="","",OFFSET('Hygiene Data'!$F$12,0,10*ROW('Hygiene Data'!F196)))</f>
        <v/>
      </c>
      <c r="DW202" s="374" t="str">
        <f ca="1">+IF(OFFSET('Hygiene Data'!$F$13,0,10*ROW('Hygiene Data'!F196))="","",OFFSET('Hygiene Data'!$F$13,0,10*ROW('Hygiene Data'!F196)))</f>
        <v/>
      </c>
      <c r="DX202" s="374" t="str">
        <f ca="1">+IF(OFFSET('Hygiene Data'!$G$11,0,10*ROW('Hygiene Data'!G196))="","",OFFSET('Hygiene Data'!$G$11,0,10*ROW('Hygiene Data'!G196)))</f>
        <v/>
      </c>
      <c r="DY202" s="374" t="str">
        <f ca="1">+IF(OFFSET('Hygiene Data'!$G$12,0,10*ROW('Hygiene Data'!G196))="","",OFFSET('Hygiene Data'!$G$12,0,10*ROW('Hygiene Data'!G196)))</f>
        <v/>
      </c>
      <c r="DZ202" s="374" t="str">
        <f ca="1">+IF(OFFSET('Hygiene Data'!$G$13,0,10*ROW('Hygiene Data'!G196))="","",OFFSET('Hygiene Data'!$G$13,0,10*ROW('Hygiene Data'!G196)))</f>
        <v/>
      </c>
      <c r="EA202" s="374" t="str">
        <f ca="1">+IF(OFFSET('Hygiene Data'!$H$11,0,10*ROW('Hygiene Data'!H196))="","",OFFSET('Hygiene Data'!$H$11,0,10*ROW('Hygiene Data'!H196)))</f>
        <v/>
      </c>
      <c r="EB202" s="374" t="str">
        <f ca="1">+IF(OFFSET('Hygiene Data'!$H$12,0,10*ROW('Hygiene Data'!H196))="","",OFFSET('Hygiene Data'!$H$12,0,10*ROW('Hygiene Data'!H196)))</f>
        <v/>
      </c>
      <c r="EC202" s="374" t="str">
        <f ca="1">+IF(OFFSET('Hygiene Data'!$H$13,0,10*ROW('Hygiene Data'!H196))="","",OFFSET('Hygiene Data'!$H$13,0,10*ROW('Hygiene Data'!H196)))</f>
        <v/>
      </c>
      <c r="ED202" s="374" t="str">
        <f ca="1">+IF(OFFSET('Hygiene Data'!$I$11,0,10*ROW('Hygiene Data'!I196))="","",OFFSET('Hygiene Data'!$I$11,0,10*ROW('Hygiene Data'!I196)))</f>
        <v/>
      </c>
      <c r="EE202" s="374" t="str">
        <f ca="1">+IF(OFFSET('Hygiene Data'!$I$12,0,10*ROW('Hygiene Data'!I196))="","",OFFSET('Hygiene Data'!$I$12,0,10*ROW('Hygiene Data'!I196)))</f>
        <v/>
      </c>
      <c r="EF202" s="374" t="str">
        <f ca="1">+IF(OFFSET('Hygiene Data'!$I$13,0,10*ROW('Hygiene Data'!I196))="","",OFFSET('Hygiene Data'!$I$13,0,10*ROW('Hygiene Data'!I196)))</f>
        <v/>
      </c>
    </row>
    <row r="203" spans="1:136" x14ac:dyDescent="0.25">
      <c r="A203" s="483" t="str">
        <f ca="1">+IF(OFFSET('Water Data'!$B$2,0,10*ROW('Water Data'!E197))="","",OFFSET('Water Data'!$B$2,0,10*ROW('Water Data'!E197)))</f>
        <v/>
      </c>
      <c r="B203" s="48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0" t="str">
        <f t="shared" ca="1" si="3"/>
        <v/>
      </c>
      <c r="D203" s="51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4" t="str">
        <f ca="1">+IF(OFFSET('Water Data'!$D$27,0,10*ROW('Water Data'!D197))="","",OFFSET('Water Data'!$D$27,0,10*ROW('Water Data'!D197)))</f>
        <v/>
      </c>
      <c r="BT203" s="374" t="str">
        <f ca="1">+IF(OFFSET('Water Data'!$D$28,0,10*ROW('Water Data'!D197))="","",OFFSET('Water Data'!$D$28,0,10*ROW('Water Data'!D197)))</f>
        <v/>
      </c>
      <c r="BU203" s="374" t="str">
        <f ca="1">+IF(OFFSET('Water Data'!$D$29,0,10*ROW('Water Data'!D197))="","",OFFSET('Water Data'!$D$29,0,10*ROW('Water Data'!D197)))</f>
        <v/>
      </c>
      <c r="BV203" s="374" t="str">
        <f ca="1">+IF(OFFSET('Water Data'!$E$27,0,10*ROW('Water Data'!E197))="","",OFFSET('Water Data'!$E$27,0,10*ROW('Water Data'!E197)))</f>
        <v/>
      </c>
      <c r="BW203" s="374" t="str">
        <f ca="1">+IF(OFFSET('Water Data'!$E$28,0,10*ROW('Water Data'!E197))="","",OFFSET('Water Data'!$E$28,0,10*ROW('Water Data'!E197)))</f>
        <v/>
      </c>
      <c r="BX203" s="374" t="str">
        <f ca="1">+IF(OFFSET('Water Data'!$E$29,0,10*ROW('Water Data'!E197))="","",OFFSET('Water Data'!$E$29,0,10*ROW('Water Data'!E197)))</f>
        <v/>
      </c>
      <c r="BY203" s="374" t="str">
        <f ca="1">+IF(OFFSET('Water Data'!$F$27,0,10*ROW('Water Data'!F197))="","",OFFSET('Water Data'!$F$27,0,10*ROW('Water Data'!F197)))</f>
        <v/>
      </c>
      <c r="BZ203" s="374" t="str">
        <f ca="1">+IF(OFFSET('Water Data'!$F$28,0,10*ROW('Water Data'!F197))="","",OFFSET('Water Data'!$F$28,0,10*ROW('Water Data'!F197)))</f>
        <v/>
      </c>
      <c r="CA203" s="374" t="str">
        <f ca="1">+IF(OFFSET('Water Data'!$F$29,0,10*ROW('Water Data'!F197))="","",OFFSET('Water Data'!$F$29,0,10*ROW('Water Data'!F197)))</f>
        <v/>
      </c>
      <c r="CB203" s="374" t="str">
        <f ca="1">+IF(OFFSET('Water Data'!$G$27,0,10*ROW('Water Data'!G197))="","",OFFSET('Water Data'!$G$27,0,10*ROW('Water Data'!G197)))</f>
        <v/>
      </c>
      <c r="CC203" s="374" t="str">
        <f ca="1">+IF(OFFSET('Water Data'!$G$28,0,10*ROW('Water Data'!G197))="","",OFFSET('Water Data'!$G$28,0,10*ROW('Water Data'!G197)))</f>
        <v/>
      </c>
      <c r="CD203" s="374" t="str">
        <f ca="1">+IF(OFFSET('Water Data'!$G$29,0,10*ROW('Water Data'!G197))="","",OFFSET('Water Data'!$G$29,0,10*ROW('Water Data'!G197)))</f>
        <v/>
      </c>
      <c r="CE203" s="374" t="str">
        <f ca="1">+IF(OFFSET('Water Data'!$H$27,0,10*ROW('Water Data'!H197))="","",OFFSET('Water Data'!$H$27,0,10*ROW('Water Data'!H197)))</f>
        <v/>
      </c>
      <c r="CF203" s="374" t="str">
        <f ca="1">+IF(OFFSET('Water Data'!$H$28,0,10*ROW('Water Data'!H197))="","",OFFSET('Water Data'!$H$28,0,10*ROW('Water Data'!H197)))</f>
        <v/>
      </c>
      <c r="CG203" s="374" t="str">
        <f ca="1">+IF(OFFSET('Water Data'!$H$29,0,10*ROW('Water Data'!H197))="","",OFFSET('Water Data'!$H$29,0,10*ROW('Water Data'!H197)))</f>
        <v/>
      </c>
      <c r="CH203" s="374" t="str">
        <f ca="1">+IF(OFFSET('Water Data'!$I$27,0,10*ROW('Water Data'!I197))="","",OFFSET('Water Data'!$I$27,0,10*ROW('Water Data'!I197)))</f>
        <v/>
      </c>
      <c r="CI203" s="374" t="str">
        <f ca="1">+IF(OFFSET('Water Data'!$I$28,0,10*ROW('Water Data'!I197))="","",OFFSET('Water Data'!$I$28,0,10*ROW('Water Data'!I197)))</f>
        <v/>
      </c>
      <c r="CJ203" s="374" t="str">
        <f ca="1">+IF(OFFSET('Water Data'!$I$29,0,10*ROW('Water Data'!I197))="","",OFFSET('Water Data'!$I$29,0,10*ROW('Water Data'!I197)))</f>
        <v/>
      </c>
      <c r="CK203" s="374" t="str">
        <f ca="1">+IF(OFFSET('Sanitation Data'!$D$28,0,10*ROW('Sanitation Data'!D197))="","",OFFSET('Sanitation Data'!$D$28,0,10*ROW('Sanitation Data'!D197)))</f>
        <v/>
      </c>
      <c r="CL203" s="374" t="str">
        <f ca="1">+IF(OFFSET('Sanitation Data'!$D$29,0,10*ROW('Sanitation Data'!D197))="","",OFFSET('Sanitation Data'!$D$29,0,10*ROW('Sanitation Data'!D197)))</f>
        <v/>
      </c>
      <c r="CM203" s="374" t="str">
        <f ca="1">+IF(OFFSET('Sanitation Data'!$D$30,0,10*ROW('Sanitation Data'!D197))="","",OFFSET('Sanitation Data'!$D$30,0,10*ROW('Sanitation Data'!D197)))</f>
        <v/>
      </c>
      <c r="CN203" s="374" t="str">
        <f ca="1">+IF(OFFSET('Sanitation Data'!$D$31,0,10*ROW('Sanitation Data'!D197))="","",OFFSET('Sanitation Data'!$D$31,0,10*ROW('Sanitation Data'!D197)))</f>
        <v/>
      </c>
      <c r="CO203" s="374" t="str">
        <f ca="1">+IF(OFFSET('Sanitation Data'!$D$32,0,10*ROW('Sanitation Data'!D197))="","",OFFSET('Sanitation Data'!$D$32,0,10*ROW('Sanitation Data'!D197)))</f>
        <v/>
      </c>
      <c r="CP203" s="374" t="str">
        <f ca="1">+IF(OFFSET('Sanitation Data'!$E$28,0,10*ROW('Sanitation Data'!E197))="","",OFFSET('Sanitation Data'!$E$28,0,10*ROW('Sanitation Data'!E197)))</f>
        <v/>
      </c>
      <c r="CQ203" s="374" t="str">
        <f ca="1">+IF(OFFSET('Sanitation Data'!$E$29,0,10*ROW('Sanitation Data'!E197))="","",OFFSET('Sanitation Data'!$E$29,0,10*ROW('Sanitation Data'!E197)))</f>
        <v/>
      </c>
      <c r="CR203" s="374" t="str">
        <f ca="1">+IF(OFFSET('Sanitation Data'!$E$30,0,10*ROW('Sanitation Data'!E197))="","",OFFSET('Sanitation Data'!$E$30,0,10*ROW('Sanitation Data'!E197)))</f>
        <v/>
      </c>
      <c r="CS203" s="374" t="str">
        <f ca="1">+IF(OFFSET('Sanitation Data'!$E$31,0,10*ROW('Sanitation Data'!E197))="","",OFFSET('Sanitation Data'!$E$31,0,10*ROW('Sanitation Data'!E197)))</f>
        <v/>
      </c>
      <c r="CT203" s="374" t="str">
        <f ca="1">+IF(OFFSET('Sanitation Data'!$E$32,0,10*ROW('Sanitation Data'!E197))="","",OFFSET('Sanitation Data'!$E$32,0,10*ROW('Sanitation Data'!E197)))</f>
        <v/>
      </c>
      <c r="CU203" s="374" t="str">
        <f ca="1">+IF(OFFSET('Sanitation Data'!$F$28,0,10*ROW('Sanitation Data'!F197))="","",OFFSET('Sanitation Data'!$F$28,0,10*ROW('Sanitation Data'!F197)))</f>
        <v/>
      </c>
      <c r="CV203" s="374" t="str">
        <f ca="1">+IF(OFFSET('Sanitation Data'!$F$29,0,10*ROW('Sanitation Data'!F197))="","",OFFSET('Sanitation Data'!$F$29,0,10*ROW('Sanitation Data'!F197)))</f>
        <v/>
      </c>
      <c r="CW203" s="374" t="str">
        <f ca="1">+IF(OFFSET('Sanitation Data'!$F$30,0,10*ROW('Sanitation Data'!F197))="","",OFFSET('Sanitation Data'!$F$30,0,10*ROW('Sanitation Data'!F197)))</f>
        <v/>
      </c>
      <c r="CX203" s="374" t="str">
        <f ca="1">+IF(OFFSET('Sanitation Data'!$F$31,0,10*ROW('Sanitation Data'!F197))="","",OFFSET('Sanitation Data'!$F$31,0,10*ROW('Sanitation Data'!F197)))</f>
        <v/>
      </c>
      <c r="CY203" s="374" t="str">
        <f ca="1">+IF(OFFSET('Sanitation Data'!$F$32,0,10*ROW('Sanitation Data'!F197))="","",OFFSET('Sanitation Data'!$F$32,0,10*ROW('Sanitation Data'!F197)))</f>
        <v/>
      </c>
      <c r="CZ203" s="374" t="str">
        <f ca="1">+IF(OFFSET('Sanitation Data'!$G$28,0,10*ROW('Sanitation Data'!G197))="","",OFFSET('Sanitation Data'!$G$28,0,10*ROW('Sanitation Data'!G197)))</f>
        <v/>
      </c>
      <c r="DA203" s="374" t="str">
        <f ca="1">+IF(OFFSET('Sanitation Data'!$G$29,0,10*ROW('Sanitation Data'!G197))="","",OFFSET('Sanitation Data'!$G$29,0,10*ROW('Sanitation Data'!G197)))</f>
        <v/>
      </c>
      <c r="DB203" s="374" t="str">
        <f ca="1">+IF(OFFSET('Sanitation Data'!$G$30,0,10*ROW('Sanitation Data'!G197))="","",OFFSET('Sanitation Data'!$G$30,0,10*ROW('Sanitation Data'!G197)))</f>
        <v/>
      </c>
      <c r="DC203" s="374" t="str">
        <f ca="1">+IF(OFFSET('Sanitation Data'!$G$31,0,10*ROW('Sanitation Data'!G197))="","",OFFSET('Sanitation Data'!$G$31,0,10*ROW('Sanitation Data'!G197)))</f>
        <v/>
      </c>
      <c r="DD203" s="374" t="str">
        <f ca="1">+IF(OFFSET('Sanitation Data'!$G$32,0,10*ROW('Sanitation Data'!G197))="","",OFFSET('Sanitation Data'!$G$32,0,10*ROW('Sanitation Data'!G197)))</f>
        <v/>
      </c>
      <c r="DE203" s="374" t="str">
        <f ca="1">+IF(OFFSET('Sanitation Data'!$H$28,0,10*ROW('Sanitation Data'!H197))="","",OFFSET('Sanitation Data'!$H$28,0,10*ROW('Sanitation Data'!H197)))</f>
        <v/>
      </c>
      <c r="DF203" s="374" t="str">
        <f ca="1">+IF(OFFSET('Sanitation Data'!$H$29,0,10*ROW('Sanitation Data'!H197))="","",OFFSET('Sanitation Data'!$H$29,0,10*ROW('Sanitation Data'!H197)))</f>
        <v/>
      </c>
      <c r="DG203" s="374" t="str">
        <f ca="1">+IF(OFFSET('Sanitation Data'!$H$30,0,10*ROW('Sanitation Data'!H197))="","",OFFSET('Sanitation Data'!$H$30,0,10*ROW('Sanitation Data'!H197)))</f>
        <v/>
      </c>
      <c r="DH203" s="374" t="str">
        <f ca="1">+IF(OFFSET('Sanitation Data'!$H$31,0,10*ROW('Sanitation Data'!H197))="","",OFFSET('Sanitation Data'!$H$31,0,10*ROW('Sanitation Data'!H197)))</f>
        <v/>
      </c>
      <c r="DI203" s="374" t="str">
        <f ca="1">+IF(OFFSET('Sanitation Data'!$H$32,0,10*ROW('Sanitation Data'!H197))="","",OFFSET('Sanitation Data'!$H$32,0,10*ROW('Sanitation Data'!H197)))</f>
        <v/>
      </c>
      <c r="DJ203" s="374" t="str">
        <f ca="1">+IF(OFFSET('Sanitation Data'!$I$28,0,10*ROW('Sanitation Data'!I197))="","",OFFSET('Sanitation Data'!$I$28,0,10*ROW('Sanitation Data'!I197)))</f>
        <v/>
      </c>
      <c r="DK203" s="374" t="str">
        <f ca="1">+IF(OFFSET('Sanitation Data'!$I$29,0,10*ROW('Sanitation Data'!I197))="","",OFFSET('Sanitation Data'!$I$29,0,10*ROW('Sanitation Data'!I197)))</f>
        <v/>
      </c>
      <c r="DL203" s="374" t="str">
        <f ca="1">+IF(OFFSET('Sanitation Data'!$I$30,0,10*ROW('Sanitation Data'!I197))="","",OFFSET('Sanitation Data'!$I$30,0,10*ROW('Sanitation Data'!I197)))</f>
        <v/>
      </c>
      <c r="DM203" s="374" t="str">
        <f ca="1">+IF(OFFSET('Sanitation Data'!$I$31,0,10*ROW('Sanitation Data'!I197))="","",OFFSET('Sanitation Data'!$I$31,0,10*ROW('Sanitation Data'!I197)))</f>
        <v/>
      </c>
      <c r="DN203" s="374" t="str">
        <f ca="1">+IF(OFFSET('Sanitation Data'!$I$32,0,10*ROW('Sanitation Data'!I197))="","",OFFSET('Sanitation Data'!$I$32,0,10*ROW('Sanitation Data'!I197)))</f>
        <v/>
      </c>
      <c r="DO203" s="374" t="str">
        <f ca="1">+IF(OFFSET('Hygiene Data'!$D$11,0,10*ROW('Hygiene Data'!D197))="","",OFFSET('Hygiene Data'!$D$11,0,10*ROW('Hygiene Data'!D197)))</f>
        <v/>
      </c>
      <c r="DP203" s="374" t="str">
        <f ca="1">+IF(OFFSET('Hygiene Data'!$D$12,0,10*ROW('Hygiene Data'!D197))="","",OFFSET('Hygiene Data'!$D$12,0,10*ROW('Hygiene Data'!D197)))</f>
        <v/>
      </c>
      <c r="DQ203" s="374" t="str">
        <f ca="1">+IF(OFFSET('Hygiene Data'!$D$13,0,10*ROW('Hygiene Data'!D197))="","",OFFSET('Hygiene Data'!$D$13,0,10*ROW('Hygiene Data'!D197)))</f>
        <v/>
      </c>
      <c r="DR203" s="374" t="str">
        <f ca="1">+IF(OFFSET('Hygiene Data'!$E$11,0,10*ROW('Hygiene Data'!E197))="","",OFFSET('Hygiene Data'!$E$11,0,10*ROW('Hygiene Data'!E197)))</f>
        <v/>
      </c>
      <c r="DS203" s="374" t="str">
        <f ca="1">+IF(OFFSET('Hygiene Data'!$E$12,0,10*ROW('Hygiene Data'!E197))="","",OFFSET('Hygiene Data'!$E$12,0,10*ROW('Hygiene Data'!E197)))</f>
        <v/>
      </c>
      <c r="DT203" s="374" t="str">
        <f ca="1">+IF(OFFSET('Hygiene Data'!$E$13,0,10*ROW('Hygiene Data'!E197))="","",OFFSET('Hygiene Data'!$E$13,0,10*ROW('Hygiene Data'!E197)))</f>
        <v/>
      </c>
      <c r="DU203" s="374" t="str">
        <f ca="1">+IF(OFFSET('Hygiene Data'!$F$11,0,10*ROW('Hygiene Data'!F197))="","",OFFSET('Hygiene Data'!$F$11,0,10*ROW('Hygiene Data'!F197)))</f>
        <v/>
      </c>
      <c r="DV203" s="374" t="str">
        <f ca="1">+IF(OFFSET('Hygiene Data'!$F$12,0,10*ROW('Hygiene Data'!F197))="","",OFFSET('Hygiene Data'!$F$12,0,10*ROW('Hygiene Data'!F197)))</f>
        <v/>
      </c>
      <c r="DW203" s="374" t="str">
        <f ca="1">+IF(OFFSET('Hygiene Data'!$F$13,0,10*ROW('Hygiene Data'!F197))="","",OFFSET('Hygiene Data'!$F$13,0,10*ROW('Hygiene Data'!F197)))</f>
        <v/>
      </c>
      <c r="DX203" s="374" t="str">
        <f ca="1">+IF(OFFSET('Hygiene Data'!$G$11,0,10*ROW('Hygiene Data'!G197))="","",OFFSET('Hygiene Data'!$G$11,0,10*ROW('Hygiene Data'!G197)))</f>
        <v/>
      </c>
      <c r="DY203" s="374" t="str">
        <f ca="1">+IF(OFFSET('Hygiene Data'!$G$12,0,10*ROW('Hygiene Data'!G197))="","",OFFSET('Hygiene Data'!$G$12,0,10*ROW('Hygiene Data'!G197)))</f>
        <v/>
      </c>
      <c r="DZ203" s="374" t="str">
        <f ca="1">+IF(OFFSET('Hygiene Data'!$G$13,0,10*ROW('Hygiene Data'!G197))="","",OFFSET('Hygiene Data'!$G$13,0,10*ROW('Hygiene Data'!G197)))</f>
        <v/>
      </c>
      <c r="EA203" s="374" t="str">
        <f ca="1">+IF(OFFSET('Hygiene Data'!$H$11,0,10*ROW('Hygiene Data'!H197))="","",OFFSET('Hygiene Data'!$H$11,0,10*ROW('Hygiene Data'!H197)))</f>
        <v/>
      </c>
      <c r="EB203" s="374" t="str">
        <f ca="1">+IF(OFFSET('Hygiene Data'!$H$12,0,10*ROW('Hygiene Data'!H197))="","",OFFSET('Hygiene Data'!$H$12,0,10*ROW('Hygiene Data'!H197)))</f>
        <v/>
      </c>
      <c r="EC203" s="374" t="str">
        <f ca="1">+IF(OFFSET('Hygiene Data'!$H$13,0,10*ROW('Hygiene Data'!H197))="","",OFFSET('Hygiene Data'!$H$13,0,10*ROW('Hygiene Data'!H197)))</f>
        <v/>
      </c>
      <c r="ED203" s="374" t="str">
        <f ca="1">+IF(OFFSET('Hygiene Data'!$I$11,0,10*ROW('Hygiene Data'!I197))="","",OFFSET('Hygiene Data'!$I$11,0,10*ROW('Hygiene Data'!I197)))</f>
        <v/>
      </c>
      <c r="EE203" s="374" t="str">
        <f ca="1">+IF(OFFSET('Hygiene Data'!$I$12,0,10*ROW('Hygiene Data'!I197))="","",OFFSET('Hygiene Data'!$I$12,0,10*ROW('Hygiene Data'!I197)))</f>
        <v/>
      </c>
      <c r="EF203" s="374" t="str">
        <f ca="1">+IF(OFFSET('Hygiene Data'!$I$13,0,10*ROW('Hygiene Data'!I197))="","",OFFSET('Hygiene Data'!$I$13,0,10*ROW('Hygiene Data'!I197)))</f>
        <v/>
      </c>
    </row>
    <row r="204" spans="1:136" x14ac:dyDescent="0.25">
      <c r="A204" s="483" t="str">
        <f ca="1">+IF(OFFSET('Water Data'!$B$2,0,10*ROW('Water Data'!E198))="","",OFFSET('Water Data'!$B$2,0,10*ROW('Water Data'!E198)))</f>
        <v/>
      </c>
      <c r="B204" s="48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0" t="str">
        <f t="shared" ca="1" si="3"/>
        <v/>
      </c>
      <c r="D204" s="51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4" t="str">
        <f ca="1">+IF(OFFSET('Water Data'!$D$27,0,10*ROW('Water Data'!D198))="","",OFFSET('Water Data'!$D$27,0,10*ROW('Water Data'!D198)))</f>
        <v/>
      </c>
      <c r="BT204" s="374" t="str">
        <f ca="1">+IF(OFFSET('Water Data'!$D$28,0,10*ROW('Water Data'!D198))="","",OFFSET('Water Data'!$D$28,0,10*ROW('Water Data'!D198)))</f>
        <v/>
      </c>
      <c r="BU204" s="374" t="str">
        <f ca="1">+IF(OFFSET('Water Data'!$D$29,0,10*ROW('Water Data'!D198))="","",OFFSET('Water Data'!$D$29,0,10*ROW('Water Data'!D198)))</f>
        <v/>
      </c>
      <c r="BV204" s="374" t="str">
        <f ca="1">+IF(OFFSET('Water Data'!$E$27,0,10*ROW('Water Data'!E198))="","",OFFSET('Water Data'!$E$27,0,10*ROW('Water Data'!E198)))</f>
        <v/>
      </c>
      <c r="BW204" s="374" t="str">
        <f ca="1">+IF(OFFSET('Water Data'!$E$28,0,10*ROW('Water Data'!E198))="","",OFFSET('Water Data'!$E$28,0,10*ROW('Water Data'!E198)))</f>
        <v/>
      </c>
      <c r="BX204" s="374" t="str">
        <f ca="1">+IF(OFFSET('Water Data'!$E$29,0,10*ROW('Water Data'!E198))="","",OFFSET('Water Data'!$E$29,0,10*ROW('Water Data'!E198)))</f>
        <v/>
      </c>
      <c r="BY204" s="374" t="str">
        <f ca="1">+IF(OFFSET('Water Data'!$F$27,0,10*ROW('Water Data'!F198))="","",OFFSET('Water Data'!$F$27,0,10*ROW('Water Data'!F198)))</f>
        <v/>
      </c>
      <c r="BZ204" s="374" t="str">
        <f ca="1">+IF(OFFSET('Water Data'!$F$28,0,10*ROW('Water Data'!F198))="","",OFFSET('Water Data'!$F$28,0,10*ROW('Water Data'!F198)))</f>
        <v/>
      </c>
      <c r="CA204" s="374" t="str">
        <f ca="1">+IF(OFFSET('Water Data'!$F$29,0,10*ROW('Water Data'!F198))="","",OFFSET('Water Data'!$F$29,0,10*ROW('Water Data'!F198)))</f>
        <v/>
      </c>
      <c r="CB204" s="374" t="str">
        <f ca="1">+IF(OFFSET('Water Data'!$G$27,0,10*ROW('Water Data'!G198))="","",OFFSET('Water Data'!$G$27,0,10*ROW('Water Data'!G198)))</f>
        <v/>
      </c>
      <c r="CC204" s="374" t="str">
        <f ca="1">+IF(OFFSET('Water Data'!$G$28,0,10*ROW('Water Data'!G198))="","",OFFSET('Water Data'!$G$28,0,10*ROW('Water Data'!G198)))</f>
        <v/>
      </c>
      <c r="CD204" s="374" t="str">
        <f ca="1">+IF(OFFSET('Water Data'!$G$29,0,10*ROW('Water Data'!G198))="","",OFFSET('Water Data'!$G$29,0,10*ROW('Water Data'!G198)))</f>
        <v/>
      </c>
      <c r="CE204" s="374" t="str">
        <f ca="1">+IF(OFFSET('Water Data'!$H$27,0,10*ROW('Water Data'!H198))="","",OFFSET('Water Data'!$H$27,0,10*ROW('Water Data'!H198)))</f>
        <v/>
      </c>
      <c r="CF204" s="374" t="str">
        <f ca="1">+IF(OFFSET('Water Data'!$H$28,0,10*ROW('Water Data'!H198))="","",OFFSET('Water Data'!$H$28,0,10*ROW('Water Data'!H198)))</f>
        <v/>
      </c>
      <c r="CG204" s="374" t="str">
        <f ca="1">+IF(OFFSET('Water Data'!$H$29,0,10*ROW('Water Data'!H198))="","",OFFSET('Water Data'!$H$29,0,10*ROW('Water Data'!H198)))</f>
        <v/>
      </c>
      <c r="CH204" s="374" t="str">
        <f ca="1">+IF(OFFSET('Water Data'!$I$27,0,10*ROW('Water Data'!I198))="","",OFFSET('Water Data'!$I$27,0,10*ROW('Water Data'!I198)))</f>
        <v/>
      </c>
      <c r="CI204" s="374" t="str">
        <f ca="1">+IF(OFFSET('Water Data'!$I$28,0,10*ROW('Water Data'!I198))="","",OFFSET('Water Data'!$I$28,0,10*ROW('Water Data'!I198)))</f>
        <v/>
      </c>
      <c r="CJ204" s="374" t="str">
        <f ca="1">+IF(OFFSET('Water Data'!$I$29,0,10*ROW('Water Data'!I198))="","",OFFSET('Water Data'!$I$29,0,10*ROW('Water Data'!I198)))</f>
        <v/>
      </c>
      <c r="CK204" s="374" t="str">
        <f ca="1">+IF(OFFSET('Sanitation Data'!$D$28,0,10*ROW('Sanitation Data'!D198))="","",OFFSET('Sanitation Data'!$D$28,0,10*ROW('Sanitation Data'!D198)))</f>
        <v/>
      </c>
      <c r="CL204" s="374" t="str">
        <f ca="1">+IF(OFFSET('Sanitation Data'!$D$29,0,10*ROW('Sanitation Data'!D198))="","",OFFSET('Sanitation Data'!$D$29,0,10*ROW('Sanitation Data'!D198)))</f>
        <v/>
      </c>
      <c r="CM204" s="374" t="str">
        <f ca="1">+IF(OFFSET('Sanitation Data'!$D$30,0,10*ROW('Sanitation Data'!D198))="","",OFFSET('Sanitation Data'!$D$30,0,10*ROW('Sanitation Data'!D198)))</f>
        <v/>
      </c>
      <c r="CN204" s="374" t="str">
        <f ca="1">+IF(OFFSET('Sanitation Data'!$D$31,0,10*ROW('Sanitation Data'!D198))="","",OFFSET('Sanitation Data'!$D$31,0,10*ROW('Sanitation Data'!D198)))</f>
        <v/>
      </c>
      <c r="CO204" s="374" t="str">
        <f ca="1">+IF(OFFSET('Sanitation Data'!$D$32,0,10*ROW('Sanitation Data'!D198))="","",OFFSET('Sanitation Data'!$D$32,0,10*ROW('Sanitation Data'!D198)))</f>
        <v/>
      </c>
      <c r="CP204" s="374" t="str">
        <f ca="1">+IF(OFFSET('Sanitation Data'!$E$28,0,10*ROW('Sanitation Data'!E198))="","",OFFSET('Sanitation Data'!$E$28,0,10*ROW('Sanitation Data'!E198)))</f>
        <v/>
      </c>
      <c r="CQ204" s="374" t="str">
        <f ca="1">+IF(OFFSET('Sanitation Data'!$E$29,0,10*ROW('Sanitation Data'!E198))="","",OFFSET('Sanitation Data'!$E$29,0,10*ROW('Sanitation Data'!E198)))</f>
        <v/>
      </c>
      <c r="CR204" s="374" t="str">
        <f ca="1">+IF(OFFSET('Sanitation Data'!$E$30,0,10*ROW('Sanitation Data'!E198))="","",OFFSET('Sanitation Data'!$E$30,0,10*ROW('Sanitation Data'!E198)))</f>
        <v/>
      </c>
      <c r="CS204" s="374" t="str">
        <f ca="1">+IF(OFFSET('Sanitation Data'!$E$31,0,10*ROW('Sanitation Data'!E198))="","",OFFSET('Sanitation Data'!$E$31,0,10*ROW('Sanitation Data'!E198)))</f>
        <v/>
      </c>
      <c r="CT204" s="374" t="str">
        <f ca="1">+IF(OFFSET('Sanitation Data'!$E$32,0,10*ROW('Sanitation Data'!E198))="","",OFFSET('Sanitation Data'!$E$32,0,10*ROW('Sanitation Data'!E198)))</f>
        <v/>
      </c>
      <c r="CU204" s="374" t="str">
        <f ca="1">+IF(OFFSET('Sanitation Data'!$F$28,0,10*ROW('Sanitation Data'!F198))="","",OFFSET('Sanitation Data'!$F$28,0,10*ROW('Sanitation Data'!F198)))</f>
        <v/>
      </c>
      <c r="CV204" s="374" t="str">
        <f ca="1">+IF(OFFSET('Sanitation Data'!$F$29,0,10*ROW('Sanitation Data'!F198))="","",OFFSET('Sanitation Data'!$F$29,0,10*ROW('Sanitation Data'!F198)))</f>
        <v/>
      </c>
      <c r="CW204" s="374" t="str">
        <f ca="1">+IF(OFFSET('Sanitation Data'!$F$30,0,10*ROW('Sanitation Data'!F198))="","",OFFSET('Sanitation Data'!$F$30,0,10*ROW('Sanitation Data'!F198)))</f>
        <v/>
      </c>
      <c r="CX204" s="374" t="str">
        <f ca="1">+IF(OFFSET('Sanitation Data'!$F$31,0,10*ROW('Sanitation Data'!F198))="","",OFFSET('Sanitation Data'!$F$31,0,10*ROW('Sanitation Data'!F198)))</f>
        <v/>
      </c>
      <c r="CY204" s="374" t="str">
        <f ca="1">+IF(OFFSET('Sanitation Data'!$F$32,0,10*ROW('Sanitation Data'!F198))="","",OFFSET('Sanitation Data'!$F$32,0,10*ROW('Sanitation Data'!F198)))</f>
        <v/>
      </c>
      <c r="CZ204" s="374" t="str">
        <f ca="1">+IF(OFFSET('Sanitation Data'!$G$28,0,10*ROW('Sanitation Data'!G198))="","",OFFSET('Sanitation Data'!$G$28,0,10*ROW('Sanitation Data'!G198)))</f>
        <v/>
      </c>
      <c r="DA204" s="374" t="str">
        <f ca="1">+IF(OFFSET('Sanitation Data'!$G$29,0,10*ROW('Sanitation Data'!G198))="","",OFFSET('Sanitation Data'!$G$29,0,10*ROW('Sanitation Data'!G198)))</f>
        <v/>
      </c>
      <c r="DB204" s="374" t="str">
        <f ca="1">+IF(OFFSET('Sanitation Data'!$G$30,0,10*ROW('Sanitation Data'!G198))="","",OFFSET('Sanitation Data'!$G$30,0,10*ROW('Sanitation Data'!G198)))</f>
        <v/>
      </c>
      <c r="DC204" s="374" t="str">
        <f ca="1">+IF(OFFSET('Sanitation Data'!$G$31,0,10*ROW('Sanitation Data'!G198))="","",OFFSET('Sanitation Data'!$G$31,0,10*ROW('Sanitation Data'!G198)))</f>
        <v/>
      </c>
      <c r="DD204" s="374" t="str">
        <f ca="1">+IF(OFFSET('Sanitation Data'!$G$32,0,10*ROW('Sanitation Data'!G198))="","",OFFSET('Sanitation Data'!$G$32,0,10*ROW('Sanitation Data'!G198)))</f>
        <v/>
      </c>
      <c r="DE204" s="374" t="str">
        <f ca="1">+IF(OFFSET('Sanitation Data'!$H$28,0,10*ROW('Sanitation Data'!H198))="","",OFFSET('Sanitation Data'!$H$28,0,10*ROW('Sanitation Data'!H198)))</f>
        <v/>
      </c>
      <c r="DF204" s="374" t="str">
        <f ca="1">+IF(OFFSET('Sanitation Data'!$H$29,0,10*ROW('Sanitation Data'!H198))="","",OFFSET('Sanitation Data'!$H$29,0,10*ROW('Sanitation Data'!H198)))</f>
        <v/>
      </c>
      <c r="DG204" s="374" t="str">
        <f ca="1">+IF(OFFSET('Sanitation Data'!$H$30,0,10*ROW('Sanitation Data'!H198))="","",OFFSET('Sanitation Data'!$H$30,0,10*ROW('Sanitation Data'!H198)))</f>
        <v/>
      </c>
      <c r="DH204" s="374" t="str">
        <f ca="1">+IF(OFFSET('Sanitation Data'!$H$31,0,10*ROW('Sanitation Data'!H198))="","",OFFSET('Sanitation Data'!$H$31,0,10*ROW('Sanitation Data'!H198)))</f>
        <v/>
      </c>
      <c r="DI204" s="374" t="str">
        <f ca="1">+IF(OFFSET('Sanitation Data'!$H$32,0,10*ROW('Sanitation Data'!H198))="","",OFFSET('Sanitation Data'!$H$32,0,10*ROW('Sanitation Data'!H198)))</f>
        <v/>
      </c>
      <c r="DJ204" s="374" t="str">
        <f ca="1">+IF(OFFSET('Sanitation Data'!$I$28,0,10*ROW('Sanitation Data'!I198))="","",OFFSET('Sanitation Data'!$I$28,0,10*ROW('Sanitation Data'!I198)))</f>
        <v/>
      </c>
      <c r="DK204" s="374" t="str">
        <f ca="1">+IF(OFFSET('Sanitation Data'!$I$29,0,10*ROW('Sanitation Data'!I198))="","",OFFSET('Sanitation Data'!$I$29,0,10*ROW('Sanitation Data'!I198)))</f>
        <v/>
      </c>
      <c r="DL204" s="374" t="str">
        <f ca="1">+IF(OFFSET('Sanitation Data'!$I$30,0,10*ROW('Sanitation Data'!I198))="","",OFFSET('Sanitation Data'!$I$30,0,10*ROW('Sanitation Data'!I198)))</f>
        <v/>
      </c>
      <c r="DM204" s="374" t="str">
        <f ca="1">+IF(OFFSET('Sanitation Data'!$I$31,0,10*ROW('Sanitation Data'!I198))="","",OFFSET('Sanitation Data'!$I$31,0,10*ROW('Sanitation Data'!I198)))</f>
        <v/>
      </c>
      <c r="DN204" s="374" t="str">
        <f ca="1">+IF(OFFSET('Sanitation Data'!$I$32,0,10*ROW('Sanitation Data'!I198))="","",OFFSET('Sanitation Data'!$I$32,0,10*ROW('Sanitation Data'!I198)))</f>
        <v/>
      </c>
      <c r="DO204" s="374" t="str">
        <f ca="1">+IF(OFFSET('Hygiene Data'!$D$11,0,10*ROW('Hygiene Data'!D198))="","",OFFSET('Hygiene Data'!$D$11,0,10*ROW('Hygiene Data'!D198)))</f>
        <v/>
      </c>
      <c r="DP204" s="374" t="str">
        <f ca="1">+IF(OFFSET('Hygiene Data'!$D$12,0,10*ROW('Hygiene Data'!D198))="","",OFFSET('Hygiene Data'!$D$12,0,10*ROW('Hygiene Data'!D198)))</f>
        <v/>
      </c>
      <c r="DQ204" s="374" t="str">
        <f ca="1">+IF(OFFSET('Hygiene Data'!$D$13,0,10*ROW('Hygiene Data'!D198))="","",OFFSET('Hygiene Data'!$D$13,0,10*ROW('Hygiene Data'!D198)))</f>
        <v/>
      </c>
      <c r="DR204" s="374" t="str">
        <f ca="1">+IF(OFFSET('Hygiene Data'!$E$11,0,10*ROW('Hygiene Data'!E198))="","",OFFSET('Hygiene Data'!$E$11,0,10*ROW('Hygiene Data'!E198)))</f>
        <v/>
      </c>
      <c r="DS204" s="374" t="str">
        <f ca="1">+IF(OFFSET('Hygiene Data'!$E$12,0,10*ROW('Hygiene Data'!E198))="","",OFFSET('Hygiene Data'!$E$12,0,10*ROW('Hygiene Data'!E198)))</f>
        <v/>
      </c>
      <c r="DT204" s="374" t="str">
        <f ca="1">+IF(OFFSET('Hygiene Data'!$E$13,0,10*ROW('Hygiene Data'!E198))="","",OFFSET('Hygiene Data'!$E$13,0,10*ROW('Hygiene Data'!E198)))</f>
        <v/>
      </c>
      <c r="DU204" s="374" t="str">
        <f ca="1">+IF(OFFSET('Hygiene Data'!$F$11,0,10*ROW('Hygiene Data'!F198))="","",OFFSET('Hygiene Data'!$F$11,0,10*ROW('Hygiene Data'!F198)))</f>
        <v/>
      </c>
      <c r="DV204" s="374" t="str">
        <f ca="1">+IF(OFFSET('Hygiene Data'!$F$12,0,10*ROW('Hygiene Data'!F198))="","",OFFSET('Hygiene Data'!$F$12,0,10*ROW('Hygiene Data'!F198)))</f>
        <v/>
      </c>
      <c r="DW204" s="374" t="str">
        <f ca="1">+IF(OFFSET('Hygiene Data'!$F$13,0,10*ROW('Hygiene Data'!F198))="","",OFFSET('Hygiene Data'!$F$13,0,10*ROW('Hygiene Data'!F198)))</f>
        <v/>
      </c>
      <c r="DX204" s="374" t="str">
        <f ca="1">+IF(OFFSET('Hygiene Data'!$G$11,0,10*ROW('Hygiene Data'!G198))="","",OFFSET('Hygiene Data'!$G$11,0,10*ROW('Hygiene Data'!G198)))</f>
        <v/>
      </c>
      <c r="DY204" s="374" t="str">
        <f ca="1">+IF(OFFSET('Hygiene Data'!$G$12,0,10*ROW('Hygiene Data'!G198))="","",OFFSET('Hygiene Data'!$G$12,0,10*ROW('Hygiene Data'!G198)))</f>
        <v/>
      </c>
      <c r="DZ204" s="374" t="str">
        <f ca="1">+IF(OFFSET('Hygiene Data'!$G$13,0,10*ROW('Hygiene Data'!G198))="","",OFFSET('Hygiene Data'!$G$13,0,10*ROW('Hygiene Data'!G198)))</f>
        <v/>
      </c>
      <c r="EA204" s="374" t="str">
        <f ca="1">+IF(OFFSET('Hygiene Data'!$H$11,0,10*ROW('Hygiene Data'!H198))="","",OFFSET('Hygiene Data'!$H$11,0,10*ROW('Hygiene Data'!H198)))</f>
        <v/>
      </c>
      <c r="EB204" s="374" t="str">
        <f ca="1">+IF(OFFSET('Hygiene Data'!$H$12,0,10*ROW('Hygiene Data'!H198))="","",OFFSET('Hygiene Data'!$H$12,0,10*ROW('Hygiene Data'!H198)))</f>
        <v/>
      </c>
      <c r="EC204" s="374" t="str">
        <f ca="1">+IF(OFFSET('Hygiene Data'!$H$13,0,10*ROW('Hygiene Data'!H198))="","",OFFSET('Hygiene Data'!$H$13,0,10*ROW('Hygiene Data'!H198)))</f>
        <v/>
      </c>
      <c r="ED204" s="374" t="str">
        <f ca="1">+IF(OFFSET('Hygiene Data'!$I$11,0,10*ROW('Hygiene Data'!I198))="","",OFFSET('Hygiene Data'!$I$11,0,10*ROW('Hygiene Data'!I198)))</f>
        <v/>
      </c>
      <c r="EE204" s="374" t="str">
        <f ca="1">+IF(OFFSET('Hygiene Data'!$I$12,0,10*ROW('Hygiene Data'!I198))="","",OFFSET('Hygiene Data'!$I$12,0,10*ROW('Hygiene Data'!I198)))</f>
        <v/>
      </c>
      <c r="EF204" s="374" t="str">
        <f ca="1">+IF(OFFSET('Hygiene Data'!$I$13,0,10*ROW('Hygiene Data'!I198))="","",OFFSET('Hygiene Data'!$I$13,0,10*ROW('Hygiene Data'!I198)))</f>
        <v/>
      </c>
    </row>
    <row r="205" spans="1:136" x14ac:dyDescent="0.25">
      <c r="A205" s="483" t="str">
        <f ca="1">+IF(OFFSET('Water Data'!$B$2,0,10*ROW('Water Data'!E199))="","",OFFSET('Water Data'!$B$2,0,10*ROW('Water Data'!E199)))</f>
        <v/>
      </c>
      <c r="B205" s="48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0" t="str">
        <f t="shared" ca="1" si="3"/>
        <v/>
      </c>
      <c r="D205" s="51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4" t="str">
        <f ca="1">+IF(OFFSET('Water Data'!$D$27,0,10*ROW('Water Data'!D199))="","",OFFSET('Water Data'!$D$27,0,10*ROW('Water Data'!D199)))</f>
        <v/>
      </c>
      <c r="BT205" s="374" t="str">
        <f ca="1">+IF(OFFSET('Water Data'!$D$28,0,10*ROW('Water Data'!D199))="","",OFFSET('Water Data'!$D$28,0,10*ROW('Water Data'!D199)))</f>
        <v/>
      </c>
      <c r="BU205" s="374" t="str">
        <f ca="1">+IF(OFFSET('Water Data'!$D$29,0,10*ROW('Water Data'!D199))="","",OFFSET('Water Data'!$D$29,0,10*ROW('Water Data'!D199)))</f>
        <v/>
      </c>
      <c r="BV205" s="374" t="str">
        <f ca="1">+IF(OFFSET('Water Data'!$E$27,0,10*ROW('Water Data'!E199))="","",OFFSET('Water Data'!$E$27,0,10*ROW('Water Data'!E199)))</f>
        <v/>
      </c>
      <c r="BW205" s="374" t="str">
        <f ca="1">+IF(OFFSET('Water Data'!$E$28,0,10*ROW('Water Data'!E199))="","",OFFSET('Water Data'!$E$28,0,10*ROW('Water Data'!E199)))</f>
        <v/>
      </c>
      <c r="BX205" s="374" t="str">
        <f ca="1">+IF(OFFSET('Water Data'!$E$29,0,10*ROW('Water Data'!E199))="","",OFFSET('Water Data'!$E$29,0,10*ROW('Water Data'!E199)))</f>
        <v/>
      </c>
      <c r="BY205" s="374" t="str">
        <f ca="1">+IF(OFFSET('Water Data'!$F$27,0,10*ROW('Water Data'!F199))="","",OFFSET('Water Data'!$F$27,0,10*ROW('Water Data'!F199)))</f>
        <v/>
      </c>
      <c r="BZ205" s="374" t="str">
        <f ca="1">+IF(OFFSET('Water Data'!$F$28,0,10*ROW('Water Data'!F199))="","",OFFSET('Water Data'!$F$28,0,10*ROW('Water Data'!F199)))</f>
        <v/>
      </c>
      <c r="CA205" s="374" t="str">
        <f ca="1">+IF(OFFSET('Water Data'!$F$29,0,10*ROW('Water Data'!F199))="","",OFFSET('Water Data'!$F$29,0,10*ROW('Water Data'!F199)))</f>
        <v/>
      </c>
      <c r="CB205" s="374" t="str">
        <f ca="1">+IF(OFFSET('Water Data'!$G$27,0,10*ROW('Water Data'!G199))="","",OFFSET('Water Data'!$G$27,0,10*ROW('Water Data'!G199)))</f>
        <v/>
      </c>
      <c r="CC205" s="374" t="str">
        <f ca="1">+IF(OFFSET('Water Data'!$G$28,0,10*ROW('Water Data'!G199))="","",OFFSET('Water Data'!$G$28,0,10*ROW('Water Data'!G199)))</f>
        <v/>
      </c>
      <c r="CD205" s="374" t="str">
        <f ca="1">+IF(OFFSET('Water Data'!$G$29,0,10*ROW('Water Data'!G199))="","",OFFSET('Water Data'!$G$29,0,10*ROW('Water Data'!G199)))</f>
        <v/>
      </c>
      <c r="CE205" s="374" t="str">
        <f ca="1">+IF(OFFSET('Water Data'!$H$27,0,10*ROW('Water Data'!H199))="","",OFFSET('Water Data'!$H$27,0,10*ROW('Water Data'!H199)))</f>
        <v/>
      </c>
      <c r="CF205" s="374" t="str">
        <f ca="1">+IF(OFFSET('Water Data'!$H$28,0,10*ROW('Water Data'!H199))="","",OFFSET('Water Data'!$H$28,0,10*ROW('Water Data'!H199)))</f>
        <v/>
      </c>
      <c r="CG205" s="374" t="str">
        <f ca="1">+IF(OFFSET('Water Data'!$H$29,0,10*ROW('Water Data'!H199))="","",OFFSET('Water Data'!$H$29,0,10*ROW('Water Data'!H199)))</f>
        <v/>
      </c>
      <c r="CH205" s="374" t="str">
        <f ca="1">+IF(OFFSET('Water Data'!$I$27,0,10*ROW('Water Data'!I199))="","",OFFSET('Water Data'!$I$27,0,10*ROW('Water Data'!I199)))</f>
        <v/>
      </c>
      <c r="CI205" s="374" t="str">
        <f ca="1">+IF(OFFSET('Water Data'!$I$28,0,10*ROW('Water Data'!I199))="","",OFFSET('Water Data'!$I$28,0,10*ROW('Water Data'!I199)))</f>
        <v/>
      </c>
      <c r="CJ205" s="374" t="str">
        <f ca="1">+IF(OFFSET('Water Data'!$I$29,0,10*ROW('Water Data'!I199))="","",OFFSET('Water Data'!$I$29,0,10*ROW('Water Data'!I199)))</f>
        <v/>
      </c>
      <c r="CK205" s="374" t="str">
        <f ca="1">+IF(OFFSET('Sanitation Data'!$D$28,0,10*ROW('Sanitation Data'!D199))="","",OFFSET('Sanitation Data'!$D$28,0,10*ROW('Sanitation Data'!D199)))</f>
        <v/>
      </c>
      <c r="CL205" s="374" t="str">
        <f ca="1">+IF(OFFSET('Sanitation Data'!$D$29,0,10*ROW('Sanitation Data'!D199))="","",OFFSET('Sanitation Data'!$D$29,0,10*ROW('Sanitation Data'!D199)))</f>
        <v/>
      </c>
      <c r="CM205" s="374" t="str">
        <f ca="1">+IF(OFFSET('Sanitation Data'!$D$30,0,10*ROW('Sanitation Data'!D199))="","",OFFSET('Sanitation Data'!$D$30,0,10*ROW('Sanitation Data'!D199)))</f>
        <v/>
      </c>
      <c r="CN205" s="374" t="str">
        <f ca="1">+IF(OFFSET('Sanitation Data'!$D$31,0,10*ROW('Sanitation Data'!D199))="","",OFFSET('Sanitation Data'!$D$31,0,10*ROW('Sanitation Data'!D199)))</f>
        <v/>
      </c>
      <c r="CO205" s="374" t="str">
        <f ca="1">+IF(OFFSET('Sanitation Data'!$D$32,0,10*ROW('Sanitation Data'!D199))="","",OFFSET('Sanitation Data'!$D$32,0,10*ROW('Sanitation Data'!D199)))</f>
        <v/>
      </c>
      <c r="CP205" s="374" t="str">
        <f ca="1">+IF(OFFSET('Sanitation Data'!$E$28,0,10*ROW('Sanitation Data'!E199))="","",OFFSET('Sanitation Data'!$E$28,0,10*ROW('Sanitation Data'!E199)))</f>
        <v/>
      </c>
      <c r="CQ205" s="374" t="str">
        <f ca="1">+IF(OFFSET('Sanitation Data'!$E$29,0,10*ROW('Sanitation Data'!E199))="","",OFFSET('Sanitation Data'!$E$29,0,10*ROW('Sanitation Data'!E199)))</f>
        <v/>
      </c>
      <c r="CR205" s="374" t="str">
        <f ca="1">+IF(OFFSET('Sanitation Data'!$E$30,0,10*ROW('Sanitation Data'!E199))="","",OFFSET('Sanitation Data'!$E$30,0,10*ROW('Sanitation Data'!E199)))</f>
        <v/>
      </c>
      <c r="CS205" s="374" t="str">
        <f ca="1">+IF(OFFSET('Sanitation Data'!$E$31,0,10*ROW('Sanitation Data'!E199))="","",OFFSET('Sanitation Data'!$E$31,0,10*ROW('Sanitation Data'!E199)))</f>
        <v/>
      </c>
      <c r="CT205" s="374" t="str">
        <f ca="1">+IF(OFFSET('Sanitation Data'!$E$32,0,10*ROW('Sanitation Data'!E199))="","",OFFSET('Sanitation Data'!$E$32,0,10*ROW('Sanitation Data'!E199)))</f>
        <v/>
      </c>
      <c r="CU205" s="374" t="str">
        <f ca="1">+IF(OFFSET('Sanitation Data'!$F$28,0,10*ROW('Sanitation Data'!F199))="","",OFFSET('Sanitation Data'!$F$28,0,10*ROW('Sanitation Data'!F199)))</f>
        <v/>
      </c>
      <c r="CV205" s="374" t="str">
        <f ca="1">+IF(OFFSET('Sanitation Data'!$F$29,0,10*ROW('Sanitation Data'!F199))="","",OFFSET('Sanitation Data'!$F$29,0,10*ROW('Sanitation Data'!F199)))</f>
        <v/>
      </c>
      <c r="CW205" s="374" t="str">
        <f ca="1">+IF(OFFSET('Sanitation Data'!$F$30,0,10*ROW('Sanitation Data'!F199))="","",OFFSET('Sanitation Data'!$F$30,0,10*ROW('Sanitation Data'!F199)))</f>
        <v/>
      </c>
      <c r="CX205" s="374" t="str">
        <f ca="1">+IF(OFFSET('Sanitation Data'!$F$31,0,10*ROW('Sanitation Data'!F199))="","",OFFSET('Sanitation Data'!$F$31,0,10*ROW('Sanitation Data'!F199)))</f>
        <v/>
      </c>
      <c r="CY205" s="374" t="str">
        <f ca="1">+IF(OFFSET('Sanitation Data'!$F$32,0,10*ROW('Sanitation Data'!F199))="","",OFFSET('Sanitation Data'!$F$32,0,10*ROW('Sanitation Data'!F199)))</f>
        <v/>
      </c>
      <c r="CZ205" s="374" t="str">
        <f ca="1">+IF(OFFSET('Sanitation Data'!$G$28,0,10*ROW('Sanitation Data'!G199))="","",OFFSET('Sanitation Data'!$G$28,0,10*ROW('Sanitation Data'!G199)))</f>
        <v/>
      </c>
      <c r="DA205" s="374" t="str">
        <f ca="1">+IF(OFFSET('Sanitation Data'!$G$29,0,10*ROW('Sanitation Data'!G199))="","",OFFSET('Sanitation Data'!$G$29,0,10*ROW('Sanitation Data'!G199)))</f>
        <v/>
      </c>
      <c r="DB205" s="374" t="str">
        <f ca="1">+IF(OFFSET('Sanitation Data'!$G$30,0,10*ROW('Sanitation Data'!G199))="","",OFFSET('Sanitation Data'!$G$30,0,10*ROW('Sanitation Data'!G199)))</f>
        <v/>
      </c>
      <c r="DC205" s="374" t="str">
        <f ca="1">+IF(OFFSET('Sanitation Data'!$G$31,0,10*ROW('Sanitation Data'!G199))="","",OFFSET('Sanitation Data'!$G$31,0,10*ROW('Sanitation Data'!G199)))</f>
        <v/>
      </c>
      <c r="DD205" s="374" t="str">
        <f ca="1">+IF(OFFSET('Sanitation Data'!$G$32,0,10*ROW('Sanitation Data'!G199))="","",OFFSET('Sanitation Data'!$G$32,0,10*ROW('Sanitation Data'!G199)))</f>
        <v/>
      </c>
      <c r="DE205" s="374" t="str">
        <f ca="1">+IF(OFFSET('Sanitation Data'!$H$28,0,10*ROW('Sanitation Data'!H199))="","",OFFSET('Sanitation Data'!$H$28,0,10*ROW('Sanitation Data'!H199)))</f>
        <v/>
      </c>
      <c r="DF205" s="374" t="str">
        <f ca="1">+IF(OFFSET('Sanitation Data'!$H$29,0,10*ROW('Sanitation Data'!H199))="","",OFFSET('Sanitation Data'!$H$29,0,10*ROW('Sanitation Data'!H199)))</f>
        <v/>
      </c>
      <c r="DG205" s="374" t="str">
        <f ca="1">+IF(OFFSET('Sanitation Data'!$H$30,0,10*ROW('Sanitation Data'!H199))="","",OFFSET('Sanitation Data'!$H$30,0,10*ROW('Sanitation Data'!H199)))</f>
        <v/>
      </c>
      <c r="DH205" s="374" t="str">
        <f ca="1">+IF(OFFSET('Sanitation Data'!$H$31,0,10*ROW('Sanitation Data'!H199))="","",OFFSET('Sanitation Data'!$H$31,0,10*ROW('Sanitation Data'!H199)))</f>
        <v/>
      </c>
      <c r="DI205" s="374" t="str">
        <f ca="1">+IF(OFFSET('Sanitation Data'!$H$32,0,10*ROW('Sanitation Data'!H199))="","",OFFSET('Sanitation Data'!$H$32,0,10*ROW('Sanitation Data'!H199)))</f>
        <v/>
      </c>
      <c r="DJ205" s="374" t="str">
        <f ca="1">+IF(OFFSET('Sanitation Data'!$I$28,0,10*ROW('Sanitation Data'!I199))="","",OFFSET('Sanitation Data'!$I$28,0,10*ROW('Sanitation Data'!I199)))</f>
        <v/>
      </c>
      <c r="DK205" s="374" t="str">
        <f ca="1">+IF(OFFSET('Sanitation Data'!$I$29,0,10*ROW('Sanitation Data'!I199))="","",OFFSET('Sanitation Data'!$I$29,0,10*ROW('Sanitation Data'!I199)))</f>
        <v/>
      </c>
      <c r="DL205" s="374" t="str">
        <f ca="1">+IF(OFFSET('Sanitation Data'!$I$30,0,10*ROW('Sanitation Data'!I199))="","",OFFSET('Sanitation Data'!$I$30,0,10*ROW('Sanitation Data'!I199)))</f>
        <v/>
      </c>
      <c r="DM205" s="374" t="str">
        <f ca="1">+IF(OFFSET('Sanitation Data'!$I$31,0,10*ROW('Sanitation Data'!I199))="","",OFFSET('Sanitation Data'!$I$31,0,10*ROW('Sanitation Data'!I199)))</f>
        <v/>
      </c>
      <c r="DN205" s="374" t="str">
        <f ca="1">+IF(OFFSET('Sanitation Data'!$I$32,0,10*ROW('Sanitation Data'!I199))="","",OFFSET('Sanitation Data'!$I$32,0,10*ROW('Sanitation Data'!I199)))</f>
        <v/>
      </c>
      <c r="DO205" s="374" t="str">
        <f ca="1">+IF(OFFSET('Hygiene Data'!$D$11,0,10*ROW('Hygiene Data'!D199))="","",OFFSET('Hygiene Data'!$D$11,0,10*ROW('Hygiene Data'!D199)))</f>
        <v/>
      </c>
      <c r="DP205" s="374" t="str">
        <f ca="1">+IF(OFFSET('Hygiene Data'!$D$12,0,10*ROW('Hygiene Data'!D199))="","",OFFSET('Hygiene Data'!$D$12,0,10*ROW('Hygiene Data'!D199)))</f>
        <v/>
      </c>
      <c r="DQ205" s="374" t="str">
        <f ca="1">+IF(OFFSET('Hygiene Data'!$D$13,0,10*ROW('Hygiene Data'!D199))="","",OFFSET('Hygiene Data'!$D$13,0,10*ROW('Hygiene Data'!D199)))</f>
        <v/>
      </c>
      <c r="DR205" s="374" t="str">
        <f ca="1">+IF(OFFSET('Hygiene Data'!$E$11,0,10*ROW('Hygiene Data'!E199))="","",OFFSET('Hygiene Data'!$E$11,0,10*ROW('Hygiene Data'!E199)))</f>
        <v/>
      </c>
      <c r="DS205" s="374" t="str">
        <f ca="1">+IF(OFFSET('Hygiene Data'!$E$12,0,10*ROW('Hygiene Data'!E199))="","",OFFSET('Hygiene Data'!$E$12,0,10*ROW('Hygiene Data'!E199)))</f>
        <v/>
      </c>
      <c r="DT205" s="374" t="str">
        <f ca="1">+IF(OFFSET('Hygiene Data'!$E$13,0,10*ROW('Hygiene Data'!E199))="","",OFFSET('Hygiene Data'!$E$13,0,10*ROW('Hygiene Data'!E199)))</f>
        <v/>
      </c>
      <c r="DU205" s="374" t="str">
        <f ca="1">+IF(OFFSET('Hygiene Data'!$F$11,0,10*ROW('Hygiene Data'!F199))="","",OFFSET('Hygiene Data'!$F$11,0,10*ROW('Hygiene Data'!F199)))</f>
        <v/>
      </c>
      <c r="DV205" s="374" t="str">
        <f ca="1">+IF(OFFSET('Hygiene Data'!$F$12,0,10*ROW('Hygiene Data'!F199))="","",OFFSET('Hygiene Data'!$F$12,0,10*ROW('Hygiene Data'!F199)))</f>
        <v/>
      </c>
      <c r="DW205" s="374" t="str">
        <f ca="1">+IF(OFFSET('Hygiene Data'!$F$13,0,10*ROW('Hygiene Data'!F199))="","",OFFSET('Hygiene Data'!$F$13,0,10*ROW('Hygiene Data'!F199)))</f>
        <v/>
      </c>
      <c r="DX205" s="374" t="str">
        <f ca="1">+IF(OFFSET('Hygiene Data'!$G$11,0,10*ROW('Hygiene Data'!G199))="","",OFFSET('Hygiene Data'!$G$11,0,10*ROW('Hygiene Data'!G199)))</f>
        <v/>
      </c>
      <c r="DY205" s="374" t="str">
        <f ca="1">+IF(OFFSET('Hygiene Data'!$G$12,0,10*ROW('Hygiene Data'!G199))="","",OFFSET('Hygiene Data'!$G$12,0,10*ROW('Hygiene Data'!G199)))</f>
        <v/>
      </c>
      <c r="DZ205" s="374" t="str">
        <f ca="1">+IF(OFFSET('Hygiene Data'!$G$13,0,10*ROW('Hygiene Data'!G199))="","",OFFSET('Hygiene Data'!$G$13,0,10*ROW('Hygiene Data'!G199)))</f>
        <v/>
      </c>
      <c r="EA205" s="374" t="str">
        <f ca="1">+IF(OFFSET('Hygiene Data'!$H$11,0,10*ROW('Hygiene Data'!H199))="","",OFFSET('Hygiene Data'!$H$11,0,10*ROW('Hygiene Data'!H199)))</f>
        <v/>
      </c>
      <c r="EB205" s="374" t="str">
        <f ca="1">+IF(OFFSET('Hygiene Data'!$H$12,0,10*ROW('Hygiene Data'!H199))="","",OFFSET('Hygiene Data'!$H$12,0,10*ROW('Hygiene Data'!H199)))</f>
        <v/>
      </c>
      <c r="EC205" s="374" t="str">
        <f ca="1">+IF(OFFSET('Hygiene Data'!$H$13,0,10*ROW('Hygiene Data'!H199))="","",OFFSET('Hygiene Data'!$H$13,0,10*ROW('Hygiene Data'!H199)))</f>
        <v/>
      </c>
      <c r="ED205" s="374" t="str">
        <f ca="1">+IF(OFFSET('Hygiene Data'!$I$11,0,10*ROW('Hygiene Data'!I199))="","",OFFSET('Hygiene Data'!$I$11,0,10*ROW('Hygiene Data'!I199)))</f>
        <v/>
      </c>
      <c r="EE205" s="374" t="str">
        <f ca="1">+IF(OFFSET('Hygiene Data'!$I$12,0,10*ROW('Hygiene Data'!I199))="","",OFFSET('Hygiene Data'!$I$12,0,10*ROW('Hygiene Data'!I199)))</f>
        <v/>
      </c>
      <c r="EF205" s="374" t="str">
        <f ca="1">+IF(OFFSET('Hygiene Data'!$I$13,0,10*ROW('Hygiene Data'!I199))="","",OFFSET('Hygiene Data'!$I$13,0,10*ROW('Hygiene Data'!I199)))</f>
        <v/>
      </c>
    </row>
    <row r="206" spans="1:136" x14ac:dyDescent="0.25">
      <c r="A206" s="483" t="str">
        <f ca="1">+IF(OFFSET('Water Data'!$B$2,0,10*ROW('Water Data'!E200))="","",OFFSET('Water Data'!$B$2,0,10*ROW('Water Data'!E200)))</f>
        <v/>
      </c>
      <c r="B206" s="48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0" t="str">
        <f t="shared" ca="1" si="3"/>
        <v/>
      </c>
      <c r="D206" s="51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4" t="str">
        <f ca="1">+IF(OFFSET('Water Data'!$D$27,0,10*ROW('Water Data'!D200))="","",OFFSET('Water Data'!$D$27,0,10*ROW('Water Data'!D200)))</f>
        <v/>
      </c>
      <c r="BT206" s="374" t="str">
        <f ca="1">+IF(OFFSET('Water Data'!$D$28,0,10*ROW('Water Data'!D200))="","",OFFSET('Water Data'!$D$28,0,10*ROW('Water Data'!D200)))</f>
        <v/>
      </c>
      <c r="BU206" s="374" t="str">
        <f ca="1">+IF(OFFSET('Water Data'!$D$29,0,10*ROW('Water Data'!D200))="","",OFFSET('Water Data'!$D$29,0,10*ROW('Water Data'!D200)))</f>
        <v/>
      </c>
      <c r="BV206" s="374" t="str">
        <f ca="1">+IF(OFFSET('Water Data'!$E$27,0,10*ROW('Water Data'!E200))="","",OFFSET('Water Data'!$E$27,0,10*ROW('Water Data'!E200)))</f>
        <v/>
      </c>
      <c r="BW206" s="374" t="str">
        <f ca="1">+IF(OFFSET('Water Data'!$E$28,0,10*ROW('Water Data'!E200))="","",OFFSET('Water Data'!$E$28,0,10*ROW('Water Data'!E200)))</f>
        <v/>
      </c>
      <c r="BX206" s="374" t="str">
        <f ca="1">+IF(OFFSET('Water Data'!$E$29,0,10*ROW('Water Data'!E200))="","",OFFSET('Water Data'!$E$29,0,10*ROW('Water Data'!E200)))</f>
        <v/>
      </c>
      <c r="BY206" s="374" t="str">
        <f ca="1">+IF(OFFSET('Water Data'!$F$27,0,10*ROW('Water Data'!F200))="","",OFFSET('Water Data'!$F$27,0,10*ROW('Water Data'!F200)))</f>
        <v/>
      </c>
      <c r="BZ206" s="374" t="str">
        <f ca="1">+IF(OFFSET('Water Data'!$F$28,0,10*ROW('Water Data'!F200))="","",OFFSET('Water Data'!$F$28,0,10*ROW('Water Data'!F200)))</f>
        <v/>
      </c>
      <c r="CA206" s="374" t="str">
        <f ca="1">+IF(OFFSET('Water Data'!$F$29,0,10*ROW('Water Data'!F200))="","",OFFSET('Water Data'!$F$29,0,10*ROW('Water Data'!F200)))</f>
        <v/>
      </c>
      <c r="CB206" s="374" t="str">
        <f ca="1">+IF(OFFSET('Water Data'!$G$27,0,10*ROW('Water Data'!G200))="","",OFFSET('Water Data'!$G$27,0,10*ROW('Water Data'!G200)))</f>
        <v/>
      </c>
      <c r="CC206" s="374" t="str">
        <f ca="1">+IF(OFFSET('Water Data'!$G$28,0,10*ROW('Water Data'!G200))="","",OFFSET('Water Data'!$G$28,0,10*ROW('Water Data'!G200)))</f>
        <v/>
      </c>
      <c r="CD206" s="374" t="str">
        <f ca="1">+IF(OFFSET('Water Data'!$G$29,0,10*ROW('Water Data'!G200))="","",OFFSET('Water Data'!$G$29,0,10*ROW('Water Data'!G200)))</f>
        <v/>
      </c>
      <c r="CE206" s="374" t="str">
        <f ca="1">+IF(OFFSET('Water Data'!$H$27,0,10*ROW('Water Data'!H200))="","",OFFSET('Water Data'!$H$27,0,10*ROW('Water Data'!H200)))</f>
        <v/>
      </c>
      <c r="CF206" s="374" t="str">
        <f ca="1">+IF(OFFSET('Water Data'!$H$28,0,10*ROW('Water Data'!H200))="","",OFFSET('Water Data'!$H$28,0,10*ROW('Water Data'!H200)))</f>
        <v/>
      </c>
      <c r="CG206" s="374" t="str">
        <f ca="1">+IF(OFFSET('Water Data'!$H$29,0,10*ROW('Water Data'!H200))="","",OFFSET('Water Data'!$H$29,0,10*ROW('Water Data'!H200)))</f>
        <v/>
      </c>
      <c r="CH206" s="374" t="str">
        <f ca="1">+IF(OFFSET('Water Data'!$I$27,0,10*ROW('Water Data'!I200))="","",OFFSET('Water Data'!$I$27,0,10*ROW('Water Data'!I200)))</f>
        <v/>
      </c>
      <c r="CI206" s="374" t="str">
        <f ca="1">+IF(OFFSET('Water Data'!$I$28,0,10*ROW('Water Data'!I200))="","",OFFSET('Water Data'!$I$28,0,10*ROW('Water Data'!I200)))</f>
        <v/>
      </c>
      <c r="CJ206" s="374" t="str">
        <f ca="1">+IF(OFFSET('Water Data'!$I$29,0,10*ROW('Water Data'!I200))="","",OFFSET('Water Data'!$I$29,0,10*ROW('Water Data'!I200)))</f>
        <v/>
      </c>
      <c r="CK206" s="374" t="str">
        <f ca="1">+IF(OFFSET('Sanitation Data'!$D$28,0,10*ROW('Sanitation Data'!D200))="","",OFFSET('Sanitation Data'!$D$28,0,10*ROW('Sanitation Data'!D200)))</f>
        <v/>
      </c>
      <c r="CL206" s="374" t="str">
        <f ca="1">+IF(OFFSET('Sanitation Data'!$D$29,0,10*ROW('Sanitation Data'!D200))="","",OFFSET('Sanitation Data'!$D$29,0,10*ROW('Sanitation Data'!D200)))</f>
        <v/>
      </c>
      <c r="CM206" s="374" t="str">
        <f ca="1">+IF(OFFSET('Sanitation Data'!$D$30,0,10*ROW('Sanitation Data'!D200))="","",OFFSET('Sanitation Data'!$D$30,0,10*ROW('Sanitation Data'!D200)))</f>
        <v/>
      </c>
      <c r="CN206" s="374" t="str">
        <f ca="1">+IF(OFFSET('Sanitation Data'!$D$31,0,10*ROW('Sanitation Data'!D200))="","",OFFSET('Sanitation Data'!$D$31,0,10*ROW('Sanitation Data'!D200)))</f>
        <v/>
      </c>
      <c r="CO206" s="374" t="str">
        <f ca="1">+IF(OFFSET('Sanitation Data'!$D$32,0,10*ROW('Sanitation Data'!D200))="","",OFFSET('Sanitation Data'!$D$32,0,10*ROW('Sanitation Data'!D200)))</f>
        <v/>
      </c>
      <c r="CP206" s="374" t="str">
        <f ca="1">+IF(OFFSET('Sanitation Data'!$E$28,0,10*ROW('Sanitation Data'!E200))="","",OFFSET('Sanitation Data'!$E$28,0,10*ROW('Sanitation Data'!E200)))</f>
        <v/>
      </c>
      <c r="CQ206" s="374" t="str">
        <f ca="1">+IF(OFFSET('Sanitation Data'!$E$29,0,10*ROW('Sanitation Data'!E200))="","",OFFSET('Sanitation Data'!$E$29,0,10*ROW('Sanitation Data'!E200)))</f>
        <v/>
      </c>
      <c r="CR206" s="374" t="str">
        <f ca="1">+IF(OFFSET('Sanitation Data'!$E$30,0,10*ROW('Sanitation Data'!E200))="","",OFFSET('Sanitation Data'!$E$30,0,10*ROW('Sanitation Data'!E200)))</f>
        <v/>
      </c>
      <c r="CS206" s="374" t="str">
        <f ca="1">+IF(OFFSET('Sanitation Data'!$E$31,0,10*ROW('Sanitation Data'!E200))="","",OFFSET('Sanitation Data'!$E$31,0,10*ROW('Sanitation Data'!E200)))</f>
        <v/>
      </c>
      <c r="CT206" s="374" t="str">
        <f ca="1">+IF(OFFSET('Sanitation Data'!$E$32,0,10*ROW('Sanitation Data'!E200))="","",OFFSET('Sanitation Data'!$E$32,0,10*ROW('Sanitation Data'!E200)))</f>
        <v/>
      </c>
      <c r="CU206" s="374" t="str">
        <f ca="1">+IF(OFFSET('Sanitation Data'!$F$28,0,10*ROW('Sanitation Data'!F200))="","",OFFSET('Sanitation Data'!$F$28,0,10*ROW('Sanitation Data'!F200)))</f>
        <v/>
      </c>
      <c r="CV206" s="374" t="str">
        <f ca="1">+IF(OFFSET('Sanitation Data'!$F$29,0,10*ROW('Sanitation Data'!F200))="","",OFFSET('Sanitation Data'!$F$29,0,10*ROW('Sanitation Data'!F200)))</f>
        <v/>
      </c>
      <c r="CW206" s="374" t="str">
        <f ca="1">+IF(OFFSET('Sanitation Data'!$F$30,0,10*ROW('Sanitation Data'!F200))="","",OFFSET('Sanitation Data'!$F$30,0,10*ROW('Sanitation Data'!F200)))</f>
        <v/>
      </c>
      <c r="CX206" s="374" t="str">
        <f ca="1">+IF(OFFSET('Sanitation Data'!$F$31,0,10*ROW('Sanitation Data'!F200))="","",OFFSET('Sanitation Data'!$F$31,0,10*ROW('Sanitation Data'!F200)))</f>
        <v/>
      </c>
      <c r="CY206" s="374" t="str">
        <f ca="1">+IF(OFFSET('Sanitation Data'!$F$32,0,10*ROW('Sanitation Data'!F200))="","",OFFSET('Sanitation Data'!$F$32,0,10*ROW('Sanitation Data'!F200)))</f>
        <v/>
      </c>
      <c r="CZ206" s="374" t="str">
        <f ca="1">+IF(OFFSET('Sanitation Data'!$G$28,0,10*ROW('Sanitation Data'!G200))="","",OFFSET('Sanitation Data'!$G$28,0,10*ROW('Sanitation Data'!G200)))</f>
        <v/>
      </c>
      <c r="DA206" s="374" t="str">
        <f ca="1">+IF(OFFSET('Sanitation Data'!$G$29,0,10*ROW('Sanitation Data'!G200))="","",OFFSET('Sanitation Data'!$G$29,0,10*ROW('Sanitation Data'!G200)))</f>
        <v/>
      </c>
      <c r="DB206" s="374" t="str">
        <f ca="1">+IF(OFFSET('Sanitation Data'!$G$30,0,10*ROW('Sanitation Data'!G200))="","",OFFSET('Sanitation Data'!$G$30,0,10*ROW('Sanitation Data'!G200)))</f>
        <v/>
      </c>
      <c r="DC206" s="374" t="str">
        <f ca="1">+IF(OFFSET('Sanitation Data'!$G$31,0,10*ROW('Sanitation Data'!G200))="","",OFFSET('Sanitation Data'!$G$31,0,10*ROW('Sanitation Data'!G200)))</f>
        <v/>
      </c>
      <c r="DD206" s="374" t="str">
        <f ca="1">+IF(OFFSET('Sanitation Data'!$G$32,0,10*ROW('Sanitation Data'!G200))="","",OFFSET('Sanitation Data'!$G$32,0,10*ROW('Sanitation Data'!G200)))</f>
        <v/>
      </c>
      <c r="DE206" s="374" t="str">
        <f ca="1">+IF(OFFSET('Sanitation Data'!$H$28,0,10*ROW('Sanitation Data'!H200))="","",OFFSET('Sanitation Data'!$H$28,0,10*ROW('Sanitation Data'!H200)))</f>
        <v/>
      </c>
      <c r="DF206" s="374" t="str">
        <f ca="1">+IF(OFFSET('Sanitation Data'!$H$29,0,10*ROW('Sanitation Data'!H200))="","",OFFSET('Sanitation Data'!$H$29,0,10*ROW('Sanitation Data'!H200)))</f>
        <v/>
      </c>
      <c r="DG206" s="374" t="str">
        <f ca="1">+IF(OFFSET('Sanitation Data'!$H$30,0,10*ROW('Sanitation Data'!H200))="","",OFFSET('Sanitation Data'!$H$30,0,10*ROW('Sanitation Data'!H200)))</f>
        <v/>
      </c>
      <c r="DH206" s="374" t="str">
        <f ca="1">+IF(OFFSET('Sanitation Data'!$H$31,0,10*ROW('Sanitation Data'!H200))="","",OFFSET('Sanitation Data'!$H$31,0,10*ROW('Sanitation Data'!H200)))</f>
        <v/>
      </c>
      <c r="DI206" s="374" t="str">
        <f ca="1">+IF(OFFSET('Sanitation Data'!$H$32,0,10*ROW('Sanitation Data'!H200))="","",OFFSET('Sanitation Data'!$H$32,0,10*ROW('Sanitation Data'!H200)))</f>
        <v/>
      </c>
      <c r="DJ206" s="374" t="str">
        <f ca="1">+IF(OFFSET('Sanitation Data'!$I$28,0,10*ROW('Sanitation Data'!I200))="","",OFFSET('Sanitation Data'!$I$28,0,10*ROW('Sanitation Data'!I200)))</f>
        <v/>
      </c>
      <c r="DK206" s="374" t="str">
        <f ca="1">+IF(OFFSET('Sanitation Data'!$I$29,0,10*ROW('Sanitation Data'!I200))="","",OFFSET('Sanitation Data'!$I$29,0,10*ROW('Sanitation Data'!I200)))</f>
        <v/>
      </c>
      <c r="DL206" s="374" t="str">
        <f ca="1">+IF(OFFSET('Sanitation Data'!$I$30,0,10*ROW('Sanitation Data'!I200))="","",OFFSET('Sanitation Data'!$I$30,0,10*ROW('Sanitation Data'!I200)))</f>
        <v/>
      </c>
      <c r="DM206" s="374" t="str">
        <f ca="1">+IF(OFFSET('Sanitation Data'!$I$31,0,10*ROW('Sanitation Data'!I200))="","",OFFSET('Sanitation Data'!$I$31,0,10*ROW('Sanitation Data'!I200)))</f>
        <v/>
      </c>
      <c r="DN206" s="374" t="str">
        <f ca="1">+IF(OFFSET('Sanitation Data'!$I$32,0,10*ROW('Sanitation Data'!I200))="","",OFFSET('Sanitation Data'!$I$32,0,10*ROW('Sanitation Data'!I200)))</f>
        <v/>
      </c>
      <c r="DO206" s="374" t="str">
        <f ca="1">+IF(OFFSET('Hygiene Data'!$D$11,0,10*ROW('Hygiene Data'!D200))="","",OFFSET('Hygiene Data'!$D$11,0,10*ROW('Hygiene Data'!D200)))</f>
        <v/>
      </c>
      <c r="DP206" s="374" t="str">
        <f ca="1">+IF(OFFSET('Hygiene Data'!$D$12,0,10*ROW('Hygiene Data'!D200))="","",OFFSET('Hygiene Data'!$D$12,0,10*ROW('Hygiene Data'!D200)))</f>
        <v/>
      </c>
      <c r="DQ206" s="374" t="str">
        <f ca="1">+IF(OFFSET('Hygiene Data'!$D$13,0,10*ROW('Hygiene Data'!D200))="","",OFFSET('Hygiene Data'!$D$13,0,10*ROW('Hygiene Data'!D200)))</f>
        <v/>
      </c>
      <c r="DR206" s="374" t="str">
        <f ca="1">+IF(OFFSET('Hygiene Data'!$E$11,0,10*ROW('Hygiene Data'!E200))="","",OFFSET('Hygiene Data'!$E$11,0,10*ROW('Hygiene Data'!E200)))</f>
        <v/>
      </c>
      <c r="DS206" s="374" t="str">
        <f ca="1">+IF(OFFSET('Hygiene Data'!$E$12,0,10*ROW('Hygiene Data'!E200))="","",OFFSET('Hygiene Data'!$E$12,0,10*ROW('Hygiene Data'!E200)))</f>
        <v/>
      </c>
      <c r="DT206" s="374" t="str">
        <f ca="1">+IF(OFFSET('Hygiene Data'!$E$13,0,10*ROW('Hygiene Data'!E200))="","",OFFSET('Hygiene Data'!$E$13,0,10*ROW('Hygiene Data'!E200)))</f>
        <v/>
      </c>
      <c r="DU206" s="374" t="str">
        <f ca="1">+IF(OFFSET('Hygiene Data'!$F$11,0,10*ROW('Hygiene Data'!F200))="","",OFFSET('Hygiene Data'!$F$11,0,10*ROW('Hygiene Data'!F200)))</f>
        <v/>
      </c>
      <c r="DV206" s="374" t="str">
        <f ca="1">+IF(OFFSET('Hygiene Data'!$F$12,0,10*ROW('Hygiene Data'!F200))="","",OFFSET('Hygiene Data'!$F$12,0,10*ROW('Hygiene Data'!F200)))</f>
        <v/>
      </c>
      <c r="DW206" s="374" t="str">
        <f ca="1">+IF(OFFSET('Hygiene Data'!$F$13,0,10*ROW('Hygiene Data'!F200))="","",OFFSET('Hygiene Data'!$F$13,0,10*ROW('Hygiene Data'!F200)))</f>
        <v/>
      </c>
      <c r="DX206" s="374" t="str">
        <f ca="1">+IF(OFFSET('Hygiene Data'!$G$11,0,10*ROW('Hygiene Data'!G200))="","",OFFSET('Hygiene Data'!$G$11,0,10*ROW('Hygiene Data'!G200)))</f>
        <v/>
      </c>
      <c r="DY206" s="374" t="str">
        <f ca="1">+IF(OFFSET('Hygiene Data'!$G$12,0,10*ROW('Hygiene Data'!G200))="","",OFFSET('Hygiene Data'!$G$12,0,10*ROW('Hygiene Data'!G200)))</f>
        <v/>
      </c>
      <c r="DZ206" s="374" t="str">
        <f ca="1">+IF(OFFSET('Hygiene Data'!$G$13,0,10*ROW('Hygiene Data'!G200))="","",OFFSET('Hygiene Data'!$G$13,0,10*ROW('Hygiene Data'!G200)))</f>
        <v/>
      </c>
      <c r="EA206" s="374" t="str">
        <f ca="1">+IF(OFFSET('Hygiene Data'!$H$11,0,10*ROW('Hygiene Data'!H200))="","",OFFSET('Hygiene Data'!$H$11,0,10*ROW('Hygiene Data'!H200)))</f>
        <v/>
      </c>
      <c r="EB206" s="374" t="str">
        <f ca="1">+IF(OFFSET('Hygiene Data'!$H$12,0,10*ROW('Hygiene Data'!H200))="","",OFFSET('Hygiene Data'!$H$12,0,10*ROW('Hygiene Data'!H200)))</f>
        <v/>
      </c>
      <c r="EC206" s="374" t="str">
        <f ca="1">+IF(OFFSET('Hygiene Data'!$H$13,0,10*ROW('Hygiene Data'!H200))="","",OFFSET('Hygiene Data'!$H$13,0,10*ROW('Hygiene Data'!H200)))</f>
        <v/>
      </c>
      <c r="ED206" s="374" t="str">
        <f ca="1">+IF(OFFSET('Hygiene Data'!$I$11,0,10*ROW('Hygiene Data'!I200))="","",OFFSET('Hygiene Data'!$I$11,0,10*ROW('Hygiene Data'!I200)))</f>
        <v/>
      </c>
      <c r="EE206" s="374" t="str">
        <f ca="1">+IF(OFFSET('Hygiene Data'!$I$12,0,10*ROW('Hygiene Data'!I200))="","",OFFSET('Hygiene Data'!$I$12,0,10*ROW('Hygiene Data'!I200)))</f>
        <v/>
      </c>
      <c r="EF206" s="374" t="str">
        <f ca="1">+IF(OFFSET('Hygiene Data'!$I$13,0,10*ROW('Hygiene Data'!I200))="","",OFFSET('Hygiene Data'!$I$13,0,10*ROW('Hygiene Data'!I200)))</f>
        <v/>
      </c>
    </row>
    <row r="207" spans="1:136" x14ac:dyDescent="0.25">
      <c r="A207" s="483" t="str">
        <f ca="1">+IF(OFFSET('Water Data'!$B$2,0,10*ROW('Water Data'!E201))="","",OFFSET('Water Data'!$B$2,0,10*ROW('Water Data'!E201)))</f>
        <v/>
      </c>
      <c r="B207" s="48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0" t="str">
        <f t="shared" ca="1" si="3"/>
        <v/>
      </c>
      <c r="D207" s="51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4" t="str">
        <f ca="1">+IF(OFFSET('Water Data'!$D$27,0,10*ROW('Water Data'!D201))="","",OFFSET('Water Data'!$D$27,0,10*ROW('Water Data'!D201)))</f>
        <v/>
      </c>
      <c r="BT207" s="374" t="str">
        <f ca="1">+IF(OFFSET('Water Data'!$D$28,0,10*ROW('Water Data'!D201))="","",OFFSET('Water Data'!$D$28,0,10*ROW('Water Data'!D201)))</f>
        <v/>
      </c>
      <c r="BU207" s="374" t="str">
        <f ca="1">+IF(OFFSET('Water Data'!$D$29,0,10*ROW('Water Data'!D201))="","",OFFSET('Water Data'!$D$29,0,10*ROW('Water Data'!D201)))</f>
        <v/>
      </c>
      <c r="BV207" s="374" t="str">
        <f ca="1">+IF(OFFSET('Water Data'!$E$27,0,10*ROW('Water Data'!E201))="","",OFFSET('Water Data'!$E$27,0,10*ROW('Water Data'!E201)))</f>
        <v/>
      </c>
      <c r="BW207" s="374" t="str">
        <f ca="1">+IF(OFFSET('Water Data'!$E$28,0,10*ROW('Water Data'!E201))="","",OFFSET('Water Data'!$E$28,0,10*ROW('Water Data'!E201)))</f>
        <v/>
      </c>
      <c r="BX207" s="374" t="str">
        <f ca="1">+IF(OFFSET('Water Data'!$E$29,0,10*ROW('Water Data'!E201))="","",OFFSET('Water Data'!$E$29,0,10*ROW('Water Data'!E201)))</f>
        <v/>
      </c>
      <c r="BY207" s="374" t="str">
        <f ca="1">+IF(OFFSET('Water Data'!$F$27,0,10*ROW('Water Data'!F201))="","",OFFSET('Water Data'!$F$27,0,10*ROW('Water Data'!F201)))</f>
        <v/>
      </c>
      <c r="BZ207" s="374" t="str">
        <f ca="1">+IF(OFFSET('Water Data'!$F$28,0,10*ROW('Water Data'!F201))="","",OFFSET('Water Data'!$F$28,0,10*ROW('Water Data'!F201)))</f>
        <v/>
      </c>
      <c r="CA207" s="374" t="str">
        <f ca="1">+IF(OFFSET('Water Data'!$F$29,0,10*ROW('Water Data'!F201))="","",OFFSET('Water Data'!$F$29,0,10*ROW('Water Data'!F201)))</f>
        <v/>
      </c>
      <c r="CB207" s="374" t="str">
        <f ca="1">+IF(OFFSET('Water Data'!$G$27,0,10*ROW('Water Data'!G201))="","",OFFSET('Water Data'!$G$27,0,10*ROW('Water Data'!G201)))</f>
        <v/>
      </c>
      <c r="CC207" s="374" t="str">
        <f ca="1">+IF(OFFSET('Water Data'!$G$28,0,10*ROW('Water Data'!G201))="","",OFFSET('Water Data'!$G$28,0,10*ROW('Water Data'!G201)))</f>
        <v/>
      </c>
      <c r="CD207" s="374" t="str">
        <f ca="1">+IF(OFFSET('Water Data'!$G$29,0,10*ROW('Water Data'!G201))="","",OFFSET('Water Data'!$G$29,0,10*ROW('Water Data'!G201)))</f>
        <v/>
      </c>
      <c r="CE207" s="374" t="str">
        <f ca="1">+IF(OFFSET('Water Data'!$H$27,0,10*ROW('Water Data'!H201))="","",OFFSET('Water Data'!$H$27,0,10*ROW('Water Data'!H201)))</f>
        <v/>
      </c>
      <c r="CF207" s="374" t="str">
        <f ca="1">+IF(OFFSET('Water Data'!$H$28,0,10*ROW('Water Data'!H201))="","",OFFSET('Water Data'!$H$28,0,10*ROW('Water Data'!H201)))</f>
        <v/>
      </c>
      <c r="CG207" s="374" t="str">
        <f ca="1">+IF(OFFSET('Water Data'!$H$29,0,10*ROW('Water Data'!H201))="","",OFFSET('Water Data'!$H$29,0,10*ROW('Water Data'!H201)))</f>
        <v/>
      </c>
      <c r="CH207" s="374" t="str">
        <f ca="1">+IF(OFFSET('Water Data'!$I$27,0,10*ROW('Water Data'!I201))="","",OFFSET('Water Data'!$I$27,0,10*ROW('Water Data'!I201)))</f>
        <v/>
      </c>
      <c r="CI207" s="374" t="str">
        <f ca="1">+IF(OFFSET('Water Data'!$I$28,0,10*ROW('Water Data'!I201))="","",OFFSET('Water Data'!$I$28,0,10*ROW('Water Data'!I201)))</f>
        <v/>
      </c>
      <c r="CJ207" s="374" t="str">
        <f ca="1">+IF(OFFSET('Water Data'!$I$29,0,10*ROW('Water Data'!I201))="","",OFFSET('Water Data'!$I$29,0,10*ROW('Water Data'!I201)))</f>
        <v/>
      </c>
      <c r="CK207" s="374" t="str">
        <f ca="1">+IF(OFFSET('Sanitation Data'!$D$28,0,10*ROW('Sanitation Data'!D201))="","",OFFSET('Sanitation Data'!$D$28,0,10*ROW('Sanitation Data'!D201)))</f>
        <v/>
      </c>
      <c r="CL207" s="374" t="str">
        <f ca="1">+IF(OFFSET('Sanitation Data'!$D$29,0,10*ROW('Sanitation Data'!D201))="","",OFFSET('Sanitation Data'!$D$29,0,10*ROW('Sanitation Data'!D201)))</f>
        <v/>
      </c>
      <c r="CM207" s="374" t="str">
        <f ca="1">+IF(OFFSET('Sanitation Data'!$D$30,0,10*ROW('Sanitation Data'!D201))="","",OFFSET('Sanitation Data'!$D$30,0,10*ROW('Sanitation Data'!D201)))</f>
        <v/>
      </c>
      <c r="CN207" s="374" t="str">
        <f ca="1">+IF(OFFSET('Sanitation Data'!$D$31,0,10*ROW('Sanitation Data'!D201))="","",OFFSET('Sanitation Data'!$D$31,0,10*ROW('Sanitation Data'!D201)))</f>
        <v/>
      </c>
      <c r="CO207" s="374" t="str">
        <f ca="1">+IF(OFFSET('Sanitation Data'!$D$32,0,10*ROW('Sanitation Data'!D201))="","",OFFSET('Sanitation Data'!$D$32,0,10*ROW('Sanitation Data'!D201)))</f>
        <v/>
      </c>
      <c r="CP207" s="374" t="str">
        <f ca="1">+IF(OFFSET('Sanitation Data'!$E$28,0,10*ROW('Sanitation Data'!E201))="","",OFFSET('Sanitation Data'!$E$28,0,10*ROW('Sanitation Data'!E201)))</f>
        <v/>
      </c>
      <c r="CQ207" s="374" t="str">
        <f ca="1">+IF(OFFSET('Sanitation Data'!$E$29,0,10*ROW('Sanitation Data'!E201))="","",OFFSET('Sanitation Data'!$E$29,0,10*ROW('Sanitation Data'!E201)))</f>
        <v/>
      </c>
      <c r="CR207" s="374" t="str">
        <f ca="1">+IF(OFFSET('Sanitation Data'!$E$30,0,10*ROW('Sanitation Data'!E201))="","",OFFSET('Sanitation Data'!$E$30,0,10*ROW('Sanitation Data'!E201)))</f>
        <v/>
      </c>
      <c r="CS207" s="374" t="str">
        <f ca="1">+IF(OFFSET('Sanitation Data'!$E$31,0,10*ROW('Sanitation Data'!E201))="","",OFFSET('Sanitation Data'!$E$31,0,10*ROW('Sanitation Data'!E201)))</f>
        <v/>
      </c>
      <c r="CT207" s="374" t="str">
        <f ca="1">+IF(OFFSET('Sanitation Data'!$E$32,0,10*ROW('Sanitation Data'!E201))="","",OFFSET('Sanitation Data'!$E$32,0,10*ROW('Sanitation Data'!E201)))</f>
        <v/>
      </c>
      <c r="CU207" s="374" t="str">
        <f ca="1">+IF(OFFSET('Sanitation Data'!$F$28,0,10*ROW('Sanitation Data'!F201))="","",OFFSET('Sanitation Data'!$F$28,0,10*ROW('Sanitation Data'!F201)))</f>
        <v/>
      </c>
      <c r="CV207" s="374" t="str">
        <f ca="1">+IF(OFFSET('Sanitation Data'!$F$29,0,10*ROW('Sanitation Data'!F201))="","",OFFSET('Sanitation Data'!$F$29,0,10*ROW('Sanitation Data'!F201)))</f>
        <v/>
      </c>
      <c r="CW207" s="374" t="str">
        <f ca="1">+IF(OFFSET('Sanitation Data'!$F$30,0,10*ROW('Sanitation Data'!F201))="","",OFFSET('Sanitation Data'!$F$30,0,10*ROW('Sanitation Data'!F201)))</f>
        <v/>
      </c>
      <c r="CX207" s="374" t="str">
        <f ca="1">+IF(OFFSET('Sanitation Data'!$F$31,0,10*ROW('Sanitation Data'!F201))="","",OFFSET('Sanitation Data'!$F$31,0,10*ROW('Sanitation Data'!F201)))</f>
        <v/>
      </c>
      <c r="CY207" s="374" t="str">
        <f ca="1">+IF(OFFSET('Sanitation Data'!$F$32,0,10*ROW('Sanitation Data'!F201))="","",OFFSET('Sanitation Data'!$F$32,0,10*ROW('Sanitation Data'!F201)))</f>
        <v/>
      </c>
      <c r="CZ207" s="374" t="str">
        <f ca="1">+IF(OFFSET('Sanitation Data'!$G$28,0,10*ROW('Sanitation Data'!G201))="","",OFFSET('Sanitation Data'!$G$28,0,10*ROW('Sanitation Data'!G201)))</f>
        <v/>
      </c>
      <c r="DA207" s="374" t="str">
        <f ca="1">+IF(OFFSET('Sanitation Data'!$G$29,0,10*ROW('Sanitation Data'!G201))="","",OFFSET('Sanitation Data'!$G$29,0,10*ROW('Sanitation Data'!G201)))</f>
        <v/>
      </c>
      <c r="DB207" s="374" t="str">
        <f ca="1">+IF(OFFSET('Sanitation Data'!$G$30,0,10*ROW('Sanitation Data'!G201))="","",OFFSET('Sanitation Data'!$G$30,0,10*ROW('Sanitation Data'!G201)))</f>
        <v/>
      </c>
      <c r="DC207" s="374" t="str">
        <f ca="1">+IF(OFFSET('Sanitation Data'!$G$31,0,10*ROW('Sanitation Data'!G201))="","",OFFSET('Sanitation Data'!$G$31,0,10*ROW('Sanitation Data'!G201)))</f>
        <v/>
      </c>
      <c r="DD207" s="374" t="str">
        <f ca="1">+IF(OFFSET('Sanitation Data'!$G$32,0,10*ROW('Sanitation Data'!G201))="","",OFFSET('Sanitation Data'!$G$32,0,10*ROW('Sanitation Data'!G201)))</f>
        <v/>
      </c>
      <c r="DE207" s="374" t="str">
        <f ca="1">+IF(OFFSET('Sanitation Data'!$H$28,0,10*ROW('Sanitation Data'!H201))="","",OFFSET('Sanitation Data'!$H$28,0,10*ROW('Sanitation Data'!H201)))</f>
        <v/>
      </c>
      <c r="DF207" s="374" t="str">
        <f ca="1">+IF(OFFSET('Sanitation Data'!$H$29,0,10*ROW('Sanitation Data'!H201))="","",OFFSET('Sanitation Data'!$H$29,0,10*ROW('Sanitation Data'!H201)))</f>
        <v/>
      </c>
      <c r="DG207" s="374" t="str">
        <f ca="1">+IF(OFFSET('Sanitation Data'!$H$30,0,10*ROW('Sanitation Data'!H201))="","",OFFSET('Sanitation Data'!$H$30,0,10*ROW('Sanitation Data'!H201)))</f>
        <v/>
      </c>
      <c r="DH207" s="374" t="str">
        <f ca="1">+IF(OFFSET('Sanitation Data'!$H$31,0,10*ROW('Sanitation Data'!H201))="","",OFFSET('Sanitation Data'!$H$31,0,10*ROW('Sanitation Data'!H201)))</f>
        <v/>
      </c>
      <c r="DI207" s="374" t="str">
        <f ca="1">+IF(OFFSET('Sanitation Data'!$H$32,0,10*ROW('Sanitation Data'!H201))="","",OFFSET('Sanitation Data'!$H$32,0,10*ROW('Sanitation Data'!H201)))</f>
        <v/>
      </c>
      <c r="DJ207" s="374" t="str">
        <f ca="1">+IF(OFFSET('Sanitation Data'!$I$28,0,10*ROW('Sanitation Data'!I201))="","",OFFSET('Sanitation Data'!$I$28,0,10*ROW('Sanitation Data'!I201)))</f>
        <v/>
      </c>
      <c r="DK207" s="374" t="str">
        <f ca="1">+IF(OFFSET('Sanitation Data'!$I$29,0,10*ROW('Sanitation Data'!I201))="","",OFFSET('Sanitation Data'!$I$29,0,10*ROW('Sanitation Data'!I201)))</f>
        <v/>
      </c>
      <c r="DL207" s="374" t="str">
        <f ca="1">+IF(OFFSET('Sanitation Data'!$I$30,0,10*ROW('Sanitation Data'!I201))="","",OFFSET('Sanitation Data'!$I$30,0,10*ROW('Sanitation Data'!I201)))</f>
        <v/>
      </c>
      <c r="DM207" s="374" t="str">
        <f ca="1">+IF(OFFSET('Sanitation Data'!$I$31,0,10*ROW('Sanitation Data'!I201))="","",OFFSET('Sanitation Data'!$I$31,0,10*ROW('Sanitation Data'!I201)))</f>
        <v/>
      </c>
      <c r="DN207" s="374" t="str">
        <f ca="1">+IF(OFFSET('Sanitation Data'!$I$32,0,10*ROW('Sanitation Data'!I201))="","",OFFSET('Sanitation Data'!$I$32,0,10*ROW('Sanitation Data'!I201)))</f>
        <v/>
      </c>
      <c r="DO207" s="374" t="str">
        <f ca="1">+IF(OFFSET('Hygiene Data'!$D$11,0,10*ROW('Hygiene Data'!D201))="","",OFFSET('Hygiene Data'!$D$11,0,10*ROW('Hygiene Data'!D201)))</f>
        <v/>
      </c>
      <c r="DP207" s="374" t="str">
        <f ca="1">+IF(OFFSET('Hygiene Data'!$D$12,0,10*ROW('Hygiene Data'!D201))="","",OFFSET('Hygiene Data'!$D$12,0,10*ROW('Hygiene Data'!D201)))</f>
        <v/>
      </c>
      <c r="DQ207" s="374" t="str">
        <f ca="1">+IF(OFFSET('Hygiene Data'!$D$13,0,10*ROW('Hygiene Data'!D201))="","",OFFSET('Hygiene Data'!$D$13,0,10*ROW('Hygiene Data'!D201)))</f>
        <v/>
      </c>
      <c r="DR207" s="374" t="str">
        <f ca="1">+IF(OFFSET('Hygiene Data'!$E$11,0,10*ROW('Hygiene Data'!E201))="","",OFFSET('Hygiene Data'!$E$11,0,10*ROW('Hygiene Data'!E201)))</f>
        <v/>
      </c>
      <c r="DS207" s="374" t="str">
        <f ca="1">+IF(OFFSET('Hygiene Data'!$E$12,0,10*ROW('Hygiene Data'!E201))="","",OFFSET('Hygiene Data'!$E$12,0,10*ROW('Hygiene Data'!E201)))</f>
        <v/>
      </c>
      <c r="DT207" s="374" t="str">
        <f ca="1">+IF(OFFSET('Hygiene Data'!$E$13,0,10*ROW('Hygiene Data'!E201))="","",OFFSET('Hygiene Data'!$E$13,0,10*ROW('Hygiene Data'!E201)))</f>
        <v/>
      </c>
      <c r="DU207" s="374" t="str">
        <f ca="1">+IF(OFFSET('Hygiene Data'!$F$11,0,10*ROW('Hygiene Data'!F201))="","",OFFSET('Hygiene Data'!$F$11,0,10*ROW('Hygiene Data'!F201)))</f>
        <v/>
      </c>
      <c r="DV207" s="374" t="str">
        <f ca="1">+IF(OFFSET('Hygiene Data'!$F$12,0,10*ROW('Hygiene Data'!F201))="","",OFFSET('Hygiene Data'!$F$12,0,10*ROW('Hygiene Data'!F201)))</f>
        <v/>
      </c>
      <c r="DW207" s="374" t="str">
        <f ca="1">+IF(OFFSET('Hygiene Data'!$F$13,0,10*ROW('Hygiene Data'!F201))="","",OFFSET('Hygiene Data'!$F$13,0,10*ROW('Hygiene Data'!F201)))</f>
        <v/>
      </c>
      <c r="DX207" s="374" t="str">
        <f ca="1">+IF(OFFSET('Hygiene Data'!$G$11,0,10*ROW('Hygiene Data'!G201))="","",OFFSET('Hygiene Data'!$G$11,0,10*ROW('Hygiene Data'!G201)))</f>
        <v/>
      </c>
      <c r="DY207" s="374" t="str">
        <f ca="1">+IF(OFFSET('Hygiene Data'!$G$12,0,10*ROW('Hygiene Data'!G201))="","",OFFSET('Hygiene Data'!$G$12,0,10*ROW('Hygiene Data'!G201)))</f>
        <v/>
      </c>
      <c r="DZ207" s="374" t="str">
        <f ca="1">+IF(OFFSET('Hygiene Data'!$G$13,0,10*ROW('Hygiene Data'!G201))="","",OFFSET('Hygiene Data'!$G$13,0,10*ROW('Hygiene Data'!G201)))</f>
        <v/>
      </c>
      <c r="EA207" s="374" t="str">
        <f ca="1">+IF(OFFSET('Hygiene Data'!$H$11,0,10*ROW('Hygiene Data'!H201))="","",OFFSET('Hygiene Data'!$H$11,0,10*ROW('Hygiene Data'!H201)))</f>
        <v/>
      </c>
      <c r="EB207" s="374" t="str">
        <f ca="1">+IF(OFFSET('Hygiene Data'!$H$12,0,10*ROW('Hygiene Data'!H201))="","",OFFSET('Hygiene Data'!$H$12,0,10*ROW('Hygiene Data'!H201)))</f>
        <v/>
      </c>
      <c r="EC207" s="374" t="str">
        <f ca="1">+IF(OFFSET('Hygiene Data'!$H$13,0,10*ROW('Hygiene Data'!H201))="","",OFFSET('Hygiene Data'!$H$13,0,10*ROW('Hygiene Data'!H201)))</f>
        <v/>
      </c>
      <c r="ED207" s="374" t="str">
        <f ca="1">+IF(OFFSET('Hygiene Data'!$I$11,0,10*ROW('Hygiene Data'!I201))="","",OFFSET('Hygiene Data'!$I$11,0,10*ROW('Hygiene Data'!I201)))</f>
        <v/>
      </c>
      <c r="EE207" s="374" t="str">
        <f ca="1">+IF(OFFSET('Hygiene Data'!$I$12,0,10*ROW('Hygiene Data'!I201))="","",OFFSET('Hygiene Data'!$I$12,0,10*ROW('Hygiene Data'!I201)))</f>
        <v/>
      </c>
      <c r="EF207" s="374" t="str">
        <f ca="1">+IF(OFFSET('Hygiene Data'!$I$13,0,10*ROW('Hygiene Data'!I201))="","",OFFSET('Hygiene Data'!$I$13,0,10*ROW('Hygiene Data'!I201)))</f>
        <v/>
      </c>
    </row>
    <row r="208" spans="1:136" s="373" customFormat="1" x14ac:dyDescent="0.25">
      <c r="BA208" s="491"/>
    </row>
    <row r="209" spans="53:53" s="373" customFormat="1" x14ac:dyDescent="0.25">
      <c r="BA209" s="491"/>
    </row>
    <row r="210" spans="53:53" s="373" customFormat="1" x14ac:dyDescent="0.25">
      <c r="BA210" s="491"/>
    </row>
    <row r="211" spans="53:53" s="373" customFormat="1" x14ac:dyDescent="0.25">
      <c r="BA211" s="491"/>
    </row>
    <row r="212" spans="53:53" s="373" customFormat="1" x14ac:dyDescent="0.25">
      <c r="BA212" s="491"/>
    </row>
    <row r="213" spans="53:53" s="373" customFormat="1" x14ac:dyDescent="0.25">
      <c r="BA213" s="491"/>
    </row>
    <row r="214" spans="53:53" s="373" customFormat="1" x14ac:dyDescent="0.25">
      <c r="BA214" s="491"/>
    </row>
    <row r="215" spans="53:53" s="373" customFormat="1" x14ac:dyDescent="0.25">
      <c r="BA215" s="491"/>
    </row>
    <row r="216" spans="53:53" s="373" customFormat="1" x14ac:dyDescent="0.25">
      <c r="BA216" s="491"/>
    </row>
    <row r="217" spans="53:53" s="373" customFormat="1" x14ac:dyDescent="0.25">
      <c r="BA217" s="491"/>
    </row>
    <row r="218" spans="53:53" s="373" customFormat="1" x14ac:dyDescent="0.25">
      <c r="BA218" s="491"/>
    </row>
    <row r="219" spans="53:53" s="373" customFormat="1" x14ac:dyDescent="0.25">
      <c r="BA219" s="491"/>
    </row>
    <row r="220" spans="53:53" s="373" customFormat="1" x14ac:dyDescent="0.25">
      <c r="BA220" s="491"/>
    </row>
    <row r="221" spans="53:53" s="373" customFormat="1" x14ac:dyDescent="0.25">
      <c r="BA221" s="491"/>
    </row>
    <row r="222" spans="53:53" s="373" customFormat="1" x14ac:dyDescent="0.25">
      <c r="BA222" s="491"/>
    </row>
    <row r="223" spans="53:53" s="373" customFormat="1" x14ac:dyDescent="0.25">
      <c r="BA223" s="491"/>
    </row>
    <row r="224" spans="53:53" s="373" customFormat="1" x14ac:dyDescent="0.25">
      <c r="BA224" s="491"/>
    </row>
    <row r="225" spans="53:53" s="373" customFormat="1" x14ac:dyDescent="0.25">
      <c r="BA225" s="491"/>
    </row>
    <row r="226" spans="53:53" s="373" customFormat="1" x14ac:dyDescent="0.25">
      <c r="BA226" s="491"/>
    </row>
    <row r="227" spans="53:53" s="373" customFormat="1" x14ac:dyDescent="0.25">
      <c r="BA227" s="491"/>
    </row>
    <row r="228" spans="53:53" s="373" customFormat="1" x14ac:dyDescent="0.25">
      <c r="BA228" s="491"/>
    </row>
    <row r="229" spans="53:53" s="373" customFormat="1" x14ac:dyDescent="0.25">
      <c r="BA229" s="491"/>
    </row>
    <row r="230" spans="53:53" s="373" customFormat="1" x14ac:dyDescent="0.25">
      <c r="BA230" s="491"/>
    </row>
    <row r="231" spans="53:53" s="373" customFormat="1" x14ac:dyDescent="0.25">
      <c r="BA231" s="491"/>
    </row>
    <row r="232" spans="53:53" s="373" customFormat="1" x14ac:dyDescent="0.25">
      <c r="BA232" s="491"/>
    </row>
    <row r="233" spans="53:53" s="373" customFormat="1" x14ac:dyDescent="0.25">
      <c r="BA233" s="491"/>
    </row>
    <row r="234" spans="53:53" s="373" customFormat="1" x14ac:dyDescent="0.25">
      <c r="BA234" s="491"/>
    </row>
    <row r="235" spans="53:53" s="373" customFormat="1" x14ac:dyDescent="0.25">
      <c r="BA235" s="491"/>
    </row>
    <row r="236" spans="53:53" s="373" customFormat="1" x14ac:dyDescent="0.25">
      <c r="BA236" s="491"/>
    </row>
    <row r="237" spans="53:53" s="373" customFormat="1" x14ac:dyDescent="0.25">
      <c r="BA237" s="491"/>
    </row>
    <row r="238" spans="53:53" s="373" customFormat="1" x14ac:dyDescent="0.25">
      <c r="BA238" s="491"/>
    </row>
    <row r="239" spans="53:53" s="373" customFormat="1" x14ac:dyDescent="0.25">
      <c r="BA239" s="491"/>
    </row>
    <row r="240" spans="53:53" s="373" customFormat="1" x14ac:dyDescent="0.25">
      <c r="BA240" s="491"/>
    </row>
    <row r="241" spans="53:53" s="373" customFormat="1" x14ac:dyDescent="0.25">
      <c r="BA241" s="491"/>
    </row>
    <row r="242" spans="53:53" s="373" customFormat="1" x14ac:dyDescent="0.25">
      <c r="BA242" s="491"/>
    </row>
    <row r="243" spans="53:53" s="373" customFormat="1" x14ac:dyDescent="0.25">
      <c r="BA243" s="491"/>
    </row>
    <row r="244" spans="53:53" s="373" customFormat="1" x14ac:dyDescent="0.25">
      <c r="BA244" s="491"/>
    </row>
    <row r="245" spans="53:53" s="373" customFormat="1" x14ac:dyDescent="0.25">
      <c r="BA245" s="491"/>
    </row>
    <row r="246" spans="53:53" s="373" customFormat="1" x14ac:dyDescent="0.25">
      <c r="BA246" s="491"/>
    </row>
    <row r="247" spans="53:53" s="373" customFormat="1" x14ac:dyDescent="0.25">
      <c r="BA247" s="491"/>
    </row>
    <row r="248" spans="53:53" s="373" customFormat="1" x14ac:dyDescent="0.25">
      <c r="BA248" s="491"/>
    </row>
    <row r="249" spans="53:53" s="373" customFormat="1" x14ac:dyDescent="0.25">
      <c r="BA249" s="491"/>
    </row>
    <row r="250" spans="53:53" s="373" customFormat="1" x14ac:dyDescent="0.25">
      <c r="BA250" s="491"/>
    </row>
    <row r="251" spans="53:53" s="373" customFormat="1" x14ac:dyDescent="0.25">
      <c r="BA251" s="491"/>
    </row>
    <row r="252" spans="53:53" s="373" customFormat="1" x14ac:dyDescent="0.25">
      <c r="BA252" s="491"/>
    </row>
    <row r="253" spans="53:53" s="373" customFormat="1" x14ac:dyDescent="0.25">
      <c r="BA253" s="491"/>
    </row>
    <row r="254" spans="53:53" s="373" customFormat="1" x14ac:dyDescent="0.25">
      <c r="BA254" s="491"/>
    </row>
    <row r="255" spans="53:53" s="373" customFormat="1" x14ac:dyDescent="0.25">
      <c r="BA255" s="491"/>
    </row>
    <row r="256" spans="53:53" s="373" customFormat="1" x14ac:dyDescent="0.25">
      <c r="BA256" s="491"/>
    </row>
    <row r="257" spans="53:53" s="373" customFormat="1" x14ac:dyDescent="0.25">
      <c r="BA257" s="491"/>
    </row>
    <row r="258" spans="53:53" s="373" customFormat="1" x14ac:dyDescent="0.25">
      <c r="BA258" s="491"/>
    </row>
    <row r="259" spans="53:53" s="373" customFormat="1" x14ac:dyDescent="0.25">
      <c r="BA259" s="491"/>
    </row>
    <row r="260" spans="53:53" s="373" customFormat="1" x14ac:dyDescent="0.25">
      <c r="BA260" s="491"/>
    </row>
    <row r="261" spans="53:53" s="373" customFormat="1" x14ac:dyDescent="0.25">
      <c r="BA261" s="491"/>
    </row>
    <row r="262" spans="53:53" s="373" customFormat="1" x14ac:dyDescent="0.25">
      <c r="BA262" s="491"/>
    </row>
    <row r="263" spans="53:53" s="373" customFormat="1" x14ac:dyDescent="0.25">
      <c r="BA263" s="491"/>
    </row>
    <row r="264" spans="53:53" s="373" customFormat="1" x14ac:dyDescent="0.25">
      <c r="BA264" s="491"/>
    </row>
    <row r="265" spans="53:53" s="373" customFormat="1" x14ac:dyDescent="0.25">
      <c r="BA265" s="491"/>
    </row>
    <row r="266" spans="53:53" s="373" customFormat="1" x14ac:dyDescent="0.25">
      <c r="BA266" s="491"/>
    </row>
    <row r="267" spans="53:53" s="373" customFormat="1" x14ac:dyDescent="0.25">
      <c r="BA267" s="491"/>
    </row>
    <row r="268" spans="53:53" s="373" customFormat="1" x14ac:dyDescent="0.25">
      <c r="BA268" s="491"/>
    </row>
    <row r="269" spans="53:53" s="373" customFormat="1" x14ac:dyDescent="0.25">
      <c r="BA269" s="491"/>
    </row>
    <row r="270" spans="53:53" s="373" customFormat="1" x14ac:dyDescent="0.25">
      <c r="BA270" s="491"/>
    </row>
    <row r="271" spans="53:53" s="373" customFormat="1" x14ac:dyDescent="0.25">
      <c r="BA271" s="491"/>
    </row>
    <row r="272" spans="53:53" s="373" customFormat="1" x14ac:dyDescent="0.25">
      <c r="BA272" s="491"/>
    </row>
    <row r="273" spans="53:53" s="373" customFormat="1" x14ac:dyDescent="0.25">
      <c r="BA273" s="491"/>
    </row>
    <row r="274" spans="53:53" s="373" customFormat="1" x14ac:dyDescent="0.25">
      <c r="BA274" s="491"/>
    </row>
    <row r="275" spans="53:53" s="373" customFormat="1" x14ac:dyDescent="0.25">
      <c r="BA275" s="491"/>
    </row>
    <row r="276" spans="53:53" s="373" customFormat="1" x14ac:dyDescent="0.25">
      <c r="BA276" s="491"/>
    </row>
    <row r="277" spans="53:53" s="373" customFormat="1" x14ac:dyDescent="0.25">
      <c r="BA277" s="491"/>
    </row>
    <row r="278" spans="53:53" s="373" customFormat="1" x14ac:dyDescent="0.25">
      <c r="BA278" s="491"/>
    </row>
    <row r="279" spans="53:53" s="373" customFormat="1" x14ac:dyDescent="0.25">
      <c r="BA279" s="491"/>
    </row>
    <row r="280" spans="53:53" s="373" customFormat="1" x14ac:dyDescent="0.25">
      <c r="BA280" s="491"/>
    </row>
    <row r="281" spans="53:53" s="373" customFormat="1" x14ac:dyDescent="0.25">
      <c r="BA281" s="491"/>
    </row>
    <row r="282" spans="53:53" s="373" customFormat="1" x14ac:dyDescent="0.25">
      <c r="BA282" s="491"/>
    </row>
    <row r="283" spans="53:53" s="373" customFormat="1" x14ac:dyDescent="0.25">
      <c r="BA283" s="491"/>
    </row>
    <row r="284" spans="53:53" s="373" customFormat="1" x14ac:dyDescent="0.25">
      <c r="BA284" s="491"/>
    </row>
    <row r="285" spans="53:53" s="373" customFormat="1" x14ac:dyDescent="0.25">
      <c r="BA285" s="491"/>
    </row>
    <row r="286" spans="53:53" s="373" customFormat="1" x14ac:dyDescent="0.25">
      <c r="BA286" s="491"/>
    </row>
    <row r="287" spans="53:53" s="373" customFormat="1" x14ac:dyDescent="0.25">
      <c r="BA287" s="491"/>
    </row>
    <row r="288" spans="53:53" s="373" customFormat="1" x14ac:dyDescent="0.25">
      <c r="BA288" s="491"/>
    </row>
    <row r="289" spans="53:53" s="373" customFormat="1" x14ac:dyDescent="0.25">
      <c r="BA289" s="491"/>
    </row>
    <row r="290" spans="53:53" s="373" customFormat="1" x14ac:dyDescent="0.25">
      <c r="BA290" s="491"/>
    </row>
    <row r="291" spans="53:53" s="373" customFormat="1" x14ac:dyDescent="0.25">
      <c r="BA291" s="491"/>
    </row>
    <row r="292" spans="53:53" s="373" customFormat="1" x14ac:dyDescent="0.25">
      <c r="BA292" s="491"/>
    </row>
    <row r="293" spans="53:53" s="373" customFormat="1" x14ac:dyDescent="0.25">
      <c r="BA293" s="491"/>
    </row>
    <row r="294" spans="53:53" s="373" customFormat="1" x14ac:dyDescent="0.25">
      <c r="BA294" s="491"/>
    </row>
    <row r="295" spans="53:53" s="373" customFormat="1" x14ac:dyDescent="0.25">
      <c r="BA295" s="491"/>
    </row>
    <row r="296" spans="53:53" s="373" customFormat="1" x14ac:dyDescent="0.25">
      <c r="BA296" s="491"/>
    </row>
    <row r="297" spans="53:53" s="373" customFormat="1" x14ac:dyDescent="0.25">
      <c r="BA297" s="491"/>
    </row>
    <row r="298" spans="53:53" s="373" customFormat="1" x14ac:dyDescent="0.25">
      <c r="BA298" s="491"/>
    </row>
    <row r="299" spans="53:53" s="373" customFormat="1" x14ac:dyDescent="0.25">
      <c r="BA299" s="491"/>
    </row>
    <row r="300" spans="53:53" s="373" customFormat="1" x14ac:dyDescent="0.25">
      <c r="BA300" s="491"/>
    </row>
    <row r="301" spans="53:53" s="373" customFormat="1" x14ac:dyDescent="0.25">
      <c r="BA301" s="491"/>
    </row>
    <row r="302" spans="53:53" s="373" customFormat="1" x14ac:dyDescent="0.25">
      <c r="BA302" s="491"/>
    </row>
    <row r="303" spans="53:53" s="373" customFormat="1" x14ac:dyDescent="0.25">
      <c r="BA303" s="491"/>
    </row>
    <row r="304" spans="53:53" s="373" customFormat="1" x14ac:dyDescent="0.25">
      <c r="BA304" s="491"/>
    </row>
    <row r="305" spans="53:53" s="373" customFormat="1" x14ac:dyDescent="0.25">
      <c r="BA305" s="491"/>
    </row>
    <row r="306" spans="53:53" s="373" customFormat="1" x14ac:dyDescent="0.25">
      <c r="BA306" s="491"/>
    </row>
    <row r="307" spans="53:53" s="373" customFormat="1" x14ac:dyDescent="0.25">
      <c r="BA307" s="491"/>
    </row>
    <row r="308" spans="53:53" s="373" customFormat="1" x14ac:dyDescent="0.25">
      <c r="BA308" s="491"/>
    </row>
    <row r="309" spans="53:53" s="373" customFormat="1" x14ac:dyDescent="0.25">
      <c r="BA309" s="491"/>
    </row>
    <row r="310" spans="53:53" s="373" customFormat="1" x14ac:dyDescent="0.25">
      <c r="BA310" s="491"/>
    </row>
    <row r="311" spans="53:53" s="373" customFormat="1" x14ac:dyDescent="0.25">
      <c r="BA311" s="491"/>
    </row>
    <row r="312" spans="53:53" s="373" customFormat="1" x14ac:dyDescent="0.25">
      <c r="BA312" s="491"/>
    </row>
    <row r="313" spans="53:53" s="373" customFormat="1" x14ac:dyDescent="0.25">
      <c r="BA313" s="491"/>
    </row>
    <row r="314" spans="53:53" s="373" customFormat="1" x14ac:dyDescent="0.25">
      <c r="BA314" s="491"/>
    </row>
    <row r="315" spans="53:53" s="373" customFormat="1" x14ac:dyDescent="0.25">
      <c r="BA315" s="491"/>
    </row>
    <row r="316" spans="53:53" s="373" customFormat="1" x14ac:dyDescent="0.25">
      <c r="BA316" s="491"/>
    </row>
    <row r="317" spans="53:53" s="373" customFormat="1" x14ac:dyDescent="0.25">
      <c r="BA317" s="491"/>
    </row>
    <row r="318" spans="53:53" s="373" customFormat="1" x14ac:dyDescent="0.25">
      <c r="BA318" s="491"/>
    </row>
    <row r="319" spans="53:53" s="373" customFormat="1" x14ac:dyDescent="0.25">
      <c r="BA319" s="491"/>
    </row>
    <row r="320" spans="53:53" s="373" customFormat="1" x14ac:dyDescent="0.25">
      <c r="BA320" s="491"/>
    </row>
    <row r="321" spans="53:53" s="373" customFormat="1" x14ac:dyDescent="0.25">
      <c r="BA321" s="491"/>
    </row>
    <row r="322" spans="53:53" s="373" customFormat="1" x14ac:dyDescent="0.25">
      <c r="BA322" s="491"/>
    </row>
    <row r="323" spans="53:53" s="373" customFormat="1" x14ac:dyDescent="0.25">
      <c r="BA323" s="491"/>
    </row>
    <row r="324" spans="53:53" s="373" customFormat="1" x14ac:dyDescent="0.25">
      <c r="BA324" s="491"/>
    </row>
    <row r="325" spans="53:53" s="373" customFormat="1" x14ac:dyDescent="0.25">
      <c r="BA325" s="491"/>
    </row>
    <row r="326" spans="53:53" s="373" customFormat="1" x14ac:dyDescent="0.25">
      <c r="BA326" s="491"/>
    </row>
    <row r="327" spans="53:53" s="373" customFormat="1" x14ac:dyDescent="0.25">
      <c r="BA327" s="491"/>
    </row>
    <row r="328" spans="53:53" s="373" customFormat="1" x14ac:dyDescent="0.25">
      <c r="BA328" s="491"/>
    </row>
    <row r="329" spans="53:53" s="373" customFormat="1" x14ac:dyDescent="0.25">
      <c r="BA329" s="491"/>
    </row>
    <row r="330" spans="53:53" s="373" customFormat="1" x14ac:dyDescent="0.25">
      <c r="BA330" s="491"/>
    </row>
    <row r="331" spans="53:53" s="373" customFormat="1" x14ac:dyDescent="0.25">
      <c r="BA331" s="491"/>
    </row>
    <row r="332" spans="53:53" s="373" customFormat="1" x14ac:dyDescent="0.25">
      <c r="BA332" s="491"/>
    </row>
    <row r="333" spans="53:53" s="373" customFormat="1" x14ac:dyDescent="0.25">
      <c r="BA333" s="491"/>
    </row>
    <row r="334" spans="53:53" s="373" customFormat="1" x14ac:dyDescent="0.25">
      <c r="BA334" s="491"/>
    </row>
    <row r="335" spans="53:53" s="373" customFormat="1" x14ac:dyDescent="0.25">
      <c r="BA335" s="491"/>
    </row>
    <row r="336" spans="53:53" s="373" customFormat="1" x14ac:dyDescent="0.25">
      <c r="BA336" s="491"/>
    </row>
    <row r="337" spans="53:53" s="373" customFormat="1" x14ac:dyDescent="0.25">
      <c r="BA337" s="491"/>
    </row>
    <row r="338" spans="53:53" s="373" customFormat="1" x14ac:dyDescent="0.25">
      <c r="BA338" s="491"/>
    </row>
    <row r="339" spans="53:53" s="373" customFormat="1" x14ac:dyDescent="0.25">
      <c r="BA339" s="491"/>
    </row>
    <row r="340" spans="53:53" s="373" customFormat="1" x14ac:dyDescent="0.25">
      <c r="BA340" s="491"/>
    </row>
    <row r="341" spans="53:53" s="373" customFormat="1" x14ac:dyDescent="0.25">
      <c r="BA341" s="491"/>
    </row>
    <row r="342" spans="53:53" s="373" customFormat="1" x14ac:dyDescent="0.25">
      <c r="BA342" s="491"/>
    </row>
    <row r="343" spans="53:53" s="373" customFormat="1" x14ac:dyDescent="0.25">
      <c r="BA343" s="491"/>
    </row>
    <row r="344" spans="53:53" s="373" customFormat="1" x14ac:dyDescent="0.25">
      <c r="BA344" s="491"/>
    </row>
    <row r="345" spans="53:53" s="373" customFormat="1" x14ac:dyDescent="0.25">
      <c r="BA345" s="491"/>
    </row>
    <row r="346" spans="53:53" s="373" customFormat="1" x14ac:dyDescent="0.25">
      <c r="BA346" s="491"/>
    </row>
    <row r="347" spans="53:53" s="373" customFormat="1" x14ac:dyDescent="0.25">
      <c r="BA347" s="491"/>
    </row>
    <row r="348" spans="53:53" s="373" customFormat="1" x14ac:dyDescent="0.25">
      <c r="BA348" s="491"/>
    </row>
    <row r="349" spans="53:53" s="373" customFormat="1" x14ac:dyDescent="0.25">
      <c r="BA349" s="491"/>
    </row>
    <row r="350" spans="53:53" s="373" customFormat="1" x14ac:dyDescent="0.25">
      <c r="BA350" s="491"/>
    </row>
    <row r="351" spans="53:53" s="373" customFormat="1" x14ac:dyDescent="0.25">
      <c r="BA351" s="491"/>
    </row>
    <row r="352" spans="53:53" s="373" customFormat="1" x14ac:dyDescent="0.25">
      <c r="BA352" s="491"/>
    </row>
    <row r="353" spans="53:53" s="373" customFormat="1" x14ac:dyDescent="0.25">
      <c r="BA353" s="491"/>
    </row>
    <row r="354" spans="53:53" s="373" customFormat="1" x14ac:dyDescent="0.25">
      <c r="BA354" s="491"/>
    </row>
    <row r="355" spans="53:53" s="373" customFormat="1" x14ac:dyDescent="0.25">
      <c r="BA355" s="491"/>
    </row>
    <row r="356" spans="53:53" s="373" customFormat="1" x14ac:dyDescent="0.25">
      <c r="BA356" s="491"/>
    </row>
    <row r="357" spans="53:53" s="373" customFormat="1" x14ac:dyDescent="0.25">
      <c r="BA357" s="491"/>
    </row>
    <row r="358" spans="53:53" s="373" customFormat="1" x14ac:dyDescent="0.25">
      <c r="BA358" s="491"/>
    </row>
    <row r="359" spans="53:53" s="373" customFormat="1" x14ac:dyDescent="0.25">
      <c r="BA359" s="491"/>
    </row>
    <row r="360" spans="53:53" s="373" customFormat="1" x14ac:dyDescent="0.25">
      <c r="BA360" s="491"/>
    </row>
    <row r="361" spans="53:53" s="373" customFormat="1" x14ac:dyDescent="0.25">
      <c r="BA361" s="491"/>
    </row>
    <row r="362" spans="53:53" s="373" customFormat="1" x14ac:dyDescent="0.25">
      <c r="BA362" s="491"/>
    </row>
    <row r="363" spans="53:53" s="373" customFormat="1" x14ac:dyDescent="0.25">
      <c r="BA363" s="491"/>
    </row>
    <row r="364" spans="53:53" s="373" customFormat="1" x14ac:dyDescent="0.25">
      <c r="BA364" s="491"/>
    </row>
    <row r="365" spans="53:53" s="373" customFormat="1" x14ac:dyDescent="0.25">
      <c r="BA365" s="491"/>
    </row>
    <row r="366" spans="53:53" s="373" customFormat="1" x14ac:dyDescent="0.25">
      <c r="BA366" s="491"/>
    </row>
    <row r="367" spans="53:53" s="373" customFormat="1" x14ac:dyDescent="0.25">
      <c r="BA367" s="491"/>
    </row>
    <row r="368" spans="53:53" s="373" customFormat="1" x14ac:dyDescent="0.25">
      <c r="BA368" s="491"/>
    </row>
    <row r="369" spans="53:53" s="373" customFormat="1" x14ac:dyDescent="0.25">
      <c r="BA369" s="491"/>
    </row>
    <row r="370" spans="53:53" s="373" customFormat="1" x14ac:dyDescent="0.25">
      <c r="BA370" s="491"/>
    </row>
    <row r="371" spans="53:53" s="373" customFormat="1" x14ac:dyDescent="0.25">
      <c r="BA371" s="491"/>
    </row>
    <row r="372" spans="53:53" s="373" customFormat="1" x14ac:dyDescent="0.25">
      <c r="BA372" s="491"/>
    </row>
    <row r="373" spans="53:53" s="373" customFormat="1" x14ac:dyDescent="0.25">
      <c r="BA373" s="491"/>
    </row>
    <row r="374" spans="53:53" s="373" customFormat="1" x14ac:dyDescent="0.25">
      <c r="BA374" s="491"/>
    </row>
    <row r="375" spans="53:53" s="373" customFormat="1" x14ac:dyDescent="0.25">
      <c r="BA375" s="491"/>
    </row>
    <row r="376" spans="53:53" s="373" customFormat="1" x14ac:dyDescent="0.25">
      <c r="BA376" s="491"/>
    </row>
    <row r="377" spans="53:53" s="373" customFormat="1" x14ac:dyDescent="0.25">
      <c r="BA377" s="491"/>
    </row>
    <row r="378" spans="53:53" s="373" customFormat="1" x14ac:dyDescent="0.25">
      <c r="BA378" s="491"/>
    </row>
    <row r="379" spans="53:53" s="373" customFormat="1" x14ac:dyDescent="0.25">
      <c r="BA379" s="491"/>
    </row>
    <row r="380" spans="53:53" s="373" customFormat="1" x14ac:dyDescent="0.25">
      <c r="BA380" s="491"/>
    </row>
    <row r="381" spans="53:53" s="373" customFormat="1" x14ac:dyDescent="0.25">
      <c r="BA381" s="491"/>
    </row>
    <row r="382" spans="53:53" s="373" customFormat="1" x14ac:dyDescent="0.25">
      <c r="BA382" s="491"/>
    </row>
    <row r="383" spans="53:53" s="373" customFormat="1" x14ac:dyDescent="0.25">
      <c r="BA383" s="491"/>
    </row>
    <row r="384" spans="53:53" s="373" customFormat="1" x14ac:dyDescent="0.25">
      <c r="BA384" s="491"/>
    </row>
    <row r="385" spans="53:53" s="373" customFormat="1" x14ac:dyDescent="0.25">
      <c r="BA385" s="491"/>
    </row>
    <row r="386" spans="53:53" s="373" customFormat="1" x14ac:dyDescent="0.25">
      <c r="BA386" s="491"/>
    </row>
    <row r="387" spans="53:53" s="373" customFormat="1" x14ac:dyDescent="0.25">
      <c r="BA387" s="491"/>
    </row>
    <row r="388" spans="53:53" s="373" customFormat="1" x14ac:dyDescent="0.25">
      <c r="BA388" s="491"/>
    </row>
    <row r="389" spans="53:53" s="373" customFormat="1" x14ac:dyDescent="0.25">
      <c r="BA389" s="491"/>
    </row>
    <row r="390" spans="53:53" s="373" customFormat="1" x14ac:dyDescent="0.25">
      <c r="BA390" s="491"/>
    </row>
    <row r="391" spans="53:53" s="373" customFormat="1" x14ac:dyDescent="0.25">
      <c r="BA391" s="491"/>
    </row>
    <row r="392" spans="53:53" s="373" customFormat="1" x14ac:dyDescent="0.25">
      <c r="BA392" s="491"/>
    </row>
    <row r="393" spans="53:53" s="373" customFormat="1" x14ac:dyDescent="0.25">
      <c r="BA393" s="491"/>
    </row>
    <row r="394" spans="53:53" s="373" customFormat="1" x14ac:dyDescent="0.25">
      <c r="BA394" s="491"/>
    </row>
    <row r="395" spans="53:53" s="373" customFormat="1" x14ac:dyDescent="0.25">
      <c r="BA395" s="491"/>
    </row>
    <row r="396" spans="53:53" s="373" customFormat="1" x14ac:dyDescent="0.25">
      <c r="BA396" s="491"/>
    </row>
    <row r="397" spans="53:53" s="373" customFormat="1" x14ac:dyDescent="0.25">
      <c r="BA397" s="491"/>
    </row>
    <row r="398" spans="53:53" s="373" customFormat="1" x14ac:dyDescent="0.25">
      <c r="BA398" s="491"/>
    </row>
    <row r="399" spans="53:53" s="373" customFormat="1" x14ac:dyDescent="0.25">
      <c r="BA399" s="491"/>
    </row>
    <row r="400" spans="53:53" s="373" customFormat="1" x14ac:dyDescent="0.25">
      <c r="BA400" s="491"/>
    </row>
    <row r="401" spans="53:53" s="373" customFormat="1" x14ac:dyDescent="0.25">
      <c r="BA401" s="491"/>
    </row>
    <row r="402" spans="53:53" s="373" customFormat="1" x14ac:dyDescent="0.25">
      <c r="BA402" s="491"/>
    </row>
    <row r="403" spans="53:53" s="373" customFormat="1" x14ac:dyDescent="0.25">
      <c r="BA403" s="491"/>
    </row>
    <row r="404" spans="53:53" s="373" customFormat="1" x14ac:dyDescent="0.25">
      <c r="BA404" s="491"/>
    </row>
    <row r="405" spans="53:53" s="373" customFormat="1" x14ac:dyDescent="0.25">
      <c r="BA405" s="491"/>
    </row>
    <row r="406" spans="53:53" s="373" customFormat="1" x14ac:dyDescent="0.25">
      <c r="BA406" s="491"/>
    </row>
    <row r="407" spans="53:53" s="373" customFormat="1" x14ac:dyDescent="0.25">
      <c r="BA407" s="491"/>
    </row>
    <row r="408" spans="53:53" s="373" customFormat="1" x14ac:dyDescent="0.25">
      <c r="BA408" s="491"/>
    </row>
    <row r="409" spans="53:53" s="373" customFormat="1" x14ac:dyDescent="0.25">
      <c r="BA409" s="491"/>
    </row>
    <row r="410" spans="53:53" s="373" customFormat="1" x14ac:dyDescent="0.25">
      <c r="BA410" s="491"/>
    </row>
    <row r="411" spans="53:53" s="373" customFormat="1" x14ac:dyDescent="0.25">
      <c r="BA411" s="491"/>
    </row>
    <row r="412" spans="53:53" s="373" customFormat="1" x14ac:dyDescent="0.25">
      <c r="BA412" s="491"/>
    </row>
    <row r="413" spans="53:53" s="373" customFormat="1" x14ac:dyDescent="0.25">
      <c r="BA413" s="491"/>
    </row>
    <row r="414" spans="53:53" s="373" customFormat="1" x14ac:dyDescent="0.25">
      <c r="BA414" s="491"/>
    </row>
    <row r="415" spans="53:53" s="373" customFormat="1" x14ac:dyDescent="0.25">
      <c r="BA415" s="491"/>
    </row>
    <row r="416" spans="53:53" s="373" customFormat="1" x14ac:dyDescent="0.25">
      <c r="BA416" s="491"/>
    </row>
    <row r="417" spans="53:53" s="373" customFormat="1" x14ac:dyDescent="0.25">
      <c r="BA417" s="491"/>
    </row>
    <row r="418" spans="53:53" s="373" customFormat="1" x14ac:dyDescent="0.25">
      <c r="BA418" s="491"/>
    </row>
    <row r="419" spans="53:53" s="373" customFormat="1" x14ac:dyDescent="0.25">
      <c r="BA419" s="491"/>
    </row>
    <row r="420" spans="53:53" s="373" customFormat="1" x14ac:dyDescent="0.25">
      <c r="BA420" s="491"/>
    </row>
    <row r="421" spans="53:53" s="373" customFormat="1" x14ac:dyDescent="0.25">
      <c r="BA421" s="491"/>
    </row>
    <row r="422" spans="53:53" s="373" customFormat="1" x14ac:dyDescent="0.25">
      <c r="BA422" s="491"/>
    </row>
    <row r="423" spans="53:53" s="373" customFormat="1" x14ac:dyDescent="0.25">
      <c r="BA423" s="491"/>
    </row>
    <row r="424" spans="53:53" s="373" customFormat="1" x14ac:dyDescent="0.25">
      <c r="BA424" s="491"/>
    </row>
    <row r="425" spans="53:53" s="373" customFormat="1" x14ac:dyDescent="0.25">
      <c r="BA425" s="491"/>
    </row>
    <row r="426" spans="53:53" s="373" customFormat="1" x14ac:dyDescent="0.25">
      <c r="BA426" s="491"/>
    </row>
    <row r="427" spans="53:53" s="373" customFormat="1" x14ac:dyDescent="0.25">
      <c r="BA427" s="491"/>
    </row>
    <row r="428" spans="53:53" s="373" customFormat="1" x14ac:dyDescent="0.25">
      <c r="BA428" s="491"/>
    </row>
    <row r="429" spans="53:53" s="373" customFormat="1" x14ac:dyDescent="0.25">
      <c r="BA429" s="491"/>
    </row>
    <row r="430" spans="53:53" s="373" customFormat="1" x14ac:dyDescent="0.25">
      <c r="BA430" s="491"/>
    </row>
    <row r="431" spans="53:53" s="373" customFormat="1" x14ac:dyDescent="0.25">
      <c r="BA431" s="491"/>
    </row>
    <row r="432" spans="53:53" s="373" customFormat="1" x14ac:dyDescent="0.25">
      <c r="BA432" s="491"/>
    </row>
    <row r="433" spans="53:53" s="373" customFormat="1" x14ac:dyDescent="0.25">
      <c r="BA433" s="491"/>
    </row>
    <row r="434" spans="53:53" s="373" customFormat="1" x14ac:dyDescent="0.25">
      <c r="BA434" s="491"/>
    </row>
    <row r="435" spans="53:53" s="373" customFormat="1" x14ac:dyDescent="0.25">
      <c r="BA435" s="491"/>
    </row>
    <row r="436" spans="53:53" s="373" customFormat="1" x14ac:dyDescent="0.25">
      <c r="BA436" s="491"/>
    </row>
    <row r="437" spans="53:53" s="373" customFormat="1" x14ac:dyDescent="0.25">
      <c r="BA437" s="491"/>
    </row>
    <row r="438" spans="53:53" s="373" customFormat="1" x14ac:dyDescent="0.25">
      <c r="BA438" s="491"/>
    </row>
    <row r="439" spans="53:53" s="373" customFormat="1" x14ac:dyDescent="0.25">
      <c r="BA439" s="491"/>
    </row>
    <row r="440" spans="53:53" s="373" customFormat="1" x14ac:dyDescent="0.25">
      <c r="BA440" s="491"/>
    </row>
    <row r="441" spans="53:53" s="373" customFormat="1" x14ac:dyDescent="0.25">
      <c r="BA441" s="491"/>
    </row>
    <row r="442" spans="53:53" s="373" customFormat="1" x14ac:dyDescent="0.25">
      <c r="BA442" s="491"/>
    </row>
    <row r="443" spans="53:53" s="373" customFormat="1" x14ac:dyDescent="0.25">
      <c r="BA443" s="491"/>
    </row>
    <row r="444" spans="53:53" s="373" customFormat="1" x14ac:dyDescent="0.25">
      <c r="BA444" s="491"/>
    </row>
    <row r="445" spans="53:53" s="373" customFormat="1" x14ac:dyDescent="0.25">
      <c r="BA445" s="491"/>
    </row>
    <row r="446" spans="53:53" s="373" customFormat="1" x14ac:dyDescent="0.25">
      <c r="BA446" s="491"/>
    </row>
    <row r="447" spans="53:53" s="373" customFormat="1" x14ac:dyDescent="0.25">
      <c r="BA447" s="491"/>
    </row>
    <row r="448" spans="53:53" s="373" customFormat="1" x14ac:dyDescent="0.25">
      <c r="BA448" s="491"/>
    </row>
    <row r="449" spans="53:53" s="373" customFormat="1" x14ac:dyDescent="0.25">
      <c r="BA449" s="491"/>
    </row>
    <row r="450" spans="53:53" s="373" customFormat="1" x14ac:dyDescent="0.25">
      <c r="BA450" s="491"/>
    </row>
    <row r="451" spans="53:53" s="373" customFormat="1" x14ac:dyDescent="0.25">
      <c r="BA451" s="491"/>
    </row>
    <row r="452" spans="53:53" s="373" customFormat="1" x14ac:dyDescent="0.25">
      <c r="BA452" s="491"/>
    </row>
    <row r="453" spans="53:53" s="373" customFormat="1" x14ac:dyDescent="0.25">
      <c r="BA453" s="491"/>
    </row>
    <row r="454" spans="53:53" s="373" customFormat="1" x14ac:dyDescent="0.25">
      <c r="BA454" s="491"/>
    </row>
    <row r="455" spans="53:53" s="373" customFormat="1" x14ac:dyDescent="0.25">
      <c r="BA455" s="491"/>
    </row>
    <row r="456" spans="53:53" s="373" customFormat="1" x14ac:dyDescent="0.25">
      <c r="BA456" s="491"/>
    </row>
    <row r="457" spans="53:53" s="373" customFormat="1" x14ac:dyDescent="0.25">
      <c r="BA457" s="491"/>
    </row>
    <row r="458" spans="53:53" s="373" customFormat="1" x14ac:dyDescent="0.25">
      <c r="BA458" s="491"/>
    </row>
    <row r="459" spans="53:53" s="373" customFormat="1" x14ac:dyDescent="0.25">
      <c r="BA459" s="491"/>
    </row>
    <row r="460" spans="53:53" s="373" customFormat="1" x14ac:dyDescent="0.25">
      <c r="BA460" s="491"/>
    </row>
    <row r="461" spans="53:53" s="373" customFormat="1" x14ac:dyDescent="0.25">
      <c r="BA461" s="491"/>
    </row>
    <row r="462" spans="53:53" s="373" customFormat="1" x14ac:dyDescent="0.25">
      <c r="BA462" s="491"/>
    </row>
    <row r="463" spans="53:53" s="373" customFormat="1" x14ac:dyDescent="0.25">
      <c r="BA463" s="491"/>
    </row>
    <row r="464" spans="53:53" s="373" customFormat="1" x14ac:dyDescent="0.25">
      <c r="BA464" s="491"/>
    </row>
    <row r="465" spans="53:53" s="373" customFormat="1" x14ac:dyDescent="0.25">
      <c r="BA465" s="491"/>
    </row>
    <row r="466" spans="53:53" s="373" customFormat="1" x14ac:dyDescent="0.25">
      <c r="BA466" s="491"/>
    </row>
    <row r="467" spans="53:53" s="373" customFormat="1" x14ac:dyDescent="0.25">
      <c r="BA467" s="491"/>
    </row>
    <row r="468" spans="53:53" s="373" customFormat="1" x14ac:dyDescent="0.25">
      <c r="BA468" s="491"/>
    </row>
    <row r="469" spans="53:53" s="373" customFormat="1" x14ac:dyDescent="0.25">
      <c r="BA469" s="491"/>
    </row>
    <row r="470" spans="53:53" s="373" customFormat="1" x14ac:dyDescent="0.25">
      <c r="BA470" s="491"/>
    </row>
    <row r="471" spans="53:53" s="373" customFormat="1" x14ac:dyDescent="0.25">
      <c r="BA471" s="491"/>
    </row>
    <row r="472" spans="53:53" s="373" customFormat="1" x14ac:dyDescent="0.25">
      <c r="BA472" s="491"/>
    </row>
    <row r="473" spans="53:53" s="373" customFormat="1" x14ac:dyDescent="0.25">
      <c r="BA473" s="491"/>
    </row>
    <row r="474" spans="53:53" s="373" customFormat="1" x14ac:dyDescent="0.25">
      <c r="BA474" s="491"/>
    </row>
    <row r="475" spans="53:53" s="373" customFormat="1" x14ac:dyDescent="0.25">
      <c r="BA475" s="491"/>
    </row>
    <row r="476" spans="53:53" s="373" customFormat="1" x14ac:dyDescent="0.25">
      <c r="BA476" s="491"/>
    </row>
    <row r="477" spans="53:53" s="373" customFormat="1" x14ac:dyDescent="0.25">
      <c r="BA477" s="491"/>
    </row>
    <row r="478" spans="53:53" s="373" customFormat="1" x14ac:dyDescent="0.25">
      <c r="BA478" s="491"/>
    </row>
    <row r="479" spans="53:53" s="373" customFormat="1" x14ac:dyDescent="0.25">
      <c r="BA479" s="491"/>
    </row>
    <row r="480" spans="53:53" s="373" customFormat="1" x14ac:dyDescent="0.25">
      <c r="BA480" s="491"/>
    </row>
    <row r="481" spans="53:53" s="373" customFormat="1" x14ac:dyDescent="0.25">
      <c r="BA481" s="491"/>
    </row>
    <row r="482" spans="53:53" s="373" customFormat="1" x14ac:dyDescent="0.25">
      <c r="BA482" s="491"/>
    </row>
    <row r="483" spans="53:53" s="373" customFormat="1" x14ac:dyDescent="0.25">
      <c r="BA483" s="491"/>
    </row>
    <row r="484" spans="53:53" s="373" customFormat="1" x14ac:dyDescent="0.25">
      <c r="BA484" s="491"/>
    </row>
    <row r="485" spans="53:53" s="373" customFormat="1" x14ac:dyDescent="0.25">
      <c r="BA485" s="491"/>
    </row>
    <row r="486" spans="53:53" s="373" customFormat="1" x14ac:dyDescent="0.25">
      <c r="BA486" s="491"/>
    </row>
    <row r="487" spans="53:53" s="373" customFormat="1" x14ac:dyDescent="0.25">
      <c r="BA487" s="491"/>
    </row>
    <row r="488" spans="53:53" s="373" customFormat="1" x14ac:dyDescent="0.25">
      <c r="BA488" s="491"/>
    </row>
    <row r="489" spans="53:53" s="373" customFormat="1" x14ac:dyDescent="0.25">
      <c r="BA489" s="491"/>
    </row>
    <row r="490" spans="53:53" s="373" customFormat="1" x14ac:dyDescent="0.25">
      <c r="BA490" s="491"/>
    </row>
    <row r="491" spans="53:53" s="373" customFormat="1" x14ac:dyDescent="0.25">
      <c r="BA491" s="491"/>
    </row>
    <row r="492" spans="53:53" s="373" customFormat="1" x14ac:dyDescent="0.25">
      <c r="BA492" s="491"/>
    </row>
    <row r="493" spans="53:53" s="373" customFormat="1" x14ac:dyDescent="0.25">
      <c r="BA493" s="491"/>
    </row>
    <row r="494" spans="53:53" s="373" customFormat="1" x14ac:dyDescent="0.25">
      <c r="BA494" s="491"/>
    </row>
    <row r="495" spans="53:53" s="373" customFormat="1" x14ac:dyDescent="0.25">
      <c r="BA495" s="491"/>
    </row>
    <row r="496" spans="53:53" s="373" customFormat="1" x14ac:dyDescent="0.25">
      <c r="BA496" s="491"/>
    </row>
    <row r="497" spans="53:53" s="373" customFormat="1" x14ac:dyDescent="0.25">
      <c r="BA497" s="491"/>
    </row>
    <row r="498" spans="53:53" s="373" customFormat="1" x14ac:dyDescent="0.25">
      <c r="BA498" s="491"/>
    </row>
    <row r="499" spans="53:53" s="373" customFormat="1" x14ac:dyDescent="0.25">
      <c r="BA499" s="491"/>
    </row>
    <row r="500" spans="53:53" s="373" customFormat="1" x14ac:dyDescent="0.25">
      <c r="BA500" s="491"/>
    </row>
    <row r="501" spans="53:53" s="373" customFormat="1" x14ac:dyDescent="0.25">
      <c r="BA501" s="491"/>
    </row>
    <row r="502" spans="53:53" s="373" customFormat="1" x14ac:dyDescent="0.25">
      <c r="BA502" s="491"/>
    </row>
    <row r="503" spans="53:53" s="373" customFormat="1" x14ac:dyDescent="0.25">
      <c r="BA503" s="491"/>
    </row>
    <row r="504" spans="53:53" s="373" customFormat="1" x14ac:dyDescent="0.25">
      <c r="BA504" s="491"/>
    </row>
    <row r="505" spans="53:53" s="373" customFormat="1" x14ac:dyDescent="0.25">
      <c r="BA505" s="491"/>
    </row>
    <row r="506" spans="53:53" s="373" customFormat="1" x14ac:dyDescent="0.25">
      <c r="BA506" s="491"/>
    </row>
    <row r="507" spans="53:53" s="373" customFormat="1" x14ac:dyDescent="0.25">
      <c r="BA507" s="491"/>
    </row>
    <row r="508" spans="53:53" s="373" customFormat="1" x14ac:dyDescent="0.25">
      <c r="BA508" s="491"/>
    </row>
    <row r="509" spans="53:53" s="373" customFormat="1" x14ac:dyDescent="0.25">
      <c r="BA509" s="491"/>
    </row>
    <row r="510" spans="53:53" s="373" customFormat="1" x14ac:dyDescent="0.25">
      <c r="BA510" s="491"/>
    </row>
    <row r="511" spans="53:53" s="373" customFormat="1" x14ac:dyDescent="0.25">
      <c r="BA511" s="491"/>
    </row>
    <row r="512" spans="53:53" s="373" customFormat="1" x14ac:dyDescent="0.25">
      <c r="BA512" s="491"/>
    </row>
    <row r="513" spans="53:53" s="373" customFormat="1" x14ac:dyDescent="0.25">
      <c r="BA513" s="491"/>
    </row>
    <row r="514" spans="53:53" s="373" customFormat="1" x14ac:dyDescent="0.25">
      <c r="BA514" s="491"/>
    </row>
    <row r="515" spans="53:53" s="373" customFormat="1" x14ac:dyDescent="0.25">
      <c r="BA515" s="491"/>
    </row>
    <row r="516" spans="53:53" s="373" customFormat="1" x14ac:dyDescent="0.25">
      <c r="BA516" s="491"/>
    </row>
    <row r="517" spans="53:53" s="373" customFormat="1" x14ac:dyDescent="0.25">
      <c r="BA517" s="491"/>
    </row>
    <row r="518" spans="53:53" s="373" customFormat="1" x14ac:dyDescent="0.25">
      <c r="BA518" s="491"/>
    </row>
    <row r="519" spans="53:53" s="373" customFormat="1" x14ac:dyDescent="0.25">
      <c r="BA519" s="491"/>
    </row>
    <row r="520" spans="53:53" s="373" customFormat="1" x14ac:dyDescent="0.25">
      <c r="BA520" s="491"/>
    </row>
    <row r="521" spans="53:53" s="373" customFormat="1" x14ac:dyDescent="0.25">
      <c r="BA521" s="491"/>
    </row>
    <row r="522" spans="53:53" s="373" customFormat="1" x14ac:dyDescent="0.25">
      <c r="BA522" s="491"/>
    </row>
    <row r="523" spans="53:53" s="373" customFormat="1" x14ac:dyDescent="0.25">
      <c r="BA523" s="491"/>
    </row>
    <row r="524" spans="53:53" s="373" customFormat="1" x14ac:dyDescent="0.25">
      <c r="BA524" s="491"/>
    </row>
    <row r="525" spans="53:53" s="373" customFormat="1" x14ac:dyDescent="0.25">
      <c r="BA525" s="491"/>
    </row>
    <row r="526" spans="53:53" s="373" customFormat="1" x14ac:dyDescent="0.25">
      <c r="BA526" s="491"/>
    </row>
    <row r="527" spans="53:53" s="373" customFormat="1" x14ac:dyDescent="0.25">
      <c r="BA527" s="491"/>
    </row>
    <row r="528" spans="53:53" s="373" customFormat="1" x14ac:dyDescent="0.25">
      <c r="BA528" s="491"/>
    </row>
    <row r="529" spans="53:53" s="373" customFormat="1" x14ac:dyDescent="0.25">
      <c r="BA529" s="491"/>
    </row>
    <row r="530" spans="53:53" s="373" customFormat="1" x14ac:dyDescent="0.25">
      <c r="BA530" s="491"/>
    </row>
    <row r="531" spans="53:53" s="373" customFormat="1" x14ac:dyDescent="0.25">
      <c r="BA531" s="491"/>
    </row>
    <row r="532" spans="53:53" s="373" customFormat="1" x14ac:dyDescent="0.25">
      <c r="BA532" s="491"/>
    </row>
    <row r="533" spans="53:53" s="373" customFormat="1" x14ac:dyDescent="0.25">
      <c r="BA533" s="491"/>
    </row>
    <row r="534" spans="53:53" s="373" customFormat="1" x14ac:dyDescent="0.25">
      <c r="BA534" s="491"/>
    </row>
    <row r="535" spans="53:53" s="373" customFormat="1" x14ac:dyDescent="0.25">
      <c r="BA535" s="491"/>
    </row>
    <row r="536" spans="53:53" s="373" customFormat="1" x14ac:dyDescent="0.25">
      <c r="BA536" s="491"/>
    </row>
    <row r="537" spans="53:53" s="373" customFormat="1" x14ac:dyDescent="0.25">
      <c r="BA537" s="491"/>
    </row>
    <row r="538" spans="53:53" s="373" customFormat="1" x14ac:dyDescent="0.25">
      <c r="BA538" s="491"/>
    </row>
    <row r="539" spans="53:53" s="373" customFormat="1" x14ac:dyDescent="0.25">
      <c r="BA539" s="491"/>
    </row>
    <row r="540" spans="53:53" s="373" customFormat="1" x14ac:dyDescent="0.25">
      <c r="BA540" s="491"/>
    </row>
    <row r="541" spans="53:53" s="373" customFormat="1" x14ac:dyDescent="0.25">
      <c r="BA541" s="491"/>
    </row>
    <row r="542" spans="53:53" s="373" customFormat="1" x14ac:dyDescent="0.25">
      <c r="BA542" s="491"/>
    </row>
    <row r="543" spans="53:53" s="373" customFormat="1" x14ac:dyDescent="0.25">
      <c r="BA543" s="491"/>
    </row>
    <row r="544" spans="53:53" s="373" customFormat="1" x14ac:dyDescent="0.25">
      <c r="BA544" s="491"/>
    </row>
    <row r="545" spans="53:53" s="373" customFormat="1" x14ac:dyDescent="0.25">
      <c r="BA545" s="491"/>
    </row>
    <row r="546" spans="53:53" s="373" customFormat="1" x14ac:dyDescent="0.25">
      <c r="BA546" s="491"/>
    </row>
    <row r="547" spans="53:53" s="373" customFormat="1" x14ac:dyDescent="0.25">
      <c r="BA547" s="491"/>
    </row>
    <row r="548" spans="53:53" s="373" customFormat="1" x14ac:dyDescent="0.25">
      <c r="BA548" s="491"/>
    </row>
    <row r="549" spans="53:53" s="373" customFormat="1" x14ac:dyDescent="0.25">
      <c r="BA549" s="491"/>
    </row>
    <row r="550" spans="53:53" s="373" customFormat="1" x14ac:dyDescent="0.25">
      <c r="BA550" s="491"/>
    </row>
    <row r="551" spans="53:53" s="373" customFormat="1" x14ac:dyDescent="0.25">
      <c r="BA551" s="491"/>
    </row>
    <row r="552" spans="53:53" s="373" customFormat="1" x14ac:dyDescent="0.25">
      <c r="BA552" s="491"/>
    </row>
    <row r="553" spans="53:53" s="373" customFormat="1" x14ac:dyDescent="0.25">
      <c r="BA553" s="491"/>
    </row>
    <row r="554" spans="53:53" s="373" customFormat="1" x14ac:dyDescent="0.25">
      <c r="BA554" s="491"/>
    </row>
    <row r="555" spans="53:53" s="373" customFormat="1" x14ac:dyDescent="0.25">
      <c r="BA555" s="491"/>
    </row>
    <row r="556" spans="53:53" s="373" customFormat="1" x14ac:dyDescent="0.25">
      <c r="BA556" s="491"/>
    </row>
    <row r="557" spans="53:53" s="373" customFormat="1" x14ac:dyDescent="0.25">
      <c r="BA557" s="491"/>
    </row>
    <row r="558" spans="53:53" s="373" customFormat="1" x14ac:dyDescent="0.25">
      <c r="BA558" s="491"/>
    </row>
    <row r="559" spans="53:53" s="373" customFormat="1" x14ac:dyDescent="0.25">
      <c r="BA559" s="491"/>
    </row>
    <row r="560" spans="53:53" s="373" customFormat="1" x14ac:dyDescent="0.25">
      <c r="BA560" s="491"/>
    </row>
    <row r="561" spans="53:53" s="373" customFormat="1" x14ac:dyDescent="0.25">
      <c r="BA561" s="491"/>
    </row>
    <row r="562" spans="53:53" s="373" customFormat="1" x14ac:dyDescent="0.25">
      <c r="BA562" s="491"/>
    </row>
    <row r="563" spans="53:53" s="373" customFormat="1" x14ac:dyDescent="0.25">
      <c r="BA563" s="491"/>
    </row>
    <row r="564" spans="53:53" s="373" customFormat="1" x14ac:dyDescent="0.25">
      <c r="BA564" s="491"/>
    </row>
    <row r="565" spans="53:53" s="373" customFormat="1" x14ac:dyDescent="0.25">
      <c r="BA565" s="491"/>
    </row>
    <row r="566" spans="53:53" s="373" customFormat="1" x14ac:dyDescent="0.25">
      <c r="BA566" s="491"/>
    </row>
    <row r="567" spans="53:53" s="373" customFormat="1" x14ac:dyDescent="0.25">
      <c r="BA567" s="491"/>
    </row>
    <row r="568" spans="53:53" s="373" customFormat="1" x14ac:dyDescent="0.25">
      <c r="BA568" s="491"/>
    </row>
    <row r="569" spans="53:53" s="373" customFormat="1" x14ac:dyDescent="0.25">
      <c r="BA569" s="491"/>
    </row>
    <row r="570" spans="53:53" s="373" customFormat="1" x14ac:dyDescent="0.25">
      <c r="BA570" s="491"/>
    </row>
    <row r="571" spans="53:53" s="373" customFormat="1" x14ac:dyDescent="0.25">
      <c r="BA571" s="491"/>
    </row>
    <row r="572" spans="53:53" s="373" customFormat="1" x14ac:dyDescent="0.25">
      <c r="BA572" s="491"/>
    </row>
    <row r="573" spans="53:53" s="373" customFormat="1" x14ac:dyDescent="0.25">
      <c r="BA573" s="491"/>
    </row>
    <row r="574" spans="53:53" s="373" customFormat="1" x14ac:dyDescent="0.25">
      <c r="BA574" s="491"/>
    </row>
    <row r="575" spans="53:53" s="373" customFormat="1" x14ac:dyDescent="0.25">
      <c r="BA575" s="491"/>
    </row>
    <row r="576" spans="53:53" s="373" customFormat="1" x14ac:dyDescent="0.25">
      <c r="BA576" s="491"/>
    </row>
    <row r="577" spans="53:53" s="373" customFormat="1" x14ac:dyDescent="0.25">
      <c r="BA577" s="491"/>
    </row>
    <row r="578" spans="53:53" s="373" customFormat="1" x14ac:dyDescent="0.25">
      <c r="BA578" s="491"/>
    </row>
    <row r="579" spans="53:53" s="373" customFormat="1" x14ac:dyDescent="0.25">
      <c r="BA579" s="491"/>
    </row>
    <row r="580" spans="53:53" s="373" customFormat="1" x14ac:dyDescent="0.25">
      <c r="BA580" s="491"/>
    </row>
    <row r="581" spans="53:53" s="373" customFormat="1" x14ac:dyDescent="0.25">
      <c r="BA581" s="491"/>
    </row>
    <row r="582" spans="53:53" s="373" customFormat="1" x14ac:dyDescent="0.25">
      <c r="BA582" s="491"/>
    </row>
    <row r="583" spans="53:53" s="373" customFormat="1" x14ac:dyDescent="0.25">
      <c r="BA583" s="491"/>
    </row>
    <row r="584" spans="53:53" s="373" customFormat="1" x14ac:dyDescent="0.25">
      <c r="BA584" s="491"/>
    </row>
    <row r="585" spans="53:53" s="373" customFormat="1" x14ac:dyDescent="0.25">
      <c r="BA585" s="491"/>
    </row>
    <row r="586" spans="53:53" s="373" customFormat="1" x14ac:dyDescent="0.25">
      <c r="BA586" s="491"/>
    </row>
    <row r="587" spans="53:53" s="373" customFormat="1" x14ac:dyDescent="0.25">
      <c r="BA587" s="491"/>
    </row>
    <row r="588" spans="53:53" s="373" customFormat="1" x14ac:dyDescent="0.25">
      <c r="BA588" s="491"/>
    </row>
    <row r="589" spans="53:53" s="373" customFormat="1" x14ac:dyDescent="0.25">
      <c r="BA589" s="491"/>
    </row>
    <row r="590" spans="53:53" s="373" customFormat="1" x14ac:dyDescent="0.25">
      <c r="BA590" s="491"/>
    </row>
    <row r="591" spans="53:53" s="373" customFormat="1" x14ac:dyDescent="0.25">
      <c r="BA591" s="491"/>
    </row>
    <row r="592" spans="53:53" s="373" customFormat="1" x14ac:dyDescent="0.25">
      <c r="BA592" s="491"/>
    </row>
    <row r="593" spans="53:53" s="373" customFormat="1" x14ac:dyDescent="0.25">
      <c r="BA593" s="491"/>
    </row>
    <row r="594" spans="53:53" s="373" customFormat="1" x14ac:dyDescent="0.25">
      <c r="BA594" s="491"/>
    </row>
    <row r="595" spans="53:53" s="373" customFormat="1" x14ac:dyDescent="0.25">
      <c r="BA595" s="491"/>
    </row>
    <row r="596" spans="53:53" s="373" customFormat="1" x14ac:dyDescent="0.25">
      <c r="BA596" s="491"/>
    </row>
    <row r="597" spans="53:53" s="373" customFormat="1" x14ac:dyDescent="0.25">
      <c r="BA597" s="491"/>
    </row>
    <row r="598" spans="53:53" s="373" customFormat="1" x14ac:dyDescent="0.25">
      <c r="BA598" s="491"/>
    </row>
    <row r="599" spans="53:53" s="373" customFormat="1" x14ac:dyDescent="0.25">
      <c r="BA599" s="491"/>
    </row>
    <row r="600" spans="53:53" s="373" customFormat="1" x14ac:dyDescent="0.25">
      <c r="BA600" s="491"/>
    </row>
    <row r="601" spans="53:53" s="373" customFormat="1" x14ac:dyDescent="0.25">
      <c r="BA601" s="491"/>
    </row>
    <row r="602" spans="53:53" s="373" customFormat="1" x14ac:dyDescent="0.25">
      <c r="BA602" s="491"/>
    </row>
    <row r="603" spans="53:53" s="373" customFormat="1" x14ac:dyDescent="0.25">
      <c r="BA603" s="491"/>
    </row>
    <row r="604" spans="53:53" s="373" customFormat="1" x14ac:dyDescent="0.25">
      <c r="BA604" s="491"/>
    </row>
    <row r="605" spans="53:53" s="373" customFormat="1" x14ac:dyDescent="0.25">
      <c r="BA605" s="491"/>
    </row>
    <row r="606" spans="53:53" s="373" customFormat="1" x14ac:dyDescent="0.25">
      <c r="BA606" s="491"/>
    </row>
    <row r="607" spans="53:53" s="373" customFormat="1" x14ac:dyDescent="0.25">
      <c r="BA607" s="491"/>
    </row>
    <row r="608" spans="53:53" s="373" customFormat="1" x14ac:dyDescent="0.25">
      <c r="BA608" s="491"/>
    </row>
    <row r="609" spans="53:53" s="373" customFormat="1" x14ac:dyDescent="0.25">
      <c r="BA609" s="491"/>
    </row>
    <row r="610" spans="53:53" s="373" customFormat="1" x14ac:dyDescent="0.25">
      <c r="BA610" s="491"/>
    </row>
    <row r="611" spans="53:53" s="373" customFormat="1" x14ac:dyDescent="0.25">
      <c r="BA611" s="491"/>
    </row>
    <row r="612" spans="53:53" s="373" customFormat="1" x14ac:dyDescent="0.25">
      <c r="BA612" s="491"/>
    </row>
    <row r="613" spans="53:53" s="373" customFormat="1" x14ac:dyDescent="0.25">
      <c r="BA613" s="491"/>
    </row>
    <row r="614" spans="53:53" s="373" customFormat="1" x14ac:dyDescent="0.25">
      <c r="BA614" s="491"/>
    </row>
    <row r="615" spans="53:53" s="373" customFormat="1" x14ac:dyDescent="0.25">
      <c r="BA615" s="491"/>
    </row>
    <row r="616" spans="53:53" s="373" customFormat="1" x14ac:dyDescent="0.25">
      <c r="BA616" s="491"/>
    </row>
    <row r="617" spans="53:53" s="373" customFormat="1" x14ac:dyDescent="0.25">
      <c r="BA617" s="491"/>
    </row>
    <row r="618" spans="53:53" s="373" customFormat="1" x14ac:dyDescent="0.25">
      <c r="BA618" s="491"/>
    </row>
    <row r="619" spans="53:53" s="373" customFormat="1" x14ac:dyDescent="0.25">
      <c r="BA619" s="491"/>
    </row>
    <row r="620" spans="53:53" s="373" customFormat="1" x14ac:dyDescent="0.25">
      <c r="BA620" s="491"/>
    </row>
    <row r="621" spans="53:53" s="373" customFormat="1" x14ac:dyDescent="0.25">
      <c r="BA621" s="491"/>
    </row>
    <row r="622" spans="53:53" s="373" customFormat="1" x14ac:dyDescent="0.25">
      <c r="BA622" s="491"/>
    </row>
    <row r="623" spans="53:53" s="373" customFormat="1" x14ac:dyDescent="0.25">
      <c r="BA623" s="491"/>
    </row>
    <row r="624" spans="53:53" s="373" customFormat="1" x14ac:dyDescent="0.25">
      <c r="BA624" s="491"/>
    </row>
    <row r="625" spans="53:53" s="373" customFormat="1" x14ac:dyDescent="0.25">
      <c r="BA625" s="491"/>
    </row>
    <row r="626" spans="53:53" s="373" customFormat="1" x14ac:dyDescent="0.25">
      <c r="BA626" s="491"/>
    </row>
    <row r="627" spans="53:53" s="373" customFormat="1" x14ac:dyDescent="0.25">
      <c r="BA627" s="491"/>
    </row>
    <row r="628" spans="53:53" s="373" customFormat="1" x14ac:dyDescent="0.25">
      <c r="BA628" s="491"/>
    </row>
    <row r="629" spans="53:53" s="373" customFormat="1" x14ac:dyDescent="0.25">
      <c r="BA629" s="491"/>
    </row>
    <row r="630" spans="53:53" s="373" customFormat="1" x14ac:dyDescent="0.25">
      <c r="BA630" s="491"/>
    </row>
    <row r="631" spans="53:53" s="373" customFormat="1" x14ac:dyDescent="0.25">
      <c r="BA631" s="491"/>
    </row>
    <row r="632" spans="53:53" s="373" customFormat="1" x14ac:dyDescent="0.25">
      <c r="BA632" s="491"/>
    </row>
    <row r="633" spans="53:53" s="373" customFormat="1" x14ac:dyDescent="0.25">
      <c r="BA633" s="491"/>
    </row>
    <row r="634" spans="53:53" s="373" customFormat="1" x14ac:dyDescent="0.25">
      <c r="BA634" s="491"/>
    </row>
    <row r="635" spans="53:53" s="373" customFormat="1" x14ac:dyDescent="0.25">
      <c r="BA635" s="49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58" customFormat="1" ht="30" customHeight="1" x14ac:dyDescent="0.3">
      <c r="B1" s="610" t="str">
        <f>HLOOKUP(Introduction!$G$4,nametranslations,101,FALSE)</f>
        <v>Water in Schools</v>
      </c>
      <c r="C1" s="190" t="s">
        <v>208</v>
      </c>
      <c r="D1" s="167" t="str">
        <f>+Introduction!$C$7</f>
        <v>Mongolia</v>
      </c>
      <c r="E1" s="167"/>
      <c r="F1" s="167"/>
      <c r="G1" s="167"/>
      <c r="H1" s="167"/>
      <c r="I1" s="171"/>
      <c r="J1" s="159"/>
      <c r="K1" s="159"/>
      <c r="L1" s="610" t="str">
        <f>HLOOKUP(Introduction!$G$4,nametranslations,101,FALSE)</f>
        <v>Water in Schools</v>
      </c>
      <c r="M1" s="190" t="s">
        <v>209</v>
      </c>
      <c r="N1" s="167" t="str">
        <f>+Introduction!$C$7</f>
        <v>Mongolia</v>
      </c>
      <c r="O1" s="167"/>
      <c r="P1" s="167"/>
      <c r="Q1" s="167"/>
      <c r="R1" s="167"/>
      <c r="S1" s="171"/>
      <c r="T1" s="159"/>
      <c r="U1" s="159"/>
      <c r="V1" s="610" t="str">
        <f>HLOOKUP(Introduction!$G$4,nametranslations,101,FALSE)</f>
        <v>Water in Schools</v>
      </c>
      <c r="W1" s="190">
        <v>2023</v>
      </c>
      <c r="X1" s="167" t="str">
        <f>+Introduction!$C$7</f>
        <v>Mongolia</v>
      </c>
      <c r="Y1" s="167"/>
      <c r="Z1" s="167"/>
      <c r="AA1" s="167"/>
      <c r="AB1" s="167"/>
      <c r="AC1" s="171"/>
      <c r="AD1" s="159"/>
      <c r="AE1" s="159"/>
      <c r="AF1" s="610" t="str">
        <f>HLOOKUP(Introduction!$G$4,nametranslations,101,FALSE)</f>
        <v>Water in Schools</v>
      </c>
      <c r="AG1" s="190">
        <v>2024</v>
      </c>
      <c r="AH1" s="167" t="str">
        <f>+Introduction!$C$7</f>
        <v>Mongolia</v>
      </c>
      <c r="AI1" s="167"/>
      <c r="AJ1" s="167"/>
      <c r="AK1" s="167"/>
      <c r="AL1" s="167"/>
      <c r="AM1" s="171"/>
      <c r="AN1" s="159"/>
      <c r="AO1" s="159"/>
      <c r="BA1" s="136"/>
      <c r="BB1" s="136"/>
      <c r="BC1" s="136"/>
      <c r="BD1" s="136"/>
      <c r="BE1" s="136"/>
      <c r="BF1" s="136"/>
      <c r="BG1" s="136"/>
    </row>
    <row r="2" spans="1:232" s="158" customFormat="1" ht="30" customHeight="1" x14ac:dyDescent="0.3">
      <c r="A2" s="353" t="s">
        <v>225</v>
      </c>
      <c r="B2" s="168" t="s">
        <v>206</v>
      </c>
      <c r="C2" s="128" t="s">
        <v>145</v>
      </c>
      <c r="D2" s="128" t="s">
        <v>174</v>
      </c>
      <c r="E2" s="169"/>
      <c r="F2" s="169"/>
      <c r="G2" s="169"/>
      <c r="H2" s="169"/>
      <c r="I2" s="170"/>
      <c r="J2" s="159" t="s">
        <v>210</v>
      </c>
      <c r="K2" s="159"/>
      <c r="L2" s="168" t="s">
        <v>207</v>
      </c>
      <c r="M2" s="128" t="s">
        <v>144</v>
      </c>
      <c r="N2" s="128" t="s">
        <v>147</v>
      </c>
      <c r="O2" s="169"/>
      <c r="P2" s="169"/>
      <c r="Q2" s="169"/>
      <c r="R2" s="169"/>
      <c r="S2" s="170"/>
      <c r="T2" s="159" t="s">
        <v>210</v>
      </c>
      <c r="U2" s="159"/>
      <c r="V2" s="168" t="s">
        <v>240</v>
      </c>
      <c r="W2" s="128" t="s">
        <v>145</v>
      </c>
      <c r="X2" s="128" t="s">
        <v>174</v>
      </c>
      <c r="Y2" s="169"/>
      <c r="Z2" s="169"/>
      <c r="AA2" s="169"/>
      <c r="AB2" s="169"/>
      <c r="AC2" s="170"/>
      <c r="AD2" s="159" t="s">
        <v>210</v>
      </c>
      <c r="AE2" s="159"/>
      <c r="AF2" s="168" t="s">
        <v>241</v>
      </c>
      <c r="AG2" s="128" t="s">
        <v>145</v>
      </c>
      <c r="AH2" s="128" t="s">
        <v>174</v>
      </c>
      <c r="AI2" s="169"/>
      <c r="AJ2" s="169"/>
      <c r="AK2" s="169"/>
      <c r="AL2" s="169"/>
      <c r="AM2" s="170"/>
      <c r="AN2" s="159" t="s">
        <v>210</v>
      </c>
      <c r="AO2" s="159"/>
      <c r="BB2" s="136"/>
      <c r="BC2" s="136"/>
      <c r="BD2" s="136"/>
      <c r="BE2" s="136"/>
      <c r="BF2" s="136"/>
      <c r="BG2" s="136"/>
    </row>
    <row r="3" spans="1:232" s="136" customFormat="1" ht="18" customHeight="1" x14ac:dyDescent="0.3">
      <c r="A3" s="353"/>
      <c r="B3" s="129" t="str">
        <f>HLOOKUP(Introduction!$G$4,nametranslations,152,FALSE)</f>
        <v>Definition</v>
      </c>
      <c r="C3" s="130" t="str">
        <f>HLOOKUP(Introduction!$G$4,nametranslations,102,FALSE)</f>
        <v>Estimates (%)</v>
      </c>
      <c r="D3" s="131" t="str">
        <f>HLOOKUP(Introduction!$G$4,nametranslations,24,FALSE)</f>
        <v>Total</v>
      </c>
      <c r="E3" s="132" t="str">
        <f>HLOOKUP(Introduction!$G$4,nametranslations,26,FALSE)</f>
        <v>Urban</v>
      </c>
      <c r="F3" s="132" t="str">
        <f>HLOOKUP(Introduction!$G$4,nametranslations,25,FALSE)</f>
        <v>Rural</v>
      </c>
      <c r="G3" s="132" t="str">
        <f>HLOOKUP(Introduction!$G$4,nametranslations,27,FALSE)</f>
        <v>Pre-primary</v>
      </c>
      <c r="H3" s="132" t="str">
        <f>HLOOKUP(Introduction!$G$4,nametranslations,28,FALSE)</f>
        <v>Primary</v>
      </c>
      <c r="I3" s="133" t="str">
        <f>HLOOKUP(Introduction!$G$4,nametranslations,29,FALSE)</f>
        <v>Secondary</v>
      </c>
      <c r="J3" s="134"/>
      <c r="K3" s="134"/>
      <c r="L3" s="129" t="str">
        <f>HLOOKUP(Introduction!$G$4,nametranslations,152,FALSE)</f>
        <v>Definition</v>
      </c>
      <c r="M3" s="130" t="str">
        <f>HLOOKUP(Introduction!$G$4,nametranslations,102,FALSE)</f>
        <v>Estimates (%)</v>
      </c>
      <c r="N3" s="131" t="str">
        <f>HLOOKUP(Introduction!$G$4,nametranslations,24,FALSE)</f>
        <v>Total</v>
      </c>
      <c r="O3" s="132" t="str">
        <f>HLOOKUP(Introduction!$G$4,nametranslations,26,FALSE)</f>
        <v>Urban</v>
      </c>
      <c r="P3" s="132" t="str">
        <f>HLOOKUP(Introduction!$G$4,nametranslations,25,FALSE)</f>
        <v>Rural</v>
      </c>
      <c r="Q3" s="132" t="str">
        <f>HLOOKUP(Introduction!$G$4,nametranslations,27,FALSE)</f>
        <v>Pre-primary</v>
      </c>
      <c r="R3" s="132" t="str">
        <f>HLOOKUP(Introduction!$G$4,nametranslations,28,FALSE)</f>
        <v>Primary</v>
      </c>
      <c r="S3" s="133" t="str">
        <f>HLOOKUP(Introduction!$G$4,nametranslations,29,FALSE)</f>
        <v>Secondary</v>
      </c>
      <c r="T3" s="134"/>
      <c r="U3" s="134"/>
      <c r="V3" s="129" t="str">
        <f>HLOOKUP(Introduction!$G$4,nametranslations,152,FALSE)</f>
        <v>Definition</v>
      </c>
      <c r="W3" s="130" t="str">
        <f>HLOOKUP(Introduction!$G$4,nametranslations,102,FALSE)</f>
        <v>Estimates (%)</v>
      </c>
      <c r="X3" s="131" t="str">
        <f>HLOOKUP(Introduction!$G$4,nametranslations,24,FALSE)</f>
        <v>Total</v>
      </c>
      <c r="Y3" s="132" t="str">
        <f>HLOOKUP(Introduction!$G$4,nametranslations,26,FALSE)</f>
        <v>Urban</v>
      </c>
      <c r="Z3" s="132" t="str">
        <f>HLOOKUP(Introduction!$G$4,nametranslations,25,FALSE)</f>
        <v>Rural</v>
      </c>
      <c r="AA3" s="132" t="str">
        <f>HLOOKUP(Introduction!$G$4,nametranslations,27,FALSE)</f>
        <v>Pre-primary</v>
      </c>
      <c r="AB3" s="132" t="str">
        <f>HLOOKUP(Introduction!$G$4,nametranslations,28,FALSE)</f>
        <v>Primary</v>
      </c>
      <c r="AC3" s="133" t="str">
        <f>HLOOKUP(Introduction!$G$4,nametranslations,29,FALSE)</f>
        <v>Secondary</v>
      </c>
      <c r="AD3" s="134"/>
      <c r="AE3" s="134"/>
      <c r="AF3" s="129" t="str">
        <f>HLOOKUP(Introduction!$G$4,nametranslations,152,FALSE)</f>
        <v>Definition</v>
      </c>
      <c r="AG3" s="130" t="str">
        <f>HLOOKUP(Introduction!$G$4,nametranslations,102,FALSE)</f>
        <v>Estimates (%)</v>
      </c>
      <c r="AH3" s="131" t="str">
        <f>HLOOKUP(Introduction!$G$4,nametranslations,24,FALSE)</f>
        <v>Total</v>
      </c>
      <c r="AI3" s="132" t="str">
        <f>HLOOKUP(Introduction!$G$4,nametranslations,26,FALSE)</f>
        <v>Urban</v>
      </c>
      <c r="AJ3" s="132" t="str">
        <f>HLOOKUP(Introduction!$G$4,nametranslations,25,FALSE)</f>
        <v>Rural</v>
      </c>
      <c r="AK3" s="132" t="str">
        <f>HLOOKUP(Introduction!$G$4,nametranslations,27,FALSE)</f>
        <v>Pre-primary</v>
      </c>
      <c r="AL3" s="132" t="str">
        <f>HLOOKUP(Introduction!$G$4,nametranslations,28,FALSE)</f>
        <v>Primary</v>
      </c>
      <c r="AM3" s="133" t="str">
        <f>HLOOKUP(Introduction!$G$4,nametranslations,29,FALSE)</f>
        <v>Secondary</v>
      </c>
      <c r="AN3" s="134"/>
      <c r="AO3" s="134"/>
      <c r="AP3" s="135"/>
      <c r="AZ3" s="135"/>
      <c r="BA3" s="135"/>
      <c r="BB3" s="127"/>
      <c r="BC3" s="127"/>
      <c r="BD3" s="127"/>
      <c r="BE3" s="127"/>
      <c r="BF3" s="127"/>
      <c r="BG3" s="127"/>
      <c r="BJ3" s="135"/>
      <c r="BT3" s="135"/>
      <c r="CD3" s="135"/>
      <c r="CN3" s="135"/>
      <c r="CX3" s="135"/>
      <c r="DH3" s="135"/>
      <c r="DR3" s="135"/>
      <c r="EB3" s="135"/>
      <c r="EL3" s="135"/>
      <c r="EV3" s="135"/>
      <c r="FF3" s="135"/>
      <c r="FP3" s="135"/>
      <c r="FZ3" s="135"/>
      <c r="GJ3" s="135"/>
      <c r="GT3" s="135"/>
      <c r="HD3" s="135"/>
      <c r="HN3" s="135"/>
      <c r="HX3" s="135"/>
    </row>
    <row r="4" spans="1:232" s="2" customFormat="1" x14ac:dyDescent="0.3">
      <c r="A4" s="636" t="str">
        <f>IF(ISBLANK('Data Summary'!A6),"",'Data Summary'!A6)</f>
        <v>MNG_2016_UIS</v>
      </c>
      <c r="B4" s="63"/>
      <c r="C4" s="12" t="str">
        <f>HLOOKUP(Introduction!$G$4,nametranslations,103,FALSE)</f>
        <v>No water source</v>
      </c>
      <c r="D4" s="7" t="str">
        <f t="shared" ref="D4:I4" si="0">IF(COUNTA(D13)=0,"",D13)</f>
        <v/>
      </c>
      <c r="E4" s="7" t="str">
        <f t="shared" si="0"/>
        <v/>
      </c>
      <c r="F4" s="7" t="str">
        <f t="shared" si="0"/>
        <v/>
      </c>
      <c r="G4" s="7" t="str">
        <f t="shared" si="0"/>
        <v/>
      </c>
      <c r="H4" s="7" t="str">
        <f t="shared" si="0"/>
        <v/>
      </c>
      <c r="I4" s="25" t="str">
        <f t="shared" si="0"/>
        <v/>
      </c>
      <c r="J4" s="20"/>
      <c r="K4" s="20"/>
      <c r="L4" s="63"/>
      <c r="M4" s="30" t="str">
        <f>HLOOKUP(Introduction!$G$4,nametranslations,103,FALSE)</f>
        <v>No water source</v>
      </c>
      <c r="N4" s="7">
        <f>IF(COUNTA(N13)=0,"",N13)</f>
        <v>0.4</v>
      </c>
      <c r="O4" s="7">
        <f t="shared" ref="O4:S4" si="1">IF(COUNTA(O13)=0,"",O13)</f>
        <v>0.4</v>
      </c>
      <c r="P4" s="7">
        <f t="shared" si="1"/>
        <v>0.4</v>
      </c>
      <c r="Q4" s="7" t="str">
        <f t="shared" si="1"/>
        <v/>
      </c>
      <c r="R4" s="7">
        <f t="shared" si="1"/>
        <v>0.9</v>
      </c>
      <c r="S4" s="25">
        <f t="shared" si="1"/>
        <v>0.4</v>
      </c>
      <c r="T4" s="20"/>
      <c r="U4" s="20"/>
      <c r="V4" s="63"/>
      <c r="W4" s="12" t="str">
        <f>HLOOKUP(Introduction!$G$4,nametranslations,103,FALSE)</f>
        <v>No water source</v>
      </c>
      <c r="X4" s="7">
        <f t="shared" ref="X4:AC4" si="2">IF(COUNTA(X13)=0,"",X13)</f>
        <v>0</v>
      </c>
      <c r="Y4" s="7" t="str">
        <f t="shared" si="2"/>
        <v/>
      </c>
      <c r="Z4" s="7" t="str">
        <f t="shared" si="2"/>
        <v/>
      </c>
      <c r="AA4" s="7" t="str">
        <f t="shared" si="2"/>
        <v/>
      </c>
      <c r="AB4" s="7">
        <f t="shared" si="2"/>
        <v>0</v>
      </c>
      <c r="AC4" s="25">
        <f t="shared" si="2"/>
        <v>0</v>
      </c>
      <c r="AD4" s="20"/>
      <c r="AE4" s="20"/>
      <c r="AF4" s="63"/>
      <c r="AG4" s="12" t="str">
        <f>HLOOKUP(Introduction!$G$4,nametranslations,103,FALSE)</f>
        <v>No water source</v>
      </c>
      <c r="AH4" s="7">
        <f t="shared" ref="AH4:AM4" si="3">IF(COUNTA(AH13)=0,"",AH13)</f>
        <v>0</v>
      </c>
      <c r="AI4" s="7" t="str">
        <f t="shared" si="3"/>
        <v/>
      </c>
      <c r="AJ4" s="7" t="str">
        <f t="shared" si="3"/>
        <v/>
      </c>
      <c r="AK4" s="7" t="str">
        <f t="shared" si="3"/>
        <v/>
      </c>
      <c r="AL4" s="7">
        <f t="shared" si="3"/>
        <v>0</v>
      </c>
      <c r="AM4" s="25">
        <f t="shared" si="3"/>
        <v>0</v>
      </c>
      <c r="AN4" s="20"/>
      <c r="AO4" s="20"/>
      <c r="AP4" s="70"/>
      <c r="AZ4" s="70"/>
      <c r="BA4" s="70"/>
      <c r="BB4" s="75"/>
      <c r="BC4" s="75"/>
      <c r="BD4" s="75"/>
      <c r="BE4" s="75"/>
      <c r="BF4" s="75"/>
      <c r="BG4" s="75"/>
      <c r="BJ4" s="70"/>
      <c r="BT4" s="70"/>
      <c r="CD4" s="70"/>
      <c r="CN4" s="70"/>
      <c r="CX4" s="70"/>
      <c r="DH4" s="70"/>
      <c r="DR4" s="70"/>
      <c r="EB4" s="70"/>
      <c r="EL4" s="70"/>
      <c r="EV4" s="70"/>
      <c r="FF4" s="70"/>
      <c r="FP4" s="70"/>
      <c r="FZ4" s="70"/>
      <c r="GJ4" s="70"/>
      <c r="GT4" s="70"/>
      <c r="HD4" s="70"/>
      <c r="HN4" s="70"/>
      <c r="HX4" s="70"/>
    </row>
    <row r="5" spans="1:232" s="2" customFormat="1" x14ac:dyDescent="0.3">
      <c r="A5" s="636" t="str">
        <f ca="1">IF(ISBLANK('Data Summary'!A7),"",'Data Summary'!A7)</f>
        <v>MNG_2017_SUR</v>
      </c>
      <c r="B5" s="63"/>
      <c r="C5" s="12" t="str">
        <f>HLOOKUP(Introduction!$G$4,nametranslations,104,FALSE)</f>
        <v>Unimproved</v>
      </c>
      <c r="D5" s="7"/>
      <c r="E5" s="7" t="str">
        <f>IF((COUNTA(E14:E25)=0)+(COUNTA(E13)=0),"",100-E13-SUMPRODUCT(C14:C25,E14:E25))</f>
        <v/>
      </c>
      <c r="F5" s="7" t="str">
        <f>IF((COUNTA(F14:F25)=0)+(COUNTA(F13)=0),"",100-F13-SUMPRODUCT(C14:C25,F14:F25))</f>
        <v/>
      </c>
      <c r="G5" s="7"/>
      <c r="H5" s="7"/>
      <c r="I5" s="25"/>
      <c r="J5" s="20"/>
      <c r="K5" s="20"/>
      <c r="L5" s="63"/>
      <c r="M5" s="30" t="str">
        <f>HLOOKUP(Introduction!$G$4,nametranslations,104,FALSE)</f>
        <v>Unimproved</v>
      </c>
      <c r="N5" s="7">
        <f>IF((COUNTA(N14:N25)=0)+(COUNTA(N13)=0),"",100-N13-SUMPRODUCT(M14:M25,N14:N25))</f>
        <v>1.3499999999999943</v>
      </c>
      <c r="O5" s="7">
        <f>IF((COUNTA(O14:O25)=0)+(COUNTA(O13)=0),"",100-O13-SUMPRODUCT(M14:M25,O14:O25))</f>
        <v>0</v>
      </c>
      <c r="P5" s="7">
        <f>IF((COUNTA(P14:P25)=0)+(COUNTA(P13)=0),"",100-P13-SUMPRODUCT(M14:M25,P14:P25))</f>
        <v>2</v>
      </c>
      <c r="Q5" s="7" t="str">
        <f>IF((COUNTA(Q14:Q25)=0)+(COUNTA(Q13)=0),"",100-Q13-SUMPRODUCT(M14:M25,Q14:Q25))</f>
        <v/>
      </c>
      <c r="R5" s="7">
        <f>IF((COUNTA(R14:R25)=0)+(COUNTA(R13)=0),"",100-R13-SUMPRODUCT(M14:M25,R14:R25))</f>
        <v>2.5999999999999801</v>
      </c>
      <c r="S5" s="25">
        <f>IF((COUNTA(S14:S25)=0)+(COUNTA(S13)=0),"",100-S13-SUMPRODUCT(M14:M25,S14:S25))</f>
        <v>0.85000000000000853</v>
      </c>
      <c r="T5" s="20"/>
      <c r="U5" s="20"/>
      <c r="V5" s="63"/>
      <c r="W5" s="12"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5">
        <f>IF((COUNTA(AC14:AC25)=0)+(COUNTA(AC13)=0),"",100-AC13-SUMPRODUCT(W14:W25,AC14:AC25))</f>
        <v>0</v>
      </c>
      <c r="AD5" s="20"/>
      <c r="AE5" s="20"/>
      <c r="AF5" s="63"/>
      <c r="AG5" s="12"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5">
        <f>IF((COUNTA(AM14:AM25)=0)+(COUNTA(AM13)=0),"",100-AM13-SUMPRODUCT(AG14:AG25,AM14:AM25))</f>
        <v>0</v>
      </c>
      <c r="AN5" s="20"/>
      <c r="AO5" s="20"/>
      <c r="AP5" s="70"/>
      <c r="AZ5" s="70"/>
      <c r="BA5" s="70"/>
      <c r="BB5" s="75"/>
      <c r="BC5" s="75"/>
      <c r="BD5" s="75"/>
      <c r="BE5" s="75"/>
      <c r="BF5" s="75"/>
      <c r="BG5" s="75"/>
      <c r="BJ5" s="70"/>
      <c r="BT5" s="70"/>
      <c r="CD5" s="70"/>
      <c r="CN5" s="70"/>
      <c r="CX5" s="70"/>
      <c r="DH5" s="70"/>
      <c r="DR5" s="70"/>
      <c r="EB5" s="70"/>
      <c r="EL5" s="70"/>
      <c r="EV5" s="70"/>
      <c r="FF5" s="70"/>
      <c r="FP5" s="70"/>
      <c r="FZ5" s="70"/>
      <c r="GJ5" s="70"/>
      <c r="GT5" s="70"/>
      <c r="HD5" s="70"/>
      <c r="HN5" s="70"/>
      <c r="HX5" s="70"/>
    </row>
    <row r="6" spans="1:232" s="2" customFormat="1" x14ac:dyDescent="0.3">
      <c r="A6" s="636" t="str">
        <f ca="1">IF(ISBLANK('Data Summary'!A8),"",'Data Summary'!A8)</f>
        <v>MNG_2023_UIS</v>
      </c>
      <c r="B6" s="63"/>
      <c r="C6" s="1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3"/>
      <c r="M6" s="30" t="str">
        <f>HLOOKUP(Introduction!$G$4,nametranslations,75,FALSE)</f>
        <v>Improved</v>
      </c>
      <c r="N6" s="7">
        <f>IF(COUNTA(N14:N25)=0,"",SUMPRODUCT(N14:N25,M14:M25))</f>
        <v>98.25</v>
      </c>
      <c r="O6" s="7">
        <f>IF(COUNTA(O14:O25)=0,"",SUMPRODUCT(O14:O25,M14:M25))</f>
        <v>99.6</v>
      </c>
      <c r="P6" s="7">
        <f>IF(COUNTA(P14:P25)=0,"",SUMPRODUCT(P14:P25,M14:M25))</f>
        <v>97.6</v>
      </c>
      <c r="Q6" s="7" t="str">
        <f>IF(COUNTA(Q14:Q25)=0,"",SUMPRODUCT(Q14:Q25,M14:M25))</f>
        <v/>
      </c>
      <c r="R6" s="7">
        <f>IF(COUNTA(R14:R25)=0,"",SUMPRODUCT(R14:R25,M14:M25))</f>
        <v>96.500000000000014</v>
      </c>
      <c r="S6" s="25">
        <f>IF(COUNTA(S14:S25)=0,"",SUMPRODUCT(S14:S25,M14:M25))</f>
        <v>98.749999999999986</v>
      </c>
      <c r="T6" s="20"/>
      <c r="U6" s="20"/>
      <c r="V6" s="63"/>
      <c r="W6" s="12"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5">
        <f>IF(COUNTA(AC14:AC25)=0,"",SUMPRODUCT(AC14:AC25,W14:W25))</f>
        <v>100</v>
      </c>
      <c r="AD6" s="20"/>
      <c r="AE6" s="20"/>
      <c r="AF6" s="63"/>
      <c r="AG6" s="12"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5">
        <f>IF(COUNTA(AM14:AM25)=0,"",SUMPRODUCT(AM14:AM25,AG14:AG25))</f>
        <v>100</v>
      </c>
      <c r="AN6" s="20"/>
      <c r="AO6" s="20"/>
      <c r="AP6" s="70"/>
      <c r="AZ6" s="70"/>
      <c r="BA6" s="70"/>
      <c r="BB6" s="75"/>
      <c r="BC6" s="75"/>
      <c r="BD6" s="75"/>
      <c r="BE6" s="75"/>
      <c r="BF6" s="75"/>
      <c r="BG6" s="75"/>
      <c r="BJ6" s="70"/>
      <c r="BT6" s="70"/>
      <c r="CD6" s="70"/>
      <c r="CN6" s="70"/>
      <c r="CX6" s="70"/>
      <c r="DH6" s="70"/>
      <c r="DR6" s="70"/>
      <c r="EB6" s="70"/>
      <c r="EL6" s="70"/>
      <c r="EV6" s="70"/>
      <c r="FF6" s="70"/>
      <c r="FP6" s="70"/>
      <c r="FZ6" s="70"/>
      <c r="GJ6" s="70"/>
      <c r="GT6" s="70"/>
      <c r="HD6" s="70"/>
      <c r="HN6" s="70"/>
      <c r="HX6" s="70"/>
    </row>
    <row r="7" spans="1:232" s="2" customFormat="1" x14ac:dyDescent="0.3">
      <c r="A7" s="636" t="str">
        <f ca="1">IF(ISBLANK('Data Summary'!A9),"",'Data Summary'!A9)</f>
        <v>MNG_2024_UIS</v>
      </c>
      <c r="B7" s="63"/>
      <c r="C7" s="27" t="str">
        <f>HLOOKUP(Introduction!$G$4,nametranslations,105,FALSE)</f>
        <v>Available</v>
      </c>
      <c r="D7" s="6"/>
      <c r="E7" s="6"/>
      <c r="F7" s="6"/>
      <c r="G7" s="6"/>
      <c r="H7" s="6"/>
      <c r="I7" s="25"/>
      <c r="J7" s="20"/>
      <c r="K7" s="20"/>
      <c r="L7" s="63" t="s">
        <v>154</v>
      </c>
      <c r="M7" s="48" t="str">
        <f>HLOOKUP(Introduction!$G$4,nametranslations,105,FALSE)</f>
        <v>Available</v>
      </c>
      <c r="N7" s="6">
        <v>77.3</v>
      </c>
      <c r="O7" s="5">
        <v>87</v>
      </c>
      <c r="P7" s="5">
        <v>75.900000000000006</v>
      </c>
      <c r="Q7" s="6"/>
      <c r="R7" s="6">
        <v>80</v>
      </c>
      <c r="S7" s="62">
        <v>75.8</v>
      </c>
      <c r="T7" s="20"/>
      <c r="U7" s="20"/>
      <c r="V7" s="63"/>
      <c r="W7" s="27" t="str">
        <f>HLOOKUP(Introduction!$G$4,nametranslations,105,FALSE)</f>
        <v>Available</v>
      </c>
      <c r="X7" s="6"/>
      <c r="Y7" s="6"/>
      <c r="Z7" s="6"/>
      <c r="AA7" s="6"/>
      <c r="AB7" s="6"/>
      <c r="AC7" s="25"/>
      <c r="AD7" s="20"/>
      <c r="AE7" s="20"/>
      <c r="AF7" s="63"/>
      <c r="AG7" s="27" t="str">
        <f>HLOOKUP(Introduction!$G$4,nametranslations,105,FALSE)</f>
        <v>Available</v>
      </c>
      <c r="AH7" s="6"/>
      <c r="AI7" s="6"/>
      <c r="AJ7" s="6"/>
      <c r="AK7" s="6"/>
      <c r="AL7" s="6"/>
      <c r="AM7" s="25"/>
      <c r="AN7" s="20"/>
      <c r="AO7" s="20"/>
      <c r="AP7" s="70"/>
      <c r="AZ7" s="70"/>
      <c r="BA7" s="70"/>
      <c r="BB7" s="75"/>
      <c r="BC7" s="75"/>
      <c r="BD7" s="75"/>
      <c r="BE7" s="75"/>
      <c r="BF7" s="75"/>
      <c r="BG7" s="75"/>
      <c r="BJ7" s="70"/>
      <c r="BT7" s="70"/>
      <c r="CD7" s="70"/>
      <c r="CN7" s="70"/>
      <c r="CX7" s="70"/>
      <c r="DH7" s="70"/>
      <c r="DR7" s="70"/>
      <c r="EB7" s="70"/>
      <c r="EL7" s="70"/>
      <c r="EV7" s="70"/>
      <c r="FF7" s="70"/>
      <c r="FP7" s="70"/>
      <c r="FZ7" s="70"/>
      <c r="GJ7" s="70"/>
      <c r="GT7" s="70"/>
      <c r="HD7" s="70"/>
      <c r="HN7" s="70"/>
      <c r="HX7" s="70"/>
    </row>
    <row r="8" spans="1:232" s="2" customFormat="1" ht="15.6" customHeight="1" x14ac:dyDescent="0.3">
      <c r="A8" s="607" t="str">
        <f ca="1">IF(ISBLANK('Data Summary'!A10),"",'Data Summary'!A10)</f>
        <v/>
      </c>
      <c r="B8" s="63"/>
      <c r="C8" s="27" t="str">
        <f>HLOOKUP(Introduction!$G$4,nametranslations,106,FALSE)</f>
        <v>On premises</v>
      </c>
      <c r="D8" s="7"/>
      <c r="E8" s="7"/>
      <c r="F8" s="7"/>
      <c r="G8" s="7"/>
      <c r="H8" s="7"/>
      <c r="I8" s="25"/>
      <c r="J8" s="20"/>
      <c r="K8" s="20"/>
      <c r="L8" s="63"/>
      <c r="M8" s="48" t="str">
        <f>HLOOKUP(Introduction!$G$4,nametranslations,106,FALSE)</f>
        <v>On premises</v>
      </c>
      <c r="N8" s="49"/>
      <c r="O8" s="6"/>
      <c r="P8" s="6"/>
      <c r="Q8" s="6"/>
      <c r="R8" s="6"/>
      <c r="S8" s="62"/>
      <c r="T8" s="20"/>
      <c r="U8" s="20"/>
      <c r="V8" s="63"/>
      <c r="W8" s="27" t="str">
        <f>HLOOKUP(Introduction!$G$4,nametranslations,106,FALSE)</f>
        <v>On premises</v>
      </c>
      <c r="X8" s="7"/>
      <c r="Y8" s="7"/>
      <c r="Z8" s="7"/>
      <c r="AA8" s="7"/>
      <c r="AB8" s="7"/>
      <c r="AC8" s="25"/>
      <c r="AD8" s="20"/>
      <c r="AE8" s="20"/>
      <c r="AF8" s="63"/>
      <c r="AG8" s="27" t="str">
        <f>HLOOKUP(Introduction!$G$4,nametranslations,106,FALSE)</f>
        <v>On premises</v>
      </c>
      <c r="AH8" s="7"/>
      <c r="AI8" s="7"/>
      <c r="AJ8" s="7"/>
      <c r="AK8" s="7"/>
      <c r="AL8" s="7"/>
      <c r="AM8" s="25"/>
      <c r="AN8" s="20"/>
      <c r="AO8" s="20"/>
      <c r="AP8" s="70"/>
      <c r="AZ8" s="70"/>
      <c r="BA8" s="70"/>
      <c r="BB8" s="75"/>
      <c r="BC8" s="75"/>
      <c r="BD8" s="75"/>
      <c r="BE8" s="75"/>
      <c r="BF8" s="75"/>
      <c r="BG8" s="75"/>
      <c r="BJ8" s="70"/>
      <c r="BT8" s="70"/>
      <c r="CD8" s="70"/>
      <c r="CN8" s="70"/>
      <c r="CX8" s="70"/>
      <c r="DH8" s="70"/>
      <c r="DR8" s="70"/>
      <c r="EB8" s="70"/>
      <c r="EL8" s="70"/>
      <c r="EV8" s="70"/>
      <c r="FF8" s="70"/>
      <c r="FP8" s="70"/>
      <c r="FZ8" s="70"/>
      <c r="GJ8" s="70"/>
      <c r="GT8" s="70"/>
      <c r="HD8" s="70"/>
      <c r="HN8" s="70"/>
      <c r="HX8" s="70"/>
    </row>
    <row r="9" spans="1:232" s="622" customFormat="1" ht="21" customHeight="1" x14ac:dyDescent="0.3">
      <c r="A9" s="613" t="str">
        <f ca="1">IF(ISBLANK('Data Summary'!A11),"",'Data Summary'!A11)</f>
        <v/>
      </c>
      <c r="B9" s="614"/>
      <c r="C9" s="615" t="str">
        <f>HLOOKUP(Introduction!$G$4,nametranslations,76,FALSE)</f>
        <v>Basic (improved &amp; available)</v>
      </c>
      <c r="D9" s="616"/>
      <c r="E9" s="616"/>
      <c r="F9" s="616"/>
      <c r="G9" s="616"/>
      <c r="H9" s="616"/>
      <c r="I9" s="617"/>
      <c r="J9" s="618"/>
      <c r="K9" s="618"/>
      <c r="L9" s="614" t="s">
        <v>155</v>
      </c>
      <c r="M9" s="615" t="str">
        <f>HLOOKUP(Introduction!$G$4,nametranslations,76,FALSE)</f>
        <v>Basic (improved &amp; available)</v>
      </c>
      <c r="N9" s="616">
        <v>74.400000000000006</v>
      </c>
      <c r="O9" s="616">
        <v>84.8</v>
      </c>
      <c r="P9" s="616">
        <v>72.900000000000006</v>
      </c>
      <c r="Q9" s="619"/>
      <c r="R9" s="619">
        <v>72.7</v>
      </c>
      <c r="S9" s="620">
        <v>73.400000000000006</v>
      </c>
      <c r="T9" s="618"/>
      <c r="U9" s="618"/>
      <c r="V9" s="614"/>
      <c r="W9" s="615" t="str">
        <f>HLOOKUP(Introduction!$G$4,nametranslations,76,FALSE)</f>
        <v>Basic (improved &amp; available)</v>
      </c>
      <c r="X9" s="616">
        <v>100</v>
      </c>
      <c r="Y9" s="616"/>
      <c r="Z9" s="616"/>
      <c r="AA9" s="616"/>
      <c r="AB9" s="616">
        <v>100</v>
      </c>
      <c r="AC9" s="617">
        <v>100</v>
      </c>
      <c r="AD9" s="618"/>
      <c r="AE9" s="618"/>
      <c r="AF9" s="614"/>
      <c r="AG9" s="615" t="str">
        <f>HLOOKUP(Introduction!$G$4,nametranslations,76,FALSE)</f>
        <v>Basic (improved &amp; available)</v>
      </c>
      <c r="AH9" s="616">
        <v>100</v>
      </c>
      <c r="AI9" s="616"/>
      <c r="AJ9" s="616"/>
      <c r="AK9" s="616"/>
      <c r="AL9" s="616">
        <v>100</v>
      </c>
      <c r="AM9" s="617">
        <v>100</v>
      </c>
      <c r="AN9" s="618"/>
      <c r="AO9" s="618"/>
      <c r="AP9" s="621"/>
      <c r="AZ9" s="621"/>
      <c r="BA9" s="621"/>
      <c r="BB9" s="623"/>
      <c r="BC9" s="623"/>
      <c r="BD9" s="623"/>
      <c r="BE9" s="623"/>
      <c r="BF9" s="623"/>
      <c r="BG9" s="623"/>
      <c r="BJ9" s="621"/>
      <c r="BT9" s="621"/>
      <c r="CD9" s="621"/>
      <c r="CN9" s="621"/>
      <c r="CX9" s="621"/>
      <c r="DH9" s="621"/>
      <c r="DR9" s="621"/>
      <c r="EB9" s="621"/>
      <c r="EL9" s="621"/>
      <c r="EV9" s="621"/>
      <c r="FF9" s="621"/>
      <c r="FP9" s="621"/>
      <c r="FZ9" s="621"/>
      <c r="GJ9" s="621"/>
      <c r="GT9" s="621"/>
      <c r="HD9" s="621"/>
      <c r="HN9" s="621"/>
      <c r="HX9" s="621"/>
    </row>
    <row r="10" spans="1:232" s="622" customFormat="1" ht="21" customHeight="1" x14ac:dyDescent="0.3">
      <c r="A10" s="613" t="str">
        <f ca="1">IF(ISBLANK('Data Summary'!A12),"",'Data Summary'!A12)</f>
        <v/>
      </c>
      <c r="B10" s="614"/>
      <c r="C10" s="615" t="str">
        <f>HLOOKUP(Introduction!$G$4,nametranslations,107,FALSE)</f>
        <v>Improved &amp; on-premises</v>
      </c>
      <c r="D10" s="619"/>
      <c r="E10" s="624"/>
      <c r="F10" s="624"/>
      <c r="G10" s="624"/>
      <c r="H10" s="624"/>
      <c r="I10" s="617"/>
      <c r="J10" s="618"/>
      <c r="K10" s="618"/>
      <c r="L10" s="614"/>
      <c r="M10" s="615" t="str">
        <f>HLOOKUP(Introduction!$G$4,nametranslations,107,FALSE)</f>
        <v>Improved &amp; on-premises</v>
      </c>
      <c r="N10" s="625"/>
      <c r="O10" s="624"/>
      <c r="P10" s="624"/>
      <c r="Q10" s="624"/>
      <c r="R10" s="624"/>
      <c r="S10" s="617"/>
      <c r="T10" s="618"/>
      <c r="U10" s="618"/>
      <c r="V10" s="614"/>
      <c r="W10" s="615" t="str">
        <f>HLOOKUP(Introduction!$G$4,nametranslations,107,FALSE)</f>
        <v>Improved &amp; on-premises</v>
      </c>
      <c r="X10" s="619"/>
      <c r="Y10" s="624"/>
      <c r="Z10" s="624"/>
      <c r="AA10" s="624"/>
      <c r="AB10" s="624"/>
      <c r="AC10" s="617"/>
      <c r="AD10" s="618"/>
      <c r="AE10" s="618"/>
      <c r="AF10" s="614"/>
      <c r="AG10" s="615" t="str">
        <f>HLOOKUP(Introduction!$G$4,nametranslations,107,FALSE)</f>
        <v>Improved &amp; on-premises</v>
      </c>
      <c r="AH10" s="619"/>
      <c r="AI10" s="624"/>
      <c r="AJ10" s="624"/>
      <c r="AK10" s="624"/>
      <c r="AL10" s="624"/>
      <c r="AM10" s="617"/>
      <c r="AN10" s="618"/>
      <c r="AO10" s="618"/>
      <c r="AP10" s="621"/>
      <c r="AZ10" s="621"/>
      <c r="BA10" s="621"/>
      <c r="BJ10" s="621"/>
      <c r="BT10" s="621"/>
      <c r="CD10" s="621"/>
      <c r="CN10" s="621"/>
      <c r="CX10" s="621"/>
      <c r="DH10" s="621"/>
      <c r="DR10" s="621"/>
      <c r="EB10" s="621"/>
      <c r="EL10" s="621"/>
      <c r="EV10" s="621"/>
      <c r="FF10" s="621"/>
      <c r="FP10" s="621"/>
      <c r="FZ10" s="621"/>
      <c r="GJ10" s="621"/>
      <c r="GT10" s="621"/>
      <c r="HD10" s="621"/>
      <c r="HN10" s="621"/>
      <c r="HX10" s="621"/>
    </row>
    <row r="11" spans="1:232" s="622" customFormat="1" ht="21" customHeight="1" x14ac:dyDescent="0.3">
      <c r="A11" s="613" t="str">
        <f ca="1">IF(ISBLANK('Data Summary'!A13),"",'Data Summary'!A13)</f>
        <v/>
      </c>
      <c r="B11" s="614"/>
      <c r="C11" s="615" t="str">
        <f>HLOOKUP(Introduction!$G$4,nametranslations,108,FALSE)</f>
        <v>Improved, available &amp; on-premises</v>
      </c>
      <c r="D11" s="619"/>
      <c r="E11" s="624"/>
      <c r="F11" s="624"/>
      <c r="G11" s="624"/>
      <c r="H11" s="624"/>
      <c r="I11" s="617"/>
      <c r="J11" s="618"/>
      <c r="K11" s="618"/>
      <c r="L11" s="614"/>
      <c r="M11" s="615" t="str">
        <f>HLOOKUP(Introduction!$G$4,nametranslations,108,FALSE)</f>
        <v>Improved, available &amp; on-premises</v>
      </c>
      <c r="N11" s="625"/>
      <c r="O11" s="624"/>
      <c r="P11" s="624"/>
      <c r="Q11" s="624"/>
      <c r="R11" s="624"/>
      <c r="S11" s="617"/>
      <c r="T11" s="618"/>
      <c r="U11" s="618"/>
      <c r="V11" s="614"/>
      <c r="W11" s="615" t="str">
        <f>HLOOKUP(Introduction!$G$4,nametranslations,108,FALSE)</f>
        <v>Improved, available &amp; on-premises</v>
      </c>
      <c r="X11" s="619"/>
      <c r="Y11" s="624"/>
      <c r="Z11" s="624"/>
      <c r="AA11" s="624"/>
      <c r="AB11" s="624"/>
      <c r="AC11" s="617"/>
      <c r="AD11" s="618"/>
      <c r="AE11" s="618"/>
      <c r="AF11" s="614"/>
      <c r="AG11" s="615" t="str">
        <f>HLOOKUP(Introduction!$G$4,nametranslations,108,FALSE)</f>
        <v>Improved, available &amp; on-premises</v>
      </c>
      <c r="AH11" s="619"/>
      <c r="AI11" s="624"/>
      <c r="AJ11" s="624"/>
      <c r="AK11" s="624"/>
      <c r="AL11" s="624"/>
      <c r="AM11" s="617"/>
      <c r="AN11" s="618"/>
      <c r="AO11" s="618"/>
      <c r="AP11" s="621"/>
      <c r="AZ11" s="621"/>
      <c r="BA11" s="621"/>
      <c r="BJ11" s="621"/>
      <c r="BT11" s="621"/>
      <c r="CD11" s="621"/>
      <c r="CN11" s="621"/>
      <c r="CX11" s="621"/>
      <c r="DH11" s="621"/>
      <c r="DR11" s="621"/>
      <c r="EB11" s="621"/>
      <c r="EL11" s="621"/>
      <c r="EV11" s="621"/>
      <c r="FF11" s="621"/>
      <c r="FP11" s="621"/>
      <c r="FZ11" s="621"/>
      <c r="GJ11" s="621"/>
      <c r="GT11" s="621"/>
      <c r="HD11" s="621"/>
      <c r="HN11" s="621"/>
      <c r="HX11" s="621"/>
    </row>
    <row r="12" spans="1:232" s="142" customFormat="1" ht="18" customHeight="1" x14ac:dyDescent="0.2">
      <c r="A12" s="607" t="str">
        <f ca="1">IF(ISBLANK('Data Summary'!A14),"",'Data Summary'!A14)</f>
        <v/>
      </c>
      <c r="B12" s="137" t="str">
        <f>HLOOKUP(Introduction!$G$4,nametranslations,109,FALSE)</f>
        <v>Facility type</v>
      </c>
      <c r="C12" s="138" t="str">
        <f>HLOOKUP(Introduction!$G$4,nametranslations,110,FALSE)</f>
        <v>Proprortion improved</v>
      </c>
      <c r="D12" s="139"/>
      <c r="E12" s="139"/>
      <c r="F12" s="139"/>
      <c r="G12" s="139"/>
      <c r="H12" s="139"/>
      <c r="I12" s="140"/>
      <c r="J12" s="134"/>
      <c r="K12" s="134"/>
      <c r="L12" s="137" t="str">
        <f>HLOOKUP(Introduction!$G$4,nametranslations,109,FALSE)</f>
        <v>Facility type</v>
      </c>
      <c r="M12" s="138" t="str">
        <f>HLOOKUP(Introduction!$G$4,nametranslations,110,FALSE)</f>
        <v>Proprortion improved</v>
      </c>
      <c r="N12" s="139"/>
      <c r="O12" s="139"/>
      <c r="P12" s="139"/>
      <c r="Q12" s="139"/>
      <c r="R12" s="139"/>
      <c r="S12" s="140"/>
      <c r="T12" s="134"/>
      <c r="U12" s="134"/>
      <c r="V12" s="137" t="str">
        <f>HLOOKUP(Introduction!$G$4,nametranslations,109,FALSE)</f>
        <v>Facility type</v>
      </c>
      <c r="W12" s="138" t="str">
        <f>HLOOKUP(Introduction!$G$4,nametranslations,110,FALSE)</f>
        <v>Proprortion improved</v>
      </c>
      <c r="X12" s="139"/>
      <c r="Y12" s="139"/>
      <c r="Z12" s="139"/>
      <c r="AA12" s="139"/>
      <c r="AB12" s="139"/>
      <c r="AC12" s="140"/>
      <c r="AD12" s="134"/>
      <c r="AE12" s="134"/>
      <c r="AF12" s="137" t="str">
        <f>HLOOKUP(Introduction!$G$4,nametranslations,109,FALSE)</f>
        <v>Facility type</v>
      </c>
      <c r="AG12" s="138" t="str">
        <f>HLOOKUP(Introduction!$G$4,nametranslations,110,FALSE)</f>
        <v>Proprortion improved</v>
      </c>
      <c r="AH12" s="139"/>
      <c r="AI12" s="139"/>
      <c r="AJ12" s="139"/>
      <c r="AK12" s="139"/>
      <c r="AL12" s="139"/>
      <c r="AM12" s="140"/>
      <c r="AN12" s="134"/>
      <c r="AO12" s="134"/>
      <c r="AP12" s="141"/>
      <c r="AZ12" s="141"/>
      <c r="BA12" s="141"/>
      <c r="BJ12" s="141"/>
      <c r="BT12" s="141"/>
      <c r="CD12" s="141"/>
      <c r="CN12" s="141"/>
      <c r="CX12" s="141"/>
      <c r="DH12" s="141"/>
      <c r="DR12" s="141"/>
      <c r="EB12" s="141"/>
      <c r="EL12" s="141"/>
      <c r="EV12" s="141"/>
      <c r="FF12" s="141"/>
      <c r="FP12" s="141"/>
      <c r="FZ12" s="141"/>
      <c r="GJ12" s="141"/>
      <c r="GT12" s="141"/>
      <c r="HD12" s="141"/>
      <c r="HN12" s="141"/>
      <c r="HX12" s="141"/>
    </row>
    <row r="13" spans="1:232" s="2" customFormat="1" ht="14.25" customHeight="1" x14ac:dyDescent="0.2">
      <c r="A13" s="607" t="str">
        <f ca="1">IF(ISBLANK('Data Summary'!A15),"",'Data Summary'!A15)</f>
        <v/>
      </c>
      <c r="B13" s="64" t="s">
        <v>54</v>
      </c>
      <c r="C13" s="3">
        <v>0</v>
      </c>
      <c r="D13" s="26"/>
      <c r="E13" s="26"/>
      <c r="F13" s="26"/>
      <c r="G13" s="26"/>
      <c r="H13" s="26"/>
      <c r="I13" s="79"/>
      <c r="J13" s="9"/>
      <c r="K13" s="9"/>
      <c r="L13" s="64" t="s">
        <v>54</v>
      </c>
      <c r="M13" s="3">
        <v>0</v>
      </c>
      <c r="N13" s="26">
        <v>0.4</v>
      </c>
      <c r="O13" s="26">
        <v>0.4</v>
      </c>
      <c r="P13" s="26">
        <v>0.4</v>
      </c>
      <c r="Q13" s="58"/>
      <c r="R13" s="58">
        <v>0.9</v>
      </c>
      <c r="S13" s="61">
        <v>0.4</v>
      </c>
      <c r="T13" s="9"/>
      <c r="U13" s="9"/>
      <c r="V13" s="64" t="s">
        <v>54</v>
      </c>
      <c r="W13" s="3">
        <v>0</v>
      </c>
      <c r="X13" s="26">
        <v>0</v>
      </c>
      <c r="Y13" s="26"/>
      <c r="Z13" s="26"/>
      <c r="AA13" s="26"/>
      <c r="AB13" s="26">
        <v>0</v>
      </c>
      <c r="AC13" s="79">
        <v>0</v>
      </c>
      <c r="AD13" s="9"/>
      <c r="AE13" s="9"/>
      <c r="AF13" s="64" t="s">
        <v>54</v>
      </c>
      <c r="AG13" s="3">
        <v>0</v>
      </c>
      <c r="AH13" s="26">
        <v>0</v>
      </c>
      <c r="AI13" s="26"/>
      <c r="AJ13" s="26"/>
      <c r="AK13" s="26"/>
      <c r="AL13" s="26">
        <v>0</v>
      </c>
      <c r="AM13" s="79">
        <v>0</v>
      </c>
      <c r="AN13" s="9"/>
      <c r="AO13" s="9"/>
      <c r="AP13" s="70"/>
      <c r="AZ13" s="70"/>
      <c r="BA13" s="75"/>
      <c r="BB13" s="75"/>
      <c r="BC13" s="75"/>
      <c r="BD13" s="75"/>
      <c r="BE13" s="75"/>
      <c r="BF13" s="75"/>
      <c r="BG13" s="75"/>
      <c r="BJ13" s="70"/>
      <c r="BT13" s="70"/>
      <c r="CD13" s="70"/>
      <c r="CN13" s="70"/>
      <c r="CX13" s="70"/>
      <c r="DH13" s="70"/>
      <c r="DR13" s="70"/>
      <c r="EB13" s="70"/>
      <c r="EL13" s="70"/>
      <c r="EV13" s="70"/>
      <c r="FF13" s="70"/>
      <c r="FP13" s="70"/>
      <c r="FZ13" s="70"/>
      <c r="GJ13" s="70"/>
      <c r="GT13" s="70"/>
      <c r="HD13" s="70"/>
      <c r="HN13" s="70"/>
      <c r="HX13" s="70"/>
    </row>
    <row r="14" spans="1:232" x14ac:dyDescent="0.3">
      <c r="A14" s="607" t="str">
        <f ca="1">IF(ISBLANK('Data Summary'!A16),"",'Data Summary'!A16)</f>
        <v/>
      </c>
      <c r="B14" s="65" t="s">
        <v>96</v>
      </c>
      <c r="C14" s="19">
        <v>0</v>
      </c>
      <c r="D14" s="26"/>
      <c r="E14" s="26"/>
      <c r="F14" s="26"/>
      <c r="G14" s="26"/>
      <c r="H14" s="26"/>
      <c r="I14" s="79"/>
      <c r="J14" s="9"/>
      <c r="K14" s="9"/>
      <c r="L14" s="65" t="s">
        <v>96</v>
      </c>
      <c r="M14" s="19">
        <v>0</v>
      </c>
      <c r="N14" s="5"/>
      <c r="O14" s="26"/>
      <c r="P14" s="5"/>
      <c r="Q14" s="16"/>
      <c r="R14" s="58"/>
      <c r="S14" s="61"/>
      <c r="T14" s="9"/>
      <c r="U14" s="9"/>
      <c r="V14" s="65" t="s">
        <v>96</v>
      </c>
      <c r="W14" s="19">
        <v>0</v>
      </c>
      <c r="X14" s="26"/>
      <c r="Y14" s="26"/>
      <c r="Z14" s="26"/>
      <c r="AA14" s="26"/>
      <c r="AB14" s="26"/>
      <c r="AC14" s="79"/>
      <c r="AD14" s="9"/>
      <c r="AE14" s="9"/>
      <c r="AF14" s="65" t="s">
        <v>96</v>
      </c>
      <c r="AG14" s="19">
        <v>0</v>
      </c>
      <c r="AH14" s="26"/>
      <c r="AI14" s="26"/>
      <c r="AJ14" s="26"/>
      <c r="AK14" s="26"/>
      <c r="AL14" s="26"/>
      <c r="AM14" s="79"/>
      <c r="AN14" s="9"/>
      <c r="AO14" s="9"/>
      <c r="BA14" s="76"/>
      <c r="BB14" s="76"/>
      <c r="BC14" s="76"/>
      <c r="BD14" s="76"/>
      <c r="BE14" s="76"/>
      <c r="BF14" s="76"/>
      <c r="BG14" s="76"/>
    </row>
    <row r="15" spans="1:232" s="1" customFormat="1" x14ac:dyDescent="0.3">
      <c r="A15" s="607" t="str">
        <f ca="1">IF(ISBLANK('Data Summary'!A17),"",'Data Summary'!A17)</f>
        <v/>
      </c>
      <c r="B15" s="65"/>
      <c r="C15" s="4"/>
      <c r="D15" s="26"/>
      <c r="E15" s="5"/>
      <c r="F15" s="5"/>
      <c r="G15" s="5"/>
      <c r="H15" s="26"/>
      <c r="I15" s="79"/>
      <c r="J15" s="9"/>
      <c r="K15" s="9"/>
      <c r="L15" s="65" t="s">
        <v>149</v>
      </c>
      <c r="M15" s="4">
        <v>1</v>
      </c>
      <c r="N15" s="5">
        <v>53.4</v>
      </c>
      <c r="O15" s="5">
        <v>86.4</v>
      </c>
      <c r="P15" s="5">
        <v>35.200000000000003</v>
      </c>
      <c r="Q15" s="16"/>
      <c r="R15" s="5">
        <v>53</v>
      </c>
      <c r="S15" s="22">
        <v>56</v>
      </c>
      <c r="T15" s="9"/>
      <c r="U15" s="9"/>
      <c r="V15" s="65" t="s">
        <v>239</v>
      </c>
      <c r="W15" s="4">
        <v>1</v>
      </c>
      <c r="X15" s="26">
        <v>100</v>
      </c>
      <c r="Y15" s="5"/>
      <c r="Z15" s="5"/>
      <c r="AA15" s="5"/>
      <c r="AB15" s="26">
        <v>100</v>
      </c>
      <c r="AC15" s="79">
        <v>100</v>
      </c>
      <c r="AD15" s="9"/>
      <c r="AE15" s="9"/>
      <c r="AF15" s="65" t="s">
        <v>239</v>
      </c>
      <c r="AG15" s="4">
        <v>1</v>
      </c>
      <c r="AH15" s="26">
        <v>100</v>
      </c>
      <c r="AI15" s="5"/>
      <c r="AJ15" s="5"/>
      <c r="AK15" s="5"/>
      <c r="AL15" s="26">
        <v>100</v>
      </c>
      <c r="AM15" s="79">
        <v>100</v>
      </c>
      <c r="AN15" s="9"/>
      <c r="AO15" s="9"/>
      <c r="AP15" s="71"/>
      <c r="AZ15" s="71"/>
      <c r="BA15" s="77"/>
      <c r="BB15" s="77"/>
      <c r="BC15" s="77"/>
      <c r="BD15" s="77"/>
      <c r="BE15" s="77"/>
      <c r="BF15" s="77"/>
      <c r="BG15" s="77"/>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607" t="str">
        <f ca="1">IF(ISBLANK('Data Summary'!A18),"",'Data Summary'!A18)</f>
        <v/>
      </c>
      <c r="B16" s="65"/>
      <c r="C16" s="11"/>
      <c r="D16" s="26"/>
      <c r="E16" s="5"/>
      <c r="F16" s="5"/>
      <c r="G16" s="5"/>
      <c r="H16" s="26"/>
      <c r="I16" s="79"/>
      <c r="J16" s="9"/>
      <c r="K16" s="9"/>
      <c r="L16" s="65" t="s">
        <v>148</v>
      </c>
      <c r="M16" s="11">
        <v>1</v>
      </c>
      <c r="N16" s="5">
        <v>1.9</v>
      </c>
      <c r="O16" s="5">
        <v>1.1000000000000001</v>
      </c>
      <c r="P16" s="5">
        <v>2.4</v>
      </c>
      <c r="Q16" s="16"/>
      <c r="R16" s="5">
        <v>1.7</v>
      </c>
      <c r="S16" s="22">
        <v>1.9</v>
      </c>
      <c r="T16" s="9"/>
      <c r="U16" s="9"/>
      <c r="V16" s="65"/>
      <c r="W16" s="11"/>
      <c r="X16" s="26"/>
      <c r="Y16" s="5"/>
      <c r="Z16" s="5"/>
      <c r="AA16" s="5"/>
      <c r="AB16" s="26"/>
      <c r="AC16" s="79"/>
      <c r="AD16" s="9"/>
      <c r="AE16" s="9"/>
      <c r="AF16" s="65"/>
      <c r="AG16" s="11"/>
      <c r="AH16" s="26"/>
      <c r="AI16" s="5"/>
      <c r="AJ16" s="5"/>
      <c r="AK16" s="5"/>
      <c r="AL16" s="26"/>
      <c r="AM16" s="79"/>
      <c r="AN16" s="9"/>
      <c r="AO16" s="9"/>
      <c r="AP16" s="71"/>
      <c r="AZ16" s="71"/>
      <c r="BA16" s="77"/>
      <c r="BB16" s="77"/>
      <c r="BC16" s="77"/>
      <c r="BD16" s="77"/>
      <c r="BE16" s="77"/>
      <c r="BF16" s="77"/>
      <c r="BG16" s="77"/>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607" t="str">
        <f ca="1">IF(ISBLANK('Data Summary'!A19),"",'Data Summary'!A19)</f>
        <v/>
      </c>
      <c r="B17" s="65"/>
      <c r="C17" s="11"/>
      <c r="D17" s="26"/>
      <c r="E17" s="5"/>
      <c r="F17" s="5"/>
      <c r="G17" s="5"/>
      <c r="H17" s="5"/>
      <c r="I17" s="22"/>
      <c r="J17" s="9"/>
      <c r="K17" s="9"/>
      <c r="L17" s="65" t="s">
        <v>162</v>
      </c>
      <c r="M17" s="11">
        <v>1</v>
      </c>
      <c r="N17" s="5">
        <v>0.5</v>
      </c>
      <c r="O17" s="5">
        <v>0</v>
      </c>
      <c r="P17" s="5">
        <v>0.8</v>
      </c>
      <c r="Q17" s="16"/>
      <c r="R17" s="5">
        <v>0</v>
      </c>
      <c r="S17" s="22">
        <v>0.6</v>
      </c>
      <c r="T17" s="9"/>
      <c r="U17" s="9"/>
      <c r="V17" s="65"/>
      <c r="W17" s="11"/>
      <c r="X17" s="26"/>
      <c r="Y17" s="5"/>
      <c r="Z17" s="5"/>
      <c r="AA17" s="5"/>
      <c r="AB17" s="5"/>
      <c r="AC17" s="22"/>
      <c r="AD17" s="9"/>
      <c r="AE17" s="9"/>
      <c r="AF17" s="65"/>
      <c r="AG17" s="11"/>
      <c r="AH17" s="26"/>
      <c r="AI17" s="5"/>
      <c r="AJ17" s="5"/>
      <c r="AK17" s="5"/>
      <c r="AL17" s="5"/>
      <c r="AM17" s="22"/>
      <c r="AN17" s="9"/>
      <c r="AO17" s="9"/>
      <c r="AP17" s="71"/>
      <c r="AZ17" s="71"/>
      <c r="BA17" s="77"/>
      <c r="BB17" s="77"/>
      <c r="BC17" s="77"/>
      <c r="BD17" s="77"/>
      <c r="BE17" s="77"/>
      <c r="BF17" s="77"/>
      <c r="BG17" s="77"/>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607" t="str">
        <f ca="1">IF(ISBLANK('Data Summary'!A20),"",'Data Summary'!A20)</f>
        <v/>
      </c>
      <c r="B18" s="65"/>
      <c r="C18" s="11"/>
      <c r="D18" s="26"/>
      <c r="E18" s="31"/>
      <c r="F18" s="31"/>
      <c r="G18" s="5"/>
      <c r="H18" s="5"/>
      <c r="I18" s="22"/>
      <c r="J18" s="9"/>
      <c r="K18" s="9"/>
      <c r="L18" s="65" t="s">
        <v>163</v>
      </c>
      <c r="M18" s="11">
        <v>1</v>
      </c>
      <c r="N18" s="5">
        <v>3.6</v>
      </c>
      <c r="O18" s="5">
        <v>0</v>
      </c>
      <c r="P18" s="5">
        <v>5.6</v>
      </c>
      <c r="Q18" s="16"/>
      <c r="R18" s="5">
        <v>5.0999999999999996</v>
      </c>
      <c r="S18" s="22">
        <v>3.2</v>
      </c>
      <c r="T18" s="9"/>
      <c r="U18" s="9"/>
      <c r="V18" s="65"/>
      <c r="W18" s="11"/>
      <c r="X18" s="26"/>
      <c r="Y18" s="31"/>
      <c r="Z18" s="31"/>
      <c r="AA18" s="5"/>
      <c r="AB18" s="5"/>
      <c r="AC18" s="22"/>
      <c r="AD18" s="9"/>
      <c r="AE18" s="9"/>
      <c r="AF18" s="65"/>
      <c r="AG18" s="11"/>
      <c r="AH18" s="26"/>
      <c r="AI18" s="31"/>
      <c r="AJ18" s="31"/>
      <c r="AK18" s="5"/>
      <c r="AL18" s="5"/>
      <c r="AM18" s="22"/>
      <c r="AN18" s="9"/>
      <c r="AO18" s="9"/>
      <c r="AP18" s="71"/>
      <c r="AZ18" s="71"/>
      <c r="BA18" s="77"/>
      <c r="BB18" s="77"/>
      <c r="BC18" s="77"/>
      <c r="BD18" s="77"/>
      <c r="BE18" s="77"/>
      <c r="BF18" s="77"/>
      <c r="BG18" s="77"/>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607" t="str">
        <f ca="1">IF(ISBLANK('Data Summary'!A21),"",'Data Summary'!A21)</f>
        <v/>
      </c>
      <c r="B19" s="65"/>
      <c r="C19" s="4"/>
      <c r="D19" s="26"/>
      <c r="E19" s="31"/>
      <c r="F19" s="31"/>
      <c r="G19" s="31"/>
      <c r="H19" s="31"/>
      <c r="I19" s="32"/>
      <c r="J19" s="9"/>
      <c r="K19" s="9"/>
      <c r="L19" s="65" t="s">
        <v>145</v>
      </c>
      <c r="M19" s="4">
        <v>0.5</v>
      </c>
      <c r="N19" s="5">
        <v>0.1</v>
      </c>
      <c r="O19" s="5">
        <v>0</v>
      </c>
      <c r="P19" s="5">
        <v>0.2</v>
      </c>
      <c r="Q19" s="16"/>
      <c r="R19" s="5">
        <v>0</v>
      </c>
      <c r="S19" s="22">
        <v>0.1</v>
      </c>
      <c r="T19" s="9"/>
      <c r="U19" s="9"/>
      <c r="V19" s="65"/>
      <c r="W19" s="4"/>
      <c r="X19" s="26"/>
      <c r="Y19" s="31"/>
      <c r="Z19" s="31"/>
      <c r="AA19" s="31"/>
      <c r="AB19" s="31"/>
      <c r="AC19" s="32"/>
      <c r="AD19" s="9"/>
      <c r="AE19" s="9"/>
      <c r="AF19" s="65"/>
      <c r="AG19" s="4"/>
      <c r="AH19" s="26"/>
      <c r="AI19" s="31"/>
      <c r="AJ19" s="31"/>
      <c r="AK19" s="31"/>
      <c r="AL19" s="31"/>
      <c r="AM19" s="32"/>
      <c r="AN19" s="9"/>
      <c r="AO19" s="9"/>
      <c r="AP19" s="71"/>
      <c r="AZ19" s="71"/>
      <c r="BA19" s="77"/>
      <c r="BB19" s="77"/>
      <c r="BC19" s="77"/>
      <c r="BD19" s="77"/>
      <c r="BE19" s="77"/>
      <c r="BF19" s="77"/>
      <c r="BG19" s="77"/>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607" t="str">
        <f ca="1">IF(ISBLANK('Data Summary'!A22),"",'Data Summary'!A22)</f>
        <v/>
      </c>
      <c r="B20" s="65"/>
      <c r="C20" s="4"/>
      <c r="D20" s="31"/>
      <c r="E20" s="31"/>
      <c r="F20" s="31"/>
      <c r="G20" s="31"/>
      <c r="H20" s="31"/>
      <c r="I20" s="80"/>
      <c r="J20" s="9"/>
      <c r="K20" s="9"/>
      <c r="L20" s="65" t="s">
        <v>150</v>
      </c>
      <c r="M20" s="4">
        <v>1</v>
      </c>
      <c r="N20" s="5">
        <v>9.6</v>
      </c>
      <c r="O20" s="5">
        <v>4</v>
      </c>
      <c r="P20" s="5">
        <v>12.7</v>
      </c>
      <c r="Q20" s="16"/>
      <c r="R20" s="5">
        <v>12.8</v>
      </c>
      <c r="S20" s="22">
        <v>8.6</v>
      </c>
      <c r="T20" s="9"/>
      <c r="U20" s="9"/>
      <c r="V20" s="65"/>
      <c r="W20" s="4"/>
      <c r="X20" s="31"/>
      <c r="Y20" s="31"/>
      <c r="Z20" s="31"/>
      <c r="AA20" s="31"/>
      <c r="AB20" s="31"/>
      <c r="AC20" s="80"/>
      <c r="AD20" s="9"/>
      <c r="AE20" s="9"/>
      <c r="AF20" s="65"/>
      <c r="AG20" s="4"/>
      <c r="AH20" s="31"/>
      <c r="AI20" s="31"/>
      <c r="AJ20" s="31"/>
      <c r="AK20" s="31"/>
      <c r="AL20" s="31"/>
      <c r="AM20" s="80"/>
      <c r="AN20" s="9"/>
      <c r="AO20" s="9"/>
      <c r="AP20" s="71"/>
      <c r="AZ20" s="71"/>
      <c r="BA20" s="77"/>
      <c r="BB20" s="77"/>
      <c r="BC20" s="77"/>
      <c r="BD20" s="77"/>
      <c r="BE20" s="77"/>
      <c r="BF20" s="77"/>
      <c r="BG20" s="77"/>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607" t="str">
        <f ca="1">IF(ISBLANK('Data Summary'!A23),"",'Data Summary'!A23)</f>
        <v/>
      </c>
      <c r="B21" s="65"/>
      <c r="C21" s="11"/>
      <c r="D21" s="5"/>
      <c r="E21" s="5"/>
      <c r="F21" s="5"/>
      <c r="G21" s="5"/>
      <c r="H21" s="5"/>
      <c r="I21" s="80"/>
      <c r="J21" s="9"/>
      <c r="K21" s="9"/>
      <c r="L21" s="65" t="s">
        <v>151</v>
      </c>
      <c r="M21" s="11">
        <v>1</v>
      </c>
      <c r="N21" s="5">
        <v>28.8</v>
      </c>
      <c r="O21" s="5">
        <v>8.1</v>
      </c>
      <c r="P21" s="5">
        <v>40.200000000000003</v>
      </c>
      <c r="Q21" s="16"/>
      <c r="R21" s="5">
        <v>22.2</v>
      </c>
      <c r="S21" s="22">
        <v>28.1</v>
      </c>
      <c r="T21" s="9"/>
      <c r="U21" s="9"/>
      <c r="V21" s="65"/>
      <c r="W21" s="11"/>
      <c r="X21" s="5"/>
      <c r="Y21" s="5"/>
      <c r="Z21" s="5"/>
      <c r="AA21" s="5"/>
      <c r="AB21" s="5"/>
      <c r="AC21" s="80"/>
      <c r="AD21" s="9"/>
      <c r="AE21" s="9"/>
      <c r="AF21" s="65"/>
      <c r="AG21" s="11"/>
      <c r="AH21" s="5"/>
      <c r="AI21" s="5"/>
      <c r="AJ21" s="5"/>
      <c r="AK21" s="5"/>
      <c r="AL21" s="5"/>
      <c r="AM21" s="80"/>
      <c r="AN21" s="9"/>
      <c r="AO21" s="9"/>
      <c r="AP21" s="71"/>
      <c r="AZ21" s="71"/>
      <c r="BA21" s="77"/>
      <c r="BB21" s="77"/>
      <c r="BC21" s="77"/>
      <c r="BD21" s="77"/>
      <c r="BE21" s="77"/>
      <c r="BF21" s="77"/>
      <c r="BG21" s="77"/>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607" t="str">
        <f ca="1">IF(ISBLANK('Data Summary'!A24),"",'Data Summary'!A24)</f>
        <v/>
      </c>
      <c r="B22" s="65"/>
      <c r="C22" s="11"/>
      <c r="D22" s="5"/>
      <c r="E22" s="5"/>
      <c r="F22" s="5"/>
      <c r="G22" s="5"/>
      <c r="H22" s="5"/>
      <c r="I22" s="22"/>
      <c r="J22" s="9"/>
      <c r="K22" s="9"/>
      <c r="L22" s="65" t="s">
        <v>152</v>
      </c>
      <c r="M22" s="11">
        <v>1</v>
      </c>
      <c r="N22" s="5">
        <v>0.4</v>
      </c>
      <c r="O22" s="5">
        <v>0</v>
      </c>
      <c r="P22" s="5">
        <v>0.6</v>
      </c>
      <c r="Q22" s="16"/>
      <c r="R22" s="5">
        <v>1.7</v>
      </c>
      <c r="S22" s="22">
        <v>0.3</v>
      </c>
      <c r="T22" s="9"/>
      <c r="U22" s="9"/>
      <c r="V22" s="65"/>
      <c r="W22" s="11"/>
      <c r="X22" s="5"/>
      <c r="Y22" s="5"/>
      <c r="Z22" s="5"/>
      <c r="AA22" s="5"/>
      <c r="AB22" s="5"/>
      <c r="AC22" s="22"/>
      <c r="AD22" s="9"/>
      <c r="AE22" s="9"/>
      <c r="AF22" s="65"/>
      <c r="AG22" s="11"/>
      <c r="AH22" s="5"/>
      <c r="AI22" s="5"/>
      <c r="AJ22" s="5"/>
      <c r="AK22" s="5"/>
      <c r="AL22" s="5"/>
      <c r="AM22" s="22"/>
      <c r="AN22" s="9"/>
      <c r="AO22" s="9"/>
      <c r="AP22" s="71"/>
      <c r="AZ22" s="71"/>
      <c r="BA22" s="77"/>
      <c r="BB22" s="77"/>
      <c r="BC22" s="77"/>
      <c r="BD22" s="77"/>
      <c r="BE22" s="77"/>
      <c r="BF22" s="77"/>
      <c r="BG22" s="77"/>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607" t="str">
        <f ca="1">IF(ISBLANK('Data Summary'!A25),"",'Data Summary'!A25)</f>
        <v/>
      </c>
      <c r="B23" s="65"/>
      <c r="C23" s="11"/>
      <c r="D23" s="5"/>
      <c r="E23" s="5"/>
      <c r="F23" s="5"/>
      <c r="G23" s="5"/>
      <c r="H23" s="5"/>
      <c r="I23" s="22"/>
      <c r="J23" s="9"/>
      <c r="K23" s="9"/>
      <c r="L23" s="65" t="s">
        <v>153</v>
      </c>
      <c r="M23" s="11">
        <v>0</v>
      </c>
      <c r="N23" s="5">
        <v>1.2</v>
      </c>
      <c r="O23" s="5">
        <v>0</v>
      </c>
      <c r="P23" s="5">
        <v>1.8</v>
      </c>
      <c r="Q23" s="16"/>
      <c r="R23" s="5">
        <v>2.6</v>
      </c>
      <c r="S23" s="22">
        <v>0.9</v>
      </c>
      <c r="T23" s="9"/>
      <c r="U23" s="9"/>
      <c r="V23" s="65"/>
      <c r="W23" s="11"/>
      <c r="X23" s="5"/>
      <c r="Y23" s="5"/>
      <c r="Z23" s="5"/>
      <c r="AA23" s="5"/>
      <c r="AB23" s="5"/>
      <c r="AC23" s="22"/>
      <c r="AD23" s="9"/>
      <c r="AE23" s="9"/>
      <c r="AF23" s="65"/>
      <c r="AG23" s="11"/>
      <c r="AH23" s="5"/>
      <c r="AI23" s="5"/>
      <c r="AJ23" s="5"/>
      <c r="AK23" s="5"/>
      <c r="AL23" s="5"/>
      <c r="AM23" s="22"/>
      <c r="AN23" s="9"/>
      <c r="AO23" s="9"/>
      <c r="AP23" s="71"/>
      <c r="AZ23" s="71"/>
      <c r="BA23" s="77"/>
      <c r="BB23" s="77"/>
      <c r="BC23" s="77"/>
      <c r="BD23" s="77"/>
      <c r="BE23" s="77"/>
      <c r="BF23" s="77"/>
      <c r="BG23" s="77"/>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607" t="str">
        <f ca="1">IF(ISBLANK('Data Summary'!A26),"",'Data Summary'!A26)</f>
        <v/>
      </c>
      <c r="B24" s="65"/>
      <c r="C24" s="11"/>
      <c r="D24" s="5"/>
      <c r="E24" s="5"/>
      <c r="F24" s="5"/>
      <c r="G24" s="5"/>
      <c r="H24" s="5"/>
      <c r="I24" s="22"/>
      <c r="J24" s="9"/>
      <c r="K24" s="9"/>
      <c r="L24" s="65"/>
      <c r="M24" s="11"/>
      <c r="N24" s="5"/>
      <c r="O24" s="5"/>
      <c r="P24" s="5"/>
      <c r="Q24" s="16"/>
      <c r="R24" s="16"/>
      <c r="S24" s="40"/>
      <c r="T24" s="9"/>
      <c r="U24" s="9"/>
      <c r="V24" s="65"/>
      <c r="W24" s="11"/>
      <c r="X24" s="5"/>
      <c r="Y24" s="5"/>
      <c r="Z24" s="5"/>
      <c r="AA24" s="5"/>
      <c r="AB24" s="5"/>
      <c r="AC24" s="22"/>
      <c r="AD24" s="9"/>
      <c r="AE24" s="9"/>
      <c r="AF24" s="65"/>
      <c r="AG24" s="11"/>
      <c r="AH24" s="5"/>
      <c r="AI24" s="5"/>
      <c r="AJ24" s="5"/>
      <c r="AK24" s="5"/>
      <c r="AL24" s="5"/>
      <c r="AM24" s="22"/>
      <c r="AN24" s="9"/>
      <c r="AO24" s="9"/>
      <c r="AP24" s="71"/>
      <c r="AZ24" s="71"/>
      <c r="BA24" s="77"/>
      <c r="BB24" s="77"/>
      <c r="BC24" s="77"/>
      <c r="BD24" s="77"/>
      <c r="BE24" s="77"/>
      <c r="BF24" s="77"/>
      <c r="BG24" s="77"/>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607" t="str">
        <f ca="1">IF(ISBLANK('Data Summary'!A27),"",'Data Summary'!A27)</f>
        <v/>
      </c>
      <c r="B25" s="65"/>
      <c r="C25" s="11"/>
      <c r="D25" s="5"/>
      <c r="E25" s="5"/>
      <c r="F25" s="5"/>
      <c r="G25" s="5"/>
      <c r="H25" s="5"/>
      <c r="I25" s="22"/>
      <c r="J25" s="9"/>
      <c r="K25" s="9"/>
      <c r="L25" s="65"/>
      <c r="M25" s="11"/>
      <c r="N25" s="5"/>
      <c r="O25" s="5"/>
      <c r="P25" s="5"/>
      <c r="Q25" s="5"/>
      <c r="R25" s="5"/>
      <c r="S25" s="22"/>
      <c r="T25" s="9"/>
      <c r="U25" s="9"/>
      <c r="V25" s="65"/>
      <c r="W25" s="11"/>
      <c r="X25" s="5"/>
      <c r="Y25" s="5"/>
      <c r="Z25" s="5"/>
      <c r="AA25" s="5"/>
      <c r="AB25" s="5"/>
      <c r="AC25" s="22"/>
      <c r="AD25" s="9"/>
      <c r="AE25" s="9"/>
      <c r="AF25" s="65"/>
      <c r="AG25" s="11"/>
      <c r="AH25" s="5"/>
      <c r="AI25" s="5"/>
      <c r="AJ25" s="5"/>
      <c r="AK25" s="5"/>
      <c r="AL25" s="5"/>
      <c r="AM25" s="22"/>
      <c r="AN25" s="9"/>
      <c r="AO25" s="9"/>
      <c r="AP25" s="71"/>
      <c r="AZ25" s="71"/>
      <c r="BA25" s="77"/>
      <c r="BB25" s="77"/>
      <c r="BC25" s="77"/>
      <c r="BD25" s="77"/>
      <c r="BE25" s="77"/>
      <c r="BF25" s="77"/>
      <c r="BG25" s="77"/>
      <c r="BJ25" s="71"/>
      <c r="BT25" s="71"/>
      <c r="CD25" s="71"/>
      <c r="CN25" s="71"/>
      <c r="CX25" s="71"/>
      <c r="DH25" s="71"/>
      <c r="DR25" s="71"/>
      <c r="EB25" s="71"/>
      <c r="EL25" s="71"/>
      <c r="EV25" s="71"/>
      <c r="FF25" s="71"/>
      <c r="FP25" s="71"/>
      <c r="FZ25" s="71"/>
      <c r="GJ25" s="71"/>
      <c r="GT25" s="71"/>
      <c r="HD25" s="71"/>
      <c r="HN25" s="71"/>
      <c r="HX25" s="71"/>
    </row>
    <row r="26" spans="1:232" s="1" customFormat="1" ht="83.25" customHeight="1" x14ac:dyDescent="0.3">
      <c r="A26" s="607" t="str">
        <f ca="1">IF(ISBLANK('Data Summary'!A28),"",'Data Summary'!A28)</f>
        <v/>
      </c>
      <c r="B26" s="66" t="str">
        <f>HLOOKUP(Introduction!$G$4,nametranslations,111,FALSE)</f>
        <v>Notes</v>
      </c>
      <c r="C26" s="350" t="s">
        <v>175</v>
      </c>
      <c r="D26" s="350"/>
      <c r="E26" s="350"/>
      <c r="F26" s="350"/>
      <c r="G26" s="350"/>
      <c r="H26" s="350"/>
      <c r="I26" s="351"/>
      <c r="J26" s="9"/>
      <c r="K26" s="9"/>
      <c r="L26" s="66" t="str">
        <f>HLOOKUP(Introduction!$G$4,nametranslations,111,FALSE)</f>
        <v>Notes</v>
      </c>
      <c r="M26" s="350" t="s">
        <v>180</v>
      </c>
      <c r="N26" s="350"/>
      <c r="O26" s="350"/>
      <c r="P26" s="350"/>
      <c r="Q26" s="350"/>
      <c r="R26" s="350"/>
      <c r="S26" s="351"/>
      <c r="T26" s="9"/>
      <c r="U26" s="9"/>
      <c r="V26" s="66" t="str">
        <f>HLOOKUP(Introduction!$G$4,nametranslations,111,FALSE)</f>
        <v>Notes</v>
      </c>
      <c r="W26" s="350" t="s">
        <v>243</v>
      </c>
      <c r="X26" s="350"/>
      <c r="Y26" s="350"/>
      <c r="Z26" s="350"/>
      <c r="AA26" s="350"/>
      <c r="AB26" s="350"/>
      <c r="AC26" s="351"/>
      <c r="AD26" s="9"/>
      <c r="AE26" s="9"/>
      <c r="AF26" s="66" t="str">
        <f>HLOOKUP(Introduction!$G$4,nametranslations,111,FALSE)</f>
        <v>Notes</v>
      </c>
      <c r="AG26" s="350" t="s">
        <v>243</v>
      </c>
      <c r="AH26" s="350"/>
      <c r="AI26" s="350"/>
      <c r="AJ26" s="350"/>
      <c r="AK26" s="350"/>
      <c r="AL26" s="350"/>
      <c r="AM26" s="351"/>
      <c r="AN26" s="9"/>
      <c r="AO26" s="9"/>
      <c r="AP26" s="71"/>
      <c r="AZ26" s="71"/>
      <c r="BA26" s="352"/>
      <c r="BB26" s="352"/>
      <c r="BC26" s="352"/>
      <c r="BD26" s="352"/>
      <c r="BE26" s="352"/>
      <c r="BF26" s="352"/>
      <c r="BG26" s="352"/>
      <c r="BJ26" s="71"/>
      <c r="BT26" s="71"/>
      <c r="CD26" s="71"/>
      <c r="CN26" s="71"/>
      <c r="CX26" s="71"/>
      <c r="DH26" s="71"/>
      <c r="DR26" s="71"/>
      <c r="EB26" s="71"/>
      <c r="EL26" s="71"/>
      <c r="EV26" s="71"/>
      <c r="FF26" s="71"/>
      <c r="FP26" s="71"/>
      <c r="FZ26" s="71"/>
      <c r="GJ26" s="71"/>
      <c r="GT26" s="71"/>
      <c r="HD26" s="71"/>
      <c r="HN26" s="71"/>
      <c r="HX26" s="71"/>
    </row>
    <row r="27" spans="1:232" s="1" customFormat="1" ht="15.75" customHeight="1" x14ac:dyDescent="0.3">
      <c r="A27" s="187" t="str">
        <f ca="1">IF(ISBLANK('Data Summary'!A29),"",'Data Summary'!A29)</f>
        <v/>
      </c>
      <c r="B27" s="66"/>
      <c r="C27" s="10" t="str">
        <f>HLOOKUP(Introduction!$G$4,nametranslations,112,FALSE)</f>
        <v>Facility estimate used</v>
      </c>
      <c r="D27" s="81"/>
      <c r="E27" s="81"/>
      <c r="F27" s="81"/>
      <c r="G27" s="81"/>
      <c r="H27" s="81"/>
      <c r="I27" s="74"/>
      <c r="J27" s="9"/>
      <c r="K27" s="9"/>
      <c r="L27" s="66"/>
      <c r="M27" s="10" t="str">
        <f>HLOOKUP(Introduction!$G$4,nametranslations,112,FALSE)</f>
        <v>Facility estimate used</v>
      </c>
      <c r="N27" s="28" t="s">
        <v>143</v>
      </c>
      <c r="O27" s="28" t="s">
        <v>143</v>
      </c>
      <c r="P27" s="28" t="s">
        <v>143</v>
      </c>
      <c r="Q27" s="28"/>
      <c r="R27" s="28" t="s">
        <v>143</v>
      </c>
      <c r="S27" s="47" t="s">
        <v>143</v>
      </c>
      <c r="T27" s="9"/>
      <c r="U27" s="9"/>
      <c r="V27" s="66"/>
      <c r="W27" s="10" t="str">
        <f>HLOOKUP(Introduction!$G$4,nametranslations,112,FALSE)</f>
        <v>Facility estimate used</v>
      </c>
      <c r="X27" s="28" t="s">
        <v>226</v>
      </c>
      <c r="Y27" s="28"/>
      <c r="Z27" s="28"/>
      <c r="AA27" s="28"/>
      <c r="AB27" s="28" t="s">
        <v>226</v>
      </c>
      <c r="AC27" s="47" t="s">
        <v>226</v>
      </c>
      <c r="AD27" s="9"/>
      <c r="AE27" s="9"/>
      <c r="AF27" s="66"/>
      <c r="AG27" s="10" t="str">
        <f>HLOOKUP(Introduction!$G$4,nametranslations,112,FALSE)</f>
        <v>Facility estimate used</v>
      </c>
      <c r="AH27" s="28" t="s">
        <v>226</v>
      </c>
      <c r="AI27" s="28"/>
      <c r="AJ27" s="28"/>
      <c r="AK27" s="28"/>
      <c r="AL27" s="28" t="s">
        <v>226</v>
      </c>
      <c r="AM27" s="47" t="s">
        <v>226</v>
      </c>
      <c r="AN27" s="9"/>
      <c r="AO27" s="9"/>
      <c r="AP27" s="71"/>
      <c r="AZ27" s="71"/>
      <c r="BA27" s="71"/>
      <c r="BB27" s="77"/>
      <c r="BC27" s="77"/>
      <c r="BD27" s="77"/>
      <c r="BE27" s="77"/>
      <c r="BF27" s="77"/>
      <c r="BG27" s="77"/>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87" t="str">
        <f ca="1">IF(ISBLANK('Data Summary'!A30),"",'Data Summary'!A30)</f>
        <v/>
      </c>
      <c r="B28" s="66"/>
      <c r="C28" s="10" t="str">
        <f>HLOOKUP(Introduction!$G$4,nametranslations,113,FALSE)</f>
        <v>Improved estimate used</v>
      </c>
      <c r="D28" s="82"/>
      <c r="E28" s="28"/>
      <c r="F28" s="28"/>
      <c r="G28" s="28"/>
      <c r="H28" s="28"/>
      <c r="I28" s="47"/>
      <c r="J28" s="9"/>
      <c r="K28" s="9"/>
      <c r="L28" s="66"/>
      <c r="M28" s="10" t="str">
        <f>HLOOKUP(Introduction!$G$4,nametranslations,113,FALSE)</f>
        <v>Improved estimate used</v>
      </c>
      <c r="N28" s="28" t="s">
        <v>143</v>
      </c>
      <c r="O28" s="28" t="s">
        <v>143</v>
      </c>
      <c r="P28" s="28" t="s">
        <v>143</v>
      </c>
      <c r="Q28" s="28"/>
      <c r="R28" s="28" t="s">
        <v>143</v>
      </c>
      <c r="S28" s="47" t="s">
        <v>143</v>
      </c>
      <c r="T28" s="9"/>
      <c r="U28" s="9"/>
      <c r="V28" s="66"/>
      <c r="W28" s="10" t="str">
        <f>HLOOKUP(Introduction!$G$4,nametranslations,113,FALSE)</f>
        <v>Improved estimate used</v>
      </c>
      <c r="X28" s="28" t="s">
        <v>226</v>
      </c>
      <c r="Y28" s="28"/>
      <c r="Z28" s="28"/>
      <c r="AA28" s="28"/>
      <c r="AB28" s="28" t="s">
        <v>226</v>
      </c>
      <c r="AC28" s="47" t="s">
        <v>226</v>
      </c>
      <c r="AD28" s="9"/>
      <c r="AE28" s="9"/>
      <c r="AF28" s="66"/>
      <c r="AG28" s="10" t="str">
        <f>HLOOKUP(Introduction!$G$4,nametranslations,113,FALSE)</f>
        <v>Improved estimate used</v>
      </c>
      <c r="AH28" s="28" t="s">
        <v>226</v>
      </c>
      <c r="AI28" s="28"/>
      <c r="AJ28" s="28"/>
      <c r="AK28" s="28"/>
      <c r="AL28" s="28" t="s">
        <v>226</v>
      </c>
      <c r="AM28" s="47" t="s">
        <v>226</v>
      </c>
      <c r="AN28" s="9"/>
      <c r="AO28" s="9"/>
      <c r="AP28" s="71"/>
      <c r="AZ28" s="71"/>
      <c r="BA28" s="71"/>
      <c r="BB28" s="77"/>
      <c r="BC28" s="77"/>
      <c r="BD28" s="77"/>
      <c r="BE28" s="77"/>
      <c r="BF28" s="77"/>
      <c r="BG28" s="77"/>
      <c r="BJ28" s="71"/>
      <c r="BT28" s="71"/>
      <c r="CD28" s="71"/>
      <c r="CN28" s="71"/>
      <c r="CX28" s="71"/>
      <c r="DH28" s="71"/>
      <c r="DR28" s="71"/>
      <c r="EB28" s="71"/>
      <c r="EL28" s="71"/>
      <c r="EV28" s="71"/>
      <c r="FF28" s="71"/>
      <c r="FP28" s="71"/>
      <c r="FZ28" s="71"/>
      <c r="GJ28" s="71"/>
      <c r="GT28" s="71"/>
      <c r="HD28" s="71"/>
      <c r="HN28" s="71"/>
      <c r="HX28" s="71"/>
    </row>
    <row r="29" spans="1:232" ht="15.75" customHeight="1" x14ac:dyDescent="0.3">
      <c r="A29" s="187" t="str">
        <f ca="1">IF(ISBLANK('Data Summary'!A31),"",'Data Summary'!A31)</f>
        <v/>
      </c>
      <c r="B29" s="66"/>
      <c r="C29" s="10" t="str">
        <f>HLOOKUP(Introduction!$G$4,nametranslations,114,FALSE)</f>
        <v>Basic estimate used</v>
      </c>
      <c r="D29" s="28"/>
      <c r="E29" s="28"/>
      <c r="F29" s="28"/>
      <c r="G29" s="28"/>
      <c r="H29" s="28"/>
      <c r="I29" s="47"/>
      <c r="J29" s="9"/>
      <c r="K29" s="9"/>
      <c r="L29" s="66"/>
      <c r="M29" s="10" t="str">
        <f>HLOOKUP(Introduction!$G$4,nametranslations,114,FALSE)</f>
        <v>Basic estimate used</v>
      </c>
      <c r="N29" s="28" t="s">
        <v>143</v>
      </c>
      <c r="O29" s="28" t="s">
        <v>143</v>
      </c>
      <c r="P29" s="28" t="s">
        <v>143</v>
      </c>
      <c r="Q29" s="28"/>
      <c r="R29" s="28" t="s">
        <v>143</v>
      </c>
      <c r="S29" s="47" t="s">
        <v>143</v>
      </c>
      <c r="T29" s="9"/>
      <c r="U29" s="9"/>
      <c r="V29" s="66"/>
      <c r="W29" s="10" t="str">
        <f>HLOOKUP(Introduction!$G$4,nametranslations,114,FALSE)</f>
        <v>Basic estimate used</v>
      </c>
      <c r="X29" s="28" t="s">
        <v>226</v>
      </c>
      <c r="Y29" s="28"/>
      <c r="Z29" s="28"/>
      <c r="AA29" s="28"/>
      <c r="AB29" s="28" t="s">
        <v>226</v>
      </c>
      <c r="AC29" s="47" t="s">
        <v>226</v>
      </c>
      <c r="AD29" s="9"/>
      <c r="AE29" s="9"/>
      <c r="AF29" s="66"/>
      <c r="AG29" s="10" t="str">
        <f>HLOOKUP(Introduction!$G$4,nametranslations,114,FALSE)</f>
        <v>Basic estimate used</v>
      </c>
      <c r="AH29" s="28" t="s">
        <v>226</v>
      </c>
      <c r="AI29" s="28"/>
      <c r="AJ29" s="28"/>
      <c r="AK29" s="28"/>
      <c r="AL29" s="28" t="s">
        <v>226</v>
      </c>
      <c r="AM29" s="47" t="s">
        <v>226</v>
      </c>
      <c r="AN29" s="9"/>
      <c r="AO29" s="9"/>
      <c r="BB29" s="76"/>
      <c r="BC29" s="76"/>
      <c r="BD29" s="76"/>
      <c r="BE29" s="76"/>
      <c r="BF29" s="76"/>
      <c r="BG29" s="76"/>
    </row>
    <row r="30" spans="1:232" ht="15.75" customHeight="1" x14ac:dyDescent="0.3">
      <c r="A30" s="187" t="str">
        <f ca="1">IF(ISBLANK('Data Summary'!A32),"",'Data Summary'!A32)</f>
        <v/>
      </c>
      <c r="B30" s="67"/>
      <c r="C30" s="10" t="str">
        <f>HLOOKUP(Introduction!$G$4,nametranslations,115,FALSE)</f>
        <v>Number of schools total</v>
      </c>
      <c r="D30" s="33"/>
      <c r="E30" s="33"/>
      <c r="F30" s="33"/>
      <c r="G30" s="34"/>
      <c r="H30" s="35"/>
      <c r="I30" s="36"/>
      <c r="J30" s="9"/>
      <c r="K30" s="9"/>
      <c r="L30" s="67"/>
      <c r="M30" s="10" t="str">
        <f>HLOOKUP(Introduction!$G$4,nametranslations,115,FALSE)</f>
        <v>Number of schools total</v>
      </c>
      <c r="N30" s="33"/>
      <c r="O30" s="33"/>
      <c r="P30" s="33"/>
      <c r="Q30" s="34"/>
      <c r="R30" s="35"/>
      <c r="S30" s="36"/>
      <c r="T30" s="9"/>
      <c r="U30" s="9"/>
      <c r="V30" s="67"/>
      <c r="W30" s="10" t="str">
        <f>HLOOKUP(Introduction!$G$4,nametranslations,115,FALSE)</f>
        <v>Number of schools total</v>
      </c>
      <c r="X30" s="33"/>
      <c r="Y30" s="33"/>
      <c r="Z30" s="33"/>
      <c r="AA30" s="34"/>
      <c r="AB30" s="35"/>
      <c r="AC30" s="36"/>
      <c r="AD30" s="9"/>
      <c r="AE30" s="9"/>
      <c r="AF30" s="67"/>
      <c r="AG30" s="10" t="str">
        <f>HLOOKUP(Introduction!$G$4,nametranslations,115,FALSE)</f>
        <v>Number of schools total</v>
      </c>
      <c r="AH30" s="33"/>
      <c r="AI30" s="33"/>
      <c r="AJ30" s="33"/>
      <c r="AK30" s="34"/>
      <c r="AL30" s="35"/>
      <c r="AM30" s="36"/>
      <c r="AN30" s="9"/>
      <c r="AO30" s="9"/>
      <c r="BB30" s="76"/>
      <c r="BC30" s="76"/>
      <c r="BD30" s="76"/>
      <c r="BE30" s="76"/>
      <c r="BF30" s="76"/>
      <c r="BG30" s="76"/>
    </row>
    <row r="31" spans="1:232" ht="16.2" thickBot="1" x14ac:dyDescent="0.35">
      <c r="A31" s="187" t="str">
        <f ca="1">IF(ISBLANK('Data Summary'!A33),"",'Data Summary'!A33)</f>
        <v/>
      </c>
      <c r="B31" s="68"/>
      <c r="C31" s="37" t="str">
        <f>HLOOKUP(Introduction!$G$4,nametranslations,116,FALSE)</f>
        <v>Number surveyed</v>
      </c>
      <c r="D31" s="38"/>
      <c r="E31" s="38"/>
      <c r="F31" s="38"/>
      <c r="G31" s="38"/>
      <c r="H31" s="38"/>
      <c r="I31" s="39"/>
      <c r="J31" s="9"/>
      <c r="K31" s="9"/>
      <c r="L31" s="68"/>
      <c r="M31" s="37" t="str">
        <f>HLOOKUP(Introduction!$G$4,nametranslations,116,FALSE)</f>
        <v>Number surveyed</v>
      </c>
      <c r="N31" s="38">
        <v>770</v>
      </c>
      <c r="O31" s="38">
        <v>273</v>
      </c>
      <c r="P31" s="38">
        <v>497</v>
      </c>
      <c r="Q31" s="38"/>
      <c r="R31" s="38">
        <f>49+68</f>
        <v>117</v>
      </c>
      <c r="S31" s="39">
        <f>49+532+116</f>
        <v>697</v>
      </c>
      <c r="T31" s="9"/>
      <c r="U31" s="9"/>
      <c r="V31" s="68"/>
      <c r="W31" s="37" t="str">
        <f>HLOOKUP(Introduction!$G$4,nametranslations,116,FALSE)</f>
        <v>Number surveyed</v>
      </c>
      <c r="X31" s="38"/>
      <c r="Y31" s="38"/>
      <c r="Z31" s="38"/>
      <c r="AA31" s="38"/>
      <c r="AB31" s="38"/>
      <c r="AC31" s="39"/>
      <c r="AD31" s="9"/>
      <c r="AE31" s="9"/>
      <c r="AF31" s="68"/>
      <c r="AG31" s="37" t="str">
        <f>HLOOKUP(Introduction!$G$4,nametranslations,116,FALSE)</f>
        <v>Number surveyed</v>
      </c>
      <c r="AH31" s="38"/>
      <c r="AI31" s="38"/>
      <c r="AJ31" s="38"/>
      <c r="AK31" s="38"/>
      <c r="AL31" s="38"/>
      <c r="AM31" s="39"/>
      <c r="AN31" s="9"/>
      <c r="AO31" s="9"/>
      <c r="BB31" s="76"/>
      <c r="BC31" s="76"/>
      <c r="BD31" s="76"/>
      <c r="BE31" s="76"/>
      <c r="BF31" s="76"/>
      <c r="BG31" s="76"/>
    </row>
    <row r="32" spans="1:232" x14ac:dyDescent="0.3">
      <c r="A32" s="187" t="str">
        <f ca="1">IF(ISBLANK('Data Summary'!A34),"",'Data Summary'!A34)</f>
        <v/>
      </c>
    </row>
    <row r="33" spans="1:1" x14ac:dyDescent="0.3">
      <c r="A33" s="187" t="str">
        <f ca="1">IF(ISBLANK('Data Summary'!A35),"",'Data Summary'!A35)</f>
        <v/>
      </c>
    </row>
    <row r="34" spans="1:1" x14ac:dyDescent="0.3">
      <c r="A34" s="187" t="str">
        <f ca="1">IF(ISBLANK('Data Summary'!A36),"",'Data Summary'!A36)</f>
        <v/>
      </c>
    </row>
    <row r="35" spans="1:1" x14ac:dyDescent="0.3">
      <c r="A35" s="187" t="str">
        <f ca="1">IF(ISBLANK('Data Summary'!A37),"",'Data Summary'!A37)</f>
        <v/>
      </c>
    </row>
    <row r="36" spans="1:1" x14ac:dyDescent="0.3">
      <c r="A36" s="187" t="str">
        <f ca="1">IF(ISBLANK('Data Summary'!A38),"",'Data Summary'!A38)</f>
        <v/>
      </c>
    </row>
    <row r="37" spans="1:1" x14ac:dyDescent="0.3">
      <c r="A37" s="187" t="str">
        <f ca="1">IF(ISBLANK('Data Summary'!A39),"",'Data Summary'!A39)</f>
        <v/>
      </c>
    </row>
    <row r="38" spans="1:1" x14ac:dyDescent="0.3">
      <c r="A38" s="187" t="str">
        <f ca="1">IF(ISBLANK('Data Summary'!A40),"",'Data Summary'!A40)</f>
        <v/>
      </c>
    </row>
    <row r="39" spans="1:1" x14ac:dyDescent="0.3">
      <c r="A39" s="187" t="str">
        <f ca="1">IF(ISBLANK('Data Summary'!A41),"",'Data Summary'!A41)</f>
        <v/>
      </c>
    </row>
    <row r="40" spans="1:1" x14ac:dyDescent="0.3">
      <c r="A40" s="187" t="str">
        <f ca="1">IF(ISBLANK('Data Summary'!A42),"",'Data Summary'!A42)</f>
        <v/>
      </c>
    </row>
    <row r="41" spans="1:1" x14ac:dyDescent="0.3">
      <c r="A41" s="187" t="str">
        <f ca="1">IF(ISBLANK('Data Summary'!A43),"",'Data Summary'!A43)</f>
        <v/>
      </c>
    </row>
    <row r="42" spans="1:1" x14ac:dyDescent="0.3">
      <c r="A42" s="187" t="str">
        <f ca="1">IF(ISBLANK('Data Summary'!A44),"",'Data Summary'!A44)</f>
        <v/>
      </c>
    </row>
    <row r="43" spans="1:1" x14ac:dyDescent="0.3">
      <c r="A43" s="187" t="str">
        <f ca="1">IF(ISBLANK('Data Summary'!A45),"",'Data Summary'!A45)</f>
        <v/>
      </c>
    </row>
    <row r="44" spans="1:1" x14ac:dyDescent="0.3">
      <c r="A44" s="187" t="str">
        <f ca="1">IF(ISBLANK('Data Summary'!A46),"",'Data Summary'!A46)</f>
        <v/>
      </c>
    </row>
    <row r="45" spans="1:1" x14ac:dyDescent="0.3">
      <c r="A45" s="187" t="str">
        <f ca="1">IF(ISBLANK('Data Summary'!A47),"",'Data Summary'!A47)</f>
        <v/>
      </c>
    </row>
    <row r="46" spans="1:1" x14ac:dyDescent="0.3">
      <c r="A46" s="187" t="str">
        <f ca="1">IF(ISBLANK('Data Summary'!A48),"",'Data Summary'!A48)</f>
        <v/>
      </c>
    </row>
    <row r="47" spans="1:1" x14ac:dyDescent="0.3">
      <c r="A47" s="187" t="str">
        <f ca="1">IF(ISBLANK('Data Summary'!A49),"",'Data Summary'!A49)</f>
        <v/>
      </c>
    </row>
    <row r="48" spans="1:1" x14ac:dyDescent="0.3">
      <c r="A48" s="187" t="str">
        <f ca="1">IF(ISBLANK('Data Summary'!A50),"",'Data Summary'!A50)</f>
        <v/>
      </c>
    </row>
    <row r="49" spans="1:1" x14ac:dyDescent="0.3">
      <c r="A49" s="187" t="str">
        <f ca="1">IF(ISBLANK('Data Summary'!A51),"",'Data Summary'!A51)</f>
        <v/>
      </c>
    </row>
    <row r="50" spans="1:1" x14ac:dyDescent="0.3">
      <c r="A50" s="187" t="str">
        <f ca="1">IF(ISBLANK('Data Summary'!A52),"",'Data Summary'!A52)</f>
        <v/>
      </c>
    </row>
    <row r="51" spans="1:1" x14ac:dyDescent="0.3">
      <c r="A51" s="187" t="str">
        <f ca="1">IF(ISBLANK('Data Summary'!A53),"",'Data Summary'!A53)</f>
        <v/>
      </c>
    </row>
    <row r="52" spans="1:1" x14ac:dyDescent="0.3">
      <c r="A52" s="187" t="str">
        <f ca="1">IF(ISBLANK('Data Summary'!A54),"",'Data Summary'!A54)</f>
        <v/>
      </c>
    </row>
    <row r="53" spans="1:1" x14ac:dyDescent="0.3">
      <c r="A53" s="187" t="str">
        <f ca="1">IF(ISBLANK('Data Summary'!A55),"",'Data Summary'!A55)</f>
        <v/>
      </c>
    </row>
    <row r="54" spans="1:1" x14ac:dyDescent="0.3">
      <c r="A54" s="187" t="str">
        <f ca="1">IF(ISBLANK('Data Summary'!A56),"",'Data Summary'!A56)</f>
        <v/>
      </c>
    </row>
    <row r="55" spans="1:1" x14ac:dyDescent="0.3">
      <c r="A55" s="187" t="str">
        <f ca="1">IF(ISBLANK('Data Summary'!A57),"",'Data Summary'!A57)</f>
        <v/>
      </c>
    </row>
    <row r="56" spans="1:1" x14ac:dyDescent="0.3">
      <c r="A56" s="187" t="str">
        <f ca="1">IF(ISBLANK('Data Summary'!A58),"",'Data Summary'!A58)</f>
        <v/>
      </c>
    </row>
    <row r="57" spans="1:1" x14ac:dyDescent="0.3">
      <c r="A57" s="187" t="str">
        <f ca="1">IF(ISBLANK('Data Summary'!A59),"",'Data Summary'!A59)</f>
        <v/>
      </c>
    </row>
    <row r="58" spans="1:1" x14ac:dyDescent="0.3">
      <c r="A58" s="187" t="str">
        <f ca="1">IF(ISBLANK('Data Summary'!A60),"",'Data Summary'!A60)</f>
        <v/>
      </c>
    </row>
    <row r="59" spans="1:1" x14ac:dyDescent="0.3">
      <c r="A59" s="187" t="str">
        <f ca="1">IF(ISBLANK('Data Summary'!A61),"",'Data Summary'!A61)</f>
        <v/>
      </c>
    </row>
    <row r="60" spans="1:1" x14ac:dyDescent="0.3">
      <c r="A60" s="187" t="str">
        <f ca="1">IF(ISBLANK('Data Summary'!A62),"",'Data Summary'!A62)</f>
        <v/>
      </c>
    </row>
    <row r="61" spans="1:1" x14ac:dyDescent="0.3">
      <c r="A61" s="187" t="str">
        <f ca="1">IF(ISBLANK('Data Summary'!A63),"",'Data Summary'!A63)</f>
        <v/>
      </c>
    </row>
    <row r="62" spans="1:1" x14ac:dyDescent="0.3">
      <c r="A62" s="187" t="str">
        <f ca="1">IF(ISBLANK('Data Summary'!A64),"",'Data Summary'!A64)</f>
        <v/>
      </c>
    </row>
    <row r="63" spans="1:1" x14ac:dyDescent="0.3">
      <c r="A63" s="187" t="str">
        <f ca="1">IF(ISBLANK('Data Summary'!A65),"",'Data Summary'!A65)</f>
        <v/>
      </c>
    </row>
    <row r="64" spans="1:1" x14ac:dyDescent="0.3">
      <c r="A64" s="187" t="str">
        <f ca="1">IF(ISBLANK('Data Summary'!A66),"",'Data Summary'!A66)</f>
        <v/>
      </c>
    </row>
    <row r="65" spans="1:1" x14ac:dyDescent="0.3">
      <c r="A65" s="187" t="str">
        <f ca="1">IF(ISBLANK('Data Summary'!A67),"",'Data Summary'!A67)</f>
        <v/>
      </c>
    </row>
    <row r="66" spans="1:1" x14ac:dyDescent="0.3">
      <c r="A66" s="187" t="str">
        <f ca="1">IF(ISBLANK('Data Summary'!A68),"",'Data Summary'!A68)</f>
        <v/>
      </c>
    </row>
    <row r="67" spans="1:1" x14ac:dyDescent="0.3">
      <c r="A67" s="187" t="str">
        <f ca="1">IF(ISBLANK('Data Summary'!A69),"",'Data Summary'!A69)</f>
        <v/>
      </c>
    </row>
    <row r="68" spans="1:1" x14ac:dyDescent="0.3">
      <c r="A68" s="187" t="str">
        <f ca="1">IF(ISBLANK('Data Summary'!A70),"",'Data Summary'!A70)</f>
        <v/>
      </c>
    </row>
    <row r="69" spans="1:1" x14ac:dyDescent="0.3">
      <c r="A69" s="187" t="str">
        <f ca="1">IF(ISBLANK('Data Summary'!A71),"",'Data Summary'!A71)</f>
        <v/>
      </c>
    </row>
    <row r="70" spans="1:1" x14ac:dyDescent="0.3">
      <c r="A70" s="187" t="str">
        <f ca="1">IF(ISBLANK('Data Summary'!A72),"",'Data Summary'!A72)</f>
        <v/>
      </c>
    </row>
    <row r="71" spans="1:1" x14ac:dyDescent="0.3">
      <c r="A71" s="187" t="str">
        <f ca="1">IF(ISBLANK('Data Summary'!A73),"",'Data Summary'!A73)</f>
        <v/>
      </c>
    </row>
    <row r="72" spans="1:1" x14ac:dyDescent="0.3">
      <c r="A72" s="187" t="str">
        <f ca="1">IF(ISBLANK('Data Summary'!A74),"",'Data Summary'!A74)</f>
        <v/>
      </c>
    </row>
    <row r="73" spans="1:1" x14ac:dyDescent="0.3">
      <c r="A73" s="187" t="str">
        <f ca="1">IF(ISBLANK('Data Summary'!A75),"",'Data Summary'!A75)</f>
        <v/>
      </c>
    </row>
    <row r="74" spans="1:1" x14ac:dyDescent="0.3">
      <c r="A74" s="187" t="str">
        <f ca="1">IF(ISBLANK('Data Summary'!A76),"",'Data Summary'!A76)</f>
        <v/>
      </c>
    </row>
    <row r="75" spans="1:1" x14ac:dyDescent="0.3">
      <c r="A75" s="187" t="str">
        <f ca="1">IF(ISBLANK('Data Summary'!A77),"",'Data Summary'!A77)</f>
        <v/>
      </c>
    </row>
    <row r="76" spans="1:1" x14ac:dyDescent="0.3">
      <c r="A76" s="187" t="str">
        <f ca="1">IF(ISBLANK('Data Summary'!A78),"",'Data Summary'!A78)</f>
        <v/>
      </c>
    </row>
    <row r="77" spans="1:1" x14ac:dyDescent="0.3">
      <c r="A77" s="187" t="str">
        <f ca="1">IF(ISBLANK('Data Summary'!A79),"",'Data Summary'!A79)</f>
        <v/>
      </c>
    </row>
    <row r="78" spans="1:1" x14ac:dyDescent="0.3">
      <c r="A78" s="187" t="str">
        <f ca="1">IF(ISBLANK('Data Summary'!A80),"",'Data Summary'!A80)</f>
        <v/>
      </c>
    </row>
    <row r="79" spans="1:1" x14ac:dyDescent="0.3">
      <c r="A79" s="187" t="str">
        <f ca="1">IF(ISBLANK('Data Summary'!A81),"",'Data Summary'!A81)</f>
        <v/>
      </c>
    </row>
    <row r="80" spans="1:1" x14ac:dyDescent="0.3">
      <c r="A80" s="187" t="str">
        <f ca="1">IF(ISBLANK('Data Summary'!A82),"",'Data Summary'!A82)</f>
        <v/>
      </c>
    </row>
    <row r="81" spans="1:1" x14ac:dyDescent="0.3">
      <c r="A81" s="187" t="str">
        <f ca="1">IF(ISBLANK('Data Summary'!A83),"",'Data Summary'!A83)</f>
        <v/>
      </c>
    </row>
    <row r="82" spans="1:1" x14ac:dyDescent="0.3">
      <c r="A82" s="187" t="str">
        <f ca="1">IF(ISBLANK('Data Summary'!A84),"",'Data Summary'!A84)</f>
        <v/>
      </c>
    </row>
    <row r="83" spans="1:1" x14ac:dyDescent="0.3">
      <c r="A83" s="187" t="str">
        <f ca="1">IF(ISBLANK('Data Summary'!A85),"",'Data Summary'!A85)</f>
        <v/>
      </c>
    </row>
    <row r="84" spans="1:1" x14ac:dyDescent="0.3">
      <c r="A84" s="187" t="str">
        <f ca="1">IF(ISBLANK('Data Summary'!A86),"",'Data Summary'!A86)</f>
        <v/>
      </c>
    </row>
    <row r="85" spans="1:1" x14ac:dyDescent="0.3">
      <c r="A85" s="187" t="str">
        <f ca="1">IF(ISBLANK('Data Summary'!A87),"",'Data Summary'!A87)</f>
        <v/>
      </c>
    </row>
    <row r="86" spans="1:1" x14ac:dyDescent="0.3">
      <c r="A86" s="187" t="str">
        <f ca="1">IF(ISBLANK('Data Summary'!A88),"",'Data Summary'!A88)</f>
        <v/>
      </c>
    </row>
    <row r="87" spans="1:1" x14ac:dyDescent="0.3">
      <c r="A87" s="187" t="str">
        <f ca="1">IF(ISBLANK('Data Summary'!A89),"",'Data Summary'!A89)</f>
        <v/>
      </c>
    </row>
    <row r="88" spans="1:1" x14ac:dyDescent="0.3">
      <c r="A88" s="187" t="str">
        <f ca="1">IF(ISBLANK('Data Summary'!A90),"",'Data Summary'!A90)</f>
        <v/>
      </c>
    </row>
    <row r="89" spans="1:1" x14ac:dyDescent="0.3">
      <c r="A89" s="187" t="str">
        <f ca="1">IF(ISBLANK('Data Summary'!A91),"",'Data Summary'!A91)</f>
        <v/>
      </c>
    </row>
    <row r="90" spans="1:1" x14ac:dyDescent="0.3">
      <c r="A90" s="187" t="str">
        <f ca="1">IF(ISBLANK('Data Summary'!A92),"",'Data Summary'!A92)</f>
        <v/>
      </c>
    </row>
    <row r="91" spans="1:1" x14ac:dyDescent="0.3">
      <c r="A91" s="187" t="str">
        <f ca="1">IF(ISBLANK('Data Summary'!A93),"",'Data Summary'!A93)</f>
        <v/>
      </c>
    </row>
    <row r="92" spans="1:1" x14ac:dyDescent="0.3">
      <c r="A92" s="187" t="str">
        <f ca="1">IF(ISBLANK('Data Summary'!A94),"",'Data Summary'!A94)</f>
        <v/>
      </c>
    </row>
    <row r="93" spans="1:1" x14ac:dyDescent="0.3">
      <c r="A93" s="187" t="str">
        <f ca="1">IF(ISBLANK('Data Summary'!A95),"",'Data Summary'!A95)</f>
        <v/>
      </c>
    </row>
    <row r="94" spans="1:1" x14ac:dyDescent="0.3">
      <c r="A94" s="187" t="str">
        <f ca="1">IF(ISBLANK('Data Summary'!A96),"",'Data Summary'!A96)</f>
        <v/>
      </c>
    </row>
    <row r="95" spans="1:1" x14ac:dyDescent="0.3">
      <c r="A95" s="187" t="str">
        <f ca="1">IF(ISBLANK('Data Summary'!A97),"",'Data Summary'!A97)</f>
        <v/>
      </c>
    </row>
    <row r="96" spans="1:1" x14ac:dyDescent="0.3">
      <c r="A96" s="187" t="str">
        <f ca="1">IF(ISBLANK('Data Summary'!A98),"",'Data Summary'!A98)</f>
        <v/>
      </c>
    </row>
    <row r="97" spans="1:1" x14ac:dyDescent="0.3">
      <c r="A97" s="187" t="str">
        <f ca="1">IF(ISBLANK('Data Summary'!A99),"",'Data Summary'!A99)</f>
        <v/>
      </c>
    </row>
    <row r="98" spans="1:1" x14ac:dyDescent="0.3">
      <c r="A98" s="187" t="str">
        <f ca="1">IF(ISBLANK('Data Summary'!A100),"",'Data Summary'!A100)</f>
        <v/>
      </c>
    </row>
    <row r="99" spans="1:1" x14ac:dyDescent="0.3">
      <c r="A99" s="187" t="str">
        <f ca="1">IF(ISBLANK('Data Summary'!A101),"",'Data Summary'!A101)</f>
        <v/>
      </c>
    </row>
    <row r="100" spans="1:1" x14ac:dyDescent="0.3">
      <c r="A100" s="187" t="str">
        <f ca="1">IF(ISBLANK('Data Summary'!A102),"",'Data Summary'!A102)</f>
        <v/>
      </c>
    </row>
    <row r="101" spans="1:1" x14ac:dyDescent="0.3">
      <c r="A101" s="187" t="str">
        <f ca="1">IF(ISBLANK('Data Summary'!A103),"",'Data Summary'!A103)</f>
        <v/>
      </c>
    </row>
    <row r="102" spans="1:1" x14ac:dyDescent="0.3">
      <c r="A102" s="187" t="str">
        <f ca="1">IF(ISBLANK('Data Summary'!A104),"",'Data Summary'!A104)</f>
        <v/>
      </c>
    </row>
    <row r="103" spans="1:1" x14ac:dyDescent="0.3">
      <c r="A103" s="187" t="str">
        <f ca="1">IF(ISBLANK('Data Summary'!A105),"",'Data Summary'!A105)</f>
        <v/>
      </c>
    </row>
    <row r="104" spans="1:1" x14ac:dyDescent="0.3">
      <c r="A104" s="187" t="str">
        <f ca="1">IF(ISBLANK('Data Summary'!A106),"",'Data Summary'!A106)</f>
        <v/>
      </c>
    </row>
    <row r="105" spans="1:1" x14ac:dyDescent="0.3">
      <c r="A105" s="187" t="str">
        <f ca="1">IF(ISBLANK('Data Summary'!A107),"",'Data Summary'!A107)</f>
        <v/>
      </c>
    </row>
    <row r="106" spans="1:1" x14ac:dyDescent="0.3">
      <c r="A106" s="187" t="str">
        <f ca="1">IF(ISBLANK('Data Summary'!A108),"",'Data Summary'!A108)</f>
        <v/>
      </c>
    </row>
    <row r="107" spans="1:1" x14ac:dyDescent="0.3">
      <c r="A107" s="187" t="str">
        <f ca="1">IF(ISBLANK('Data Summary'!A109),"",'Data Summary'!A109)</f>
        <v/>
      </c>
    </row>
    <row r="108" spans="1:1" x14ac:dyDescent="0.3">
      <c r="A108" s="187" t="str">
        <f ca="1">IF(ISBLANK('Data Summary'!A110),"",'Data Summary'!A110)</f>
        <v/>
      </c>
    </row>
    <row r="109" spans="1:1" x14ac:dyDescent="0.3">
      <c r="A109" s="187" t="str">
        <f ca="1">IF(ISBLANK('Data Summary'!A111),"",'Data Summary'!A111)</f>
        <v/>
      </c>
    </row>
    <row r="110" spans="1:1" x14ac:dyDescent="0.3">
      <c r="A110" s="187" t="str">
        <f ca="1">IF(ISBLANK('Data Summary'!A112),"",'Data Summary'!A112)</f>
        <v/>
      </c>
    </row>
    <row r="111" spans="1:1" x14ac:dyDescent="0.3">
      <c r="A111" s="187" t="str">
        <f ca="1">IF(ISBLANK('Data Summary'!A113),"",'Data Summary'!A113)</f>
        <v/>
      </c>
    </row>
    <row r="112" spans="1:1" x14ac:dyDescent="0.3">
      <c r="A112" s="187" t="str">
        <f ca="1">IF(ISBLANK('Data Summary'!A114),"",'Data Summary'!A114)</f>
        <v/>
      </c>
    </row>
    <row r="113" spans="1:1" x14ac:dyDescent="0.3">
      <c r="A113" s="187" t="str">
        <f ca="1">IF(ISBLANK('Data Summary'!A115),"",'Data Summary'!A115)</f>
        <v/>
      </c>
    </row>
    <row r="114" spans="1:1" x14ac:dyDescent="0.3">
      <c r="A114" s="187" t="str">
        <f ca="1">IF(ISBLANK('Data Summary'!A116),"",'Data Summary'!A116)</f>
        <v/>
      </c>
    </row>
    <row r="115" spans="1:1" x14ac:dyDescent="0.3">
      <c r="A115" s="187" t="str">
        <f ca="1">IF(ISBLANK('Data Summary'!A117),"",'Data Summary'!A117)</f>
        <v/>
      </c>
    </row>
    <row r="116" spans="1:1" x14ac:dyDescent="0.3">
      <c r="A116" s="187" t="str">
        <f ca="1">IF(ISBLANK('Data Summary'!A118),"",'Data Summary'!A118)</f>
        <v/>
      </c>
    </row>
    <row r="117" spans="1:1" x14ac:dyDescent="0.3">
      <c r="A117" s="187" t="str">
        <f ca="1">IF(ISBLANK('Data Summary'!A119),"",'Data Summary'!A119)</f>
        <v/>
      </c>
    </row>
    <row r="118" spans="1:1" x14ac:dyDescent="0.3">
      <c r="A118" s="187" t="str">
        <f ca="1">IF(ISBLANK('Data Summary'!A120),"",'Data Summary'!A120)</f>
        <v/>
      </c>
    </row>
    <row r="119" spans="1:1" x14ac:dyDescent="0.3">
      <c r="A119" s="187" t="str">
        <f ca="1">IF(ISBLANK('Data Summary'!A121),"",'Data Summary'!A121)</f>
        <v/>
      </c>
    </row>
    <row r="120" spans="1:1" x14ac:dyDescent="0.3">
      <c r="A120" s="187" t="str">
        <f ca="1">IF(ISBLANK('Data Summary'!A122),"",'Data Summary'!A122)</f>
        <v/>
      </c>
    </row>
    <row r="121" spans="1:1" x14ac:dyDescent="0.3">
      <c r="A121" s="187" t="str">
        <f ca="1">IF(ISBLANK('Data Summary'!A123),"",'Data Summary'!A123)</f>
        <v/>
      </c>
    </row>
    <row r="122" spans="1:1" x14ac:dyDescent="0.3">
      <c r="A122" s="187" t="str">
        <f ca="1">IF(ISBLANK('Data Summary'!A124),"",'Data Summary'!A124)</f>
        <v/>
      </c>
    </row>
    <row r="123" spans="1:1" x14ac:dyDescent="0.3">
      <c r="A123" s="187" t="str">
        <f ca="1">IF(ISBLANK('Data Summary'!A125),"",'Data Summary'!A125)</f>
        <v/>
      </c>
    </row>
    <row r="124" spans="1:1" x14ac:dyDescent="0.3">
      <c r="A124" s="187" t="str">
        <f ca="1">IF(ISBLANK('Data Summary'!A126),"",'Data Summary'!A126)</f>
        <v/>
      </c>
    </row>
    <row r="125" spans="1:1" x14ac:dyDescent="0.3">
      <c r="A125" s="187" t="str">
        <f ca="1">IF(ISBLANK('Data Summary'!A127),"",'Data Summary'!A127)</f>
        <v/>
      </c>
    </row>
    <row r="126" spans="1:1" x14ac:dyDescent="0.3">
      <c r="A126" s="187" t="str">
        <f ca="1">IF(ISBLANK('Data Summary'!A128),"",'Data Summary'!A128)</f>
        <v/>
      </c>
    </row>
    <row r="127" spans="1:1" x14ac:dyDescent="0.3">
      <c r="A127" s="187" t="str">
        <f ca="1">IF(ISBLANK('Data Summary'!A129),"",'Data Summary'!A129)</f>
        <v/>
      </c>
    </row>
    <row r="128" spans="1:1" x14ac:dyDescent="0.3">
      <c r="A128" s="187" t="str">
        <f ca="1">IF(ISBLANK('Data Summary'!A130),"",'Data Summary'!A130)</f>
        <v/>
      </c>
    </row>
    <row r="129" spans="1:1" x14ac:dyDescent="0.3">
      <c r="A129" s="187" t="str">
        <f ca="1">IF(ISBLANK('Data Summary'!A131),"",'Data Summary'!A131)</f>
        <v/>
      </c>
    </row>
    <row r="130" spans="1:1" x14ac:dyDescent="0.3">
      <c r="A130" s="187" t="str">
        <f ca="1">IF(ISBLANK('Data Summary'!A132),"",'Data Summary'!A132)</f>
        <v/>
      </c>
    </row>
    <row r="131" spans="1:1" x14ac:dyDescent="0.3">
      <c r="A131" s="187" t="str">
        <f ca="1">IF(ISBLANK('Data Summary'!A133),"",'Data Summary'!A133)</f>
        <v/>
      </c>
    </row>
    <row r="132" spans="1:1" x14ac:dyDescent="0.3">
      <c r="A132" s="187" t="str">
        <f ca="1">IF(ISBLANK('Data Summary'!A134),"",'Data Summary'!A134)</f>
        <v/>
      </c>
    </row>
    <row r="133" spans="1:1" x14ac:dyDescent="0.3">
      <c r="A133" s="187" t="str">
        <f ca="1">IF(ISBLANK('Data Summary'!A135),"",'Data Summary'!A135)</f>
        <v/>
      </c>
    </row>
    <row r="134" spans="1:1" x14ac:dyDescent="0.3">
      <c r="A134" s="187" t="str">
        <f ca="1">IF(ISBLANK('Data Summary'!A136),"",'Data Summary'!A136)</f>
        <v/>
      </c>
    </row>
    <row r="135" spans="1:1" x14ac:dyDescent="0.3">
      <c r="A135" s="187" t="str">
        <f ca="1">IF(ISBLANK('Data Summary'!A137),"",'Data Summary'!A137)</f>
        <v/>
      </c>
    </row>
    <row r="136" spans="1:1" x14ac:dyDescent="0.3">
      <c r="A136" s="187" t="str">
        <f ca="1">IF(ISBLANK('Data Summary'!A138),"",'Data Summary'!A138)</f>
        <v/>
      </c>
    </row>
    <row r="137" spans="1:1" x14ac:dyDescent="0.3">
      <c r="A137" s="187" t="str">
        <f ca="1">IF(ISBLANK('Data Summary'!A139),"",'Data Summary'!A139)</f>
        <v/>
      </c>
    </row>
    <row r="138" spans="1:1" x14ac:dyDescent="0.3">
      <c r="A138" s="187" t="str">
        <f ca="1">IF(ISBLANK('Data Summary'!A140),"",'Data Summary'!A140)</f>
        <v/>
      </c>
    </row>
    <row r="139" spans="1:1" x14ac:dyDescent="0.3">
      <c r="A139" s="187" t="str">
        <f ca="1">IF(ISBLANK('Data Summary'!A141),"",'Data Summary'!A141)</f>
        <v/>
      </c>
    </row>
    <row r="140" spans="1:1" x14ac:dyDescent="0.3">
      <c r="A140" s="187" t="str">
        <f ca="1">IF(ISBLANK('Data Summary'!A142),"",'Data Summary'!A142)</f>
        <v/>
      </c>
    </row>
    <row r="141" spans="1:1" x14ac:dyDescent="0.3">
      <c r="A141" s="187" t="str">
        <f ca="1">IF(ISBLANK('Data Summary'!A143),"",'Data Summary'!A143)</f>
        <v/>
      </c>
    </row>
    <row r="142" spans="1:1" x14ac:dyDescent="0.3">
      <c r="A142" s="187" t="str">
        <f ca="1">IF(ISBLANK('Data Summary'!A144),"",'Data Summary'!A144)</f>
        <v/>
      </c>
    </row>
    <row r="143" spans="1:1" x14ac:dyDescent="0.3">
      <c r="A143" s="187" t="str">
        <f ca="1">IF(ISBLANK('Data Summary'!A145),"",'Data Summary'!A145)</f>
        <v/>
      </c>
    </row>
    <row r="144" spans="1:1" x14ac:dyDescent="0.3">
      <c r="A144" s="187" t="str">
        <f ca="1">IF(ISBLANK('Data Summary'!A146),"",'Data Summary'!A146)</f>
        <v/>
      </c>
    </row>
    <row r="145" spans="1:1" x14ac:dyDescent="0.3">
      <c r="A145" s="187" t="str">
        <f ca="1">IF(ISBLANK('Data Summary'!A147),"",'Data Summary'!A147)</f>
        <v/>
      </c>
    </row>
    <row r="146" spans="1:1" x14ac:dyDescent="0.3">
      <c r="A146" s="187" t="str">
        <f ca="1">IF(ISBLANK('Data Summary'!A148),"",'Data Summary'!A148)</f>
        <v/>
      </c>
    </row>
    <row r="147" spans="1:1" x14ac:dyDescent="0.3">
      <c r="A147" s="187" t="str">
        <f ca="1">IF(ISBLANK('Data Summary'!A149),"",'Data Summary'!A149)</f>
        <v/>
      </c>
    </row>
    <row r="148" spans="1:1" x14ac:dyDescent="0.3">
      <c r="A148" s="187" t="e">
        <f>IF(ISBLANK(#REF!),"",#REF!)</f>
        <v>#REF!</v>
      </c>
    </row>
    <row r="149" spans="1:1" x14ac:dyDescent="0.3">
      <c r="A149" s="187" t="e">
        <f>IF(ISBLANK(#REF!),"",#REF!)</f>
        <v>#REF!</v>
      </c>
    </row>
    <row r="150" spans="1:1" x14ac:dyDescent="0.3">
      <c r="A150" s="187" t="e">
        <f>IF(ISBLANK(#REF!),"",#REF!)</f>
        <v>#REF!</v>
      </c>
    </row>
    <row r="151" spans="1:1" x14ac:dyDescent="0.3">
      <c r="A151" s="187" t="e">
        <f>IF(ISBLANK(#REF!),"",#REF!)</f>
        <v>#REF!</v>
      </c>
    </row>
    <row r="152" spans="1:1" x14ac:dyDescent="0.3">
      <c r="A152" s="186"/>
    </row>
    <row r="153" spans="1:1" x14ac:dyDescent="0.3">
      <c r="A153" s="186"/>
    </row>
    <row r="154" spans="1:1" x14ac:dyDescent="0.3">
      <c r="A154" s="186"/>
    </row>
    <row r="155" spans="1:1" x14ac:dyDescent="0.3">
      <c r="A155" s="186"/>
    </row>
    <row r="156" spans="1:1" x14ac:dyDescent="0.3">
      <c r="A156" s="186"/>
    </row>
    <row r="157" spans="1:1" x14ac:dyDescent="0.3">
      <c r="A157" s="186"/>
    </row>
    <row r="158" spans="1:1" x14ac:dyDescent="0.3">
      <c r="A158" s="186"/>
    </row>
    <row r="159" spans="1:1" x14ac:dyDescent="0.3">
      <c r="A159" s="186"/>
    </row>
    <row r="160" spans="1:1" x14ac:dyDescent="0.3">
      <c r="A160" s="186"/>
    </row>
    <row r="161" spans="1:1" x14ac:dyDescent="0.3">
      <c r="A161" s="186"/>
    </row>
    <row r="162" spans="1:1" x14ac:dyDescent="0.3">
      <c r="A162" s="186"/>
    </row>
    <row r="163" spans="1:1" x14ac:dyDescent="0.3">
      <c r="A163" s="186"/>
    </row>
    <row r="164" spans="1:1" x14ac:dyDescent="0.3">
      <c r="A164" s="186"/>
    </row>
    <row r="165" spans="1:1" x14ac:dyDescent="0.3">
      <c r="A165" s="186"/>
    </row>
    <row r="166" spans="1:1" x14ac:dyDescent="0.3">
      <c r="A166" s="186"/>
    </row>
    <row r="167" spans="1:1" x14ac:dyDescent="0.3">
      <c r="A167" s="186"/>
    </row>
    <row r="168" spans="1:1" x14ac:dyDescent="0.3">
      <c r="A168" s="186"/>
    </row>
    <row r="169" spans="1:1" x14ac:dyDescent="0.3">
      <c r="A169" s="186"/>
    </row>
    <row r="170" spans="1:1" x14ac:dyDescent="0.3">
      <c r="A170" s="186"/>
    </row>
    <row r="171" spans="1:1" x14ac:dyDescent="0.3">
      <c r="A171" s="186"/>
    </row>
    <row r="172" spans="1:1" x14ac:dyDescent="0.3">
      <c r="A172" s="186"/>
    </row>
    <row r="173" spans="1:1" x14ac:dyDescent="0.3">
      <c r="A173" s="186"/>
    </row>
    <row r="174" spans="1:1" x14ac:dyDescent="0.3">
      <c r="A174" s="186"/>
    </row>
    <row r="175" spans="1:1" x14ac:dyDescent="0.3">
      <c r="A175" s="186"/>
    </row>
    <row r="176" spans="1:1" x14ac:dyDescent="0.3">
      <c r="A176" s="186"/>
    </row>
    <row r="177" spans="1:1" x14ac:dyDescent="0.3">
      <c r="A177" s="186"/>
    </row>
    <row r="178" spans="1:1" x14ac:dyDescent="0.3">
      <c r="A178" s="186"/>
    </row>
    <row r="179" spans="1:1" x14ac:dyDescent="0.3">
      <c r="A179" s="186"/>
    </row>
    <row r="180" spans="1:1" x14ac:dyDescent="0.3">
      <c r="A180" s="186"/>
    </row>
    <row r="181" spans="1:1" x14ac:dyDescent="0.3">
      <c r="A181" s="186"/>
    </row>
    <row r="182" spans="1:1" x14ac:dyDescent="0.3">
      <c r="A182" s="186"/>
    </row>
    <row r="183" spans="1:1" x14ac:dyDescent="0.3">
      <c r="A183" s="186"/>
    </row>
    <row r="184" spans="1:1" x14ac:dyDescent="0.3">
      <c r="A184" s="186"/>
    </row>
    <row r="185" spans="1:1" x14ac:dyDescent="0.3">
      <c r="A185" s="186"/>
    </row>
    <row r="186" spans="1:1" x14ac:dyDescent="0.3">
      <c r="A186" s="186"/>
    </row>
    <row r="187" spans="1:1" x14ac:dyDescent="0.3">
      <c r="A187" s="186"/>
    </row>
    <row r="188" spans="1:1" x14ac:dyDescent="0.3">
      <c r="A188" s="186"/>
    </row>
    <row r="189" spans="1:1" x14ac:dyDescent="0.3">
      <c r="A189" s="186"/>
    </row>
    <row r="190" spans="1:1" x14ac:dyDescent="0.3">
      <c r="A190" s="186"/>
    </row>
    <row r="191" spans="1:1" x14ac:dyDescent="0.3">
      <c r="A191" s="186"/>
    </row>
    <row r="192" spans="1:1" x14ac:dyDescent="0.3">
      <c r="A192" s="186"/>
    </row>
    <row r="193" spans="1:1" x14ac:dyDescent="0.3">
      <c r="A193" s="186"/>
    </row>
    <row r="194" spans="1:1" x14ac:dyDescent="0.3">
      <c r="A194" s="186"/>
    </row>
    <row r="195" spans="1:1" x14ac:dyDescent="0.3">
      <c r="A195" s="186"/>
    </row>
    <row r="196" spans="1:1" x14ac:dyDescent="0.3">
      <c r="A196" s="186"/>
    </row>
    <row r="197" spans="1:1" x14ac:dyDescent="0.3">
      <c r="A197" s="186"/>
    </row>
    <row r="198" spans="1:1" x14ac:dyDescent="0.3">
      <c r="A198" s="186"/>
    </row>
    <row r="199" spans="1:1" x14ac:dyDescent="0.3">
      <c r="A199" s="186"/>
    </row>
    <row r="200" spans="1:1" x14ac:dyDescent="0.3">
      <c r="A200" s="186"/>
    </row>
    <row r="201" spans="1:1" x14ac:dyDescent="0.3">
      <c r="A201" s="186"/>
    </row>
    <row r="202" spans="1:1" x14ac:dyDescent="0.3">
      <c r="A202" s="186"/>
    </row>
    <row r="203" spans="1:1" x14ac:dyDescent="0.3">
      <c r="A203" s="186"/>
    </row>
    <row r="204" spans="1:1" x14ac:dyDescent="0.3">
      <c r="A204" s="186"/>
    </row>
    <row r="205" spans="1:1" x14ac:dyDescent="0.3">
      <c r="A205" s="186"/>
    </row>
    <row r="206" spans="1:1" x14ac:dyDescent="0.3">
      <c r="A206" s="186"/>
    </row>
    <row r="207" spans="1:1" x14ac:dyDescent="0.3">
      <c r="A207" s="186"/>
    </row>
    <row r="208" spans="1:1" x14ac:dyDescent="0.3">
      <c r="A208" s="186"/>
    </row>
    <row r="209" spans="1:1" x14ac:dyDescent="0.3">
      <c r="A209" s="186"/>
    </row>
    <row r="210" spans="1:1" x14ac:dyDescent="0.3">
      <c r="A210" s="186"/>
    </row>
    <row r="211" spans="1:1" x14ac:dyDescent="0.3">
      <c r="A211" s="186"/>
    </row>
    <row r="212" spans="1:1" x14ac:dyDescent="0.3">
      <c r="A212" s="186"/>
    </row>
    <row r="213" spans="1:1" x14ac:dyDescent="0.3">
      <c r="A213" s="186"/>
    </row>
    <row r="214" spans="1:1" x14ac:dyDescent="0.3">
      <c r="A214" s="186"/>
    </row>
    <row r="215" spans="1:1" x14ac:dyDescent="0.3">
      <c r="A215" s="186"/>
    </row>
    <row r="216" spans="1:1" x14ac:dyDescent="0.3">
      <c r="A216" s="186"/>
    </row>
    <row r="217" spans="1:1" x14ac:dyDescent="0.3">
      <c r="A217" s="186"/>
    </row>
    <row r="218" spans="1:1" x14ac:dyDescent="0.3">
      <c r="A218" s="186"/>
    </row>
    <row r="219" spans="1:1" x14ac:dyDescent="0.3">
      <c r="A219" s="186"/>
    </row>
    <row r="220" spans="1:1" x14ac:dyDescent="0.3">
      <c r="A220" s="186"/>
    </row>
    <row r="221" spans="1:1" x14ac:dyDescent="0.3">
      <c r="A221" s="186"/>
    </row>
    <row r="222" spans="1:1" x14ac:dyDescent="0.3">
      <c r="A222" s="186"/>
    </row>
    <row r="223" spans="1:1" x14ac:dyDescent="0.3">
      <c r="A223" s="186"/>
    </row>
    <row r="224" spans="1:1" x14ac:dyDescent="0.3">
      <c r="A224" s="186"/>
    </row>
    <row r="225" spans="1:1" x14ac:dyDescent="0.3">
      <c r="A225" s="186"/>
    </row>
    <row r="226" spans="1:1" x14ac:dyDescent="0.3">
      <c r="A226" s="186"/>
    </row>
    <row r="227" spans="1:1" x14ac:dyDescent="0.3">
      <c r="A227" s="186"/>
    </row>
    <row r="228" spans="1:1" x14ac:dyDescent="0.3">
      <c r="A228" s="186"/>
    </row>
    <row r="229" spans="1:1" x14ac:dyDescent="0.3">
      <c r="A229" s="186"/>
    </row>
    <row r="230" spans="1:1" x14ac:dyDescent="0.3">
      <c r="A230" s="186"/>
    </row>
    <row r="231" spans="1:1" x14ac:dyDescent="0.3">
      <c r="A231" s="186"/>
    </row>
    <row r="232" spans="1:1" x14ac:dyDescent="0.3">
      <c r="A232" s="186"/>
    </row>
    <row r="233" spans="1:1" x14ac:dyDescent="0.3">
      <c r="A233" s="186"/>
    </row>
    <row r="234" spans="1:1" x14ac:dyDescent="0.3">
      <c r="A234" s="186"/>
    </row>
    <row r="235" spans="1:1" x14ac:dyDescent="0.3">
      <c r="A235" s="186"/>
    </row>
    <row r="236" spans="1:1" x14ac:dyDescent="0.3">
      <c r="A236" s="186"/>
    </row>
    <row r="237" spans="1:1" x14ac:dyDescent="0.3">
      <c r="A237" s="186"/>
    </row>
    <row r="238" spans="1:1" x14ac:dyDescent="0.3">
      <c r="A238" s="186"/>
    </row>
    <row r="239" spans="1:1" x14ac:dyDescent="0.3">
      <c r="A239" s="186"/>
    </row>
    <row r="240" spans="1:1" x14ac:dyDescent="0.3">
      <c r="A240" s="186"/>
    </row>
    <row r="241" spans="1:1" x14ac:dyDescent="0.3">
      <c r="A241" s="186"/>
    </row>
    <row r="242" spans="1:1" x14ac:dyDescent="0.3">
      <c r="A242" s="186"/>
    </row>
    <row r="243" spans="1:1" x14ac:dyDescent="0.3">
      <c r="A243" s="186"/>
    </row>
    <row r="244" spans="1:1" x14ac:dyDescent="0.3">
      <c r="A244" s="186"/>
    </row>
    <row r="245" spans="1:1" x14ac:dyDescent="0.3">
      <c r="A245" s="186"/>
    </row>
    <row r="246" spans="1:1" x14ac:dyDescent="0.3">
      <c r="A246" s="186"/>
    </row>
    <row r="247" spans="1:1" x14ac:dyDescent="0.3">
      <c r="A247" s="186"/>
    </row>
    <row r="248" spans="1:1" x14ac:dyDescent="0.3">
      <c r="A248" s="186"/>
    </row>
    <row r="249" spans="1:1" x14ac:dyDescent="0.3">
      <c r="A249" s="186"/>
    </row>
    <row r="250" spans="1:1" x14ac:dyDescent="0.3">
      <c r="A250" s="186"/>
    </row>
    <row r="251" spans="1:1" x14ac:dyDescent="0.3">
      <c r="A251" s="186"/>
    </row>
    <row r="252" spans="1:1" x14ac:dyDescent="0.3">
      <c r="A252" s="186"/>
    </row>
    <row r="253" spans="1:1" x14ac:dyDescent="0.3">
      <c r="A253" s="186"/>
    </row>
    <row r="254" spans="1:1" x14ac:dyDescent="0.3">
      <c r="A254" s="186"/>
    </row>
    <row r="255" spans="1:1" x14ac:dyDescent="0.3">
      <c r="A255" s="186"/>
    </row>
    <row r="256" spans="1:1" x14ac:dyDescent="0.3">
      <c r="A256" s="186"/>
    </row>
    <row r="257" spans="1:1" x14ac:dyDescent="0.3">
      <c r="A257" s="186"/>
    </row>
    <row r="258" spans="1:1" x14ac:dyDescent="0.3">
      <c r="A258" s="186"/>
    </row>
    <row r="259" spans="1:1" x14ac:dyDescent="0.3">
      <c r="A259" s="186"/>
    </row>
    <row r="260" spans="1:1" x14ac:dyDescent="0.3">
      <c r="A260" s="186"/>
    </row>
    <row r="261" spans="1:1" x14ac:dyDescent="0.3">
      <c r="A261" s="186"/>
    </row>
    <row r="262" spans="1:1" x14ac:dyDescent="0.3">
      <c r="A262" s="186"/>
    </row>
    <row r="263" spans="1:1" x14ac:dyDescent="0.3">
      <c r="A263" s="186"/>
    </row>
    <row r="264" spans="1:1" x14ac:dyDescent="0.3">
      <c r="A264" s="186"/>
    </row>
    <row r="265" spans="1:1" x14ac:dyDescent="0.3">
      <c r="A265" s="186"/>
    </row>
    <row r="266" spans="1:1" x14ac:dyDescent="0.3">
      <c r="A266" s="186"/>
    </row>
    <row r="267" spans="1:1" x14ac:dyDescent="0.3">
      <c r="A267" s="186"/>
    </row>
    <row r="268" spans="1:1" x14ac:dyDescent="0.3">
      <c r="A268" s="186"/>
    </row>
    <row r="269" spans="1:1" x14ac:dyDescent="0.3">
      <c r="A269" s="186"/>
    </row>
    <row r="270" spans="1:1" x14ac:dyDescent="0.3">
      <c r="A270" s="186"/>
    </row>
    <row r="271" spans="1:1" x14ac:dyDescent="0.3">
      <c r="A271" s="186"/>
    </row>
    <row r="272" spans="1:1" x14ac:dyDescent="0.3">
      <c r="A272" s="186"/>
    </row>
    <row r="273" spans="1:1" x14ac:dyDescent="0.3">
      <c r="A273" s="186"/>
    </row>
    <row r="274" spans="1:1" x14ac:dyDescent="0.3">
      <c r="A274" s="186"/>
    </row>
    <row r="275" spans="1:1" x14ac:dyDescent="0.3">
      <c r="A275" s="186"/>
    </row>
    <row r="276" spans="1:1" x14ac:dyDescent="0.3">
      <c r="A276" s="186"/>
    </row>
    <row r="277" spans="1:1" x14ac:dyDescent="0.3">
      <c r="A277" s="186"/>
    </row>
    <row r="278" spans="1:1" x14ac:dyDescent="0.3">
      <c r="A278" s="186"/>
    </row>
    <row r="279" spans="1:1" x14ac:dyDescent="0.3">
      <c r="A279" s="186"/>
    </row>
    <row r="280" spans="1:1" x14ac:dyDescent="0.3">
      <c r="A280" s="186"/>
    </row>
    <row r="281" spans="1:1" x14ac:dyDescent="0.3">
      <c r="A281" s="186"/>
    </row>
    <row r="282" spans="1:1" x14ac:dyDescent="0.3">
      <c r="A282" s="186"/>
    </row>
    <row r="283" spans="1:1" x14ac:dyDescent="0.3">
      <c r="A283" s="186"/>
    </row>
    <row r="284" spans="1:1" x14ac:dyDescent="0.3">
      <c r="A284" s="186"/>
    </row>
    <row r="285" spans="1:1" x14ac:dyDescent="0.3">
      <c r="A285" s="186"/>
    </row>
    <row r="286" spans="1:1" x14ac:dyDescent="0.3">
      <c r="A286" s="186"/>
    </row>
    <row r="287" spans="1:1" x14ac:dyDescent="0.3">
      <c r="A287" s="186"/>
    </row>
    <row r="288" spans="1:1" x14ac:dyDescent="0.3">
      <c r="A288" s="186"/>
    </row>
    <row r="289" spans="1:1" x14ac:dyDescent="0.3">
      <c r="A289" s="186"/>
    </row>
    <row r="290" spans="1:1" x14ac:dyDescent="0.3">
      <c r="A290" s="186"/>
    </row>
    <row r="291" spans="1:1" x14ac:dyDescent="0.3">
      <c r="A291" s="186"/>
    </row>
    <row r="292" spans="1:1" x14ac:dyDescent="0.3">
      <c r="A292" s="186"/>
    </row>
    <row r="293" spans="1:1" x14ac:dyDescent="0.3">
      <c r="A293" s="186"/>
    </row>
    <row r="294" spans="1:1" x14ac:dyDescent="0.3">
      <c r="A294" s="186"/>
    </row>
    <row r="295" spans="1:1" x14ac:dyDescent="0.3">
      <c r="A295" s="186"/>
    </row>
    <row r="296" spans="1:1" x14ac:dyDescent="0.3">
      <c r="A296" s="186"/>
    </row>
    <row r="297" spans="1:1" x14ac:dyDescent="0.3">
      <c r="A297" s="186"/>
    </row>
    <row r="298" spans="1:1" x14ac:dyDescent="0.3">
      <c r="A298" s="186"/>
    </row>
    <row r="299" spans="1:1" x14ac:dyDescent="0.3">
      <c r="A299" s="186"/>
    </row>
    <row r="300" spans="1:1" x14ac:dyDescent="0.3">
      <c r="A300" s="186"/>
    </row>
    <row r="301" spans="1:1" x14ac:dyDescent="0.3">
      <c r="A301" s="186"/>
    </row>
    <row r="302" spans="1:1" x14ac:dyDescent="0.3">
      <c r="A302" s="186"/>
    </row>
    <row r="303" spans="1:1" x14ac:dyDescent="0.3">
      <c r="A303" s="186"/>
    </row>
    <row r="304" spans="1:1" x14ac:dyDescent="0.3">
      <c r="A304" s="186"/>
    </row>
    <row r="305" spans="1:1" x14ac:dyDescent="0.3">
      <c r="A305" s="186"/>
    </row>
    <row r="306" spans="1:1" x14ac:dyDescent="0.3">
      <c r="A306" s="186"/>
    </row>
    <row r="307" spans="1:1" x14ac:dyDescent="0.3">
      <c r="A307" s="186"/>
    </row>
    <row r="308" spans="1:1" x14ac:dyDescent="0.3">
      <c r="A308" s="186"/>
    </row>
    <row r="309" spans="1:1" x14ac:dyDescent="0.3">
      <c r="A309" s="186"/>
    </row>
    <row r="310" spans="1:1" x14ac:dyDescent="0.3">
      <c r="A310" s="186"/>
    </row>
    <row r="311" spans="1:1" x14ac:dyDescent="0.3">
      <c r="A311" s="186"/>
    </row>
    <row r="312" spans="1:1" x14ac:dyDescent="0.3">
      <c r="A312" s="186"/>
    </row>
    <row r="313" spans="1:1" x14ac:dyDescent="0.3">
      <c r="A313" s="186"/>
    </row>
    <row r="314" spans="1:1" x14ac:dyDescent="0.3">
      <c r="A314" s="186"/>
    </row>
    <row r="315" spans="1:1" x14ac:dyDescent="0.3">
      <c r="A315" s="186"/>
    </row>
    <row r="316" spans="1:1" x14ac:dyDescent="0.3">
      <c r="A316" s="186"/>
    </row>
    <row r="317" spans="1:1" x14ac:dyDescent="0.3">
      <c r="A317" s="186"/>
    </row>
    <row r="318" spans="1:1" x14ac:dyDescent="0.3">
      <c r="A318" s="186"/>
    </row>
    <row r="319" spans="1:1" x14ac:dyDescent="0.3">
      <c r="A319" s="186"/>
    </row>
    <row r="320" spans="1:1" x14ac:dyDescent="0.3">
      <c r="A320" s="186"/>
    </row>
    <row r="321" spans="1:1" x14ac:dyDescent="0.3">
      <c r="A321" s="186"/>
    </row>
    <row r="322" spans="1:1" x14ac:dyDescent="0.3">
      <c r="A322" s="186"/>
    </row>
    <row r="323" spans="1:1" x14ac:dyDescent="0.3">
      <c r="A323" s="186"/>
    </row>
    <row r="324" spans="1:1" x14ac:dyDescent="0.3">
      <c r="A324" s="186"/>
    </row>
    <row r="325" spans="1:1" x14ac:dyDescent="0.3">
      <c r="A325" s="186"/>
    </row>
    <row r="326" spans="1:1" x14ac:dyDescent="0.3">
      <c r="A326" s="186"/>
    </row>
    <row r="327" spans="1:1" x14ac:dyDescent="0.3">
      <c r="A327" s="186"/>
    </row>
    <row r="328" spans="1:1" x14ac:dyDescent="0.3">
      <c r="A328" s="186"/>
    </row>
    <row r="329" spans="1:1" x14ac:dyDescent="0.3">
      <c r="A329" s="186"/>
    </row>
    <row r="330" spans="1:1" x14ac:dyDescent="0.3">
      <c r="A330" s="186"/>
    </row>
    <row r="331" spans="1:1" x14ac:dyDescent="0.3">
      <c r="A331" s="186"/>
    </row>
    <row r="332" spans="1:1" x14ac:dyDescent="0.3">
      <c r="A332" s="186"/>
    </row>
    <row r="333" spans="1:1" x14ac:dyDescent="0.3">
      <c r="A333" s="186"/>
    </row>
    <row r="334" spans="1:1" x14ac:dyDescent="0.3">
      <c r="A334" s="186"/>
    </row>
    <row r="335" spans="1:1" x14ac:dyDescent="0.3">
      <c r="A335" s="186"/>
    </row>
    <row r="336" spans="1:1" x14ac:dyDescent="0.3">
      <c r="A336" s="186"/>
    </row>
    <row r="337" spans="1:1" x14ac:dyDescent="0.3">
      <c r="A337" s="186"/>
    </row>
    <row r="338" spans="1:1" x14ac:dyDescent="0.3">
      <c r="A338" s="186"/>
    </row>
    <row r="339" spans="1:1" x14ac:dyDescent="0.3">
      <c r="A339" s="186"/>
    </row>
    <row r="340" spans="1:1" x14ac:dyDescent="0.3">
      <c r="A340" s="186"/>
    </row>
    <row r="341" spans="1:1" x14ac:dyDescent="0.3">
      <c r="A341" s="186"/>
    </row>
    <row r="342" spans="1:1" x14ac:dyDescent="0.3">
      <c r="A342" s="186"/>
    </row>
    <row r="343" spans="1:1" x14ac:dyDescent="0.3">
      <c r="A343" s="186"/>
    </row>
    <row r="344" spans="1:1" x14ac:dyDescent="0.3">
      <c r="A344" s="186"/>
    </row>
    <row r="345" spans="1:1" x14ac:dyDescent="0.3">
      <c r="A345" s="186"/>
    </row>
    <row r="346" spans="1:1" x14ac:dyDescent="0.3">
      <c r="A346" s="186"/>
    </row>
    <row r="347" spans="1:1" x14ac:dyDescent="0.3">
      <c r="A347" s="186"/>
    </row>
    <row r="348" spans="1:1" x14ac:dyDescent="0.3">
      <c r="A348" s="186"/>
    </row>
    <row r="349" spans="1:1" x14ac:dyDescent="0.3">
      <c r="A349" s="186"/>
    </row>
    <row r="350" spans="1:1" x14ac:dyDescent="0.3">
      <c r="A350" s="186"/>
    </row>
    <row r="351" spans="1:1" x14ac:dyDescent="0.3">
      <c r="A351" s="186"/>
    </row>
    <row r="352" spans="1:1" x14ac:dyDescent="0.3">
      <c r="A352" s="186"/>
    </row>
    <row r="353" spans="1:1" x14ac:dyDescent="0.3">
      <c r="A353" s="186"/>
    </row>
    <row r="354" spans="1:1" x14ac:dyDescent="0.3">
      <c r="A354" s="186"/>
    </row>
    <row r="355" spans="1:1" x14ac:dyDescent="0.3">
      <c r="A355" s="186"/>
    </row>
    <row r="356" spans="1:1" x14ac:dyDescent="0.3">
      <c r="A356" s="186"/>
    </row>
    <row r="357" spans="1:1" x14ac:dyDescent="0.3">
      <c r="A357" s="186"/>
    </row>
    <row r="358" spans="1:1" x14ac:dyDescent="0.3">
      <c r="A358" s="186"/>
    </row>
    <row r="359" spans="1:1" x14ac:dyDescent="0.3">
      <c r="A359" s="186"/>
    </row>
    <row r="360" spans="1:1" x14ac:dyDescent="0.3">
      <c r="A360" s="186"/>
    </row>
    <row r="361" spans="1:1" x14ac:dyDescent="0.3">
      <c r="A361" s="186"/>
    </row>
    <row r="362" spans="1:1" x14ac:dyDescent="0.3">
      <c r="A362" s="186"/>
    </row>
    <row r="363" spans="1:1" x14ac:dyDescent="0.3">
      <c r="A363" s="186"/>
    </row>
    <row r="364" spans="1:1" x14ac:dyDescent="0.3">
      <c r="A364" s="186"/>
    </row>
    <row r="365" spans="1:1" x14ac:dyDescent="0.3">
      <c r="A365" s="186"/>
    </row>
    <row r="366" spans="1:1" x14ac:dyDescent="0.3">
      <c r="A366" s="186"/>
    </row>
    <row r="367" spans="1:1" x14ac:dyDescent="0.3">
      <c r="A367" s="186"/>
    </row>
    <row r="368" spans="1:1" x14ac:dyDescent="0.3">
      <c r="A368" s="186"/>
    </row>
    <row r="369" spans="1:1" x14ac:dyDescent="0.3">
      <c r="A369" s="186"/>
    </row>
    <row r="370" spans="1:1" x14ac:dyDescent="0.3">
      <c r="A370" s="186"/>
    </row>
    <row r="371" spans="1:1" x14ac:dyDescent="0.3">
      <c r="A371" s="186"/>
    </row>
    <row r="372" spans="1:1" x14ac:dyDescent="0.3">
      <c r="A372" s="186"/>
    </row>
    <row r="373" spans="1:1" x14ac:dyDescent="0.3">
      <c r="A373" s="186"/>
    </row>
    <row r="374" spans="1:1" x14ac:dyDescent="0.3">
      <c r="A374" s="186"/>
    </row>
    <row r="375" spans="1:1" x14ac:dyDescent="0.3">
      <c r="A375" s="186"/>
    </row>
    <row r="376" spans="1:1" x14ac:dyDescent="0.3">
      <c r="A376" s="186"/>
    </row>
    <row r="377" spans="1:1" x14ac:dyDescent="0.3">
      <c r="A377" s="186"/>
    </row>
    <row r="378" spans="1:1" x14ac:dyDescent="0.3">
      <c r="A378" s="186"/>
    </row>
    <row r="379" spans="1:1" x14ac:dyDescent="0.3">
      <c r="A379" s="186"/>
    </row>
    <row r="380" spans="1:1" x14ac:dyDescent="0.3">
      <c r="A380" s="186"/>
    </row>
    <row r="381" spans="1:1" x14ac:dyDescent="0.3">
      <c r="A381" s="186"/>
    </row>
    <row r="382" spans="1:1" x14ac:dyDescent="0.3">
      <c r="A382" s="186"/>
    </row>
    <row r="383" spans="1:1" x14ac:dyDescent="0.3">
      <c r="A383" s="186"/>
    </row>
    <row r="384" spans="1:1" x14ac:dyDescent="0.3">
      <c r="A384" s="186"/>
    </row>
    <row r="385" spans="1:1" x14ac:dyDescent="0.3">
      <c r="A385" s="186"/>
    </row>
    <row r="386" spans="1:1" x14ac:dyDescent="0.3">
      <c r="A386" s="186"/>
    </row>
    <row r="387" spans="1:1" x14ac:dyDescent="0.3">
      <c r="A387" s="186"/>
    </row>
    <row r="388" spans="1:1" x14ac:dyDescent="0.3">
      <c r="A388" s="186"/>
    </row>
    <row r="389" spans="1:1" x14ac:dyDescent="0.3">
      <c r="A389" s="186"/>
    </row>
    <row r="390" spans="1:1" x14ac:dyDescent="0.3">
      <c r="A390" s="186"/>
    </row>
    <row r="391" spans="1:1" x14ac:dyDescent="0.3">
      <c r="A391" s="186"/>
    </row>
    <row r="392" spans="1:1" x14ac:dyDescent="0.3">
      <c r="A392" s="186"/>
    </row>
    <row r="393" spans="1:1" x14ac:dyDescent="0.3">
      <c r="A393" s="186"/>
    </row>
    <row r="394" spans="1:1" x14ac:dyDescent="0.3">
      <c r="A394" s="186"/>
    </row>
    <row r="395" spans="1:1" x14ac:dyDescent="0.3">
      <c r="A395" s="186"/>
    </row>
    <row r="396" spans="1:1" x14ac:dyDescent="0.3">
      <c r="A396" s="186"/>
    </row>
    <row r="397" spans="1:1" x14ac:dyDescent="0.3">
      <c r="A397" s="186"/>
    </row>
    <row r="398" spans="1:1" x14ac:dyDescent="0.3">
      <c r="A398" s="186"/>
    </row>
    <row r="399" spans="1:1" x14ac:dyDescent="0.3">
      <c r="A399" s="186"/>
    </row>
    <row r="400" spans="1:1" x14ac:dyDescent="0.3">
      <c r="A400" s="186"/>
    </row>
    <row r="401" spans="1:1" x14ac:dyDescent="0.3">
      <c r="A401" s="186"/>
    </row>
    <row r="402" spans="1:1" x14ac:dyDescent="0.3">
      <c r="A402" s="186"/>
    </row>
    <row r="403" spans="1:1" x14ac:dyDescent="0.3">
      <c r="A403" s="186"/>
    </row>
    <row r="404" spans="1:1" x14ac:dyDescent="0.3">
      <c r="A404" s="186"/>
    </row>
    <row r="405" spans="1:1" x14ac:dyDescent="0.3">
      <c r="A405" s="186"/>
    </row>
    <row r="406" spans="1:1" x14ac:dyDescent="0.3">
      <c r="A406" s="186"/>
    </row>
    <row r="407" spans="1:1" x14ac:dyDescent="0.3">
      <c r="A407" s="186"/>
    </row>
    <row r="408" spans="1:1" x14ac:dyDescent="0.3">
      <c r="A408" s="186"/>
    </row>
    <row r="409" spans="1:1" x14ac:dyDescent="0.3">
      <c r="A409" s="186"/>
    </row>
    <row r="410" spans="1:1" x14ac:dyDescent="0.3">
      <c r="A410" s="186"/>
    </row>
    <row r="411" spans="1:1" x14ac:dyDescent="0.3">
      <c r="A411" s="186"/>
    </row>
    <row r="412" spans="1:1" x14ac:dyDescent="0.3">
      <c r="A412" s="186"/>
    </row>
    <row r="413" spans="1:1" x14ac:dyDescent="0.3">
      <c r="A413" s="186"/>
    </row>
    <row r="414" spans="1:1" x14ac:dyDescent="0.3">
      <c r="A414" s="186"/>
    </row>
    <row r="415" spans="1:1" x14ac:dyDescent="0.3">
      <c r="A415" s="186"/>
    </row>
    <row r="416" spans="1:1" x14ac:dyDescent="0.3">
      <c r="A416" s="186"/>
    </row>
    <row r="417" spans="1:1" x14ac:dyDescent="0.3">
      <c r="A417" s="186"/>
    </row>
    <row r="418" spans="1:1" x14ac:dyDescent="0.3">
      <c r="A418" s="186"/>
    </row>
    <row r="419" spans="1:1" x14ac:dyDescent="0.3">
      <c r="A419" s="186"/>
    </row>
    <row r="420" spans="1:1" x14ac:dyDescent="0.3">
      <c r="A420" s="186"/>
    </row>
    <row r="421" spans="1:1" x14ac:dyDescent="0.3">
      <c r="A421" s="186"/>
    </row>
    <row r="422" spans="1:1" x14ac:dyDescent="0.3">
      <c r="A422" s="186"/>
    </row>
    <row r="423" spans="1:1" x14ac:dyDescent="0.3">
      <c r="A423" s="186"/>
    </row>
    <row r="424" spans="1:1" x14ac:dyDescent="0.3">
      <c r="A424" s="186"/>
    </row>
    <row r="425" spans="1:1" x14ac:dyDescent="0.3">
      <c r="A425" s="186"/>
    </row>
    <row r="426" spans="1:1" x14ac:dyDescent="0.3">
      <c r="A426" s="186"/>
    </row>
    <row r="427" spans="1:1" x14ac:dyDescent="0.3">
      <c r="A427" s="186"/>
    </row>
    <row r="428" spans="1:1" x14ac:dyDescent="0.3">
      <c r="A428" s="186"/>
    </row>
    <row r="429" spans="1:1" x14ac:dyDescent="0.3">
      <c r="A429" s="186"/>
    </row>
    <row r="430" spans="1:1" x14ac:dyDescent="0.3">
      <c r="A430" s="186"/>
    </row>
    <row r="431" spans="1:1" x14ac:dyDescent="0.3">
      <c r="A431" s="186"/>
    </row>
    <row r="432" spans="1:1" x14ac:dyDescent="0.3">
      <c r="A432" s="186"/>
    </row>
    <row r="433" spans="1:1" x14ac:dyDescent="0.3">
      <c r="A433" s="186"/>
    </row>
    <row r="434" spans="1:1" x14ac:dyDescent="0.3">
      <c r="A434" s="186"/>
    </row>
    <row r="435" spans="1:1" x14ac:dyDescent="0.3">
      <c r="A435" s="186"/>
    </row>
    <row r="436" spans="1:1" x14ac:dyDescent="0.3">
      <c r="A436" s="186"/>
    </row>
    <row r="437" spans="1:1" x14ac:dyDescent="0.3">
      <c r="A437" s="186"/>
    </row>
    <row r="438" spans="1:1" x14ac:dyDescent="0.3">
      <c r="A438" s="186"/>
    </row>
    <row r="439" spans="1:1" x14ac:dyDescent="0.3">
      <c r="A439" s="186"/>
    </row>
    <row r="440" spans="1:1" x14ac:dyDescent="0.3">
      <c r="A440" s="186"/>
    </row>
    <row r="441" spans="1:1" x14ac:dyDescent="0.3">
      <c r="A441" s="186"/>
    </row>
    <row r="442" spans="1:1" x14ac:dyDescent="0.3">
      <c r="A442" s="186"/>
    </row>
    <row r="443" spans="1:1" x14ac:dyDescent="0.3">
      <c r="A443" s="186"/>
    </row>
    <row r="444" spans="1:1" x14ac:dyDescent="0.3">
      <c r="A444" s="186"/>
    </row>
    <row r="445" spans="1:1" x14ac:dyDescent="0.3">
      <c r="A445" s="186"/>
    </row>
    <row r="446" spans="1:1" x14ac:dyDescent="0.3">
      <c r="A446" s="186"/>
    </row>
    <row r="447" spans="1:1" x14ac:dyDescent="0.3">
      <c r="A447" s="186"/>
    </row>
    <row r="448" spans="1:1" x14ac:dyDescent="0.3">
      <c r="A448" s="186"/>
    </row>
    <row r="449" spans="1:1" x14ac:dyDescent="0.3">
      <c r="A449" s="186"/>
    </row>
    <row r="450" spans="1:1" x14ac:dyDescent="0.3">
      <c r="A450" s="186"/>
    </row>
    <row r="451" spans="1:1" x14ac:dyDescent="0.3">
      <c r="A451" s="186"/>
    </row>
    <row r="452" spans="1:1" x14ac:dyDescent="0.3">
      <c r="A452" s="186"/>
    </row>
    <row r="453" spans="1:1" x14ac:dyDescent="0.3">
      <c r="A453" s="186"/>
    </row>
    <row r="454" spans="1:1" x14ac:dyDescent="0.3">
      <c r="A454" s="186"/>
    </row>
    <row r="455" spans="1:1" x14ac:dyDescent="0.3">
      <c r="A455" s="186"/>
    </row>
    <row r="456" spans="1:1" x14ac:dyDescent="0.3">
      <c r="A456" s="186"/>
    </row>
    <row r="457" spans="1:1" x14ac:dyDescent="0.3">
      <c r="A457" s="186"/>
    </row>
    <row r="458" spans="1:1" x14ac:dyDescent="0.3">
      <c r="A458" s="186"/>
    </row>
    <row r="459" spans="1:1" x14ac:dyDescent="0.3">
      <c r="A459" s="186"/>
    </row>
    <row r="460" spans="1:1" x14ac:dyDescent="0.3">
      <c r="A460" s="186"/>
    </row>
    <row r="461" spans="1:1" x14ac:dyDescent="0.3">
      <c r="A461" s="186"/>
    </row>
    <row r="462" spans="1:1" x14ac:dyDescent="0.3">
      <c r="A462" s="186"/>
    </row>
    <row r="463" spans="1:1" x14ac:dyDescent="0.3">
      <c r="A463" s="186"/>
    </row>
    <row r="464" spans="1:1" x14ac:dyDescent="0.3">
      <c r="A464" s="186"/>
    </row>
    <row r="465" spans="1:1" x14ac:dyDescent="0.3">
      <c r="A465" s="186"/>
    </row>
    <row r="466" spans="1:1" x14ac:dyDescent="0.3">
      <c r="A466" s="186"/>
    </row>
    <row r="467" spans="1:1" x14ac:dyDescent="0.3">
      <c r="A467" s="186"/>
    </row>
    <row r="468" spans="1:1" x14ac:dyDescent="0.3">
      <c r="A468" s="186"/>
    </row>
    <row r="469" spans="1:1" x14ac:dyDescent="0.3">
      <c r="A469" s="186"/>
    </row>
    <row r="470" spans="1:1" x14ac:dyDescent="0.3">
      <c r="A470" s="186"/>
    </row>
    <row r="471" spans="1:1" x14ac:dyDescent="0.3">
      <c r="A471" s="186"/>
    </row>
    <row r="472" spans="1:1" x14ac:dyDescent="0.3">
      <c r="A472" s="186"/>
    </row>
    <row r="473" spans="1:1" x14ac:dyDescent="0.3">
      <c r="A473" s="186"/>
    </row>
    <row r="474" spans="1:1" x14ac:dyDescent="0.3">
      <c r="A474" s="186"/>
    </row>
    <row r="475" spans="1:1" x14ac:dyDescent="0.3">
      <c r="A475" s="186"/>
    </row>
    <row r="476" spans="1:1" x14ac:dyDescent="0.3">
      <c r="A476" s="186"/>
    </row>
    <row r="477" spans="1:1" x14ac:dyDescent="0.3">
      <c r="A477" s="186"/>
    </row>
    <row r="478" spans="1:1" x14ac:dyDescent="0.3">
      <c r="A478" s="186"/>
    </row>
    <row r="479" spans="1:1" x14ac:dyDescent="0.3">
      <c r="A479" s="186"/>
    </row>
    <row r="480" spans="1:1" x14ac:dyDescent="0.3">
      <c r="A480" s="186"/>
    </row>
    <row r="481" spans="1:1" x14ac:dyDescent="0.3">
      <c r="A481" s="186"/>
    </row>
    <row r="482" spans="1:1" x14ac:dyDescent="0.3">
      <c r="A482" s="186"/>
    </row>
    <row r="483" spans="1:1" x14ac:dyDescent="0.3">
      <c r="A483" s="186"/>
    </row>
    <row r="484" spans="1:1" x14ac:dyDescent="0.3">
      <c r="A484" s="186"/>
    </row>
    <row r="485" spans="1:1" x14ac:dyDescent="0.3">
      <c r="A485" s="186"/>
    </row>
    <row r="486" spans="1:1" x14ac:dyDescent="0.3">
      <c r="A486" s="186"/>
    </row>
    <row r="487" spans="1:1" x14ac:dyDescent="0.3">
      <c r="A487" s="186"/>
    </row>
    <row r="488" spans="1:1" x14ac:dyDescent="0.3">
      <c r="A488" s="186"/>
    </row>
    <row r="489" spans="1:1" x14ac:dyDescent="0.3">
      <c r="A489" s="186"/>
    </row>
    <row r="490" spans="1:1" x14ac:dyDescent="0.3">
      <c r="A490" s="186"/>
    </row>
    <row r="491" spans="1:1" x14ac:dyDescent="0.3">
      <c r="A491" s="186"/>
    </row>
    <row r="492" spans="1:1" x14ac:dyDescent="0.3">
      <c r="A492" s="186"/>
    </row>
    <row r="493" spans="1:1" x14ac:dyDescent="0.3">
      <c r="A493" s="186"/>
    </row>
    <row r="494" spans="1:1" x14ac:dyDescent="0.3">
      <c r="A494" s="186"/>
    </row>
    <row r="495" spans="1:1" x14ac:dyDescent="0.3">
      <c r="A495" s="186"/>
    </row>
    <row r="496" spans="1:1" x14ac:dyDescent="0.3">
      <c r="A496" s="186"/>
    </row>
    <row r="497" spans="1:1" x14ac:dyDescent="0.3">
      <c r="A497" s="186"/>
    </row>
    <row r="498" spans="1:1" x14ac:dyDescent="0.3">
      <c r="A498" s="186"/>
    </row>
    <row r="499" spans="1:1" x14ac:dyDescent="0.3">
      <c r="A499" s="186"/>
    </row>
    <row r="500" spans="1:1" x14ac:dyDescent="0.3">
      <c r="A500" s="186"/>
    </row>
    <row r="501" spans="1:1" x14ac:dyDescent="0.3">
      <c r="A501" s="186"/>
    </row>
    <row r="502" spans="1:1" x14ac:dyDescent="0.3">
      <c r="A502" s="186"/>
    </row>
    <row r="503" spans="1:1" x14ac:dyDescent="0.3">
      <c r="A503" s="186"/>
    </row>
    <row r="504" spans="1:1" x14ac:dyDescent="0.3">
      <c r="A504" s="186"/>
    </row>
    <row r="505" spans="1:1" x14ac:dyDescent="0.3">
      <c r="A505" s="186"/>
    </row>
    <row r="506" spans="1:1" x14ac:dyDescent="0.3">
      <c r="A506" s="186"/>
    </row>
    <row r="507" spans="1:1" x14ac:dyDescent="0.3">
      <c r="A507" s="186"/>
    </row>
    <row r="508" spans="1:1" x14ac:dyDescent="0.3">
      <c r="A508" s="186"/>
    </row>
    <row r="509" spans="1:1" x14ac:dyDescent="0.3">
      <c r="A509" s="186"/>
    </row>
    <row r="510" spans="1:1" x14ac:dyDescent="0.3">
      <c r="A510" s="186"/>
    </row>
    <row r="511" spans="1:1" x14ac:dyDescent="0.3">
      <c r="A511" s="186"/>
    </row>
    <row r="512" spans="1:1" x14ac:dyDescent="0.3">
      <c r="A512" s="186"/>
    </row>
    <row r="513" spans="1:1" x14ac:dyDescent="0.3">
      <c r="A513" s="186"/>
    </row>
    <row r="514" spans="1:1" x14ac:dyDescent="0.3">
      <c r="A514" s="186"/>
    </row>
    <row r="515" spans="1:1" x14ac:dyDescent="0.3">
      <c r="A515" s="186"/>
    </row>
    <row r="516" spans="1:1" x14ac:dyDescent="0.3">
      <c r="A516" s="186"/>
    </row>
    <row r="517" spans="1:1" x14ac:dyDescent="0.3">
      <c r="A517" s="186"/>
    </row>
    <row r="518" spans="1:1" x14ac:dyDescent="0.3">
      <c r="A518" s="186"/>
    </row>
    <row r="519" spans="1:1" x14ac:dyDescent="0.3">
      <c r="A519" s="186"/>
    </row>
    <row r="520" spans="1:1" x14ac:dyDescent="0.3">
      <c r="A520" s="186"/>
    </row>
    <row r="521" spans="1:1" x14ac:dyDescent="0.3">
      <c r="A521" s="186"/>
    </row>
    <row r="522" spans="1:1" x14ac:dyDescent="0.3">
      <c r="A522" s="186"/>
    </row>
    <row r="523" spans="1:1" x14ac:dyDescent="0.3">
      <c r="A523" s="186"/>
    </row>
    <row r="524" spans="1:1" x14ac:dyDescent="0.3">
      <c r="A524" s="186"/>
    </row>
    <row r="525" spans="1:1" x14ac:dyDescent="0.3">
      <c r="A525" s="186"/>
    </row>
    <row r="526" spans="1:1" x14ac:dyDescent="0.3">
      <c r="A526" s="186"/>
    </row>
    <row r="527" spans="1:1" x14ac:dyDescent="0.3">
      <c r="A527" s="186"/>
    </row>
    <row r="528" spans="1:1" x14ac:dyDescent="0.3">
      <c r="A528" s="186"/>
    </row>
    <row r="529" spans="1:1" x14ac:dyDescent="0.3">
      <c r="A529" s="186"/>
    </row>
    <row r="530" spans="1:1" x14ac:dyDescent="0.3">
      <c r="A530" s="186"/>
    </row>
    <row r="531" spans="1:1" x14ac:dyDescent="0.3">
      <c r="A531" s="186"/>
    </row>
    <row r="532" spans="1:1" x14ac:dyDescent="0.3">
      <c r="A532" s="186"/>
    </row>
    <row r="533" spans="1:1" x14ac:dyDescent="0.3">
      <c r="A533" s="186"/>
    </row>
    <row r="534" spans="1:1" x14ac:dyDescent="0.3">
      <c r="A534" s="186"/>
    </row>
    <row r="535" spans="1:1" x14ac:dyDescent="0.3">
      <c r="A535" s="186"/>
    </row>
    <row r="536" spans="1:1" x14ac:dyDescent="0.3">
      <c r="A536" s="186"/>
    </row>
    <row r="537" spans="1:1" x14ac:dyDescent="0.3">
      <c r="A537" s="186"/>
    </row>
    <row r="538" spans="1:1" x14ac:dyDescent="0.3">
      <c r="A538" s="186"/>
    </row>
    <row r="539" spans="1:1" x14ac:dyDescent="0.3">
      <c r="A539" s="186"/>
    </row>
    <row r="540" spans="1:1" x14ac:dyDescent="0.3">
      <c r="A540" s="186"/>
    </row>
    <row r="541" spans="1:1" x14ac:dyDescent="0.3">
      <c r="A541" s="186"/>
    </row>
    <row r="542" spans="1:1" x14ac:dyDescent="0.3">
      <c r="A542" s="186"/>
    </row>
    <row r="543" spans="1:1" x14ac:dyDescent="0.3">
      <c r="A543" s="186"/>
    </row>
    <row r="544" spans="1:1" x14ac:dyDescent="0.3">
      <c r="A544" s="186"/>
    </row>
    <row r="545" spans="1:1" x14ac:dyDescent="0.3">
      <c r="A545" s="186"/>
    </row>
    <row r="546" spans="1:1" x14ac:dyDescent="0.3">
      <c r="A546" s="186"/>
    </row>
    <row r="547" spans="1:1" x14ac:dyDescent="0.3">
      <c r="A547" s="186"/>
    </row>
    <row r="548" spans="1:1" x14ac:dyDescent="0.3">
      <c r="A548" s="186"/>
    </row>
    <row r="549" spans="1:1" x14ac:dyDescent="0.3">
      <c r="A549" s="186"/>
    </row>
    <row r="550" spans="1:1" x14ac:dyDescent="0.3">
      <c r="A550" s="186"/>
    </row>
    <row r="551" spans="1: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row r="623" spans="1:1" x14ac:dyDescent="0.3">
      <c r="A623" s="186"/>
    </row>
    <row r="624" spans="1:1" x14ac:dyDescent="0.3">
      <c r="A624" s="186"/>
    </row>
    <row r="625" spans="1:1" x14ac:dyDescent="0.3">
      <c r="A625" s="186"/>
    </row>
    <row r="626" spans="1:1" x14ac:dyDescent="0.3">
      <c r="A626" s="186"/>
    </row>
    <row r="627" spans="1:1" x14ac:dyDescent="0.3">
      <c r="A627" s="186"/>
    </row>
    <row r="628" spans="1:1" x14ac:dyDescent="0.3">
      <c r="A628" s="186"/>
    </row>
    <row r="629" spans="1:1" x14ac:dyDescent="0.3">
      <c r="A629" s="186"/>
    </row>
    <row r="630" spans="1:1" x14ac:dyDescent="0.3">
      <c r="A630" s="186"/>
    </row>
    <row r="631" spans="1:1" x14ac:dyDescent="0.3">
      <c r="A631" s="186"/>
    </row>
    <row r="632" spans="1:1" x14ac:dyDescent="0.3">
      <c r="A632" s="186"/>
    </row>
    <row r="633" spans="1:1" x14ac:dyDescent="0.3">
      <c r="A633" s="186"/>
    </row>
    <row r="634" spans="1:1" x14ac:dyDescent="0.3">
      <c r="A634" s="186"/>
    </row>
    <row r="635" spans="1:1" x14ac:dyDescent="0.3">
      <c r="A635" s="186"/>
    </row>
    <row r="636" spans="1:1" x14ac:dyDescent="0.3">
      <c r="A636" s="186"/>
    </row>
    <row r="637" spans="1:1" x14ac:dyDescent="0.3">
      <c r="A637" s="186"/>
    </row>
  </sheetData>
  <mergeCells count="6">
    <mergeCell ref="C26:I26"/>
    <mergeCell ref="BA26:BG26"/>
    <mergeCell ref="M26:S26"/>
    <mergeCell ref="A2:A3"/>
    <mergeCell ref="W26:AC26"/>
    <mergeCell ref="AG26:AM26"/>
  </mergeCells>
  <hyperlinks>
    <hyperlink ref="A4" location="myrangeW0" display="myrangeW0" xr:uid="{FDB6774E-B2B9-42EE-89C1-E10B25B45D14}"/>
    <hyperlink ref="A5" location="myrangeW1" display="myrangeW1" xr:uid="{1C78A079-8AEF-412E-B2D7-2B66BD068D79}"/>
    <hyperlink ref="A6" location="myrangeW2" display="myrangeW2" xr:uid="{7E6930F3-B5BC-498A-A00D-B526D7EFF02E}"/>
    <hyperlink ref="A7" location="myrangeW3" display="myrangeW3" xr:uid="{23001E03-3FCE-417E-B601-3DAAEC12EA09}"/>
    <hyperlink ref="A8" location="myrangeW4" display="myrangeW4" xr:uid="{A3008860-F450-4522-9A16-3754B65EBCFF}"/>
    <hyperlink ref="A9" location="myrangeW5" display="myrangeW5" xr:uid="{6AC3656B-F44E-4A46-9B47-98FA46BA6EC6}"/>
    <hyperlink ref="A10" location="myrangeW6" display="myrangeW6" xr:uid="{0A1E0652-8E95-42BF-A1A0-47653C4D0EB0}"/>
    <hyperlink ref="A11" location="myrangeW7" display="myrangeW7" xr:uid="{2A9D169F-1F76-48DA-8369-ACE4ABC129CE}"/>
    <hyperlink ref="A12" location="myrangeW8" display="myrangeW8" xr:uid="{9497D52F-484A-4A89-9A27-F7AD3EEE3422}"/>
    <hyperlink ref="A13" location="myrangeW9" display="myrangeW9" xr:uid="{CF29BD58-D2EC-497A-8E33-D3CCD274B322}"/>
    <hyperlink ref="A14" location="myrangeW10" display="myrangeW10" xr:uid="{36A7FD66-17A2-4CD5-B4D0-A643283ADA01}"/>
    <hyperlink ref="A15" location="myrangeW11" display="myrangeW11" xr:uid="{4972A907-5324-4F6D-9938-E3A1F03FB0EC}"/>
    <hyperlink ref="A16" location="myrangeW12" display="myrangeW12" xr:uid="{0CBF307B-F6E6-462B-8EF8-87AEBBE77910}"/>
    <hyperlink ref="A17" location="myrangeW13" display="myrangeW13" xr:uid="{E59F3CE6-F9EA-4663-B1E8-0123899793F8}"/>
    <hyperlink ref="A18" location="myrangeW14" display="myrangeW14" xr:uid="{FB3EA254-A675-4403-B638-363E062F5ED6}"/>
    <hyperlink ref="A19" location="myrangeW15" display="myrangeW15" xr:uid="{E29F312D-3563-4EF2-A0C4-C535F2FC1193}"/>
    <hyperlink ref="A20" location="myrangeW16" display="myrangeW16" xr:uid="{950DC091-BF37-47C0-9F4B-0EB0077C9290}"/>
    <hyperlink ref="A21" location="myrangeW17" display="myrangeW17" xr:uid="{650482DB-CAF7-4582-9096-4BA95B6FE3CE}"/>
    <hyperlink ref="A22" location="myrangeW18" display="myrangeW18" xr:uid="{A27843A6-CCC5-4DE8-9199-C3F75B176B60}"/>
    <hyperlink ref="A23" location="myrangeW19" display="myrangeW19" xr:uid="{541ED317-EFDA-45C5-808C-ED9D42D33119}"/>
    <hyperlink ref="A24" location="myrangeW20" display="myrangeW20" xr:uid="{666894BA-1053-47CE-A60B-A96C1CF5F04C}"/>
    <hyperlink ref="A25" location="myrangeW21" display="myrangeW21" xr:uid="{A3D7C743-94C8-40EE-9274-932AC3EF0596}"/>
    <hyperlink ref="A26" location="myrangeW22" display="myrangeW22" xr:uid="{973CBFA2-48C8-40FB-8F96-05D2D2A5D77C}"/>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58" customFormat="1" ht="30" customHeight="1" x14ac:dyDescent="0.3">
      <c r="B1" s="611" t="str">
        <f>HLOOKUP(Introduction!$G$4,nametranslations,117,FALSE)</f>
        <v>Sanitation in Schools</v>
      </c>
      <c r="C1" s="191" t="s">
        <v>208</v>
      </c>
      <c r="D1" s="155" t="str">
        <f>+Introduction!$C$7</f>
        <v>Mongolia</v>
      </c>
      <c r="E1" s="155"/>
      <c r="F1" s="155"/>
      <c r="G1" s="155"/>
      <c r="H1" s="155"/>
      <c r="I1" s="172"/>
      <c r="J1" s="156"/>
      <c r="K1" s="157"/>
      <c r="L1" s="611" t="str">
        <f>HLOOKUP(Introduction!$G$4,nametranslations,117,FALSE)</f>
        <v>Sanitation in Schools</v>
      </c>
      <c r="M1" s="191" t="s">
        <v>209</v>
      </c>
      <c r="N1" s="155" t="str">
        <f>+Introduction!$C$7</f>
        <v>Mongolia</v>
      </c>
      <c r="O1" s="155"/>
      <c r="P1" s="155"/>
      <c r="Q1" s="155"/>
      <c r="R1" s="155"/>
      <c r="S1" s="172"/>
      <c r="T1" s="156"/>
      <c r="U1" s="157"/>
      <c r="V1" s="611" t="str">
        <f>HLOOKUP(Introduction!$G$4,nametranslations,117,FALSE)</f>
        <v>Sanitation in Schools</v>
      </c>
      <c r="W1" s="191">
        <v>2023</v>
      </c>
      <c r="X1" s="155" t="str">
        <f>+Introduction!$C$7</f>
        <v>Mongolia</v>
      </c>
      <c r="Y1" s="155"/>
      <c r="Z1" s="155"/>
      <c r="AA1" s="155"/>
      <c r="AB1" s="155"/>
      <c r="AC1" s="172"/>
      <c r="AD1" s="156"/>
      <c r="AE1" s="157"/>
      <c r="AF1" s="611" t="str">
        <f>HLOOKUP(Introduction!$G$4,nametranslations,117,FALSE)</f>
        <v>Sanitation in Schools</v>
      </c>
      <c r="AG1" s="191">
        <v>2024</v>
      </c>
      <c r="AH1" s="155" t="str">
        <f>+Introduction!$C$7</f>
        <v>Mongolia</v>
      </c>
      <c r="AI1" s="155"/>
      <c r="AJ1" s="155"/>
      <c r="AK1" s="155"/>
      <c r="AL1" s="155"/>
      <c r="AM1" s="172"/>
      <c r="AN1" s="156"/>
      <c r="AO1" s="157"/>
    </row>
    <row r="2" spans="1:232" s="158" customFormat="1" ht="30" customHeight="1" x14ac:dyDescent="0.3">
      <c r="A2" s="353" t="s">
        <v>225</v>
      </c>
      <c r="B2" s="161" t="s">
        <v>206</v>
      </c>
      <c r="C2" s="143" t="s">
        <v>145</v>
      </c>
      <c r="D2" s="143" t="s">
        <v>174</v>
      </c>
      <c r="E2" s="162"/>
      <c r="F2" s="162"/>
      <c r="G2" s="162"/>
      <c r="H2" s="162"/>
      <c r="I2" s="163"/>
      <c r="J2" s="159" t="s">
        <v>210</v>
      </c>
      <c r="K2" s="181"/>
      <c r="L2" s="161" t="s">
        <v>207</v>
      </c>
      <c r="M2" s="143" t="s">
        <v>144</v>
      </c>
      <c r="N2" s="143" t="s">
        <v>147</v>
      </c>
      <c r="O2" s="162"/>
      <c r="P2" s="162"/>
      <c r="Q2" s="162"/>
      <c r="R2" s="162"/>
      <c r="S2" s="163"/>
      <c r="T2" s="159" t="s">
        <v>210</v>
      </c>
      <c r="U2" s="160"/>
      <c r="V2" s="161" t="s">
        <v>240</v>
      </c>
      <c r="W2" s="143" t="s">
        <v>145</v>
      </c>
      <c r="X2" s="143" t="s">
        <v>174</v>
      </c>
      <c r="Y2" s="162"/>
      <c r="Z2" s="162"/>
      <c r="AA2" s="162"/>
      <c r="AB2" s="162"/>
      <c r="AC2" s="163"/>
      <c r="AD2" s="159" t="s">
        <v>210</v>
      </c>
      <c r="AE2" s="181"/>
      <c r="AF2" s="161" t="s">
        <v>241</v>
      </c>
      <c r="AG2" s="143" t="s">
        <v>145</v>
      </c>
      <c r="AH2" s="143" t="s">
        <v>174</v>
      </c>
      <c r="AI2" s="162"/>
      <c r="AJ2" s="162"/>
      <c r="AK2" s="162"/>
      <c r="AL2" s="162"/>
      <c r="AM2" s="163"/>
      <c r="AN2" s="159" t="s">
        <v>210</v>
      </c>
      <c r="AO2" s="181"/>
    </row>
    <row r="3" spans="1:232" s="136" customFormat="1" ht="18" customHeight="1" x14ac:dyDescent="0.3">
      <c r="A3" s="353"/>
      <c r="B3" s="180" t="str">
        <f>HLOOKUP(Introduction!$G$4,nametranslations,152,FALSE)</f>
        <v>Definition</v>
      </c>
      <c r="C3" s="145" t="str">
        <f>HLOOKUP(Introduction!$G$4,nametranslations,102,FALSE)</f>
        <v>Estimates (%)</v>
      </c>
      <c r="D3" s="146" t="str">
        <f>HLOOKUP(Introduction!$G$4,nametranslations,24,FALSE)</f>
        <v>Total</v>
      </c>
      <c r="E3" s="147" t="str">
        <f>HLOOKUP(Introduction!$G$4,nametranslations,26,FALSE)</f>
        <v>Urban</v>
      </c>
      <c r="F3" s="147" t="str">
        <f>HLOOKUP(Introduction!$G$4,nametranslations,25,FALSE)</f>
        <v>Rural</v>
      </c>
      <c r="G3" s="147" t="str">
        <f>HLOOKUP(Introduction!$G$4,nametranslations,27,FALSE)</f>
        <v>Pre-primary</v>
      </c>
      <c r="H3" s="147" t="str">
        <f>HLOOKUP(Introduction!$G$4,nametranslations,28,FALSE)</f>
        <v>Primary</v>
      </c>
      <c r="I3" s="148" t="str">
        <f>HLOOKUP(Introduction!$G$4,nametranslations,29,FALSE)</f>
        <v>Secondary</v>
      </c>
      <c r="J3" s="134"/>
      <c r="K3" s="149"/>
      <c r="L3" s="180" t="str">
        <f>HLOOKUP(Introduction!$G$4,nametranslations,152,FALSE)</f>
        <v>Definition</v>
      </c>
      <c r="M3" s="145" t="str">
        <f>HLOOKUP(Introduction!$G$4,nametranslations,102,FALSE)</f>
        <v>Estimates (%)</v>
      </c>
      <c r="N3" s="146" t="str">
        <f>HLOOKUP(Introduction!$G$4,nametranslations,24,FALSE)</f>
        <v>Total</v>
      </c>
      <c r="O3" s="147" t="str">
        <f>HLOOKUP(Introduction!$G$4,nametranslations,26,FALSE)</f>
        <v>Urban</v>
      </c>
      <c r="P3" s="147" t="str">
        <f>HLOOKUP(Introduction!$G$4,nametranslations,25,FALSE)</f>
        <v>Rural</v>
      </c>
      <c r="Q3" s="147" t="str">
        <f>HLOOKUP(Introduction!$G$4,nametranslations,27,FALSE)</f>
        <v>Pre-primary</v>
      </c>
      <c r="R3" s="147" t="str">
        <f>HLOOKUP(Introduction!$G$4,nametranslations,28,FALSE)</f>
        <v>Primary</v>
      </c>
      <c r="S3" s="148" t="str">
        <f>HLOOKUP(Introduction!$G$4,nametranslations,29,FALSE)</f>
        <v>Secondary</v>
      </c>
      <c r="T3" s="134"/>
      <c r="U3" s="149"/>
      <c r="V3" s="180" t="str">
        <f>HLOOKUP(Introduction!$G$4,nametranslations,152,FALSE)</f>
        <v>Definition</v>
      </c>
      <c r="W3" s="145" t="str">
        <f>HLOOKUP(Introduction!$G$4,nametranslations,102,FALSE)</f>
        <v>Estimates (%)</v>
      </c>
      <c r="X3" s="146" t="str">
        <f>HLOOKUP(Introduction!$G$4,nametranslations,24,FALSE)</f>
        <v>Total</v>
      </c>
      <c r="Y3" s="147" t="str">
        <f>HLOOKUP(Introduction!$G$4,nametranslations,26,FALSE)</f>
        <v>Urban</v>
      </c>
      <c r="Z3" s="147" t="str">
        <f>HLOOKUP(Introduction!$G$4,nametranslations,25,FALSE)</f>
        <v>Rural</v>
      </c>
      <c r="AA3" s="147" t="str">
        <f>HLOOKUP(Introduction!$G$4,nametranslations,27,FALSE)</f>
        <v>Pre-primary</v>
      </c>
      <c r="AB3" s="147" t="str">
        <f>HLOOKUP(Introduction!$G$4,nametranslations,28,FALSE)</f>
        <v>Primary</v>
      </c>
      <c r="AC3" s="148" t="str">
        <f>HLOOKUP(Introduction!$G$4,nametranslations,29,FALSE)</f>
        <v>Secondary</v>
      </c>
      <c r="AD3" s="134"/>
      <c r="AE3" s="149"/>
      <c r="AF3" s="180" t="str">
        <f>HLOOKUP(Introduction!$G$4,nametranslations,152,FALSE)</f>
        <v>Definition</v>
      </c>
      <c r="AG3" s="145" t="str">
        <f>HLOOKUP(Introduction!$G$4,nametranslations,102,FALSE)</f>
        <v>Estimates (%)</v>
      </c>
      <c r="AH3" s="146" t="str">
        <f>HLOOKUP(Introduction!$G$4,nametranslations,24,FALSE)</f>
        <v>Total</v>
      </c>
      <c r="AI3" s="147" t="str">
        <f>HLOOKUP(Introduction!$G$4,nametranslations,26,FALSE)</f>
        <v>Urban</v>
      </c>
      <c r="AJ3" s="147" t="str">
        <f>HLOOKUP(Introduction!$G$4,nametranslations,25,FALSE)</f>
        <v>Rural</v>
      </c>
      <c r="AK3" s="147" t="str">
        <f>HLOOKUP(Introduction!$G$4,nametranslations,27,FALSE)</f>
        <v>Pre-primary</v>
      </c>
      <c r="AL3" s="147" t="str">
        <f>HLOOKUP(Introduction!$G$4,nametranslations,28,FALSE)</f>
        <v>Primary</v>
      </c>
      <c r="AM3" s="148" t="str">
        <f>HLOOKUP(Introduction!$G$4,nametranslations,29,FALSE)</f>
        <v>Secondary</v>
      </c>
      <c r="AN3" s="134"/>
      <c r="AO3" s="149"/>
      <c r="AP3" s="135"/>
      <c r="AZ3" s="135"/>
      <c r="BA3" s="135"/>
      <c r="BB3" s="127"/>
      <c r="BC3" s="127"/>
      <c r="BD3" s="127"/>
      <c r="BE3" s="127"/>
      <c r="BF3" s="127"/>
      <c r="BG3" s="127"/>
      <c r="BJ3" s="135"/>
      <c r="BT3" s="135"/>
      <c r="CD3" s="135"/>
      <c r="CN3" s="135"/>
      <c r="CX3" s="135"/>
      <c r="DH3" s="135"/>
      <c r="DR3" s="135"/>
      <c r="EB3" s="135"/>
      <c r="EL3" s="135"/>
      <c r="EV3" s="135"/>
      <c r="FF3" s="135"/>
      <c r="FP3" s="135"/>
      <c r="FZ3" s="135"/>
      <c r="GJ3" s="135"/>
      <c r="GT3" s="135"/>
      <c r="HD3" s="135"/>
      <c r="HN3" s="135"/>
      <c r="HX3" s="135"/>
    </row>
    <row r="4" spans="1:232" s="2" customFormat="1" x14ac:dyDescent="0.3">
      <c r="A4" s="637" t="str">
        <f>IF(ISBLANK('Data Summary'!A6),"",'Data Summary'!A6)</f>
        <v>MNG_2016_UIS</v>
      </c>
      <c r="B4" s="63"/>
      <c r="C4" s="12" t="str">
        <f>HLOOKUP(Introduction!$G$4,nametranslations,118,FALSE)</f>
        <v>No facility</v>
      </c>
      <c r="D4" s="7" t="str">
        <f t="shared" ref="D4:I4" si="0">IF(COUNTA(D14)=0,"",D14)</f>
        <v/>
      </c>
      <c r="E4" s="7" t="str">
        <f t="shared" si="0"/>
        <v/>
      </c>
      <c r="F4" s="7" t="str">
        <f t="shared" si="0"/>
        <v/>
      </c>
      <c r="G4" s="7" t="str">
        <f t="shared" si="0"/>
        <v/>
      </c>
      <c r="H4" s="7" t="str">
        <f t="shared" si="0"/>
        <v/>
      </c>
      <c r="I4" s="25" t="str">
        <f t="shared" si="0"/>
        <v/>
      </c>
      <c r="J4" s="20"/>
      <c r="K4" s="14"/>
      <c r="L4" s="63"/>
      <c r="M4" s="12" t="str">
        <f>HLOOKUP(Introduction!$G$4,nametranslations,118,FALSE)</f>
        <v>No facility</v>
      </c>
      <c r="N4" s="7">
        <f t="shared" ref="N4:S4" si="1">IF(COUNTA(N14)=0,"",N14)</f>
        <v>0</v>
      </c>
      <c r="O4" s="7">
        <f t="shared" si="1"/>
        <v>0</v>
      </c>
      <c r="P4" s="7">
        <f t="shared" si="1"/>
        <v>0</v>
      </c>
      <c r="Q4" s="7" t="str">
        <f t="shared" si="1"/>
        <v/>
      </c>
      <c r="R4" s="7">
        <f t="shared" si="1"/>
        <v>0</v>
      </c>
      <c r="S4" s="25">
        <f t="shared" si="1"/>
        <v>0</v>
      </c>
      <c r="T4" s="20"/>
      <c r="U4" s="14"/>
      <c r="V4" s="63"/>
      <c r="W4" s="12" t="str">
        <f>HLOOKUP(Introduction!$G$4,nametranslations,118,FALSE)</f>
        <v>No facility</v>
      </c>
      <c r="X4" s="7">
        <f t="shared" ref="X4:AC4" si="2">IF(COUNTA(X14)=0,"",X14)</f>
        <v>0</v>
      </c>
      <c r="Y4" s="7" t="str">
        <f t="shared" si="2"/>
        <v/>
      </c>
      <c r="Z4" s="7" t="str">
        <f t="shared" si="2"/>
        <v/>
      </c>
      <c r="AA4" s="7" t="str">
        <f t="shared" si="2"/>
        <v/>
      </c>
      <c r="AB4" s="7">
        <f t="shared" si="2"/>
        <v>0</v>
      </c>
      <c r="AC4" s="25">
        <f t="shared" si="2"/>
        <v>0</v>
      </c>
      <c r="AD4" s="20"/>
      <c r="AE4" s="14"/>
      <c r="AF4" s="63"/>
      <c r="AG4" s="12" t="str">
        <f>HLOOKUP(Introduction!$G$4,nametranslations,118,FALSE)</f>
        <v>No facility</v>
      </c>
      <c r="AH4" s="7">
        <f t="shared" ref="AH4:AM4" si="3">IF(COUNTA(AH14)=0,"",AH14)</f>
        <v>0</v>
      </c>
      <c r="AI4" s="7" t="str">
        <f t="shared" si="3"/>
        <v/>
      </c>
      <c r="AJ4" s="7" t="str">
        <f t="shared" si="3"/>
        <v/>
      </c>
      <c r="AK4" s="7" t="str">
        <f t="shared" si="3"/>
        <v/>
      </c>
      <c r="AL4" s="7">
        <f t="shared" si="3"/>
        <v>0</v>
      </c>
      <c r="AM4" s="25">
        <f t="shared" si="3"/>
        <v>0</v>
      </c>
      <c r="AN4" s="20"/>
      <c r="AO4" s="14"/>
      <c r="AP4" s="70"/>
      <c r="AZ4" s="70"/>
      <c r="BA4" s="70"/>
      <c r="BB4" s="75"/>
      <c r="BC4" s="75"/>
      <c r="BD4" s="75"/>
      <c r="BE4" s="75"/>
      <c r="BF4" s="75"/>
      <c r="BG4" s="75"/>
      <c r="BJ4" s="70"/>
      <c r="BT4" s="70"/>
      <c r="CD4" s="70"/>
      <c r="CN4" s="70"/>
      <c r="CX4" s="70"/>
      <c r="DH4" s="70"/>
      <c r="DR4" s="70"/>
      <c r="EB4" s="70"/>
      <c r="EL4" s="70"/>
      <c r="EV4" s="70"/>
      <c r="FF4" s="70"/>
      <c r="FP4" s="70"/>
      <c r="FZ4" s="70"/>
      <c r="GJ4" s="70"/>
      <c r="GT4" s="70"/>
      <c r="HD4" s="70"/>
      <c r="HN4" s="70"/>
      <c r="HX4" s="70"/>
    </row>
    <row r="5" spans="1:232" s="2" customFormat="1" x14ac:dyDescent="0.3">
      <c r="A5" s="637" t="str">
        <f ca="1">IF(ISBLANK('Data Summary'!A7),"",'Data Summary'!A7)</f>
        <v>MNG_2017_SUR</v>
      </c>
      <c r="B5" s="63"/>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c r="I5" s="25"/>
      <c r="J5" s="20"/>
      <c r="K5" s="14"/>
      <c r="L5" s="63"/>
      <c r="M5" s="12" t="str">
        <f>HLOOKUP(Introduction!$G$4,nametranslations,104,FALSE)</f>
        <v>Unimproved</v>
      </c>
      <c r="N5" s="7">
        <f>IF((COUNTA(N15:N26)=0)+(COUNTA(N14)=0),"",100-N14-SUMPRODUCT(M15:M26,N15:N26))</f>
        <v>15.649999999999991</v>
      </c>
      <c r="O5" s="7">
        <f>IF((COUNTA(O15:O26)=0)+(COUNTA(O14)=0),"",100-O14-SUMPRODUCT(M15:M26,O15:O26))</f>
        <v>0</v>
      </c>
      <c r="P5" s="7">
        <f>IF((COUNTA(P15:P26)=0)+(COUNTA(P14)=0),"",100-P14-SUMPRODUCT(M15:M26,P15:P26))</f>
        <v>24.349999999999994</v>
      </c>
      <c r="Q5" s="7" t="str">
        <f>IF((COUNTA(Q15:Q26)=0)+(COUNTA(Q14)=0),"",100-Q14-SUMPRODUCT(M15:M26,Q15:Q26))</f>
        <v/>
      </c>
      <c r="R5" s="7">
        <f>IF((COUNTA(R15:R26)=0)+(COUNTA(R14)=0),"",100-R14-SUMPRODUCT(M15:M26,R15:R26))</f>
        <v>14.25</v>
      </c>
      <c r="S5" s="25">
        <f>IF((COUNTA(S15:S26)=0)+(COUNTA(S14)=0),"",100-S14-SUMPRODUCT(M15:M26,S15:S26))</f>
        <v>15.049999999999997</v>
      </c>
      <c r="T5" s="20"/>
      <c r="U5" s="14"/>
      <c r="V5" s="63"/>
      <c r="W5" s="12"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5">
        <f>IF((COUNTA(AC15:AC26)=0)+(COUNTA(AC14)=0),"",100-AC14-SUMPRODUCT(W15:W26,AC15:AC26))</f>
        <v>0</v>
      </c>
      <c r="AD5" s="20"/>
      <c r="AE5" s="14"/>
      <c r="AF5" s="63"/>
      <c r="AG5" s="12" t="str">
        <f>HLOOKUP(Introduction!$G$4,nametranslations,104,FALSE)</f>
        <v>Unimproved</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5">
        <f>IF((COUNTA(AM15:AM26)=0)+(COUNTA(AM14)=0),"",100-AM14-SUMPRODUCT(AG15:AG26,AM15:AM26))</f>
        <v>0</v>
      </c>
      <c r="AN5" s="20"/>
      <c r="AO5" s="14"/>
      <c r="AP5" s="70"/>
      <c r="AZ5" s="70"/>
      <c r="BA5" s="70"/>
      <c r="BB5" s="75"/>
      <c r="BC5" s="75"/>
      <c r="BD5" s="75"/>
      <c r="BE5" s="75"/>
      <c r="BF5" s="75"/>
      <c r="BG5" s="75"/>
      <c r="BJ5" s="70"/>
      <c r="BT5" s="70"/>
      <c r="CD5" s="70"/>
      <c r="CN5" s="70"/>
      <c r="CX5" s="70"/>
      <c r="DH5" s="70"/>
      <c r="DR5" s="70"/>
      <c r="EB5" s="70"/>
      <c r="EL5" s="70"/>
      <c r="EV5" s="70"/>
      <c r="FF5" s="70"/>
      <c r="FP5" s="70"/>
      <c r="FZ5" s="70"/>
      <c r="GJ5" s="70"/>
      <c r="GT5" s="70"/>
      <c r="HD5" s="70"/>
      <c r="HN5" s="70"/>
      <c r="HX5" s="70"/>
    </row>
    <row r="6" spans="1:232" s="2" customFormat="1" x14ac:dyDescent="0.3">
      <c r="A6" s="637" t="str">
        <f ca="1">IF(ISBLANK('Data Summary'!A8),"",'Data Summary'!A8)</f>
        <v>MNG_2023_UIS</v>
      </c>
      <c r="B6" s="63"/>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c r="I6" s="25"/>
      <c r="J6" s="20"/>
      <c r="K6" s="14"/>
      <c r="L6" s="63"/>
      <c r="M6" s="12" t="str">
        <f>HLOOKUP(Introduction!$G$4,nametranslations,75,FALSE)</f>
        <v>Improved</v>
      </c>
      <c r="N6" s="7">
        <f>IF(COUNTA(N15:N26)=0,"",SUMPRODUCT(N15:N26,M15:M26))</f>
        <v>84.350000000000009</v>
      </c>
      <c r="O6" s="7">
        <f>IF(COUNTA(O15:O26)=0,"",SUMPRODUCT(O15:O26,M15:M26))</f>
        <v>100</v>
      </c>
      <c r="P6" s="7">
        <f>IF(COUNTA(P15:P26)=0,"",SUMPRODUCT(P15:P26,M15:M26))</f>
        <v>75.650000000000006</v>
      </c>
      <c r="Q6" s="7" t="str">
        <f>IF(COUNTA(Q15:Q26)=0,"",SUMPRODUCT(Q15:Q26,M15:M26))</f>
        <v/>
      </c>
      <c r="R6" s="7">
        <f>IF(COUNTA(R15:R26)=0,"",SUMPRODUCT(R15:R26,M15:M26))</f>
        <v>85.75</v>
      </c>
      <c r="S6" s="25">
        <f>IF(COUNTA(S15:S26)=0,"",SUMPRODUCT(S15:S26,M15:M26))</f>
        <v>84.95</v>
      </c>
      <c r="T6" s="20"/>
      <c r="U6" s="14"/>
      <c r="V6" s="63"/>
      <c r="W6" s="12"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5">
        <f>IF(COUNTA(AC15:AC26)=0,"",SUMPRODUCT(AC15:AC26,W15:W26))</f>
        <v>100</v>
      </c>
      <c r="AD6" s="20"/>
      <c r="AE6" s="14"/>
      <c r="AF6" s="63"/>
      <c r="AG6" s="12" t="str">
        <f>HLOOKUP(Introduction!$G$4,nametranslations,75,FALSE)</f>
        <v>Improved</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5">
        <f>IF(COUNTA(AM15:AM26)=0,"",SUMPRODUCT(AM15:AM26,AG15:AG26))</f>
        <v>100</v>
      </c>
      <c r="AN6" s="20"/>
      <c r="AO6" s="14"/>
      <c r="AP6" s="70"/>
      <c r="AZ6" s="70"/>
      <c r="BA6" s="70"/>
      <c r="BB6" s="75"/>
      <c r="BC6" s="75"/>
      <c r="BD6" s="75"/>
      <c r="BE6" s="75"/>
      <c r="BF6" s="75"/>
      <c r="BG6" s="75"/>
      <c r="BJ6" s="70"/>
      <c r="BT6" s="70"/>
      <c r="CD6" s="70"/>
      <c r="CN6" s="70"/>
      <c r="CX6" s="70"/>
      <c r="DH6" s="70"/>
      <c r="DR6" s="70"/>
      <c r="EB6" s="70"/>
      <c r="EL6" s="70"/>
      <c r="EV6" s="70"/>
      <c r="FF6" s="70"/>
      <c r="FP6" s="70"/>
      <c r="FZ6" s="70"/>
      <c r="GJ6" s="70"/>
      <c r="GT6" s="70"/>
      <c r="HD6" s="70"/>
      <c r="HN6" s="70"/>
      <c r="HX6" s="70"/>
    </row>
    <row r="7" spans="1:232" s="2" customFormat="1" x14ac:dyDescent="0.3">
      <c r="A7" s="637" t="str">
        <f ca="1">IF(ISBLANK('Data Summary'!A9),"",'Data Summary'!A9)</f>
        <v>MNG_2024_UIS</v>
      </c>
      <c r="B7" s="63"/>
      <c r="C7" s="27" t="str">
        <f>HLOOKUP(Introduction!$G$4,nametranslations,119,FALSE)</f>
        <v>Usable</v>
      </c>
      <c r="D7" s="16"/>
      <c r="E7" s="16"/>
      <c r="F7" s="16"/>
      <c r="G7" s="16"/>
      <c r="H7" s="16"/>
      <c r="I7" s="40"/>
      <c r="J7" s="20"/>
      <c r="K7" s="14"/>
      <c r="L7" s="63" t="s">
        <v>167</v>
      </c>
      <c r="M7" s="27" t="str">
        <f>HLOOKUP(Introduction!$G$4,nametranslations,119,FALSE)</f>
        <v>Usable</v>
      </c>
      <c r="N7" s="26">
        <v>88</v>
      </c>
      <c r="O7" s="16">
        <v>86.6</v>
      </c>
      <c r="P7" s="16">
        <v>89.5</v>
      </c>
      <c r="Q7" s="16"/>
      <c r="R7" s="16">
        <v>91</v>
      </c>
      <c r="S7" s="40">
        <v>87.7</v>
      </c>
      <c r="T7" s="20"/>
      <c r="U7" s="14"/>
      <c r="V7" s="63"/>
      <c r="W7" s="27" t="str">
        <f>HLOOKUP(Introduction!$G$4,nametranslations,119,FALSE)</f>
        <v>Usable</v>
      </c>
      <c r="X7" s="16"/>
      <c r="Y7" s="16"/>
      <c r="Z7" s="16"/>
      <c r="AA7" s="16"/>
      <c r="AB7" s="16"/>
      <c r="AC7" s="40"/>
      <c r="AD7" s="20"/>
      <c r="AE7" s="14"/>
      <c r="AF7" s="63"/>
      <c r="AG7" s="27" t="str">
        <f>HLOOKUP(Introduction!$G$4,nametranslations,119,FALSE)</f>
        <v>Usable</v>
      </c>
      <c r="AH7" s="16"/>
      <c r="AI7" s="16"/>
      <c r="AJ7" s="16"/>
      <c r="AK7" s="16"/>
      <c r="AL7" s="16"/>
      <c r="AM7" s="40"/>
      <c r="AN7" s="20"/>
      <c r="AO7" s="14"/>
      <c r="AP7" s="70"/>
      <c r="AZ7" s="70"/>
      <c r="BA7" s="70"/>
      <c r="BB7" s="75"/>
      <c r="BC7" s="75"/>
      <c r="BD7" s="75"/>
      <c r="BE7" s="75"/>
      <c r="BF7" s="75"/>
      <c r="BG7" s="75"/>
      <c r="BJ7" s="70"/>
      <c r="BT7" s="70"/>
      <c r="CD7" s="70"/>
      <c r="CN7" s="70"/>
      <c r="CX7" s="70"/>
      <c r="DH7" s="70"/>
      <c r="DR7" s="70"/>
      <c r="EB7" s="70"/>
      <c r="EL7" s="70"/>
      <c r="EV7" s="70"/>
      <c r="FF7" s="70"/>
      <c r="FP7" s="70"/>
      <c r="FZ7" s="70"/>
      <c r="GJ7" s="70"/>
      <c r="GT7" s="70"/>
      <c r="HD7" s="70"/>
      <c r="HN7" s="70"/>
      <c r="HX7" s="70"/>
    </row>
    <row r="8" spans="1:232" s="2" customFormat="1" x14ac:dyDescent="0.3">
      <c r="A8" s="608" t="str">
        <f ca="1">IF(ISBLANK('Data Summary'!A10),"",'Data Summary'!A10)</f>
        <v/>
      </c>
      <c r="B8" s="63"/>
      <c r="C8" s="27" t="str">
        <f>HLOOKUP(Introduction!$G$4,nametranslations,120,FALSE)</f>
        <v>Single-sex</v>
      </c>
      <c r="D8" s="16"/>
      <c r="E8" s="16"/>
      <c r="F8" s="16"/>
      <c r="G8" s="16"/>
      <c r="H8" s="16"/>
      <c r="I8" s="40"/>
      <c r="J8" s="20"/>
      <c r="K8" s="14"/>
      <c r="L8" s="63" t="s">
        <v>158</v>
      </c>
      <c r="M8" s="27" t="str">
        <f>HLOOKUP(Introduction!$G$4,nametranslations,120,FALSE)</f>
        <v>Single-sex</v>
      </c>
      <c r="N8" s="26">
        <v>85.2</v>
      </c>
      <c r="O8" s="16">
        <v>81.099999999999994</v>
      </c>
      <c r="P8" s="16">
        <v>85.2</v>
      </c>
      <c r="Q8" s="16"/>
      <c r="R8" s="16">
        <v>89.9</v>
      </c>
      <c r="S8" s="40">
        <v>85.2</v>
      </c>
      <c r="T8" s="20"/>
      <c r="U8" s="14"/>
      <c r="V8" s="63"/>
      <c r="W8" s="27" t="str">
        <f>HLOOKUP(Introduction!$G$4,nametranslations,120,FALSE)</f>
        <v>Single-sex</v>
      </c>
      <c r="X8" s="16"/>
      <c r="Y8" s="16"/>
      <c r="Z8" s="16"/>
      <c r="AA8" s="16"/>
      <c r="AB8" s="16"/>
      <c r="AC8" s="40"/>
      <c r="AD8" s="20"/>
      <c r="AE8" s="14"/>
      <c r="AF8" s="63"/>
      <c r="AG8" s="27" t="str">
        <f>HLOOKUP(Introduction!$G$4,nametranslations,120,FALSE)</f>
        <v>Single-sex</v>
      </c>
      <c r="AH8" s="16"/>
      <c r="AI8" s="16"/>
      <c r="AJ8" s="16"/>
      <c r="AK8" s="16"/>
      <c r="AL8" s="16"/>
      <c r="AM8" s="40"/>
      <c r="AN8" s="20"/>
      <c r="AO8" s="14"/>
      <c r="AP8" s="70"/>
      <c r="AZ8" s="70"/>
      <c r="BA8" s="70"/>
      <c r="BB8" s="75"/>
      <c r="BC8" s="75"/>
      <c r="BD8" s="75"/>
      <c r="BE8" s="75"/>
      <c r="BF8" s="75"/>
      <c r="BG8" s="75"/>
      <c r="BJ8" s="70"/>
      <c r="BT8" s="70"/>
      <c r="CD8" s="70"/>
      <c r="CN8" s="70"/>
      <c r="CX8" s="70"/>
      <c r="DH8" s="70"/>
      <c r="DR8" s="70"/>
      <c r="EB8" s="70"/>
      <c r="EL8" s="70"/>
      <c r="EV8" s="70"/>
      <c r="FF8" s="70"/>
      <c r="FP8" s="70"/>
      <c r="FZ8" s="70"/>
      <c r="GJ8" s="70"/>
      <c r="GT8" s="70"/>
      <c r="HD8" s="70"/>
      <c r="HN8" s="70"/>
      <c r="HX8" s="70"/>
    </row>
    <row r="9" spans="1:232" s="622" customFormat="1" ht="21" customHeight="1" x14ac:dyDescent="0.3">
      <c r="A9" s="626" t="str">
        <f ca="1">IF(ISBLANK('Data Summary'!A11),"",'Data Summary'!A11)</f>
        <v/>
      </c>
      <c r="B9" s="614"/>
      <c r="C9" s="627" t="str">
        <f>HLOOKUP(Introduction!$G$4,nametranslations,121,FALSE)</f>
        <v>Usable &amp; Single-sex</v>
      </c>
      <c r="D9" s="619"/>
      <c r="E9" s="619"/>
      <c r="F9" s="619"/>
      <c r="G9" s="619"/>
      <c r="H9" s="619"/>
      <c r="I9" s="620"/>
      <c r="J9" s="618"/>
      <c r="K9" s="628"/>
      <c r="L9" s="614"/>
      <c r="M9" s="627" t="str">
        <f>HLOOKUP(Introduction!$G$4,nametranslations,121,FALSE)</f>
        <v>Usable &amp; Single-sex</v>
      </c>
      <c r="N9" s="619"/>
      <c r="O9" s="619"/>
      <c r="P9" s="619"/>
      <c r="Q9" s="619"/>
      <c r="R9" s="619"/>
      <c r="S9" s="620"/>
      <c r="T9" s="618"/>
      <c r="U9" s="628"/>
      <c r="V9" s="614"/>
      <c r="W9" s="627" t="str">
        <f>HLOOKUP(Introduction!$G$4,nametranslations,121,FALSE)</f>
        <v>Usable &amp; Single-sex</v>
      </c>
      <c r="X9" s="619"/>
      <c r="Y9" s="619"/>
      <c r="Z9" s="619"/>
      <c r="AA9" s="619"/>
      <c r="AB9" s="619"/>
      <c r="AC9" s="620"/>
      <c r="AD9" s="618"/>
      <c r="AE9" s="628"/>
      <c r="AF9" s="614"/>
      <c r="AG9" s="627" t="str">
        <f>HLOOKUP(Introduction!$G$4,nametranslations,121,FALSE)</f>
        <v>Usable &amp; Single-sex</v>
      </c>
      <c r="AH9" s="619"/>
      <c r="AI9" s="619"/>
      <c r="AJ9" s="619"/>
      <c r="AK9" s="619"/>
      <c r="AL9" s="619"/>
      <c r="AM9" s="620"/>
      <c r="AN9" s="618"/>
      <c r="AO9" s="628"/>
      <c r="AP9" s="621"/>
      <c r="AZ9" s="621"/>
      <c r="BA9" s="621"/>
      <c r="BB9" s="623"/>
      <c r="BC9" s="623"/>
      <c r="BD9" s="623"/>
      <c r="BE9" s="623"/>
      <c r="BF9" s="623"/>
      <c r="BG9" s="623"/>
      <c r="BJ9" s="621"/>
      <c r="BT9" s="621"/>
      <c r="CD9" s="621"/>
      <c r="CN9" s="621"/>
      <c r="CX9" s="621"/>
      <c r="DH9" s="621"/>
      <c r="DR9" s="621"/>
      <c r="EB9" s="621"/>
      <c r="EL9" s="621"/>
      <c r="EV9" s="621"/>
      <c r="FF9" s="621"/>
      <c r="FP9" s="621"/>
      <c r="FZ9" s="621"/>
      <c r="GJ9" s="621"/>
      <c r="GT9" s="621"/>
      <c r="HD9" s="621"/>
      <c r="HN9" s="621"/>
      <c r="HX9" s="621"/>
    </row>
    <row r="10" spans="1:232" s="2" customFormat="1" ht="21" customHeight="1" x14ac:dyDescent="0.3">
      <c r="A10" s="608" t="str">
        <f ca="1">IF(ISBLANK('Data Summary'!A12),"",'Data Summary'!A12)</f>
        <v/>
      </c>
      <c r="B10" s="63"/>
      <c r="C10" s="30" t="str">
        <f>HLOOKUP(Introduction!$G$4,nametranslations,153,FALSE)</f>
        <v>Improved &amp; usable</v>
      </c>
      <c r="D10" s="41"/>
      <c r="E10" s="16"/>
      <c r="F10" s="16"/>
      <c r="G10" s="16"/>
      <c r="H10" s="16"/>
      <c r="I10" s="40"/>
      <c r="J10" s="20"/>
      <c r="K10" s="14"/>
      <c r="L10" s="63"/>
      <c r="M10" s="30" t="str">
        <f>HLOOKUP(Introduction!$G$4,nametranslations,153,FALSE)</f>
        <v>Improved &amp; usable</v>
      </c>
      <c r="N10" s="41"/>
      <c r="O10" s="16"/>
      <c r="P10" s="16"/>
      <c r="Q10" s="16"/>
      <c r="R10" s="5"/>
      <c r="S10" s="22"/>
      <c r="T10" s="20"/>
      <c r="U10" s="14"/>
      <c r="V10" s="63"/>
      <c r="W10" s="30" t="str">
        <f>HLOOKUP(Introduction!$G$4,nametranslations,153,FALSE)</f>
        <v>Improved &amp; usable</v>
      </c>
      <c r="X10" s="41"/>
      <c r="Y10" s="16"/>
      <c r="Z10" s="16"/>
      <c r="AA10" s="16"/>
      <c r="AB10" s="16"/>
      <c r="AC10" s="40"/>
      <c r="AD10" s="20"/>
      <c r="AE10" s="14"/>
      <c r="AF10" s="63"/>
      <c r="AG10" s="30" t="str">
        <f>HLOOKUP(Introduction!$G$4,nametranslations,153,FALSE)</f>
        <v>Improved &amp; usable</v>
      </c>
      <c r="AH10" s="41"/>
      <c r="AI10" s="16"/>
      <c r="AJ10" s="16"/>
      <c r="AK10" s="16"/>
      <c r="AL10" s="16"/>
      <c r="AM10" s="40"/>
      <c r="AN10" s="20"/>
      <c r="AO10" s="14"/>
      <c r="AP10" s="70"/>
      <c r="AZ10" s="70"/>
      <c r="BA10" s="70"/>
      <c r="BB10" s="75"/>
      <c r="BC10" s="75"/>
      <c r="BD10" s="75"/>
      <c r="BE10" s="75"/>
      <c r="BF10" s="75"/>
      <c r="BG10" s="75"/>
      <c r="BJ10" s="70"/>
      <c r="BT10" s="70"/>
      <c r="CD10" s="70"/>
      <c r="CN10" s="70"/>
      <c r="CX10" s="70"/>
      <c r="DH10" s="70"/>
      <c r="DR10" s="70"/>
      <c r="EB10" s="70"/>
      <c r="EL10" s="70"/>
      <c r="EV10" s="70"/>
      <c r="FF10" s="70"/>
      <c r="FP10" s="70"/>
      <c r="FZ10" s="70"/>
      <c r="GJ10" s="70"/>
      <c r="GT10" s="70"/>
      <c r="HD10" s="70"/>
      <c r="HN10" s="70"/>
      <c r="HX10" s="70"/>
    </row>
    <row r="11" spans="1:232" s="622" customFormat="1" ht="21" customHeight="1" x14ac:dyDescent="0.3">
      <c r="A11" s="626" t="str">
        <f ca="1">IF(ISBLANK('Data Summary'!A13),"",'Data Summary'!A13)</f>
        <v/>
      </c>
      <c r="B11" s="614"/>
      <c r="C11" s="615" t="str">
        <f>HLOOKUP(Introduction!$G$4,nametranslations,154,FALSE)</f>
        <v>Improved &amp; single-sex</v>
      </c>
      <c r="D11" s="619"/>
      <c r="E11" s="624"/>
      <c r="F11" s="624"/>
      <c r="G11" s="624"/>
      <c r="H11" s="624"/>
      <c r="I11" s="617"/>
      <c r="J11" s="618"/>
      <c r="K11" s="628"/>
      <c r="L11" s="614"/>
      <c r="M11" s="615" t="str">
        <f>HLOOKUP(Introduction!$G$4,nametranslations,154,FALSE)</f>
        <v>Improved &amp; single-sex</v>
      </c>
      <c r="N11" s="619"/>
      <c r="O11" s="624"/>
      <c r="P11" s="624"/>
      <c r="Q11" s="624"/>
      <c r="R11" s="624"/>
      <c r="S11" s="617"/>
      <c r="T11" s="618"/>
      <c r="U11" s="628"/>
      <c r="V11" s="614"/>
      <c r="W11" s="615" t="str">
        <f>HLOOKUP(Introduction!$G$4,nametranslations,154,FALSE)</f>
        <v>Improved &amp; single-sex</v>
      </c>
      <c r="X11" s="619"/>
      <c r="Y11" s="624"/>
      <c r="Z11" s="624"/>
      <c r="AA11" s="624"/>
      <c r="AB11" s="624"/>
      <c r="AC11" s="617"/>
      <c r="AD11" s="618"/>
      <c r="AE11" s="628"/>
      <c r="AF11" s="614"/>
      <c r="AG11" s="615" t="str">
        <f>HLOOKUP(Introduction!$G$4,nametranslations,154,FALSE)</f>
        <v>Improved &amp; single-sex</v>
      </c>
      <c r="AH11" s="619"/>
      <c r="AI11" s="624"/>
      <c r="AJ11" s="624"/>
      <c r="AK11" s="624"/>
      <c r="AL11" s="624"/>
      <c r="AM11" s="617"/>
      <c r="AN11" s="618"/>
      <c r="AO11" s="628"/>
      <c r="AP11" s="621"/>
      <c r="AZ11" s="621"/>
      <c r="BA11" s="621"/>
      <c r="BB11" s="623"/>
      <c r="BC11" s="623"/>
      <c r="BD11" s="623"/>
      <c r="BE11" s="623"/>
      <c r="BF11" s="623"/>
      <c r="BG11" s="623"/>
      <c r="BJ11" s="621"/>
      <c r="BT11" s="621"/>
      <c r="CD11" s="621"/>
      <c r="CN11" s="621"/>
      <c r="CX11" s="621"/>
      <c r="DH11" s="621"/>
      <c r="DR11" s="621"/>
      <c r="EB11" s="621"/>
      <c r="EL11" s="621"/>
      <c r="EV11" s="621"/>
      <c r="FF11" s="621"/>
      <c r="FP11" s="621"/>
      <c r="FZ11" s="621"/>
      <c r="GJ11" s="621"/>
      <c r="GT11" s="621"/>
      <c r="HD11" s="621"/>
      <c r="HN11" s="621"/>
      <c r="HX11" s="621"/>
    </row>
    <row r="12" spans="1:232" s="632" customFormat="1" ht="33" customHeight="1" x14ac:dyDescent="0.2">
      <c r="A12" s="626" t="str">
        <f ca="1">IF(ISBLANK('Data Summary'!A14),"",'Data Summary'!A14)</f>
        <v/>
      </c>
      <c r="B12" s="614"/>
      <c r="C12" s="615" t="str">
        <f>HLOOKUP(Introduction!$G$4,nametranslations,79,FALSE)</f>
        <v>Basic
(improved, usable &amp; single-sex)</v>
      </c>
      <c r="D12" s="619"/>
      <c r="E12" s="619"/>
      <c r="F12" s="619"/>
      <c r="G12" s="619"/>
      <c r="H12" s="619"/>
      <c r="I12" s="620"/>
      <c r="J12" s="618"/>
      <c r="K12" s="628"/>
      <c r="L12" s="614" t="s">
        <v>159</v>
      </c>
      <c r="M12" s="615" t="str">
        <f>HLOOKUP(Introduction!$G$4,nametranslations,79,FALSE)</f>
        <v>Basic
(improved, usable &amp; single-sex)</v>
      </c>
      <c r="N12" s="619">
        <f>N7/100*N8/100*N6</f>
        <v>63.242256000000005</v>
      </c>
      <c r="O12" s="619">
        <f t="shared" ref="O12:P12" si="4">O7/100*O8/100*O6</f>
        <v>70.232599999999991</v>
      </c>
      <c r="P12" s="619">
        <f t="shared" si="4"/>
        <v>57.686151000000002</v>
      </c>
      <c r="Q12" s="619"/>
      <c r="R12" s="619">
        <f>R7/100*R8/100*R6</f>
        <v>70.151217500000001</v>
      </c>
      <c r="S12" s="620">
        <f>S7/100*S8/100*S6</f>
        <v>63.4749798</v>
      </c>
      <c r="T12" s="618"/>
      <c r="U12" s="628"/>
      <c r="V12" s="614"/>
      <c r="W12" s="615" t="str">
        <f>HLOOKUP(Introduction!$G$4,nametranslations,79,FALSE)</f>
        <v>Basic
(improved, usable &amp; single-sex)</v>
      </c>
      <c r="X12" s="629">
        <v>100</v>
      </c>
      <c r="Y12" s="630"/>
      <c r="Z12" s="630"/>
      <c r="AA12" s="624"/>
      <c r="AB12" s="624">
        <v>100</v>
      </c>
      <c r="AC12" s="617">
        <v>100</v>
      </c>
      <c r="AD12" s="618"/>
      <c r="AE12" s="628"/>
      <c r="AF12" s="614"/>
      <c r="AG12" s="615" t="str">
        <f>HLOOKUP(Introduction!$G$4,nametranslations,79,FALSE)</f>
        <v>Basic
(improved, usable &amp; single-sex)</v>
      </c>
      <c r="AH12" s="629">
        <v>100</v>
      </c>
      <c r="AI12" s="630"/>
      <c r="AJ12" s="630"/>
      <c r="AK12" s="624"/>
      <c r="AL12" s="624">
        <v>100</v>
      </c>
      <c r="AM12" s="617">
        <v>100</v>
      </c>
      <c r="AN12" s="618"/>
      <c r="AO12" s="628"/>
      <c r="AP12" s="631"/>
      <c r="AZ12" s="631"/>
      <c r="BA12" s="631"/>
      <c r="BB12" s="633"/>
      <c r="BC12" s="633"/>
      <c r="BD12" s="633"/>
      <c r="BE12" s="633"/>
      <c r="BF12" s="633"/>
      <c r="BG12" s="633"/>
      <c r="BJ12" s="631"/>
      <c r="BT12" s="631"/>
      <c r="CD12" s="631"/>
      <c r="CN12" s="631"/>
      <c r="CX12" s="631"/>
      <c r="DH12" s="631"/>
      <c r="DR12" s="631"/>
      <c r="EB12" s="631"/>
      <c r="EL12" s="631"/>
      <c r="EV12" s="631"/>
      <c r="FF12" s="631"/>
      <c r="FP12" s="631"/>
      <c r="FZ12" s="631"/>
      <c r="GJ12" s="631"/>
      <c r="GT12" s="631"/>
      <c r="HD12" s="631"/>
      <c r="HN12" s="631"/>
      <c r="HX12" s="631"/>
    </row>
    <row r="13" spans="1:232" s="136" customFormat="1" ht="18" customHeight="1" x14ac:dyDescent="0.3">
      <c r="A13" s="608" t="str">
        <f ca="1">IF(ISBLANK('Data Summary'!A15),"",'Data Summary'!A15)</f>
        <v/>
      </c>
      <c r="B13" s="144" t="str">
        <f>HLOOKUP(Introduction!$G$4,nametranslations,109,FALSE)</f>
        <v>Facility type</v>
      </c>
      <c r="C13" s="150" t="str">
        <f>HLOOKUP(Introduction!$G$4,nametranslations,110,FALSE)</f>
        <v>Proprortion improved</v>
      </c>
      <c r="D13" s="151"/>
      <c r="E13" s="151"/>
      <c r="F13" s="151"/>
      <c r="G13" s="152"/>
      <c r="H13" s="152"/>
      <c r="I13" s="153"/>
      <c r="J13" s="134"/>
      <c r="K13" s="149"/>
      <c r="L13" s="144" t="str">
        <f>HLOOKUP(Introduction!$G$4,nametranslations,109,FALSE)</f>
        <v>Facility type</v>
      </c>
      <c r="M13" s="150" t="str">
        <f>HLOOKUP(Introduction!$G$4,nametranslations,110,FALSE)</f>
        <v>Proprortion improved</v>
      </c>
      <c r="N13" s="151"/>
      <c r="O13" s="151"/>
      <c r="P13" s="151"/>
      <c r="Q13" s="152"/>
      <c r="R13" s="152"/>
      <c r="S13" s="153"/>
      <c r="T13" s="134"/>
      <c r="U13" s="149"/>
      <c r="V13" s="144" t="str">
        <f>HLOOKUP(Introduction!$G$4,nametranslations,109,FALSE)</f>
        <v>Facility type</v>
      </c>
      <c r="W13" s="150" t="str">
        <f>HLOOKUP(Introduction!$G$4,nametranslations,110,FALSE)</f>
        <v>Proprortion improved</v>
      </c>
      <c r="X13" s="151"/>
      <c r="Y13" s="151"/>
      <c r="Z13" s="151"/>
      <c r="AA13" s="152"/>
      <c r="AB13" s="152"/>
      <c r="AC13" s="153"/>
      <c r="AD13" s="134"/>
      <c r="AE13" s="149"/>
      <c r="AF13" s="144" t="str">
        <f>HLOOKUP(Introduction!$G$4,nametranslations,109,FALSE)</f>
        <v>Facility type</v>
      </c>
      <c r="AG13" s="150" t="str">
        <f>HLOOKUP(Introduction!$G$4,nametranslations,110,FALSE)</f>
        <v>Proprortion improved</v>
      </c>
      <c r="AH13" s="151"/>
      <c r="AI13" s="151"/>
      <c r="AJ13" s="151"/>
      <c r="AK13" s="152"/>
      <c r="AL13" s="152"/>
      <c r="AM13" s="153"/>
      <c r="AN13" s="134"/>
      <c r="AO13" s="149"/>
      <c r="AP13" s="135"/>
      <c r="AZ13" s="135"/>
      <c r="BA13" s="135"/>
      <c r="BB13" s="127"/>
      <c r="BC13" s="127"/>
      <c r="BD13" s="127"/>
      <c r="BE13" s="127"/>
      <c r="BF13" s="127"/>
      <c r="BG13" s="127"/>
      <c r="BJ13" s="135"/>
      <c r="BT13" s="135"/>
      <c r="CD13" s="135"/>
      <c r="CN13" s="135"/>
      <c r="CX13" s="135"/>
      <c r="DH13" s="135"/>
      <c r="DR13" s="135"/>
      <c r="EB13" s="135"/>
      <c r="EL13" s="135"/>
      <c r="EV13" s="135"/>
      <c r="FF13" s="135"/>
      <c r="FP13" s="135"/>
      <c r="FZ13" s="135"/>
      <c r="GJ13" s="135"/>
      <c r="GT13" s="135"/>
      <c r="HD13" s="135"/>
      <c r="HN13" s="135"/>
      <c r="HX13" s="135"/>
    </row>
    <row r="14" spans="1:232" x14ac:dyDescent="0.3">
      <c r="A14" s="608" t="str">
        <f ca="1">IF(ISBLANK('Data Summary'!A16),"",'Data Summary'!A16)</f>
        <v/>
      </c>
      <c r="B14" s="64" t="s">
        <v>29</v>
      </c>
      <c r="C14" s="17">
        <v>0</v>
      </c>
      <c r="D14" s="26"/>
      <c r="E14" s="26"/>
      <c r="F14" s="26"/>
      <c r="G14" s="5"/>
      <c r="H14" s="5"/>
      <c r="I14" s="22"/>
      <c r="J14" s="9"/>
      <c r="K14" s="13"/>
      <c r="L14" s="64" t="s">
        <v>29</v>
      </c>
      <c r="M14" s="17">
        <v>0</v>
      </c>
      <c r="N14" s="26">
        <v>0</v>
      </c>
      <c r="O14" s="26">
        <v>0</v>
      </c>
      <c r="P14" s="26">
        <v>0</v>
      </c>
      <c r="Q14" s="16"/>
      <c r="R14" s="16">
        <v>0</v>
      </c>
      <c r="S14" s="40">
        <v>0</v>
      </c>
      <c r="T14" s="9"/>
      <c r="U14" s="13"/>
      <c r="V14" s="64" t="s">
        <v>29</v>
      </c>
      <c r="W14" s="17">
        <v>0</v>
      </c>
      <c r="X14" s="26">
        <v>0</v>
      </c>
      <c r="Y14" s="26"/>
      <c r="Z14" s="26"/>
      <c r="AA14" s="5"/>
      <c r="AB14" s="5">
        <v>0</v>
      </c>
      <c r="AC14" s="22">
        <v>0</v>
      </c>
      <c r="AD14" s="9"/>
      <c r="AE14" s="13"/>
      <c r="AF14" s="64" t="s">
        <v>29</v>
      </c>
      <c r="AG14" s="17">
        <v>0</v>
      </c>
      <c r="AH14" s="26">
        <v>0</v>
      </c>
      <c r="AI14" s="26"/>
      <c r="AJ14" s="26"/>
      <c r="AK14" s="5"/>
      <c r="AL14" s="5">
        <v>0</v>
      </c>
      <c r="AM14" s="22">
        <v>0</v>
      </c>
      <c r="AN14" s="9"/>
      <c r="AO14" s="13"/>
      <c r="BA14" s="76"/>
      <c r="BB14" s="75"/>
      <c r="BC14" s="75"/>
      <c r="BD14" s="75"/>
      <c r="BE14" s="75"/>
      <c r="BF14" s="75"/>
      <c r="BG14" s="75"/>
    </row>
    <row r="15" spans="1:232" s="1" customFormat="1" x14ac:dyDescent="0.3">
      <c r="A15" s="608" t="str">
        <f ca="1">IF(ISBLANK('Data Summary'!A17),"",'Data Summary'!A17)</f>
        <v/>
      </c>
      <c r="B15" s="64" t="s">
        <v>96</v>
      </c>
      <c r="C15" s="42">
        <v>0</v>
      </c>
      <c r="D15" s="26"/>
      <c r="E15" s="26"/>
      <c r="F15" s="26"/>
      <c r="G15" s="5"/>
      <c r="H15" s="5"/>
      <c r="I15" s="22"/>
      <c r="J15" s="9"/>
      <c r="K15" s="13"/>
      <c r="L15" s="64" t="s">
        <v>96</v>
      </c>
      <c r="M15" s="42">
        <v>0</v>
      </c>
      <c r="N15" s="26"/>
      <c r="O15" s="26"/>
      <c r="P15" s="26"/>
      <c r="Q15" s="5"/>
      <c r="R15" s="5"/>
      <c r="S15" s="22"/>
      <c r="T15" s="9"/>
      <c r="U15" s="13"/>
      <c r="V15" s="64" t="s">
        <v>96</v>
      </c>
      <c r="W15" s="42">
        <v>0</v>
      </c>
      <c r="X15" s="26"/>
      <c r="Y15" s="26"/>
      <c r="Z15" s="26"/>
      <c r="AA15" s="5"/>
      <c r="AB15" s="5"/>
      <c r="AC15" s="22"/>
      <c r="AD15" s="9"/>
      <c r="AE15" s="13"/>
      <c r="AF15" s="64" t="s">
        <v>96</v>
      </c>
      <c r="AG15" s="42">
        <v>0</v>
      </c>
      <c r="AH15" s="26"/>
      <c r="AI15" s="26"/>
      <c r="AJ15" s="26"/>
      <c r="AK15" s="5"/>
      <c r="AL15" s="5"/>
      <c r="AM15" s="22"/>
      <c r="AN15" s="9"/>
      <c r="AO15" s="13"/>
      <c r="AP15" s="71"/>
      <c r="AZ15" s="71"/>
      <c r="BA15" s="77"/>
      <c r="BB15" s="78"/>
      <c r="BC15" s="78"/>
      <c r="BD15" s="78"/>
      <c r="BE15" s="78"/>
      <c r="BF15" s="78"/>
      <c r="BG15" s="78"/>
      <c r="BJ15" s="71"/>
      <c r="BT15" s="71"/>
      <c r="CD15" s="71"/>
      <c r="CN15" s="71"/>
      <c r="CX15" s="71"/>
      <c r="DH15" s="71"/>
      <c r="DR15" s="71"/>
      <c r="EB15" s="71"/>
      <c r="EL15" s="71"/>
      <c r="EV15" s="71"/>
      <c r="FF15" s="71"/>
      <c r="FP15" s="71"/>
      <c r="FZ15" s="71"/>
      <c r="GJ15" s="71"/>
      <c r="GT15" s="71"/>
      <c r="HD15" s="71"/>
      <c r="HN15" s="71"/>
      <c r="HX15" s="71"/>
    </row>
    <row r="16" spans="1:232" s="1" customFormat="1" x14ac:dyDescent="0.3">
      <c r="A16" s="608" t="str">
        <f ca="1">IF(ISBLANK('Data Summary'!A18),"",'Data Summary'!A18)</f>
        <v/>
      </c>
      <c r="B16" s="65"/>
      <c r="C16" s="18"/>
      <c r="D16" s="41"/>
      <c r="E16" s="26"/>
      <c r="F16" s="26"/>
      <c r="G16" s="5"/>
      <c r="H16" s="5"/>
      <c r="I16" s="22"/>
      <c r="J16" s="9"/>
      <c r="K16" s="13"/>
      <c r="L16" s="65" t="s">
        <v>156</v>
      </c>
      <c r="M16" s="18">
        <v>1</v>
      </c>
      <c r="N16" s="5">
        <v>46.8</v>
      </c>
      <c r="O16" s="16">
        <v>94.9</v>
      </c>
      <c r="P16" s="16">
        <v>20.3</v>
      </c>
      <c r="Q16" s="16"/>
      <c r="R16" s="16">
        <v>51.3</v>
      </c>
      <c r="S16" s="40">
        <v>47.5</v>
      </c>
      <c r="T16" s="9"/>
      <c r="U16" s="13"/>
      <c r="V16" s="65" t="s">
        <v>242</v>
      </c>
      <c r="W16" s="18">
        <v>1</v>
      </c>
      <c r="X16" s="41">
        <v>100</v>
      </c>
      <c r="Y16" s="26"/>
      <c r="Z16" s="26"/>
      <c r="AA16" s="5"/>
      <c r="AB16" s="5">
        <v>100</v>
      </c>
      <c r="AC16" s="22">
        <v>100</v>
      </c>
      <c r="AD16" s="9"/>
      <c r="AE16" s="13"/>
      <c r="AF16" s="65" t="s">
        <v>242</v>
      </c>
      <c r="AG16" s="18">
        <v>1</v>
      </c>
      <c r="AH16" s="41">
        <v>100</v>
      </c>
      <c r="AI16" s="26"/>
      <c r="AJ16" s="26"/>
      <c r="AK16" s="5"/>
      <c r="AL16" s="5">
        <v>100</v>
      </c>
      <c r="AM16" s="22">
        <v>100</v>
      </c>
      <c r="AN16" s="9"/>
      <c r="AO16" s="13"/>
      <c r="AP16" s="71"/>
      <c r="AZ16" s="71"/>
      <c r="BA16" s="77"/>
      <c r="BB16" s="78"/>
      <c r="BC16" s="78"/>
      <c r="BD16" s="78"/>
      <c r="BE16" s="78"/>
      <c r="BF16" s="78"/>
      <c r="BG16" s="78"/>
      <c r="BJ16" s="71"/>
      <c r="BT16" s="71"/>
      <c r="CD16" s="71"/>
      <c r="CN16" s="71"/>
      <c r="CX16" s="71"/>
      <c r="DH16" s="71"/>
      <c r="DR16" s="71"/>
      <c r="EB16" s="71"/>
      <c r="EL16" s="71"/>
      <c r="EV16" s="71"/>
      <c r="FF16" s="71"/>
      <c r="FP16" s="71"/>
      <c r="FZ16" s="71"/>
      <c r="GJ16" s="71"/>
      <c r="GT16" s="71"/>
      <c r="HD16" s="71"/>
      <c r="HN16" s="71"/>
      <c r="HX16" s="71"/>
    </row>
    <row r="17" spans="1:232" s="1" customFormat="1" x14ac:dyDescent="0.3">
      <c r="A17" s="608" t="str">
        <f ca="1">IF(ISBLANK('Data Summary'!A19),"",'Data Summary'!A19)</f>
        <v/>
      </c>
      <c r="B17" s="65"/>
      <c r="C17" s="19"/>
      <c r="D17" s="26"/>
      <c r="E17" s="5"/>
      <c r="F17" s="5"/>
      <c r="G17" s="5"/>
      <c r="H17" s="5"/>
      <c r="I17" s="22"/>
      <c r="J17" s="9"/>
      <c r="K17" s="13"/>
      <c r="L17" s="65" t="s">
        <v>157</v>
      </c>
      <c r="M17" s="19">
        <v>1</v>
      </c>
      <c r="N17" s="26">
        <v>18.7</v>
      </c>
      <c r="O17" s="16">
        <v>5.0999999999999996</v>
      </c>
      <c r="P17" s="16">
        <v>26.2</v>
      </c>
      <c r="Q17" s="16"/>
      <c r="R17" s="16">
        <v>16.2</v>
      </c>
      <c r="S17" s="40">
        <v>19.5</v>
      </c>
      <c r="T17" s="9"/>
      <c r="U17" s="13"/>
      <c r="V17" s="65"/>
      <c r="W17" s="19"/>
      <c r="X17" s="26"/>
      <c r="Y17" s="5"/>
      <c r="Z17" s="5"/>
      <c r="AA17" s="5"/>
      <c r="AB17" s="5"/>
      <c r="AC17" s="22"/>
      <c r="AD17" s="9"/>
      <c r="AE17" s="13"/>
      <c r="AF17" s="65"/>
      <c r="AG17" s="19"/>
      <c r="AH17" s="26"/>
      <c r="AI17" s="5"/>
      <c r="AJ17" s="5"/>
      <c r="AK17" s="5"/>
      <c r="AL17" s="5"/>
      <c r="AM17" s="22"/>
      <c r="AN17" s="9"/>
      <c r="AO17" s="13"/>
      <c r="AP17" s="71"/>
      <c r="AZ17" s="71"/>
      <c r="BA17" s="77"/>
      <c r="BB17" s="78"/>
      <c r="BC17" s="78"/>
      <c r="BD17" s="78"/>
      <c r="BE17" s="78"/>
      <c r="BF17" s="78"/>
      <c r="BG17" s="78"/>
      <c r="BJ17" s="71"/>
      <c r="BT17" s="71"/>
      <c r="CD17" s="71"/>
      <c r="CN17" s="71"/>
      <c r="CX17" s="71"/>
      <c r="DH17" s="71"/>
      <c r="DR17" s="71"/>
      <c r="EB17" s="71"/>
      <c r="EL17" s="71"/>
      <c r="EV17" s="71"/>
      <c r="FF17" s="71"/>
      <c r="FP17" s="71"/>
      <c r="FZ17" s="71"/>
      <c r="GJ17" s="71"/>
      <c r="GT17" s="71"/>
      <c r="HD17" s="71"/>
      <c r="HN17" s="71"/>
      <c r="HX17" s="71"/>
    </row>
    <row r="18" spans="1:232" s="1" customFormat="1" x14ac:dyDescent="0.3">
      <c r="A18" s="608" t="str">
        <f ca="1">IF(ISBLANK('Data Summary'!A20),"",'Data Summary'!A20)</f>
        <v/>
      </c>
      <c r="B18" s="65"/>
      <c r="C18" s="19"/>
      <c r="D18" s="5"/>
      <c r="E18" s="5"/>
      <c r="F18" s="5"/>
      <c r="G18" s="5"/>
      <c r="H18" s="5"/>
      <c r="I18" s="22"/>
      <c r="J18" s="9"/>
      <c r="K18" s="13"/>
      <c r="L18" s="65" t="s">
        <v>164</v>
      </c>
      <c r="M18" s="19">
        <v>1</v>
      </c>
      <c r="N18" s="5">
        <v>3.2</v>
      </c>
      <c r="O18" s="16">
        <v>0</v>
      </c>
      <c r="P18" s="16">
        <v>4.8</v>
      </c>
      <c r="Q18" s="16"/>
      <c r="R18" s="16">
        <v>4</v>
      </c>
      <c r="S18" s="40">
        <v>2.9</v>
      </c>
      <c r="T18" s="9"/>
      <c r="U18" s="13"/>
      <c r="V18" s="65"/>
      <c r="W18" s="19"/>
      <c r="X18" s="5"/>
      <c r="Y18" s="5"/>
      <c r="Z18" s="5"/>
      <c r="AA18" s="5"/>
      <c r="AB18" s="5"/>
      <c r="AC18" s="22"/>
      <c r="AD18" s="9"/>
      <c r="AE18" s="13"/>
      <c r="AF18" s="65"/>
      <c r="AG18" s="19"/>
      <c r="AH18" s="5"/>
      <c r="AI18" s="5"/>
      <c r="AJ18" s="5"/>
      <c r="AK18" s="5"/>
      <c r="AL18" s="5"/>
      <c r="AM18" s="22"/>
      <c r="AN18" s="9"/>
      <c r="AO18" s="13"/>
      <c r="AP18" s="71"/>
      <c r="AZ18" s="71"/>
      <c r="BA18" s="77"/>
      <c r="BB18" s="78"/>
      <c r="BC18" s="78"/>
      <c r="BD18" s="78"/>
      <c r="BE18" s="78"/>
      <c r="BF18" s="78"/>
      <c r="BG18" s="78"/>
      <c r="BJ18" s="71"/>
      <c r="BT18" s="71"/>
      <c r="CD18" s="71"/>
      <c r="CN18" s="71"/>
      <c r="CX18" s="71"/>
      <c r="DH18" s="71"/>
      <c r="DR18" s="71"/>
      <c r="EB18" s="71"/>
      <c r="EL18" s="71"/>
      <c r="EV18" s="71"/>
      <c r="FF18" s="71"/>
      <c r="FP18" s="71"/>
      <c r="FZ18" s="71"/>
      <c r="GJ18" s="71"/>
      <c r="GT18" s="71"/>
      <c r="HD18" s="71"/>
      <c r="HN18" s="71"/>
      <c r="HX18" s="71"/>
    </row>
    <row r="19" spans="1:232" s="1" customFormat="1" x14ac:dyDescent="0.3">
      <c r="A19" s="608" t="str">
        <f ca="1">IF(ISBLANK('Data Summary'!A21),"",'Data Summary'!A21)</f>
        <v/>
      </c>
      <c r="B19" s="65"/>
      <c r="C19" s="19"/>
      <c r="D19" s="5"/>
      <c r="E19" s="5"/>
      <c r="F19" s="5"/>
      <c r="G19" s="5"/>
      <c r="H19" s="5"/>
      <c r="I19" s="22"/>
      <c r="J19" s="9"/>
      <c r="K19" s="13"/>
      <c r="L19" s="65" t="s">
        <v>165</v>
      </c>
      <c r="M19" s="19">
        <v>0.5</v>
      </c>
      <c r="N19" s="5">
        <v>31.3</v>
      </c>
      <c r="O19" s="16">
        <v>0</v>
      </c>
      <c r="P19" s="59">
        <v>48.7</v>
      </c>
      <c r="Q19" s="16"/>
      <c r="R19" s="16">
        <v>28.5</v>
      </c>
      <c r="S19" s="40">
        <v>30.1</v>
      </c>
      <c r="T19" s="9"/>
      <c r="U19" s="13"/>
      <c r="V19" s="65"/>
      <c r="W19" s="19"/>
      <c r="X19" s="5"/>
      <c r="Y19" s="5"/>
      <c r="Z19" s="5"/>
      <c r="AA19" s="5"/>
      <c r="AB19" s="5"/>
      <c r="AC19" s="22"/>
      <c r="AD19" s="9"/>
      <c r="AE19" s="13"/>
      <c r="AF19" s="65"/>
      <c r="AG19" s="19"/>
      <c r="AH19" s="5"/>
      <c r="AI19" s="5"/>
      <c r="AJ19" s="5"/>
      <c r="AK19" s="5"/>
      <c r="AL19" s="5"/>
      <c r="AM19" s="22"/>
      <c r="AN19" s="9"/>
      <c r="AO19" s="13"/>
      <c r="AP19" s="71"/>
      <c r="AZ19" s="71"/>
      <c r="BA19" s="77"/>
      <c r="BB19" s="78"/>
      <c r="BC19" s="78"/>
      <c r="BD19" s="78"/>
      <c r="BE19" s="78"/>
      <c r="BF19" s="78"/>
      <c r="BG19" s="78"/>
      <c r="BJ19" s="71"/>
      <c r="BT19" s="71"/>
      <c r="CD19" s="71"/>
      <c r="CN19" s="71"/>
      <c r="CX19" s="71"/>
      <c r="DH19" s="71"/>
      <c r="DR19" s="71"/>
      <c r="EB19" s="71"/>
      <c r="EL19" s="71"/>
      <c r="EV19" s="71"/>
      <c r="FF19" s="71"/>
      <c r="FP19" s="71"/>
      <c r="FZ19" s="71"/>
      <c r="GJ19" s="71"/>
      <c r="GT19" s="71"/>
      <c r="HD19" s="71"/>
      <c r="HN19" s="71"/>
      <c r="HX19" s="71"/>
    </row>
    <row r="20" spans="1:232" s="1" customFormat="1" x14ac:dyDescent="0.3">
      <c r="A20" s="608" t="str">
        <f ca="1">IF(ISBLANK('Data Summary'!A22),"",'Data Summary'!A22)</f>
        <v/>
      </c>
      <c r="B20" s="65"/>
      <c r="C20" s="18"/>
      <c r="D20" s="5"/>
      <c r="E20" s="31"/>
      <c r="F20" s="31"/>
      <c r="G20" s="5"/>
      <c r="H20" s="5"/>
      <c r="I20" s="22"/>
      <c r="J20" s="9"/>
      <c r="K20" s="13"/>
      <c r="L20" s="65"/>
      <c r="M20" s="18"/>
      <c r="N20" s="5"/>
      <c r="O20" s="59"/>
      <c r="P20" s="59"/>
      <c r="Q20" s="16"/>
      <c r="R20" s="16"/>
      <c r="S20" s="40"/>
      <c r="T20" s="9"/>
      <c r="U20" s="13"/>
      <c r="V20" s="65"/>
      <c r="W20" s="18"/>
      <c r="X20" s="5"/>
      <c r="Y20" s="31"/>
      <c r="Z20" s="31"/>
      <c r="AA20" s="5"/>
      <c r="AB20" s="5"/>
      <c r="AC20" s="22"/>
      <c r="AD20" s="9"/>
      <c r="AE20" s="13"/>
      <c r="AF20" s="65"/>
      <c r="AG20" s="18"/>
      <c r="AH20" s="5"/>
      <c r="AI20" s="31"/>
      <c r="AJ20" s="31"/>
      <c r="AK20" s="5"/>
      <c r="AL20" s="5"/>
      <c r="AM20" s="22"/>
      <c r="AN20" s="9"/>
      <c r="AO20" s="13"/>
      <c r="AP20" s="71"/>
      <c r="AZ20" s="71"/>
      <c r="BA20" s="77"/>
      <c r="BB20" s="78"/>
      <c r="BC20" s="78"/>
      <c r="BD20" s="78"/>
      <c r="BE20" s="78"/>
      <c r="BF20" s="78"/>
      <c r="BG20" s="78"/>
      <c r="BJ20" s="71"/>
      <c r="BT20" s="71"/>
      <c r="CD20" s="71"/>
      <c r="CN20" s="71"/>
      <c r="CX20" s="71"/>
      <c r="DH20" s="71"/>
      <c r="DR20" s="71"/>
      <c r="EB20" s="71"/>
      <c r="EL20" s="71"/>
      <c r="EV20" s="71"/>
      <c r="FF20" s="71"/>
      <c r="FP20" s="71"/>
      <c r="FZ20" s="71"/>
      <c r="GJ20" s="71"/>
      <c r="GT20" s="71"/>
      <c r="HD20" s="71"/>
      <c r="HN20" s="71"/>
      <c r="HX20" s="71"/>
    </row>
    <row r="21" spans="1:232" s="1" customFormat="1" x14ac:dyDescent="0.3">
      <c r="A21" s="608" t="str">
        <f ca="1">IF(ISBLANK('Data Summary'!A23),"",'Data Summary'!A23)</f>
        <v/>
      </c>
      <c r="B21" s="65"/>
      <c r="C21" s="18"/>
      <c r="D21" s="31"/>
      <c r="E21" s="31"/>
      <c r="F21" s="31"/>
      <c r="G21" s="31"/>
      <c r="H21" s="31"/>
      <c r="I21" s="32"/>
      <c r="J21" s="9"/>
      <c r="K21" s="13"/>
      <c r="L21" s="65"/>
      <c r="M21" s="18"/>
      <c r="N21" s="31"/>
      <c r="O21" s="59"/>
      <c r="P21" s="59"/>
      <c r="Q21" s="59"/>
      <c r="R21" s="59"/>
      <c r="S21" s="60"/>
      <c r="T21" s="9"/>
      <c r="U21" s="13"/>
      <c r="V21" s="65"/>
      <c r="W21" s="18"/>
      <c r="X21" s="31"/>
      <c r="Y21" s="31"/>
      <c r="Z21" s="31"/>
      <c r="AA21" s="31"/>
      <c r="AB21" s="31"/>
      <c r="AC21" s="32"/>
      <c r="AD21" s="9"/>
      <c r="AE21" s="13"/>
      <c r="AF21" s="65"/>
      <c r="AG21" s="18"/>
      <c r="AH21" s="31"/>
      <c r="AI21" s="31"/>
      <c r="AJ21" s="31"/>
      <c r="AK21" s="31"/>
      <c r="AL21" s="31"/>
      <c r="AM21" s="32"/>
      <c r="AN21" s="9"/>
      <c r="AO21" s="13"/>
      <c r="AP21" s="71"/>
      <c r="AZ21" s="71"/>
      <c r="BA21" s="77"/>
      <c r="BB21" s="78"/>
      <c r="BC21" s="78"/>
      <c r="BD21" s="78"/>
      <c r="BE21" s="78"/>
      <c r="BF21" s="78"/>
      <c r="BG21" s="78"/>
      <c r="BJ21" s="71"/>
      <c r="BT21" s="71"/>
      <c r="CD21" s="71"/>
      <c r="CN21" s="71"/>
      <c r="CX21" s="71"/>
      <c r="DH21" s="71"/>
      <c r="DR21" s="71"/>
      <c r="EB21" s="71"/>
      <c r="EL21" s="71"/>
      <c r="EV21" s="71"/>
      <c r="FF21" s="71"/>
      <c r="FP21" s="71"/>
      <c r="FZ21" s="71"/>
      <c r="GJ21" s="71"/>
      <c r="GT21" s="71"/>
      <c r="HD21" s="71"/>
      <c r="HN21" s="71"/>
      <c r="HX21" s="71"/>
    </row>
    <row r="22" spans="1:232" s="1" customFormat="1" x14ac:dyDescent="0.3">
      <c r="A22" s="608" t="str">
        <f ca="1">IF(ISBLANK('Data Summary'!A24),"",'Data Summary'!A24)</f>
        <v/>
      </c>
      <c r="B22" s="65"/>
      <c r="C22" s="18"/>
      <c r="D22" s="31"/>
      <c r="E22" s="31"/>
      <c r="F22" s="31"/>
      <c r="G22" s="31"/>
      <c r="H22" s="31"/>
      <c r="I22" s="32"/>
      <c r="J22" s="9"/>
      <c r="K22" s="13"/>
      <c r="L22" s="65"/>
      <c r="M22" s="18"/>
      <c r="N22" s="31"/>
      <c r="O22" s="59"/>
      <c r="P22" s="59"/>
      <c r="Q22" s="59"/>
      <c r="R22" s="59"/>
      <c r="S22" s="60"/>
      <c r="T22" s="9"/>
      <c r="U22" s="13"/>
      <c r="V22" s="65"/>
      <c r="W22" s="18"/>
      <c r="X22" s="31"/>
      <c r="Y22" s="31"/>
      <c r="Z22" s="31"/>
      <c r="AA22" s="31"/>
      <c r="AB22" s="31"/>
      <c r="AC22" s="32"/>
      <c r="AD22" s="9"/>
      <c r="AE22" s="13"/>
      <c r="AF22" s="65"/>
      <c r="AG22" s="18"/>
      <c r="AH22" s="31"/>
      <c r="AI22" s="31"/>
      <c r="AJ22" s="31"/>
      <c r="AK22" s="31"/>
      <c r="AL22" s="31"/>
      <c r="AM22" s="32"/>
      <c r="AN22" s="9"/>
      <c r="AO22" s="13"/>
      <c r="AP22" s="71"/>
      <c r="AZ22" s="71"/>
      <c r="BA22" s="77"/>
      <c r="BB22" s="78"/>
      <c r="BC22" s="78"/>
      <c r="BD22" s="78"/>
      <c r="BE22" s="78"/>
      <c r="BF22" s="78"/>
      <c r="BG22" s="78"/>
      <c r="BJ22" s="71"/>
      <c r="BT22" s="71"/>
      <c r="CD22" s="71"/>
      <c r="CN22" s="71"/>
      <c r="CX22" s="71"/>
      <c r="DH22" s="71"/>
      <c r="DR22" s="71"/>
      <c r="EB22" s="71"/>
      <c r="EL22" s="71"/>
      <c r="EV22" s="71"/>
      <c r="FF22" s="71"/>
      <c r="FP22" s="71"/>
      <c r="FZ22" s="71"/>
      <c r="GJ22" s="71"/>
      <c r="GT22" s="71"/>
      <c r="HD22" s="71"/>
      <c r="HN22" s="71"/>
      <c r="HX22" s="71"/>
    </row>
    <row r="23" spans="1:232" s="1" customFormat="1" x14ac:dyDescent="0.3">
      <c r="A23" s="608" t="str">
        <f ca="1">IF(ISBLANK('Data Summary'!A25),"",'Data Summary'!A25)</f>
        <v/>
      </c>
      <c r="B23" s="65"/>
      <c r="C23" s="18"/>
      <c r="D23" s="31"/>
      <c r="E23" s="31"/>
      <c r="F23" s="31"/>
      <c r="G23" s="31"/>
      <c r="H23" s="31"/>
      <c r="I23" s="32"/>
      <c r="J23" s="9"/>
      <c r="K23" s="13"/>
      <c r="L23" s="65"/>
      <c r="M23" s="18"/>
      <c r="N23" s="31"/>
      <c r="O23" s="31"/>
      <c r="P23" s="31"/>
      <c r="Q23" s="31"/>
      <c r="R23" s="31"/>
      <c r="S23" s="32"/>
      <c r="T23" s="9"/>
      <c r="U23" s="13"/>
      <c r="V23" s="65"/>
      <c r="W23" s="18"/>
      <c r="X23" s="31"/>
      <c r="Y23" s="31"/>
      <c r="Z23" s="31"/>
      <c r="AA23" s="31"/>
      <c r="AB23" s="31"/>
      <c r="AC23" s="32"/>
      <c r="AD23" s="9"/>
      <c r="AE23" s="13"/>
      <c r="AF23" s="65"/>
      <c r="AG23" s="18"/>
      <c r="AH23" s="31"/>
      <c r="AI23" s="31"/>
      <c r="AJ23" s="31"/>
      <c r="AK23" s="31"/>
      <c r="AL23" s="31"/>
      <c r="AM23" s="32"/>
      <c r="AN23" s="9"/>
      <c r="AO23" s="13"/>
      <c r="AP23" s="71"/>
      <c r="AZ23" s="71"/>
      <c r="BA23" s="77"/>
      <c r="BB23" s="78"/>
      <c r="BC23" s="78"/>
      <c r="BD23" s="78"/>
      <c r="BE23" s="78"/>
      <c r="BF23" s="78"/>
      <c r="BG23" s="78"/>
      <c r="BJ23" s="71"/>
      <c r="BT23" s="71"/>
      <c r="CD23" s="71"/>
      <c r="CN23" s="71"/>
      <c r="CX23" s="71"/>
      <c r="DH23" s="71"/>
      <c r="DR23" s="71"/>
      <c r="EB23" s="71"/>
      <c r="EL23" s="71"/>
      <c r="EV23" s="71"/>
      <c r="FF23" s="71"/>
      <c r="FP23" s="71"/>
      <c r="FZ23" s="71"/>
      <c r="GJ23" s="71"/>
      <c r="GT23" s="71"/>
      <c r="HD23" s="71"/>
      <c r="HN23" s="71"/>
      <c r="HX23" s="71"/>
    </row>
    <row r="24" spans="1:232" s="1" customFormat="1" x14ac:dyDescent="0.3">
      <c r="A24" s="608" t="str">
        <f ca="1">IF(ISBLANK('Data Summary'!A26),"",'Data Summary'!A26)</f>
        <v/>
      </c>
      <c r="B24" s="65"/>
      <c r="C24" s="18"/>
      <c r="D24" s="31"/>
      <c r="E24" s="31"/>
      <c r="F24" s="31"/>
      <c r="G24" s="31"/>
      <c r="H24" s="31"/>
      <c r="I24" s="32"/>
      <c r="J24" s="9"/>
      <c r="K24" s="13"/>
      <c r="L24" s="65"/>
      <c r="M24" s="18"/>
      <c r="N24" s="31"/>
      <c r="O24" s="31"/>
      <c r="P24" s="31"/>
      <c r="Q24" s="31"/>
      <c r="R24" s="31"/>
      <c r="S24" s="32"/>
      <c r="T24" s="9"/>
      <c r="U24" s="13"/>
      <c r="V24" s="65"/>
      <c r="W24" s="18"/>
      <c r="X24" s="31"/>
      <c r="Y24" s="31"/>
      <c r="Z24" s="31"/>
      <c r="AA24" s="31"/>
      <c r="AB24" s="31"/>
      <c r="AC24" s="32"/>
      <c r="AD24" s="9"/>
      <c r="AE24" s="13"/>
      <c r="AF24" s="65"/>
      <c r="AG24" s="18"/>
      <c r="AH24" s="31"/>
      <c r="AI24" s="31"/>
      <c r="AJ24" s="31"/>
      <c r="AK24" s="31"/>
      <c r="AL24" s="31"/>
      <c r="AM24" s="32"/>
      <c r="AN24" s="9"/>
      <c r="AO24" s="13"/>
      <c r="AP24" s="71"/>
      <c r="AZ24" s="71"/>
      <c r="BA24" s="77"/>
      <c r="BB24" s="78"/>
      <c r="BC24" s="78"/>
      <c r="BD24" s="78"/>
      <c r="BE24" s="78"/>
      <c r="BF24" s="78"/>
      <c r="BG24" s="78"/>
      <c r="BJ24" s="71"/>
      <c r="BT24" s="71"/>
      <c r="CD24" s="71"/>
      <c r="CN24" s="71"/>
      <c r="CX24" s="71"/>
      <c r="DH24" s="71"/>
      <c r="DR24" s="71"/>
      <c r="EB24" s="71"/>
      <c r="EL24" s="71"/>
      <c r="EV24" s="71"/>
      <c r="FF24" s="71"/>
      <c r="FP24" s="71"/>
      <c r="FZ24" s="71"/>
      <c r="GJ24" s="71"/>
      <c r="GT24" s="71"/>
      <c r="HD24" s="71"/>
      <c r="HN24" s="71"/>
      <c r="HX24" s="71"/>
    </row>
    <row r="25" spans="1:232" s="1" customFormat="1" x14ac:dyDescent="0.3">
      <c r="A25" s="608" t="str">
        <f ca="1">IF(ISBLANK('Data Summary'!A27),"",'Data Summary'!A27)</f>
        <v/>
      </c>
      <c r="B25" s="65"/>
      <c r="C25" s="18"/>
      <c r="D25" s="31"/>
      <c r="E25" s="31"/>
      <c r="F25" s="31"/>
      <c r="G25" s="31"/>
      <c r="H25" s="31"/>
      <c r="I25" s="32"/>
      <c r="J25" s="9"/>
      <c r="K25" s="13"/>
      <c r="L25" s="65"/>
      <c r="M25" s="18"/>
      <c r="N25" s="31"/>
      <c r="O25" s="31"/>
      <c r="P25" s="31"/>
      <c r="Q25" s="31"/>
      <c r="R25" s="31"/>
      <c r="S25" s="32"/>
      <c r="T25" s="9"/>
      <c r="U25" s="13"/>
      <c r="V25" s="65"/>
      <c r="W25" s="18"/>
      <c r="X25" s="31"/>
      <c r="Y25" s="31"/>
      <c r="Z25" s="31"/>
      <c r="AA25" s="31"/>
      <c r="AB25" s="31"/>
      <c r="AC25" s="32"/>
      <c r="AD25" s="9"/>
      <c r="AE25" s="13"/>
      <c r="AF25" s="65"/>
      <c r="AG25" s="18"/>
      <c r="AH25" s="31"/>
      <c r="AI25" s="31"/>
      <c r="AJ25" s="31"/>
      <c r="AK25" s="31"/>
      <c r="AL25" s="31"/>
      <c r="AM25" s="32"/>
      <c r="AN25" s="9"/>
      <c r="AO25" s="13"/>
      <c r="AP25" s="71"/>
      <c r="AZ25" s="71"/>
      <c r="BA25" s="77"/>
      <c r="BB25" s="78"/>
      <c r="BC25" s="78"/>
      <c r="BD25" s="78"/>
      <c r="BE25" s="78"/>
      <c r="BF25" s="78"/>
      <c r="BG25" s="78"/>
      <c r="BJ25" s="71"/>
      <c r="BT25" s="71"/>
      <c r="CD25" s="71"/>
      <c r="CN25" s="71"/>
      <c r="CX25" s="71"/>
      <c r="DH25" s="71"/>
      <c r="DR25" s="71"/>
      <c r="EB25" s="71"/>
      <c r="EL25" s="71"/>
      <c r="EV25" s="71"/>
      <c r="FF25" s="71"/>
      <c r="FP25" s="71"/>
      <c r="FZ25" s="71"/>
      <c r="GJ25" s="71"/>
      <c r="GT25" s="71"/>
      <c r="HD25" s="71"/>
      <c r="HN25" s="71"/>
      <c r="HX25" s="71"/>
    </row>
    <row r="26" spans="1:232" s="1" customFormat="1" x14ac:dyDescent="0.3">
      <c r="A26" s="608" t="str">
        <f ca="1">IF(ISBLANK('Data Summary'!A28),"",'Data Summary'!A28)</f>
        <v/>
      </c>
      <c r="B26" s="65"/>
      <c r="C26" s="83"/>
      <c r="D26" s="4"/>
      <c r="E26" s="4"/>
      <c r="F26" s="4"/>
      <c r="G26" s="4"/>
      <c r="H26" s="4"/>
      <c r="I26" s="23"/>
      <c r="J26" s="9"/>
      <c r="K26" s="13"/>
      <c r="L26" s="65"/>
      <c r="M26" s="18"/>
      <c r="N26" s="4"/>
      <c r="O26" s="4"/>
      <c r="P26" s="4"/>
      <c r="Q26" s="4"/>
      <c r="R26" s="4"/>
      <c r="S26" s="23"/>
      <c r="T26" s="9"/>
      <c r="U26" s="13"/>
      <c r="V26" s="65"/>
      <c r="W26" s="83"/>
      <c r="X26" s="4"/>
      <c r="Y26" s="4"/>
      <c r="Z26" s="4"/>
      <c r="AA26" s="4"/>
      <c r="AB26" s="4"/>
      <c r="AC26" s="23"/>
      <c r="AD26" s="9"/>
      <c r="AE26" s="13"/>
      <c r="AF26" s="65"/>
      <c r="AG26" s="83"/>
      <c r="AH26" s="4"/>
      <c r="AI26" s="4"/>
      <c r="AJ26" s="4"/>
      <c r="AK26" s="4"/>
      <c r="AL26" s="4"/>
      <c r="AM26" s="23"/>
      <c r="AN26" s="9"/>
      <c r="AO26" s="13"/>
      <c r="AP26" s="71"/>
      <c r="AZ26" s="71"/>
      <c r="BA26" s="77"/>
      <c r="BB26" s="78"/>
      <c r="BC26" s="78"/>
      <c r="BD26" s="78"/>
      <c r="BE26" s="78"/>
      <c r="BF26" s="78"/>
      <c r="BG26" s="78"/>
      <c r="BJ26" s="71"/>
      <c r="BT26" s="71"/>
      <c r="CD26" s="71"/>
      <c r="CN26" s="71"/>
      <c r="CX26" s="71"/>
      <c r="DH26" s="71"/>
      <c r="DR26" s="71"/>
      <c r="EB26" s="71"/>
      <c r="EL26" s="71"/>
      <c r="EV26" s="71"/>
      <c r="FF26" s="71"/>
      <c r="FP26" s="71"/>
      <c r="FZ26" s="71"/>
      <c r="GJ26" s="71"/>
      <c r="GT26" s="71"/>
      <c r="HD26" s="71"/>
      <c r="HN26" s="71"/>
      <c r="HX26" s="71"/>
    </row>
    <row r="27" spans="1:232" s="1" customFormat="1" ht="93" customHeight="1" x14ac:dyDescent="0.3">
      <c r="A27" s="188" t="str">
        <f ca="1">IF(ISBLANK('Data Summary'!A29),"",'Data Summary'!A29)</f>
        <v/>
      </c>
      <c r="B27" s="66" t="str">
        <f>HLOOKUP(Introduction!$G$4,nametranslations,111,FALSE)</f>
        <v>Notes</v>
      </c>
      <c r="C27" s="350" t="s">
        <v>176</v>
      </c>
      <c r="D27" s="350"/>
      <c r="E27" s="350"/>
      <c r="F27" s="350"/>
      <c r="G27" s="350"/>
      <c r="H27" s="350"/>
      <c r="I27" s="351"/>
      <c r="J27" s="9"/>
      <c r="K27" s="13"/>
      <c r="L27" s="66" t="str">
        <f>HLOOKUP(Introduction!$G$4,nametranslations,111,FALSE)</f>
        <v>Notes</v>
      </c>
      <c r="M27" s="350" t="s">
        <v>166</v>
      </c>
      <c r="N27" s="350"/>
      <c r="O27" s="350"/>
      <c r="P27" s="350"/>
      <c r="Q27" s="350"/>
      <c r="R27" s="350"/>
      <c r="S27" s="351"/>
      <c r="T27" s="9"/>
      <c r="U27" s="13"/>
      <c r="V27" s="66" t="str">
        <f>HLOOKUP(Introduction!$G$4,nametranslations,111,FALSE)</f>
        <v>Notes</v>
      </c>
      <c r="W27" s="350" t="s">
        <v>243</v>
      </c>
      <c r="X27" s="350"/>
      <c r="Y27" s="350"/>
      <c r="Z27" s="350"/>
      <c r="AA27" s="350"/>
      <c r="AB27" s="350"/>
      <c r="AC27" s="351"/>
      <c r="AD27" s="9"/>
      <c r="AE27" s="13"/>
      <c r="AF27" s="66" t="str">
        <f>HLOOKUP(Introduction!$G$4,nametranslations,111,FALSE)</f>
        <v>Notes</v>
      </c>
      <c r="AG27" s="350" t="s">
        <v>243</v>
      </c>
      <c r="AH27" s="350"/>
      <c r="AI27" s="350"/>
      <c r="AJ27" s="350"/>
      <c r="AK27" s="350"/>
      <c r="AL27" s="350"/>
      <c r="AM27" s="351"/>
      <c r="AN27" s="9"/>
      <c r="AO27" s="13"/>
      <c r="AP27" s="71"/>
      <c r="AZ27" s="71"/>
      <c r="BA27" s="352"/>
      <c r="BB27" s="352"/>
      <c r="BC27" s="352"/>
      <c r="BD27" s="352"/>
      <c r="BE27" s="352"/>
      <c r="BF27" s="352"/>
      <c r="BG27" s="352"/>
      <c r="BJ27" s="71"/>
      <c r="BT27" s="71"/>
      <c r="CD27" s="71"/>
      <c r="CN27" s="71"/>
      <c r="CX27" s="71"/>
      <c r="DH27" s="71"/>
      <c r="DR27" s="71"/>
      <c r="EB27" s="71"/>
      <c r="EL27" s="71"/>
      <c r="EV27" s="71"/>
      <c r="FF27" s="71"/>
      <c r="FP27" s="71"/>
      <c r="FZ27" s="71"/>
      <c r="GJ27" s="71"/>
      <c r="GT27" s="71"/>
      <c r="HD27" s="71"/>
      <c r="HN27" s="71"/>
      <c r="HX27" s="71"/>
    </row>
    <row r="28" spans="1:232" s="1" customFormat="1" ht="15.75" customHeight="1" x14ac:dyDescent="0.3">
      <c r="A28" s="188" t="str">
        <f ca="1">IF(ISBLANK('Data Summary'!A30),"",'Data Summary'!A30)</f>
        <v/>
      </c>
      <c r="B28" s="66"/>
      <c r="C28" s="10" t="str">
        <f>HLOOKUP(Introduction!$G$4,nametranslations,112,FALSE)</f>
        <v>Facility estimate used</v>
      </c>
      <c r="D28" s="28"/>
      <c r="E28" s="28"/>
      <c r="F28" s="28"/>
      <c r="G28" s="28"/>
      <c r="H28" s="28"/>
      <c r="I28" s="47"/>
      <c r="J28" s="9"/>
      <c r="K28" s="13"/>
      <c r="L28" s="66"/>
      <c r="M28" s="10" t="str">
        <f>HLOOKUP(Introduction!$G$4,nametranslations,112,FALSE)</f>
        <v>Facility estimate used</v>
      </c>
      <c r="N28" s="29" t="s">
        <v>143</v>
      </c>
      <c r="O28" s="29" t="s">
        <v>143</v>
      </c>
      <c r="P28" s="29" t="s">
        <v>143</v>
      </c>
      <c r="Q28" s="29"/>
      <c r="R28" s="29" t="s">
        <v>143</v>
      </c>
      <c r="S28" s="50" t="s">
        <v>143</v>
      </c>
      <c r="T28" s="9"/>
      <c r="U28" s="13"/>
      <c r="V28" s="66"/>
      <c r="W28" s="10" t="str">
        <f>HLOOKUP(Introduction!$G$4,nametranslations,112,FALSE)</f>
        <v>Facility estimate used</v>
      </c>
      <c r="X28" s="28" t="s">
        <v>226</v>
      </c>
      <c r="Y28" s="28"/>
      <c r="Z28" s="28"/>
      <c r="AA28" s="28"/>
      <c r="AB28" s="28" t="s">
        <v>226</v>
      </c>
      <c r="AC28" s="47" t="s">
        <v>226</v>
      </c>
      <c r="AD28" s="9"/>
      <c r="AE28" s="13"/>
      <c r="AF28" s="66"/>
      <c r="AG28" s="10" t="str">
        <f>HLOOKUP(Introduction!$G$4,nametranslations,112,FALSE)</f>
        <v>Facility estimate used</v>
      </c>
      <c r="AH28" s="28" t="s">
        <v>226</v>
      </c>
      <c r="AI28" s="28"/>
      <c r="AJ28" s="28"/>
      <c r="AK28" s="28"/>
      <c r="AL28" s="28" t="s">
        <v>226</v>
      </c>
      <c r="AM28" s="47" t="s">
        <v>226</v>
      </c>
      <c r="AN28" s="9"/>
      <c r="AO28" s="13"/>
      <c r="AP28" s="71"/>
      <c r="AZ28" s="71"/>
      <c r="BA28" s="71"/>
      <c r="BB28" s="77"/>
      <c r="BC28" s="77"/>
      <c r="BD28" s="77"/>
      <c r="BE28" s="77"/>
      <c r="BF28" s="77"/>
      <c r="BG28" s="77"/>
      <c r="BJ28" s="71"/>
      <c r="BT28" s="71"/>
      <c r="CD28" s="71"/>
      <c r="CN28" s="71"/>
      <c r="CX28" s="71"/>
      <c r="DH28" s="71"/>
      <c r="DR28" s="71"/>
      <c r="EB28" s="71"/>
      <c r="EL28" s="71"/>
      <c r="EV28" s="71"/>
      <c r="FF28" s="71"/>
      <c r="FP28" s="71"/>
      <c r="FZ28" s="71"/>
      <c r="GJ28" s="71"/>
      <c r="GT28" s="71"/>
      <c r="HD28" s="71"/>
      <c r="HN28" s="71"/>
      <c r="HX28" s="71"/>
    </row>
    <row r="29" spans="1:232" s="1" customFormat="1" ht="15" customHeight="1" x14ac:dyDescent="0.3">
      <c r="A29" s="188" t="str">
        <f ca="1">IF(ISBLANK('Data Summary'!A31),"",'Data Summary'!A31)</f>
        <v/>
      </c>
      <c r="B29" s="66"/>
      <c r="C29" s="10" t="str">
        <f>HLOOKUP(Introduction!$G$4,nametranslations,113,FALSE)</f>
        <v>Improved estimate used</v>
      </c>
      <c r="D29" s="28"/>
      <c r="E29" s="28"/>
      <c r="F29" s="28"/>
      <c r="G29" s="28"/>
      <c r="H29" s="28"/>
      <c r="I29" s="47"/>
      <c r="J29" s="9"/>
      <c r="K29" s="13"/>
      <c r="L29" s="66"/>
      <c r="M29" s="10" t="str">
        <f>HLOOKUP(Introduction!$G$4,nametranslations,113,FALSE)</f>
        <v>Improved estimate used</v>
      </c>
      <c r="N29" s="28" t="s">
        <v>143</v>
      </c>
      <c r="O29" s="28" t="s">
        <v>143</v>
      </c>
      <c r="P29" s="28" t="s">
        <v>143</v>
      </c>
      <c r="Q29" s="28"/>
      <c r="R29" s="28" t="s">
        <v>143</v>
      </c>
      <c r="S29" s="47" t="s">
        <v>143</v>
      </c>
      <c r="T29" s="9"/>
      <c r="U29" s="13"/>
      <c r="V29" s="66"/>
      <c r="W29" s="10" t="str">
        <f>HLOOKUP(Introduction!$G$4,nametranslations,113,FALSE)</f>
        <v>Improved estimate used</v>
      </c>
      <c r="X29" s="28" t="s">
        <v>226</v>
      </c>
      <c r="Y29" s="28"/>
      <c r="Z29" s="28"/>
      <c r="AA29" s="28"/>
      <c r="AB29" s="28" t="s">
        <v>226</v>
      </c>
      <c r="AC29" s="47" t="s">
        <v>226</v>
      </c>
      <c r="AD29" s="9"/>
      <c r="AE29" s="13"/>
      <c r="AF29" s="66"/>
      <c r="AG29" s="10" t="str">
        <f>HLOOKUP(Introduction!$G$4,nametranslations,113,FALSE)</f>
        <v>Improved estimate used</v>
      </c>
      <c r="AH29" s="28" t="s">
        <v>226</v>
      </c>
      <c r="AI29" s="28"/>
      <c r="AJ29" s="28"/>
      <c r="AK29" s="28"/>
      <c r="AL29" s="28" t="s">
        <v>226</v>
      </c>
      <c r="AM29" s="47" t="s">
        <v>226</v>
      </c>
      <c r="AN29" s="9"/>
      <c r="AO29" s="13"/>
      <c r="AP29" s="71"/>
      <c r="AZ29" s="71"/>
      <c r="BA29" s="71"/>
      <c r="BB29" s="77"/>
      <c r="BC29" s="77"/>
      <c r="BD29" s="77"/>
      <c r="BE29" s="77"/>
      <c r="BF29" s="77"/>
      <c r="BG29" s="77"/>
      <c r="BJ29" s="71"/>
      <c r="BT29" s="71"/>
      <c r="CD29" s="71"/>
      <c r="CN29" s="71"/>
      <c r="CX29" s="71"/>
      <c r="DH29" s="71"/>
      <c r="DR29" s="71"/>
      <c r="EB29" s="71"/>
      <c r="EL29" s="71"/>
      <c r="EV29" s="71"/>
      <c r="FF29" s="71"/>
      <c r="FP29" s="71"/>
      <c r="FZ29" s="71"/>
      <c r="GJ29" s="71"/>
      <c r="GT29" s="71"/>
      <c r="HD29" s="71"/>
      <c r="HN29" s="71"/>
      <c r="HX29" s="71"/>
    </row>
    <row r="30" spans="1:232" s="1" customFormat="1" ht="21" customHeight="1" x14ac:dyDescent="0.3">
      <c r="A30" s="188" t="str">
        <f ca="1">IF(ISBLANK('Data Summary'!A32),"",'Data Summary'!A32)</f>
        <v/>
      </c>
      <c r="B30" s="66"/>
      <c r="C30" s="10" t="str">
        <f>HLOOKUP(Introduction!$G$4,nametranslations,122,FALSE)</f>
        <v>Improved &amp; usable estimate used</v>
      </c>
      <c r="D30" s="28"/>
      <c r="E30" s="28"/>
      <c r="F30" s="28"/>
      <c r="G30" s="28"/>
      <c r="H30" s="28"/>
      <c r="I30" s="47"/>
      <c r="J30" s="9"/>
      <c r="K30" s="13"/>
      <c r="L30" s="66"/>
      <c r="M30" s="10" t="str">
        <f>HLOOKUP(Introduction!$G$4,nametranslations,122,FALSE)</f>
        <v>Improved &amp; usable estimate used</v>
      </c>
      <c r="N30" s="28"/>
      <c r="O30" s="28"/>
      <c r="P30" s="28"/>
      <c r="Q30" s="28"/>
      <c r="R30" s="28"/>
      <c r="S30" s="47"/>
      <c r="T30" s="9"/>
      <c r="U30" s="13"/>
      <c r="V30" s="66"/>
      <c r="W30" s="10" t="str">
        <f>HLOOKUP(Introduction!$G$4,nametranslations,122,FALSE)</f>
        <v>Improved &amp; usable estimate used</v>
      </c>
      <c r="X30" s="28"/>
      <c r="Y30" s="28"/>
      <c r="Z30" s="28"/>
      <c r="AA30" s="28"/>
      <c r="AB30" s="28"/>
      <c r="AC30" s="47"/>
      <c r="AD30" s="9"/>
      <c r="AE30" s="13"/>
      <c r="AF30" s="66"/>
      <c r="AG30" s="10" t="str">
        <f>HLOOKUP(Introduction!$G$4,nametranslations,122,FALSE)</f>
        <v>Improved &amp; usable estimate used</v>
      </c>
      <c r="AH30" s="28"/>
      <c r="AI30" s="28"/>
      <c r="AJ30" s="28"/>
      <c r="AK30" s="28"/>
      <c r="AL30" s="28"/>
      <c r="AM30" s="47"/>
      <c r="AN30" s="9"/>
      <c r="AO30" s="13"/>
      <c r="AP30" s="71"/>
      <c r="AZ30" s="71"/>
      <c r="BA30" s="71"/>
      <c r="BB30" s="77"/>
      <c r="BC30" s="77"/>
      <c r="BD30" s="77"/>
      <c r="BE30" s="77"/>
      <c r="BF30" s="77"/>
      <c r="BG30" s="77"/>
      <c r="BJ30" s="71"/>
      <c r="BT30" s="71"/>
      <c r="CD30" s="71"/>
      <c r="CN30" s="71"/>
      <c r="CX30" s="71"/>
      <c r="DH30" s="71"/>
      <c r="DR30" s="71"/>
      <c r="EB30" s="71"/>
      <c r="EL30" s="71"/>
      <c r="EV30" s="71"/>
      <c r="FF30" s="71"/>
      <c r="FP30" s="71"/>
      <c r="FZ30" s="71"/>
      <c r="GJ30" s="71"/>
      <c r="GT30" s="71"/>
      <c r="HD30" s="71"/>
      <c r="HN30" s="71"/>
      <c r="HX30" s="71"/>
    </row>
    <row r="31" spans="1:232" ht="21" customHeight="1" x14ac:dyDescent="0.3">
      <c r="A31" s="188" t="str">
        <f ca="1">IF(ISBLANK('Data Summary'!A33),"",'Data Summary'!A33)</f>
        <v/>
      </c>
      <c r="B31" s="66"/>
      <c r="C31" s="10" t="str">
        <f>HLOOKUP(Introduction!$G$4,nametranslations,123,FALSE)</f>
        <v>Improved &amp; single-sex estimate used</v>
      </c>
      <c r="D31" s="28"/>
      <c r="E31" s="28"/>
      <c r="F31" s="28"/>
      <c r="G31" s="28"/>
      <c r="H31" s="28"/>
      <c r="I31" s="47"/>
      <c r="J31" s="9"/>
      <c r="K31" s="13"/>
      <c r="L31" s="66"/>
      <c r="M31" s="10" t="str">
        <f>HLOOKUP(Introduction!$G$4,nametranslations,123,FALSE)</f>
        <v>Improved &amp; single-sex estimate used</v>
      </c>
      <c r="N31" s="28"/>
      <c r="O31" s="28"/>
      <c r="P31" s="28"/>
      <c r="Q31" s="28"/>
      <c r="R31" s="28"/>
      <c r="S31" s="47"/>
      <c r="T31" s="9"/>
      <c r="U31" s="13"/>
      <c r="V31" s="66"/>
      <c r="W31" s="10" t="str">
        <f>HLOOKUP(Introduction!$G$4,nametranslations,123,FALSE)</f>
        <v>Improved &amp; single-sex estimate used</v>
      </c>
      <c r="X31" s="28"/>
      <c r="Y31" s="28"/>
      <c r="Z31" s="28"/>
      <c r="AA31" s="28"/>
      <c r="AB31" s="28"/>
      <c r="AC31" s="47"/>
      <c r="AD31" s="9"/>
      <c r="AE31" s="13"/>
      <c r="AF31" s="66"/>
      <c r="AG31" s="10" t="str">
        <f>HLOOKUP(Introduction!$G$4,nametranslations,123,FALSE)</f>
        <v>Improved &amp; single-sex estimate used</v>
      </c>
      <c r="AH31" s="28"/>
      <c r="AI31" s="28"/>
      <c r="AJ31" s="28"/>
      <c r="AK31" s="28"/>
      <c r="AL31" s="28"/>
      <c r="AM31" s="47"/>
      <c r="AN31" s="9"/>
      <c r="AO31" s="13"/>
      <c r="BB31" s="76"/>
      <c r="BC31" s="76"/>
      <c r="BD31" s="76"/>
      <c r="BE31" s="76"/>
      <c r="BF31" s="76"/>
      <c r="BG31" s="76"/>
    </row>
    <row r="32" spans="1:232" ht="16.5" customHeight="1" x14ac:dyDescent="0.3">
      <c r="A32" s="188" t="str">
        <f ca="1">IF(ISBLANK('Data Summary'!A34),"",'Data Summary'!A34)</f>
        <v/>
      </c>
      <c r="B32" s="66"/>
      <c r="C32" s="10" t="str">
        <f>HLOOKUP(Introduction!$G$4,nametranslations,114,FALSE)</f>
        <v>Basic estimate used</v>
      </c>
      <c r="D32" s="28"/>
      <c r="E32" s="28"/>
      <c r="F32" s="28"/>
      <c r="G32" s="28"/>
      <c r="H32" s="28"/>
      <c r="I32" s="47"/>
      <c r="J32" s="9"/>
      <c r="K32" s="13"/>
      <c r="L32" s="66"/>
      <c r="M32" s="10" t="str">
        <f>HLOOKUP(Introduction!$G$4,nametranslations,114,FALSE)</f>
        <v>Basic estimate used</v>
      </c>
      <c r="N32" s="28" t="s">
        <v>143</v>
      </c>
      <c r="O32" s="28" t="s">
        <v>143</v>
      </c>
      <c r="P32" s="28" t="s">
        <v>143</v>
      </c>
      <c r="Q32" s="28"/>
      <c r="R32" s="28" t="s">
        <v>143</v>
      </c>
      <c r="S32" s="47" t="s">
        <v>143</v>
      </c>
      <c r="T32" s="9"/>
      <c r="U32" s="13"/>
      <c r="V32" s="66"/>
      <c r="W32" s="10" t="str">
        <f>HLOOKUP(Introduction!$G$4,nametranslations,114,FALSE)</f>
        <v>Basic estimate used</v>
      </c>
      <c r="X32" s="28" t="s">
        <v>226</v>
      </c>
      <c r="Y32" s="28"/>
      <c r="Z32" s="28"/>
      <c r="AA32" s="28"/>
      <c r="AB32" s="28" t="s">
        <v>226</v>
      </c>
      <c r="AC32" s="47" t="s">
        <v>226</v>
      </c>
      <c r="AD32" s="9"/>
      <c r="AE32" s="13"/>
      <c r="AF32" s="66"/>
      <c r="AG32" s="10" t="str">
        <f>HLOOKUP(Introduction!$G$4,nametranslations,114,FALSE)</f>
        <v>Basic estimate used</v>
      </c>
      <c r="AH32" s="28" t="s">
        <v>226</v>
      </c>
      <c r="AI32" s="28"/>
      <c r="AJ32" s="28"/>
      <c r="AK32" s="28"/>
      <c r="AL32" s="28" t="s">
        <v>226</v>
      </c>
      <c r="AM32" s="47" t="s">
        <v>226</v>
      </c>
      <c r="AN32" s="9"/>
      <c r="AO32" s="13"/>
      <c r="BB32" s="76"/>
      <c r="BC32" s="76"/>
      <c r="BD32" s="76"/>
      <c r="BE32" s="76"/>
      <c r="BF32" s="76"/>
      <c r="BG32" s="76"/>
    </row>
    <row r="33" spans="1:59" ht="16.5" customHeight="1" x14ac:dyDescent="0.3">
      <c r="A33" s="188" t="str">
        <f ca="1">IF(ISBLANK('Data Summary'!A35),"",'Data Summary'!A35)</f>
        <v/>
      </c>
      <c r="B33" s="67"/>
      <c r="C33" s="10" t="str">
        <f>HLOOKUP(Introduction!$G$4,nametranslations,115,FALSE)</f>
        <v>Number of schools total</v>
      </c>
      <c r="D33" s="33"/>
      <c r="E33" s="8"/>
      <c r="F33" s="8"/>
      <c r="G33" s="34"/>
      <c r="H33" s="35"/>
      <c r="I33" s="36"/>
      <c r="J33" s="9"/>
      <c r="K33" s="13"/>
      <c r="L33" s="67"/>
      <c r="M33" s="10" t="str">
        <f>HLOOKUP(Introduction!$G$4,nametranslations,115,FALSE)</f>
        <v>Number of schools total</v>
      </c>
      <c r="N33" s="33"/>
      <c r="O33" s="33"/>
      <c r="P33" s="33"/>
      <c r="Q33" s="34"/>
      <c r="R33" s="35"/>
      <c r="S33" s="36"/>
      <c r="T33" s="9"/>
      <c r="U33" s="13"/>
      <c r="V33" s="67"/>
      <c r="W33" s="10" t="str">
        <f>HLOOKUP(Introduction!$G$4,nametranslations,115,FALSE)</f>
        <v>Number of schools total</v>
      </c>
      <c r="X33" s="33"/>
      <c r="Y33" s="8"/>
      <c r="Z33" s="8"/>
      <c r="AA33" s="34"/>
      <c r="AB33" s="35"/>
      <c r="AC33" s="36"/>
      <c r="AD33" s="9"/>
      <c r="AE33" s="13"/>
      <c r="AF33" s="67"/>
      <c r="AG33" s="10" t="str">
        <f>HLOOKUP(Introduction!$G$4,nametranslations,115,FALSE)</f>
        <v>Number of schools total</v>
      </c>
      <c r="AH33" s="33"/>
      <c r="AI33" s="8"/>
      <c r="AJ33" s="8"/>
      <c r="AK33" s="34"/>
      <c r="AL33" s="35"/>
      <c r="AM33" s="36"/>
      <c r="AN33" s="9"/>
      <c r="AO33" s="13"/>
      <c r="BB33" s="76"/>
      <c r="BC33" s="76"/>
      <c r="BD33" s="76"/>
      <c r="BE33" s="76"/>
      <c r="BF33" s="76"/>
      <c r="BG33" s="76"/>
    </row>
    <row r="34" spans="1:59" ht="16.5" customHeight="1" thickBot="1" x14ac:dyDescent="0.35">
      <c r="A34" s="188" t="str">
        <f ca="1">IF(ISBLANK('Data Summary'!A36),"",'Data Summary'!A36)</f>
        <v/>
      </c>
      <c r="B34" s="68"/>
      <c r="C34" s="24" t="str">
        <f>HLOOKUP(Introduction!$G$4,nametranslations,116,FALSE)</f>
        <v>Number surveyed</v>
      </c>
      <c r="D34" s="38"/>
      <c r="E34" s="84"/>
      <c r="F34" s="84"/>
      <c r="G34" s="38"/>
      <c r="H34" s="38"/>
      <c r="I34" s="39"/>
      <c r="J34" s="21"/>
      <c r="K34" s="15"/>
      <c r="L34" s="68"/>
      <c r="M34" s="24" t="str">
        <f>HLOOKUP(Introduction!$G$4,nametranslations,116,FALSE)</f>
        <v>Number surveyed</v>
      </c>
      <c r="N34" s="38">
        <v>770</v>
      </c>
      <c r="O34" s="38">
        <v>273</v>
      </c>
      <c r="P34" s="38">
        <v>497</v>
      </c>
      <c r="Q34" s="38"/>
      <c r="R34" s="38">
        <f>49+68</f>
        <v>117</v>
      </c>
      <c r="S34" s="39">
        <f>49+532+116</f>
        <v>697</v>
      </c>
      <c r="T34" s="21"/>
      <c r="U34" s="15"/>
      <c r="V34" s="68"/>
      <c r="W34" s="24" t="str">
        <f>HLOOKUP(Introduction!$G$4,nametranslations,116,FALSE)</f>
        <v>Number surveyed</v>
      </c>
      <c r="X34" s="38"/>
      <c r="Y34" s="84"/>
      <c r="Z34" s="84"/>
      <c r="AA34" s="38"/>
      <c r="AB34" s="38"/>
      <c r="AC34" s="39"/>
      <c r="AD34" s="21"/>
      <c r="AE34" s="15"/>
      <c r="AF34" s="68"/>
      <c r="AG34" s="24" t="str">
        <f>HLOOKUP(Introduction!$G$4,nametranslations,116,FALSE)</f>
        <v>Number surveyed</v>
      </c>
      <c r="AH34" s="38"/>
      <c r="AI34" s="84"/>
      <c r="AJ34" s="84"/>
      <c r="AK34" s="38"/>
      <c r="AL34" s="38"/>
      <c r="AM34" s="39"/>
      <c r="AN34" s="21"/>
      <c r="AO34" s="15"/>
      <c r="BB34" s="76"/>
      <c r="BC34" s="76"/>
      <c r="BD34" s="76"/>
      <c r="BE34" s="76"/>
      <c r="BF34" s="76"/>
      <c r="BG34" s="76"/>
    </row>
    <row r="35" spans="1:59" x14ac:dyDescent="0.3">
      <c r="A35" s="188" t="str">
        <f ca="1">IF(ISBLANK('Data Summary'!A37),"",'Data Summary'!A37)</f>
        <v/>
      </c>
    </row>
    <row r="36" spans="1:59" x14ac:dyDescent="0.3">
      <c r="A36" s="188" t="str">
        <f ca="1">IF(ISBLANK('Data Summary'!A38),"",'Data Summary'!A38)</f>
        <v/>
      </c>
    </row>
    <row r="37" spans="1:59" x14ac:dyDescent="0.3">
      <c r="A37" s="188" t="str">
        <f ca="1">IF(ISBLANK('Data Summary'!A39),"",'Data Summary'!A39)</f>
        <v/>
      </c>
    </row>
    <row r="38" spans="1:59" x14ac:dyDescent="0.3">
      <c r="A38" s="188" t="str">
        <f ca="1">IF(ISBLANK('Data Summary'!A40),"",'Data Summary'!A40)</f>
        <v/>
      </c>
    </row>
    <row r="39" spans="1:59" x14ac:dyDescent="0.3">
      <c r="A39" s="188" t="str">
        <f ca="1">IF(ISBLANK('Data Summary'!A41),"",'Data Summary'!A41)</f>
        <v/>
      </c>
    </row>
    <row r="40" spans="1:59" x14ac:dyDescent="0.3">
      <c r="A40" s="188" t="str">
        <f ca="1">IF(ISBLANK('Data Summary'!A42),"",'Data Summary'!A42)</f>
        <v/>
      </c>
    </row>
    <row r="41" spans="1:59" x14ac:dyDescent="0.3">
      <c r="A41" s="188" t="str">
        <f ca="1">IF(ISBLANK('Data Summary'!A43),"",'Data Summary'!A43)</f>
        <v/>
      </c>
    </row>
    <row r="42" spans="1:59" x14ac:dyDescent="0.3">
      <c r="A42" s="188" t="str">
        <f ca="1">IF(ISBLANK('Data Summary'!A44),"",'Data Summary'!A44)</f>
        <v/>
      </c>
    </row>
    <row r="43" spans="1:59" x14ac:dyDescent="0.3">
      <c r="A43" s="188" t="str">
        <f ca="1">IF(ISBLANK('Data Summary'!A45),"",'Data Summary'!A45)</f>
        <v/>
      </c>
    </row>
    <row r="44" spans="1:59" x14ac:dyDescent="0.3">
      <c r="A44" s="188" t="str">
        <f ca="1">IF(ISBLANK('Data Summary'!A46),"",'Data Summary'!A46)</f>
        <v/>
      </c>
    </row>
    <row r="45" spans="1:59" x14ac:dyDescent="0.3">
      <c r="A45" s="188" t="str">
        <f ca="1">IF(ISBLANK('Data Summary'!A47),"",'Data Summary'!A47)</f>
        <v/>
      </c>
    </row>
    <row r="46" spans="1:59" x14ac:dyDescent="0.3">
      <c r="A46" s="188" t="str">
        <f ca="1">IF(ISBLANK('Data Summary'!A48),"",'Data Summary'!A48)</f>
        <v/>
      </c>
    </row>
    <row r="47" spans="1:59" x14ac:dyDescent="0.3">
      <c r="A47" s="188" t="str">
        <f ca="1">IF(ISBLANK('Data Summary'!A49),"",'Data Summary'!A49)</f>
        <v/>
      </c>
    </row>
    <row r="48" spans="1:59" x14ac:dyDescent="0.3">
      <c r="A48" s="188" t="str">
        <f ca="1">IF(ISBLANK('Data Summary'!A50),"",'Data Summary'!A50)</f>
        <v/>
      </c>
    </row>
    <row r="49" spans="1:1" x14ac:dyDescent="0.3">
      <c r="A49" s="188" t="str">
        <f ca="1">IF(ISBLANK('Data Summary'!A51),"",'Data Summary'!A51)</f>
        <v/>
      </c>
    </row>
    <row r="50" spans="1:1" x14ac:dyDescent="0.3">
      <c r="A50" s="188" t="str">
        <f ca="1">IF(ISBLANK('Data Summary'!A52),"",'Data Summary'!A52)</f>
        <v/>
      </c>
    </row>
    <row r="51" spans="1:1" x14ac:dyDescent="0.3">
      <c r="A51" s="188" t="str">
        <f ca="1">IF(ISBLANK('Data Summary'!A53),"",'Data Summary'!A53)</f>
        <v/>
      </c>
    </row>
    <row r="52" spans="1:1" x14ac:dyDescent="0.3">
      <c r="A52" s="188" t="str">
        <f ca="1">IF(ISBLANK('Data Summary'!A54),"",'Data Summary'!A54)</f>
        <v/>
      </c>
    </row>
    <row r="53" spans="1:1" x14ac:dyDescent="0.3">
      <c r="A53" s="188" t="str">
        <f ca="1">IF(ISBLANK('Data Summary'!A55),"",'Data Summary'!A55)</f>
        <v/>
      </c>
    </row>
    <row r="54" spans="1:1" x14ac:dyDescent="0.3">
      <c r="A54" s="188" t="str">
        <f ca="1">IF(ISBLANK('Data Summary'!A56),"",'Data Summary'!A56)</f>
        <v/>
      </c>
    </row>
    <row r="55" spans="1:1" x14ac:dyDescent="0.3">
      <c r="A55" s="188" t="str">
        <f ca="1">IF(ISBLANK('Data Summary'!A57),"",'Data Summary'!A57)</f>
        <v/>
      </c>
    </row>
    <row r="56" spans="1:1" x14ac:dyDescent="0.3">
      <c r="A56" s="188" t="str">
        <f ca="1">IF(ISBLANK('Data Summary'!A58),"",'Data Summary'!A58)</f>
        <v/>
      </c>
    </row>
    <row r="57" spans="1:1" x14ac:dyDescent="0.3">
      <c r="A57" s="188" t="str">
        <f ca="1">IF(ISBLANK('Data Summary'!A59),"",'Data Summary'!A59)</f>
        <v/>
      </c>
    </row>
    <row r="58" spans="1:1" x14ac:dyDescent="0.3">
      <c r="A58" s="188" t="str">
        <f ca="1">IF(ISBLANK('Data Summary'!A60),"",'Data Summary'!A60)</f>
        <v/>
      </c>
    </row>
    <row r="59" spans="1:1" x14ac:dyDescent="0.3">
      <c r="A59" s="188" t="str">
        <f ca="1">IF(ISBLANK('Data Summary'!A61),"",'Data Summary'!A61)</f>
        <v/>
      </c>
    </row>
    <row r="60" spans="1:1" x14ac:dyDescent="0.3">
      <c r="A60" s="188" t="str">
        <f ca="1">IF(ISBLANK('Data Summary'!A62),"",'Data Summary'!A62)</f>
        <v/>
      </c>
    </row>
    <row r="61" spans="1:1" x14ac:dyDescent="0.3">
      <c r="A61" s="188" t="str">
        <f ca="1">IF(ISBLANK('Data Summary'!A63),"",'Data Summary'!A63)</f>
        <v/>
      </c>
    </row>
    <row r="62" spans="1:1" x14ac:dyDescent="0.3">
      <c r="A62" s="188" t="str">
        <f ca="1">IF(ISBLANK('Data Summary'!A64),"",'Data Summary'!A64)</f>
        <v/>
      </c>
    </row>
    <row r="63" spans="1:1" x14ac:dyDescent="0.3">
      <c r="A63" s="188" t="str">
        <f ca="1">IF(ISBLANK('Data Summary'!A65),"",'Data Summary'!A65)</f>
        <v/>
      </c>
    </row>
    <row r="64" spans="1:1" x14ac:dyDescent="0.3">
      <c r="A64" s="188" t="str">
        <f ca="1">IF(ISBLANK('Data Summary'!A66),"",'Data Summary'!A66)</f>
        <v/>
      </c>
    </row>
    <row r="65" spans="1:1" x14ac:dyDescent="0.3">
      <c r="A65" s="188" t="str">
        <f ca="1">IF(ISBLANK('Data Summary'!A67),"",'Data Summary'!A67)</f>
        <v/>
      </c>
    </row>
    <row r="66" spans="1:1" x14ac:dyDescent="0.3">
      <c r="A66" s="188" t="str">
        <f ca="1">IF(ISBLANK('Data Summary'!A68),"",'Data Summary'!A68)</f>
        <v/>
      </c>
    </row>
    <row r="67" spans="1:1" x14ac:dyDescent="0.3">
      <c r="A67" s="188" t="str">
        <f ca="1">IF(ISBLANK('Data Summary'!A69),"",'Data Summary'!A69)</f>
        <v/>
      </c>
    </row>
    <row r="68" spans="1:1" x14ac:dyDescent="0.3">
      <c r="A68" s="188" t="str">
        <f ca="1">IF(ISBLANK('Data Summary'!A70),"",'Data Summary'!A70)</f>
        <v/>
      </c>
    </row>
    <row r="69" spans="1:1" x14ac:dyDescent="0.3">
      <c r="A69" s="188" t="str">
        <f ca="1">IF(ISBLANK('Data Summary'!A71),"",'Data Summary'!A71)</f>
        <v/>
      </c>
    </row>
    <row r="70" spans="1:1" x14ac:dyDescent="0.3">
      <c r="A70" s="188" t="str">
        <f ca="1">IF(ISBLANK('Data Summary'!A72),"",'Data Summary'!A72)</f>
        <v/>
      </c>
    </row>
    <row r="71" spans="1:1" x14ac:dyDescent="0.3">
      <c r="A71" s="188" t="str">
        <f ca="1">IF(ISBLANK('Data Summary'!A73),"",'Data Summary'!A73)</f>
        <v/>
      </c>
    </row>
    <row r="72" spans="1:1" x14ac:dyDescent="0.3">
      <c r="A72" s="188" t="str">
        <f ca="1">IF(ISBLANK('Data Summary'!A74),"",'Data Summary'!A74)</f>
        <v/>
      </c>
    </row>
    <row r="73" spans="1:1" x14ac:dyDescent="0.3">
      <c r="A73" s="188" t="str">
        <f ca="1">IF(ISBLANK('Data Summary'!A75),"",'Data Summary'!A75)</f>
        <v/>
      </c>
    </row>
    <row r="74" spans="1:1" x14ac:dyDescent="0.3">
      <c r="A74" s="188" t="str">
        <f ca="1">IF(ISBLANK('Data Summary'!A76),"",'Data Summary'!A76)</f>
        <v/>
      </c>
    </row>
    <row r="75" spans="1:1" x14ac:dyDescent="0.3">
      <c r="A75" s="188" t="str">
        <f ca="1">IF(ISBLANK('Data Summary'!A77),"",'Data Summary'!A77)</f>
        <v/>
      </c>
    </row>
    <row r="76" spans="1:1" x14ac:dyDescent="0.3">
      <c r="A76" s="188" t="str">
        <f ca="1">IF(ISBLANK('Data Summary'!A78),"",'Data Summary'!A78)</f>
        <v/>
      </c>
    </row>
    <row r="77" spans="1:1" x14ac:dyDescent="0.3">
      <c r="A77" s="188" t="str">
        <f ca="1">IF(ISBLANK('Data Summary'!A79),"",'Data Summary'!A79)</f>
        <v/>
      </c>
    </row>
    <row r="78" spans="1:1" x14ac:dyDescent="0.3">
      <c r="A78" s="188" t="str">
        <f ca="1">IF(ISBLANK('Data Summary'!A80),"",'Data Summary'!A80)</f>
        <v/>
      </c>
    </row>
    <row r="79" spans="1:1" x14ac:dyDescent="0.3">
      <c r="A79" s="188" t="str">
        <f ca="1">IF(ISBLANK('Data Summary'!A81),"",'Data Summary'!A81)</f>
        <v/>
      </c>
    </row>
    <row r="80" spans="1:1" x14ac:dyDescent="0.3">
      <c r="A80" s="188" t="str">
        <f ca="1">IF(ISBLANK('Data Summary'!A82),"",'Data Summary'!A82)</f>
        <v/>
      </c>
    </row>
    <row r="81" spans="1:1" x14ac:dyDescent="0.3">
      <c r="A81" s="188" t="str">
        <f ca="1">IF(ISBLANK('Data Summary'!A83),"",'Data Summary'!A83)</f>
        <v/>
      </c>
    </row>
    <row r="82" spans="1:1" x14ac:dyDescent="0.3">
      <c r="A82" s="188" t="str">
        <f ca="1">IF(ISBLANK('Data Summary'!A84),"",'Data Summary'!A84)</f>
        <v/>
      </c>
    </row>
    <row r="83" spans="1:1" x14ac:dyDescent="0.3">
      <c r="A83" s="188" t="str">
        <f ca="1">IF(ISBLANK('Data Summary'!A85),"",'Data Summary'!A85)</f>
        <v/>
      </c>
    </row>
    <row r="84" spans="1:1" x14ac:dyDescent="0.3">
      <c r="A84" s="188" t="str">
        <f ca="1">IF(ISBLANK('Data Summary'!A86),"",'Data Summary'!A86)</f>
        <v/>
      </c>
    </row>
    <row r="85" spans="1:1" x14ac:dyDescent="0.3">
      <c r="A85" s="188" t="str">
        <f ca="1">IF(ISBLANK('Data Summary'!A87),"",'Data Summary'!A87)</f>
        <v/>
      </c>
    </row>
    <row r="86" spans="1:1" x14ac:dyDescent="0.3">
      <c r="A86" s="188" t="str">
        <f ca="1">IF(ISBLANK('Data Summary'!A88),"",'Data Summary'!A88)</f>
        <v/>
      </c>
    </row>
    <row r="87" spans="1:1" x14ac:dyDescent="0.3">
      <c r="A87" s="188" t="str">
        <f ca="1">IF(ISBLANK('Data Summary'!A89),"",'Data Summary'!A89)</f>
        <v/>
      </c>
    </row>
    <row r="88" spans="1:1" x14ac:dyDescent="0.3">
      <c r="A88" s="188" t="str">
        <f ca="1">IF(ISBLANK('Data Summary'!A90),"",'Data Summary'!A90)</f>
        <v/>
      </c>
    </row>
    <row r="89" spans="1:1" x14ac:dyDescent="0.3">
      <c r="A89" s="188" t="str">
        <f ca="1">IF(ISBLANK('Data Summary'!A91),"",'Data Summary'!A91)</f>
        <v/>
      </c>
    </row>
    <row r="90" spans="1:1" x14ac:dyDescent="0.3">
      <c r="A90" s="188" t="str">
        <f ca="1">IF(ISBLANK('Data Summary'!A92),"",'Data Summary'!A92)</f>
        <v/>
      </c>
    </row>
    <row r="91" spans="1:1" x14ac:dyDescent="0.3">
      <c r="A91" s="188" t="str">
        <f ca="1">IF(ISBLANK('Data Summary'!A93),"",'Data Summary'!A93)</f>
        <v/>
      </c>
    </row>
    <row r="92" spans="1:1" x14ac:dyDescent="0.3">
      <c r="A92" s="188" t="str">
        <f ca="1">IF(ISBLANK('Data Summary'!A94),"",'Data Summary'!A94)</f>
        <v/>
      </c>
    </row>
    <row r="93" spans="1:1" x14ac:dyDescent="0.3">
      <c r="A93" s="188" t="str">
        <f ca="1">IF(ISBLANK('Data Summary'!A95),"",'Data Summary'!A95)</f>
        <v/>
      </c>
    </row>
    <row r="94" spans="1:1" x14ac:dyDescent="0.3">
      <c r="A94" s="188" t="str">
        <f ca="1">IF(ISBLANK('Data Summary'!A96),"",'Data Summary'!A96)</f>
        <v/>
      </c>
    </row>
    <row r="95" spans="1:1" x14ac:dyDescent="0.3">
      <c r="A95" s="188" t="str">
        <f ca="1">IF(ISBLANK('Data Summary'!A97),"",'Data Summary'!A97)</f>
        <v/>
      </c>
    </row>
    <row r="96" spans="1:1" x14ac:dyDescent="0.3">
      <c r="A96" s="188" t="str">
        <f ca="1">IF(ISBLANK('Data Summary'!A98),"",'Data Summary'!A98)</f>
        <v/>
      </c>
    </row>
    <row r="97" spans="1:1" x14ac:dyDescent="0.3">
      <c r="A97" s="188" t="str">
        <f ca="1">IF(ISBLANK('Data Summary'!A99),"",'Data Summary'!A99)</f>
        <v/>
      </c>
    </row>
    <row r="98" spans="1:1" x14ac:dyDescent="0.3">
      <c r="A98" s="188" t="str">
        <f ca="1">IF(ISBLANK('Data Summary'!A100),"",'Data Summary'!A100)</f>
        <v/>
      </c>
    </row>
    <row r="99" spans="1:1" x14ac:dyDescent="0.3">
      <c r="A99" s="188" t="str">
        <f ca="1">IF(ISBLANK('Data Summary'!A101),"",'Data Summary'!A101)</f>
        <v/>
      </c>
    </row>
    <row r="100" spans="1:1" x14ac:dyDescent="0.3">
      <c r="A100" s="188" t="str">
        <f ca="1">IF(ISBLANK('Data Summary'!A102),"",'Data Summary'!A102)</f>
        <v/>
      </c>
    </row>
    <row r="101" spans="1:1" x14ac:dyDescent="0.3">
      <c r="A101" s="188" t="str">
        <f ca="1">IF(ISBLANK('Data Summary'!A103),"",'Data Summary'!A103)</f>
        <v/>
      </c>
    </row>
    <row r="102" spans="1:1" x14ac:dyDescent="0.3">
      <c r="A102" s="188" t="str">
        <f ca="1">IF(ISBLANK('Data Summary'!A104),"",'Data Summary'!A104)</f>
        <v/>
      </c>
    </row>
    <row r="103" spans="1:1" x14ac:dyDescent="0.3">
      <c r="A103" s="188" t="str">
        <f ca="1">IF(ISBLANK('Data Summary'!A105),"",'Data Summary'!A105)</f>
        <v/>
      </c>
    </row>
    <row r="104" spans="1:1" x14ac:dyDescent="0.3">
      <c r="A104" s="188" t="str">
        <f ca="1">IF(ISBLANK('Data Summary'!A106),"",'Data Summary'!A106)</f>
        <v/>
      </c>
    </row>
    <row r="105" spans="1:1" x14ac:dyDescent="0.3">
      <c r="A105" s="188" t="str">
        <f ca="1">IF(ISBLANK('Data Summary'!A107),"",'Data Summary'!A107)</f>
        <v/>
      </c>
    </row>
    <row r="106" spans="1:1" x14ac:dyDescent="0.3">
      <c r="A106" s="188" t="str">
        <f ca="1">IF(ISBLANK('Data Summary'!A108),"",'Data Summary'!A108)</f>
        <v/>
      </c>
    </row>
    <row r="107" spans="1:1" x14ac:dyDescent="0.3">
      <c r="A107" s="188" t="str">
        <f ca="1">IF(ISBLANK('Data Summary'!A109),"",'Data Summary'!A109)</f>
        <v/>
      </c>
    </row>
    <row r="108" spans="1:1" x14ac:dyDescent="0.3">
      <c r="A108" s="188" t="str">
        <f ca="1">IF(ISBLANK('Data Summary'!A110),"",'Data Summary'!A110)</f>
        <v/>
      </c>
    </row>
    <row r="109" spans="1:1" x14ac:dyDescent="0.3">
      <c r="A109" s="188" t="str">
        <f ca="1">IF(ISBLANK('Data Summary'!A111),"",'Data Summary'!A111)</f>
        <v/>
      </c>
    </row>
    <row r="110" spans="1:1" x14ac:dyDescent="0.3">
      <c r="A110" s="188" t="str">
        <f ca="1">IF(ISBLANK('Data Summary'!A112),"",'Data Summary'!A112)</f>
        <v/>
      </c>
    </row>
    <row r="111" spans="1:1" x14ac:dyDescent="0.3">
      <c r="A111" s="188" t="str">
        <f ca="1">IF(ISBLANK('Data Summary'!A113),"",'Data Summary'!A113)</f>
        <v/>
      </c>
    </row>
    <row r="112" spans="1:1" x14ac:dyDescent="0.3">
      <c r="A112" s="188" t="str">
        <f ca="1">IF(ISBLANK('Data Summary'!A114),"",'Data Summary'!A114)</f>
        <v/>
      </c>
    </row>
    <row r="113" spans="1:1" x14ac:dyDescent="0.3">
      <c r="A113" s="188" t="str">
        <f ca="1">IF(ISBLANK('Data Summary'!A115),"",'Data Summary'!A115)</f>
        <v/>
      </c>
    </row>
    <row r="114" spans="1:1" x14ac:dyDescent="0.3">
      <c r="A114" s="188" t="str">
        <f ca="1">IF(ISBLANK('Data Summary'!A116),"",'Data Summary'!A116)</f>
        <v/>
      </c>
    </row>
    <row r="115" spans="1:1" x14ac:dyDescent="0.3">
      <c r="A115" s="188" t="str">
        <f ca="1">IF(ISBLANK('Data Summary'!A117),"",'Data Summary'!A117)</f>
        <v/>
      </c>
    </row>
    <row r="116" spans="1:1" x14ac:dyDescent="0.3">
      <c r="A116" s="188" t="str">
        <f ca="1">IF(ISBLANK('Data Summary'!A118),"",'Data Summary'!A118)</f>
        <v/>
      </c>
    </row>
    <row r="117" spans="1:1" x14ac:dyDescent="0.3">
      <c r="A117" s="188" t="str">
        <f ca="1">IF(ISBLANK('Data Summary'!A119),"",'Data Summary'!A119)</f>
        <v/>
      </c>
    </row>
    <row r="118" spans="1:1" x14ac:dyDescent="0.3">
      <c r="A118" s="188" t="str">
        <f ca="1">IF(ISBLANK('Data Summary'!A120),"",'Data Summary'!A120)</f>
        <v/>
      </c>
    </row>
    <row r="119" spans="1:1" x14ac:dyDescent="0.3">
      <c r="A119" s="188" t="str">
        <f ca="1">IF(ISBLANK('Data Summary'!A121),"",'Data Summary'!A121)</f>
        <v/>
      </c>
    </row>
    <row r="120" spans="1:1" x14ac:dyDescent="0.3">
      <c r="A120" s="188" t="str">
        <f ca="1">IF(ISBLANK('Data Summary'!A122),"",'Data Summary'!A122)</f>
        <v/>
      </c>
    </row>
    <row r="121" spans="1:1" x14ac:dyDescent="0.3">
      <c r="A121" s="188" t="str">
        <f ca="1">IF(ISBLANK('Data Summary'!A123),"",'Data Summary'!A123)</f>
        <v/>
      </c>
    </row>
    <row r="122" spans="1:1" x14ac:dyDescent="0.3">
      <c r="A122" s="188" t="str">
        <f ca="1">IF(ISBLANK('Data Summary'!A124),"",'Data Summary'!A124)</f>
        <v/>
      </c>
    </row>
    <row r="123" spans="1:1" x14ac:dyDescent="0.3">
      <c r="A123" s="188" t="str">
        <f ca="1">IF(ISBLANK('Data Summary'!A125),"",'Data Summary'!A125)</f>
        <v/>
      </c>
    </row>
    <row r="124" spans="1:1" x14ac:dyDescent="0.3">
      <c r="A124" s="188" t="str">
        <f ca="1">IF(ISBLANK('Data Summary'!A126),"",'Data Summary'!A126)</f>
        <v/>
      </c>
    </row>
    <row r="125" spans="1:1" x14ac:dyDescent="0.3">
      <c r="A125" s="188" t="str">
        <f ca="1">IF(ISBLANK('Data Summary'!A127),"",'Data Summary'!A127)</f>
        <v/>
      </c>
    </row>
    <row r="126" spans="1:1" x14ac:dyDescent="0.3">
      <c r="A126" s="188" t="str">
        <f ca="1">IF(ISBLANK('Data Summary'!A128),"",'Data Summary'!A128)</f>
        <v/>
      </c>
    </row>
    <row r="127" spans="1:1" x14ac:dyDescent="0.3">
      <c r="A127" s="188" t="str">
        <f ca="1">IF(ISBLANK('Data Summary'!A129),"",'Data Summary'!A129)</f>
        <v/>
      </c>
    </row>
    <row r="128" spans="1:1" x14ac:dyDescent="0.3">
      <c r="A128" s="188" t="str">
        <f ca="1">IF(ISBLANK('Data Summary'!A130),"",'Data Summary'!A130)</f>
        <v/>
      </c>
    </row>
    <row r="129" spans="1:1" x14ac:dyDescent="0.3">
      <c r="A129" s="188" t="str">
        <f ca="1">IF(ISBLANK('Data Summary'!A131),"",'Data Summary'!A131)</f>
        <v/>
      </c>
    </row>
    <row r="130" spans="1:1" x14ac:dyDescent="0.3">
      <c r="A130" s="188" t="str">
        <f ca="1">IF(ISBLANK('Data Summary'!A132),"",'Data Summary'!A132)</f>
        <v/>
      </c>
    </row>
    <row r="131" spans="1:1" x14ac:dyDescent="0.3">
      <c r="A131" s="188" t="str">
        <f ca="1">IF(ISBLANK('Data Summary'!A133),"",'Data Summary'!A133)</f>
        <v/>
      </c>
    </row>
    <row r="132" spans="1:1" x14ac:dyDescent="0.3">
      <c r="A132" s="188" t="str">
        <f ca="1">IF(ISBLANK('Data Summary'!A134),"",'Data Summary'!A134)</f>
        <v/>
      </c>
    </row>
    <row r="133" spans="1:1" x14ac:dyDescent="0.3">
      <c r="A133" s="188" t="str">
        <f ca="1">IF(ISBLANK('Data Summary'!A135),"",'Data Summary'!A135)</f>
        <v/>
      </c>
    </row>
    <row r="134" spans="1:1" x14ac:dyDescent="0.3">
      <c r="A134" s="188" t="str">
        <f ca="1">IF(ISBLANK('Data Summary'!A136),"",'Data Summary'!A136)</f>
        <v/>
      </c>
    </row>
    <row r="135" spans="1:1" x14ac:dyDescent="0.3">
      <c r="A135" s="188" t="str">
        <f ca="1">IF(ISBLANK('Data Summary'!A137),"",'Data Summary'!A137)</f>
        <v/>
      </c>
    </row>
    <row r="136" spans="1:1" x14ac:dyDescent="0.3">
      <c r="A136" s="188" t="str">
        <f ca="1">IF(ISBLANK('Data Summary'!A138),"",'Data Summary'!A138)</f>
        <v/>
      </c>
    </row>
    <row r="137" spans="1:1" x14ac:dyDescent="0.3">
      <c r="A137" s="188" t="str">
        <f ca="1">IF(ISBLANK('Data Summary'!A139),"",'Data Summary'!A139)</f>
        <v/>
      </c>
    </row>
    <row r="138" spans="1:1" x14ac:dyDescent="0.3">
      <c r="A138" s="188" t="str">
        <f ca="1">IF(ISBLANK('Data Summary'!A140),"",'Data Summary'!A140)</f>
        <v/>
      </c>
    </row>
    <row r="139" spans="1:1" x14ac:dyDescent="0.3">
      <c r="A139" s="188" t="str">
        <f ca="1">IF(ISBLANK('Data Summary'!A141),"",'Data Summary'!A141)</f>
        <v/>
      </c>
    </row>
    <row r="140" spans="1:1" x14ac:dyDescent="0.3">
      <c r="A140" s="188" t="str">
        <f ca="1">IF(ISBLANK('Data Summary'!A142),"",'Data Summary'!A142)</f>
        <v/>
      </c>
    </row>
    <row r="141" spans="1:1" x14ac:dyDescent="0.3">
      <c r="A141" s="188" t="str">
        <f ca="1">IF(ISBLANK('Data Summary'!A143),"",'Data Summary'!A143)</f>
        <v/>
      </c>
    </row>
    <row r="142" spans="1:1" x14ac:dyDescent="0.3">
      <c r="A142" s="188" t="str">
        <f ca="1">IF(ISBLANK('Data Summary'!A144),"",'Data Summary'!A144)</f>
        <v/>
      </c>
    </row>
    <row r="143" spans="1:1" x14ac:dyDescent="0.3">
      <c r="A143" s="188" t="str">
        <f ca="1">IF(ISBLANK('Data Summary'!A145),"",'Data Summary'!A145)</f>
        <v/>
      </c>
    </row>
    <row r="144" spans="1:1" x14ac:dyDescent="0.3">
      <c r="A144" s="188" t="str">
        <f ca="1">IF(ISBLANK('Data Summary'!A146),"",'Data Summary'!A146)</f>
        <v/>
      </c>
    </row>
    <row r="145" spans="1:1" x14ac:dyDescent="0.3">
      <c r="A145" s="188" t="str">
        <f ca="1">IF(ISBLANK('Data Summary'!A147),"",'Data Summary'!A147)</f>
        <v/>
      </c>
    </row>
    <row r="146" spans="1:1" x14ac:dyDescent="0.3">
      <c r="A146" s="188" t="str">
        <f ca="1">IF(ISBLANK('Data Summary'!A148),"",'Data Summary'!A148)</f>
        <v/>
      </c>
    </row>
    <row r="147" spans="1:1" x14ac:dyDescent="0.3">
      <c r="A147" s="188" t="str">
        <f ca="1">IF(ISBLANK('Data Summary'!A149),"",'Data Summary'!A149)</f>
        <v/>
      </c>
    </row>
    <row r="148" spans="1:1" x14ac:dyDescent="0.3">
      <c r="A148" s="188" t="e">
        <f>IF(ISBLANK(#REF!),"",#REF!)</f>
        <v>#REF!</v>
      </c>
    </row>
    <row r="149" spans="1:1" x14ac:dyDescent="0.3">
      <c r="A149" s="188" t="e">
        <f>IF(ISBLANK(#REF!),"",#REF!)</f>
        <v>#REF!</v>
      </c>
    </row>
    <row r="150" spans="1:1" x14ac:dyDescent="0.3">
      <c r="A150" s="188" t="e">
        <f>IF(ISBLANK(#REF!),"",#REF!)</f>
        <v>#REF!</v>
      </c>
    </row>
    <row r="151" spans="1:1" x14ac:dyDescent="0.3">
      <c r="A151" s="188" t="e">
        <f>IF(ISBLANK(#REF!),"",#REF!)</f>
        <v>#REF!</v>
      </c>
    </row>
    <row r="152" spans="1:1" x14ac:dyDescent="0.3">
      <c r="A152" s="186"/>
    </row>
    <row r="153" spans="1:1" x14ac:dyDescent="0.3">
      <c r="A153" s="186"/>
    </row>
    <row r="154" spans="1:1" x14ac:dyDescent="0.3">
      <c r="A154" s="186"/>
    </row>
    <row r="155" spans="1:1" x14ac:dyDescent="0.3">
      <c r="A155" s="186"/>
    </row>
    <row r="156" spans="1:1" x14ac:dyDescent="0.3">
      <c r="A156" s="186"/>
    </row>
    <row r="157" spans="1:1" x14ac:dyDescent="0.3">
      <c r="A157" s="186"/>
    </row>
    <row r="158" spans="1:1" x14ac:dyDescent="0.3">
      <c r="A158" s="186"/>
    </row>
    <row r="159" spans="1:1" x14ac:dyDescent="0.3">
      <c r="A159" s="186"/>
    </row>
    <row r="160" spans="1:1" x14ac:dyDescent="0.3">
      <c r="A160" s="186"/>
    </row>
    <row r="161" spans="1:1" x14ac:dyDescent="0.3">
      <c r="A161" s="186"/>
    </row>
    <row r="162" spans="1:1" x14ac:dyDescent="0.3">
      <c r="A162" s="186"/>
    </row>
    <row r="163" spans="1:1" x14ac:dyDescent="0.3">
      <c r="A163" s="186"/>
    </row>
    <row r="164" spans="1:1" x14ac:dyDescent="0.3">
      <c r="A164" s="186"/>
    </row>
    <row r="165" spans="1:1" x14ac:dyDescent="0.3">
      <c r="A165" s="186"/>
    </row>
    <row r="166" spans="1:1" x14ac:dyDescent="0.3">
      <c r="A166" s="186"/>
    </row>
    <row r="167" spans="1:1" x14ac:dyDescent="0.3">
      <c r="A167" s="186"/>
    </row>
    <row r="168" spans="1:1" x14ac:dyDescent="0.3">
      <c r="A168" s="186"/>
    </row>
    <row r="169" spans="1:1" x14ac:dyDescent="0.3">
      <c r="A169" s="186"/>
    </row>
    <row r="170" spans="1:1" x14ac:dyDescent="0.3">
      <c r="A170" s="186"/>
    </row>
    <row r="171" spans="1:1" x14ac:dyDescent="0.3">
      <c r="A171" s="186"/>
    </row>
    <row r="172" spans="1:1" x14ac:dyDescent="0.3">
      <c r="A172" s="186"/>
    </row>
    <row r="173" spans="1:1" x14ac:dyDescent="0.3">
      <c r="A173" s="186"/>
    </row>
    <row r="174" spans="1:1" x14ac:dyDescent="0.3">
      <c r="A174" s="186"/>
    </row>
    <row r="175" spans="1:1" x14ac:dyDescent="0.3">
      <c r="A175" s="186"/>
    </row>
    <row r="176" spans="1:1" x14ac:dyDescent="0.3">
      <c r="A176" s="186"/>
    </row>
    <row r="177" spans="1:1" x14ac:dyDescent="0.3">
      <c r="A177" s="186"/>
    </row>
    <row r="178" spans="1:1" x14ac:dyDescent="0.3">
      <c r="A178" s="186"/>
    </row>
    <row r="179" spans="1:1" x14ac:dyDescent="0.3">
      <c r="A179" s="186"/>
    </row>
    <row r="180" spans="1:1" x14ac:dyDescent="0.3">
      <c r="A180" s="186"/>
    </row>
    <row r="181" spans="1:1" x14ac:dyDescent="0.3">
      <c r="A181" s="186"/>
    </row>
    <row r="182" spans="1:1" x14ac:dyDescent="0.3">
      <c r="A182" s="186"/>
    </row>
    <row r="183" spans="1:1" x14ac:dyDescent="0.3">
      <c r="A183" s="186"/>
    </row>
    <row r="184" spans="1:1" x14ac:dyDescent="0.3">
      <c r="A184" s="186"/>
    </row>
    <row r="185" spans="1:1" x14ac:dyDescent="0.3">
      <c r="A185" s="186"/>
    </row>
    <row r="186" spans="1:1" x14ac:dyDescent="0.3">
      <c r="A186" s="186"/>
    </row>
    <row r="187" spans="1:1" x14ac:dyDescent="0.3">
      <c r="A187" s="186"/>
    </row>
    <row r="188" spans="1:1" x14ac:dyDescent="0.3">
      <c r="A188" s="186"/>
    </row>
    <row r="189" spans="1:1" x14ac:dyDescent="0.3">
      <c r="A189" s="186"/>
    </row>
    <row r="190" spans="1:1" x14ac:dyDescent="0.3">
      <c r="A190" s="186"/>
    </row>
    <row r="191" spans="1:1" x14ac:dyDescent="0.3">
      <c r="A191" s="186"/>
    </row>
    <row r="192" spans="1:1" x14ac:dyDescent="0.3">
      <c r="A192" s="186"/>
    </row>
    <row r="193" spans="1:1" x14ac:dyDescent="0.3">
      <c r="A193" s="186"/>
    </row>
    <row r="194" spans="1:1" x14ac:dyDescent="0.3">
      <c r="A194" s="186"/>
    </row>
    <row r="195" spans="1:1" x14ac:dyDescent="0.3">
      <c r="A195" s="186"/>
    </row>
    <row r="196" spans="1:1" x14ac:dyDescent="0.3">
      <c r="A196" s="186"/>
    </row>
    <row r="197" spans="1:1" x14ac:dyDescent="0.3">
      <c r="A197" s="186"/>
    </row>
    <row r="198" spans="1:1" x14ac:dyDescent="0.3">
      <c r="A198" s="186"/>
    </row>
    <row r="199" spans="1:1" x14ac:dyDescent="0.3">
      <c r="A199" s="186"/>
    </row>
    <row r="200" spans="1:1" x14ac:dyDescent="0.3">
      <c r="A200" s="186"/>
    </row>
    <row r="201" spans="1:1" x14ac:dyDescent="0.3">
      <c r="A201" s="186"/>
    </row>
    <row r="202" spans="1:1" x14ac:dyDescent="0.3">
      <c r="A202" s="186"/>
    </row>
    <row r="203" spans="1:1" x14ac:dyDescent="0.3">
      <c r="A203" s="186"/>
    </row>
    <row r="204" spans="1:1" x14ac:dyDescent="0.3">
      <c r="A204" s="186"/>
    </row>
    <row r="205" spans="1:1" x14ac:dyDescent="0.3">
      <c r="A205" s="186"/>
    </row>
    <row r="206" spans="1:1" x14ac:dyDescent="0.3">
      <c r="A206" s="186"/>
    </row>
    <row r="207" spans="1:1" x14ac:dyDescent="0.3">
      <c r="A207" s="186"/>
    </row>
    <row r="208" spans="1:1" x14ac:dyDescent="0.3">
      <c r="A208" s="186"/>
    </row>
    <row r="209" spans="1:1" x14ac:dyDescent="0.3">
      <c r="A209" s="186"/>
    </row>
    <row r="210" spans="1:1" x14ac:dyDescent="0.3">
      <c r="A210" s="186"/>
    </row>
    <row r="211" spans="1:1" x14ac:dyDescent="0.3">
      <c r="A211" s="186"/>
    </row>
    <row r="212" spans="1:1" x14ac:dyDescent="0.3">
      <c r="A212" s="186"/>
    </row>
    <row r="213" spans="1:1" x14ac:dyDescent="0.3">
      <c r="A213" s="186"/>
    </row>
    <row r="214" spans="1:1" x14ac:dyDescent="0.3">
      <c r="A214" s="186"/>
    </row>
    <row r="215" spans="1:1" x14ac:dyDescent="0.3">
      <c r="A215" s="186"/>
    </row>
    <row r="216" spans="1:1" x14ac:dyDescent="0.3">
      <c r="A216" s="186"/>
    </row>
    <row r="217" spans="1:1" x14ac:dyDescent="0.3">
      <c r="A217" s="186"/>
    </row>
    <row r="218" spans="1:1" x14ac:dyDescent="0.3">
      <c r="A218" s="186"/>
    </row>
    <row r="219" spans="1:1" x14ac:dyDescent="0.3">
      <c r="A219" s="186"/>
    </row>
    <row r="220" spans="1:1" x14ac:dyDescent="0.3">
      <c r="A220" s="186"/>
    </row>
    <row r="221" spans="1:1" x14ac:dyDescent="0.3">
      <c r="A221" s="186"/>
    </row>
    <row r="222" spans="1:1" x14ac:dyDescent="0.3">
      <c r="A222" s="186"/>
    </row>
    <row r="223" spans="1:1" x14ac:dyDescent="0.3">
      <c r="A223" s="186"/>
    </row>
    <row r="224" spans="1:1" x14ac:dyDescent="0.3">
      <c r="A224" s="186"/>
    </row>
    <row r="225" spans="1:1" x14ac:dyDescent="0.3">
      <c r="A225" s="186"/>
    </row>
    <row r="226" spans="1:1" x14ac:dyDescent="0.3">
      <c r="A226" s="186"/>
    </row>
    <row r="227" spans="1:1" x14ac:dyDescent="0.3">
      <c r="A227" s="186"/>
    </row>
    <row r="228" spans="1:1" x14ac:dyDescent="0.3">
      <c r="A228" s="186"/>
    </row>
    <row r="229" spans="1:1" x14ac:dyDescent="0.3">
      <c r="A229" s="186"/>
    </row>
    <row r="230" spans="1:1" x14ac:dyDescent="0.3">
      <c r="A230" s="186"/>
    </row>
    <row r="231" spans="1:1" x14ac:dyDescent="0.3">
      <c r="A231" s="186"/>
    </row>
    <row r="232" spans="1:1" x14ac:dyDescent="0.3">
      <c r="A232" s="186"/>
    </row>
    <row r="233" spans="1:1" x14ac:dyDescent="0.3">
      <c r="A233" s="186"/>
    </row>
    <row r="234" spans="1:1" x14ac:dyDescent="0.3">
      <c r="A234" s="186"/>
    </row>
    <row r="235" spans="1:1" x14ac:dyDescent="0.3">
      <c r="A235" s="186"/>
    </row>
    <row r="236" spans="1:1" x14ac:dyDescent="0.3">
      <c r="A236" s="186"/>
    </row>
    <row r="237" spans="1:1" x14ac:dyDescent="0.3">
      <c r="A237" s="186"/>
    </row>
    <row r="238" spans="1:1" x14ac:dyDescent="0.3">
      <c r="A238" s="186"/>
    </row>
    <row r="239" spans="1:1" x14ac:dyDescent="0.3">
      <c r="A239" s="186"/>
    </row>
    <row r="240" spans="1:1" x14ac:dyDescent="0.3">
      <c r="A240" s="186"/>
    </row>
    <row r="241" spans="1:1" x14ac:dyDescent="0.3">
      <c r="A241" s="186"/>
    </row>
    <row r="242" spans="1:1" x14ac:dyDescent="0.3">
      <c r="A242" s="186"/>
    </row>
    <row r="243" spans="1:1" x14ac:dyDescent="0.3">
      <c r="A243" s="186"/>
    </row>
    <row r="244" spans="1:1" x14ac:dyDescent="0.3">
      <c r="A244" s="186"/>
    </row>
    <row r="245" spans="1:1" x14ac:dyDescent="0.3">
      <c r="A245" s="186"/>
    </row>
    <row r="246" spans="1:1" x14ac:dyDescent="0.3">
      <c r="A246" s="186"/>
    </row>
    <row r="247" spans="1:1" x14ac:dyDescent="0.3">
      <c r="A247" s="186"/>
    </row>
    <row r="248" spans="1:1" x14ac:dyDescent="0.3">
      <c r="A248" s="186"/>
    </row>
    <row r="249" spans="1:1" x14ac:dyDescent="0.3">
      <c r="A249" s="186"/>
    </row>
    <row r="250" spans="1:1" x14ac:dyDescent="0.3">
      <c r="A250" s="186"/>
    </row>
    <row r="251" spans="1:1" x14ac:dyDescent="0.3">
      <c r="A251" s="186"/>
    </row>
    <row r="252" spans="1:1" x14ac:dyDescent="0.3">
      <c r="A252" s="186"/>
    </row>
    <row r="253" spans="1:1" x14ac:dyDescent="0.3">
      <c r="A253" s="186"/>
    </row>
    <row r="254" spans="1:1" x14ac:dyDescent="0.3">
      <c r="A254" s="186"/>
    </row>
    <row r="255" spans="1:1" x14ac:dyDescent="0.3">
      <c r="A255" s="186"/>
    </row>
    <row r="256" spans="1:1" x14ac:dyDescent="0.3">
      <c r="A256" s="186"/>
    </row>
    <row r="257" spans="1:1" x14ac:dyDescent="0.3">
      <c r="A257" s="186"/>
    </row>
    <row r="258" spans="1:1" x14ac:dyDescent="0.3">
      <c r="A258" s="186"/>
    </row>
    <row r="259" spans="1:1" x14ac:dyDescent="0.3">
      <c r="A259" s="186"/>
    </row>
    <row r="260" spans="1:1" x14ac:dyDescent="0.3">
      <c r="A260" s="186"/>
    </row>
    <row r="261" spans="1:1" x14ac:dyDescent="0.3">
      <c r="A261" s="186"/>
    </row>
    <row r="262" spans="1:1" x14ac:dyDescent="0.3">
      <c r="A262" s="186"/>
    </row>
    <row r="263" spans="1:1" x14ac:dyDescent="0.3">
      <c r="A263" s="186"/>
    </row>
    <row r="264" spans="1:1" x14ac:dyDescent="0.3">
      <c r="A264" s="186"/>
    </row>
    <row r="265" spans="1:1" x14ac:dyDescent="0.3">
      <c r="A265" s="186"/>
    </row>
    <row r="266" spans="1:1" x14ac:dyDescent="0.3">
      <c r="A266" s="186"/>
    </row>
    <row r="267" spans="1:1" x14ac:dyDescent="0.3">
      <c r="A267" s="186"/>
    </row>
    <row r="268" spans="1:1" x14ac:dyDescent="0.3">
      <c r="A268" s="186"/>
    </row>
    <row r="269" spans="1:1" x14ac:dyDescent="0.3">
      <c r="A269" s="186"/>
    </row>
    <row r="270" spans="1:1" x14ac:dyDescent="0.3">
      <c r="A270" s="186"/>
    </row>
    <row r="271" spans="1:1" x14ac:dyDescent="0.3">
      <c r="A271" s="186"/>
    </row>
    <row r="272" spans="1:1" x14ac:dyDescent="0.3">
      <c r="A272" s="186"/>
    </row>
    <row r="273" spans="1:1" x14ac:dyDescent="0.3">
      <c r="A273" s="186"/>
    </row>
    <row r="274" spans="1:1" x14ac:dyDescent="0.3">
      <c r="A274" s="186"/>
    </row>
    <row r="275" spans="1:1" x14ac:dyDescent="0.3">
      <c r="A275" s="186"/>
    </row>
    <row r="276" spans="1:1" x14ac:dyDescent="0.3">
      <c r="A276" s="186"/>
    </row>
    <row r="277" spans="1:1" x14ac:dyDescent="0.3">
      <c r="A277" s="186"/>
    </row>
    <row r="278" spans="1:1" x14ac:dyDescent="0.3">
      <c r="A278" s="186"/>
    </row>
    <row r="279" spans="1:1" x14ac:dyDescent="0.3">
      <c r="A279" s="186"/>
    </row>
    <row r="280" spans="1:1" x14ac:dyDescent="0.3">
      <c r="A280" s="186"/>
    </row>
    <row r="281" spans="1:1" x14ac:dyDescent="0.3">
      <c r="A281" s="186"/>
    </row>
    <row r="282" spans="1:1" x14ac:dyDescent="0.3">
      <c r="A282" s="186"/>
    </row>
    <row r="283" spans="1:1" x14ac:dyDescent="0.3">
      <c r="A283" s="186"/>
    </row>
    <row r="284" spans="1:1" x14ac:dyDescent="0.3">
      <c r="A284" s="186"/>
    </row>
    <row r="285" spans="1:1" x14ac:dyDescent="0.3">
      <c r="A285" s="186"/>
    </row>
    <row r="286" spans="1:1" x14ac:dyDescent="0.3">
      <c r="A286" s="186"/>
    </row>
    <row r="287" spans="1:1" x14ac:dyDescent="0.3">
      <c r="A287" s="186"/>
    </row>
    <row r="288" spans="1:1" x14ac:dyDescent="0.3">
      <c r="A288" s="186"/>
    </row>
    <row r="289" spans="1:1" x14ac:dyDescent="0.3">
      <c r="A289" s="186"/>
    </row>
    <row r="290" spans="1:1" x14ac:dyDescent="0.3">
      <c r="A290" s="186"/>
    </row>
    <row r="291" spans="1:1" x14ac:dyDescent="0.3">
      <c r="A291" s="186"/>
    </row>
    <row r="292" spans="1:1" x14ac:dyDescent="0.3">
      <c r="A292" s="186"/>
    </row>
    <row r="293" spans="1:1" x14ac:dyDescent="0.3">
      <c r="A293" s="186"/>
    </row>
    <row r="294" spans="1:1" x14ac:dyDescent="0.3">
      <c r="A294" s="186"/>
    </row>
    <row r="295" spans="1:1" x14ac:dyDescent="0.3">
      <c r="A295" s="186"/>
    </row>
    <row r="296" spans="1:1" x14ac:dyDescent="0.3">
      <c r="A296" s="186"/>
    </row>
    <row r="297" spans="1:1" x14ac:dyDescent="0.3">
      <c r="A297" s="186"/>
    </row>
    <row r="298" spans="1:1" x14ac:dyDescent="0.3">
      <c r="A298" s="186"/>
    </row>
    <row r="299" spans="1:1" x14ac:dyDescent="0.3">
      <c r="A299" s="186"/>
    </row>
    <row r="300" spans="1:1" x14ac:dyDescent="0.3">
      <c r="A300" s="186"/>
    </row>
    <row r="301" spans="1:1" x14ac:dyDescent="0.3">
      <c r="A301" s="186"/>
    </row>
    <row r="302" spans="1:1" x14ac:dyDescent="0.3">
      <c r="A302" s="186"/>
    </row>
    <row r="303" spans="1:1" x14ac:dyDescent="0.3">
      <c r="A303" s="186"/>
    </row>
    <row r="304" spans="1:1" x14ac:dyDescent="0.3">
      <c r="A304" s="186"/>
    </row>
    <row r="305" spans="1:1" x14ac:dyDescent="0.3">
      <c r="A305" s="186"/>
    </row>
    <row r="306" spans="1:1" x14ac:dyDescent="0.3">
      <c r="A306" s="186"/>
    </row>
    <row r="307" spans="1:1" x14ac:dyDescent="0.3">
      <c r="A307" s="186"/>
    </row>
    <row r="308" spans="1:1" x14ac:dyDescent="0.3">
      <c r="A308" s="186"/>
    </row>
    <row r="309" spans="1:1" x14ac:dyDescent="0.3">
      <c r="A309" s="186"/>
    </row>
    <row r="310" spans="1:1" x14ac:dyDescent="0.3">
      <c r="A310" s="186"/>
    </row>
    <row r="311" spans="1:1" x14ac:dyDescent="0.3">
      <c r="A311" s="186"/>
    </row>
    <row r="312" spans="1:1" x14ac:dyDescent="0.3">
      <c r="A312" s="186"/>
    </row>
    <row r="313" spans="1:1" x14ac:dyDescent="0.3">
      <c r="A313" s="186"/>
    </row>
    <row r="314" spans="1:1" x14ac:dyDescent="0.3">
      <c r="A314" s="186"/>
    </row>
    <row r="315" spans="1:1" x14ac:dyDescent="0.3">
      <c r="A315" s="186"/>
    </row>
    <row r="316" spans="1:1" x14ac:dyDescent="0.3">
      <c r="A316" s="186"/>
    </row>
    <row r="317" spans="1:1" x14ac:dyDescent="0.3">
      <c r="A317" s="186"/>
    </row>
    <row r="318" spans="1:1" x14ac:dyDescent="0.3">
      <c r="A318" s="186"/>
    </row>
    <row r="319" spans="1:1" x14ac:dyDescent="0.3">
      <c r="A319" s="186"/>
    </row>
    <row r="320" spans="1:1" x14ac:dyDescent="0.3">
      <c r="A320" s="186"/>
    </row>
    <row r="321" spans="1:1" x14ac:dyDescent="0.3">
      <c r="A321" s="186"/>
    </row>
    <row r="322" spans="1:1" x14ac:dyDescent="0.3">
      <c r="A322" s="186"/>
    </row>
    <row r="323" spans="1:1" x14ac:dyDescent="0.3">
      <c r="A323" s="186"/>
    </row>
    <row r="324" spans="1:1" x14ac:dyDescent="0.3">
      <c r="A324" s="186"/>
    </row>
    <row r="325" spans="1:1" x14ac:dyDescent="0.3">
      <c r="A325" s="186"/>
    </row>
    <row r="326" spans="1:1" x14ac:dyDescent="0.3">
      <c r="A326" s="186"/>
    </row>
    <row r="327" spans="1:1" x14ac:dyDescent="0.3">
      <c r="A327" s="186"/>
    </row>
    <row r="328" spans="1:1" x14ac:dyDescent="0.3">
      <c r="A328" s="186"/>
    </row>
    <row r="329" spans="1:1" x14ac:dyDescent="0.3">
      <c r="A329" s="186"/>
    </row>
    <row r="330" spans="1:1" x14ac:dyDescent="0.3">
      <c r="A330" s="186"/>
    </row>
    <row r="331" spans="1:1" x14ac:dyDescent="0.3">
      <c r="A331" s="186"/>
    </row>
    <row r="332" spans="1:1" x14ac:dyDescent="0.3">
      <c r="A332" s="186"/>
    </row>
    <row r="333" spans="1:1" x14ac:dyDescent="0.3">
      <c r="A333" s="186"/>
    </row>
    <row r="334" spans="1:1" x14ac:dyDescent="0.3">
      <c r="A334" s="186"/>
    </row>
    <row r="335" spans="1:1" x14ac:dyDescent="0.3">
      <c r="A335" s="186"/>
    </row>
    <row r="336" spans="1:1" x14ac:dyDescent="0.3">
      <c r="A336" s="186"/>
    </row>
    <row r="337" spans="1:1" x14ac:dyDescent="0.3">
      <c r="A337" s="186"/>
    </row>
    <row r="338" spans="1:1" x14ac:dyDescent="0.3">
      <c r="A338" s="186"/>
    </row>
    <row r="339" spans="1:1" x14ac:dyDescent="0.3">
      <c r="A339" s="186"/>
    </row>
    <row r="340" spans="1:1" x14ac:dyDescent="0.3">
      <c r="A340" s="186"/>
    </row>
    <row r="341" spans="1:1" x14ac:dyDescent="0.3">
      <c r="A341" s="186"/>
    </row>
    <row r="342" spans="1:1" x14ac:dyDescent="0.3">
      <c r="A342" s="186"/>
    </row>
    <row r="343" spans="1:1" x14ac:dyDescent="0.3">
      <c r="A343" s="186"/>
    </row>
    <row r="344" spans="1:1" x14ac:dyDescent="0.3">
      <c r="A344" s="186"/>
    </row>
    <row r="345" spans="1:1" x14ac:dyDescent="0.3">
      <c r="A345" s="186"/>
    </row>
    <row r="346" spans="1:1" x14ac:dyDescent="0.3">
      <c r="A346" s="186"/>
    </row>
    <row r="347" spans="1:1" x14ac:dyDescent="0.3">
      <c r="A347" s="186"/>
    </row>
    <row r="348" spans="1:1" x14ac:dyDescent="0.3">
      <c r="A348" s="186"/>
    </row>
    <row r="349" spans="1:1" x14ac:dyDescent="0.3">
      <c r="A349" s="186"/>
    </row>
    <row r="350" spans="1:1" x14ac:dyDescent="0.3">
      <c r="A350" s="186"/>
    </row>
    <row r="351" spans="1:1" x14ac:dyDescent="0.3">
      <c r="A351" s="186"/>
    </row>
    <row r="352" spans="1:1" x14ac:dyDescent="0.3">
      <c r="A352" s="186"/>
    </row>
    <row r="353" spans="1:1" x14ac:dyDescent="0.3">
      <c r="A353" s="186"/>
    </row>
    <row r="354" spans="1:1" x14ac:dyDescent="0.3">
      <c r="A354" s="186"/>
    </row>
    <row r="355" spans="1:1" x14ac:dyDescent="0.3">
      <c r="A355" s="186"/>
    </row>
    <row r="356" spans="1:1" x14ac:dyDescent="0.3">
      <c r="A356" s="186"/>
    </row>
    <row r="357" spans="1:1" x14ac:dyDescent="0.3">
      <c r="A357" s="186"/>
    </row>
    <row r="358" spans="1:1" x14ac:dyDescent="0.3">
      <c r="A358" s="186"/>
    </row>
    <row r="359" spans="1:1" x14ac:dyDescent="0.3">
      <c r="A359" s="186"/>
    </row>
    <row r="360" spans="1:1" x14ac:dyDescent="0.3">
      <c r="A360" s="186"/>
    </row>
    <row r="361" spans="1:1" x14ac:dyDescent="0.3">
      <c r="A361" s="186"/>
    </row>
    <row r="362" spans="1:1" x14ac:dyDescent="0.3">
      <c r="A362" s="186"/>
    </row>
    <row r="363" spans="1:1" x14ac:dyDescent="0.3">
      <c r="A363" s="186"/>
    </row>
    <row r="364" spans="1:1" x14ac:dyDescent="0.3">
      <c r="A364" s="186"/>
    </row>
    <row r="365" spans="1:1" x14ac:dyDescent="0.3">
      <c r="A365" s="186"/>
    </row>
    <row r="366" spans="1:1" x14ac:dyDescent="0.3">
      <c r="A366" s="186"/>
    </row>
    <row r="367" spans="1:1" x14ac:dyDescent="0.3">
      <c r="A367" s="186"/>
    </row>
    <row r="368" spans="1:1" x14ac:dyDescent="0.3">
      <c r="A368" s="186"/>
    </row>
    <row r="369" spans="1:1" x14ac:dyDescent="0.3">
      <c r="A369" s="186"/>
    </row>
    <row r="370" spans="1:1" x14ac:dyDescent="0.3">
      <c r="A370" s="186"/>
    </row>
    <row r="371" spans="1:1" x14ac:dyDescent="0.3">
      <c r="A371" s="186"/>
    </row>
    <row r="372" spans="1:1" x14ac:dyDescent="0.3">
      <c r="A372" s="186"/>
    </row>
    <row r="373" spans="1:1" x14ac:dyDescent="0.3">
      <c r="A373" s="186"/>
    </row>
    <row r="374" spans="1:1" x14ac:dyDescent="0.3">
      <c r="A374" s="186"/>
    </row>
    <row r="375" spans="1:1" x14ac:dyDescent="0.3">
      <c r="A375" s="186"/>
    </row>
    <row r="376" spans="1:1" x14ac:dyDescent="0.3">
      <c r="A376" s="186"/>
    </row>
    <row r="377" spans="1:1" x14ac:dyDescent="0.3">
      <c r="A377" s="186"/>
    </row>
    <row r="378" spans="1:1" x14ac:dyDescent="0.3">
      <c r="A378" s="186"/>
    </row>
    <row r="379" spans="1:1" x14ac:dyDescent="0.3">
      <c r="A379" s="186"/>
    </row>
    <row r="380" spans="1:1" x14ac:dyDescent="0.3">
      <c r="A380" s="186"/>
    </row>
    <row r="381" spans="1:1" x14ac:dyDescent="0.3">
      <c r="A381" s="186"/>
    </row>
    <row r="382" spans="1:1" x14ac:dyDescent="0.3">
      <c r="A382" s="186"/>
    </row>
    <row r="383" spans="1:1" x14ac:dyDescent="0.3">
      <c r="A383" s="186"/>
    </row>
    <row r="384" spans="1:1" x14ac:dyDescent="0.3">
      <c r="A384" s="186"/>
    </row>
    <row r="385" spans="1:1" x14ac:dyDescent="0.3">
      <c r="A385" s="186"/>
    </row>
    <row r="386" spans="1:1" x14ac:dyDescent="0.3">
      <c r="A386" s="186"/>
    </row>
    <row r="387" spans="1:1" x14ac:dyDescent="0.3">
      <c r="A387" s="186"/>
    </row>
    <row r="388" spans="1:1" x14ac:dyDescent="0.3">
      <c r="A388" s="186"/>
    </row>
    <row r="389" spans="1:1" x14ac:dyDescent="0.3">
      <c r="A389" s="186"/>
    </row>
    <row r="390" spans="1:1" x14ac:dyDescent="0.3">
      <c r="A390" s="186"/>
    </row>
    <row r="391" spans="1:1" x14ac:dyDescent="0.3">
      <c r="A391" s="186"/>
    </row>
    <row r="392" spans="1:1" x14ac:dyDescent="0.3">
      <c r="A392" s="186"/>
    </row>
    <row r="393" spans="1:1" x14ac:dyDescent="0.3">
      <c r="A393" s="186"/>
    </row>
    <row r="394" spans="1:1" x14ac:dyDescent="0.3">
      <c r="A394" s="186"/>
    </row>
    <row r="395" spans="1:1" x14ac:dyDescent="0.3">
      <c r="A395" s="186"/>
    </row>
    <row r="396" spans="1:1" x14ac:dyDescent="0.3">
      <c r="A396" s="186"/>
    </row>
    <row r="397" spans="1:1" x14ac:dyDescent="0.3">
      <c r="A397" s="186"/>
    </row>
    <row r="398" spans="1:1" x14ac:dyDescent="0.3">
      <c r="A398" s="186"/>
    </row>
    <row r="399" spans="1:1" x14ac:dyDescent="0.3">
      <c r="A399" s="186"/>
    </row>
    <row r="400" spans="1:1" x14ac:dyDescent="0.3">
      <c r="A400" s="186"/>
    </row>
    <row r="401" spans="1:1" x14ac:dyDescent="0.3">
      <c r="A401" s="186"/>
    </row>
    <row r="402" spans="1:1" x14ac:dyDescent="0.3">
      <c r="A402" s="186"/>
    </row>
    <row r="403" spans="1:1" x14ac:dyDescent="0.3">
      <c r="A403" s="186"/>
    </row>
    <row r="404" spans="1:1" x14ac:dyDescent="0.3">
      <c r="A404" s="186"/>
    </row>
    <row r="405" spans="1:1" x14ac:dyDescent="0.3">
      <c r="A405" s="186"/>
    </row>
    <row r="406" spans="1:1" x14ac:dyDescent="0.3">
      <c r="A406" s="186"/>
    </row>
    <row r="407" spans="1:1" x14ac:dyDescent="0.3">
      <c r="A407" s="186"/>
    </row>
    <row r="408" spans="1:1" x14ac:dyDescent="0.3">
      <c r="A408" s="186"/>
    </row>
    <row r="409" spans="1:1" x14ac:dyDescent="0.3">
      <c r="A409" s="186"/>
    </row>
    <row r="410" spans="1:1" x14ac:dyDescent="0.3">
      <c r="A410" s="186"/>
    </row>
    <row r="411" spans="1:1" x14ac:dyDescent="0.3">
      <c r="A411" s="186"/>
    </row>
    <row r="412" spans="1:1" x14ac:dyDescent="0.3">
      <c r="A412" s="186"/>
    </row>
    <row r="413" spans="1:1" x14ac:dyDescent="0.3">
      <c r="A413" s="186"/>
    </row>
    <row r="414" spans="1:1" x14ac:dyDescent="0.3">
      <c r="A414" s="186"/>
    </row>
    <row r="415" spans="1:1" x14ac:dyDescent="0.3">
      <c r="A415" s="186"/>
    </row>
    <row r="416" spans="1:1" x14ac:dyDescent="0.3">
      <c r="A416" s="186"/>
    </row>
    <row r="417" spans="1:1" x14ac:dyDescent="0.3">
      <c r="A417" s="186"/>
    </row>
    <row r="418" spans="1:1" x14ac:dyDescent="0.3">
      <c r="A418" s="186"/>
    </row>
    <row r="419" spans="1:1" x14ac:dyDescent="0.3">
      <c r="A419" s="186"/>
    </row>
    <row r="420" spans="1:1" x14ac:dyDescent="0.3">
      <c r="A420" s="186"/>
    </row>
    <row r="421" spans="1:1" x14ac:dyDescent="0.3">
      <c r="A421" s="186"/>
    </row>
    <row r="422" spans="1:1" x14ac:dyDescent="0.3">
      <c r="A422" s="186"/>
    </row>
    <row r="423" spans="1:1" x14ac:dyDescent="0.3">
      <c r="A423" s="186"/>
    </row>
    <row r="424" spans="1:1" x14ac:dyDescent="0.3">
      <c r="A424" s="186"/>
    </row>
    <row r="425" spans="1:1" x14ac:dyDescent="0.3">
      <c r="A425" s="186"/>
    </row>
    <row r="426" spans="1:1" x14ac:dyDescent="0.3">
      <c r="A426" s="186"/>
    </row>
    <row r="427" spans="1:1" x14ac:dyDescent="0.3">
      <c r="A427" s="186"/>
    </row>
    <row r="428" spans="1:1" x14ac:dyDescent="0.3">
      <c r="A428" s="186"/>
    </row>
    <row r="429" spans="1:1" x14ac:dyDescent="0.3">
      <c r="A429" s="186"/>
    </row>
    <row r="430" spans="1:1" x14ac:dyDescent="0.3">
      <c r="A430" s="186"/>
    </row>
    <row r="431" spans="1:1" x14ac:dyDescent="0.3">
      <c r="A431" s="186"/>
    </row>
    <row r="432" spans="1:1" x14ac:dyDescent="0.3">
      <c r="A432" s="186"/>
    </row>
    <row r="433" spans="1:1" x14ac:dyDescent="0.3">
      <c r="A433" s="186"/>
    </row>
    <row r="434" spans="1:1" x14ac:dyDescent="0.3">
      <c r="A434" s="186"/>
    </row>
    <row r="435" spans="1:1" x14ac:dyDescent="0.3">
      <c r="A435" s="186"/>
    </row>
    <row r="436" spans="1:1" x14ac:dyDescent="0.3">
      <c r="A436" s="186"/>
    </row>
    <row r="437" spans="1:1" x14ac:dyDescent="0.3">
      <c r="A437" s="186"/>
    </row>
    <row r="438" spans="1:1" x14ac:dyDescent="0.3">
      <c r="A438" s="186"/>
    </row>
    <row r="439" spans="1:1" x14ac:dyDescent="0.3">
      <c r="A439" s="186"/>
    </row>
    <row r="440" spans="1:1" x14ac:dyDescent="0.3">
      <c r="A440" s="186"/>
    </row>
    <row r="441" spans="1:1" x14ac:dyDescent="0.3">
      <c r="A441" s="186"/>
    </row>
    <row r="442" spans="1:1" x14ac:dyDescent="0.3">
      <c r="A442" s="186"/>
    </row>
    <row r="443" spans="1:1" x14ac:dyDescent="0.3">
      <c r="A443" s="186"/>
    </row>
    <row r="444" spans="1:1" x14ac:dyDescent="0.3">
      <c r="A444" s="186"/>
    </row>
    <row r="445" spans="1:1" x14ac:dyDescent="0.3">
      <c r="A445" s="186"/>
    </row>
    <row r="446" spans="1:1" x14ac:dyDescent="0.3">
      <c r="A446" s="186"/>
    </row>
    <row r="447" spans="1:1" x14ac:dyDescent="0.3">
      <c r="A447" s="186"/>
    </row>
    <row r="448" spans="1:1" x14ac:dyDescent="0.3">
      <c r="A448" s="186"/>
    </row>
    <row r="449" spans="1:1" x14ac:dyDescent="0.3">
      <c r="A449" s="186"/>
    </row>
    <row r="450" spans="1:1" x14ac:dyDescent="0.3">
      <c r="A450" s="186"/>
    </row>
    <row r="451" spans="1:1" x14ac:dyDescent="0.3">
      <c r="A451" s="186"/>
    </row>
    <row r="452" spans="1:1" x14ac:dyDescent="0.3">
      <c r="A452" s="186"/>
    </row>
    <row r="453" spans="1:1" x14ac:dyDescent="0.3">
      <c r="A453" s="186"/>
    </row>
    <row r="454" spans="1:1" x14ac:dyDescent="0.3">
      <c r="A454" s="186"/>
    </row>
    <row r="455" spans="1:1" x14ac:dyDescent="0.3">
      <c r="A455" s="186"/>
    </row>
    <row r="456" spans="1:1" x14ac:dyDescent="0.3">
      <c r="A456" s="186"/>
    </row>
    <row r="457" spans="1:1" x14ac:dyDescent="0.3">
      <c r="A457" s="186"/>
    </row>
    <row r="458" spans="1:1" x14ac:dyDescent="0.3">
      <c r="A458" s="186"/>
    </row>
    <row r="459" spans="1:1" x14ac:dyDescent="0.3">
      <c r="A459" s="186"/>
    </row>
    <row r="460" spans="1:1" x14ac:dyDescent="0.3">
      <c r="A460" s="186"/>
    </row>
    <row r="461" spans="1:1" x14ac:dyDescent="0.3">
      <c r="A461" s="186"/>
    </row>
    <row r="462" spans="1:1" x14ac:dyDescent="0.3">
      <c r="A462" s="186"/>
    </row>
    <row r="463" spans="1:1" x14ac:dyDescent="0.3">
      <c r="A463" s="186"/>
    </row>
    <row r="464" spans="1:1" x14ac:dyDescent="0.3">
      <c r="A464" s="186"/>
    </row>
    <row r="465" spans="1:1" x14ac:dyDescent="0.3">
      <c r="A465" s="186"/>
    </row>
    <row r="466" spans="1:1" x14ac:dyDescent="0.3">
      <c r="A466" s="186"/>
    </row>
    <row r="467" spans="1:1" x14ac:dyDescent="0.3">
      <c r="A467" s="186"/>
    </row>
    <row r="468" spans="1:1" x14ac:dyDescent="0.3">
      <c r="A468" s="186"/>
    </row>
    <row r="469" spans="1:1" x14ac:dyDescent="0.3">
      <c r="A469" s="186"/>
    </row>
    <row r="470" spans="1:1" x14ac:dyDescent="0.3">
      <c r="A470" s="186"/>
    </row>
    <row r="471" spans="1:1" x14ac:dyDescent="0.3">
      <c r="A471" s="186"/>
    </row>
    <row r="472" spans="1:1" x14ac:dyDescent="0.3">
      <c r="A472" s="186"/>
    </row>
    <row r="473" spans="1:1" x14ac:dyDescent="0.3">
      <c r="A473" s="186"/>
    </row>
    <row r="474" spans="1:1" x14ac:dyDescent="0.3">
      <c r="A474" s="186"/>
    </row>
    <row r="475" spans="1:1" x14ac:dyDescent="0.3">
      <c r="A475" s="186"/>
    </row>
    <row r="476" spans="1:1" x14ac:dyDescent="0.3">
      <c r="A476" s="186"/>
    </row>
    <row r="477" spans="1:1" x14ac:dyDescent="0.3">
      <c r="A477" s="186"/>
    </row>
    <row r="478" spans="1:1" x14ac:dyDescent="0.3">
      <c r="A478" s="186"/>
    </row>
    <row r="479" spans="1:1" x14ac:dyDescent="0.3">
      <c r="A479" s="186"/>
    </row>
    <row r="480" spans="1:1" x14ac:dyDescent="0.3">
      <c r="A480" s="186"/>
    </row>
    <row r="481" spans="1:1" x14ac:dyDescent="0.3">
      <c r="A481" s="186"/>
    </row>
    <row r="482" spans="1:1" x14ac:dyDescent="0.3">
      <c r="A482" s="186"/>
    </row>
    <row r="483" spans="1:1" x14ac:dyDescent="0.3">
      <c r="A483" s="186"/>
    </row>
    <row r="484" spans="1:1" x14ac:dyDescent="0.3">
      <c r="A484" s="186"/>
    </row>
    <row r="485" spans="1:1" x14ac:dyDescent="0.3">
      <c r="A485" s="186"/>
    </row>
    <row r="486" spans="1:1" x14ac:dyDescent="0.3">
      <c r="A486" s="186"/>
    </row>
    <row r="487" spans="1:1" x14ac:dyDescent="0.3">
      <c r="A487" s="186"/>
    </row>
    <row r="488" spans="1:1" x14ac:dyDescent="0.3">
      <c r="A488" s="186"/>
    </row>
    <row r="489" spans="1:1" x14ac:dyDescent="0.3">
      <c r="A489" s="186"/>
    </row>
    <row r="490" spans="1:1" x14ac:dyDescent="0.3">
      <c r="A490" s="186"/>
    </row>
    <row r="491" spans="1:1" x14ac:dyDescent="0.3">
      <c r="A491" s="186"/>
    </row>
    <row r="492" spans="1:1" x14ac:dyDescent="0.3">
      <c r="A492" s="186"/>
    </row>
    <row r="493" spans="1:1" x14ac:dyDescent="0.3">
      <c r="A493" s="186"/>
    </row>
    <row r="494" spans="1:1" x14ac:dyDescent="0.3">
      <c r="A494" s="186"/>
    </row>
    <row r="495" spans="1:1" x14ac:dyDescent="0.3">
      <c r="A495" s="186"/>
    </row>
    <row r="496" spans="1:1" x14ac:dyDescent="0.3">
      <c r="A496" s="186"/>
    </row>
    <row r="497" spans="1:1" x14ac:dyDescent="0.3">
      <c r="A497" s="186"/>
    </row>
    <row r="498" spans="1:1" x14ac:dyDescent="0.3">
      <c r="A498" s="186"/>
    </row>
    <row r="499" spans="1:1" x14ac:dyDescent="0.3">
      <c r="A499" s="186"/>
    </row>
    <row r="500" spans="1:1" x14ac:dyDescent="0.3">
      <c r="A500" s="186"/>
    </row>
    <row r="501" spans="1:1" x14ac:dyDescent="0.3">
      <c r="A501" s="186"/>
    </row>
    <row r="502" spans="1:1" x14ac:dyDescent="0.3">
      <c r="A502" s="186"/>
    </row>
    <row r="503" spans="1:1" x14ac:dyDescent="0.3">
      <c r="A503" s="186"/>
    </row>
    <row r="504" spans="1:1" x14ac:dyDescent="0.3">
      <c r="A504" s="186"/>
    </row>
    <row r="505" spans="1:1" x14ac:dyDescent="0.3">
      <c r="A505" s="186"/>
    </row>
    <row r="506" spans="1:1" x14ac:dyDescent="0.3">
      <c r="A506" s="186"/>
    </row>
    <row r="507" spans="1:1" x14ac:dyDescent="0.3">
      <c r="A507" s="186"/>
    </row>
    <row r="508" spans="1:1" x14ac:dyDescent="0.3">
      <c r="A508" s="186"/>
    </row>
    <row r="509" spans="1:1" x14ac:dyDescent="0.3">
      <c r="A509" s="186"/>
    </row>
    <row r="510" spans="1:1" x14ac:dyDescent="0.3">
      <c r="A510" s="186"/>
    </row>
    <row r="511" spans="1:1" x14ac:dyDescent="0.3">
      <c r="A511" s="186"/>
    </row>
    <row r="512" spans="1:1" x14ac:dyDescent="0.3">
      <c r="A512" s="186"/>
    </row>
    <row r="513" spans="1:1" x14ac:dyDescent="0.3">
      <c r="A513" s="186"/>
    </row>
    <row r="514" spans="1:1" x14ac:dyDescent="0.3">
      <c r="A514" s="186"/>
    </row>
    <row r="515" spans="1:1" x14ac:dyDescent="0.3">
      <c r="A515" s="186"/>
    </row>
    <row r="516" spans="1:1" x14ac:dyDescent="0.3">
      <c r="A516" s="186"/>
    </row>
    <row r="517" spans="1:1" x14ac:dyDescent="0.3">
      <c r="A517" s="186"/>
    </row>
    <row r="518" spans="1:1" x14ac:dyDescent="0.3">
      <c r="A518" s="186"/>
    </row>
    <row r="519" spans="1:1" x14ac:dyDescent="0.3">
      <c r="A519" s="186"/>
    </row>
    <row r="520" spans="1:1" x14ac:dyDescent="0.3">
      <c r="A520" s="186"/>
    </row>
    <row r="521" spans="1:1" x14ac:dyDescent="0.3">
      <c r="A521" s="186"/>
    </row>
    <row r="522" spans="1:1" x14ac:dyDescent="0.3">
      <c r="A522" s="186"/>
    </row>
    <row r="523" spans="1:1" x14ac:dyDescent="0.3">
      <c r="A523" s="186"/>
    </row>
    <row r="524" spans="1:1" x14ac:dyDescent="0.3">
      <c r="A524" s="186"/>
    </row>
    <row r="525" spans="1:1" x14ac:dyDescent="0.3">
      <c r="A525" s="186"/>
    </row>
    <row r="526" spans="1:1" x14ac:dyDescent="0.3">
      <c r="A526" s="186"/>
    </row>
    <row r="527" spans="1:1" x14ac:dyDescent="0.3">
      <c r="A527" s="186"/>
    </row>
    <row r="528" spans="1:1" x14ac:dyDescent="0.3">
      <c r="A528" s="186"/>
    </row>
    <row r="529" spans="1:1" x14ac:dyDescent="0.3">
      <c r="A529" s="186"/>
    </row>
    <row r="530" spans="1:1" x14ac:dyDescent="0.3">
      <c r="A530" s="186"/>
    </row>
    <row r="531" spans="1:1" x14ac:dyDescent="0.3">
      <c r="A531" s="186"/>
    </row>
    <row r="532" spans="1:1" x14ac:dyDescent="0.3">
      <c r="A532" s="186"/>
    </row>
    <row r="533" spans="1:1" x14ac:dyDescent="0.3">
      <c r="A533" s="186"/>
    </row>
    <row r="534" spans="1:1" x14ac:dyDescent="0.3">
      <c r="A534" s="186"/>
    </row>
    <row r="535" spans="1:1" x14ac:dyDescent="0.3">
      <c r="A535" s="186"/>
    </row>
    <row r="536" spans="1:1" x14ac:dyDescent="0.3">
      <c r="A536" s="186"/>
    </row>
    <row r="537" spans="1:1" x14ac:dyDescent="0.3">
      <c r="A537" s="186"/>
    </row>
    <row r="538" spans="1:1" x14ac:dyDescent="0.3">
      <c r="A538" s="186"/>
    </row>
    <row r="539" spans="1:1" x14ac:dyDescent="0.3">
      <c r="A539" s="186"/>
    </row>
    <row r="540" spans="1:1" x14ac:dyDescent="0.3">
      <c r="A540" s="186"/>
    </row>
    <row r="541" spans="1:1" x14ac:dyDescent="0.3">
      <c r="A541" s="186"/>
    </row>
    <row r="542" spans="1:1" x14ac:dyDescent="0.3">
      <c r="A542" s="186"/>
    </row>
    <row r="543" spans="1:1" x14ac:dyDescent="0.3">
      <c r="A543" s="186"/>
    </row>
    <row r="544" spans="1:1" x14ac:dyDescent="0.3">
      <c r="A544" s="186"/>
    </row>
    <row r="545" spans="1:1" x14ac:dyDescent="0.3">
      <c r="A545" s="186"/>
    </row>
    <row r="546" spans="1:1" x14ac:dyDescent="0.3">
      <c r="A546" s="186"/>
    </row>
    <row r="547" spans="1:1" x14ac:dyDescent="0.3">
      <c r="A547" s="186"/>
    </row>
    <row r="548" spans="1:1" x14ac:dyDescent="0.3">
      <c r="A548" s="186"/>
    </row>
    <row r="549" spans="1:1" x14ac:dyDescent="0.3">
      <c r="A549" s="186"/>
    </row>
    <row r="550" spans="1:1" x14ac:dyDescent="0.3">
      <c r="A550" s="186"/>
    </row>
    <row r="551" spans="1: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row r="623" spans="1:1" x14ac:dyDescent="0.3">
      <c r="A623" s="186"/>
    </row>
    <row r="624" spans="1:1" x14ac:dyDescent="0.3">
      <c r="A624" s="186"/>
    </row>
    <row r="625" spans="1:1" x14ac:dyDescent="0.3">
      <c r="A625" s="186"/>
    </row>
    <row r="626" spans="1:1" x14ac:dyDescent="0.3">
      <c r="A626" s="186"/>
    </row>
    <row r="627" spans="1:1" x14ac:dyDescent="0.3">
      <c r="A627" s="186"/>
    </row>
    <row r="628" spans="1:1" x14ac:dyDescent="0.3">
      <c r="A628" s="186"/>
    </row>
    <row r="629" spans="1:1" x14ac:dyDescent="0.3">
      <c r="A629" s="186"/>
    </row>
    <row r="630" spans="1:1" x14ac:dyDescent="0.3">
      <c r="A630" s="186"/>
    </row>
    <row r="631" spans="1:1" x14ac:dyDescent="0.3">
      <c r="A631" s="186"/>
    </row>
    <row r="632" spans="1:1" x14ac:dyDescent="0.3">
      <c r="A632" s="186"/>
    </row>
    <row r="633" spans="1:1" x14ac:dyDescent="0.3">
      <c r="A633" s="186"/>
    </row>
    <row r="634" spans="1:1" x14ac:dyDescent="0.3">
      <c r="A634" s="186"/>
    </row>
    <row r="635" spans="1:1" x14ac:dyDescent="0.3">
      <c r="A635" s="186"/>
    </row>
    <row r="636" spans="1:1" x14ac:dyDescent="0.3">
      <c r="A636" s="186"/>
    </row>
    <row r="637" spans="1:1" x14ac:dyDescent="0.3">
      <c r="A637" s="186"/>
    </row>
    <row r="638" spans="1:1" x14ac:dyDescent="0.3">
      <c r="A638" s="186"/>
    </row>
    <row r="639" spans="1:1" x14ac:dyDescent="0.3">
      <c r="A639" s="186"/>
    </row>
    <row r="640" spans="1:1" x14ac:dyDescent="0.3">
      <c r="A640" s="186"/>
    </row>
  </sheetData>
  <mergeCells count="6">
    <mergeCell ref="C27:I27"/>
    <mergeCell ref="BA27:BG27"/>
    <mergeCell ref="M27:S27"/>
    <mergeCell ref="A2:A3"/>
    <mergeCell ref="W27:AC27"/>
    <mergeCell ref="AG27:AM27"/>
  </mergeCells>
  <hyperlinks>
    <hyperlink ref="A4" location="myrangeS0" display="myrangeS0" xr:uid="{AA945C53-C79E-46DA-86D6-D3A9A69CB88C}"/>
    <hyperlink ref="A5" location="myrangeS1" display="myrangeS1" xr:uid="{8BD20296-C1A1-4921-AC91-92427293A4DF}"/>
    <hyperlink ref="A6" location="myrangeS2" display="myrangeS2" xr:uid="{A7715DEE-EE60-4847-878C-E1D5EE6F883A}"/>
    <hyperlink ref="A7" location="myrangeS3" display="myrangeS3" xr:uid="{8FABFF5F-A71B-41D4-B059-191E68FAC6E3}"/>
    <hyperlink ref="A8" location="myrangeS4" display="myrangeS4" xr:uid="{70BEE15D-3A7E-4907-968B-01D627493911}"/>
    <hyperlink ref="A9" location="myrangeS5" display="myrangeS5" xr:uid="{68E05A03-D606-4EFF-ACF5-6A3E360E8C9F}"/>
    <hyperlink ref="A10" location="myrangeS6" display="myrangeS6" xr:uid="{5FE8222C-F22D-46EB-913F-BDCA29734B85}"/>
    <hyperlink ref="A11" location="myrangeS7" display="myrangeS7" xr:uid="{254F0ACB-0063-4DB2-83A0-FAC877E19830}"/>
    <hyperlink ref="A12" location="myrangeS8" display="myrangeS8" xr:uid="{383765FB-6FDC-44FA-ACC8-007D0D50C292}"/>
    <hyperlink ref="A13" location="myrangeS9" display="myrangeS9" xr:uid="{2D460F74-9E3E-4CB2-8AAF-1D6A81743B3D}"/>
    <hyperlink ref="A14" location="myrangeS10" display="myrangeS10" xr:uid="{C2B87ACC-9C86-4DE4-8BF5-C8242FC72E9D}"/>
    <hyperlink ref="A15" location="myrangeS11" display="myrangeS11" xr:uid="{66351899-467E-4316-B672-9257205A2DBF}"/>
    <hyperlink ref="A16" location="myrangeS12" display="myrangeS12" xr:uid="{A49CD983-B962-453B-8655-038DF8929104}"/>
    <hyperlink ref="A17" location="myrangeS13" display="myrangeS13" xr:uid="{C8360326-D635-46B3-BB8C-4D665B74ECB8}"/>
    <hyperlink ref="A18" location="myrangeS14" display="myrangeS14" xr:uid="{B8BDAAD2-B606-4A89-BBA5-921DD7E19486}"/>
    <hyperlink ref="A19" location="myrangeS15" display="myrangeS15" xr:uid="{674901DB-4FF5-4EDF-A95F-8013C151D130}"/>
    <hyperlink ref="A20" location="myrangeS16" display="myrangeS16" xr:uid="{BF401EE8-9A34-4128-9DB6-DA5A3378A645}"/>
    <hyperlink ref="A21" location="myrangeS17" display="myrangeS17" xr:uid="{883613C7-F541-4025-AE03-1F72062D7C32}"/>
    <hyperlink ref="A22" location="myrangeS18" display="myrangeS18" xr:uid="{D7AB143E-B286-4B20-8E61-A5A1BC4CDA42}"/>
    <hyperlink ref="A23" location="myrangeS19" display="myrangeS19" xr:uid="{FEA02D3A-EE2F-4BE9-A728-5291D5D40D1A}"/>
    <hyperlink ref="A24" location="myrangeS20" display="myrangeS20" xr:uid="{9444D69B-AAEA-4CF7-BEC5-CFF13CEBD347}"/>
    <hyperlink ref="A25" location="myrangeS21" display="myrangeS21" xr:uid="{DD06FA57-2046-45E7-B285-F5699DAC66DA}"/>
    <hyperlink ref="A26" location="myrangeS22" display="myrangeS22" xr:uid="{06492132-5C86-4129-B145-09ED363081EC}"/>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58" customFormat="1" ht="30" customHeight="1" x14ac:dyDescent="0.3">
      <c r="B1" s="612" t="str">
        <f>HLOOKUP(Introduction!$G$4,nametranslations,124,FALSE)</f>
        <v>Hygiene in Schools</v>
      </c>
      <c r="C1" s="192" t="s">
        <v>208</v>
      </c>
      <c r="D1" s="164" t="str">
        <f>+Introduction!$C$7</f>
        <v>Mongolia</v>
      </c>
      <c r="E1" s="164"/>
      <c r="F1" s="164"/>
      <c r="G1" s="164"/>
      <c r="H1" s="164"/>
      <c r="I1" s="173"/>
      <c r="J1" s="156"/>
      <c r="K1" s="156"/>
      <c r="L1" s="612" t="str">
        <f>HLOOKUP(Introduction!$G$4,nametranslations,124,FALSE)</f>
        <v>Hygiene in Schools</v>
      </c>
      <c r="M1" s="192" t="s">
        <v>209</v>
      </c>
      <c r="N1" s="164" t="str">
        <f>+Introduction!$C$7</f>
        <v>Mongolia</v>
      </c>
      <c r="O1" s="164"/>
      <c r="P1" s="164"/>
      <c r="Q1" s="164"/>
      <c r="R1" s="164"/>
      <c r="S1" s="173"/>
      <c r="T1" s="156"/>
      <c r="U1" s="156"/>
      <c r="V1" s="612" t="str">
        <f>HLOOKUP(Introduction!$G$4,nametranslations,124,FALSE)</f>
        <v>Hygiene in Schools</v>
      </c>
      <c r="W1" s="192">
        <v>2023</v>
      </c>
      <c r="X1" s="164" t="str">
        <f>+Introduction!$C$7</f>
        <v>Mongolia</v>
      </c>
      <c r="Y1" s="164"/>
      <c r="Z1" s="164"/>
      <c r="AA1" s="164"/>
      <c r="AB1" s="164"/>
      <c r="AC1" s="173"/>
      <c r="AD1" s="156"/>
      <c r="AE1" s="156"/>
      <c r="AF1" s="612" t="str">
        <f>HLOOKUP(Introduction!$G$4,nametranslations,124,FALSE)</f>
        <v>Hygiene in Schools</v>
      </c>
      <c r="AG1" s="192">
        <v>2024</v>
      </c>
      <c r="AH1" s="164" t="str">
        <f>+Introduction!$C$7</f>
        <v>Mongolia</v>
      </c>
      <c r="AI1" s="164"/>
      <c r="AJ1" s="164"/>
      <c r="AK1" s="164"/>
      <c r="AL1" s="164"/>
      <c r="AM1" s="173"/>
      <c r="AN1" s="156"/>
      <c r="AO1" s="156"/>
    </row>
    <row r="2" spans="1:232" s="158" customFormat="1" ht="30" customHeight="1" x14ac:dyDescent="0.3">
      <c r="A2" s="353" t="s">
        <v>225</v>
      </c>
      <c r="B2" s="165" t="s">
        <v>206</v>
      </c>
      <c r="C2" s="154" t="s">
        <v>145</v>
      </c>
      <c r="D2" s="154" t="s">
        <v>174</v>
      </c>
      <c r="E2" s="166"/>
      <c r="F2" s="166"/>
      <c r="G2" s="166"/>
      <c r="H2" s="166"/>
      <c r="I2" s="174"/>
      <c r="J2" s="159" t="s">
        <v>210</v>
      </c>
      <c r="K2" s="159"/>
      <c r="L2" s="165" t="s">
        <v>207</v>
      </c>
      <c r="M2" s="154" t="s">
        <v>144</v>
      </c>
      <c r="N2" s="154" t="s">
        <v>147</v>
      </c>
      <c r="O2" s="166"/>
      <c r="P2" s="166"/>
      <c r="Q2" s="166"/>
      <c r="R2" s="166"/>
      <c r="S2" s="174"/>
      <c r="T2" s="159" t="s">
        <v>210</v>
      </c>
      <c r="U2" s="159"/>
      <c r="V2" s="165" t="s">
        <v>240</v>
      </c>
      <c r="W2" s="154" t="s">
        <v>145</v>
      </c>
      <c r="X2" s="154" t="s">
        <v>174</v>
      </c>
      <c r="Y2" s="166"/>
      <c r="Z2" s="166"/>
      <c r="AA2" s="166"/>
      <c r="AB2" s="166"/>
      <c r="AC2" s="174"/>
      <c r="AD2" s="159" t="s">
        <v>210</v>
      </c>
      <c r="AE2" s="159"/>
      <c r="AF2" s="165" t="s">
        <v>241</v>
      </c>
      <c r="AG2" s="154" t="s">
        <v>145</v>
      </c>
      <c r="AH2" s="154" t="s">
        <v>174</v>
      </c>
      <c r="AI2" s="166"/>
      <c r="AJ2" s="166"/>
      <c r="AK2" s="166"/>
      <c r="AL2" s="166"/>
      <c r="AM2" s="174"/>
      <c r="AN2" s="159" t="s">
        <v>210</v>
      </c>
      <c r="AO2" s="159"/>
    </row>
    <row r="3" spans="1:232" s="136" customFormat="1" ht="18" customHeight="1" x14ac:dyDescent="0.3">
      <c r="A3" s="353"/>
      <c r="B3" s="182" t="str">
        <f>HLOOKUP(Introduction!$G$4,nametranslations,152,FALSE)</f>
        <v>Definition</v>
      </c>
      <c r="C3" s="183" t="str">
        <f>HLOOKUP(Introduction!$G$4,nametranslations,102,FALSE)</f>
        <v>Estimates (%)</v>
      </c>
      <c r="D3" s="184" t="str">
        <f>HLOOKUP(Introduction!$G$4,nametranslations,24,FALSE)</f>
        <v>Total</v>
      </c>
      <c r="E3" s="184" t="str">
        <f>HLOOKUP(Introduction!$G$4,nametranslations,26,FALSE)</f>
        <v>Urban</v>
      </c>
      <c r="F3" s="184" t="str">
        <f>HLOOKUP(Introduction!$G$4,nametranslations,25,FALSE)</f>
        <v>Rural</v>
      </c>
      <c r="G3" s="184" t="str">
        <f>HLOOKUP(Introduction!$G$4,nametranslations,27,FALSE)</f>
        <v>Pre-primary</v>
      </c>
      <c r="H3" s="184" t="str">
        <f>HLOOKUP(Introduction!$G$4,nametranslations,28,FALSE)</f>
        <v>Primary</v>
      </c>
      <c r="I3" s="185" t="str">
        <f>HLOOKUP(Introduction!$G$4,nametranslations,29,FALSE)</f>
        <v>Secondary</v>
      </c>
      <c r="J3" s="134"/>
      <c r="K3" s="134"/>
      <c r="L3" s="182" t="str">
        <f>HLOOKUP(Introduction!$G$4,nametranslations,152,FALSE)</f>
        <v>Definition</v>
      </c>
      <c r="M3" s="183" t="str">
        <f>HLOOKUP(Introduction!$G$4,nametranslations,102,FALSE)</f>
        <v>Estimates (%)</v>
      </c>
      <c r="N3" s="184" t="str">
        <f>HLOOKUP(Introduction!$G$4,nametranslations,24,FALSE)</f>
        <v>Total</v>
      </c>
      <c r="O3" s="184" t="str">
        <f>HLOOKUP(Introduction!$G$4,nametranslations,26,FALSE)</f>
        <v>Urban</v>
      </c>
      <c r="P3" s="184" t="str">
        <f>HLOOKUP(Introduction!$G$4,nametranslations,25,FALSE)</f>
        <v>Rural</v>
      </c>
      <c r="Q3" s="184" t="str">
        <f>HLOOKUP(Introduction!$G$4,nametranslations,27,FALSE)</f>
        <v>Pre-primary</v>
      </c>
      <c r="R3" s="184" t="str">
        <f>HLOOKUP(Introduction!$G$4,nametranslations,28,FALSE)</f>
        <v>Primary</v>
      </c>
      <c r="S3" s="185" t="str">
        <f>HLOOKUP(Introduction!$G$4,nametranslations,29,FALSE)</f>
        <v>Secondary</v>
      </c>
      <c r="T3" s="134"/>
      <c r="U3" s="134"/>
      <c r="V3" s="182" t="str">
        <f>HLOOKUP(Introduction!$G$4,nametranslations,152,FALSE)</f>
        <v>Definition</v>
      </c>
      <c r="W3" s="183" t="str">
        <f>HLOOKUP(Introduction!$G$4,nametranslations,102,FALSE)</f>
        <v>Estimates (%)</v>
      </c>
      <c r="X3" s="184" t="str">
        <f>HLOOKUP(Introduction!$G$4,nametranslations,24,FALSE)</f>
        <v>Total</v>
      </c>
      <c r="Y3" s="184" t="str">
        <f>HLOOKUP(Introduction!$G$4,nametranslations,26,FALSE)</f>
        <v>Urban</v>
      </c>
      <c r="Z3" s="184" t="str">
        <f>HLOOKUP(Introduction!$G$4,nametranslations,25,FALSE)</f>
        <v>Rural</v>
      </c>
      <c r="AA3" s="184" t="str">
        <f>HLOOKUP(Introduction!$G$4,nametranslations,27,FALSE)</f>
        <v>Pre-primary</v>
      </c>
      <c r="AB3" s="184" t="str">
        <f>HLOOKUP(Introduction!$G$4,nametranslations,28,FALSE)</f>
        <v>Primary</v>
      </c>
      <c r="AC3" s="185" t="str">
        <f>HLOOKUP(Introduction!$G$4,nametranslations,29,FALSE)</f>
        <v>Secondary</v>
      </c>
      <c r="AD3" s="134"/>
      <c r="AE3" s="134"/>
      <c r="AF3" s="182" t="str">
        <f>HLOOKUP(Introduction!$G$4,nametranslations,152,FALSE)</f>
        <v>Definition</v>
      </c>
      <c r="AG3" s="183" t="str">
        <f>HLOOKUP(Introduction!$G$4,nametranslations,102,FALSE)</f>
        <v>Estimates (%)</v>
      </c>
      <c r="AH3" s="184" t="str">
        <f>HLOOKUP(Introduction!$G$4,nametranslations,24,FALSE)</f>
        <v>Total</v>
      </c>
      <c r="AI3" s="184" t="str">
        <f>HLOOKUP(Introduction!$G$4,nametranslations,26,FALSE)</f>
        <v>Urban</v>
      </c>
      <c r="AJ3" s="184" t="str">
        <f>HLOOKUP(Introduction!$G$4,nametranslations,25,FALSE)</f>
        <v>Rural</v>
      </c>
      <c r="AK3" s="184" t="str">
        <f>HLOOKUP(Introduction!$G$4,nametranslations,27,FALSE)</f>
        <v>Pre-primary</v>
      </c>
      <c r="AL3" s="184" t="str">
        <f>HLOOKUP(Introduction!$G$4,nametranslations,28,FALSE)</f>
        <v>Primary</v>
      </c>
      <c r="AM3" s="185" t="str">
        <f>HLOOKUP(Introduction!$G$4,nametranslations,29,FALSE)</f>
        <v>Secondary</v>
      </c>
      <c r="AN3" s="134"/>
      <c r="AO3" s="134"/>
      <c r="AP3" s="135"/>
      <c r="AZ3" s="135"/>
      <c r="BA3" s="135"/>
      <c r="BB3" s="127"/>
      <c r="BC3" s="127"/>
      <c r="BD3" s="127"/>
      <c r="BE3" s="127"/>
      <c r="BF3" s="127"/>
      <c r="BG3" s="127"/>
      <c r="BJ3" s="135"/>
      <c r="BT3" s="135"/>
      <c r="CD3" s="135"/>
      <c r="CN3" s="135"/>
      <c r="CX3" s="135"/>
      <c r="DH3" s="135"/>
      <c r="DR3" s="135"/>
      <c r="EB3" s="135"/>
      <c r="EL3" s="135"/>
      <c r="EV3" s="135"/>
      <c r="FF3" s="135"/>
      <c r="FP3" s="135"/>
      <c r="FZ3" s="135"/>
      <c r="GJ3" s="135"/>
      <c r="GT3" s="135"/>
      <c r="HD3" s="135"/>
      <c r="HN3" s="135"/>
      <c r="HX3" s="135"/>
    </row>
    <row r="4" spans="1:232" s="2" customFormat="1" x14ac:dyDescent="0.3">
      <c r="A4" s="638" t="str">
        <f>IF(ISBLANK('Data Summary'!A6),"",'Data Summary'!A6)</f>
        <v>MNG_2016_UIS</v>
      </c>
      <c r="B4" s="72"/>
      <c r="C4" s="43" t="str">
        <f>HLOOKUP(Introduction!$G$4,nametranslations,118,FALSE)</f>
        <v>No facility</v>
      </c>
      <c r="D4" s="5"/>
      <c r="E4" s="5"/>
      <c r="F4" s="5"/>
      <c r="G4" s="5"/>
      <c r="H4" s="5"/>
      <c r="I4" s="22"/>
      <c r="J4" s="20"/>
      <c r="K4" s="20"/>
      <c r="L4" s="63"/>
      <c r="M4" s="43" t="str">
        <f>HLOOKUP(Introduction!$G$4,nametranslations,118,FALSE)</f>
        <v>No facility</v>
      </c>
      <c r="N4" s="5">
        <v>0</v>
      </c>
      <c r="O4" s="5">
        <v>0</v>
      </c>
      <c r="P4" s="5">
        <v>0</v>
      </c>
      <c r="Q4" s="16"/>
      <c r="R4" s="16">
        <v>0</v>
      </c>
      <c r="S4" s="40">
        <v>0</v>
      </c>
      <c r="T4" s="20"/>
      <c r="U4" s="20"/>
      <c r="V4" s="72"/>
      <c r="W4" s="43" t="str">
        <f>HLOOKUP(Introduction!$G$4,nametranslations,118,FALSE)</f>
        <v>No facility</v>
      </c>
      <c r="X4" s="5">
        <v>0</v>
      </c>
      <c r="Y4" s="5"/>
      <c r="Z4" s="5"/>
      <c r="AA4" s="5"/>
      <c r="AB4" s="5">
        <v>0</v>
      </c>
      <c r="AC4" s="22">
        <v>0</v>
      </c>
      <c r="AD4" s="20"/>
      <c r="AE4" s="20"/>
      <c r="AF4" s="72"/>
      <c r="AG4" s="43" t="str">
        <f>HLOOKUP(Introduction!$G$4,nametranslations,118,FALSE)</f>
        <v>No facility</v>
      </c>
      <c r="AH4" s="5">
        <v>0</v>
      </c>
      <c r="AI4" s="5"/>
      <c r="AJ4" s="5"/>
      <c r="AK4" s="5"/>
      <c r="AL4" s="5">
        <v>0</v>
      </c>
      <c r="AM4" s="22">
        <v>0</v>
      </c>
      <c r="AN4" s="20"/>
      <c r="AO4" s="20"/>
      <c r="AP4" s="70"/>
      <c r="AZ4" s="70"/>
      <c r="BA4" s="70"/>
      <c r="BB4" s="75"/>
      <c r="BC4" s="75"/>
      <c r="BD4" s="75"/>
      <c r="BE4" s="75"/>
      <c r="BF4" s="75"/>
      <c r="BG4" s="75"/>
      <c r="BJ4" s="70"/>
      <c r="BT4" s="70"/>
      <c r="CD4" s="70"/>
      <c r="CN4" s="70"/>
      <c r="CX4" s="70"/>
      <c r="DH4" s="70"/>
      <c r="DR4" s="70"/>
      <c r="EB4" s="70"/>
      <c r="EL4" s="70"/>
      <c r="EV4" s="70"/>
      <c r="FF4" s="70"/>
      <c r="FP4" s="70"/>
      <c r="FZ4" s="70"/>
      <c r="GJ4" s="70"/>
      <c r="GT4" s="70"/>
      <c r="HD4" s="70"/>
      <c r="HN4" s="70"/>
      <c r="HX4" s="70"/>
    </row>
    <row r="5" spans="1:232" s="2" customFormat="1" x14ac:dyDescent="0.3">
      <c r="A5" s="638" t="str">
        <f ca="1">IF(ISBLANK('Data Summary'!A7),"",'Data Summary'!A7)</f>
        <v>MNG_2017_SUR</v>
      </c>
      <c r="B5" s="72"/>
      <c r="C5" s="43" t="str">
        <f>HLOOKUP(Introduction!$G$4,nametranslations,74,FALSE)</f>
        <v>Facility</v>
      </c>
      <c r="D5" s="5"/>
      <c r="E5" s="5"/>
      <c r="F5" s="5"/>
      <c r="G5" s="5"/>
      <c r="H5" s="5"/>
      <c r="I5" s="22"/>
      <c r="J5" s="20"/>
      <c r="K5" s="20"/>
      <c r="L5" s="63"/>
      <c r="M5" s="43" t="str">
        <f>HLOOKUP(Introduction!$G$4,nametranslations,74,FALSE)</f>
        <v>Facility</v>
      </c>
      <c r="N5" s="5">
        <v>100</v>
      </c>
      <c r="O5" s="5">
        <v>100</v>
      </c>
      <c r="P5" s="5">
        <v>100</v>
      </c>
      <c r="Q5" s="16"/>
      <c r="R5" s="16">
        <v>100</v>
      </c>
      <c r="S5" s="40">
        <v>100</v>
      </c>
      <c r="T5" s="20"/>
      <c r="U5" s="20"/>
      <c r="V5" s="72"/>
      <c r="W5" s="43" t="str">
        <f>HLOOKUP(Introduction!$G$4,nametranslations,74,FALSE)</f>
        <v>Facility</v>
      </c>
      <c r="X5" s="16">
        <v>100</v>
      </c>
      <c r="Y5" s="5"/>
      <c r="Z5" s="5"/>
      <c r="AA5" s="5"/>
      <c r="AB5" s="5">
        <v>100</v>
      </c>
      <c r="AC5" s="22">
        <v>100</v>
      </c>
      <c r="AD5" s="20"/>
      <c r="AE5" s="20"/>
      <c r="AF5" s="72"/>
      <c r="AG5" s="43" t="str">
        <f>HLOOKUP(Introduction!$G$4,nametranslations,74,FALSE)</f>
        <v>Facility</v>
      </c>
      <c r="AH5" s="16">
        <v>100</v>
      </c>
      <c r="AI5" s="5"/>
      <c r="AJ5" s="5"/>
      <c r="AK5" s="5"/>
      <c r="AL5" s="5">
        <v>100</v>
      </c>
      <c r="AM5" s="22">
        <v>100</v>
      </c>
      <c r="AN5" s="20"/>
      <c r="AO5" s="20"/>
      <c r="AP5" s="70"/>
      <c r="AZ5" s="70"/>
      <c r="BA5" s="70"/>
      <c r="BB5" s="75"/>
      <c r="BC5" s="75"/>
      <c r="BD5" s="75"/>
      <c r="BE5" s="75"/>
      <c r="BF5" s="75"/>
      <c r="BG5" s="75"/>
      <c r="BJ5" s="70"/>
      <c r="BT5" s="70"/>
      <c r="CD5" s="70"/>
      <c r="CN5" s="70"/>
      <c r="CX5" s="70"/>
      <c r="DH5" s="70"/>
      <c r="DR5" s="70"/>
      <c r="EB5" s="70"/>
      <c r="EL5" s="70"/>
      <c r="EV5" s="70"/>
      <c r="FF5" s="70"/>
      <c r="FP5" s="70"/>
      <c r="FZ5" s="70"/>
      <c r="GJ5" s="70"/>
      <c r="GT5" s="70"/>
      <c r="HD5" s="70"/>
      <c r="HN5" s="70"/>
      <c r="HX5" s="70"/>
    </row>
    <row r="6" spans="1:232" s="2" customFormat="1" ht="15.6" customHeight="1" x14ac:dyDescent="0.3">
      <c r="A6" s="638" t="str">
        <f ca="1">IF(ISBLANK('Data Summary'!A8),"",'Data Summary'!A8)</f>
        <v>MNG_2023_UIS</v>
      </c>
      <c r="B6" s="72"/>
      <c r="C6" s="44" t="str">
        <f>HLOOKUP(Introduction!$G$4,nametranslations,125,FALSE)</f>
        <v>Facility with no water or soap</v>
      </c>
      <c r="D6" s="16"/>
      <c r="E6" s="5"/>
      <c r="F6" s="5"/>
      <c r="G6" s="5"/>
      <c r="H6" s="5"/>
      <c r="I6" s="22"/>
      <c r="J6" s="20"/>
      <c r="K6" s="20"/>
      <c r="L6" s="72"/>
      <c r="M6" s="44" t="str">
        <f>HLOOKUP(Introduction!$G$4,nametranslations,125,FALSE)</f>
        <v>Facility with no water or soap</v>
      </c>
      <c r="N6" s="16"/>
      <c r="O6" s="5"/>
      <c r="P6" s="5"/>
      <c r="Q6" s="16"/>
      <c r="R6" s="16"/>
      <c r="S6" s="40"/>
      <c r="T6" s="20"/>
      <c r="U6" s="20"/>
      <c r="V6" s="72"/>
      <c r="W6" s="44" t="str">
        <f>HLOOKUP(Introduction!$G$4,nametranslations,125,FALSE)</f>
        <v>Facility with no water or soap</v>
      </c>
      <c r="X6" s="16"/>
      <c r="Y6" s="5"/>
      <c r="Z6" s="5"/>
      <c r="AA6" s="5"/>
      <c r="AB6" s="5"/>
      <c r="AC6" s="22"/>
      <c r="AD6" s="20"/>
      <c r="AE6" s="20"/>
      <c r="AF6" s="72"/>
      <c r="AG6" s="44" t="str">
        <f>HLOOKUP(Introduction!$G$4,nametranslations,125,FALSE)</f>
        <v>Facility with no water or soap</v>
      </c>
      <c r="AH6" s="16"/>
      <c r="AI6" s="5"/>
      <c r="AJ6" s="5"/>
      <c r="AK6" s="5"/>
      <c r="AL6" s="5"/>
      <c r="AM6" s="22"/>
      <c r="AN6" s="20"/>
      <c r="AO6" s="20"/>
      <c r="AP6" s="70"/>
      <c r="AZ6" s="70"/>
      <c r="BA6" s="70"/>
      <c r="BB6" s="75"/>
      <c r="BC6" s="75"/>
      <c r="BD6" s="75"/>
      <c r="BE6" s="75"/>
      <c r="BF6" s="75"/>
      <c r="BG6" s="75"/>
      <c r="BJ6" s="70"/>
      <c r="BT6" s="70"/>
      <c r="CD6" s="70"/>
      <c r="CN6" s="70"/>
      <c r="CX6" s="70"/>
      <c r="DH6" s="70"/>
      <c r="DR6" s="70"/>
      <c r="EB6" s="70"/>
      <c r="EL6" s="70"/>
      <c r="EV6" s="70"/>
      <c r="FF6" s="70"/>
      <c r="FP6" s="70"/>
      <c r="FZ6" s="70"/>
      <c r="GJ6" s="70"/>
      <c r="GT6" s="70"/>
      <c r="HD6" s="70"/>
      <c r="HN6" s="70"/>
      <c r="HX6" s="70"/>
    </row>
    <row r="7" spans="1:232" s="2" customFormat="1" x14ac:dyDescent="0.3">
      <c r="A7" s="638" t="str">
        <f ca="1">IF(ISBLANK('Data Summary'!A9),"",'Data Summary'!A9)</f>
        <v>MNG_2024_UIS</v>
      </c>
      <c r="B7" s="63"/>
      <c r="C7" s="44" t="str">
        <f>HLOOKUP(Introduction!$G$4,nametranslations,126,FALSE)</f>
        <v>Facility with water</v>
      </c>
      <c r="D7" s="41"/>
      <c r="E7" s="5"/>
      <c r="F7" s="5"/>
      <c r="G7" s="5"/>
      <c r="H7" s="5"/>
      <c r="I7" s="22"/>
      <c r="J7" s="20"/>
      <c r="K7" s="20"/>
      <c r="L7" s="63" t="s">
        <v>154</v>
      </c>
      <c r="M7" s="44" t="str">
        <f>HLOOKUP(Introduction!$G$4,nametranslations,126,FALSE)</f>
        <v>Facility with water</v>
      </c>
      <c r="N7" s="41">
        <v>77.3</v>
      </c>
      <c r="O7" s="5">
        <v>87</v>
      </c>
      <c r="P7" s="5">
        <v>75.900000000000006</v>
      </c>
      <c r="Q7" s="16"/>
      <c r="R7" s="16">
        <v>80</v>
      </c>
      <c r="S7" s="40">
        <v>75.8</v>
      </c>
      <c r="T7" s="20"/>
      <c r="U7" s="20"/>
      <c r="V7" s="63"/>
      <c r="W7" s="44" t="str">
        <f>HLOOKUP(Introduction!$G$4,nametranslations,126,FALSE)</f>
        <v>Facility with water</v>
      </c>
      <c r="X7" s="16">
        <v>100</v>
      </c>
      <c r="Y7" s="5"/>
      <c r="Z7" s="5"/>
      <c r="AA7" s="5"/>
      <c r="AB7" s="5">
        <v>100</v>
      </c>
      <c r="AC7" s="22">
        <v>100</v>
      </c>
      <c r="AD7" s="20"/>
      <c r="AE7" s="20"/>
      <c r="AF7" s="63"/>
      <c r="AG7" s="44" t="str">
        <f>HLOOKUP(Introduction!$G$4,nametranslations,126,FALSE)</f>
        <v>Facility with water</v>
      </c>
      <c r="AH7" s="16">
        <v>100</v>
      </c>
      <c r="AI7" s="5"/>
      <c r="AJ7" s="5"/>
      <c r="AK7" s="5"/>
      <c r="AL7" s="5">
        <v>100</v>
      </c>
      <c r="AM7" s="22">
        <v>100</v>
      </c>
      <c r="AN7" s="20"/>
      <c r="AO7" s="20"/>
      <c r="AP7" s="70"/>
      <c r="AZ7" s="70"/>
      <c r="BA7" s="70"/>
      <c r="BB7" s="75"/>
      <c r="BC7" s="75"/>
      <c r="BD7" s="75"/>
      <c r="BE7" s="75"/>
      <c r="BF7" s="75"/>
      <c r="BG7" s="75"/>
      <c r="BJ7" s="70"/>
      <c r="BT7" s="70"/>
      <c r="CD7" s="70"/>
      <c r="CN7" s="70"/>
      <c r="CX7" s="70"/>
      <c r="DH7" s="70"/>
      <c r="DR7" s="70"/>
      <c r="EB7" s="70"/>
      <c r="EL7" s="70"/>
      <c r="EV7" s="70"/>
      <c r="FF7" s="70"/>
      <c r="FP7" s="70"/>
      <c r="FZ7" s="70"/>
      <c r="GJ7" s="70"/>
      <c r="GT7" s="70"/>
      <c r="HD7" s="70"/>
      <c r="HN7" s="70"/>
      <c r="HX7" s="70"/>
    </row>
    <row r="8" spans="1:232" s="2" customFormat="1" x14ac:dyDescent="0.3">
      <c r="A8" s="609" t="str">
        <f ca="1">IF(ISBLANK('Data Summary'!A10),"",'Data Summary'!A10)</f>
        <v/>
      </c>
      <c r="B8" s="72"/>
      <c r="C8" s="44" t="str">
        <f>HLOOKUP(Introduction!$G$4,nametranslations,127,FALSE)</f>
        <v>Facility with soap</v>
      </c>
      <c r="D8" s="16"/>
      <c r="E8" s="5"/>
      <c r="F8" s="5"/>
      <c r="G8" s="5"/>
      <c r="H8" s="5"/>
      <c r="I8" s="22"/>
      <c r="J8" s="20"/>
      <c r="K8" s="20"/>
      <c r="L8" s="63" t="s">
        <v>160</v>
      </c>
      <c r="M8" s="44" t="str">
        <f>HLOOKUP(Introduction!$G$4,nametranslations,127,FALSE)</f>
        <v>Facility with soap</v>
      </c>
      <c r="N8" s="16">
        <v>41.4</v>
      </c>
      <c r="O8" s="5">
        <v>52.7</v>
      </c>
      <c r="P8" s="5">
        <v>35.200000000000003</v>
      </c>
      <c r="Q8" s="16"/>
      <c r="R8" s="16">
        <v>43.6</v>
      </c>
      <c r="S8" s="40">
        <v>39.9</v>
      </c>
      <c r="T8" s="20"/>
      <c r="U8" s="20"/>
      <c r="V8" s="72"/>
      <c r="W8" s="44" t="str">
        <f>HLOOKUP(Introduction!$G$4,nametranslations,127,FALSE)</f>
        <v>Facility with soap</v>
      </c>
      <c r="X8" s="16">
        <v>100</v>
      </c>
      <c r="Y8" s="5"/>
      <c r="Z8" s="5"/>
      <c r="AA8" s="5"/>
      <c r="AB8" s="5">
        <v>100</v>
      </c>
      <c r="AC8" s="22">
        <v>100</v>
      </c>
      <c r="AD8" s="20"/>
      <c r="AE8" s="20"/>
      <c r="AF8" s="72"/>
      <c r="AG8" s="44" t="str">
        <f>HLOOKUP(Introduction!$G$4,nametranslations,127,FALSE)</f>
        <v>Facility with soap</v>
      </c>
      <c r="AH8" s="16">
        <v>100</v>
      </c>
      <c r="AI8" s="5"/>
      <c r="AJ8" s="5"/>
      <c r="AK8" s="5"/>
      <c r="AL8" s="5">
        <v>100</v>
      </c>
      <c r="AM8" s="22">
        <v>100</v>
      </c>
      <c r="AN8" s="20"/>
      <c r="AO8" s="20"/>
      <c r="AP8" s="70"/>
      <c r="AZ8" s="70"/>
      <c r="BA8" s="70"/>
      <c r="BB8" s="75"/>
      <c r="BC8" s="75"/>
      <c r="BD8" s="75"/>
      <c r="BE8" s="75"/>
      <c r="BF8" s="75"/>
      <c r="BG8" s="75"/>
      <c r="BJ8" s="70"/>
      <c r="BT8" s="70"/>
      <c r="CD8" s="70"/>
      <c r="CN8" s="70"/>
      <c r="CX8" s="70"/>
      <c r="DH8" s="70"/>
      <c r="DR8" s="70"/>
      <c r="EB8" s="70"/>
      <c r="EL8" s="70"/>
      <c r="EV8" s="70"/>
      <c r="FF8" s="70"/>
      <c r="FP8" s="70"/>
      <c r="FZ8" s="70"/>
      <c r="GJ8" s="70"/>
      <c r="GT8" s="70"/>
      <c r="HD8" s="70"/>
      <c r="HN8" s="70"/>
      <c r="HX8" s="70"/>
    </row>
    <row r="9" spans="1:232" s="622" customFormat="1" ht="20.399999999999999" x14ac:dyDescent="0.3">
      <c r="A9" s="634" t="str">
        <f ca="1">IF(ISBLANK('Data Summary'!A11),"",'Data Summary'!A11)</f>
        <v/>
      </c>
      <c r="B9" s="614" t="s">
        <v>177</v>
      </c>
      <c r="C9" s="635" t="str">
        <f>HLOOKUP(Introduction!$G$4,nametranslations,81,FALSE)</f>
        <v>Basic  
(facility with water &amp; soap)</v>
      </c>
      <c r="D9" s="619"/>
      <c r="E9" s="624"/>
      <c r="F9" s="624"/>
      <c r="G9" s="624"/>
      <c r="H9" s="624"/>
      <c r="I9" s="617">
        <v>91.57</v>
      </c>
      <c r="J9" s="618"/>
      <c r="K9" s="618"/>
      <c r="L9" s="614" t="s">
        <v>161</v>
      </c>
      <c r="M9" s="635" t="str">
        <f>HLOOKUP(Introduction!$G$4,nametranslations,81,FALSE)</f>
        <v>Basic  
(facility with water &amp; soap)</v>
      </c>
      <c r="N9" s="619">
        <f>N8</f>
        <v>41.4</v>
      </c>
      <c r="O9" s="619">
        <f t="shared" ref="O9:P9" si="0">O8</f>
        <v>52.7</v>
      </c>
      <c r="P9" s="619">
        <f t="shared" si="0"/>
        <v>35.200000000000003</v>
      </c>
      <c r="Q9" s="619"/>
      <c r="R9" s="619">
        <f>R8</f>
        <v>43.6</v>
      </c>
      <c r="S9" s="620">
        <f>S8</f>
        <v>39.9</v>
      </c>
      <c r="T9" s="618"/>
      <c r="U9" s="618"/>
      <c r="V9" s="614" t="s">
        <v>177</v>
      </c>
      <c r="W9" s="635" t="str">
        <f>HLOOKUP(Introduction!$G$4,nametranslations,81,FALSE)</f>
        <v>Basic  
(facility with water &amp; soap)</v>
      </c>
      <c r="X9" s="619">
        <v>100</v>
      </c>
      <c r="Y9" s="624"/>
      <c r="Z9" s="624"/>
      <c r="AA9" s="624"/>
      <c r="AB9" s="624">
        <v>100</v>
      </c>
      <c r="AC9" s="617">
        <v>100</v>
      </c>
      <c r="AD9" s="618"/>
      <c r="AE9" s="618"/>
      <c r="AF9" s="614" t="s">
        <v>177</v>
      </c>
      <c r="AG9" s="635" t="str">
        <f>HLOOKUP(Introduction!$G$4,nametranslations,81,FALSE)</f>
        <v>Basic  
(facility with water &amp; soap)</v>
      </c>
      <c r="AH9" s="619">
        <v>100</v>
      </c>
      <c r="AI9" s="624"/>
      <c r="AJ9" s="624"/>
      <c r="AK9" s="624"/>
      <c r="AL9" s="624">
        <v>100</v>
      </c>
      <c r="AM9" s="617">
        <v>100</v>
      </c>
      <c r="AN9" s="618"/>
      <c r="AO9" s="618"/>
      <c r="AP9" s="621"/>
      <c r="AZ9" s="621"/>
      <c r="BA9" s="621"/>
      <c r="BB9" s="623"/>
      <c r="BC9" s="623"/>
      <c r="BD9" s="623"/>
      <c r="BE9" s="623"/>
      <c r="BF9" s="623"/>
      <c r="BG9" s="623"/>
      <c r="BJ9" s="621"/>
      <c r="BT9" s="621"/>
      <c r="CD9" s="621"/>
      <c r="CN9" s="621"/>
      <c r="CX9" s="621"/>
      <c r="DH9" s="621"/>
      <c r="DR9" s="621"/>
      <c r="EB9" s="621"/>
      <c r="EL9" s="621"/>
      <c r="EV9" s="621"/>
      <c r="FF9" s="621"/>
      <c r="FP9" s="621"/>
      <c r="FZ9" s="621"/>
      <c r="GJ9" s="621"/>
      <c r="GT9" s="621"/>
      <c r="HD9" s="621"/>
      <c r="HN9" s="621"/>
      <c r="HX9" s="621"/>
    </row>
    <row r="10" spans="1:232" s="1" customFormat="1" ht="86.55" customHeight="1" x14ac:dyDescent="0.3">
      <c r="A10" s="609" t="str">
        <f ca="1">IF(ISBLANK('Data Summary'!A12),"",'Data Summary'!A12)</f>
        <v/>
      </c>
      <c r="B10" s="66" t="str">
        <f>HLOOKUP(Introduction!$G$4,nametranslations,111,FALSE)</f>
        <v>Notes</v>
      </c>
      <c r="C10" s="350" t="s">
        <v>178</v>
      </c>
      <c r="D10" s="350"/>
      <c r="E10" s="350"/>
      <c r="F10" s="350"/>
      <c r="G10" s="350"/>
      <c r="H10" s="350"/>
      <c r="I10" s="351"/>
      <c r="J10" s="9"/>
      <c r="K10" s="9"/>
      <c r="L10" s="66" t="str">
        <f>HLOOKUP(Introduction!$G$4,nametranslations,111,FALSE)</f>
        <v>Notes</v>
      </c>
      <c r="M10" s="354" t="s">
        <v>168</v>
      </c>
      <c r="N10" s="354"/>
      <c r="O10" s="354"/>
      <c r="P10" s="354"/>
      <c r="Q10" s="354"/>
      <c r="R10" s="354"/>
      <c r="S10" s="355"/>
      <c r="T10" s="9"/>
      <c r="U10" s="9"/>
      <c r="V10" s="66" t="str">
        <f>HLOOKUP(Introduction!$G$4,nametranslations,111,FALSE)</f>
        <v>Notes</v>
      </c>
      <c r="W10" s="350" t="s">
        <v>243</v>
      </c>
      <c r="X10" s="350"/>
      <c r="Y10" s="350"/>
      <c r="Z10" s="350"/>
      <c r="AA10" s="350"/>
      <c r="AB10" s="350"/>
      <c r="AC10" s="351"/>
      <c r="AD10" s="9"/>
      <c r="AE10" s="9"/>
      <c r="AF10" s="66" t="str">
        <f>HLOOKUP(Introduction!$G$4,nametranslations,111,FALSE)</f>
        <v>Notes</v>
      </c>
      <c r="AG10" s="350" t="s">
        <v>243</v>
      </c>
      <c r="AH10" s="350"/>
      <c r="AI10" s="350"/>
      <c r="AJ10" s="350"/>
      <c r="AK10" s="350"/>
      <c r="AL10" s="350"/>
      <c r="AM10" s="351"/>
      <c r="AN10" s="9"/>
      <c r="AO10" s="9"/>
      <c r="AP10" s="71"/>
      <c r="AZ10" s="71"/>
      <c r="BA10" s="352"/>
      <c r="BB10" s="352"/>
      <c r="BC10" s="352"/>
      <c r="BD10" s="352"/>
      <c r="BE10" s="352"/>
      <c r="BF10" s="352"/>
      <c r="BG10" s="352"/>
      <c r="BJ10" s="71"/>
      <c r="BT10" s="71"/>
      <c r="CD10" s="71"/>
      <c r="CN10" s="71"/>
      <c r="CX10" s="71"/>
      <c r="DH10" s="71"/>
      <c r="DR10" s="71"/>
      <c r="EB10" s="71"/>
      <c r="EL10" s="71"/>
      <c r="EV10" s="71"/>
      <c r="FF10" s="71"/>
      <c r="FP10" s="71"/>
      <c r="FZ10" s="71"/>
      <c r="GJ10" s="71"/>
      <c r="GT10" s="71"/>
      <c r="HD10" s="71"/>
      <c r="HN10" s="71"/>
      <c r="HX10" s="71"/>
    </row>
    <row r="11" spans="1:232" s="1" customFormat="1" ht="15.6" customHeight="1" x14ac:dyDescent="0.3">
      <c r="A11" s="609" t="str">
        <f ca="1">IF(ISBLANK('Data Summary'!A13),"",'Data Summary'!A13)</f>
        <v/>
      </c>
      <c r="B11" s="66"/>
      <c r="C11" s="45" t="str">
        <f>HLOOKUP(Introduction!$G$4,nametranslations,112,FALSE)</f>
        <v>Facility estimate used</v>
      </c>
      <c r="D11" s="73"/>
      <c r="E11" s="73"/>
      <c r="F11" s="73"/>
      <c r="G11" s="73"/>
      <c r="H11" s="73"/>
      <c r="I11" s="74"/>
      <c r="J11" s="9"/>
      <c r="K11" s="9"/>
      <c r="L11" s="66"/>
      <c r="M11" s="45" t="str">
        <f>HLOOKUP(Introduction!$G$4,nametranslations,112,FALSE)</f>
        <v>Facility estimate used</v>
      </c>
      <c r="N11" s="29" t="s">
        <v>143</v>
      </c>
      <c r="O11" s="29" t="s">
        <v>143</v>
      </c>
      <c r="P11" s="29" t="s">
        <v>143</v>
      </c>
      <c r="Q11" s="29"/>
      <c r="R11" s="29" t="s">
        <v>143</v>
      </c>
      <c r="S11" s="47" t="s">
        <v>143</v>
      </c>
      <c r="T11" s="9"/>
      <c r="U11" s="9"/>
      <c r="V11" s="66"/>
      <c r="W11" s="45" t="str">
        <f>HLOOKUP(Introduction!$G$4,nametranslations,112,FALSE)</f>
        <v>Facility estimate used</v>
      </c>
      <c r="X11" s="73" t="s">
        <v>226</v>
      </c>
      <c r="Y11" s="73"/>
      <c r="Z11" s="73"/>
      <c r="AA11" s="73"/>
      <c r="AB11" s="73" t="s">
        <v>226</v>
      </c>
      <c r="AC11" s="74" t="s">
        <v>226</v>
      </c>
      <c r="AD11" s="9"/>
      <c r="AE11" s="9"/>
      <c r="AF11" s="66"/>
      <c r="AG11" s="45" t="str">
        <f>HLOOKUP(Introduction!$G$4,nametranslations,112,FALSE)</f>
        <v>Facility estimate used</v>
      </c>
      <c r="AH11" s="73" t="s">
        <v>226</v>
      </c>
      <c r="AI11" s="73"/>
      <c r="AJ11" s="73"/>
      <c r="AK11" s="73"/>
      <c r="AL11" s="73" t="s">
        <v>226</v>
      </c>
      <c r="AM11" s="74" t="s">
        <v>226</v>
      </c>
      <c r="AN11" s="9"/>
      <c r="AO11" s="9"/>
      <c r="AP11" s="71"/>
      <c r="AZ11" s="71"/>
      <c r="BA11" s="71"/>
      <c r="BB11" s="77"/>
      <c r="BC11" s="77"/>
      <c r="BD11" s="77"/>
      <c r="BE11" s="77"/>
      <c r="BF11" s="77"/>
      <c r="BG11" s="77"/>
      <c r="BJ11" s="71"/>
      <c r="BT11" s="71"/>
      <c r="CD11" s="71"/>
      <c r="CN11" s="71"/>
      <c r="CX11" s="71"/>
      <c r="DH11" s="71"/>
      <c r="DR11" s="71"/>
      <c r="EB11" s="71"/>
      <c r="EL11" s="71"/>
      <c r="EV11" s="71"/>
      <c r="FF11" s="71"/>
      <c r="FP11" s="71"/>
      <c r="FZ11" s="71"/>
      <c r="GJ11" s="71"/>
      <c r="GT11" s="71"/>
      <c r="HD11" s="71"/>
      <c r="HN11" s="71"/>
      <c r="HX11" s="71"/>
    </row>
    <row r="12" spans="1:232" s="1" customFormat="1" ht="15" customHeight="1" x14ac:dyDescent="0.3">
      <c r="A12" s="609" t="str">
        <f ca="1">IF(ISBLANK('Data Summary'!A14),"",'Data Summary'!A14)</f>
        <v/>
      </c>
      <c r="B12" s="66"/>
      <c r="C12" s="45" t="str">
        <f>HLOOKUP(Introduction!$G$4,nametranslations,128,FALSE)</f>
        <v>Facility with water estimate used</v>
      </c>
      <c r="D12" s="29"/>
      <c r="E12" s="29"/>
      <c r="F12" s="29"/>
      <c r="G12" s="29"/>
      <c r="H12" s="29"/>
      <c r="I12" s="47"/>
      <c r="J12" s="9"/>
      <c r="K12" s="9"/>
      <c r="L12" s="66"/>
      <c r="M12" s="45" t="str">
        <f>HLOOKUP(Introduction!$G$4,nametranslations,128,FALSE)</f>
        <v>Facility with water estimate used</v>
      </c>
      <c r="N12" s="29" t="s">
        <v>143</v>
      </c>
      <c r="O12" s="29" t="s">
        <v>143</v>
      </c>
      <c r="P12" s="29" t="s">
        <v>143</v>
      </c>
      <c r="Q12" s="29"/>
      <c r="R12" s="29" t="s">
        <v>143</v>
      </c>
      <c r="S12" s="47" t="s">
        <v>143</v>
      </c>
      <c r="T12" s="9"/>
      <c r="U12" s="9"/>
      <c r="V12" s="66"/>
      <c r="W12" s="45" t="str">
        <f>HLOOKUP(Introduction!$G$4,nametranslations,128,FALSE)</f>
        <v>Facility with water estimate used</v>
      </c>
      <c r="X12" s="73" t="s">
        <v>226</v>
      </c>
      <c r="Y12" s="73"/>
      <c r="Z12" s="73"/>
      <c r="AA12" s="73"/>
      <c r="AB12" s="73" t="s">
        <v>226</v>
      </c>
      <c r="AC12" s="74" t="s">
        <v>226</v>
      </c>
      <c r="AD12" s="9"/>
      <c r="AE12" s="9"/>
      <c r="AF12" s="66"/>
      <c r="AG12" s="45" t="str">
        <f>HLOOKUP(Introduction!$G$4,nametranslations,128,FALSE)</f>
        <v>Facility with water estimate used</v>
      </c>
      <c r="AH12" s="73" t="s">
        <v>226</v>
      </c>
      <c r="AI12" s="73"/>
      <c r="AJ12" s="73"/>
      <c r="AK12" s="73"/>
      <c r="AL12" s="73" t="s">
        <v>226</v>
      </c>
      <c r="AM12" s="74" t="s">
        <v>226</v>
      </c>
      <c r="AN12" s="9"/>
      <c r="AO12" s="9"/>
      <c r="AP12" s="71"/>
      <c r="AZ12" s="71"/>
      <c r="BA12" s="71"/>
      <c r="BB12" s="77"/>
      <c r="BC12" s="77"/>
      <c r="BD12" s="77"/>
      <c r="BE12" s="77"/>
      <c r="BF12" s="77"/>
      <c r="BG12" s="77"/>
      <c r="BJ12" s="71"/>
      <c r="BT12" s="71"/>
      <c r="CD12" s="71"/>
      <c r="CN12" s="71"/>
      <c r="CX12" s="71"/>
      <c r="DH12" s="71"/>
      <c r="DR12" s="71"/>
      <c r="EB12" s="71"/>
      <c r="EL12" s="71"/>
      <c r="EV12" s="71"/>
      <c r="FF12" s="71"/>
      <c r="FP12" s="71"/>
      <c r="FZ12" s="71"/>
      <c r="GJ12" s="71"/>
      <c r="GT12" s="71"/>
      <c r="HD12" s="71"/>
      <c r="HN12" s="71"/>
      <c r="HX12" s="71"/>
    </row>
    <row r="13" spans="1:232" s="1" customFormat="1" ht="15" customHeight="1" x14ac:dyDescent="0.3">
      <c r="A13" s="609" t="str">
        <f ca="1">IF(ISBLANK('Data Summary'!A15),"",'Data Summary'!A15)</f>
        <v/>
      </c>
      <c r="B13" s="66"/>
      <c r="C13" s="45" t="str">
        <f>HLOOKUP(Introduction!$G$4,nametranslations,114,FALSE)</f>
        <v>Basic estimate used</v>
      </c>
      <c r="D13" s="29"/>
      <c r="E13" s="29"/>
      <c r="F13" s="29"/>
      <c r="G13" s="29"/>
      <c r="H13" s="29"/>
      <c r="I13" s="47" t="s">
        <v>226</v>
      </c>
      <c r="J13" s="9"/>
      <c r="K13" s="9"/>
      <c r="L13" s="66"/>
      <c r="M13" s="45" t="str">
        <f>HLOOKUP(Introduction!$G$4,nametranslations,114,FALSE)</f>
        <v>Basic estimate used</v>
      </c>
      <c r="N13" s="29" t="s">
        <v>143</v>
      </c>
      <c r="O13" s="29" t="s">
        <v>143</v>
      </c>
      <c r="P13" s="29" t="s">
        <v>143</v>
      </c>
      <c r="Q13" s="29"/>
      <c r="R13" s="29" t="s">
        <v>143</v>
      </c>
      <c r="S13" s="47" t="s">
        <v>143</v>
      </c>
      <c r="T13" s="9"/>
      <c r="U13" s="9"/>
      <c r="V13" s="66"/>
      <c r="W13" s="45" t="str">
        <f>HLOOKUP(Introduction!$G$4,nametranslations,114,FALSE)</f>
        <v>Basic estimate used</v>
      </c>
      <c r="X13" s="73" t="s">
        <v>226</v>
      </c>
      <c r="Y13" s="73"/>
      <c r="Z13" s="73"/>
      <c r="AA13" s="73"/>
      <c r="AB13" s="73" t="s">
        <v>226</v>
      </c>
      <c r="AC13" s="74" t="s">
        <v>226</v>
      </c>
      <c r="AD13" s="9"/>
      <c r="AE13" s="9"/>
      <c r="AF13" s="66"/>
      <c r="AG13" s="45" t="str">
        <f>HLOOKUP(Introduction!$G$4,nametranslations,114,FALSE)</f>
        <v>Basic estimate used</v>
      </c>
      <c r="AH13" s="73" t="s">
        <v>226</v>
      </c>
      <c r="AI13" s="73"/>
      <c r="AJ13" s="73"/>
      <c r="AK13" s="73"/>
      <c r="AL13" s="73" t="s">
        <v>226</v>
      </c>
      <c r="AM13" s="74" t="s">
        <v>226</v>
      </c>
      <c r="AN13" s="9"/>
      <c r="AO13" s="9"/>
      <c r="AP13" s="71"/>
      <c r="AZ13" s="71"/>
      <c r="BA13" s="71"/>
      <c r="BB13" s="77"/>
      <c r="BC13" s="77"/>
      <c r="BD13" s="77"/>
      <c r="BE13" s="77"/>
      <c r="BF13" s="77"/>
      <c r="BG13" s="77"/>
      <c r="BJ13" s="71"/>
      <c r="BT13" s="71"/>
      <c r="CD13" s="71"/>
      <c r="CN13" s="71"/>
      <c r="CX13" s="71"/>
      <c r="DH13" s="71"/>
      <c r="DR13" s="71"/>
      <c r="EB13" s="71"/>
      <c r="EL13" s="71"/>
      <c r="EV13" s="71"/>
      <c r="FF13" s="71"/>
      <c r="FP13" s="71"/>
      <c r="FZ13" s="71"/>
      <c r="GJ13" s="71"/>
      <c r="GT13" s="71"/>
      <c r="HD13" s="71"/>
      <c r="HN13" s="71"/>
      <c r="HX13" s="71"/>
    </row>
    <row r="14" spans="1:232" ht="15.75" customHeight="1" x14ac:dyDescent="0.3">
      <c r="A14" s="609" t="str">
        <f ca="1">IF(ISBLANK('Data Summary'!A16),"",'Data Summary'!A16)</f>
        <v/>
      </c>
      <c r="B14" s="67"/>
      <c r="C14" s="45" t="str">
        <f>HLOOKUP(Introduction!$G$4,nametranslations,115,FALSE)</f>
        <v>Number of schools total</v>
      </c>
      <c r="D14" s="8"/>
      <c r="E14" s="8"/>
      <c r="F14" s="8"/>
      <c r="G14" s="34"/>
      <c r="H14" s="35"/>
      <c r="I14" s="36"/>
      <c r="J14" s="9"/>
      <c r="K14" s="9"/>
      <c r="L14" s="67"/>
      <c r="M14" s="45" t="str">
        <f>HLOOKUP(Introduction!$G$4,nametranslations,115,FALSE)</f>
        <v>Number of schools total</v>
      </c>
      <c r="N14" s="8"/>
      <c r="O14" s="8"/>
      <c r="P14" s="8"/>
      <c r="Q14" s="34"/>
      <c r="R14" s="35"/>
      <c r="S14" s="36"/>
      <c r="T14" s="9"/>
      <c r="U14" s="9"/>
      <c r="V14" s="67"/>
      <c r="W14" s="45" t="str">
        <f>HLOOKUP(Introduction!$G$4,nametranslations,115,FALSE)</f>
        <v>Number of schools total</v>
      </c>
      <c r="X14" s="8"/>
      <c r="Y14" s="8"/>
      <c r="Z14" s="8"/>
      <c r="AA14" s="34"/>
      <c r="AB14" s="35"/>
      <c r="AC14" s="36"/>
      <c r="AD14" s="9"/>
      <c r="AE14" s="9"/>
      <c r="AF14" s="67"/>
      <c r="AG14" s="45" t="str">
        <f>HLOOKUP(Introduction!$G$4,nametranslations,115,FALSE)</f>
        <v>Number of schools total</v>
      </c>
      <c r="AH14" s="8"/>
      <c r="AI14" s="8"/>
      <c r="AJ14" s="8"/>
      <c r="AK14" s="34"/>
      <c r="AL14" s="35"/>
      <c r="AM14" s="36"/>
      <c r="AN14" s="9"/>
      <c r="AO14" s="9"/>
      <c r="BB14" s="76"/>
      <c r="BC14" s="76"/>
      <c r="BD14" s="76"/>
      <c r="BE14" s="76"/>
      <c r="BF14" s="76"/>
      <c r="BG14" s="76"/>
    </row>
    <row r="15" spans="1:232" ht="15.75" customHeight="1" thickBot="1" x14ac:dyDescent="0.35">
      <c r="A15" s="609" t="str">
        <f ca="1">IF(ISBLANK('Data Summary'!A17),"",'Data Summary'!A17)</f>
        <v/>
      </c>
      <c r="B15" s="68"/>
      <c r="C15" s="46" t="str">
        <f>HLOOKUP(Introduction!$G$4,nametranslations,116,FALSE)</f>
        <v>Number surveyed</v>
      </c>
      <c r="D15" s="38"/>
      <c r="E15" s="84"/>
      <c r="F15" s="84"/>
      <c r="G15" s="85"/>
      <c r="H15" s="84"/>
      <c r="I15" s="86"/>
      <c r="J15" s="21"/>
      <c r="K15" s="21"/>
      <c r="L15" s="68"/>
      <c r="M15" s="46" t="str">
        <f>HLOOKUP(Introduction!$G$4,nametranslations,116,FALSE)</f>
        <v>Number surveyed</v>
      </c>
      <c r="N15" s="38">
        <v>770</v>
      </c>
      <c r="O15" s="38">
        <v>273</v>
      </c>
      <c r="P15" s="38">
        <v>497</v>
      </c>
      <c r="Q15" s="38"/>
      <c r="R15" s="38">
        <f>49+68</f>
        <v>117</v>
      </c>
      <c r="S15" s="39">
        <f>49+532+116</f>
        <v>697</v>
      </c>
      <c r="T15" s="21"/>
      <c r="U15" s="21"/>
      <c r="V15" s="68"/>
      <c r="W15" s="46" t="str">
        <f>HLOOKUP(Introduction!$G$4,nametranslations,116,FALSE)</f>
        <v>Number surveyed</v>
      </c>
      <c r="X15" s="38"/>
      <c r="Y15" s="84"/>
      <c r="Z15" s="84"/>
      <c r="AA15" s="85"/>
      <c r="AB15" s="84"/>
      <c r="AC15" s="86"/>
      <c r="AD15" s="21"/>
      <c r="AE15" s="21"/>
      <c r="AF15" s="68"/>
      <c r="AG15" s="46" t="str">
        <f>HLOOKUP(Introduction!$G$4,nametranslations,116,FALSE)</f>
        <v>Number surveyed</v>
      </c>
      <c r="AH15" s="38"/>
      <c r="AI15" s="84"/>
      <c r="AJ15" s="84"/>
      <c r="AK15" s="85"/>
      <c r="AL15" s="84"/>
      <c r="AM15" s="86"/>
      <c r="AN15" s="21"/>
      <c r="AO15" s="21"/>
      <c r="BB15" s="76"/>
      <c r="BC15" s="76"/>
      <c r="BD15" s="76"/>
      <c r="BE15" s="76"/>
      <c r="BF15" s="76"/>
      <c r="BG15" s="76"/>
    </row>
    <row r="16" spans="1:232" x14ac:dyDescent="0.3">
      <c r="A16" s="609" t="str">
        <f ca="1">IF(ISBLANK('Data Summary'!A18),"",'Data Summary'!A18)</f>
        <v/>
      </c>
    </row>
    <row r="17" spans="1:1" x14ac:dyDescent="0.3">
      <c r="A17" s="609" t="str">
        <f ca="1">IF(ISBLANK('Data Summary'!A19),"",'Data Summary'!A19)</f>
        <v/>
      </c>
    </row>
    <row r="18" spans="1:1" x14ac:dyDescent="0.3">
      <c r="A18" s="609" t="str">
        <f ca="1">IF(ISBLANK('Data Summary'!A20),"",'Data Summary'!A20)</f>
        <v/>
      </c>
    </row>
    <row r="19" spans="1:1" x14ac:dyDescent="0.3">
      <c r="A19" s="609" t="str">
        <f ca="1">IF(ISBLANK('Data Summary'!A21),"",'Data Summary'!A21)</f>
        <v/>
      </c>
    </row>
    <row r="20" spans="1:1" x14ac:dyDescent="0.3">
      <c r="A20" s="609" t="str">
        <f ca="1">IF(ISBLANK('Data Summary'!A22),"",'Data Summary'!A22)</f>
        <v/>
      </c>
    </row>
    <row r="21" spans="1:1" x14ac:dyDescent="0.3">
      <c r="A21" s="609" t="str">
        <f ca="1">IF(ISBLANK('Data Summary'!A23),"",'Data Summary'!A23)</f>
        <v/>
      </c>
    </row>
    <row r="22" spans="1:1" x14ac:dyDescent="0.3">
      <c r="A22" s="609" t="str">
        <f ca="1">IF(ISBLANK('Data Summary'!A24),"",'Data Summary'!A24)</f>
        <v/>
      </c>
    </row>
    <row r="23" spans="1:1" x14ac:dyDescent="0.3">
      <c r="A23" s="609" t="str">
        <f ca="1">IF(ISBLANK('Data Summary'!A25),"",'Data Summary'!A25)</f>
        <v/>
      </c>
    </row>
    <row r="24" spans="1:1" x14ac:dyDescent="0.3">
      <c r="A24" s="609" t="str">
        <f ca="1">IF(ISBLANK('Data Summary'!A26),"",'Data Summary'!A26)</f>
        <v/>
      </c>
    </row>
    <row r="25" spans="1:1" x14ac:dyDescent="0.3">
      <c r="A25" s="609" t="str">
        <f ca="1">IF(ISBLANK('Data Summary'!A27),"",'Data Summary'!A27)</f>
        <v/>
      </c>
    </row>
    <row r="26" spans="1:1" x14ac:dyDescent="0.3">
      <c r="A26" s="609" t="str">
        <f ca="1">IF(ISBLANK('Data Summary'!A28),"",'Data Summary'!A28)</f>
        <v/>
      </c>
    </row>
    <row r="27" spans="1:1" x14ac:dyDescent="0.3">
      <c r="A27" s="189" t="str">
        <f ca="1">IF(ISBLANK('Data Summary'!A29),"",'Data Summary'!A29)</f>
        <v/>
      </c>
    </row>
    <row r="28" spans="1:1" x14ac:dyDescent="0.3">
      <c r="A28" s="189" t="str">
        <f ca="1">IF(ISBLANK('Data Summary'!A30),"",'Data Summary'!A30)</f>
        <v/>
      </c>
    </row>
    <row r="29" spans="1:1" x14ac:dyDescent="0.3">
      <c r="A29" s="189" t="str">
        <f ca="1">IF(ISBLANK('Data Summary'!A31),"",'Data Summary'!A31)</f>
        <v/>
      </c>
    </row>
    <row r="30" spans="1:1" x14ac:dyDescent="0.3">
      <c r="A30" s="189" t="str">
        <f ca="1">IF(ISBLANK('Data Summary'!A32),"",'Data Summary'!A32)</f>
        <v/>
      </c>
    </row>
    <row r="31" spans="1:1" x14ac:dyDescent="0.3">
      <c r="A31" s="189" t="str">
        <f ca="1">IF(ISBLANK('Data Summary'!A33),"",'Data Summary'!A33)</f>
        <v/>
      </c>
    </row>
    <row r="32" spans="1:1" x14ac:dyDescent="0.3">
      <c r="A32" s="189" t="str">
        <f ca="1">IF(ISBLANK('Data Summary'!A34),"",'Data Summary'!A34)</f>
        <v/>
      </c>
    </row>
    <row r="33" spans="1:1" x14ac:dyDescent="0.3">
      <c r="A33" s="189" t="str">
        <f ca="1">IF(ISBLANK('Data Summary'!A35),"",'Data Summary'!A35)</f>
        <v/>
      </c>
    </row>
    <row r="34" spans="1:1" x14ac:dyDescent="0.3">
      <c r="A34" s="189" t="str">
        <f ca="1">IF(ISBLANK('Data Summary'!A36),"",'Data Summary'!A36)</f>
        <v/>
      </c>
    </row>
    <row r="35" spans="1:1" x14ac:dyDescent="0.3">
      <c r="A35" s="189" t="str">
        <f ca="1">IF(ISBLANK('Data Summary'!A37),"",'Data Summary'!A37)</f>
        <v/>
      </c>
    </row>
    <row r="36" spans="1:1" x14ac:dyDescent="0.3">
      <c r="A36" s="189" t="str">
        <f ca="1">IF(ISBLANK('Data Summary'!A38),"",'Data Summary'!A38)</f>
        <v/>
      </c>
    </row>
    <row r="37" spans="1:1" x14ac:dyDescent="0.3">
      <c r="A37" s="189" t="str">
        <f ca="1">IF(ISBLANK('Data Summary'!A39),"",'Data Summary'!A39)</f>
        <v/>
      </c>
    </row>
    <row r="38" spans="1:1" x14ac:dyDescent="0.3">
      <c r="A38" s="189" t="str">
        <f ca="1">IF(ISBLANK('Data Summary'!A40),"",'Data Summary'!A40)</f>
        <v/>
      </c>
    </row>
    <row r="39" spans="1:1" x14ac:dyDescent="0.3">
      <c r="A39" s="189" t="str">
        <f ca="1">IF(ISBLANK('Data Summary'!A41),"",'Data Summary'!A41)</f>
        <v/>
      </c>
    </row>
    <row r="40" spans="1:1" x14ac:dyDescent="0.3">
      <c r="A40" s="189" t="str">
        <f ca="1">IF(ISBLANK('Data Summary'!A42),"",'Data Summary'!A42)</f>
        <v/>
      </c>
    </row>
    <row r="41" spans="1:1" x14ac:dyDescent="0.3">
      <c r="A41" s="189" t="str">
        <f ca="1">IF(ISBLANK('Data Summary'!A43),"",'Data Summary'!A43)</f>
        <v/>
      </c>
    </row>
    <row r="42" spans="1:1" x14ac:dyDescent="0.3">
      <c r="A42" s="189" t="str">
        <f ca="1">IF(ISBLANK('Data Summary'!A44),"",'Data Summary'!A44)</f>
        <v/>
      </c>
    </row>
    <row r="43" spans="1:1" x14ac:dyDescent="0.3">
      <c r="A43" s="189" t="str">
        <f ca="1">IF(ISBLANK('Data Summary'!A45),"",'Data Summary'!A45)</f>
        <v/>
      </c>
    </row>
    <row r="44" spans="1:1" x14ac:dyDescent="0.3">
      <c r="A44" s="189" t="str">
        <f ca="1">IF(ISBLANK('Data Summary'!A46),"",'Data Summary'!A46)</f>
        <v/>
      </c>
    </row>
    <row r="45" spans="1:1" x14ac:dyDescent="0.3">
      <c r="A45" s="189" t="str">
        <f ca="1">IF(ISBLANK('Data Summary'!A47),"",'Data Summary'!A47)</f>
        <v/>
      </c>
    </row>
    <row r="46" spans="1:1" x14ac:dyDescent="0.3">
      <c r="A46" s="189" t="str">
        <f ca="1">IF(ISBLANK('Data Summary'!A48),"",'Data Summary'!A48)</f>
        <v/>
      </c>
    </row>
    <row r="47" spans="1:1" x14ac:dyDescent="0.3">
      <c r="A47" s="189" t="str">
        <f ca="1">IF(ISBLANK('Data Summary'!A49),"",'Data Summary'!A49)</f>
        <v/>
      </c>
    </row>
    <row r="48" spans="1:1" x14ac:dyDescent="0.3">
      <c r="A48" s="189" t="str">
        <f ca="1">IF(ISBLANK('Data Summary'!A50),"",'Data Summary'!A50)</f>
        <v/>
      </c>
    </row>
    <row r="49" spans="1:1" x14ac:dyDescent="0.3">
      <c r="A49" s="189" t="str">
        <f ca="1">IF(ISBLANK('Data Summary'!A51),"",'Data Summary'!A51)</f>
        <v/>
      </c>
    </row>
    <row r="50" spans="1:1" x14ac:dyDescent="0.3">
      <c r="A50" s="189" t="str">
        <f ca="1">IF(ISBLANK('Data Summary'!A52),"",'Data Summary'!A52)</f>
        <v/>
      </c>
    </row>
    <row r="51" spans="1:1" x14ac:dyDescent="0.3">
      <c r="A51" s="189" t="str">
        <f ca="1">IF(ISBLANK('Data Summary'!A53),"",'Data Summary'!A53)</f>
        <v/>
      </c>
    </row>
    <row r="52" spans="1:1" x14ac:dyDescent="0.3">
      <c r="A52" s="189" t="str">
        <f ca="1">IF(ISBLANK('Data Summary'!A54),"",'Data Summary'!A54)</f>
        <v/>
      </c>
    </row>
    <row r="53" spans="1:1" x14ac:dyDescent="0.3">
      <c r="A53" s="189" t="str">
        <f ca="1">IF(ISBLANK('Data Summary'!A55),"",'Data Summary'!A55)</f>
        <v/>
      </c>
    </row>
    <row r="54" spans="1:1" x14ac:dyDescent="0.3">
      <c r="A54" s="189" t="str">
        <f ca="1">IF(ISBLANK('Data Summary'!A56),"",'Data Summary'!A56)</f>
        <v/>
      </c>
    </row>
    <row r="55" spans="1:1" x14ac:dyDescent="0.3">
      <c r="A55" s="189" t="str">
        <f ca="1">IF(ISBLANK('Data Summary'!A57),"",'Data Summary'!A57)</f>
        <v/>
      </c>
    </row>
    <row r="56" spans="1:1" x14ac:dyDescent="0.3">
      <c r="A56" s="189" t="str">
        <f ca="1">IF(ISBLANK('Data Summary'!A58),"",'Data Summary'!A58)</f>
        <v/>
      </c>
    </row>
    <row r="57" spans="1:1" x14ac:dyDescent="0.3">
      <c r="A57" s="189" t="str">
        <f ca="1">IF(ISBLANK('Data Summary'!A59),"",'Data Summary'!A59)</f>
        <v/>
      </c>
    </row>
    <row r="58" spans="1:1" x14ac:dyDescent="0.3">
      <c r="A58" s="189" t="str">
        <f ca="1">IF(ISBLANK('Data Summary'!A60),"",'Data Summary'!A60)</f>
        <v/>
      </c>
    </row>
    <row r="59" spans="1:1" x14ac:dyDescent="0.3">
      <c r="A59" s="189" t="str">
        <f ca="1">IF(ISBLANK('Data Summary'!A61),"",'Data Summary'!A61)</f>
        <v/>
      </c>
    </row>
    <row r="60" spans="1:1" x14ac:dyDescent="0.3">
      <c r="A60" s="189" t="str">
        <f ca="1">IF(ISBLANK('Data Summary'!A62),"",'Data Summary'!A62)</f>
        <v/>
      </c>
    </row>
    <row r="61" spans="1:1" x14ac:dyDescent="0.3">
      <c r="A61" s="189" t="str">
        <f ca="1">IF(ISBLANK('Data Summary'!A63),"",'Data Summary'!A63)</f>
        <v/>
      </c>
    </row>
    <row r="62" spans="1:1" x14ac:dyDescent="0.3">
      <c r="A62" s="189" t="str">
        <f ca="1">IF(ISBLANK('Data Summary'!A64),"",'Data Summary'!A64)</f>
        <v/>
      </c>
    </row>
    <row r="63" spans="1:1" x14ac:dyDescent="0.3">
      <c r="A63" s="189" t="str">
        <f ca="1">IF(ISBLANK('Data Summary'!A65),"",'Data Summary'!A65)</f>
        <v/>
      </c>
    </row>
    <row r="64" spans="1:1" x14ac:dyDescent="0.3">
      <c r="A64" s="189" t="str">
        <f ca="1">IF(ISBLANK('Data Summary'!A66),"",'Data Summary'!A66)</f>
        <v/>
      </c>
    </row>
    <row r="65" spans="1:1" x14ac:dyDescent="0.3">
      <c r="A65" s="189" t="str">
        <f ca="1">IF(ISBLANK('Data Summary'!A67),"",'Data Summary'!A67)</f>
        <v/>
      </c>
    </row>
    <row r="66" spans="1:1" x14ac:dyDescent="0.3">
      <c r="A66" s="189" t="str">
        <f ca="1">IF(ISBLANK('Data Summary'!A68),"",'Data Summary'!A68)</f>
        <v/>
      </c>
    </row>
    <row r="67" spans="1:1" x14ac:dyDescent="0.3">
      <c r="A67" s="189" t="str">
        <f ca="1">IF(ISBLANK('Data Summary'!A69),"",'Data Summary'!A69)</f>
        <v/>
      </c>
    </row>
    <row r="68" spans="1:1" x14ac:dyDescent="0.3">
      <c r="A68" s="189" t="str">
        <f ca="1">IF(ISBLANK('Data Summary'!A70),"",'Data Summary'!A70)</f>
        <v/>
      </c>
    </row>
    <row r="69" spans="1:1" x14ac:dyDescent="0.3">
      <c r="A69" s="189" t="str">
        <f ca="1">IF(ISBLANK('Data Summary'!A71),"",'Data Summary'!A71)</f>
        <v/>
      </c>
    </row>
    <row r="70" spans="1:1" x14ac:dyDescent="0.3">
      <c r="A70" s="189" t="str">
        <f ca="1">IF(ISBLANK('Data Summary'!A72),"",'Data Summary'!A72)</f>
        <v/>
      </c>
    </row>
    <row r="71" spans="1:1" x14ac:dyDescent="0.3">
      <c r="A71" s="189" t="str">
        <f ca="1">IF(ISBLANK('Data Summary'!A73),"",'Data Summary'!A73)</f>
        <v/>
      </c>
    </row>
    <row r="72" spans="1:1" x14ac:dyDescent="0.3">
      <c r="A72" s="189" t="str">
        <f ca="1">IF(ISBLANK('Data Summary'!A74),"",'Data Summary'!A74)</f>
        <v/>
      </c>
    </row>
    <row r="73" spans="1:1" x14ac:dyDescent="0.3">
      <c r="A73" s="189" t="str">
        <f ca="1">IF(ISBLANK('Data Summary'!A75),"",'Data Summary'!A75)</f>
        <v/>
      </c>
    </row>
    <row r="74" spans="1:1" x14ac:dyDescent="0.3">
      <c r="A74" s="189" t="str">
        <f ca="1">IF(ISBLANK('Data Summary'!A76),"",'Data Summary'!A76)</f>
        <v/>
      </c>
    </row>
    <row r="75" spans="1:1" x14ac:dyDescent="0.3">
      <c r="A75" s="189" t="str">
        <f ca="1">IF(ISBLANK('Data Summary'!A77),"",'Data Summary'!A77)</f>
        <v/>
      </c>
    </row>
    <row r="76" spans="1:1" x14ac:dyDescent="0.3">
      <c r="A76" s="189" t="str">
        <f ca="1">IF(ISBLANK('Data Summary'!A78),"",'Data Summary'!A78)</f>
        <v/>
      </c>
    </row>
    <row r="77" spans="1:1" x14ac:dyDescent="0.3">
      <c r="A77" s="189" t="str">
        <f ca="1">IF(ISBLANK('Data Summary'!A79),"",'Data Summary'!A79)</f>
        <v/>
      </c>
    </row>
    <row r="78" spans="1:1" x14ac:dyDescent="0.3">
      <c r="A78" s="189" t="str">
        <f ca="1">IF(ISBLANK('Data Summary'!A80),"",'Data Summary'!A80)</f>
        <v/>
      </c>
    </row>
    <row r="79" spans="1:1" x14ac:dyDescent="0.3">
      <c r="A79" s="189" t="str">
        <f ca="1">IF(ISBLANK('Data Summary'!A81),"",'Data Summary'!A81)</f>
        <v/>
      </c>
    </row>
    <row r="80" spans="1:1" x14ac:dyDescent="0.3">
      <c r="A80" s="189" t="str">
        <f ca="1">IF(ISBLANK('Data Summary'!A82),"",'Data Summary'!A82)</f>
        <v/>
      </c>
    </row>
    <row r="81" spans="1:1" x14ac:dyDescent="0.3">
      <c r="A81" s="189" t="str">
        <f ca="1">IF(ISBLANK('Data Summary'!A83),"",'Data Summary'!A83)</f>
        <v/>
      </c>
    </row>
    <row r="82" spans="1:1" x14ac:dyDescent="0.3">
      <c r="A82" s="189" t="str">
        <f ca="1">IF(ISBLANK('Data Summary'!A84),"",'Data Summary'!A84)</f>
        <v/>
      </c>
    </row>
    <row r="83" spans="1:1" x14ac:dyDescent="0.3">
      <c r="A83" s="189" t="str">
        <f ca="1">IF(ISBLANK('Data Summary'!A85),"",'Data Summary'!A85)</f>
        <v/>
      </c>
    </row>
    <row r="84" spans="1:1" x14ac:dyDescent="0.3">
      <c r="A84" s="189" t="str">
        <f ca="1">IF(ISBLANK('Data Summary'!A86),"",'Data Summary'!A86)</f>
        <v/>
      </c>
    </row>
    <row r="85" spans="1:1" x14ac:dyDescent="0.3">
      <c r="A85" s="189" t="str">
        <f ca="1">IF(ISBLANK('Data Summary'!A87),"",'Data Summary'!A87)</f>
        <v/>
      </c>
    </row>
    <row r="86" spans="1:1" x14ac:dyDescent="0.3">
      <c r="A86" s="189" t="str">
        <f ca="1">IF(ISBLANK('Data Summary'!A88),"",'Data Summary'!A88)</f>
        <v/>
      </c>
    </row>
    <row r="87" spans="1:1" x14ac:dyDescent="0.3">
      <c r="A87" s="189" t="str">
        <f ca="1">IF(ISBLANK('Data Summary'!A89),"",'Data Summary'!A89)</f>
        <v/>
      </c>
    </row>
    <row r="88" spans="1:1" x14ac:dyDescent="0.3">
      <c r="A88" s="189" t="str">
        <f ca="1">IF(ISBLANK('Data Summary'!A90),"",'Data Summary'!A90)</f>
        <v/>
      </c>
    </row>
    <row r="89" spans="1:1" x14ac:dyDescent="0.3">
      <c r="A89" s="189" t="str">
        <f ca="1">IF(ISBLANK('Data Summary'!A91),"",'Data Summary'!A91)</f>
        <v/>
      </c>
    </row>
    <row r="90" spans="1:1" x14ac:dyDescent="0.3">
      <c r="A90" s="189" t="str">
        <f ca="1">IF(ISBLANK('Data Summary'!A92),"",'Data Summary'!A92)</f>
        <v/>
      </c>
    </row>
    <row r="91" spans="1:1" x14ac:dyDescent="0.3">
      <c r="A91" s="189" t="str">
        <f ca="1">IF(ISBLANK('Data Summary'!A93),"",'Data Summary'!A93)</f>
        <v/>
      </c>
    </row>
    <row r="92" spans="1:1" x14ac:dyDescent="0.3">
      <c r="A92" s="189" t="str">
        <f ca="1">IF(ISBLANK('Data Summary'!A94),"",'Data Summary'!A94)</f>
        <v/>
      </c>
    </row>
    <row r="93" spans="1:1" x14ac:dyDescent="0.3">
      <c r="A93" s="189" t="str">
        <f ca="1">IF(ISBLANK('Data Summary'!A95),"",'Data Summary'!A95)</f>
        <v/>
      </c>
    </row>
    <row r="94" spans="1:1" x14ac:dyDescent="0.3">
      <c r="A94" s="189" t="str">
        <f ca="1">IF(ISBLANK('Data Summary'!A96),"",'Data Summary'!A96)</f>
        <v/>
      </c>
    </row>
    <row r="95" spans="1:1" x14ac:dyDescent="0.3">
      <c r="A95" s="189" t="str">
        <f ca="1">IF(ISBLANK('Data Summary'!A97),"",'Data Summary'!A97)</f>
        <v/>
      </c>
    </row>
    <row r="96" spans="1:1" x14ac:dyDescent="0.3">
      <c r="A96" s="189" t="str">
        <f ca="1">IF(ISBLANK('Data Summary'!A98),"",'Data Summary'!A98)</f>
        <v/>
      </c>
    </row>
    <row r="97" spans="1:1" x14ac:dyDescent="0.3">
      <c r="A97" s="189" t="str">
        <f ca="1">IF(ISBLANK('Data Summary'!A99),"",'Data Summary'!A99)</f>
        <v/>
      </c>
    </row>
    <row r="98" spans="1:1" x14ac:dyDescent="0.3">
      <c r="A98" s="189" t="str">
        <f ca="1">IF(ISBLANK('Data Summary'!A100),"",'Data Summary'!A100)</f>
        <v/>
      </c>
    </row>
    <row r="99" spans="1:1" x14ac:dyDescent="0.3">
      <c r="A99" s="189" t="str">
        <f ca="1">IF(ISBLANK('Data Summary'!A101),"",'Data Summary'!A101)</f>
        <v/>
      </c>
    </row>
    <row r="100" spans="1:1" x14ac:dyDescent="0.3">
      <c r="A100" s="189" t="str">
        <f ca="1">IF(ISBLANK('Data Summary'!A102),"",'Data Summary'!A102)</f>
        <v/>
      </c>
    </row>
    <row r="101" spans="1:1" x14ac:dyDescent="0.3">
      <c r="A101" s="189" t="str">
        <f ca="1">IF(ISBLANK('Data Summary'!A103),"",'Data Summary'!A103)</f>
        <v/>
      </c>
    </row>
    <row r="102" spans="1:1" x14ac:dyDescent="0.3">
      <c r="A102" s="189" t="str">
        <f ca="1">IF(ISBLANK('Data Summary'!A104),"",'Data Summary'!A104)</f>
        <v/>
      </c>
    </row>
    <row r="103" spans="1:1" x14ac:dyDescent="0.3">
      <c r="A103" s="189" t="str">
        <f ca="1">IF(ISBLANK('Data Summary'!A105),"",'Data Summary'!A105)</f>
        <v/>
      </c>
    </row>
    <row r="104" spans="1:1" x14ac:dyDescent="0.3">
      <c r="A104" s="189" t="str">
        <f ca="1">IF(ISBLANK('Data Summary'!A106),"",'Data Summary'!A106)</f>
        <v/>
      </c>
    </row>
    <row r="105" spans="1:1" x14ac:dyDescent="0.3">
      <c r="A105" s="189" t="str">
        <f ca="1">IF(ISBLANK('Data Summary'!A107),"",'Data Summary'!A107)</f>
        <v/>
      </c>
    </row>
    <row r="106" spans="1:1" x14ac:dyDescent="0.3">
      <c r="A106" s="189" t="str">
        <f ca="1">IF(ISBLANK('Data Summary'!A108),"",'Data Summary'!A108)</f>
        <v/>
      </c>
    </row>
    <row r="107" spans="1:1" x14ac:dyDescent="0.3">
      <c r="A107" s="189" t="str">
        <f ca="1">IF(ISBLANK('Data Summary'!A109),"",'Data Summary'!A109)</f>
        <v/>
      </c>
    </row>
    <row r="108" spans="1:1" x14ac:dyDescent="0.3">
      <c r="A108" s="189" t="str">
        <f ca="1">IF(ISBLANK('Data Summary'!A110),"",'Data Summary'!A110)</f>
        <v/>
      </c>
    </row>
    <row r="109" spans="1:1" x14ac:dyDescent="0.3">
      <c r="A109" s="189" t="str">
        <f ca="1">IF(ISBLANK('Data Summary'!A111),"",'Data Summary'!A111)</f>
        <v/>
      </c>
    </row>
    <row r="110" spans="1:1" x14ac:dyDescent="0.3">
      <c r="A110" s="189" t="str">
        <f ca="1">IF(ISBLANK('Data Summary'!A112),"",'Data Summary'!A112)</f>
        <v/>
      </c>
    </row>
    <row r="111" spans="1:1" x14ac:dyDescent="0.3">
      <c r="A111" s="189" t="str">
        <f ca="1">IF(ISBLANK('Data Summary'!A113),"",'Data Summary'!A113)</f>
        <v/>
      </c>
    </row>
    <row r="112" spans="1:1" x14ac:dyDescent="0.3">
      <c r="A112" s="189" t="str">
        <f ca="1">IF(ISBLANK('Data Summary'!A114),"",'Data Summary'!A114)</f>
        <v/>
      </c>
    </row>
    <row r="113" spans="1:1" x14ac:dyDescent="0.3">
      <c r="A113" s="189" t="str">
        <f ca="1">IF(ISBLANK('Data Summary'!A115),"",'Data Summary'!A115)</f>
        <v/>
      </c>
    </row>
    <row r="114" spans="1:1" x14ac:dyDescent="0.3">
      <c r="A114" s="189" t="str">
        <f ca="1">IF(ISBLANK('Data Summary'!A116),"",'Data Summary'!A116)</f>
        <v/>
      </c>
    </row>
    <row r="115" spans="1:1" x14ac:dyDescent="0.3">
      <c r="A115" s="189" t="str">
        <f ca="1">IF(ISBLANK('Data Summary'!A117),"",'Data Summary'!A117)</f>
        <v/>
      </c>
    </row>
    <row r="116" spans="1:1" x14ac:dyDescent="0.3">
      <c r="A116" s="189" t="str">
        <f ca="1">IF(ISBLANK('Data Summary'!A118),"",'Data Summary'!A118)</f>
        <v/>
      </c>
    </row>
    <row r="117" spans="1:1" x14ac:dyDescent="0.3">
      <c r="A117" s="189" t="str">
        <f ca="1">IF(ISBLANK('Data Summary'!A119),"",'Data Summary'!A119)</f>
        <v/>
      </c>
    </row>
    <row r="118" spans="1:1" x14ac:dyDescent="0.3">
      <c r="A118" s="189" t="str">
        <f ca="1">IF(ISBLANK('Data Summary'!A120),"",'Data Summary'!A120)</f>
        <v/>
      </c>
    </row>
    <row r="119" spans="1:1" x14ac:dyDescent="0.3">
      <c r="A119" s="189" t="str">
        <f ca="1">IF(ISBLANK('Data Summary'!A121),"",'Data Summary'!A121)</f>
        <v/>
      </c>
    </row>
    <row r="120" spans="1:1" x14ac:dyDescent="0.3">
      <c r="A120" s="189" t="str">
        <f ca="1">IF(ISBLANK('Data Summary'!A122),"",'Data Summary'!A122)</f>
        <v/>
      </c>
    </row>
    <row r="121" spans="1:1" x14ac:dyDescent="0.3">
      <c r="A121" s="189" t="str">
        <f ca="1">IF(ISBLANK('Data Summary'!A123),"",'Data Summary'!A123)</f>
        <v/>
      </c>
    </row>
    <row r="122" spans="1:1" x14ac:dyDescent="0.3">
      <c r="A122" s="189" t="str">
        <f ca="1">IF(ISBLANK('Data Summary'!A124),"",'Data Summary'!A124)</f>
        <v/>
      </c>
    </row>
    <row r="123" spans="1:1" x14ac:dyDescent="0.3">
      <c r="A123" s="189" t="str">
        <f ca="1">IF(ISBLANK('Data Summary'!A125),"",'Data Summary'!A125)</f>
        <v/>
      </c>
    </row>
    <row r="124" spans="1:1" x14ac:dyDescent="0.3">
      <c r="A124" s="189" t="str">
        <f ca="1">IF(ISBLANK('Data Summary'!A126),"",'Data Summary'!A126)</f>
        <v/>
      </c>
    </row>
    <row r="125" spans="1:1" x14ac:dyDescent="0.3">
      <c r="A125" s="189" t="str">
        <f ca="1">IF(ISBLANK('Data Summary'!A127),"",'Data Summary'!A127)</f>
        <v/>
      </c>
    </row>
    <row r="126" spans="1:1" x14ac:dyDescent="0.3">
      <c r="A126" s="189" t="str">
        <f ca="1">IF(ISBLANK('Data Summary'!A128),"",'Data Summary'!A128)</f>
        <v/>
      </c>
    </row>
    <row r="127" spans="1:1" x14ac:dyDescent="0.3">
      <c r="A127" s="189" t="str">
        <f ca="1">IF(ISBLANK('Data Summary'!A129),"",'Data Summary'!A129)</f>
        <v/>
      </c>
    </row>
    <row r="128" spans="1:1" x14ac:dyDescent="0.3">
      <c r="A128" s="189" t="str">
        <f ca="1">IF(ISBLANK('Data Summary'!A130),"",'Data Summary'!A130)</f>
        <v/>
      </c>
    </row>
    <row r="129" spans="1:1" x14ac:dyDescent="0.3">
      <c r="A129" s="189" t="str">
        <f ca="1">IF(ISBLANK('Data Summary'!A131),"",'Data Summary'!A131)</f>
        <v/>
      </c>
    </row>
    <row r="130" spans="1:1" x14ac:dyDescent="0.3">
      <c r="A130" s="189" t="str">
        <f ca="1">IF(ISBLANK('Data Summary'!A132),"",'Data Summary'!A132)</f>
        <v/>
      </c>
    </row>
    <row r="131" spans="1:1" x14ac:dyDescent="0.3">
      <c r="A131" s="189" t="str">
        <f ca="1">IF(ISBLANK('Data Summary'!A133),"",'Data Summary'!A133)</f>
        <v/>
      </c>
    </row>
    <row r="132" spans="1:1" x14ac:dyDescent="0.3">
      <c r="A132" s="189" t="str">
        <f ca="1">IF(ISBLANK('Data Summary'!A134),"",'Data Summary'!A134)</f>
        <v/>
      </c>
    </row>
    <row r="133" spans="1:1" x14ac:dyDescent="0.3">
      <c r="A133" s="189" t="str">
        <f ca="1">IF(ISBLANK('Data Summary'!A135),"",'Data Summary'!A135)</f>
        <v/>
      </c>
    </row>
    <row r="134" spans="1:1" x14ac:dyDescent="0.3">
      <c r="A134" s="189" t="str">
        <f ca="1">IF(ISBLANK('Data Summary'!A136),"",'Data Summary'!A136)</f>
        <v/>
      </c>
    </row>
    <row r="135" spans="1:1" x14ac:dyDescent="0.3">
      <c r="A135" s="189" t="str">
        <f ca="1">IF(ISBLANK('Data Summary'!A137),"",'Data Summary'!A137)</f>
        <v/>
      </c>
    </row>
    <row r="136" spans="1:1" x14ac:dyDescent="0.3">
      <c r="A136" s="189" t="str">
        <f ca="1">IF(ISBLANK('Data Summary'!A138),"",'Data Summary'!A138)</f>
        <v/>
      </c>
    </row>
    <row r="137" spans="1:1" x14ac:dyDescent="0.3">
      <c r="A137" s="189" t="str">
        <f ca="1">IF(ISBLANK('Data Summary'!A139),"",'Data Summary'!A139)</f>
        <v/>
      </c>
    </row>
    <row r="138" spans="1:1" x14ac:dyDescent="0.3">
      <c r="A138" s="189" t="str">
        <f ca="1">IF(ISBLANK('Data Summary'!A140),"",'Data Summary'!A140)</f>
        <v/>
      </c>
    </row>
    <row r="139" spans="1:1" x14ac:dyDescent="0.3">
      <c r="A139" s="189" t="str">
        <f ca="1">IF(ISBLANK('Data Summary'!A141),"",'Data Summary'!A141)</f>
        <v/>
      </c>
    </row>
    <row r="140" spans="1:1" x14ac:dyDescent="0.3">
      <c r="A140" s="189" t="str">
        <f ca="1">IF(ISBLANK('Data Summary'!A142),"",'Data Summary'!A142)</f>
        <v/>
      </c>
    </row>
    <row r="141" spans="1:1" x14ac:dyDescent="0.3">
      <c r="A141" s="189" t="str">
        <f ca="1">IF(ISBLANK('Data Summary'!A143),"",'Data Summary'!A143)</f>
        <v/>
      </c>
    </row>
    <row r="142" spans="1:1" x14ac:dyDescent="0.3">
      <c r="A142" s="189" t="str">
        <f ca="1">IF(ISBLANK('Data Summary'!A144),"",'Data Summary'!A144)</f>
        <v/>
      </c>
    </row>
    <row r="143" spans="1:1" x14ac:dyDescent="0.3">
      <c r="A143" s="189" t="str">
        <f ca="1">IF(ISBLANK('Data Summary'!A145),"",'Data Summary'!A145)</f>
        <v/>
      </c>
    </row>
    <row r="144" spans="1:1" x14ac:dyDescent="0.3">
      <c r="A144" s="189" t="str">
        <f ca="1">IF(ISBLANK('Data Summary'!A146),"",'Data Summary'!A146)</f>
        <v/>
      </c>
    </row>
    <row r="145" spans="1:1" x14ac:dyDescent="0.3">
      <c r="A145" s="189" t="str">
        <f ca="1">IF(ISBLANK('Data Summary'!A147),"",'Data Summary'!A147)</f>
        <v/>
      </c>
    </row>
    <row r="146" spans="1:1" x14ac:dyDescent="0.3">
      <c r="A146" s="189" t="str">
        <f ca="1">IF(ISBLANK('Data Summary'!A148),"",'Data Summary'!A148)</f>
        <v/>
      </c>
    </row>
    <row r="147" spans="1:1" x14ac:dyDescent="0.3">
      <c r="A147" s="189" t="str">
        <f ca="1">IF(ISBLANK('Data Summary'!A149),"",'Data Summary'!A149)</f>
        <v/>
      </c>
    </row>
    <row r="148" spans="1:1" x14ac:dyDescent="0.3">
      <c r="A148" s="189" t="e">
        <f>IF(ISBLANK(#REF!),"",#REF!)</f>
        <v>#REF!</v>
      </c>
    </row>
    <row r="149" spans="1:1" x14ac:dyDescent="0.3">
      <c r="A149" s="189" t="e">
        <f>IF(ISBLANK(#REF!),"",#REF!)</f>
        <v>#REF!</v>
      </c>
    </row>
    <row r="150" spans="1:1" x14ac:dyDescent="0.3">
      <c r="A150" s="189" t="e">
        <f>IF(ISBLANK(#REF!),"",#REF!)</f>
        <v>#REF!</v>
      </c>
    </row>
    <row r="151" spans="1:1" x14ac:dyDescent="0.3">
      <c r="A151" s="189" t="e">
        <f>IF(ISBLANK(#REF!),"",#REF!)</f>
        <v>#REF!</v>
      </c>
    </row>
    <row r="152" spans="1:1" x14ac:dyDescent="0.3">
      <c r="A152" s="186"/>
    </row>
    <row r="153" spans="1:1" x14ac:dyDescent="0.3">
      <c r="A153" s="186"/>
    </row>
    <row r="154" spans="1:1" x14ac:dyDescent="0.3">
      <c r="A154" s="186"/>
    </row>
    <row r="155" spans="1:1" x14ac:dyDescent="0.3">
      <c r="A155" s="186"/>
    </row>
    <row r="156" spans="1:1" x14ac:dyDescent="0.3">
      <c r="A156" s="186"/>
    </row>
    <row r="157" spans="1:1" x14ac:dyDescent="0.3">
      <c r="A157" s="186"/>
    </row>
    <row r="158" spans="1:1" x14ac:dyDescent="0.3">
      <c r="A158" s="186"/>
    </row>
    <row r="159" spans="1:1" x14ac:dyDescent="0.3">
      <c r="A159" s="186"/>
    </row>
    <row r="160" spans="1:1" x14ac:dyDescent="0.3">
      <c r="A160" s="186"/>
    </row>
    <row r="161" spans="1:1" x14ac:dyDescent="0.3">
      <c r="A161" s="186"/>
    </row>
    <row r="162" spans="1:1" x14ac:dyDescent="0.3">
      <c r="A162" s="186"/>
    </row>
    <row r="163" spans="1:1" x14ac:dyDescent="0.3">
      <c r="A163" s="186"/>
    </row>
    <row r="164" spans="1:1" x14ac:dyDescent="0.3">
      <c r="A164" s="186"/>
    </row>
    <row r="165" spans="1:1" x14ac:dyDescent="0.3">
      <c r="A165" s="186"/>
    </row>
    <row r="166" spans="1:1" x14ac:dyDescent="0.3">
      <c r="A166" s="186"/>
    </row>
    <row r="167" spans="1:1" x14ac:dyDescent="0.3">
      <c r="A167" s="186"/>
    </row>
    <row r="168" spans="1:1" x14ac:dyDescent="0.3">
      <c r="A168" s="186"/>
    </row>
    <row r="169" spans="1:1" x14ac:dyDescent="0.3">
      <c r="A169" s="186"/>
    </row>
    <row r="170" spans="1:1" x14ac:dyDescent="0.3">
      <c r="A170" s="186"/>
    </row>
    <row r="171" spans="1:1" x14ac:dyDescent="0.3">
      <c r="A171" s="186"/>
    </row>
    <row r="172" spans="1:1" x14ac:dyDescent="0.3">
      <c r="A172" s="186"/>
    </row>
    <row r="173" spans="1:1" x14ac:dyDescent="0.3">
      <c r="A173" s="186"/>
    </row>
    <row r="174" spans="1:1" x14ac:dyDescent="0.3">
      <c r="A174" s="186"/>
    </row>
    <row r="175" spans="1:1" x14ac:dyDescent="0.3">
      <c r="A175" s="186"/>
    </row>
    <row r="176" spans="1:1" x14ac:dyDescent="0.3">
      <c r="A176" s="186"/>
    </row>
    <row r="177" spans="1:1" x14ac:dyDescent="0.3">
      <c r="A177" s="186"/>
    </row>
    <row r="178" spans="1:1" x14ac:dyDescent="0.3">
      <c r="A178" s="186"/>
    </row>
    <row r="179" spans="1:1" x14ac:dyDescent="0.3">
      <c r="A179" s="186"/>
    </row>
    <row r="180" spans="1:1" x14ac:dyDescent="0.3">
      <c r="A180" s="186"/>
    </row>
    <row r="181" spans="1:1" x14ac:dyDescent="0.3">
      <c r="A181" s="186"/>
    </row>
    <row r="182" spans="1:1" x14ac:dyDescent="0.3">
      <c r="A182" s="186"/>
    </row>
    <row r="183" spans="1:1" x14ac:dyDescent="0.3">
      <c r="A183" s="186"/>
    </row>
    <row r="184" spans="1:1" x14ac:dyDescent="0.3">
      <c r="A184" s="186"/>
    </row>
    <row r="185" spans="1:1" x14ac:dyDescent="0.3">
      <c r="A185" s="186"/>
    </row>
    <row r="186" spans="1:1" x14ac:dyDescent="0.3">
      <c r="A186" s="186"/>
    </row>
    <row r="187" spans="1:1" x14ac:dyDescent="0.3">
      <c r="A187" s="186"/>
    </row>
    <row r="188" spans="1:1" x14ac:dyDescent="0.3">
      <c r="A188" s="186"/>
    </row>
    <row r="189" spans="1:1" x14ac:dyDescent="0.3">
      <c r="A189" s="186"/>
    </row>
    <row r="190" spans="1:1" x14ac:dyDescent="0.3">
      <c r="A190" s="186"/>
    </row>
    <row r="191" spans="1:1" x14ac:dyDescent="0.3">
      <c r="A191" s="186"/>
    </row>
    <row r="192" spans="1:1" x14ac:dyDescent="0.3">
      <c r="A192" s="186"/>
    </row>
    <row r="193" spans="1:1" x14ac:dyDescent="0.3">
      <c r="A193" s="186"/>
    </row>
    <row r="194" spans="1:1" x14ac:dyDescent="0.3">
      <c r="A194" s="186"/>
    </row>
    <row r="195" spans="1:1" x14ac:dyDescent="0.3">
      <c r="A195" s="186"/>
    </row>
    <row r="196" spans="1:1" x14ac:dyDescent="0.3">
      <c r="A196" s="186"/>
    </row>
    <row r="197" spans="1:1" x14ac:dyDescent="0.3">
      <c r="A197" s="186"/>
    </row>
    <row r="198" spans="1:1" x14ac:dyDescent="0.3">
      <c r="A198" s="186"/>
    </row>
    <row r="199" spans="1:1" x14ac:dyDescent="0.3">
      <c r="A199" s="186"/>
    </row>
    <row r="200" spans="1:1" x14ac:dyDescent="0.3">
      <c r="A200" s="186"/>
    </row>
    <row r="201" spans="1:1" x14ac:dyDescent="0.3">
      <c r="A201" s="186"/>
    </row>
    <row r="202" spans="1:1" x14ac:dyDescent="0.3">
      <c r="A202" s="186"/>
    </row>
    <row r="203" spans="1:1" x14ac:dyDescent="0.3">
      <c r="A203" s="186"/>
    </row>
    <row r="204" spans="1:1" x14ac:dyDescent="0.3">
      <c r="A204" s="186"/>
    </row>
    <row r="205" spans="1:1" x14ac:dyDescent="0.3">
      <c r="A205" s="186"/>
    </row>
    <row r="206" spans="1:1" x14ac:dyDescent="0.3">
      <c r="A206" s="186"/>
    </row>
    <row r="207" spans="1:1" x14ac:dyDescent="0.3">
      <c r="A207" s="186"/>
    </row>
    <row r="208" spans="1:1" x14ac:dyDescent="0.3">
      <c r="A208" s="186"/>
    </row>
    <row r="209" spans="1:1" x14ac:dyDescent="0.3">
      <c r="A209" s="186"/>
    </row>
    <row r="210" spans="1:1" x14ac:dyDescent="0.3">
      <c r="A210" s="186"/>
    </row>
    <row r="211" spans="1:1" x14ac:dyDescent="0.3">
      <c r="A211" s="186"/>
    </row>
    <row r="212" spans="1:1" x14ac:dyDescent="0.3">
      <c r="A212" s="186"/>
    </row>
    <row r="213" spans="1:1" x14ac:dyDescent="0.3">
      <c r="A213" s="186"/>
    </row>
    <row r="214" spans="1:1" x14ac:dyDescent="0.3">
      <c r="A214" s="186"/>
    </row>
    <row r="215" spans="1:1" x14ac:dyDescent="0.3">
      <c r="A215" s="186"/>
    </row>
    <row r="216" spans="1:1" x14ac:dyDescent="0.3">
      <c r="A216" s="186"/>
    </row>
    <row r="217" spans="1:1" x14ac:dyDescent="0.3">
      <c r="A217" s="186"/>
    </row>
    <row r="218" spans="1:1" x14ac:dyDescent="0.3">
      <c r="A218" s="186"/>
    </row>
    <row r="219" spans="1:1" x14ac:dyDescent="0.3">
      <c r="A219" s="186"/>
    </row>
    <row r="220" spans="1:1" x14ac:dyDescent="0.3">
      <c r="A220" s="186"/>
    </row>
    <row r="221" spans="1:1" x14ac:dyDescent="0.3">
      <c r="A221" s="186"/>
    </row>
    <row r="222" spans="1:1" x14ac:dyDescent="0.3">
      <c r="A222" s="186"/>
    </row>
    <row r="223" spans="1:1" x14ac:dyDescent="0.3">
      <c r="A223" s="186"/>
    </row>
    <row r="224" spans="1:1" x14ac:dyDescent="0.3">
      <c r="A224" s="186"/>
    </row>
    <row r="225" spans="1:1" x14ac:dyDescent="0.3">
      <c r="A225" s="186"/>
    </row>
    <row r="226" spans="1:1" x14ac:dyDescent="0.3">
      <c r="A226" s="186"/>
    </row>
    <row r="227" spans="1:1" x14ac:dyDescent="0.3">
      <c r="A227" s="186"/>
    </row>
    <row r="228" spans="1:1" x14ac:dyDescent="0.3">
      <c r="A228" s="186"/>
    </row>
    <row r="229" spans="1:1" x14ac:dyDescent="0.3">
      <c r="A229" s="186"/>
    </row>
    <row r="230" spans="1:1" x14ac:dyDescent="0.3">
      <c r="A230" s="186"/>
    </row>
    <row r="231" spans="1:1" x14ac:dyDescent="0.3">
      <c r="A231" s="186"/>
    </row>
    <row r="232" spans="1:1" x14ac:dyDescent="0.3">
      <c r="A232" s="186"/>
    </row>
    <row r="233" spans="1:1" x14ac:dyDescent="0.3">
      <c r="A233" s="186"/>
    </row>
    <row r="234" spans="1:1" x14ac:dyDescent="0.3">
      <c r="A234" s="186"/>
    </row>
    <row r="235" spans="1:1" x14ac:dyDescent="0.3">
      <c r="A235" s="186"/>
    </row>
    <row r="236" spans="1:1" x14ac:dyDescent="0.3">
      <c r="A236" s="186"/>
    </row>
    <row r="237" spans="1:1" x14ac:dyDescent="0.3">
      <c r="A237" s="186"/>
    </row>
    <row r="238" spans="1:1" x14ac:dyDescent="0.3">
      <c r="A238" s="186"/>
    </row>
    <row r="239" spans="1:1" x14ac:dyDescent="0.3">
      <c r="A239" s="186"/>
    </row>
    <row r="240" spans="1:1" x14ac:dyDescent="0.3">
      <c r="A240" s="186"/>
    </row>
    <row r="241" spans="1:1" x14ac:dyDescent="0.3">
      <c r="A241" s="186"/>
    </row>
    <row r="242" spans="1:1" x14ac:dyDescent="0.3">
      <c r="A242" s="186"/>
    </row>
    <row r="243" spans="1:1" x14ac:dyDescent="0.3">
      <c r="A243" s="186"/>
    </row>
    <row r="244" spans="1:1" x14ac:dyDescent="0.3">
      <c r="A244" s="186"/>
    </row>
    <row r="245" spans="1:1" x14ac:dyDescent="0.3">
      <c r="A245" s="186"/>
    </row>
    <row r="246" spans="1:1" x14ac:dyDescent="0.3">
      <c r="A246" s="186"/>
    </row>
    <row r="247" spans="1:1" x14ac:dyDescent="0.3">
      <c r="A247" s="186"/>
    </row>
    <row r="248" spans="1:1" x14ac:dyDescent="0.3">
      <c r="A248" s="186"/>
    </row>
    <row r="249" spans="1:1" x14ac:dyDescent="0.3">
      <c r="A249" s="186"/>
    </row>
    <row r="250" spans="1:1" x14ac:dyDescent="0.3">
      <c r="A250" s="186"/>
    </row>
    <row r="251" spans="1:1" x14ac:dyDescent="0.3">
      <c r="A251" s="186"/>
    </row>
    <row r="252" spans="1:1" x14ac:dyDescent="0.3">
      <c r="A252" s="186"/>
    </row>
    <row r="253" spans="1:1" x14ac:dyDescent="0.3">
      <c r="A253" s="186"/>
    </row>
    <row r="254" spans="1:1" x14ac:dyDescent="0.3">
      <c r="A254" s="186"/>
    </row>
    <row r="255" spans="1:1" x14ac:dyDescent="0.3">
      <c r="A255" s="186"/>
    </row>
    <row r="256" spans="1:1" x14ac:dyDescent="0.3">
      <c r="A256" s="186"/>
    </row>
    <row r="257" spans="1:1" x14ac:dyDescent="0.3">
      <c r="A257" s="186"/>
    </row>
    <row r="258" spans="1:1" x14ac:dyDescent="0.3">
      <c r="A258" s="186"/>
    </row>
    <row r="259" spans="1:1" x14ac:dyDescent="0.3">
      <c r="A259" s="186"/>
    </row>
    <row r="260" spans="1:1" x14ac:dyDescent="0.3">
      <c r="A260" s="186"/>
    </row>
    <row r="261" spans="1:1" x14ac:dyDescent="0.3">
      <c r="A261" s="186"/>
    </row>
    <row r="262" spans="1:1" x14ac:dyDescent="0.3">
      <c r="A262" s="186"/>
    </row>
    <row r="263" spans="1:1" x14ac:dyDescent="0.3">
      <c r="A263" s="186"/>
    </row>
    <row r="264" spans="1:1" x14ac:dyDescent="0.3">
      <c r="A264" s="186"/>
    </row>
    <row r="265" spans="1:1" x14ac:dyDescent="0.3">
      <c r="A265" s="186"/>
    </row>
    <row r="266" spans="1:1" x14ac:dyDescent="0.3">
      <c r="A266" s="186"/>
    </row>
    <row r="267" spans="1:1" x14ac:dyDescent="0.3">
      <c r="A267" s="186"/>
    </row>
    <row r="268" spans="1:1" x14ac:dyDescent="0.3">
      <c r="A268" s="186"/>
    </row>
    <row r="269" spans="1:1" x14ac:dyDescent="0.3">
      <c r="A269" s="186"/>
    </row>
    <row r="270" spans="1:1" x14ac:dyDescent="0.3">
      <c r="A270" s="186"/>
    </row>
    <row r="271" spans="1:1" x14ac:dyDescent="0.3">
      <c r="A271" s="186"/>
    </row>
    <row r="272" spans="1:1" x14ac:dyDescent="0.3">
      <c r="A272" s="186"/>
    </row>
    <row r="273" spans="1:1" x14ac:dyDescent="0.3">
      <c r="A273" s="186"/>
    </row>
    <row r="274" spans="1:1" x14ac:dyDescent="0.3">
      <c r="A274" s="186"/>
    </row>
    <row r="275" spans="1:1" x14ac:dyDescent="0.3">
      <c r="A275" s="186"/>
    </row>
    <row r="276" spans="1:1" x14ac:dyDescent="0.3">
      <c r="A276" s="186"/>
    </row>
    <row r="277" spans="1:1" x14ac:dyDescent="0.3">
      <c r="A277" s="186"/>
    </row>
    <row r="278" spans="1:1" x14ac:dyDescent="0.3">
      <c r="A278" s="186"/>
    </row>
    <row r="279" spans="1:1" x14ac:dyDescent="0.3">
      <c r="A279" s="186"/>
    </row>
    <row r="280" spans="1:1" x14ac:dyDescent="0.3">
      <c r="A280" s="186"/>
    </row>
    <row r="281" spans="1:1" x14ac:dyDescent="0.3">
      <c r="A281" s="186"/>
    </row>
    <row r="282" spans="1:1" x14ac:dyDescent="0.3">
      <c r="A282" s="186"/>
    </row>
    <row r="283" spans="1:1" x14ac:dyDescent="0.3">
      <c r="A283" s="186"/>
    </row>
    <row r="284" spans="1:1" x14ac:dyDescent="0.3">
      <c r="A284" s="186"/>
    </row>
    <row r="285" spans="1:1" x14ac:dyDescent="0.3">
      <c r="A285" s="186"/>
    </row>
    <row r="286" spans="1:1" x14ac:dyDescent="0.3">
      <c r="A286" s="186"/>
    </row>
    <row r="287" spans="1:1" x14ac:dyDescent="0.3">
      <c r="A287" s="186"/>
    </row>
    <row r="288" spans="1:1" x14ac:dyDescent="0.3">
      <c r="A288" s="186"/>
    </row>
    <row r="289" spans="1:1" x14ac:dyDescent="0.3">
      <c r="A289" s="186"/>
    </row>
    <row r="290" spans="1:1" x14ac:dyDescent="0.3">
      <c r="A290" s="186"/>
    </row>
    <row r="291" spans="1:1" x14ac:dyDescent="0.3">
      <c r="A291" s="186"/>
    </row>
    <row r="292" spans="1:1" x14ac:dyDescent="0.3">
      <c r="A292" s="186"/>
    </row>
    <row r="293" spans="1:1" x14ac:dyDescent="0.3">
      <c r="A293" s="186"/>
    </row>
    <row r="294" spans="1:1" x14ac:dyDescent="0.3">
      <c r="A294" s="186"/>
    </row>
    <row r="295" spans="1:1" x14ac:dyDescent="0.3">
      <c r="A295" s="186"/>
    </row>
    <row r="296" spans="1:1" x14ac:dyDescent="0.3">
      <c r="A296" s="186"/>
    </row>
    <row r="297" spans="1:1" x14ac:dyDescent="0.3">
      <c r="A297" s="186"/>
    </row>
    <row r="298" spans="1:1" x14ac:dyDescent="0.3">
      <c r="A298" s="186"/>
    </row>
    <row r="299" spans="1:1" x14ac:dyDescent="0.3">
      <c r="A299" s="186"/>
    </row>
    <row r="300" spans="1:1" x14ac:dyDescent="0.3">
      <c r="A300" s="186"/>
    </row>
    <row r="301" spans="1:1" x14ac:dyDescent="0.3">
      <c r="A301" s="186"/>
    </row>
    <row r="302" spans="1:1" x14ac:dyDescent="0.3">
      <c r="A302" s="186"/>
    </row>
    <row r="303" spans="1:1" x14ac:dyDescent="0.3">
      <c r="A303" s="186"/>
    </row>
    <row r="304" spans="1:1" x14ac:dyDescent="0.3">
      <c r="A304" s="186"/>
    </row>
    <row r="305" spans="1:1" x14ac:dyDescent="0.3">
      <c r="A305" s="186"/>
    </row>
    <row r="306" spans="1:1" x14ac:dyDescent="0.3">
      <c r="A306" s="186"/>
    </row>
    <row r="307" spans="1:1" x14ac:dyDescent="0.3">
      <c r="A307" s="186"/>
    </row>
    <row r="308" spans="1:1" x14ac:dyDescent="0.3">
      <c r="A308" s="186"/>
    </row>
    <row r="309" spans="1:1" x14ac:dyDescent="0.3">
      <c r="A309" s="186"/>
    </row>
    <row r="310" spans="1:1" x14ac:dyDescent="0.3">
      <c r="A310" s="186"/>
    </row>
    <row r="311" spans="1:1" x14ac:dyDescent="0.3">
      <c r="A311" s="186"/>
    </row>
    <row r="312" spans="1:1" x14ac:dyDescent="0.3">
      <c r="A312" s="186"/>
    </row>
    <row r="313" spans="1:1" x14ac:dyDescent="0.3">
      <c r="A313" s="186"/>
    </row>
    <row r="314" spans="1:1" x14ac:dyDescent="0.3">
      <c r="A314" s="186"/>
    </row>
    <row r="315" spans="1:1" x14ac:dyDescent="0.3">
      <c r="A315" s="186"/>
    </row>
    <row r="316" spans="1:1" x14ac:dyDescent="0.3">
      <c r="A316" s="186"/>
    </row>
    <row r="317" spans="1:1" x14ac:dyDescent="0.3">
      <c r="A317" s="186"/>
    </row>
    <row r="318" spans="1:1" x14ac:dyDescent="0.3">
      <c r="A318" s="186"/>
    </row>
    <row r="319" spans="1:1" x14ac:dyDescent="0.3">
      <c r="A319" s="186"/>
    </row>
    <row r="320" spans="1:1" x14ac:dyDescent="0.3">
      <c r="A320" s="186"/>
    </row>
    <row r="321" spans="1:1" x14ac:dyDescent="0.3">
      <c r="A321" s="186"/>
    </row>
    <row r="322" spans="1:1" x14ac:dyDescent="0.3">
      <c r="A322" s="186"/>
    </row>
    <row r="323" spans="1:1" x14ac:dyDescent="0.3">
      <c r="A323" s="186"/>
    </row>
    <row r="324" spans="1:1" x14ac:dyDescent="0.3">
      <c r="A324" s="186"/>
    </row>
    <row r="325" spans="1:1" x14ac:dyDescent="0.3">
      <c r="A325" s="186"/>
    </row>
    <row r="326" spans="1:1" x14ac:dyDescent="0.3">
      <c r="A326" s="186"/>
    </row>
    <row r="327" spans="1:1" x14ac:dyDescent="0.3">
      <c r="A327" s="186"/>
    </row>
    <row r="328" spans="1:1" x14ac:dyDescent="0.3">
      <c r="A328" s="186"/>
    </row>
    <row r="329" spans="1:1" x14ac:dyDescent="0.3">
      <c r="A329" s="186"/>
    </row>
    <row r="330" spans="1:1" x14ac:dyDescent="0.3">
      <c r="A330" s="186"/>
    </row>
    <row r="331" spans="1:1" x14ac:dyDescent="0.3">
      <c r="A331" s="186"/>
    </row>
    <row r="332" spans="1:1" x14ac:dyDescent="0.3">
      <c r="A332" s="186"/>
    </row>
    <row r="333" spans="1:1" x14ac:dyDescent="0.3">
      <c r="A333" s="186"/>
    </row>
    <row r="334" spans="1:1" x14ac:dyDescent="0.3">
      <c r="A334" s="186"/>
    </row>
    <row r="335" spans="1:1" x14ac:dyDescent="0.3">
      <c r="A335" s="186"/>
    </row>
    <row r="336" spans="1:1" x14ac:dyDescent="0.3">
      <c r="A336" s="186"/>
    </row>
    <row r="337" spans="1:1" x14ac:dyDescent="0.3">
      <c r="A337" s="186"/>
    </row>
    <row r="338" spans="1:1" x14ac:dyDescent="0.3">
      <c r="A338" s="186"/>
    </row>
    <row r="339" spans="1:1" x14ac:dyDescent="0.3">
      <c r="A339" s="186"/>
    </row>
    <row r="340" spans="1:1" x14ac:dyDescent="0.3">
      <c r="A340" s="186"/>
    </row>
    <row r="341" spans="1:1" x14ac:dyDescent="0.3">
      <c r="A341" s="186"/>
    </row>
    <row r="342" spans="1:1" x14ac:dyDescent="0.3">
      <c r="A342" s="186"/>
    </row>
    <row r="343" spans="1:1" x14ac:dyDescent="0.3">
      <c r="A343" s="186"/>
    </row>
    <row r="344" spans="1:1" x14ac:dyDescent="0.3">
      <c r="A344" s="186"/>
    </row>
    <row r="345" spans="1:1" x14ac:dyDescent="0.3">
      <c r="A345" s="186"/>
    </row>
    <row r="346" spans="1:1" x14ac:dyDescent="0.3">
      <c r="A346" s="186"/>
    </row>
    <row r="347" spans="1:1" x14ac:dyDescent="0.3">
      <c r="A347" s="186"/>
    </row>
    <row r="348" spans="1:1" x14ac:dyDescent="0.3">
      <c r="A348" s="186"/>
    </row>
    <row r="349" spans="1:1" x14ac:dyDescent="0.3">
      <c r="A349" s="186"/>
    </row>
    <row r="350" spans="1:1" x14ac:dyDescent="0.3">
      <c r="A350" s="186"/>
    </row>
    <row r="351" spans="1:1" x14ac:dyDescent="0.3">
      <c r="A351" s="186"/>
    </row>
    <row r="352" spans="1:1" x14ac:dyDescent="0.3">
      <c r="A352" s="186"/>
    </row>
    <row r="353" spans="1:1" x14ac:dyDescent="0.3">
      <c r="A353" s="186"/>
    </row>
    <row r="354" spans="1:1" x14ac:dyDescent="0.3">
      <c r="A354" s="186"/>
    </row>
    <row r="355" spans="1:1" x14ac:dyDescent="0.3">
      <c r="A355" s="186"/>
    </row>
    <row r="356" spans="1:1" x14ac:dyDescent="0.3">
      <c r="A356" s="186"/>
    </row>
    <row r="357" spans="1:1" x14ac:dyDescent="0.3">
      <c r="A357" s="186"/>
    </row>
    <row r="358" spans="1:1" x14ac:dyDescent="0.3">
      <c r="A358" s="186"/>
    </row>
    <row r="359" spans="1:1" x14ac:dyDescent="0.3">
      <c r="A359" s="186"/>
    </row>
    <row r="360" spans="1:1" x14ac:dyDescent="0.3">
      <c r="A360" s="186"/>
    </row>
    <row r="361" spans="1:1" x14ac:dyDescent="0.3">
      <c r="A361" s="186"/>
    </row>
    <row r="362" spans="1:1" x14ac:dyDescent="0.3">
      <c r="A362" s="186"/>
    </row>
    <row r="363" spans="1:1" x14ac:dyDescent="0.3">
      <c r="A363" s="186"/>
    </row>
    <row r="364" spans="1:1" x14ac:dyDescent="0.3">
      <c r="A364" s="186"/>
    </row>
    <row r="365" spans="1:1" x14ac:dyDescent="0.3">
      <c r="A365" s="186"/>
    </row>
    <row r="366" spans="1:1" x14ac:dyDescent="0.3">
      <c r="A366" s="186"/>
    </row>
    <row r="367" spans="1:1" x14ac:dyDescent="0.3">
      <c r="A367" s="186"/>
    </row>
    <row r="368" spans="1:1" x14ac:dyDescent="0.3">
      <c r="A368" s="186"/>
    </row>
    <row r="369" spans="1:1" x14ac:dyDescent="0.3">
      <c r="A369" s="186"/>
    </row>
    <row r="370" spans="1:1" x14ac:dyDescent="0.3">
      <c r="A370" s="186"/>
    </row>
    <row r="371" spans="1:1" x14ac:dyDescent="0.3">
      <c r="A371" s="186"/>
    </row>
    <row r="372" spans="1:1" x14ac:dyDescent="0.3">
      <c r="A372" s="186"/>
    </row>
    <row r="373" spans="1:1" x14ac:dyDescent="0.3">
      <c r="A373" s="186"/>
    </row>
    <row r="374" spans="1:1" x14ac:dyDescent="0.3">
      <c r="A374" s="186"/>
    </row>
    <row r="375" spans="1:1" x14ac:dyDescent="0.3">
      <c r="A375" s="186"/>
    </row>
    <row r="376" spans="1:1" x14ac:dyDescent="0.3">
      <c r="A376" s="186"/>
    </row>
    <row r="377" spans="1:1" x14ac:dyDescent="0.3">
      <c r="A377" s="186"/>
    </row>
    <row r="378" spans="1:1" x14ac:dyDescent="0.3">
      <c r="A378" s="186"/>
    </row>
    <row r="379" spans="1:1" x14ac:dyDescent="0.3">
      <c r="A379" s="186"/>
    </row>
    <row r="380" spans="1:1" x14ac:dyDescent="0.3">
      <c r="A380" s="186"/>
    </row>
    <row r="381" spans="1:1" x14ac:dyDescent="0.3">
      <c r="A381" s="186"/>
    </row>
    <row r="382" spans="1:1" x14ac:dyDescent="0.3">
      <c r="A382" s="186"/>
    </row>
    <row r="383" spans="1:1" x14ac:dyDescent="0.3">
      <c r="A383" s="186"/>
    </row>
    <row r="384" spans="1:1" x14ac:dyDescent="0.3">
      <c r="A384" s="186"/>
    </row>
    <row r="385" spans="1:1" x14ac:dyDescent="0.3">
      <c r="A385" s="186"/>
    </row>
    <row r="386" spans="1:1" x14ac:dyDescent="0.3">
      <c r="A386" s="186"/>
    </row>
    <row r="387" spans="1:1" x14ac:dyDescent="0.3">
      <c r="A387" s="186"/>
    </row>
    <row r="388" spans="1:1" x14ac:dyDescent="0.3">
      <c r="A388" s="186"/>
    </row>
    <row r="389" spans="1:1" x14ac:dyDescent="0.3">
      <c r="A389" s="186"/>
    </row>
    <row r="390" spans="1:1" x14ac:dyDescent="0.3">
      <c r="A390" s="186"/>
    </row>
    <row r="391" spans="1:1" x14ac:dyDescent="0.3">
      <c r="A391" s="186"/>
    </row>
    <row r="392" spans="1:1" x14ac:dyDescent="0.3">
      <c r="A392" s="186"/>
    </row>
    <row r="393" spans="1:1" x14ac:dyDescent="0.3">
      <c r="A393" s="186"/>
    </row>
    <row r="394" spans="1:1" x14ac:dyDescent="0.3">
      <c r="A394" s="186"/>
    </row>
    <row r="395" spans="1:1" x14ac:dyDescent="0.3">
      <c r="A395" s="186"/>
    </row>
    <row r="396" spans="1:1" x14ac:dyDescent="0.3">
      <c r="A396" s="186"/>
    </row>
    <row r="397" spans="1:1" x14ac:dyDescent="0.3">
      <c r="A397" s="186"/>
    </row>
    <row r="398" spans="1:1" x14ac:dyDescent="0.3">
      <c r="A398" s="186"/>
    </row>
    <row r="399" spans="1:1" x14ac:dyDescent="0.3">
      <c r="A399" s="186"/>
    </row>
    <row r="400" spans="1:1" x14ac:dyDescent="0.3">
      <c r="A400" s="186"/>
    </row>
    <row r="401" spans="1:1" x14ac:dyDescent="0.3">
      <c r="A401" s="186"/>
    </row>
    <row r="402" spans="1:1" x14ac:dyDescent="0.3">
      <c r="A402" s="186"/>
    </row>
    <row r="403" spans="1:1" x14ac:dyDescent="0.3">
      <c r="A403" s="186"/>
    </row>
    <row r="404" spans="1:1" x14ac:dyDescent="0.3">
      <c r="A404" s="186"/>
    </row>
    <row r="405" spans="1:1" x14ac:dyDescent="0.3">
      <c r="A405" s="186"/>
    </row>
    <row r="406" spans="1:1" x14ac:dyDescent="0.3">
      <c r="A406" s="186"/>
    </row>
    <row r="407" spans="1:1" x14ac:dyDescent="0.3">
      <c r="A407" s="186"/>
    </row>
    <row r="408" spans="1:1" x14ac:dyDescent="0.3">
      <c r="A408" s="186"/>
    </row>
    <row r="409" spans="1:1" x14ac:dyDescent="0.3">
      <c r="A409" s="186"/>
    </row>
    <row r="410" spans="1:1" x14ac:dyDescent="0.3">
      <c r="A410" s="186"/>
    </row>
    <row r="411" spans="1:1" x14ac:dyDescent="0.3">
      <c r="A411" s="186"/>
    </row>
    <row r="412" spans="1:1" x14ac:dyDescent="0.3">
      <c r="A412" s="186"/>
    </row>
    <row r="413" spans="1:1" x14ac:dyDescent="0.3">
      <c r="A413" s="186"/>
    </row>
    <row r="414" spans="1:1" x14ac:dyDescent="0.3">
      <c r="A414" s="186"/>
    </row>
    <row r="415" spans="1:1" x14ac:dyDescent="0.3">
      <c r="A415" s="186"/>
    </row>
    <row r="416" spans="1:1" x14ac:dyDescent="0.3">
      <c r="A416" s="186"/>
    </row>
    <row r="417" spans="1:1" x14ac:dyDescent="0.3">
      <c r="A417" s="186"/>
    </row>
    <row r="418" spans="1:1" x14ac:dyDescent="0.3">
      <c r="A418" s="186"/>
    </row>
    <row r="419" spans="1:1" x14ac:dyDescent="0.3">
      <c r="A419" s="186"/>
    </row>
    <row r="420" spans="1:1" x14ac:dyDescent="0.3">
      <c r="A420" s="186"/>
    </row>
    <row r="421" spans="1:1" x14ac:dyDescent="0.3">
      <c r="A421" s="186"/>
    </row>
    <row r="422" spans="1:1" x14ac:dyDescent="0.3">
      <c r="A422" s="186"/>
    </row>
    <row r="423" spans="1:1" x14ac:dyDescent="0.3">
      <c r="A423" s="186"/>
    </row>
    <row r="424" spans="1:1" x14ac:dyDescent="0.3">
      <c r="A424" s="186"/>
    </row>
    <row r="425" spans="1:1" x14ac:dyDescent="0.3">
      <c r="A425" s="186"/>
    </row>
    <row r="426" spans="1:1" x14ac:dyDescent="0.3">
      <c r="A426" s="186"/>
    </row>
    <row r="427" spans="1:1" x14ac:dyDescent="0.3">
      <c r="A427" s="186"/>
    </row>
    <row r="428" spans="1:1" x14ac:dyDescent="0.3">
      <c r="A428" s="186"/>
    </row>
    <row r="429" spans="1:1" x14ac:dyDescent="0.3">
      <c r="A429" s="186"/>
    </row>
    <row r="430" spans="1:1" x14ac:dyDescent="0.3">
      <c r="A430" s="186"/>
    </row>
    <row r="431" spans="1:1" x14ac:dyDescent="0.3">
      <c r="A431" s="186"/>
    </row>
    <row r="432" spans="1:1" x14ac:dyDescent="0.3">
      <c r="A432" s="186"/>
    </row>
    <row r="433" spans="1:1" x14ac:dyDescent="0.3">
      <c r="A433" s="186"/>
    </row>
    <row r="434" spans="1:1" x14ac:dyDescent="0.3">
      <c r="A434" s="186"/>
    </row>
    <row r="435" spans="1:1" x14ac:dyDescent="0.3">
      <c r="A435" s="186"/>
    </row>
    <row r="436" spans="1:1" x14ac:dyDescent="0.3">
      <c r="A436" s="186"/>
    </row>
    <row r="437" spans="1:1" x14ac:dyDescent="0.3">
      <c r="A437" s="186"/>
    </row>
    <row r="438" spans="1:1" x14ac:dyDescent="0.3">
      <c r="A438" s="186"/>
    </row>
    <row r="439" spans="1:1" x14ac:dyDescent="0.3">
      <c r="A439" s="186"/>
    </row>
    <row r="440" spans="1:1" x14ac:dyDescent="0.3">
      <c r="A440" s="186"/>
    </row>
    <row r="441" spans="1:1" x14ac:dyDescent="0.3">
      <c r="A441" s="186"/>
    </row>
    <row r="442" spans="1:1" x14ac:dyDescent="0.3">
      <c r="A442" s="186"/>
    </row>
    <row r="443" spans="1:1" x14ac:dyDescent="0.3">
      <c r="A443" s="186"/>
    </row>
    <row r="444" spans="1:1" x14ac:dyDescent="0.3">
      <c r="A444" s="186"/>
    </row>
    <row r="445" spans="1:1" x14ac:dyDescent="0.3">
      <c r="A445" s="186"/>
    </row>
    <row r="446" spans="1:1" x14ac:dyDescent="0.3">
      <c r="A446" s="186"/>
    </row>
    <row r="447" spans="1:1" x14ac:dyDescent="0.3">
      <c r="A447" s="186"/>
    </row>
    <row r="448" spans="1:1" x14ac:dyDescent="0.3">
      <c r="A448" s="186"/>
    </row>
    <row r="449" spans="1:1" x14ac:dyDescent="0.3">
      <c r="A449" s="186"/>
    </row>
    <row r="450" spans="1:1" x14ac:dyDescent="0.3">
      <c r="A450" s="186"/>
    </row>
    <row r="451" spans="1:1" x14ac:dyDescent="0.3">
      <c r="A451" s="186"/>
    </row>
    <row r="452" spans="1:1" x14ac:dyDescent="0.3">
      <c r="A452" s="186"/>
    </row>
    <row r="453" spans="1:1" x14ac:dyDescent="0.3">
      <c r="A453" s="186"/>
    </row>
    <row r="454" spans="1:1" x14ac:dyDescent="0.3">
      <c r="A454" s="186"/>
    </row>
    <row r="455" spans="1:1" x14ac:dyDescent="0.3">
      <c r="A455" s="186"/>
    </row>
    <row r="456" spans="1:1" x14ac:dyDescent="0.3">
      <c r="A456" s="186"/>
    </row>
    <row r="457" spans="1:1" x14ac:dyDescent="0.3">
      <c r="A457" s="186"/>
    </row>
    <row r="458" spans="1:1" x14ac:dyDescent="0.3">
      <c r="A458" s="186"/>
    </row>
    <row r="459" spans="1:1" x14ac:dyDescent="0.3">
      <c r="A459" s="186"/>
    </row>
    <row r="460" spans="1:1" x14ac:dyDescent="0.3">
      <c r="A460" s="186"/>
    </row>
    <row r="461" spans="1:1" x14ac:dyDescent="0.3">
      <c r="A461" s="186"/>
    </row>
    <row r="462" spans="1:1" x14ac:dyDescent="0.3">
      <c r="A462" s="186"/>
    </row>
    <row r="463" spans="1:1" x14ac:dyDescent="0.3">
      <c r="A463" s="186"/>
    </row>
    <row r="464" spans="1:1" x14ac:dyDescent="0.3">
      <c r="A464" s="186"/>
    </row>
    <row r="465" spans="1:1" x14ac:dyDescent="0.3">
      <c r="A465" s="186"/>
    </row>
    <row r="466" spans="1:1" x14ac:dyDescent="0.3">
      <c r="A466" s="186"/>
    </row>
    <row r="467" spans="1:1" x14ac:dyDescent="0.3">
      <c r="A467" s="186"/>
    </row>
    <row r="468" spans="1:1" x14ac:dyDescent="0.3">
      <c r="A468" s="186"/>
    </row>
    <row r="469" spans="1:1" x14ac:dyDescent="0.3">
      <c r="A469" s="186"/>
    </row>
    <row r="470" spans="1:1" x14ac:dyDescent="0.3">
      <c r="A470" s="186"/>
    </row>
    <row r="471" spans="1:1" x14ac:dyDescent="0.3">
      <c r="A471" s="186"/>
    </row>
    <row r="472" spans="1:1" x14ac:dyDescent="0.3">
      <c r="A472" s="186"/>
    </row>
    <row r="473" spans="1:1" x14ac:dyDescent="0.3">
      <c r="A473" s="186"/>
    </row>
    <row r="474" spans="1:1" x14ac:dyDescent="0.3">
      <c r="A474" s="186"/>
    </row>
    <row r="475" spans="1:1" x14ac:dyDescent="0.3">
      <c r="A475" s="186"/>
    </row>
    <row r="476" spans="1:1" x14ac:dyDescent="0.3">
      <c r="A476" s="186"/>
    </row>
    <row r="477" spans="1:1" x14ac:dyDescent="0.3">
      <c r="A477" s="186"/>
    </row>
    <row r="478" spans="1:1" x14ac:dyDescent="0.3">
      <c r="A478" s="186"/>
    </row>
    <row r="479" spans="1:1" x14ac:dyDescent="0.3">
      <c r="A479" s="186"/>
    </row>
    <row r="480" spans="1:1" x14ac:dyDescent="0.3">
      <c r="A480" s="186"/>
    </row>
    <row r="481" spans="1:1" x14ac:dyDescent="0.3">
      <c r="A481" s="186"/>
    </row>
    <row r="482" spans="1:1" x14ac:dyDescent="0.3">
      <c r="A482" s="186"/>
    </row>
    <row r="483" spans="1:1" x14ac:dyDescent="0.3">
      <c r="A483" s="186"/>
    </row>
    <row r="484" spans="1:1" x14ac:dyDescent="0.3">
      <c r="A484" s="186"/>
    </row>
    <row r="485" spans="1:1" x14ac:dyDescent="0.3">
      <c r="A485" s="186"/>
    </row>
    <row r="486" spans="1:1" x14ac:dyDescent="0.3">
      <c r="A486" s="186"/>
    </row>
    <row r="487" spans="1:1" x14ac:dyDescent="0.3">
      <c r="A487" s="186"/>
    </row>
    <row r="488" spans="1:1" x14ac:dyDescent="0.3">
      <c r="A488" s="186"/>
    </row>
    <row r="489" spans="1:1" x14ac:dyDescent="0.3">
      <c r="A489" s="186"/>
    </row>
    <row r="490" spans="1:1" x14ac:dyDescent="0.3">
      <c r="A490" s="186"/>
    </row>
    <row r="491" spans="1:1" x14ac:dyDescent="0.3">
      <c r="A491" s="186"/>
    </row>
    <row r="492" spans="1:1" x14ac:dyDescent="0.3">
      <c r="A492" s="186"/>
    </row>
    <row r="493" spans="1:1" x14ac:dyDescent="0.3">
      <c r="A493" s="186"/>
    </row>
    <row r="494" spans="1:1" x14ac:dyDescent="0.3">
      <c r="A494" s="186"/>
    </row>
    <row r="495" spans="1:1" x14ac:dyDescent="0.3">
      <c r="A495" s="186"/>
    </row>
    <row r="496" spans="1:1" x14ac:dyDescent="0.3">
      <c r="A496" s="186"/>
    </row>
    <row r="497" spans="1:1" x14ac:dyDescent="0.3">
      <c r="A497" s="186"/>
    </row>
    <row r="498" spans="1:1" x14ac:dyDescent="0.3">
      <c r="A498" s="186"/>
    </row>
    <row r="499" spans="1:1" x14ac:dyDescent="0.3">
      <c r="A499" s="186"/>
    </row>
    <row r="500" spans="1:1" x14ac:dyDescent="0.3">
      <c r="A500" s="186"/>
    </row>
    <row r="501" spans="1:1" x14ac:dyDescent="0.3">
      <c r="A501" s="186"/>
    </row>
    <row r="502" spans="1:1" x14ac:dyDescent="0.3">
      <c r="A502" s="186"/>
    </row>
    <row r="503" spans="1:1" x14ac:dyDescent="0.3">
      <c r="A503" s="186"/>
    </row>
    <row r="504" spans="1:1" x14ac:dyDescent="0.3">
      <c r="A504" s="186"/>
    </row>
    <row r="505" spans="1:1" x14ac:dyDescent="0.3">
      <c r="A505" s="186"/>
    </row>
    <row r="506" spans="1:1" x14ac:dyDescent="0.3">
      <c r="A506" s="186"/>
    </row>
    <row r="507" spans="1:1" x14ac:dyDescent="0.3">
      <c r="A507" s="186"/>
    </row>
    <row r="508" spans="1:1" x14ac:dyDescent="0.3">
      <c r="A508" s="186"/>
    </row>
    <row r="509" spans="1:1" x14ac:dyDescent="0.3">
      <c r="A509" s="186"/>
    </row>
    <row r="510" spans="1:1" x14ac:dyDescent="0.3">
      <c r="A510" s="186"/>
    </row>
    <row r="511" spans="1:1" x14ac:dyDescent="0.3">
      <c r="A511" s="186"/>
    </row>
    <row r="512" spans="1:1" x14ac:dyDescent="0.3">
      <c r="A512" s="186"/>
    </row>
    <row r="513" spans="1:1" x14ac:dyDescent="0.3">
      <c r="A513" s="186"/>
    </row>
    <row r="514" spans="1:1" x14ac:dyDescent="0.3">
      <c r="A514" s="186"/>
    </row>
    <row r="515" spans="1:1" x14ac:dyDescent="0.3">
      <c r="A515" s="186"/>
    </row>
    <row r="516" spans="1:1" x14ac:dyDescent="0.3">
      <c r="A516" s="186"/>
    </row>
    <row r="517" spans="1:1" x14ac:dyDescent="0.3">
      <c r="A517" s="186"/>
    </row>
    <row r="518" spans="1:1" x14ac:dyDescent="0.3">
      <c r="A518" s="186"/>
    </row>
    <row r="519" spans="1:1" x14ac:dyDescent="0.3">
      <c r="A519" s="186"/>
    </row>
    <row r="520" spans="1:1" x14ac:dyDescent="0.3">
      <c r="A520" s="186"/>
    </row>
    <row r="521" spans="1:1" x14ac:dyDescent="0.3">
      <c r="A521" s="186"/>
    </row>
    <row r="522" spans="1:1" x14ac:dyDescent="0.3">
      <c r="A522" s="186"/>
    </row>
    <row r="523" spans="1:1" x14ac:dyDescent="0.3">
      <c r="A523" s="186"/>
    </row>
    <row r="524" spans="1:1" x14ac:dyDescent="0.3">
      <c r="A524" s="186"/>
    </row>
    <row r="525" spans="1:1" x14ac:dyDescent="0.3">
      <c r="A525" s="186"/>
    </row>
    <row r="526" spans="1:1" x14ac:dyDescent="0.3">
      <c r="A526" s="186"/>
    </row>
    <row r="527" spans="1:1" x14ac:dyDescent="0.3">
      <c r="A527" s="186"/>
    </row>
    <row r="528" spans="1:1" x14ac:dyDescent="0.3">
      <c r="A528" s="186"/>
    </row>
    <row r="529" spans="1:1" x14ac:dyDescent="0.3">
      <c r="A529" s="186"/>
    </row>
    <row r="530" spans="1:1" x14ac:dyDescent="0.3">
      <c r="A530" s="186"/>
    </row>
    <row r="531" spans="1:1" x14ac:dyDescent="0.3">
      <c r="A531" s="186"/>
    </row>
    <row r="532" spans="1:1" x14ac:dyDescent="0.3">
      <c r="A532" s="186"/>
    </row>
    <row r="533" spans="1:1" x14ac:dyDescent="0.3">
      <c r="A533" s="186"/>
    </row>
    <row r="534" spans="1:1" x14ac:dyDescent="0.3">
      <c r="A534" s="186"/>
    </row>
    <row r="535" spans="1:1" x14ac:dyDescent="0.3">
      <c r="A535" s="186"/>
    </row>
    <row r="536" spans="1:1" x14ac:dyDescent="0.3">
      <c r="A536" s="186"/>
    </row>
    <row r="537" spans="1:1" x14ac:dyDescent="0.3">
      <c r="A537" s="186"/>
    </row>
    <row r="538" spans="1:1" x14ac:dyDescent="0.3">
      <c r="A538" s="186"/>
    </row>
    <row r="539" spans="1:1" x14ac:dyDescent="0.3">
      <c r="A539" s="186"/>
    </row>
    <row r="540" spans="1:1" x14ac:dyDescent="0.3">
      <c r="A540" s="186"/>
    </row>
    <row r="541" spans="1:1" x14ac:dyDescent="0.3">
      <c r="A541" s="186"/>
    </row>
    <row r="542" spans="1:1" x14ac:dyDescent="0.3">
      <c r="A542" s="186"/>
    </row>
    <row r="543" spans="1:1" x14ac:dyDescent="0.3">
      <c r="A543" s="186"/>
    </row>
    <row r="544" spans="1:1" x14ac:dyDescent="0.3">
      <c r="A544" s="186"/>
    </row>
    <row r="545" spans="1:1" x14ac:dyDescent="0.3">
      <c r="A545" s="186"/>
    </row>
    <row r="546" spans="1:1" x14ac:dyDescent="0.3">
      <c r="A546" s="186"/>
    </row>
    <row r="547" spans="1:1" x14ac:dyDescent="0.3">
      <c r="A547" s="186"/>
    </row>
    <row r="548" spans="1:1" x14ac:dyDescent="0.3">
      <c r="A548" s="186"/>
    </row>
    <row r="549" spans="1:1" x14ac:dyDescent="0.3">
      <c r="A549" s="186"/>
    </row>
    <row r="550" spans="1:1" x14ac:dyDescent="0.3">
      <c r="A550" s="186"/>
    </row>
    <row r="551" spans="1:1" x14ac:dyDescent="0.3">
      <c r="A551" s="186"/>
    </row>
    <row r="552" spans="1:1" x14ac:dyDescent="0.3">
      <c r="A552" s="186"/>
    </row>
    <row r="553" spans="1:1" x14ac:dyDescent="0.3">
      <c r="A553" s="186"/>
    </row>
    <row r="554" spans="1:1" x14ac:dyDescent="0.3">
      <c r="A554" s="186"/>
    </row>
    <row r="555" spans="1:1" x14ac:dyDescent="0.3">
      <c r="A555" s="186"/>
    </row>
    <row r="556" spans="1:1" x14ac:dyDescent="0.3">
      <c r="A556" s="186"/>
    </row>
    <row r="557" spans="1:1" x14ac:dyDescent="0.3">
      <c r="A557" s="186"/>
    </row>
    <row r="558" spans="1:1" x14ac:dyDescent="0.3">
      <c r="A558" s="186"/>
    </row>
    <row r="559" spans="1:1" x14ac:dyDescent="0.3">
      <c r="A559" s="186"/>
    </row>
    <row r="560" spans="1:1" x14ac:dyDescent="0.3">
      <c r="A560" s="186"/>
    </row>
    <row r="561" spans="1:1" x14ac:dyDescent="0.3">
      <c r="A561" s="186"/>
    </row>
    <row r="562" spans="1:1" x14ac:dyDescent="0.3">
      <c r="A562" s="186"/>
    </row>
    <row r="563" spans="1:1" x14ac:dyDescent="0.3">
      <c r="A563" s="186"/>
    </row>
    <row r="564" spans="1:1" x14ac:dyDescent="0.3">
      <c r="A564" s="186"/>
    </row>
    <row r="565" spans="1:1" x14ac:dyDescent="0.3">
      <c r="A565" s="186"/>
    </row>
    <row r="566" spans="1:1" x14ac:dyDescent="0.3">
      <c r="A566" s="186"/>
    </row>
    <row r="567" spans="1:1" x14ac:dyDescent="0.3">
      <c r="A567" s="186"/>
    </row>
    <row r="568" spans="1:1" x14ac:dyDescent="0.3">
      <c r="A568" s="186"/>
    </row>
    <row r="569" spans="1:1" x14ac:dyDescent="0.3">
      <c r="A569" s="186"/>
    </row>
    <row r="570" spans="1:1" x14ac:dyDescent="0.3">
      <c r="A570" s="186"/>
    </row>
    <row r="571" spans="1:1" x14ac:dyDescent="0.3">
      <c r="A571" s="186"/>
    </row>
    <row r="572" spans="1:1" x14ac:dyDescent="0.3">
      <c r="A572" s="186"/>
    </row>
    <row r="573" spans="1:1" x14ac:dyDescent="0.3">
      <c r="A573" s="186"/>
    </row>
    <row r="574" spans="1:1" x14ac:dyDescent="0.3">
      <c r="A574" s="186"/>
    </row>
    <row r="575" spans="1:1" x14ac:dyDescent="0.3">
      <c r="A575" s="186"/>
    </row>
    <row r="576" spans="1:1" x14ac:dyDescent="0.3">
      <c r="A576" s="186"/>
    </row>
    <row r="577" spans="1:1" x14ac:dyDescent="0.3">
      <c r="A577" s="186"/>
    </row>
    <row r="578" spans="1:1" x14ac:dyDescent="0.3">
      <c r="A578" s="186"/>
    </row>
    <row r="579" spans="1:1" x14ac:dyDescent="0.3">
      <c r="A579" s="186"/>
    </row>
    <row r="580" spans="1:1" x14ac:dyDescent="0.3">
      <c r="A580" s="186"/>
    </row>
    <row r="581" spans="1:1" x14ac:dyDescent="0.3">
      <c r="A581" s="186"/>
    </row>
    <row r="582" spans="1:1" x14ac:dyDescent="0.3">
      <c r="A582" s="186"/>
    </row>
    <row r="583" spans="1:1" x14ac:dyDescent="0.3">
      <c r="A583" s="186"/>
    </row>
    <row r="584" spans="1:1" x14ac:dyDescent="0.3">
      <c r="A584" s="186"/>
    </row>
    <row r="585" spans="1:1" x14ac:dyDescent="0.3">
      <c r="A585" s="186"/>
    </row>
    <row r="586" spans="1:1" x14ac:dyDescent="0.3">
      <c r="A586" s="186"/>
    </row>
    <row r="587" spans="1:1" x14ac:dyDescent="0.3">
      <c r="A587" s="186"/>
    </row>
    <row r="588" spans="1:1" x14ac:dyDescent="0.3">
      <c r="A588" s="186"/>
    </row>
    <row r="589" spans="1:1" x14ac:dyDescent="0.3">
      <c r="A589" s="186"/>
    </row>
    <row r="590" spans="1:1" x14ac:dyDescent="0.3">
      <c r="A590" s="186"/>
    </row>
    <row r="591" spans="1:1" x14ac:dyDescent="0.3">
      <c r="A591" s="186"/>
    </row>
    <row r="592" spans="1:1" x14ac:dyDescent="0.3">
      <c r="A592" s="186"/>
    </row>
    <row r="593" spans="1:1" x14ac:dyDescent="0.3">
      <c r="A593" s="186"/>
    </row>
    <row r="594" spans="1:1" x14ac:dyDescent="0.3">
      <c r="A594" s="186"/>
    </row>
    <row r="595" spans="1:1" x14ac:dyDescent="0.3">
      <c r="A595" s="186"/>
    </row>
    <row r="596" spans="1:1" x14ac:dyDescent="0.3">
      <c r="A596" s="186"/>
    </row>
    <row r="597" spans="1:1" x14ac:dyDescent="0.3">
      <c r="A597" s="186"/>
    </row>
    <row r="598" spans="1:1" x14ac:dyDescent="0.3">
      <c r="A598" s="186"/>
    </row>
    <row r="599" spans="1:1" x14ac:dyDescent="0.3">
      <c r="A599" s="186"/>
    </row>
    <row r="600" spans="1:1" x14ac:dyDescent="0.3">
      <c r="A600" s="186"/>
    </row>
    <row r="601" spans="1:1" x14ac:dyDescent="0.3">
      <c r="A601" s="186"/>
    </row>
    <row r="602" spans="1:1" x14ac:dyDescent="0.3">
      <c r="A602" s="186"/>
    </row>
    <row r="603" spans="1:1" x14ac:dyDescent="0.3">
      <c r="A603" s="186"/>
    </row>
    <row r="604" spans="1:1" x14ac:dyDescent="0.3">
      <c r="A604" s="186"/>
    </row>
    <row r="605" spans="1:1" x14ac:dyDescent="0.3">
      <c r="A605" s="186"/>
    </row>
    <row r="606" spans="1:1" x14ac:dyDescent="0.3">
      <c r="A606" s="186"/>
    </row>
    <row r="607" spans="1:1" x14ac:dyDescent="0.3">
      <c r="A607" s="186"/>
    </row>
    <row r="608" spans="1:1" x14ac:dyDescent="0.3">
      <c r="A608" s="186"/>
    </row>
    <row r="609" spans="1:1" x14ac:dyDescent="0.3">
      <c r="A609" s="186"/>
    </row>
    <row r="610" spans="1:1" x14ac:dyDescent="0.3">
      <c r="A610" s="186"/>
    </row>
    <row r="611" spans="1:1" x14ac:dyDescent="0.3">
      <c r="A611" s="186"/>
    </row>
    <row r="612" spans="1:1" x14ac:dyDescent="0.3">
      <c r="A612" s="186"/>
    </row>
    <row r="613" spans="1:1" x14ac:dyDescent="0.3">
      <c r="A613" s="186"/>
    </row>
    <row r="614" spans="1:1" x14ac:dyDescent="0.3">
      <c r="A614" s="186"/>
    </row>
    <row r="615" spans="1:1" x14ac:dyDescent="0.3">
      <c r="A615" s="186"/>
    </row>
    <row r="616" spans="1:1" x14ac:dyDescent="0.3">
      <c r="A616" s="186"/>
    </row>
    <row r="617" spans="1:1" x14ac:dyDescent="0.3">
      <c r="A617" s="186"/>
    </row>
    <row r="618" spans="1:1" x14ac:dyDescent="0.3">
      <c r="A618" s="186"/>
    </row>
    <row r="619" spans="1:1" x14ac:dyDescent="0.3">
      <c r="A619" s="186"/>
    </row>
    <row r="620" spans="1:1" x14ac:dyDescent="0.3">
      <c r="A620" s="186"/>
    </row>
    <row r="621" spans="1:1" x14ac:dyDescent="0.3">
      <c r="A621" s="186"/>
    </row>
    <row r="622" spans="1:1" x14ac:dyDescent="0.3">
      <c r="A622" s="186"/>
    </row>
  </sheetData>
  <mergeCells count="6">
    <mergeCell ref="C10:I10"/>
    <mergeCell ref="BA10:BG10"/>
    <mergeCell ref="M10:S10"/>
    <mergeCell ref="A2:A3"/>
    <mergeCell ref="W10:AC10"/>
    <mergeCell ref="AG10:AM10"/>
  </mergeCells>
  <hyperlinks>
    <hyperlink ref="A4" location="myrangeH0" display="myrangeH0" xr:uid="{98A59FA4-BA2C-4DB9-A144-E09570DB5ACD}"/>
    <hyperlink ref="A5" location="myrangeH1" display="myrangeH1" xr:uid="{2C3708D3-133B-4D5B-8ACC-5D4106930A92}"/>
    <hyperlink ref="A6" location="myrangeH2" display="myrangeH2" xr:uid="{5AE797AD-771A-446A-AAEF-43D7920941DB}"/>
    <hyperlink ref="A7" location="myrangeH3" display="myrangeH3" xr:uid="{E5C55919-6089-4FF8-A831-FCA34DCF3746}"/>
    <hyperlink ref="A8" location="myrangeH4" display="myrangeH4" xr:uid="{1FC8E55D-D712-4E07-8FF2-45D1EF71CE1C}"/>
    <hyperlink ref="A9" location="myrangeH5" display="myrangeH5" xr:uid="{8FA9900B-2C1C-4CB4-B4A3-AE0CC338D660}"/>
    <hyperlink ref="A10" location="myrangeH6" display="myrangeH6" xr:uid="{CFB98989-1AAD-46FC-89B3-56B4B7BC938B}"/>
    <hyperlink ref="A11" location="myrangeH7" display="myrangeH7" xr:uid="{A582E94D-B2C8-41FF-BD16-0FD07C791BFC}"/>
    <hyperlink ref="A12" location="myrangeH8" display="myrangeH8" xr:uid="{955E2782-783B-480E-B520-E365AEC9F7BF}"/>
    <hyperlink ref="A13" location="myrangeH9" display="myrangeH9" xr:uid="{CA45C227-B4F1-460B-A3C4-DD7C1819B3F9}"/>
    <hyperlink ref="A14" location="myrangeH10" display="myrangeH10" xr:uid="{58B2134C-DEB0-4FB6-884B-3332E924AD23}"/>
    <hyperlink ref="A15" location="myrangeH11" display="myrangeH11" xr:uid="{E0289D12-48B2-4F8B-BF57-ED0355B18DF4}"/>
    <hyperlink ref="A16" location="myrangeH12" display="myrangeH12" xr:uid="{8607E88F-13FE-4FBC-ACB3-36E7B5E33948}"/>
    <hyperlink ref="A17" location="myrangeH13" display="myrangeH13" xr:uid="{71317B51-6DDA-4155-A100-818968A9325C}"/>
    <hyperlink ref="A18" location="myrangeH14" display="myrangeH14" xr:uid="{111F0790-20A7-41D9-AB41-0BCA9810F4B2}"/>
    <hyperlink ref="A19" location="myrangeH15" display="myrangeH15" xr:uid="{9A98EA74-B8A2-4B38-8C28-7F63C1B76F98}"/>
    <hyperlink ref="A20" location="myrangeH16" display="myrangeH16" xr:uid="{5CAFA0B1-8503-40B0-B0AF-C0E34122F511}"/>
    <hyperlink ref="A21" location="myrangeH17" display="myrangeH17" xr:uid="{42C921A4-8842-4DE5-A881-79CA4C483294}"/>
    <hyperlink ref="A22" location="myrangeH18" display="myrangeH18" xr:uid="{7B409148-1D24-4EDC-90FA-0F5168B1A848}"/>
    <hyperlink ref="A23" location="myrangeH19" display="myrangeH19" xr:uid="{650A0928-F213-428E-B705-3813CE99CD8A}"/>
    <hyperlink ref="A24" location="myrangeH20" display="myrangeH20" xr:uid="{DD65397D-14AC-4CB0-9798-8420DDEA1F8E}"/>
    <hyperlink ref="A25" location="myrangeH21" display="myrangeH21" xr:uid="{EEA448FD-B543-4969-9AA8-237A948BF2C4}"/>
    <hyperlink ref="A26" location="myrangeH22" display="myrangeH22" xr:uid="{95C685C4-086C-4AB5-A3F8-EBA962E5E9B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5"/>
    <col min="3" max="7" width="11.69921875" style="55" customWidth="1"/>
    <col min="8" max="16384" width="9" style="55"/>
  </cols>
  <sheetData>
    <row r="2" spans="2:7" ht="21" x14ac:dyDescent="0.25">
      <c r="B2" s="51" t="str">
        <f>+Introduction!C7</f>
        <v>Mongolia</v>
      </c>
      <c r="C2" s="52"/>
      <c r="D2" s="53"/>
      <c r="E2" s="53"/>
      <c r="F2" s="53"/>
      <c r="G2" s="54"/>
    </row>
    <row r="3" spans="2:7" ht="13.2" customHeight="1" x14ac:dyDescent="0.25">
      <c r="B3" s="591" t="str">
        <f>HLOOKUP(Introduction!$G$4,nametranslations,129,FALSE)</f>
        <v>POPULATION OF SCHOOL AGE CHILDREN</v>
      </c>
      <c r="C3" s="591" t="str">
        <f ca="1">HLOOKUP([1]Introduction!$G$4,nametranslations,152,FALSE)</f>
        <v>Definition</v>
      </c>
      <c r="D3" s="591" t="str">
        <f ca="1">HLOOKUP([1]Introduction!$G$4,nametranslations,152,FALSE)</f>
        <v>Definition</v>
      </c>
      <c r="E3" s="591" t="str">
        <f ca="1">HLOOKUP([1]Introduction!$G$4,nametranslations,152,FALSE)</f>
        <v>Definition</v>
      </c>
      <c r="F3" s="591" t="str">
        <f ca="1">HLOOKUP([1]Introduction!$G$4,nametranslations,152,FALSE)</f>
        <v>Definition</v>
      </c>
      <c r="G3" s="592" t="str">
        <f ca="1">HLOOKUP([1]Introduction!$G$4,nametranslations,152,FALSE)</f>
        <v>Definition</v>
      </c>
    </row>
    <row r="4" spans="2:7" x14ac:dyDescent="0.25">
      <c r="B4" s="593" t="str">
        <f>HLOOKUP(Introduction!$G$4,nametranslations,72,FALSE)</f>
        <v>Year</v>
      </c>
      <c r="C4" s="593" t="str">
        <f>HLOOKUP(Introduction!$G$4,nametranslations,130,FALSE)</f>
        <v>Total (a)</v>
      </c>
      <c r="D4" s="593" t="str">
        <f>HLOOKUP(Introduction!$G$4,nametranslations,131,FALSE)</f>
        <v>Urban % (b)</v>
      </c>
      <c r="E4" s="593" t="str">
        <f>HLOOKUP(Introduction!$G$4,nametranslations,132,FALSE)</f>
        <v>Pre-Primary (c)</v>
      </c>
      <c r="F4" s="593" t="str">
        <f>HLOOKUP(Introduction!$G$4,nametranslations,133,FALSE)</f>
        <v>Primary (c)</v>
      </c>
      <c r="G4" s="593" t="str">
        <f>HLOOKUP(Introduction!$G$4,nametranslations,134,FALSE)</f>
        <v>Secondary (c)</v>
      </c>
    </row>
    <row r="5" spans="2:7" x14ac:dyDescent="0.25">
      <c r="B5" s="193">
        <v>2000</v>
      </c>
      <c r="C5" s="219">
        <v>892190</v>
      </c>
      <c r="D5" s="220">
        <v>57.132999420166016</v>
      </c>
      <c r="E5" s="221">
        <v>276498</v>
      </c>
      <c r="F5" s="222">
        <v>253969</v>
      </c>
      <c r="G5" s="223">
        <v>361723</v>
      </c>
    </row>
    <row r="6" spans="2:7" x14ac:dyDescent="0.25">
      <c r="B6" s="194">
        <v>2001</v>
      </c>
      <c r="C6" s="224">
        <v>884207</v>
      </c>
      <c r="D6" s="225">
        <v>58.222000122070313</v>
      </c>
      <c r="E6" s="226">
        <v>267474</v>
      </c>
      <c r="F6" s="227">
        <v>244967</v>
      </c>
      <c r="G6" s="228">
        <v>371766</v>
      </c>
    </row>
    <row r="7" spans="2:7" ht="13.2" customHeight="1" x14ac:dyDescent="0.25">
      <c r="B7" s="195">
        <v>2002</v>
      </c>
      <c r="C7" s="229">
        <v>872705</v>
      </c>
      <c r="D7" s="230">
        <v>59.304000854492188</v>
      </c>
      <c r="E7" s="231">
        <v>259120</v>
      </c>
      <c r="F7" s="232">
        <v>235187</v>
      </c>
      <c r="G7" s="233">
        <v>378398</v>
      </c>
    </row>
    <row r="8" spans="2:7" x14ac:dyDescent="0.25">
      <c r="B8" s="196">
        <v>2003</v>
      </c>
      <c r="C8" s="234">
        <v>856843</v>
      </c>
      <c r="D8" s="235">
        <v>60.377998352050781</v>
      </c>
      <c r="E8" s="236">
        <v>250740</v>
      </c>
      <c r="F8" s="237">
        <v>225915</v>
      </c>
      <c r="G8" s="238">
        <v>380188</v>
      </c>
    </row>
    <row r="9" spans="2:7" x14ac:dyDescent="0.25">
      <c r="B9" s="197">
        <v>2004</v>
      </c>
      <c r="C9" s="239">
        <v>839005</v>
      </c>
      <c r="D9" s="240">
        <v>61.443000793457031</v>
      </c>
      <c r="E9" s="241">
        <v>244568</v>
      </c>
      <c r="F9" s="242">
        <v>217832</v>
      </c>
      <c r="G9" s="243">
        <v>376605</v>
      </c>
    </row>
    <row r="10" spans="2:7" x14ac:dyDescent="0.25">
      <c r="B10" s="198">
        <v>2005</v>
      </c>
      <c r="C10" s="244">
        <v>819015</v>
      </c>
      <c r="D10" s="245">
        <v>62.493999481201172</v>
      </c>
      <c r="E10" s="246">
        <v>189298</v>
      </c>
      <c r="F10" s="247">
        <v>261380</v>
      </c>
      <c r="G10" s="248">
        <v>368337</v>
      </c>
    </row>
    <row r="11" spans="2:7" x14ac:dyDescent="0.25">
      <c r="B11" s="199">
        <v>2006</v>
      </c>
      <c r="C11" s="249">
        <v>797522</v>
      </c>
      <c r="D11" s="250">
        <v>63.534999847412109</v>
      </c>
      <c r="E11" s="251">
        <v>186278</v>
      </c>
      <c r="F11" s="252">
        <v>254532</v>
      </c>
      <c r="G11" s="253">
        <v>356712</v>
      </c>
    </row>
    <row r="12" spans="2:7" x14ac:dyDescent="0.25">
      <c r="B12" s="200">
        <v>2007</v>
      </c>
      <c r="C12" s="254">
        <v>775719</v>
      </c>
      <c r="D12" s="255">
        <v>64.564002990722656</v>
      </c>
      <c r="E12" s="256">
        <v>184394</v>
      </c>
      <c r="F12" s="257">
        <v>248013</v>
      </c>
      <c r="G12" s="258">
        <v>343312</v>
      </c>
    </row>
    <row r="13" spans="2:7" x14ac:dyDescent="0.25">
      <c r="B13" s="201">
        <v>2008</v>
      </c>
      <c r="C13" s="259">
        <v>755215</v>
      </c>
      <c r="D13" s="260">
        <v>65.581001281738281</v>
      </c>
      <c r="E13" s="261">
        <v>182999</v>
      </c>
      <c r="F13" s="262">
        <v>242342</v>
      </c>
      <c r="G13" s="263">
        <v>329874</v>
      </c>
    </row>
    <row r="14" spans="2:7" x14ac:dyDescent="0.25">
      <c r="B14" s="202">
        <v>2009</v>
      </c>
      <c r="C14" s="264">
        <v>732175</v>
      </c>
      <c r="D14" s="265">
        <v>66.579994201660156</v>
      </c>
      <c r="E14" s="266">
        <v>190908</v>
      </c>
      <c r="F14" s="267">
        <v>230843</v>
      </c>
      <c r="G14" s="268">
        <v>310424</v>
      </c>
    </row>
    <row r="15" spans="2:7" x14ac:dyDescent="0.25">
      <c r="B15" s="203">
        <v>2010</v>
      </c>
      <c r="C15" s="269">
        <v>726251</v>
      </c>
      <c r="D15" s="270">
        <v>67.567001342773438</v>
      </c>
      <c r="E15" s="271">
        <v>198707</v>
      </c>
      <c r="F15" s="272">
        <v>224857</v>
      </c>
      <c r="G15" s="273">
        <v>302687</v>
      </c>
    </row>
    <row r="16" spans="2:7" x14ac:dyDescent="0.25">
      <c r="B16" s="204">
        <v>2011</v>
      </c>
      <c r="C16" s="274">
        <v>780170</v>
      </c>
      <c r="D16" s="275">
        <v>67.962997436523438</v>
      </c>
      <c r="E16" s="276">
        <v>211396</v>
      </c>
      <c r="F16" s="277">
        <v>220364</v>
      </c>
      <c r="G16" s="278">
        <v>348410</v>
      </c>
    </row>
    <row r="17" spans="2:7" x14ac:dyDescent="0.25">
      <c r="B17" s="205">
        <v>2012</v>
      </c>
      <c r="C17" s="279">
        <v>791891</v>
      </c>
      <c r="D17" s="280">
        <v>68.029998779296875</v>
      </c>
      <c r="E17" s="281">
        <v>228812</v>
      </c>
      <c r="F17" s="282">
        <v>221498</v>
      </c>
      <c r="G17" s="283">
        <v>341581</v>
      </c>
    </row>
    <row r="18" spans="2:7" x14ac:dyDescent="0.25">
      <c r="B18" s="206">
        <v>2013</v>
      </c>
      <c r="C18" s="284">
        <v>810438</v>
      </c>
      <c r="D18" s="285">
        <v>68.097000122070313</v>
      </c>
      <c r="E18" s="286">
        <v>248297</v>
      </c>
      <c r="F18" s="287">
        <v>227878</v>
      </c>
      <c r="G18" s="288">
        <v>334263</v>
      </c>
    </row>
    <row r="19" spans="2:7" x14ac:dyDescent="0.25">
      <c r="B19" s="207">
        <v>2014</v>
      </c>
      <c r="C19" s="289">
        <v>827119</v>
      </c>
      <c r="D19" s="290">
        <v>68.163002014160156</v>
      </c>
      <c r="E19" s="291">
        <v>260687</v>
      </c>
      <c r="F19" s="292">
        <v>239654</v>
      </c>
      <c r="G19" s="293">
        <v>326778</v>
      </c>
    </row>
    <row r="20" spans="2:7" x14ac:dyDescent="0.25">
      <c r="B20" s="208">
        <v>2015</v>
      </c>
      <c r="C20" s="294">
        <v>850943</v>
      </c>
      <c r="D20" s="295">
        <v>68.229995727539063</v>
      </c>
      <c r="E20" s="296">
        <v>274260</v>
      </c>
      <c r="F20" s="297">
        <v>256814</v>
      </c>
      <c r="G20" s="298">
        <v>319869</v>
      </c>
    </row>
    <row r="21" spans="2:7" x14ac:dyDescent="0.25">
      <c r="B21" s="209">
        <v>2016</v>
      </c>
      <c r="C21" s="299">
        <v>882872</v>
      </c>
      <c r="D21" s="300">
        <v>68.2969970703125</v>
      </c>
      <c r="E21" s="301">
        <v>288690</v>
      </c>
      <c r="F21" s="302">
        <v>279258</v>
      </c>
      <c r="G21" s="303">
        <v>314924</v>
      </c>
    </row>
    <row r="22" spans="2:7" x14ac:dyDescent="0.25">
      <c r="B22" s="210">
        <v>2017</v>
      </c>
      <c r="C22" s="304">
        <v>919227</v>
      </c>
      <c r="D22" s="305">
        <v>68.362998962402344</v>
      </c>
      <c r="E22" s="306">
        <v>300434</v>
      </c>
      <c r="F22" s="307">
        <v>305275</v>
      </c>
      <c r="G22" s="308">
        <v>313518</v>
      </c>
    </row>
    <row r="23" spans="2:7" x14ac:dyDescent="0.25">
      <c r="B23" s="211">
        <v>2018</v>
      </c>
      <c r="C23" s="309">
        <v>959442</v>
      </c>
      <c r="D23" s="310">
        <v>68.444999694824219</v>
      </c>
      <c r="E23" s="311">
        <v>316934</v>
      </c>
      <c r="F23" s="312">
        <v>325335</v>
      </c>
      <c r="G23" s="313">
        <v>317173</v>
      </c>
    </row>
    <row r="24" spans="2:7" x14ac:dyDescent="0.25">
      <c r="B24" s="212">
        <v>2019</v>
      </c>
      <c r="C24" s="314">
        <v>1001496</v>
      </c>
      <c r="D24" s="315">
        <v>68.542999267578125</v>
      </c>
      <c r="E24" s="316">
        <v>326865</v>
      </c>
      <c r="F24" s="317">
        <v>347395</v>
      </c>
      <c r="G24" s="318">
        <v>327236</v>
      </c>
    </row>
    <row r="25" spans="2:7" x14ac:dyDescent="0.25">
      <c r="B25" s="213">
        <v>2020</v>
      </c>
      <c r="C25" s="319">
        <v>1044409</v>
      </c>
      <c r="D25" s="320">
        <v>68.656997680664063</v>
      </c>
      <c r="E25" s="321">
        <v>328744</v>
      </c>
      <c r="F25" s="322">
        <v>371031</v>
      </c>
      <c r="G25" s="323">
        <v>344634</v>
      </c>
    </row>
    <row r="26" spans="2:7" x14ac:dyDescent="0.25">
      <c r="B26" s="214">
        <v>2021</v>
      </c>
      <c r="C26" s="324">
        <v>1077323</v>
      </c>
      <c r="D26" s="325">
        <v>68.785003662109375</v>
      </c>
      <c r="E26" s="326">
        <v>319414</v>
      </c>
      <c r="F26" s="327">
        <v>387837</v>
      </c>
      <c r="G26" s="328">
        <v>370072</v>
      </c>
    </row>
    <row r="27" spans="2:7" x14ac:dyDescent="0.25">
      <c r="B27" s="215">
        <v>2022</v>
      </c>
      <c r="C27" s="329">
        <v>1109043</v>
      </c>
      <c r="D27" s="330">
        <v>68.930000305175781</v>
      </c>
      <c r="E27" s="331">
        <v>309588</v>
      </c>
      <c r="F27" s="332">
        <v>399016</v>
      </c>
      <c r="G27" s="333">
        <v>400439</v>
      </c>
    </row>
    <row r="28" spans="2:7" x14ac:dyDescent="0.25">
      <c r="B28" s="216">
        <v>2023</v>
      </c>
      <c r="C28" s="334">
        <v>1136829</v>
      </c>
      <c r="D28" s="335">
        <v>69.089004516601563</v>
      </c>
      <c r="E28" s="336">
        <v>300220</v>
      </c>
      <c r="F28" s="337">
        <v>410163</v>
      </c>
      <c r="G28" s="338">
        <v>426446</v>
      </c>
    </row>
    <row r="29" spans="2:7" x14ac:dyDescent="0.25">
      <c r="B29" s="217">
        <v>2024</v>
      </c>
      <c r="C29" s="339">
        <v>1158520</v>
      </c>
      <c r="D29" s="340">
        <v>69.26300048828125</v>
      </c>
      <c r="E29" s="341">
        <v>291776</v>
      </c>
      <c r="F29" s="342">
        <v>411140</v>
      </c>
      <c r="G29" s="343">
        <v>455604</v>
      </c>
    </row>
    <row r="30" spans="2:7" x14ac:dyDescent="0.25">
      <c r="B30" s="218">
        <v>2025</v>
      </c>
      <c r="C30" s="345">
        <v>1052334</v>
      </c>
      <c r="D30" s="344">
        <v>69.451995849609375</v>
      </c>
      <c r="E30" s="346">
        <v>312489</v>
      </c>
      <c r="F30" s="347">
        <v>377703</v>
      </c>
      <c r="G30" s="348">
        <v>362142</v>
      </c>
    </row>
    <row r="31" spans="2:7" x14ac:dyDescent="0.25">
      <c r="B31" s="121">
        <v>2026</v>
      </c>
      <c r="C31" s="175"/>
      <c r="D31" s="176"/>
      <c r="E31" s="177"/>
      <c r="F31" s="178"/>
      <c r="G31" s="179"/>
    </row>
    <row r="32" spans="2:7" x14ac:dyDescent="0.25">
      <c r="B32" s="120">
        <v>2027</v>
      </c>
      <c r="C32" s="175"/>
      <c r="D32" s="176"/>
      <c r="E32" s="177"/>
      <c r="F32" s="178"/>
      <c r="G32" s="179"/>
    </row>
    <row r="33" spans="2:7" x14ac:dyDescent="0.25">
      <c r="B33" s="121">
        <v>2028</v>
      </c>
      <c r="C33" s="175"/>
      <c r="D33" s="176"/>
      <c r="E33" s="177"/>
      <c r="F33" s="178"/>
      <c r="G33" s="179"/>
    </row>
    <row r="34" spans="2:7" x14ac:dyDescent="0.25">
      <c r="B34" s="120">
        <v>2029</v>
      </c>
      <c r="C34" s="175"/>
      <c r="D34" s="176"/>
      <c r="E34" s="177"/>
      <c r="F34" s="178"/>
      <c r="G34" s="179"/>
    </row>
    <row r="35" spans="2:7" x14ac:dyDescent="0.25">
      <c r="B35" s="121">
        <v>2030</v>
      </c>
      <c r="C35" s="125"/>
      <c r="D35" s="122"/>
      <c r="E35" s="126"/>
      <c r="F35" s="123"/>
      <c r="G35" s="124"/>
    </row>
    <row r="36" spans="2:7" ht="15.6" x14ac:dyDescent="0.25">
      <c r="B36" s="639" t="str">
        <f>HLOOKUP(Introduction!$G$4,nametranslations,135,FALSE)</f>
        <v>(a) Calculated by summing pre-primary, primary and secondary school age populations</v>
      </c>
      <c r="G36" s="56"/>
    </row>
    <row r="37" spans="2:7" ht="15.6" x14ac:dyDescent="0.25">
      <c r="B37" s="639" t="str">
        <f>HLOOKUP(Introduction!$G$4,nametranslations,136,FALSE)</f>
        <v>(b) Percentage of population residing in urban areas, Source: UN Population Division (2018)</v>
      </c>
    </row>
    <row r="38" spans="2:7" ht="15.6" x14ac:dyDescent="0.25">
      <c r="B38" s="639" t="str">
        <f>HLOOKUP(Introduction!$G$4,nametranslations,137,FALSE)</f>
        <v>(c) Source: UNESCO Institute for Statistics (2025)</v>
      </c>
    </row>
    <row r="39" spans="2:7" x14ac:dyDescent="0.25">
      <c r="B39" s="640" t="str">
        <f>HLOOKUP(Introduction!$G$4,nametranslations,138,FALSE)</f>
        <v>Values in grey text are imputed based on linear regression</v>
      </c>
    </row>
    <row r="41" spans="2:7" x14ac:dyDescent="0.25">
      <c r="B41" s="57"/>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1382A-49C1-49F2-9A02-B2D618D04486}">
  <sheetPr codeName="Sheet1">
    <tabColor rgb="FFEAEAEA"/>
  </sheetPr>
  <dimension ref="B2:C15"/>
  <sheetViews>
    <sheetView showGridLines="0" zoomScaleNormal="100" workbookViewId="0"/>
  </sheetViews>
  <sheetFormatPr defaultRowHeight="15.6" x14ac:dyDescent="0.3"/>
  <cols>
    <col min="1" max="1" width="1.59765625" style="595" customWidth="1"/>
    <col min="2" max="2" width="15.59765625" style="595" customWidth="1"/>
    <col min="3" max="3" width="90.69921875" style="597" customWidth="1"/>
    <col min="4" max="16384" width="8.796875" style="595"/>
  </cols>
  <sheetData>
    <row r="2" spans="2:3" ht="48.75" customHeight="1" x14ac:dyDescent="0.3">
      <c r="B2" s="594"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4" t="str">
        <f ca="1">HLOOKUP([1]Introduction!$G$4,nametranslations,72,FALSE)</f>
        <v>Year</v>
      </c>
    </row>
    <row r="3" spans="2:3" ht="6" customHeight="1" x14ac:dyDescent="0.3">
      <c r="B3" s="596"/>
    </row>
    <row r="4" spans="2:3" ht="30" customHeight="1" x14ac:dyDescent="0.3">
      <c r="B4" s="598" t="s">
        <v>212</v>
      </c>
      <c r="C4" s="599" t="str">
        <f>HLOOKUP(Introduction!$G$4,nametranslations,141,FALSE)</f>
        <v>The Excel spreadsheet has a series of tabs but for ease of reference the front page includes links to the key tabs.</v>
      </c>
    </row>
    <row r="5" spans="2:3" ht="50.25" customHeight="1" x14ac:dyDescent="0.3">
      <c r="B5" s="598" t="s">
        <v>47</v>
      </c>
      <c r="C5" s="599"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8" t="s">
        <v>214</v>
      </c>
      <c r="C6" s="599"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8" t="s">
        <v>216</v>
      </c>
      <c r="C7" s="599"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8" t="s">
        <v>132</v>
      </c>
      <c r="C8" s="599"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8" t="s">
        <v>218</v>
      </c>
      <c r="C9" s="599"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8" t="s">
        <v>136</v>
      </c>
      <c r="C10" s="599" t="str">
        <f>HLOOKUP(Introduction!$G$4,nametranslations,147,FALSE)</f>
        <v>This tab provides estimates for school age population by school level from the UNESCO Institute for Statistics and the urban proportion of the total population from the UN Population Division.</v>
      </c>
    </row>
    <row r="11" spans="2:3" s="602" customFormat="1" ht="6.75" customHeight="1" x14ac:dyDescent="0.3">
      <c r="B11" s="600"/>
      <c r="C11" s="601"/>
    </row>
    <row r="12" spans="2:3" s="604" customFormat="1" ht="10.199999999999999" x14ac:dyDescent="0.2">
      <c r="B12" s="603" t="str">
        <f>HLOOKUP(Introduction!$G$4,nametranslations,148,FALSE)</f>
        <v xml:space="preserve">Country files are available for each country with data on the JMP website: https://washdata.org/data/downloads </v>
      </c>
    </row>
    <row r="13" spans="2:3" x14ac:dyDescent="0.3">
      <c r="B13" s="603" t="str">
        <f>HLOOKUP(Introduction!$G$4,nametranslations,149,FALSE)</f>
        <v>The JMP releases updated estimates every 2 years following consultations with national authorities: https://washdata.org/how-we-work/jmp-country-consultation</v>
      </c>
    </row>
    <row r="14" spans="2:3" x14ac:dyDescent="0.3">
      <c r="B14" s="605" t="str">
        <f>HLOOKUP(Introduction!$G$4,nametranslations,150,FALSE)</f>
        <v>Data flows in the country file</v>
      </c>
    </row>
    <row r="15" spans="2:3" ht="90.75" customHeight="1" x14ac:dyDescent="0.3">
      <c r="B15" s="606"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6"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C1478D8D-4AC3-40C4-A779-D2C5DAC69AE6}"/>
    <hyperlink ref="B13" r:id="rId2" display="The JMP releases updated estimates every 2 years following consultations with national authorities: https://washdata.org/how-we-work/jmp-country-consultation" xr:uid="{8D739AFA-2924-409A-A364-4896A1A69B24}"/>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2026-09-10T08:12:24Z</dcterms:modified>
</cp:coreProperties>
</file>